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80" windowWidth="16380" windowHeight="8010" tabRatio="569" firstSheet="3" activeTab="23"/>
  </bookViews>
  <sheets>
    <sheet name="2020" sheetId="1" r:id="rId1"/>
    <sheet name="2021" sheetId="2" r:id="rId2"/>
    <sheet name="2022"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1" sheetId="13" r:id="rId13"/>
    <sheet name="11.2" sheetId="14" r:id="rId14"/>
    <sheet name="11.3" sheetId="15" r:id="rId15"/>
    <sheet name="12" sheetId="16" r:id="rId16"/>
    <sheet name="13" sheetId="17" r:id="rId17"/>
    <sheet name="14" sheetId="18" r:id="rId18"/>
    <sheet name="15" sheetId="19" r:id="rId19"/>
    <sheet name="16" sheetId="20" r:id="rId20"/>
    <sheet name="17" sheetId="21" r:id="rId21"/>
    <sheet name="18" sheetId="22" r:id="rId22"/>
    <sheet name="19" sheetId="23" r:id="rId23"/>
    <sheet name="Источники_финансирования" sheetId="24" r:id="rId24"/>
  </sheets>
  <definedNames>
    <definedName name="_xlnm._FilterDatabase" localSheetId="11" hidden="1">'10'!$B$21:$S$93</definedName>
    <definedName name="_xlnm._FilterDatabase" localSheetId="15" hidden="1">'12'!$A$15:$AE$111</definedName>
    <definedName name="_xlnm._FilterDatabase" localSheetId="16" hidden="1">'13'!$B$14:$L$87</definedName>
    <definedName name="_xlnm._FilterDatabase" localSheetId="17" hidden="1">'14'!$B$14:$T$95</definedName>
    <definedName name="_xlnm._FilterDatabase" localSheetId="3" hidden="1">'2'!$B$18:$BX$97</definedName>
    <definedName name="_xlnm._FilterDatabase" localSheetId="0" hidden="1">'2020'!$B$20:$DF$175</definedName>
    <definedName name="_xlnm._FilterDatabase" localSheetId="1" hidden="1">'2021'!$B$20:$DH$175</definedName>
    <definedName name="_xlnm._FilterDatabase" localSheetId="2" hidden="1">'2022'!$B$20:$DF$175</definedName>
    <definedName name="_xlnm._FilterDatabase" localSheetId="4" hidden="1">'3'!$B$18:$AL$97</definedName>
    <definedName name="_xlnm._FilterDatabase" localSheetId="5" hidden="1">'4'!$B$20:$CI$99</definedName>
    <definedName name="_xlnm._FilterDatabase" localSheetId="6" hidden="1">'5'!$B$20:$BA$100</definedName>
    <definedName name="_xlnm._FilterDatabase" localSheetId="7" hidden="1">'6'!$B$20:$BH$101</definedName>
    <definedName name="_xlnm._FilterDatabase" localSheetId="8" hidden="1">'7'!$B$19:$EV$98</definedName>
    <definedName name="_xlnm._FilterDatabase" localSheetId="9" hidden="1">'8'!$B$16:$AD$172</definedName>
    <definedName name="_xlnm.Print_Titles" localSheetId="13">'11.2'!$17:$17</definedName>
    <definedName name="_xlnm.Print_Titles" localSheetId="14">'11.3'!$14:$14</definedName>
    <definedName name="_xlnm.Print_Titles" localSheetId="0">'2020'!$15:$19</definedName>
    <definedName name="_xlnm.Print_Titles" localSheetId="1">'2021'!$15:$19</definedName>
    <definedName name="_xlnm.Print_Titles" localSheetId="2">'2022'!$15:$19</definedName>
    <definedName name="_xlnm.Print_Area" localSheetId="11">'10'!$B$1:$S$92</definedName>
    <definedName name="_xlnm.Print_Area" localSheetId="12">'11.1'!$A$1:$AH$160</definedName>
    <definedName name="_xlnm.Print_Area" localSheetId="13">'11.2'!$A$5:$O$162</definedName>
    <definedName name="_xlnm.Print_Area" localSheetId="14">'11.3'!$A$5:$I$37</definedName>
    <definedName name="_xlnm.Print_Area" localSheetId="15">'12'!$A$1:$AE$110</definedName>
    <definedName name="_xlnm.Print_Area" localSheetId="16">'13'!$B$1:$L$86</definedName>
    <definedName name="_xlnm.Print_Area" localSheetId="17">'14'!$B$1:$T$95</definedName>
    <definedName name="_xlnm.Print_Area" localSheetId="18">'15'!$A$1:$Y$85</definedName>
    <definedName name="_xlnm.Print_Area" localSheetId="19">'16'!$A$1:$X$84</definedName>
    <definedName name="_xlnm.Print_Area" localSheetId="20">'17'!$A$1:$J$18</definedName>
    <definedName name="_xlnm.Print_Area" localSheetId="21">'18'!$A$1:$F$21</definedName>
    <definedName name="_xlnm.Print_Area" localSheetId="3">'2'!$B$1:$BX$110</definedName>
    <definedName name="_xlnm.Print_Area" localSheetId="0">'2020'!$B$1:$DF$175</definedName>
    <definedName name="_xlnm.Print_Area" localSheetId="1">'2021'!$B$1:$DH$175</definedName>
    <definedName name="_xlnm.Print_Area" localSheetId="2">'2022'!$B$1:$DF$175</definedName>
    <definedName name="_xlnm.Print_Area" localSheetId="5">'4'!$B$1:$CI$97</definedName>
    <definedName name="_xlnm.Print_Area" localSheetId="6">'5'!$B$1:$BA$99</definedName>
    <definedName name="_xlnm.Print_Area" localSheetId="7">'6'!$B$1:$BH$99</definedName>
    <definedName name="_xlnm.Print_Area" localSheetId="8">'7'!$B$1:$EV$98</definedName>
    <definedName name="_xlnm.Print_Area" localSheetId="9">'8'!$A$1:$AD$171</definedName>
    <definedName name="_xlnm.Print_Area" localSheetId="10">'9'!$B$1:$L$174</definedName>
    <definedName name="_xlnm.Print_Area" localSheetId="23">Источники_финансирования!$A$1:$I$49</definedName>
  </definedNames>
  <calcPr calcId="145621"/>
  <extLst>
    <ext xmlns:loext="http://schemas.libreoffice.org/" uri="{7626C862-2A13-11E5-B345-FEFF819CDC9F}">
      <loext:extCalcPr stringRefSyntax="ExcelA1"/>
    </ext>
  </extLst>
</workbook>
</file>

<file path=xl/calcChain.xml><?xml version="1.0" encoding="utf-8"?>
<calcChain xmlns="http://schemas.openxmlformats.org/spreadsheetml/2006/main">
  <c r="G18" i="24" l="1"/>
  <c r="E18" i="24"/>
  <c r="G19" i="24"/>
  <c r="E19" i="24"/>
  <c r="AU91" i="4" l="1"/>
  <c r="AU89" i="4" l="1"/>
  <c r="AK82" i="4" l="1"/>
  <c r="AU86" i="4" l="1"/>
  <c r="AK86" i="4"/>
  <c r="AU85" i="4" l="1"/>
  <c r="M85" i="5" l="1"/>
  <c r="M84" i="5"/>
  <c r="AK87" i="4"/>
  <c r="AK85" i="4"/>
  <c r="AK84" i="4"/>
  <c r="AK83" i="4"/>
  <c r="AK92" i="4" l="1"/>
  <c r="AK91" i="4"/>
  <c r="AK90" i="4"/>
  <c r="AK89" i="4"/>
  <c r="AK88" i="4"/>
  <c r="AU83" i="4" l="1"/>
  <c r="AU82" i="4" l="1"/>
  <c r="BG48" i="4" l="1"/>
  <c r="I45" i="24" l="1"/>
  <c r="H45" i="24"/>
  <c r="F45" i="24"/>
  <c r="I44" i="24"/>
  <c r="I41" i="24"/>
  <c r="I40" i="24"/>
  <c r="I38" i="24"/>
  <c r="I37" i="24"/>
  <c r="I36" i="24"/>
  <c r="I35" i="24"/>
  <c r="I33" i="24"/>
  <c r="I32" i="24"/>
  <c r="I30" i="24"/>
  <c r="I29" i="24"/>
  <c r="F29" i="24"/>
  <c r="I28" i="24"/>
  <c r="I27" i="24"/>
  <c r="H27" i="24"/>
  <c r="F27" i="24"/>
  <c r="G26" i="24"/>
  <c r="E26" i="24"/>
  <c r="E25" i="24" s="1"/>
  <c r="D26" i="24"/>
  <c r="D25" i="24" s="1"/>
  <c r="I24" i="24"/>
  <c r="I22" i="24"/>
  <c r="G21" i="24"/>
  <c r="H21" i="24" s="1"/>
  <c r="F21" i="24"/>
  <c r="I19" i="24"/>
  <c r="I18" i="24"/>
  <c r="O95" i="18"/>
  <c r="M95" i="18"/>
  <c r="O94" i="18"/>
  <c r="O93" i="18" s="1"/>
  <c r="M94" i="18"/>
  <c r="T93" i="18"/>
  <c r="S93" i="18"/>
  <c r="R93" i="18"/>
  <c r="Q93" i="18"/>
  <c r="P93" i="18"/>
  <c r="F93" i="18"/>
  <c r="L92" i="18"/>
  <c r="K92" i="18"/>
  <c r="J92" i="18"/>
  <c r="I92" i="18"/>
  <c r="H92" i="18"/>
  <c r="G92" i="18"/>
  <c r="E92" i="18"/>
  <c r="L91" i="18"/>
  <c r="K91" i="18"/>
  <c r="J91" i="18"/>
  <c r="I91" i="18"/>
  <c r="H91" i="18"/>
  <c r="G91" i="18"/>
  <c r="E91" i="18"/>
  <c r="M90" i="18"/>
  <c r="M89" i="18"/>
  <c r="M88" i="18"/>
  <c r="M87" i="18"/>
  <c r="M86" i="18"/>
  <c r="E86" i="18"/>
  <c r="M85" i="18"/>
  <c r="M84" i="18"/>
  <c r="M83" i="18"/>
  <c r="M82" i="18"/>
  <c r="M81" i="18"/>
  <c r="E81" i="18"/>
  <c r="M80" i="18"/>
  <c r="E80" i="18"/>
  <c r="T79" i="18"/>
  <c r="T77" i="18" s="1"/>
  <c r="S79" i="18"/>
  <c r="S77" i="18" s="1"/>
  <c r="R79" i="18"/>
  <c r="R77" i="18" s="1"/>
  <c r="Q79" i="18"/>
  <c r="P79" i="18"/>
  <c r="P77" i="18" s="1"/>
  <c r="O79" i="18"/>
  <c r="O77" i="18" s="1"/>
  <c r="F79" i="18"/>
  <c r="F77" i="18" s="1"/>
  <c r="Q77" i="18"/>
  <c r="L76" i="18"/>
  <c r="K76" i="18"/>
  <c r="J76" i="18"/>
  <c r="I76" i="18"/>
  <c r="H76" i="18"/>
  <c r="G76" i="18"/>
  <c r="E76" i="18"/>
  <c r="O75" i="18"/>
  <c r="M75" i="18"/>
  <c r="O74" i="18"/>
  <c r="M74" i="18"/>
  <c r="O73" i="18"/>
  <c r="M73" i="18"/>
  <c r="O72" i="18"/>
  <c r="M72" i="18"/>
  <c r="O71" i="18"/>
  <c r="M71" i="18"/>
  <c r="M69" i="18" s="1"/>
  <c r="M68" i="18" s="1"/>
  <c r="M50" i="18" s="1"/>
  <c r="O70" i="18"/>
  <c r="O69" i="18" s="1"/>
  <c r="O68" i="18" s="1"/>
  <c r="O50" i="18" s="1"/>
  <c r="M70" i="18"/>
  <c r="T69" i="18"/>
  <c r="S69" i="18"/>
  <c r="S68" i="18" s="1"/>
  <c r="S50" i="18" s="1"/>
  <c r="R69" i="18"/>
  <c r="R68" i="18" s="1"/>
  <c r="R50" i="18" s="1"/>
  <c r="Q69" i="18"/>
  <c r="Q68" i="18" s="1"/>
  <c r="Q50" i="18" s="1"/>
  <c r="P69" i="18"/>
  <c r="P68" i="18" s="1"/>
  <c r="P50" i="18" s="1"/>
  <c r="F69" i="18"/>
  <c r="F68" i="18" s="1"/>
  <c r="F50" i="18" s="1"/>
  <c r="T68" i="18"/>
  <c r="L67" i="18"/>
  <c r="K67" i="18"/>
  <c r="J67" i="18"/>
  <c r="I67" i="18"/>
  <c r="H67" i="18"/>
  <c r="G67" i="18"/>
  <c r="E67" i="18"/>
  <c r="L66" i="18"/>
  <c r="K66" i="18"/>
  <c r="J66" i="18"/>
  <c r="I66" i="18"/>
  <c r="H66" i="18"/>
  <c r="G66" i="18"/>
  <c r="E66" i="18"/>
  <c r="L65" i="18"/>
  <c r="K65" i="18"/>
  <c r="J65" i="18"/>
  <c r="I65" i="18"/>
  <c r="H65" i="18"/>
  <c r="G65" i="18"/>
  <c r="E65" i="18"/>
  <c r="L64" i="18"/>
  <c r="K64" i="18"/>
  <c r="J64" i="18"/>
  <c r="I64" i="18"/>
  <c r="H64" i="18"/>
  <c r="G64" i="18"/>
  <c r="E64" i="18"/>
  <c r="L63" i="18"/>
  <c r="K63" i="18"/>
  <c r="J63" i="18"/>
  <c r="I63" i="18"/>
  <c r="H63" i="18"/>
  <c r="G63" i="18"/>
  <c r="E63" i="18"/>
  <c r="L62" i="18"/>
  <c r="K62" i="18"/>
  <c r="J62" i="18"/>
  <c r="I62" i="18"/>
  <c r="H62" i="18"/>
  <c r="G62" i="18"/>
  <c r="E62" i="18"/>
  <c r="L61" i="18"/>
  <c r="K61" i="18"/>
  <c r="J61" i="18"/>
  <c r="I61" i="18"/>
  <c r="H61" i="18"/>
  <c r="G61" i="18"/>
  <c r="E61" i="18"/>
  <c r="L60" i="18"/>
  <c r="K60" i="18"/>
  <c r="J60" i="18"/>
  <c r="I60" i="18"/>
  <c r="H60" i="18"/>
  <c r="G60" i="18"/>
  <c r="E60" i="18"/>
  <c r="L59" i="18"/>
  <c r="K59" i="18"/>
  <c r="J59" i="18"/>
  <c r="I59" i="18"/>
  <c r="H59" i="18"/>
  <c r="G59" i="18"/>
  <c r="E59" i="18"/>
  <c r="L58" i="18"/>
  <c r="K58" i="18"/>
  <c r="J58" i="18"/>
  <c r="I58" i="18"/>
  <c r="H58" i="18"/>
  <c r="G58" i="18"/>
  <c r="E58" i="18"/>
  <c r="L57" i="18"/>
  <c r="K57" i="18"/>
  <c r="J57" i="18"/>
  <c r="I57" i="18"/>
  <c r="H57" i="18"/>
  <c r="G57" i="18"/>
  <c r="E57" i="18"/>
  <c r="L56" i="18"/>
  <c r="K56" i="18"/>
  <c r="J56" i="18"/>
  <c r="I56" i="18"/>
  <c r="H56" i="18"/>
  <c r="G56" i="18"/>
  <c r="E56" i="18"/>
  <c r="L55" i="18"/>
  <c r="K55" i="18"/>
  <c r="J55" i="18"/>
  <c r="I55" i="18"/>
  <c r="H55" i="18"/>
  <c r="G55" i="18"/>
  <c r="E55" i="18"/>
  <c r="M54" i="18"/>
  <c r="M53" i="18"/>
  <c r="T50" i="18"/>
  <c r="O49" i="18"/>
  <c r="O48" i="18"/>
  <c r="O47" i="18"/>
  <c r="M47" i="18"/>
  <c r="O46" i="18"/>
  <c r="M46" i="18"/>
  <c r="T45" i="18"/>
  <c r="S45" i="18"/>
  <c r="R45" i="18"/>
  <c r="Q45" i="18"/>
  <c r="P45" i="18"/>
  <c r="F45" i="18"/>
  <c r="O44" i="18"/>
  <c r="M44" i="18"/>
  <c r="O43" i="18"/>
  <c r="O42" i="18" s="1"/>
  <c r="M43" i="18"/>
  <c r="T42" i="18"/>
  <c r="S42" i="18"/>
  <c r="R42" i="18"/>
  <c r="Q42" i="18"/>
  <c r="P42" i="18"/>
  <c r="P41" i="18" s="1"/>
  <c r="P24" i="18" s="1"/>
  <c r="F42" i="18"/>
  <c r="F41" i="18" s="1"/>
  <c r="F24" i="18" s="1"/>
  <c r="L40" i="18"/>
  <c r="K40" i="18"/>
  <c r="J40" i="18"/>
  <c r="I40" i="18"/>
  <c r="H40" i="18"/>
  <c r="G40" i="18"/>
  <c r="E40" i="18"/>
  <c r="L39" i="18"/>
  <c r="K39" i="18"/>
  <c r="J39" i="18"/>
  <c r="I39" i="18"/>
  <c r="H39" i="18"/>
  <c r="G39" i="18"/>
  <c r="E39" i="18"/>
  <c r="L38" i="18"/>
  <c r="K38" i="18"/>
  <c r="J38" i="18"/>
  <c r="I38" i="18"/>
  <c r="H38" i="18"/>
  <c r="G38" i="18"/>
  <c r="E38" i="18"/>
  <c r="L37" i="18"/>
  <c r="K37" i="18"/>
  <c r="J37" i="18"/>
  <c r="I37" i="18"/>
  <c r="H37" i="18"/>
  <c r="G37" i="18"/>
  <c r="E37" i="18"/>
  <c r="L36" i="18"/>
  <c r="K36" i="18"/>
  <c r="J36" i="18"/>
  <c r="I36" i="18"/>
  <c r="H36" i="18"/>
  <c r="G36" i="18"/>
  <c r="E36" i="18"/>
  <c r="L35" i="18"/>
  <c r="K35" i="18"/>
  <c r="J35" i="18"/>
  <c r="I35" i="18"/>
  <c r="H35" i="18"/>
  <c r="G35" i="18"/>
  <c r="E35" i="18"/>
  <c r="L34" i="18"/>
  <c r="K34" i="18"/>
  <c r="J34" i="18"/>
  <c r="I34" i="18"/>
  <c r="H34" i="18"/>
  <c r="G34" i="18"/>
  <c r="E34" i="18"/>
  <c r="L33" i="18"/>
  <c r="K33" i="18"/>
  <c r="J33" i="18"/>
  <c r="I33" i="18"/>
  <c r="H33" i="18"/>
  <c r="G33" i="18"/>
  <c r="E33" i="18"/>
  <c r="L32" i="18"/>
  <c r="K32" i="18"/>
  <c r="J32" i="18"/>
  <c r="I32" i="18"/>
  <c r="H32" i="18"/>
  <c r="G32" i="18"/>
  <c r="E32" i="18"/>
  <c r="L31" i="18"/>
  <c r="K31" i="18"/>
  <c r="J31" i="18"/>
  <c r="I31" i="18"/>
  <c r="H31" i="18"/>
  <c r="G31" i="18"/>
  <c r="E31" i="18"/>
  <c r="L30" i="18"/>
  <c r="K30" i="18"/>
  <c r="J30" i="18"/>
  <c r="I30" i="18"/>
  <c r="H30" i="18"/>
  <c r="G30" i="18"/>
  <c r="E30" i="18"/>
  <c r="L29" i="18"/>
  <c r="K29" i="18"/>
  <c r="J29" i="18"/>
  <c r="I29" i="18"/>
  <c r="H29" i="18"/>
  <c r="G29" i="18"/>
  <c r="E29" i="18"/>
  <c r="L28" i="18"/>
  <c r="K28" i="18"/>
  <c r="J28" i="18"/>
  <c r="I28" i="18"/>
  <c r="H28" i="18"/>
  <c r="G28" i="18"/>
  <c r="E28" i="18"/>
  <c r="L27" i="18"/>
  <c r="K27" i="18"/>
  <c r="J27" i="18"/>
  <c r="I27" i="18"/>
  <c r="H27" i="18"/>
  <c r="G27" i="18"/>
  <c r="E27" i="18"/>
  <c r="L26" i="18"/>
  <c r="K26" i="18"/>
  <c r="J26" i="18"/>
  <c r="I26" i="18"/>
  <c r="H26" i="18"/>
  <c r="G26" i="18"/>
  <c r="E26" i="18"/>
  <c r="L25" i="18"/>
  <c r="K25" i="18"/>
  <c r="J25" i="18"/>
  <c r="I25" i="18"/>
  <c r="H25" i="18"/>
  <c r="G25" i="18"/>
  <c r="E25" i="18"/>
  <c r="T21" i="18"/>
  <c r="S21" i="18"/>
  <c r="R21" i="18"/>
  <c r="Q21" i="18"/>
  <c r="P21" i="18"/>
  <c r="O21" i="18"/>
  <c r="F21" i="18"/>
  <c r="T20" i="18"/>
  <c r="S20" i="18"/>
  <c r="R20" i="18"/>
  <c r="Q20" i="18"/>
  <c r="P20" i="18"/>
  <c r="O20" i="18"/>
  <c r="N20" i="18"/>
  <c r="M20" i="18"/>
  <c r="L20" i="18"/>
  <c r="K20" i="18"/>
  <c r="J20" i="18"/>
  <c r="I20" i="18"/>
  <c r="H20" i="18"/>
  <c r="G20" i="18"/>
  <c r="F20" i="18"/>
  <c r="E20" i="18"/>
  <c r="T19" i="18"/>
  <c r="S19" i="18"/>
  <c r="R19" i="18"/>
  <c r="Q19" i="18"/>
  <c r="P19" i="18"/>
  <c r="O19" i="18"/>
  <c r="N19" i="18"/>
  <c r="M19" i="18"/>
  <c r="L19" i="18"/>
  <c r="K19" i="18"/>
  <c r="J19" i="18"/>
  <c r="I19" i="18"/>
  <c r="H19" i="18"/>
  <c r="G19" i="18"/>
  <c r="F19" i="18"/>
  <c r="E19" i="18"/>
  <c r="T18" i="18"/>
  <c r="S18" i="18"/>
  <c r="R18" i="18"/>
  <c r="Q18" i="18"/>
  <c r="P18" i="18"/>
  <c r="O18" i="18"/>
  <c r="M18" i="18"/>
  <c r="F18" i="18"/>
  <c r="T17" i="18"/>
  <c r="S17" i="18"/>
  <c r="R17" i="18"/>
  <c r="Q17" i="18"/>
  <c r="P17" i="18"/>
  <c r="O17" i="18"/>
  <c r="M17" i="18"/>
  <c r="F17" i="18"/>
  <c r="T16" i="18"/>
  <c r="S16" i="18"/>
  <c r="R16" i="18"/>
  <c r="Q16" i="18"/>
  <c r="Q15" i="18" s="1"/>
  <c r="P16" i="18"/>
  <c r="P15" i="18" s="1"/>
  <c r="O16" i="18"/>
  <c r="M16" i="18"/>
  <c r="F16" i="18"/>
  <c r="S15" i="18"/>
  <c r="R15" i="18"/>
  <c r="F87" i="17"/>
  <c r="E87" i="17"/>
  <c r="F86" i="17"/>
  <c r="E86" i="17"/>
  <c r="F82" i="17"/>
  <c r="F81" i="17"/>
  <c r="F80" i="17"/>
  <c r="F79" i="17"/>
  <c r="F78" i="17"/>
  <c r="F77" i="17"/>
  <c r="F76" i="17"/>
  <c r="F75" i="17"/>
  <c r="F74" i="17"/>
  <c r="F73" i="17"/>
  <c r="F72" i="17"/>
  <c r="F67" i="17"/>
  <c r="E67" i="17"/>
  <c r="F66" i="17"/>
  <c r="E66" i="17"/>
  <c r="F65" i="17"/>
  <c r="E65" i="17"/>
  <c r="F64" i="17"/>
  <c r="E64" i="17"/>
  <c r="F63" i="17"/>
  <c r="E63" i="17"/>
  <c r="F62" i="17"/>
  <c r="E62" i="17"/>
  <c r="F46" i="17"/>
  <c r="E46" i="17"/>
  <c r="F45" i="17"/>
  <c r="F39" i="17"/>
  <c r="E39" i="17"/>
  <c r="F38" i="17"/>
  <c r="E38" i="17"/>
  <c r="F36" i="17"/>
  <c r="E36" i="17"/>
  <c r="F35" i="17"/>
  <c r="E35" i="17"/>
  <c r="Z86" i="16"/>
  <c r="D61" i="16"/>
  <c r="D60" i="16" s="1"/>
  <c r="T36" i="16"/>
  <c r="E14" i="12"/>
  <c r="I26" i="11"/>
  <c r="H26" i="11"/>
  <c r="G26" i="11"/>
  <c r="F26" i="11"/>
  <c r="E26" i="11"/>
  <c r="I25" i="11"/>
  <c r="H25" i="11"/>
  <c r="G25" i="11"/>
  <c r="F25" i="11"/>
  <c r="E25" i="11"/>
  <c r="I24" i="11"/>
  <c r="H24" i="11"/>
  <c r="G24" i="11"/>
  <c r="F24" i="11"/>
  <c r="E24" i="11"/>
  <c r="I23" i="11"/>
  <c r="H23" i="11"/>
  <c r="G23" i="11"/>
  <c r="F23" i="11"/>
  <c r="E23" i="11"/>
  <c r="I22" i="11"/>
  <c r="H22" i="11"/>
  <c r="G22" i="11"/>
  <c r="G20" i="11" s="1"/>
  <c r="F22" i="11"/>
  <c r="E22" i="11"/>
  <c r="I21" i="11"/>
  <c r="H21" i="11"/>
  <c r="G21" i="11"/>
  <c r="F21" i="11"/>
  <c r="F20" i="11" s="1"/>
  <c r="E21" i="11"/>
  <c r="E20" i="11" s="1"/>
  <c r="AD169" i="10"/>
  <c r="AC169" i="10"/>
  <c r="AB169" i="10"/>
  <c r="AA169" i="10"/>
  <c r="Z169" i="10"/>
  <c r="Y169" i="10"/>
  <c r="X169" i="10"/>
  <c r="W169" i="10"/>
  <c r="V169" i="10"/>
  <c r="U169" i="10"/>
  <c r="T169" i="10"/>
  <c r="S169" i="10"/>
  <c r="R169" i="10"/>
  <c r="Q169" i="10"/>
  <c r="P169" i="10"/>
  <c r="O169" i="10"/>
  <c r="N169" i="10"/>
  <c r="M169" i="10"/>
  <c r="L169" i="10"/>
  <c r="K169" i="10"/>
  <c r="J169" i="10"/>
  <c r="I169" i="10"/>
  <c r="H169" i="10"/>
  <c r="G169" i="10"/>
  <c r="F169" i="10"/>
  <c r="E169" i="10"/>
  <c r="AD147" i="10"/>
  <c r="AD142" i="10" s="1"/>
  <c r="AC147" i="10"/>
  <c r="AC142" i="10" s="1"/>
  <c r="AB147" i="10"/>
  <c r="AB142" i="10" s="1"/>
  <c r="AA147" i="10"/>
  <c r="AA142" i="10" s="1"/>
  <c r="Z147" i="10"/>
  <c r="Z142" i="10" s="1"/>
  <c r="Y147" i="10"/>
  <c r="Y142" i="10" s="1"/>
  <c r="X147" i="10"/>
  <c r="X142" i="10" s="1"/>
  <c r="W147" i="10"/>
  <c r="W142" i="10" s="1"/>
  <c r="V147" i="10"/>
  <c r="V142" i="10" s="1"/>
  <c r="U147" i="10"/>
  <c r="U142" i="10" s="1"/>
  <c r="T147" i="10"/>
  <c r="T142" i="10" s="1"/>
  <c r="S147" i="10"/>
  <c r="R147" i="10"/>
  <c r="R142" i="10" s="1"/>
  <c r="Q147" i="10"/>
  <c r="Q142" i="10" s="1"/>
  <c r="P147" i="10"/>
  <c r="P142" i="10" s="1"/>
  <c r="O147" i="10"/>
  <c r="O142" i="10" s="1"/>
  <c r="N147" i="10"/>
  <c r="N142" i="10" s="1"/>
  <c r="M147" i="10"/>
  <c r="M142" i="10" s="1"/>
  <c r="L147" i="10"/>
  <c r="L142" i="10" s="1"/>
  <c r="K147" i="10"/>
  <c r="K142" i="10" s="1"/>
  <c r="J147" i="10"/>
  <c r="J142" i="10" s="1"/>
  <c r="I147" i="10"/>
  <c r="I142" i="10" s="1"/>
  <c r="H147" i="10"/>
  <c r="H142" i="10" s="1"/>
  <c r="G147" i="10"/>
  <c r="F147" i="10"/>
  <c r="E147" i="10"/>
  <c r="E142" i="10" s="1"/>
  <c r="S142" i="10"/>
  <c r="G142" i="10"/>
  <c r="F142" i="10"/>
  <c r="AD131" i="10"/>
  <c r="AD130" i="10" s="1"/>
  <c r="AD78" i="10" s="1"/>
  <c r="AC131" i="10"/>
  <c r="AC130" i="10" s="1"/>
  <c r="AC78" i="10" s="1"/>
  <c r="AB131" i="10"/>
  <c r="AA131" i="10"/>
  <c r="AA130" i="10" s="1"/>
  <c r="AA78" i="10" s="1"/>
  <c r="Z131" i="10"/>
  <c r="Z130" i="10" s="1"/>
  <c r="Z78" i="10" s="1"/>
  <c r="Y131" i="10"/>
  <c r="Y130" i="10" s="1"/>
  <c r="Y78" i="10" s="1"/>
  <c r="X131" i="10"/>
  <c r="X130" i="10" s="1"/>
  <c r="X78" i="10" s="1"/>
  <c r="W131" i="10"/>
  <c r="W130" i="10" s="1"/>
  <c r="W78" i="10" s="1"/>
  <c r="V131" i="10"/>
  <c r="U131" i="10"/>
  <c r="U130" i="10" s="1"/>
  <c r="U78" i="10" s="1"/>
  <c r="T131" i="10"/>
  <c r="T130" i="10" s="1"/>
  <c r="T78" i="10" s="1"/>
  <c r="S131" i="10"/>
  <c r="S130" i="10" s="1"/>
  <c r="S78" i="10" s="1"/>
  <c r="R131" i="10"/>
  <c r="R130" i="10" s="1"/>
  <c r="R78" i="10" s="1"/>
  <c r="Q131" i="10"/>
  <c r="P131" i="10"/>
  <c r="O131" i="10"/>
  <c r="O130" i="10" s="1"/>
  <c r="O78" i="10" s="1"/>
  <c r="N131" i="10"/>
  <c r="N130" i="10" s="1"/>
  <c r="N78" i="10" s="1"/>
  <c r="M131" i="10"/>
  <c r="M130" i="10" s="1"/>
  <c r="M78" i="10" s="1"/>
  <c r="L131" i="10"/>
  <c r="L130" i="10" s="1"/>
  <c r="L78" i="10" s="1"/>
  <c r="K131" i="10"/>
  <c r="K130" i="10" s="1"/>
  <c r="K78" i="10" s="1"/>
  <c r="J131" i="10"/>
  <c r="J130" i="10" s="1"/>
  <c r="J78" i="10" s="1"/>
  <c r="I131" i="10"/>
  <c r="I130" i="10" s="1"/>
  <c r="I78" i="10" s="1"/>
  <c r="H131" i="10"/>
  <c r="H130" i="10" s="1"/>
  <c r="H78" i="10" s="1"/>
  <c r="G131" i="10"/>
  <c r="G130" i="10" s="1"/>
  <c r="G78" i="10" s="1"/>
  <c r="F131" i="10"/>
  <c r="F130" i="10" s="1"/>
  <c r="F78" i="10" s="1"/>
  <c r="E131" i="10"/>
  <c r="E130" i="10" s="1"/>
  <c r="E78" i="10" s="1"/>
  <c r="AB130" i="10"/>
  <c r="AB78" i="10" s="1"/>
  <c r="V130" i="10"/>
  <c r="V78" i="10" s="1"/>
  <c r="Q130" i="10"/>
  <c r="Q78" i="10" s="1"/>
  <c r="P130" i="10"/>
  <c r="P78" i="10" s="1"/>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AD70" i="10"/>
  <c r="AC70" i="10"/>
  <c r="AB70" i="10"/>
  <c r="AA70" i="10"/>
  <c r="Z70" i="10"/>
  <c r="Y70" i="10"/>
  <c r="Y69" i="10" s="1"/>
  <c r="Y25" i="10" s="1"/>
  <c r="X70" i="10"/>
  <c r="X69" i="10" s="1"/>
  <c r="X25" i="10" s="1"/>
  <c r="W70" i="10"/>
  <c r="V70" i="10"/>
  <c r="U70" i="10"/>
  <c r="T70" i="10"/>
  <c r="S70" i="10"/>
  <c r="R70" i="10"/>
  <c r="Q70" i="10"/>
  <c r="P70" i="10"/>
  <c r="O70" i="10"/>
  <c r="N70" i="10"/>
  <c r="M70" i="10"/>
  <c r="M69" i="10" s="1"/>
  <c r="M25" i="10" s="1"/>
  <c r="L70" i="10"/>
  <c r="K70" i="10"/>
  <c r="J70" i="10"/>
  <c r="I70" i="10"/>
  <c r="H70" i="10"/>
  <c r="G70" i="10"/>
  <c r="F70" i="10"/>
  <c r="E70" i="10"/>
  <c r="L69" i="10"/>
  <c r="L25" i="10" s="1"/>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AD17" i="10"/>
  <c r="AD16" i="10" s="1"/>
  <c r="AC17" i="10"/>
  <c r="AB17" i="10"/>
  <c r="AA17" i="10"/>
  <c r="Z17" i="10"/>
  <c r="Y17" i="10"/>
  <c r="X17" i="10"/>
  <c r="X16" i="10" s="1"/>
  <c r="W17" i="10"/>
  <c r="V17" i="10"/>
  <c r="U17" i="10"/>
  <c r="T17" i="10"/>
  <c r="S17" i="10"/>
  <c r="R17" i="10"/>
  <c r="R16" i="10" s="1"/>
  <c r="Q17" i="10"/>
  <c r="P17" i="10"/>
  <c r="O17" i="10"/>
  <c r="N17" i="10"/>
  <c r="M17" i="10"/>
  <c r="L17" i="10"/>
  <c r="L16" i="10" s="1"/>
  <c r="K17" i="10"/>
  <c r="J17" i="10"/>
  <c r="I17" i="10"/>
  <c r="H17" i="10"/>
  <c r="G17" i="10"/>
  <c r="G16" i="10" s="1"/>
  <c r="F17" i="10"/>
  <c r="F16" i="10" s="1"/>
  <c r="DM98" i="9"/>
  <c r="DL98" i="9"/>
  <c r="DK98" i="9"/>
  <c r="DJ98" i="9"/>
  <c r="DI98" i="9"/>
  <c r="DH98" i="9"/>
  <c r="DH25" i="9" s="1"/>
  <c r="DG98" i="9"/>
  <c r="DF98" i="9"/>
  <c r="DE98" i="9"/>
  <c r="DD98" i="9"/>
  <c r="DC98" i="9"/>
  <c r="DB98" i="9"/>
  <c r="DA98" i="9"/>
  <c r="CZ98" i="9"/>
  <c r="CY98" i="9"/>
  <c r="CX98" i="9"/>
  <c r="CW98" i="9"/>
  <c r="CV98" i="9"/>
  <c r="CV25" i="9" s="1"/>
  <c r="CU98" i="9"/>
  <c r="CM98" i="9"/>
  <c r="EN98" i="9" s="1"/>
  <c r="CL98" i="9"/>
  <c r="CK98" i="9"/>
  <c r="CJ98" i="9"/>
  <c r="CI98" i="9"/>
  <c r="CH98" i="9"/>
  <c r="CG98" i="9"/>
  <c r="CF98" i="9"/>
  <c r="CE98" i="9"/>
  <c r="CD98" i="9"/>
  <c r="CC98" i="9"/>
  <c r="CC25" i="9" s="1"/>
  <c r="CB98" i="9"/>
  <c r="CA98" i="9"/>
  <c r="BZ98" i="9"/>
  <c r="BY98" i="9"/>
  <c r="BX98" i="9"/>
  <c r="BW98" i="9"/>
  <c r="BV98" i="9"/>
  <c r="BU98" i="9"/>
  <c r="BT98" i="9"/>
  <c r="BL98" i="9"/>
  <c r="BK98" i="9"/>
  <c r="BJ98" i="9"/>
  <c r="BI98" i="9"/>
  <c r="BH98" i="9"/>
  <c r="BG98" i="9"/>
  <c r="BF98" i="9"/>
  <c r="BE98" i="9"/>
  <c r="BD98" i="9"/>
  <c r="BC98" i="9"/>
  <c r="BB98" i="9"/>
  <c r="BA98" i="9"/>
  <c r="AZ98" i="9"/>
  <c r="AY98" i="9"/>
  <c r="AX98" i="9"/>
  <c r="AW98" i="9"/>
  <c r="AV98" i="9"/>
  <c r="AU98" i="9"/>
  <c r="AT98" i="9"/>
  <c r="DM97" i="9"/>
  <c r="DL97" i="9"/>
  <c r="DL25" i="9" s="1"/>
  <c r="DK97" i="9"/>
  <c r="DK25" i="9" s="1"/>
  <c r="DJ97" i="9"/>
  <c r="DI97" i="9"/>
  <c r="DH97" i="9"/>
  <c r="DG97" i="9"/>
  <c r="DF97" i="9"/>
  <c r="DE97" i="9"/>
  <c r="DE25" i="9" s="1"/>
  <c r="DD97" i="9"/>
  <c r="DC97" i="9"/>
  <c r="DC25" i="9" s="1"/>
  <c r="DB97" i="9"/>
  <c r="DA97" i="9"/>
  <c r="CZ97" i="9"/>
  <c r="CZ25" i="9" s="1"/>
  <c r="CY97" i="9"/>
  <c r="CY25" i="9" s="1"/>
  <c r="CX97" i="9"/>
  <c r="CW97" i="9"/>
  <c r="CW25" i="9" s="1"/>
  <c r="CV97" i="9"/>
  <c r="CU97" i="9"/>
  <c r="CM97" i="9"/>
  <c r="EN97" i="9" s="1"/>
  <c r="EN25" i="9" s="1"/>
  <c r="CL97" i="9"/>
  <c r="CL25" i="9" s="1"/>
  <c r="CK97" i="9"/>
  <c r="CJ97" i="9"/>
  <c r="CJ25" i="9" s="1"/>
  <c r="CI97" i="9"/>
  <c r="CH97" i="9"/>
  <c r="CG97" i="9"/>
  <c r="CG25" i="9" s="1"/>
  <c r="CF97" i="9"/>
  <c r="CF25" i="9" s="1"/>
  <c r="CE97" i="9"/>
  <c r="CD97" i="9"/>
  <c r="CD25" i="9" s="1"/>
  <c r="CC97" i="9"/>
  <c r="CB97" i="9"/>
  <c r="CA97" i="9"/>
  <c r="CA96" i="9" s="1"/>
  <c r="BZ97" i="9"/>
  <c r="BZ25" i="9" s="1"/>
  <c r="BY97" i="9"/>
  <c r="BX97" i="9"/>
  <c r="BX25" i="9" s="1"/>
  <c r="BW97" i="9"/>
  <c r="BV97" i="9"/>
  <c r="BU97" i="9"/>
  <c r="BU25" i="9" s="1"/>
  <c r="BT97" i="9"/>
  <c r="BT25" i="9" s="1"/>
  <c r="BL97" i="9"/>
  <c r="BK97" i="9"/>
  <c r="BK25" i="9" s="1"/>
  <c r="BJ97" i="9"/>
  <c r="BI97" i="9"/>
  <c r="BH97" i="9"/>
  <c r="BH25" i="9" s="1"/>
  <c r="BG97" i="9"/>
  <c r="BG25" i="9" s="1"/>
  <c r="BF97" i="9"/>
  <c r="BE97" i="9"/>
  <c r="BE25" i="9" s="1"/>
  <c r="BD97" i="9"/>
  <c r="BC97" i="9"/>
  <c r="BB97" i="9"/>
  <c r="BB25" i="9" s="1"/>
  <c r="BA97" i="9"/>
  <c r="BA25" i="9" s="1"/>
  <c r="AZ97" i="9"/>
  <c r="AY97" i="9"/>
  <c r="AX97" i="9"/>
  <c r="AW97" i="9"/>
  <c r="AV97" i="9"/>
  <c r="AV25" i="9" s="1"/>
  <c r="AU97" i="9"/>
  <c r="AU25" i="9" s="1"/>
  <c r="AT97" i="9"/>
  <c r="DT96" i="9"/>
  <c r="DS96" i="9"/>
  <c r="DR96" i="9"/>
  <c r="DQ96" i="9"/>
  <c r="DP96" i="9"/>
  <c r="DO96" i="9"/>
  <c r="DN96" i="9"/>
  <c r="CT96" i="9"/>
  <c r="CS96" i="9"/>
  <c r="CR96" i="9"/>
  <c r="CQ96" i="9"/>
  <c r="CP96" i="9"/>
  <c r="CO96" i="9"/>
  <c r="CN96" i="9"/>
  <c r="BS96" i="9"/>
  <c r="BR96" i="9"/>
  <c r="BQ96" i="9"/>
  <c r="BP96" i="9"/>
  <c r="BO96" i="9"/>
  <c r="BN96" i="9"/>
  <c r="BM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EU93" i="9"/>
  <c r="ET93" i="9"/>
  <c r="ES93" i="9"/>
  <c r="ER93" i="9"/>
  <c r="EQ93" i="9"/>
  <c r="EP93" i="9"/>
  <c r="EO93" i="9"/>
  <c r="DM93" i="9"/>
  <c r="DL93" i="9"/>
  <c r="DK93" i="9"/>
  <c r="DJ93" i="9"/>
  <c r="DI93" i="9"/>
  <c r="DH93" i="9"/>
  <c r="DG93" i="9"/>
  <c r="DF93" i="9"/>
  <c r="DE93" i="9"/>
  <c r="DD93" i="9"/>
  <c r="DC93" i="9"/>
  <c r="DB93" i="9"/>
  <c r="DA93" i="9"/>
  <c r="CZ93" i="9"/>
  <c r="CY93" i="9"/>
  <c r="CX93" i="9"/>
  <c r="CW93" i="9"/>
  <c r="CV93" i="9"/>
  <c r="CU93" i="9"/>
  <c r="CL93" i="9"/>
  <c r="CK93" i="9"/>
  <c r="CJ93" i="9"/>
  <c r="CI93" i="9"/>
  <c r="CH93" i="9"/>
  <c r="CG93" i="9"/>
  <c r="CF93" i="9"/>
  <c r="CE93" i="9"/>
  <c r="CD93" i="9"/>
  <c r="CC93" i="9"/>
  <c r="CB93" i="9"/>
  <c r="CA93" i="9"/>
  <c r="BZ93" i="9"/>
  <c r="BY93" i="9"/>
  <c r="BX93" i="9"/>
  <c r="BW93" i="9"/>
  <c r="BV93" i="9"/>
  <c r="BT93" i="9"/>
  <c r="EU92" i="9"/>
  <c r="ET92" i="9"/>
  <c r="ES92" i="9"/>
  <c r="ER92" i="9"/>
  <c r="EQ92" i="9"/>
  <c r="EP92" i="9"/>
  <c r="EO92" i="9"/>
  <c r="DM92" i="9"/>
  <c r="DL92" i="9"/>
  <c r="DK92" i="9"/>
  <c r="DJ92" i="9"/>
  <c r="DI92" i="9"/>
  <c r="DH92" i="9"/>
  <c r="DG92" i="9"/>
  <c r="DF92" i="9"/>
  <c r="DE92" i="9"/>
  <c r="DD92" i="9"/>
  <c r="DC92" i="9"/>
  <c r="DB92" i="9"/>
  <c r="DA92" i="9"/>
  <c r="CZ92" i="9"/>
  <c r="CY92" i="9"/>
  <c r="CX92" i="9"/>
  <c r="CW92" i="9"/>
  <c r="CU92" i="9"/>
  <c r="CM92" i="9"/>
  <c r="EN92" i="9" s="1"/>
  <c r="CL92" i="9"/>
  <c r="CK92" i="9"/>
  <c r="CJ92" i="9"/>
  <c r="CI92" i="9"/>
  <c r="CH92" i="9"/>
  <c r="CG92" i="9"/>
  <c r="CF92" i="9"/>
  <c r="CE92" i="9"/>
  <c r="CD92" i="9"/>
  <c r="CC92" i="9"/>
  <c r="CB92" i="9"/>
  <c r="CA92" i="9"/>
  <c r="BZ92" i="9"/>
  <c r="BY92" i="9"/>
  <c r="BX92" i="9"/>
  <c r="BW92" i="9"/>
  <c r="BV92" i="9"/>
  <c r="BU92" i="9"/>
  <c r="BT92" i="9"/>
  <c r="EU91" i="9"/>
  <c r="ET91" i="9"/>
  <c r="ES91" i="9"/>
  <c r="ER91" i="9"/>
  <c r="EQ91" i="9"/>
  <c r="EP91" i="9"/>
  <c r="EO91" i="9"/>
  <c r="DM91" i="9"/>
  <c r="DL91" i="9"/>
  <c r="DJ91" i="9"/>
  <c r="DI91" i="9"/>
  <c r="DH91" i="9"/>
  <c r="DG91" i="9"/>
  <c r="DF91" i="9"/>
  <c r="DE91" i="9"/>
  <c r="DD91" i="9"/>
  <c r="DC91" i="9"/>
  <c r="DB91" i="9"/>
  <c r="DA91" i="9"/>
  <c r="CZ91" i="9"/>
  <c r="CY91" i="9"/>
  <c r="CX91" i="9"/>
  <c r="CW91" i="9"/>
  <c r="CV91" i="9"/>
  <c r="CU91" i="9"/>
  <c r="CM91" i="9"/>
  <c r="EN91" i="9" s="1"/>
  <c r="CL91" i="9"/>
  <c r="CK91" i="9"/>
  <c r="CJ91" i="9"/>
  <c r="CI91" i="9"/>
  <c r="CH91" i="9"/>
  <c r="CG91" i="9"/>
  <c r="CF91" i="9"/>
  <c r="CE91" i="9"/>
  <c r="CD91" i="9"/>
  <c r="CC91" i="9"/>
  <c r="CB91" i="9"/>
  <c r="CA91" i="9"/>
  <c r="BZ91" i="9"/>
  <c r="EA91" i="9" s="1"/>
  <c r="BY91" i="9"/>
  <c r="BX91" i="9"/>
  <c r="BW91" i="9"/>
  <c r="BV91" i="9"/>
  <c r="BU91" i="9"/>
  <c r="BT91" i="9"/>
  <c r="EU90" i="9"/>
  <c r="ET90" i="9"/>
  <c r="ES90" i="9"/>
  <c r="ER90" i="9"/>
  <c r="EQ90" i="9"/>
  <c r="EP90" i="9"/>
  <c r="EO90" i="9"/>
  <c r="DL90" i="9"/>
  <c r="DK90" i="9"/>
  <c r="DJ90" i="9"/>
  <c r="DI90" i="9"/>
  <c r="DH90" i="9"/>
  <c r="DG90" i="9"/>
  <c r="DF90" i="9"/>
  <c r="DE90" i="9"/>
  <c r="DD90" i="9"/>
  <c r="DC90" i="9"/>
  <c r="DB90" i="9"/>
  <c r="DA90" i="9"/>
  <c r="CZ90" i="9"/>
  <c r="CY90" i="9"/>
  <c r="CV90" i="9"/>
  <c r="CU90" i="9"/>
  <c r="CM90" i="9"/>
  <c r="EN90" i="9" s="1"/>
  <c r="CL90" i="9"/>
  <c r="CK90" i="9"/>
  <c r="CJ90" i="9"/>
  <c r="CI90" i="9"/>
  <c r="CH90" i="9"/>
  <c r="CG90" i="9"/>
  <c r="CF90" i="9"/>
  <c r="CE90" i="9"/>
  <c r="CD90" i="9"/>
  <c r="CC90" i="9"/>
  <c r="CB90" i="9"/>
  <c r="CA90" i="9"/>
  <c r="BZ90" i="9"/>
  <c r="BY90" i="9"/>
  <c r="BX90" i="9"/>
  <c r="BW90" i="9"/>
  <c r="BV90" i="9"/>
  <c r="BU90" i="9"/>
  <c r="DV90" i="9" s="1"/>
  <c r="BT90" i="9"/>
  <c r="EU89" i="9"/>
  <c r="ET89" i="9"/>
  <c r="ES89" i="9"/>
  <c r="ER89" i="9"/>
  <c r="EQ89" i="9"/>
  <c r="EP89" i="9"/>
  <c r="EO89" i="9"/>
  <c r="DM89" i="9"/>
  <c r="DL89" i="9"/>
  <c r="DK89" i="9"/>
  <c r="DJ89" i="9"/>
  <c r="DI89" i="9"/>
  <c r="DH89" i="9"/>
  <c r="DG89" i="9"/>
  <c r="DF89" i="9"/>
  <c r="DE89" i="9"/>
  <c r="DD89" i="9"/>
  <c r="DC89" i="9"/>
  <c r="DB89" i="9"/>
  <c r="DA89" i="9"/>
  <c r="CZ89" i="9"/>
  <c r="CY89" i="9"/>
  <c r="CX89" i="9"/>
  <c r="CW89" i="9"/>
  <c r="CU89" i="9"/>
  <c r="CM89" i="9"/>
  <c r="EN89" i="9" s="1"/>
  <c r="CL89" i="9"/>
  <c r="CK89" i="9"/>
  <c r="CJ89" i="9"/>
  <c r="CI89" i="9"/>
  <c r="CH89" i="9"/>
  <c r="CG89" i="9"/>
  <c r="CF89" i="9"/>
  <c r="CE89" i="9"/>
  <c r="CD89" i="9"/>
  <c r="CC89" i="9"/>
  <c r="CB89" i="9"/>
  <c r="CA89" i="9"/>
  <c r="BZ89" i="9"/>
  <c r="BY89" i="9"/>
  <c r="BX89" i="9"/>
  <c r="BW89" i="9"/>
  <c r="BV89" i="9"/>
  <c r="BU89" i="9"/>
  <c r="BT89" i="9"/>
  <c r="EU88" i="9"/>
  <c r="ET88" i="9"/>
  <c r="ES88" i="9"/>
  <c r="ER88" i="9"/>
  <c r="EQ88" i="9"/>
  <c r="EP88" i="9"/>
  <c r="EO88" i="9"/>
  <c r="DM88" i="9"/>
  <c r="DL88" i="9"/>
  <c r="DK88" i="9"/>
  <c r="DJ88" i="9"/>
  <c r="DI88" i="9"/>
  <c r="DH88" i="9"/>
  <c r="DG88" i="9"/>
  <c r="DF88" i="9"/>
  <c r="DE88" i="9"/>
  <c r="DD88" i="9"/>
  <c r="DC88" i="9"/>
  <c r="DB88" i="9"/>
  <c r="DA88" i="9"/>
  <c r="CZ88" i="9"/>
  <c r="CX88" i="9"/>
  <c r="CW88" i="9"/>
  <c r="CV88" i="9"/>
  <c r="CM88" i="9"/>
  <c r="EN88" i="9" s="1"/>
  <c r="CL88" i="9"/>
  <c r="CK88" i="9"/>
  <c r="CJ88" i="9"/>
  <c r="CI88" i="9"/>
  <c r="CH88" i="9"/>
  <c r="CG88" i="9"/>
  <c r="CF88" i="9"/>
  <c r="CE88" i="9"/>
  <c r="CD88" i="9"/>
  <c r="CC88" i="9"/>
  <c r="CB88" i="9"/>
  <c r="CA88" i="9"/>
  <c r="BZ88" i="9"/>
  <c r="BY88" i="9"/>
  <c r="BX88" i="9"/>
  <c r="BW88" i="9"/>
  <c r="BV88" i="9"/>
  <c r="BU88" i="9"/>
  <c r="BT88" i="9"/>
  <c r="EU87" i="9"/>
  <c r="ET87" i="9"/>
  <c r="ES87" i="9"/>
  <c r="ER87" i="9"/>
  <c r="EQ87" i="9"/>
  <c r="EP87" i="9"/>
  <c r="EO87" i="9"/>
  <c r="DM87" i="9"/>
  <c r="DL87" i="9"/>
  <c r="DK87" i="9"/>
  <c r="DJ87" i="9"/>
  <c r="DI87" i="9"/>
  <c r="DH87" i="9"/>
  <c r="DG87" i="9"/>
  <c r="DF87" i="9"/>
  <c r="DE87" i="9"/>
  <c r="DD87" i="9"/>
  <c r="DC87" i="9"/>
  <c r="DB87" i="9"/>
  <c r="DA87" i="9"/>
  <c r="CZ87" i="9"/>
  <c r="CY87" i="9"/>
  <c r="CX87" i="9"/>
  <c r="CW87" i="9"/>
  <c r="CV87" i="9"/>
  <c r="CU87" i="9"/>
  <c r="CL87" i="9"/>
  <c r="CK87" i="9"/>
  <c r="CJ87" i="9"/>
  <c r="CI87" i="9"/>
  <c r="CH87" i="9"/>
  <c r="CG87" i="9"/>
  <c r="CF87" i="9"/>
  <c r="CE87" i="9"/>
  <c r="CD87" i="9"/>
  <c r="CC87" i="9"/>
  <c r="CB87" i="9"/>
  <c r="CA87" i="9"/>
  <c r="BZ87" i="9"/>
  <c r="BY87" i="9"/>
  <c r="BW87" i="9"/>
  <c r="BV87" i="9"/>
  <c r="BU87" i="9"/>
  <c r="EU86" i="9"/>
  <c r="ET86" i="9"/>
  <c r="ES86" i="9"/>
  <c r="ER86" i="9"/>
  <c r="EQ86" i="9"/>
  <c r="EP86" i="9"/>
  <c r="EO86" i="9"/>
  <c r="DM86" i="9"/>
  <c r="DL86" i="9"/>
  <c r="DK86" i="9"/>
  <c r="DJ86" i="9"/>
  <c r="DI86" i="9"/>
  <c r="DH86" i="9"/>
  <c r="DG86" i="9"/>
  <c r="DF86" i="9"/>
  <c r="DE86" i="9"/>
  <c r="DD86" i="9"/>
  <c r="DC86" i="9"/>
  <c r="DB86" i="9"/>
  <c r="DA86" i="9"/>
  <c r="CZ86" i="9"/>
  <c r="CX86" i="9"/>
  <c r="CW86" i="9"/>
  <c r="CV86" i="9"/>
  <c r="CM86" i="9"/>
  <c r="EN86" i="9" s="1"/>
  <c r="CL86" i="9"/>
  <c r="CK86" i="9"/>
  <c r="CJ86" i="9"/>
  <c r="CI86" i="9"/>
  <c r="CH86" i="9"/>
  <c r="CG86" i="9"/>
  <c r="CF86" i="9"/>
  <c r="CE86" i="9"/>
  <c r="CD86" i="9"/>
  <c r="CC86" i="9"/>
  <c r="CB86" i="9"/>
  <c r="CA86" i="9"/>
  <c r="BZ86" i="9"/>
  <c r="BY86" i="9"/>
  <c r="BX86" i="9"/>
  <c r="BW86" i="9"/>
  <c r="BV86" i="9"/>
  <c r="BU86" i="9"/>
  <c r="BT86" i="9"/>
  <c r="EU85" i="9"/>
  <c r="ET85" i="9"/>
  <c r="ES85" i="9"/>
  <c r="ER85" i="9"/>
  <c r="EQ85" i="9"/>
  <c r="EP85" i="9"/>
  <c r="EO85" i="9"/>
  <c r="DM85" i="9"/>
  <c r="DL85" i="9"/>
  <c r="DK85" i="9"/>
  <c r="DJ85" i="9"/>
  <c r="DI85" i="9"/>
  <c r="DH85" i="9"/>
  <c r="DG85" i="9"/>
  <c r="DF85" i="9"/>
  <c r="DE85" i="9"/>
  <c r="DD85" i="9"/>
  <c r="DC85" i="9"/>
  <c r="DB85" i="9"/>
  <c r="DA85" i="9"/>
  <c r="CZ85" i="9"/>
  <c r="CX85" i="9"/>
  <c r="CW85" i="9"/>
  <c r="CV85" i="9"/>
  <c r="CM85" i="9"/>
  <c r="EN85" i="9" s="1"/>
  <c r="CL85" i="9"/>
  <c r="CK85" i="9"/>
  <c r="CJ85" i="9"/>
  <c r="CI85" i="9"/>
  <c r="CH85" i="9"/>
  <c r="CG85" i="9"/>
  <c r="CF85" i="9"/>
  <c r="CE85" i="9"/>
  <c r="CD85" i="9"/>
  <c r="CC85" i="9"/>
  <c r="CB85" i="9"/>
  <c r="CA85" i="9"/>
  <c r="BZ85" i="9"/>
  <c r="BY85" i="9"/>
  <c r="BX85" i="9"/>
  <c r="BW85" i="9"/>
  <c r="BV85" i="9"/>
  <c r="BU85" i="9"/>
  <c r="BT85" i="9"/>
  <c r="EU84" i="9"/>
  <c r="ET84" i="9"/>
  <c r="ET22" i="9" s="1"/>
  <c r="ES84" i="9"/>
  <c r="ER84" i="9"/>
  <c r="ER22" i="9" s="1"/>
  <c r="EQ84" i="9"/>
  <c r="EP84" i="9"/>
  <c r="EO84" i="9"/>
  <c r="DM84" i="9"/>
  <c r="DL84" i="9"/>
  <c r="DK84" i="9"/>
  <c r="DJ84" i="9"/>
  <c r="DI84" i="9"/>
  <c r="DH84" i="9"/>
  <c r="DG84" i="9"/>
  <c r="DF84" i="9"/>
  <c r="DE84" i="9"/>
  <c r="DE22" i="9" s="1"/>
  <c r="DD84" i="9"/>
  <c r="DC84" i="9"/>
  <c r="DB84" i="9"/>
  <c r="DA84" i="9"/>
  <c r="CZ84" i="9"/>
  <c r="CY84" i="9"/>
  <c r="CX84" i="9"/>
  <c r="CW84" i="9"/>
  <c r="CV84" i="9"/>
  <c r="CU84" i="9"/>
  <c r="AW153" i="3" s="1"/>
  <c r="CL84" i="9"/>
  <c r="CK84" i="9"/>
  <c r="CJ84" i="9"/>
  <c r="CI84" i="9"/>
  <c r="CH84" i="9"/>
  <c r="CG84" i="9"/>
  <c r="CF84" i="9"/>
  <c r="CE84" i="9"/>
  <c r="CD84" i="9"/>
  <c r="CC84" i="9"/>
  <c r="CB84" i="9"/>
  <c r="CA84" i="9"/>
  <c r="BZ84" i="9"/>
  <c r="BY84" i="9"/>
  <c r="BW84" i="9"/>
  <c r="BV84" i="9"/>
  <c r="BU84" i="9"/>
  <c r="EU83" i="9"/>
  <c r="EU82" i="9" s="1"/>
  <c r="EU80" i="9" s="1"/>
  <c r="EU26" i="9" s="1"/>
  <c r="ET83" i="9"/>
  <c r="ES83" i="9"/>
  <c r="ER83" i="9"/>
  <c r="EQ83" i="9"/>
  <c r="EP83" i="9"/>
  <c r="EO83" i="9"/>
  <c r="EO82" i="9" s="1"/>
  <c r="EO80" i="9" s="1"/>
  <c r="EO26" i="9" s="1"/>
  <c r="DM83" i="9"/>
  <c r="DL83" i="9"/>
  <c r="DK83" i="9"/>
  <c r="DJ83" i="9"/>
  <c r="DI83" i="9"/>
  <c r="DH83" i="9"/>
  <c r="DG83" i="9"/>
  <c r="DF83" i="9"/>
  <c r="DE83" i="9"/>
  <c r="DD83" i="9"/>
  <c r="DC83" i="9"/>
  <c r="DB83" i="9"/>
  <c r="DA83" i="9"/>
  <c r="CZ83" i="9"/>
  <c r="CY83" i="9"/>
  <c r="CX83" i="9"/>
  <c r="CW83" i="9"/>
  <c r="CV83" i="9"/>
  <c r="CU83" i="9"/>
  <c r="CM83" i="9"/>
  <c r="EN83" i="9" s="1"/>
  <c r="CL83" i="9"/>
  <c r="CK83" i="9"/>
  <c r="CJ83" i="9"/>
  <c r="CI83" i="9"/>
  <c r="CH83" i="9"/>
  <c r="CG83" i="9"/>
  <c r="CF83" i="9"/>
  <c r="CE83" i="9"/>
  <c r="CD83" i="9"/>
  <c r="CC83" i="9"/>
  <c r="CB83" i="9"/>
  <c r="CA83" i="9"/>
  <c r="BZ83" i="9"/>
  <c r="BY83" i="9"/>
  <c r="BX83" i="9"/>
  <c r="BW83" i="9"/>
  <c r="BV83" i="9"/>
  <c r="BU83" i="9"/>
  <c r="BT83" i="9"/>
  <c r="DT82" i="9"/>
  <c r="DT80" i="9" s="1"/>
  <c r="DS82" i="9"/>
  <c r="DS80" i="9" s="1"/>
  <c r="DR82" i="9"/>
  <c r="DR80" i="9" s="1"/>
  <c r="DQ82" i="9"/>
  <c r="DQ80" i="9" s="1"/>
  <c r="DP82" i="9"/>
  <c r="DO82" i="9"/>
  <c r="DO80" i="9" s="1"/>
  <c r="DN82" i="9"/>
  <c r="DN80" i="9" s="1"/>
  <c r="CT82" i="9"/>
  <c r="CT80" i="9" s="1"/>
  <c r="CS82" i="9"/>
  <c r="CS80" i="9" s="1"/>
  <c r="CR82" i="9"/>
  <c r="CR80" i="9" s="1"/>
  <c r="CQ82" i="9"/>
  <c r="CQ80" i="9" s="1"/>
  <c r="CP82" i="9"/>
  <c r="CO82" i="9"/>
  <c r="CO80" i="9" s="1"/>
  <c r="CN82" i="9"/>
  <c r="CN80" i="9" s="1"/>
  <c r="BS82" i="9"/>
  <c r="BS80" i="9" s="1"/>
  <c r="BR82" i="9"/>
  <c r="BQ82" i="9"/>
  <c r="BQ80" i="9" s="1"/>
  <c r="BP82" i="9"/>
  <c r="BP80" i="9" s="1"/>
  <c r="BO82" i="9"/>
  <c r="BO80" i="9" s="1"/>
  <c r="BN82" i="9"/>
  <c r="BN80" i="9" s="1"/>
  <c r="BM82" i="9"/>
  <c r="BM80" i="9" s="1"/>
  <c r="BL82" i="9"/>
  <c r="BK82" i="9"/>
  <c r="BK80" i="9" s="1"/>
  <c r="BJ82" i="9"/>
  <c r="BJ80" i="9" s="1"/>
  <c r="BI82" i="9"/>
  <c r="BI80" i="9" s="1"/>
  <c r="BH82" i="9"/>
  <c r="BH80" i="9" s="1"/>
  <c r="BG82" i="9"/>
  <c r="BG80" i="9" s="1"/>
  <c r="BF82" i="9"/>
  <c r="BF80" i="9" s="1"/>
  <c r="BE82" i="9"/>
  <c r="BE80" i="9" s="1"/>
  <c r="BD82" i="9"/>
  <c r="BD80" i="9" s="1"/>
  <c r="BC82" i="9"/>
  <c r="BC80" i="9" s="1"/>
  <c r="BB82" i="9"/>
  <c r="BA82" i="9"/>
  <c r="BA80" i="9" s="1"/>
  <c r="AZ82" i="9"/>
  <c r="AZ80" i="9" s="1"/>
  <c r="AY82" i="9"/>
  <c r="AY80" i="9" s="1"/>
  <c r="AX82" i="9"/>
  <c r="AX80" i="9" s="1"/>
  <c r="AW82" i="9"/>
  <c r="AW80" i="9" s="1"/>
  <c r="AV82" i="9"/>
  <c r="AV80" i="9" s="1"/>
  <c r="AU82" i="9"/>
  <c r="AU80" i="9" s="1"/>
  <c r="AT82" i="9"/>
  <c r="AT80" i="9" s="1"/>
  <c r="AS82" i="9"/>
  <c r="AS80" i="9" s="1"/>
  <c r="AR82" i="9"/>
  <c r="AR80" i="9" s="1"/>
  <c r="AQ82" i="9"/>
  <c r="AQ80" i="9" s="1"/>
  <c r="AP82" i="9"/>
  <c r="AP80" i="9" s="1"/>
  <c r="AO82" i="9"/>
  <c r="AO80" i="9" s="1"/>
  <c r="AN82" i="9"/>
  <c r="AN80" i="9" s="1"/>
  <c r="AM82" i="9"/>
  <c r="AM80" i="9" s="1"/>
  <c r="AL82" i="9"/>
  <c r="AK82" i="9"/>
  <c r="AK80" i="9" s="1"/>
  <c r="AJ82" i="9"/>
  <c r="AJ80" i="9" s="1"/>
  <c r="AI82" i="9"/>
  <c r="AI80" i="9" s="1"/>
  <c r="AH82" i="9"/>
  <c r="AH80" i="9" s="1"/>
  <c r="AG82" i="9"/>
  <c r="AG80" i="9" s="1"/>
  <c r="AF82" i="9"/>
  <c r="AE82" i="9"/>
  <c r="AE80" i="9" s="1"/>
  <c r="AD82" i="9"/>
  <c r="AD80" i="9" s="1"/>
  <c r="AC82" i="9"/>
  <c r="AC80" i="9" s="1"/>
  <c r="AB82" i="9"/>
  <c r="AB80" i="9" s="1"/>
  <c r="AA82" i="9"/>
  <c r="AA80" i="9" s="1"/>
  <c r="Z82" i="9"/>
  <c r="Y82" i="9"/>
  <c r="Y80" i="9" s="1"/>
  <c r="V82" i="9"/>
  <c r="V80" i="9" s="1"/>
  <c r="T82" i="9"/>
  <c r="T80" i="9" s="1"/>
  <c r="S82" i="9"/>
  <c r="S80" i="9" s="1"/>
  <c r="R82" i="9"/>
  <c r="R80" i="9" s="1"/>
  <c r="Q82" i="9"/>
  <c r="Q80" i="9" s="1"/>
  <c r="P82" i="9"/>
  <c r="P80" i="9" s="1"/>
  <c r="O82" i="9"/>
  <c r="O80" i="9" s="1"/>
  <c r="N82" i="9"/>
  <c r="N80" i="9" s="1"/>
  <c r="M82" i="9"/>
  <c r="M80" i="9" s="1"/>
  <c r="L82" i="9"/>
  <c r="L80" i="9" s="1"/>
  <c r="K82" i="9"/>
  <c r="K80" i="9" s="1"/>
  <c r="J82" i="9"/>
  <c r="J80" i="9" s="1"/>
  <c r="DP80" i="9"/>
  <c r="CP80" i="9"/>
  <c r="BR80" i="9"/>
  <c r="BL80" i="9"/>
  <c r="BB80" i="9"/>
  <c r="AL80" i="9"/>
  <c r="AF80" i="9"/>
  <c r="Z80" i="9"/>
  <c r="DM78" i="9"/>
  <c r="DL78" i="9"/>
  <c r="DK78" i="9"/>
  <c r="DJ78" i="9"/>
  <c r="DI78" i="9"/>
  <c r="DH78" i="9"/>
  <c r="DG78" i="9"/>
  <c r="DF78" i="9"/>
  <c r="DE78" i="9"/>
  <c r="DD78" i="9"/>
  <c r="DC78" i="9"/>
  <c r="DB78" i="9"/>
  <c r="DA78" i="9"/>
  <c r="CZ78" i="9"/>
  <c r="CY78" i="9"/>
  <c r="CX78" i="9"/>
  <c r="CW78" i="9"/>
  <c r="CV78" i="9"/>
  <c r="CU78" i="9"/>
  <c r="CM78" i="9"/>
  <c r="EN78" i="9" s="1"/>
  <c r="CL78" i="9"/>
  <c r="CK78" i="9"/>
  <c r="CJ78" i="9"/>
  <c r="CI78" i="9"/>
  <c r="CH78" i="9"/>
  <c r="CG78" i="9"/>
  <c r="CF78" i="9"/>
  <c r="CE78" i="9"/>
  <c r="CD78" i="9"/>
  <c r="CC78" i="9"/>
  <c r="CB78" i="9"/>
  <c r="CA78" i="9"/>
  <c r="BZ78" i="9"/>
  <c r="BY78" i="9"/>
  <c r="BX78" i="9"/>
  <c r="BW78" i="9"/>
  <c r="BV78" i="9"/>
  <c r="BU78" i="9"/>
  <c r="BT78" i="9"/>
  <c r="DM77" i="9"/>
  <c r="DL77" i="9"/>
  <c r="DK77" i="9"/>
  <c r="DJ77" i="9"/>
  <c r="DI77" i="9"/>
  <c r="DH77" i="9"/>
  <c r="DG77" i="9"/>
  <c r="DF77" i="9"/>
  <c r="DE77" i="9"/>
  <c r="DD77" i="9"/>
  <c r="DC77" i="9"/>
  <c r="DB77" i="9"/>
  <c r="DA77" i="9"/>
  <c r="CZ77" i="9"/>
  <c r="CY77" i="9"/>
  <c r="CX77" i="9"/>
  <c r="CW77" i="9"/>
  <c r="CV77" i="9"/>
  <c r="CU77" i="9"/>
  <c r="CM77" i="9"/>
  <c r="EN77" i="9" s="1"/>
  <c r="CL77" i="9"/>
  <c r="CK77" i="9"/>
  <c r="CJ77" i="9"/>
  <c r="CI77" i="9"/>
  <c r="CH77" i="9"/>
  <c r="CG77" i="9"/>
  <c r="CF77" i="9"/>
  <c r="CE77" i="9"/>
  <c r="CD77" i="9"/>
  <c r="CC77" i="9"/>
  <c r="CB77" i="9"/>
  <c r="CA77" i="9"/>
  <c r="BZ77" i="9"/>
  <c r="BY77" i="9"/>
  <c r="BX77" i="9"/>
  <c r="BW77" i="9"/>
  <c r="BV77" i="9"/>
  <c r="BU77" i="9"/>
  <c r="BT77" i="9"/>
  <c r="DM76" i="9"/>
  <c r="DL76" i="9"/>
  <c r="DK76" i="9"/>
  <c r="DJ76" i="9"/>
  <c r="DI76" i="9"/>
  <c r="DH76" i="9"/>
  <c r="DG76" i="9"/>
  <c r="DF76" i="9"/>
  <c r="DE76" i="9"/>
  <c r="DD76" i="9"/>
  <c r="DC76" i="9"/>
  <c r="DB76" i="9"/>
  <c r="DA76" i="9"/>
  <c r="CZ76" i="9"/>
  <c r="CY76" i="9"/>
  <c r="CX76" i="9"/>
  <c r="CW76" i="9"/>
  <c r="CV76" i="9"/>
  <c r="CU76" i="9"/>
  <c r="CL76" i="9"/>
  <c r="CK76" i="9"/>
  <c r="CJ76" i="9"/>
  <c r="CI76" i="9"/>
  <c r="CH76" i="9"/>
  <c r="CG76" i="9"/>
  <c r="CF76" i="9"/>
  <c r="CE76" i="9"/>
  <c r="CD76" i="9"/>
  <c r="CC76" i="9"/>
  <c r="CB76" i="9"/>
  <c r="CA76" i="9"/>
  <c r="BZ76" i="9"/>
  <c r="BY76" i="9"/>
  <c r="BX76" i="9"/>
  <c r="BW76" i="9"/>
  <c r="BV76" i="9"/>
  <c r="BU76" i="9"/>
  <c r="BT76" i="9"/>
  <c r="DM75" i="9"/>
  <c r="DL75" i="9"/>
  <c r="DK75" i="9"/>
  <c r="DJ75" i="9"/>
  <c r="DI75" i="9"/>
  <c r="DH75" i="9"/>
  <c r="DG75" i="9"/>
  <c r="DF75" i="9"/>
  <c r="DE75" i="9"/>
  <c r="DD75" i="9"/>
  <c r="DC75" i="9"/>
  <c r="DB75" i="9"/>
  <c r="DA75" i="9"/>
  <c r="CZ75" i="9"/>
  <c r="CY75" i="9"/>
  <c r="CX75" i="9"/>
  <c r="CW75" i="9"/>
  <c r="CV75" i="9"/>
  <c r="CU75" i="9"/>
  <c r="CL75" i="9"/>
  <c r="CK75" i="9"/>
  <c r="CJ75" i="9"/>
  <c r="CI75" i="9"/>
  <c r="CH75" i="9"/>
  <c r="CG75" i="9"/>
  <c r="CF75" i="9"/>
  <c r="CE75" i="9"/>
  <c r="CD75" i="9"/>
  <c r="CC75" i="9"/>
  <c r="CB75" i="9"/>
  <c r="CA75" i="9"/>
  <c r="BZ75" i="9"/>
  <c r="BY75" i="9"/>
  <c r="BX75" i="9"/>
  <c r="BW75" i="9"/>
  <c r="BV75" i="9"/>
  <c r="BU75" i="9"/>
  <c r="BT75" i="9"/>
  <c r="DM74" i="9"/>
  <c r="DL74" i="9"/>
  <c r="DK74" i="9"/>
  <c r="DJ74" i="9"/>
  <c r="DI74" i="9"/>
  <c r="DH74" i="9"/>
  <c r="DG74" i="9"/>
  <c r="DF74" i="9"/>
  <c r="DE74" i="9"/>
  <c r="DD74" i="9"/>
  <c r="DC74" i="9"/>
  <c r="DB74" i="9"/>
  <c r="DA74" i="9"/>
  <c r="CZ74" i="9"/>
  <c r="CY74" i="9"/>
  <c r="CX74" i="9"/>
  <c r="CW74" i="9"/>
  <c r="CV74" i="9"/>
  <c r="CU74" i="9"/>
  <c r="CL74" i="9"/>
  <c r="CK74" i="9"/>
  <c r="CJ74" i="9"/>
  <c r="CI74" i="9"/>
  <c r="CH74" i="9"/>
  <c r="CG74" i="9"/>
  <c r="CF74" i="9"/>
  <c r="CE74" i="9"/>
  <c r="CD74" i="9"/>
  <c r="CC74" i="9"/>
  <c r="CB74" i="9"/>
  <c r="CA74" i="9"/>
  <c r="BZ74" i="9"/>
  <c r="BY74" i="9"/>
  <c r="BX74" i="9"/>
  <c r="BW74" i="9"/>
  <c r="BV74" i="9"/>
  <c r="BU74" i="9"/>
  <c r="BT74" i="9"/>
  <c r="DM73" i="9"/>
  <c r="DL73" i="9"/>
  <c r="DK73" i="9"/>
  <c r="DJ73" i="9"/>
  <c r="DI73" i="9"/>
  <c r="DH73" i="9"/>
  <c r="DG73" i="9"/>
  <c r="DF73" i="9"/>
  <c r="DE73" i="9"/>
  <c r="DD73" i="9"/>
  <c r="DC73" i="9"/>
  <c r="DB73" i="9"/>
  <c r="DA73" i="9"/>
  <c r="CZ73" i="9"/>
  <c r="CY73" i="9"/>
  <c r="CX73" i="9"/>
  <c r="CW73" i="9"/>
  <c r="CV73" i="9"/>
  <c r="CU73" i="9"/>
  <c r="CM73" i="9"/>
  <c r="EN73" i="9" s="1"/>
  <c r="CL73" i="9"/>
  <c r="CK73" i="9"/>
  <c r="CJ73" i="9"/>
  <c r="CI73" i="9"/>
  <c r="CH73" i="9"/>
  <c r="CG73" i="9"/>
  <c r="CF73" i="9"/>
  <c r="CE73" i="9"/>
  <c r="CD73" i="9"/>
  <c r="CC73" i="9"/>
  <c r="CB73" i="9"/>
  <c r="CA73" i="9"/>
  <c r="BZ73" i="9"/>
  <c r="BY73" i="9"/>
  <c r="BX73" i="9"/>
  <c r="BW73" i="9"/>
  <c r="BV73" i="9"/>
  <c r="BU73" i="9"/>
  <c r="DV73" i="9" s="1"/>
  <c r="BT73" i="9"/>
  <c r="DT72" i="9"/>
  <c r="DT71" i="9" s="1"/>
  <c r="DS72" i="9"/>
  <c r="DR72" i="9"/>
  <c r="DR71" i="9" s="1"/>
  <c r="DQ72" i="9"/>
  <c r="DQ71" i="9" s="1"/>
  <c r="DP72" i="9"/>
  <c r="DP71" i="9" s="1"/>
  <c r="DO72" i="9"/>
  <c r="DO71" i="9" s="1"/>
  <c r="DN72" i="9"/>
  <c r="DN71" i="9" s="1"/>
  <c r="CT72" i="9"/>
  <c r="CT71" i="9" s="1"/>
  <c r="CS72" i="9"/>
  <c r="CS71" i="9" s="1"/>
  <c r="CR72" i="9"/>
  <c r="CR71" i="9" s="1"/>
  <c r="CQ72" i="9"/>
  <c r="CQ71" i="9" s="1"/>
  <c r="CP72" i="9"/>
  <c r="CP71" i="9" s="1"/>
  <c r="CO72" i="9"/>
  <c r="CN72" i="9"/>
  <c r="CN71" i="9" s="1"/>
  <c r="BS72" i="9"/>
  <c r="BR72" i="9"/>
  <c r="BR71" i="9" s="1"/>
  <c r="BQ72" i="9"/>
  <c r="BQ71" i="9" s="1"/>
  <c r="BP72" i="9"/>
  <c r="BP71" i="9" s="1"/>
  <c r="BO72" i="9"/>
  <c r="BN72" i="9"/>
  <c r="BN71" i="9" s="1"/>
  <c r="BM72" i="9"/>
  <c r="BM71" i="9" s="1"/>
  <c r="BL72" i="9"/>
  <c r="BL71" i="9" s="1"/>
  <c r="BK72" i="9"/>
  <c r="BK71" i="9" s="1"/>
  <c r="BJ72" i="9"/>
  <c r="BJ71" i="9" s="1"/>
  <c r="BI72" i="9"/>
  <c r="BI71" i="9" s="1"/>
  <c r="BH72" i="9"/>
  <c r="BH71" i="9" s="1"/>
  <c r="BG72" i="9"/>
  <c r="BG71" i="9" s="1"/>
  <c r="BF72" i="9"/>
  <c r="BF71" i="9" s="1"/>
  <c r="BE72" i="9"/>
  <c r="BE71" i="9" s="1"/>
  <c r="BD72" i="9"/>
  <c r="BD71" i="9" s="1"/>
  <c r="BC72" i="9"/>
  <c r="BB72" i="9"/>
  <c r="BB71" i="9" s="1"/>
  <c r="BA72" i="9"/>
  <c r="BA71" i="9" s="1"/>
  <c r="AZ72" i="9"/>
  <c r="AZ71" i="9" s="1"/>
  <c r="AY72" i="9"/>
  <c r="AX72" i="9"/>
  <c r="AX71" i="9" s="1"/>
  <c r="AW72" i="9"/>
  <c r="AW71" i="9" s="1"/>
  <c r="AV72" i="9"/>
  <c r="AV71" i="9" s="1"/>
  <c r="AU72" i="9"/>
  <c r="AU71" i="9" s="1"/>
  <c r="AT72" i="9"/>
  <c r="AT71" i="9" s="1"/>
  <c r="AS72" i="9"/>
  <c r="AS71" i="9" s="1"/>
  <c r="AR72" i="9"/>
  <c r="AR71" i="9" s="1"/>
  <c r="AQ72" i="9"/>
  <c r="AQ71" i="9" s="1"/>
  <c r="AP72" i="9"/>
  <c r="AP71" i="9" s="1"/>
  <c r="AO72" i="9"/>
  <c r="AN72" i="9"/>
  <c r="AN71" i="9" s="1"/>
  <c r="AM72" i="9"/>
  <c r="AM71" i="9" s="1"/>
  <c r="AL72" i="9"/>
  <c r="AL71" i="9" s="1"/>
  <c r="AK72" i="9"/>
  <c r="AK71" i="9" s="1"/>
  <c r="AJ72" i="9"/>
  <c r="AJ71" i="9" s="1"/>
  <c r="AI72" i="9"/>
  <c r="AH72" i="9"/>
  <c r="AH71" i="9" s="1"/>
  <c r="AG72" i="9"/>
  <c r="AG71" i="9" s="1"/>
  <c r="AF72" i="9"/>
  <c r="AF71" i="9" s="1"/>
  <c r="W72" i="9"/>
  <c r="W71" i="9" s="1"/>
  <c r="V72" i="9"/>
  <c r="V71" i="9" s="1"/>
  <c r="U72" i="9"/>
  <c r="U71" i="9" s="1"/>
  <c r="T72" i="9"/>
  <c r="T71" i="9" s="1"/>
  <c r="S72" i="9"/>
  <c r="S71" i="9" s="1"/>
  <c r="R72" i="9"/>
  <c r="R71" i="9" s="1"/>
  <c r="Q72" i="9"/>
  <c r="Q71" i="9" s="1"/>
  <c r="P72" i="9"/>
  <c r="P71" i="9" s="1"/>
  <c r="O72" i="9"/>
  <c r="O71" i="9" s="1"/>
  <c r="N72" i="9"/>
  <c r="N71" i="9" s="1"/>
  <c r="M72" i="9"/>
  <c r="M71" i="9" s="1"/>
  <c r="L72" i="9"/>
  <c r="L71" i="9" s="1"/>
  <c r="K72" i="9"/>
  <c r="J72" i="9"/>
  <c r="J71" i="9" s="1"/>
  <c r="J53" i="9" s="1"/>
  <c r="I72" i="9"/>
  <c r="I71" i="9" s="1"/>
  <c r="H72" i="9"/>
  <c r="G72" i="9"/>
  <c r="G71" i="9" s="1"/>
  <c r="F72" i="9"/>
  <c r="F71" i="9" s="1"/>
  <c r="E72" i="9"/>
  <c r="E71" i="9" s="1"/>
  <c r="DS71" i="9"/>
  <c r="CO71" i="9"/>
  <c r="BS71" i="9"/>
  <c r="BO71" i="9"/>
  <c r="BC71" i="9"/>
  <c r="AY71" i="9"/>
  <c r="AO71" i="9"/>
  <c r="AI71" i="9"/>
  <c r="K71" i="9"/>
  <c r="H71" i="9"/>
  <c r="DM57" i="9"/>
  <c r="DL57" i="9"/>
  <c r="DK57" i="9"/>
  <c r="DJ57" i="9"/>
  <c r="DI57" i="9"/>
  <c r="DH57" i="9"/>
  <c r="DG57" i="9"/>
  <c r="DF57" i="9"/>
  <c r="DE57" i="9"/>
  <c r="DD57" i="9"/>
  <c r="DC57" i="9"/>
  <c r="DB57" i="9"/>
  <c r="DA57" i="9"/>
  <c r="CZ57" i="9"/>
  <c r="CY57" i="9"/>
  <c r="CX57" i="9"/>
  <c r="CW57" i="9"/>
  <c r="CV57" i="9"/>
  <c r="CU57" i="9"/>
  <c r="CM57" i="9"/>
  <c r="EN57" i="9" s="1"/>
  <c r="CL57" i="9"/>
  <c r="CK57" i="9"/>
  <c r="CJ57" i="9"/>
  <c r="CI57" i="9"/>
  <c r="CH57" i="9"/>
  <c r="CG57" i="9"/>
  <c r="CF57" i="9"/>
  <c r="CE57" i="9"/>
  <c r="CD57" i="9"/>
  <c r="CC57" i="9"/>
  <c r="CB57" i="9"/>
  <c r="CA57" i="9"/>
  <c r="BZ57" i="9"/>
  <c r="BY57" i="9"/>
  <c r="BX57" i="9"/>
  <c r="BW57" i="9"/>
  <c r="BV57" i="9"/>
  <c r="BU57" i="9"/>
  <c r="BT57" i="9"/>
  <c r="DM56" i="9"/>
  <c r="DL56" i="9"/>
  <c r="DK56" i="9"/>
  <c r="DJ56" i="9"/>
  <c r="DI56" i="9"/>
  <c r="DH56" i="9"/>
  <c r="DG56" i="9"/>
  <c r="DF56" i="9"/>
  <c r="DE56" i="9"/>
  <c r="DD56" i="9"/>
  <c r="DC56" i="9"/>
  <c r="DB56" i="9"/>
  <c r="DA56" i="9"/>
  <c r="CZ56" i="9"/>
  <c r="CY56" i="9"/>
  <c r="CX56" i="9"/>
  <c r="CW56" i="9"/>
  <c r="CV56" i="9"/>
  <c r="CU56" i="9"/>
  <c r="CM56" i="9"/>
  <c r="EN56" i="9" s="1"/>
  <c r="CL56" i="9"/>
  <c r="CK56" i="9"/>
  <c r="CJ56" i="9"/>
  <c r="CI56" i="9"/>
  <c r="CH56" i="9"/>
  <c r="CG56" i="9"/>
  <c r="CF56" i="9"/>
  <c r="CE56" i="9"/>
  <c r="CD56" i="9"/>
  <c r="CC56" i="9"/>
  <c r="CB56" i="9"/>
  <c r="CA56" i="9"/>
  <c r="EB56" i="9" s="1"/>
  <c r="BZ56" i="9"/>
  <c r="BY56" i="9"/>
  <c r="BX56" i="9"/>
  <c r="BW56" i="9"/>
  <c r="BV56" i="9"/>
  <c r="BU56" i="9"/>
  <c r="BT56" i="9"/>
  <c r="DT55" i="9"/>
  <c r="DT54" i="9" s="1"/>
  <c r="DT53" i="9" s="1"/>
  <c r="DS55" i="9"/>
  <c r="DS54" i="9" s="1"/>
  <c r="DR55" i="9"/>
  <c r="DR54" i="9" s="1"/>
  <c r="DR53" i="9" s="1"/>
  <c r="DQ55" i="9"/>
  <c r="DP55" i="9"/>
  <c r="DP54" i="9" s="1"/>
  <c r="DO55" i="9"/>
  <c r="DO54" i="9" s="1"/>
  <c r="DN55" i="9"/>
  <c r="DN54" i="9" s="1"/>
  <c r="DN53" i="9" s="1"/>
  <c r="CT55" i="9"/>
  <c r="CT54" i="9" s="1"/>
  <c r="CS55" i="9"/>
  <c r="CS54" i="9" s="1"/>
  <c r="CR55" i="9"/>
  <c r="CR54" i="9" s="1"/>
  <c r="CQ55" i="9"/>
  <c r="CQ54" i="9" s="1"/>
  <c r="CQ53" i="9" s="1"/>
  <c r="CP55" i="9"/>
  <c r="CP54" i="9" s="1"/>
  <c r="CO55" i="9"/>
  <c r="CO54" i="9" s="1"/>
  <c r="CN55" i="9"/>
  <c r="CN54" i="9" s="1"/>
  <c r="BS55" i="9"/>
  <c r="BS54" i="9" s="1"/>
  <c r="BR55" i="9"/>
  <c r="BQ55" i="9"/>
  <c r="BQ54" i="9" s="1"/>
  <c r="BQ53" i="9" s="1"/>
  <c r="BP55" i="9"/>
  <c r="BP54" i="9" s="1"/>
  <c r="BO55" i="9"/>
  <c r="BO54" i="9" s="1"/>
  <c r="BN55" i="9"/>
  <c r="BM55" i="9"/>
  <c r="BM54" i="9" s="1"/>
  <c r="BL55" i="9"/>
  <c r="BK55" i="9"/>
  <c r="BK54" i="9" s="1"/>
  <c r="BK53" i="9" s="1"/>
  <c r="BJ55" i="9"/>
  <c r="BJ54" i="9" s="1"/>
  <c r="BI55" i="9"/>
  <c r="BI54" i="9" s="1"/>
  <c r="BH55" i="9"/>
  <c r="BG55" i="9"/>
  <c r="BG54" i="9" s="1"/>
  <c r="BF55" i="9"/>
  <c r="BF54" i="9" s="1"/>
  <c r="BF53" i="9" s="1"/>
  <c r="BE55" i="9"/>
  <c r="BE54" i="9" s="1"/>
  <c r="BE53" i="9" s="1"/>
  <c r="BD55" i="9"/>
  <c r="BD54" i="9" s="1"/>
  <c r="BC55" i="9"/>
  <c r="BB55" i="9"/>
  <c r="BA55" i="9"/>
  <c r="BA54" i="9" s="1"/>
  <c r="AZ55" i="9"/>
  <c r="AY55" i="9"/>
  <c r="AY54" i="9" s="1"/>
  <c r="AY53" i="9" s="1"/>
  <c r="AX55" i="9"/>
  <c r="AX54" i="9" s="1"/>
  <c r="AW55" i="9"/>
  <c r="AW54" i="9" s="1"/>
  <c r="AV55" i="9"/>
  <c r="AU55" i="9"/>
  <c r="AU54" i="9" s="1"/>
  <c r="AT55" i="9"/>
  <c r="AT54" i="9" s="1"/>
  <c r="AS55" i="9"/>
  <c r="AS54" i="9" s="1"/>
  <c r="AS53" i="9" s="1"/>
  <c r="AR55" i="9"/>
  <c r="AQ55" i="9"/>
  <c r="AQ54" i="9" s="1"/>
  <c r="AQ53" i="9" s="1"/>
  <c r="AP55" i="9"/>
  <c r="AO55" i="9"/>
  <c r="AO54" i="9" s="1"/>
  <c r="AN55" i="9"/>
  <c r="AN54" i="9" s="1"/>
  <c r="AM55" i="9"/>
  <c r="AM54" i="9" s="1"/>
  <c r="AL55" i="9"/>
  <c r="AL54" i="9" s="1"/>
  <c r="AK55" i="9"/>
  <c r="AJ55" i="9"/>
  <c r="AJ54" i="9" s="1"/>
  <c r="AI55" i="9"/>
  <c r="AI54" i="9" s="1"/>
  <c r="AH55" i="9"/>
  <c r="AH54" i="9" s="1"/>
  <c r="AG55" i="9"/>
  <c r="AG54" i="9" s="1"/>
  <c r="AG53" i="9" s="1"/>
  <c r="AF55" i="9"/>
  <c r="AE55" i="9"/>
  <c r="AE54" i="9" s="1"/>
  <c r="AE53" i="9" s="1"/>
  <c r="AD55" i="9"/>
  <c r="AD54" i="9" s="1"/>
  <c r="AD53" i="9" s="1"/>
  <c r="AC55" i="9"/>
  <c r="AC54" i="9" s="1"/>
  <c r="AC53" i="9" s="1"/>
  <c r="AB55" i="9"/>
  <c r="AA55" i="9"/>
  <c r="AA54" i="9" s="1"/>
  <c r="AA53" i="9" s="1"/>
  <c r="Z55" i="9"/>
  <c r="Y55" i="9"/>
  <c r="X55" i="9"/>
  <c r="X54" i="9" s="1"/>
  <c r="W55" i="9"/>
  <c r="W54" i="9" s="1"/>
  <c r="V55" i="9"/>
  <c r="V54" i="9" s="1"/>
  <c r="U55" i="9"/>
  <c r="U54" i="9" s="1"/>
  <c r="U53" i="9" s="1"/>
  <c r="T55" i="9"/>
  <c r="S55" i="9"/>
  <c r="S54" i="9" s="1"/>
  <c r="R55" i="9"/>
  <c r="R54" i="9" s="1"/>
  <c r="Q55" i="9"/>
  <c r="Q54" i="9" s="1"/>
  <c r="P55" i="9"/>
  <c r="O55" i="9"/>
  <c r="O54" i="9" s="1"/>
  <c r="O53" i="9" s="1"/>
  <c r="N55" i="9"/>
  <c r="M55" i="9"/>
  <c r="L55" i="9"/>
  <c r="L54" i="9" s="1"/>
  <c r="K55" i="9"/>
  <c r="K54" i="9" s="1"/>
  <c r="J55" i="9"/>
  <c r="J54" i="9" s="1"/>
  <c r="I55" i="9"/>
  <c r="I54" i="9" s="1"/>
  <c r="I53" i="9" s="1"/>
  <c r="H55" i="9"/>
  <c r="G55" i="9"/>
  <c r="G54" i="9" s="1"/>
  <c r="F55" i="9"/>
  <c r="E55" i="9"/>
  <c r="E54" i="9" s="1"/>
  <c r="DQ54" i="9"/>
  <c r="DQ53" i="9" s="1"/>
  <c r="BR54" i="9"/>
  <c r="BR53" i="9" s="1"/>
  <c r="BN54" i="9"/>
  <c r="BL54" i="9"/>
  <c r="BH54" i="9"/>
  <c r="BC54" i="9"/>
  <c r="BC53" i="9" s="1"/>
  <c r="BB54" i="9"/>
  <c r="AZ54" i="9"/>
  <c r="AZ53" i="9" s="1"/>
  <c r="AV54" i="9"/>
  <c r="AR54" i="9"/>
  <c r="AP54" i="9"/>
  <c r="AK54" i="9"/>
  <c r="AK53" i="9" s="1"/>
  <c r="AF54" i="9"/>
  <c r="AB54" i="9"/>
  <c r="AB53" i="9" s="1"/>
  <c r="Z54" i="9"/>
  <c r="Z53" i="9" s="1"/>
  <c r="Y54" i="9"/>
  <c r="Y53" i="9" s="1"/>
  <c r="T54" i="9"/>
  <c r="P54" i="9"/>
  <c r="N54" i="9"/>
  <c r="M54" i="9"/>
  <c r="H54" i="9"/>
  <c r="F54" i="9"/>
  <c r="F53" i="9" s="1"/>
  <c r="BB53" i="9"/>
  <c r="DM52" i="9"/>
  <c r="DL52" i="9"/>
  <c r="DK52" i="9"/>
  <c r="DJ52" i="9"/>
  <c r="DI52" i="9"/>
  <c r="DH52" i="9"/>
  <c r="DG52" i="9"/>
  <c r="DF52" i="9"/>
  <c r="DE52" i="9"/>
  <c r="DD52" i="9"/>
  <c r="DC52" i="9"/>
  <c r="DB52" i="9"/>
  <c r="DA52" i="9"/>
  <c r="CZ52" i="9"/>
  <c r="CY52" i="9"/>
  <c r="CX52" i="9"/>
  <c r="CW52" i="9"/>
  <c r="CV52" i="9"/>
  <c r="CU52" i="9"/>
  <c r="CM52" i="9"/>
  <c r="CL52" i="9"/>
  <c r="CK52" i="9"/>
  <c r="CJ52" i="9"/>
  <c r="CI52" i="9"/>
  <c r="CH52" i="9"/>
  <c r="CG52" i="9"/>
  <c r="CF52" i="9"/>
  <c r="CE52" i="9"/>
  <c r="CD52" i="9"/>
  <c r="CC52" i="9"/>
  <c r="CB52" i="9"/>
  <c r="CA52" i="9"/>
  <c r="BZ52" i="9"/>
  <c r="BY52" i="9"/>
  <c r="BX52" i="9"/>
  <c r="BW52" i="9"/>
  <c r="BV52" i="9"/>
  <c r="BU52" i="9"/>
  <c r="BT52" i="9"/>
  <c r="BL52" i="9"/>
  <c r="BK52" i="9"/>
  <c r="BJ52" i="9"/>
  <c r="BI52" i="9"/>
  <c r="BH52" i="9"/>
  <c r="BG52" i="9"/>
  <c r="BF52" i="9"/>
  <c r="BE52" i="9"/>
  <c r="BD52" i="9"/>
  <c r="BC52" i="9"/>
  <c r="BB52" i="9"/>
  <c r="BA52" i="9"/>
  <c r="AZ52" i="9"/>
  <c r="AY52" i="9"/>
  <c r="AX52" i="9"/>
  <c r="AW52" i="9"/>
  <c r="AV52" i="9"/>
  <c r="AU52" i="9"/>
  <c r="AT52" i="9"/>
  <c r="DM51" i="9"/>
  <c r="DJ51" i="9"/>
  <c r="DI51" i="9"/>
  <c r="DH51" i="9"/>
  <c r="DG51" i="9"/>
  <c r="DF51" i="9"/>
  <c r="DE51" i="9"/>
  <c r="DD51" i="9"/>
  <c r="DC51" i="9"/>
  <c r="DB51" i="9"/>
  <c r="DA51" i="9"/>
  <c r="CZ51" i="9"/>
  <c r="CY51" i="9"/>
  <c r="CX51" i="9"/>
  <c r="CW51" i="9"/>
  <c r="CM51" i="9"/>
  <c r="EN51" i="9" s="1"/>
  <c r="CL51" i="9"/>
  <c r="CK51" i="9"/>
  <c r="CJ51" i="9"/>
  <c r="CI51" i="9"/>
  <c r="CH51" i="9"/>
  <c r="CG51" i="9"/>
  <c r="CF51" i="9"/>
  <c r="CE51" i="9"/>
  <c r="CD51" i="9"/>
  <c r="CC51" i="9"/>
  <c r="CB51" i="9"/>
  <c r="CA51" i="9"/>
  <c r="BZ51" i="9"/>
  <c r="BY51" i="9"/>
  <c r="BX51" i="9"/>
  <c r="BW51" i="9"/>
  <c r="BV51" i="9"/>
  <c r="BU51" i="9"/>
  <c r="BT51" i="9"/>
  <c r="BL51" i="9"/>
  <c r="BK51" i="9"/>
  <c r="BJ51" i="9"/>
  <c r="BI51" i="9"/>
  <c r="BH51" i="9"/>
  <c r="BG51" i="9"/>
  <c r="BF51" i="9"/>
  <c r="BE51" i="9"/>
  <c r="BD51" i="9"/>
  <c r="BC51" i="9"/>
  <c r="BB51" i="9"/>
  <c r="BA51" i="9"/>
  <c r="AZ51" i="9"/>
  <c r="AY51" i="9"/>
  <c r="AX51" i="9"/>
  <c r="AW51" i="9"/>
  <c r="AV51" i="9"/>
  <c r="AU51" i="9"/>
  <c r="AT51" i="9"/>
  <c r="DM50" i="9"/>
  <c r="DJ50" i="9"/>
  <c r="DI50" i="9"/>
  <c r="DH50" i="9"/>
  <c r="DG50" i="9"/>
  <c r="DF50" i="9"/>
  <c r="DE50" i="9"/>
  <c r="DD50" i="9"/>
  <c r="DC50" i="9"/>
  <c r="DB50" i="9"/>
  <c r="DA50" i="9"/>
  <c r="CZ50" i="9"/>
  <c r="CY50" i="9"/>
  <c r="CX50" i="9"/>
  <c r="CW50" i="9"/>
  <c r="CM50" i="9"/>
  <c r="EN50" i="9" s="1"/>
  <c r="CL50" i="9"/>
  <c r="CK50" i="9"/>
  <c r="CJ50" i="9"/>
  <c r="CI50" i="9"/>
  <c r="CH50" i="9"/>
  <c r="CG50" i="9"/>
  <c r="CF50" i="9"/>
  <c r="CE50" i="9"/>
  <c r="CD50" i="9"/>
  <c r="CC50" i="9"/>
  <c r="CB50" i="9"/>
  <c r="CA50" i="9"/>
  <c r="BZ50" i="9"/>
  <c r="BY50" i="9"/>
  <c r="BX50" i="9"/>
  <c r="BW50" i="9"/>
  <c r="BV50" i="9"/>
  <c r="BU50" i="9"/>
  <c r="BT50" i="9"/>
  <c r="BL50" i="9"/>
  <c r="BK50" i="9"/>
  <c r="BJ50" i="9"/>
  <c r="BI50" i="9"/>
  <c r="BH50" i="9"/>
  <c r="BG50" i="9"/>
  <c r="BF50" i="9"/>
  <c r="BE50" i="9"/>
  <c r="BD50" i="9"/>
  <c r="BC50" i="9"/>
  <c r="BB50" i="9"/>
  <c r="BA50" i="9"/>
  <c r="AZ50" i="9"/>
  <c r="AY50" i="9"/>
  <c r="AX50" i="9"/>
  <c r="AW50" i="9"/>
  <c r="AV50" i="9"/>
  <c r="AU50" i="9"/>
  <c r="AT50" i="9"/>
  <c r="DM49" i="9"/>
  <c r="DJ49" i="9"/>
  <c r="DI49" i="9"/>
  <c r="DH49" i="9"/>
  <c r="DG49" i="9"/>
  <c r="DF49" i="9"/>
  <c r="DE49" i="9"/>
  <c r="DD49" i="9"/>
  <c r="DC49" i="9"/>
  <c r="DB49" i="9"/>
  <c r="DA49" i="9"/>
  <c r="CZ49" i="9"/>
  <c r="CY49" i="9"/>
  <c r="CX49" i="9"/>
  <c r="CW49" i="9"/>
  <c r="CM49" i="9"/>
  <c r="CL49" i="9"/>
  <c r="CK49" i="9"/>
  <c r="CJ49" i="9"/>
  <c r="CI49" i="9"/>
  <c r="CH49" i="9"/>
  <c r="CG49" i="9"/>
  <c r="CF49" i="9"/>
  <c r="CE49" i="9"/>
  <c r="CD49" i="9"/>
  <c r="CC49" i="9"/>
  <c r="CB49" i="9"/>
  <c r="CA49" i="9"/>
  <c r="BZ49" i="9"/>
  <c r="BY49" i="9"/>
  <c r="BX49" i="9"/>
  <c r="BW49" i="9"/>
  <c r="BV49" i="9"/>
  <c r="BU49" i="9"/>
  <c r="BT49" i="9"/>
  <c r="BL49" i="9"/>
  <c r="BK49" i="9"/>
  <c r="BJ49" i="9"/>
  <c r="BI49" i="9"/>
  <c r="BH49" i="9"/>
  <c r="BG49" i="9"/>
  <c r="BF49" i="9"/>
  <c r="BE49" i="9"/>
  <c r="BD49" i="9"/>
  <c r="BC49" i="9"/>
  <c r="BB49" i="9"/>
  <c r="BA49" i="9"/>
  <c r="AZ49" i="9"/>
  <c r="AY49" i="9"/>
  <c r="AX49" i="9"/>
  <c r="AW49" i="9"/>
  <c r="AV49" i="9"/>
  <c r="AU49" i="9"/>
  <c r="AT49" i="9"/>
  <c r="DT48" i="9"/>
  <c r="DS48" i="9"/>
  <c r="DR48" i="9"/>
  <c r="DQ48" i="9"/>
  <c r="DP48" i="9"/>
  <c r="DO48" i="9"/>
  <c r="DN48" i="9"/>
  <c r="DN44" i="9" s="1"/>
  <c r="DN27" i="9" s="1"/>
  <c r="CT48" i="9"/>
  <c r="CS48" i="9"/>
  <c r="CR48" i="9"/>
  <c r="CQ48" i="9"/>
  <c r="CP48" i="9"/>
  <c r="CO48" i="9"/>
  <c r="CN48" i="9"/>
  <c r="BS48" i="9"/>
  <c r="BR48" i="9"/>
  <c r="BQ48" i="9"/>
  <c r="BP48" i="9"/>
  <c r="BO48" i="9"/>
  <c r="BN48" i="9"/>
  <c r="BM48" i="9"/>
  <c r="AS48" i="9"/>
  <c r="AR48" i="9"/>
  <c r="AQ48" i="9"/>
  <c r="AP48" i="9"/>
  <c r="AO48" i="9"/>
  <c r="AN48" i="9"/>
  <c r="AM48" i="9"/>
  <c r="AL48" i="9"/>
  <c r="AK48" i="9"/>
  <c r="AJ48" i="9"/>
  <c r="AI48" i="9"/>
  <c r="AH48" i="9"/>
  <c r="AG48" i="9"/>
  <c r="AF48" i="9"/>
  <c r="AE48" i="9"/>
  <c r="AD48" i="9"/>
  <c r="AC48" i="9"/>
  <c r="AB48" i="9"/>
  <c r="AA48" i="9"/>
  <c r="Z48" i="9"/>
  <c r="Y48" i="9"/>
  <c r="W48" i="9"/>
  <c r="T48" i="9"/>
  <c r="S48" i="9"/>
  <c r="R48" i="9"/>
  <c r="Q48" i="9"/>
  <c r="P48" i="9"/>
  <c r="O48" i="9"/>
  <c r="N48" i="9"/>
  <c r="M48" i="9"/>
  <c r="L48" i="9"/>
  <c r="K48" i="9"/>
  <c r="J48" i="9"/>
  <c r="I48" i="9"/>
  <c r="H48" i="9"/>
  <c r="G48" i="9"/>
  <c r="DM47" i="9"/>
  <c r="DL47" i="9"/>
  <c r="DK47" i="9"/>
  <c r="DJ47" i="9"/>
  <c r="DJ20" i="9" s="1"/>
  <c r="DI47" i="9"/>
  <c r="DH47" i="9"/>
  <c r="DG47" i="9"/>
  <c r="DF47" i="9"/>
  <c r="DE47" i="9"/>
  <c r="DD47" i="9"/>
  <c r="DD20" i="9" s="1"/>
  <c r="DC47" i="9"/>
  <c r="DB47" i="9"/>
  <c r="DB20" i="9" s="1"/>
  <c r="DA47" i="9"/>
  <c r="CZ47" i="9"/>
  <c r="CY47" i="9"/>
  <c r="CX47" i="9"/>
  <c r="CX20" i="9" s="1"/>
  <c r="CW47" i="9"/>
  <c r="CV47" i="9"/>
  <c r="CU47" i="9"/>
  <c r="CL47" i="9"/>
  <c r="CI47" i="9"/>
  <c r="CH47" i="9"/>
  <c r="CG47" i="9"/>
  <c r="CF47" i="9"/>
  <c r="CF20" i="9" s="1"/>
  <c r="CE47" i="9"/>
  <c r="CD47" i="9"/>
  <c r="CC47" i="9"/>
  <c r="CB47" i="9"/>
  <c r="CA47" i="9"/>
  <c r="BZ47" i="9"/>
  <c r="BZ20" i="9" s="1"/>
  <c r="BY47" i="9"/>
  <c r="BX47" i="9"/>
  <c r="BW47" i="9"/>
  <c r="BV47" i="9"/>
  <c r="BV20" i="9" s="1"/>
  <c r="BL47" i="9"/>
  <c r="BK47" i="9"/>
  <c r="BJ47" i="9"/>
  <c r="BI47" i="9"/>
  <c r="BH47" i="9"/>
  <c r="BG47" i="9"/>
  <c r="BG20" i="9" s="1"/>
  <c r="BF47" i="9"/>
  <c r="BE47" i="9"/>
  <c r="BD47" i="9"/>
  <c r="BC47" i="9"/>
  <c r="BB47" i="9"/>
  <c r="BA47" i="9"/>
  <c r="BA20" i="9" s="1"/>
  <c r="AZ47" i="9"/>
  <c r="AY47" i="9"/>
  <c r="AX47" i="9"/>
  <c r="AW47" i="9"/>
  <c r="AV47" i="9"/>
  <c r="AU47" i="9"/>
  <c r="AT47" i="9"/>
  <c r="DM46" i="9"/>
  <c r="DM20" i="9" s="1"/>
  <c r="DL46" i="9"/>
  <c r="DK46" i="9"/>
  <c r="DJ46" i="9"/>
  <c r="DI46" i="9"/>
  <c r="DI20" i="9" s="1"/>
  <c r="DH46" i="9"/>
  <c r="DG46" i="9"/>
  <c r="DG20" i="9" s="1"/>
  <c r="DF46" i="9"/>
  <c r="DE46" i="9"/>
  <c r="DD46" i="9"/>
  <c r="DC46" i="9"/>
  <c r="DB46" i="9"/>
  <c r="DA46" i="9"/>
  <c r="CZ46" i="9"/>
  <c r="CY46" i="9"/>
  <c r="CX46" i="9"/>
  <c r="CW46" i="9"/>
  <c r="CW20" i="9" s="1"/>
  <c r="CV46" i="9"/>
  <c r="CU46" i="9"/>
  <c r="CM46" i="9"/>
  <c r="CL46" i="9"/>
  <c r="CL45" i="9" s="1"/>
  <c r="CF46" i="9"/>
  <c r="CE46" i="9"/>
  <c r="CD46" i="9"/>
  <c r="CC46" i="9"/>
  <c r="CC45" i="9" s="1"/>
  <c r="CB46" i="9"/>
  <c r="CA46" i="9"/>
  <c r="CA20" i="9" s="1"/>
  <c r="BZ46" i="9"/>
  <c r="BY46" i="9"/>
  <c r="BY45" i="9" s="1"/>
  <c r="BX46" i="9"/>
  <c r="BW46" i="9"/>
  <c r="BW20" i="9" s="1"/>
  <c r="BV46" i="9"/>
  <c r="BL46" i="9"/>
  <c r="BK46" i="9"/>
  <c r="BJ46" i="9"/>
  <c r="BJ20" i="9" s="1"/>
  <c r="BI46" i="9"/>
  <c r="BH46" i="9"/>
  <c r="BG46" i="9"/>
  <c r="BF46" i="9"/>
  <c r="BE46" i="9"/>
  <c r="BD46" i="9"/>
  <c r="BC46" i="9"/>
  <c r="BB46" i="9"/>
  <c r="BA46" i="9"/>
  <c r="AZ46" i="9"/>
  <c r="AY46" i="9"/>
  <c r="AX46" i="9"/>
  <c r="AX20" i="9" s="1"/>
  <c r="AW46" i="9"/>
  <c r="AV46" i="9"/>
  <c r="AV20" i="9" s="1"/>
  <c r="AU46" i="9"/>
  <c r="AT46" i="9"/>
  <c r="DT45" i="9"/>
  <c r="DS45" i="9"/>
  <c r="DS44" i="9" s="1"/>
  <c r="DR45" i="9"/>
  <c r="DQ45" i="9"/>
  <c r="DQ44" i="9" s="1"/>
  <c r="DP45" i="9"/>
  <c r="DO45" i="9"/>
  <c r="DN45" i="9"/>
  <c r="DG45" i="9"/>
  <c r="CT45" i="9"/>
  <c r="CT44" i="9" s="1"/>
  <c r="CS45" i="9"/>
  <c r="CR45" i="9"/>
  <c r="CQ45" i="9"/>
  <c r="CQ44" i="9" s="1"/>
  <c r="CP45" i="9"/>
  <c r="CP44" i="9" s="1"/>
  <c r="CP27" i="9" s="1"/>
  <c r="CO45" i="9"/>
  <c r="CN45" i="9"/>
  <c r="BS45" i="9"/>
  <c r="BR45" i="9"/>
  <c r="BR44" i="9" s="1"/>
  <c r="BQ45" i="9"/>
  <c r="BP45" i="9"/>
  <c r="BO45" i="9"/>
  <c r="BN45" i="9"/>
  <c r="BN44" i="9" s="1"/>
  <c r="BM45" i="9"/>
  <c r="AS45" i="9"/>
  <c r="AR45" i="9"/>
  <c r="AR44" i="9" s="1"/>
  <c r="AQ45" i="9"/>
  <c r="AQ44" i="9" s="1"/>
  <c r="AP45" i="9"/>
  <c r="AO45" i="9"/>
  <c r="AN45" i="9"/>
  <c r="AM45" i="9"/>
  <c r="AM44" i="9" s="1"/>
  <c r="AL45" i="9"/>
  <c r="AK45" i="9"/>
  <c r="AJ45" i="9"/>
  <c r="AI45" i="9"/>
  <c r="AI44" i="9" s="1"/>
  <c r="AH45" i="9"/>
  <c r="AG45" i="9"/>
  <c r="AF45" i="9"/>
  <c r="AE45" i="9"/>
  <c r="AE44" i="9" s="1"/>
  <c r="AD45" i="9"/>
  <c r="AC45" i="9"/>
  <c r="AB45" i="9"/>
  <c r="AA45" i="9"/>
  <c r="AA44" i="9" s="1"/>
  <c r="Z45" i="9"/>
  <c r="Z44" i="9" s="1"/>
  <c r="Y45" i="9"/>
  <c r="W45" i="9"/>
  <c r="Q45" i="9"/>
  <c r="P45" i="9"/>
  <c r="O45" i="9"/>
  <c r="N45" i="9"/>
  <c r="M45" i="9"/>
  <c r="L45" i="9"/>
  <c r="L44" i="9" s="1"/>
  <c r="K45" i="9"/>
  <c r="J45" i="9"/>
  <c r="I45" i="9"/>
  <c r="H45" i="9"/>
  <c r="H44" i="9" s="1"/>
  <c r="G45" i="9"/>
  <c r="P44" i="9"/>
  <c r="EN32" i="9"/>
  <c r="EM32" i="9"/>
  <c r="EL32" i="9"/>
  <c r="EK32" i="9"/>
  <c r="EJ32" i="9"/>
  <c r="EI32" i="9"/>
  <c r="EH32" i="9"/>
  <c r="EG32" i="9"/>
  <c r="EF32" i="9"/>
  <c r="EE32" i="9"/>
  <c r="ED32" i="9"/>
  <c r="EC32" i="9"/>
  <c r="EB32" i="9"/>
  <c r="EA32" i="9"/>
  <c r="DZ32" i="9"/>
  <c r="DY32" i="9"/>
  <c r="DX32" i="9"/>
  <c r="DW32" i="9"/>
  <c r="DV32" i="9"/>
  <c r="DU32" i="9"/>
  <c r="DT32" i="9"/>
  <c r="DS32" i="9"/>
  <c r="DR32" i="9"/>
  <c r="DQ32" i="9"/>
  <c r="DP32" i="9"/>
  <c r="DO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M27" i="9" s="1"/>
  <c r="AL32" i="9"/>
  <c r="AK32" i="9"/>
  <c r="AJ32" i="9"/>
  <c r="AI32" i="9"/>
  <c r="AH32" i="9"/>
  <c r="AG32" i="9"/>
  <c r="AF32" i="9"/>
  <c r="AE32" i="9"/>
  <c r="AD32" i="9"/>
  <c r="AC32" i="9"/>
  <c r="AB32" i="9"/>
  <c r="AA32" i="9"/>
  <c r="AA27" i="9" s="1"/>
  <c r="Z32" i="9"/>
  <c r="Y32" i="9"/>
  <c r="X32" i="9"/>
  <c r="W32" i="9"/>
  <c r="V32" i="9"/>
  <c r="U32" i="9"/>
  <c r="T32" i="9"/>
  <c r="S32" i="9"/>
  <c r="R32" i="9"/>
  <c r="Q32" i="9"/>
  <c r="P32" i="9"/>
  <c r="O32" i="9"/>
  <c r="N32" i="9"/>
  <c r="M32" i="9"/>
  <c r="L32" i="9"/>
  <c r="K32" i="9"/>
  <c r="J32" i="9"/>
  <c r="I32" i="9"/>
  <c r="H32" i="9"/>
  <c r="G32" i="9"/>
  <c r="F32" i="9"/>
  <c r="E32" i="9"/>
  <c r="EU25" i="9"/>
  <c r="ET25" i="9"/>
  <c r="ES25" i="9"/>
  <c r="ER25" i="9"/>
  <c r="EQ25" i="9"/>
  <c r="EP25" i="9"/>
  <c r="EO25" i="9"/>
  <c r="DT25" i="9"/>
  <c r="DS25" i="9"/>
  <c r="DR25" i="9"/>
  <c r="DQ25" i="9"/>
  <c r="DP25" i="9"/>
  <c r="DO25" i="9"/>
  <c r="DN25" i="9"/>
  <c r="DJ25" i="9"/>
  <c r="DI25" i="9"/>
  <c r="DF25" i="9"/>
  <c r="DD25" i="9"/>
  <c r="DA25" i="9"/>
  <c r="CX25" i="9"/>
  <c r="CT25" i="9"/>
  <c r="CS25" i="9"/>
  <c r="CR25" i="9"/>
  <c r="CQ25" i="9"/>
  <c r="CP25" i="9"/>
  <c r="CO25" i="9"/>
  <c r="CN25" i="9"/>
  <c r="CK25" i="9"/>
  <c r="CE25" i="9"/>
  <c r="BY25" i="9"/>
  <c r="BV25" i="9"/>
  <c r="BS25" i="9"/>
  <c r="BR25" i="9"/>
  <c r="BQ25" i="9"/>
  <c r="BP25" i="9"/>
  <c r="BO25" i="9"/>
  <c r="BN25" i="9"/>
  <c r="BM25" i="9"/>
  <c r="BL25" i="9"/>
  <c r="BJ25" i="9"/>
  <c r="BI25" i="9"/>
  <c r="BF25" i="9"/>
  <c r="BD25" i="9"/>
  <c r="AZ25" i="9"/>
  <c r="AY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EU24" i="9"/>
  <c r="ET24" i="9"/>
  <c r="ES24" i="9"/>
  <c r="ER24" i="9"/>
  <c r="EQ24" i="9"/>
  <c r="EP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EU23" i="9"/>
  <c r="ET23" i="9"/>
  <c r="ES23" i="9"/>
  <c r="ER23" i="9"/>
  <c r="EQ23" i="9"/>
  <c r="EP23" i="9"/>
  <c r="EO23" i="9"/>
  <c r="EN23" i="9"/>
  <c r="EM23" i="9"/>
  <c r="EL23" i="9"/>
  <c r="EK23" i="9"/>
  <c r="EJ23" i="9"/>
  <c r="EI23" i="9"/>
  <c r="EH23" i="9"/>
  <c r="EG23" i="9"/>
  <c r="EF23"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EU22" i="9"/>
  <c r="EO22" i="9"/>
  <c r="DT22" i="9"/>
  <c r="DS22" i="9"/>
  <c r="DR22" i="9"/>
  <c r="DQ22" i="9"/>
  <c r="DP22" i="9"/>
  <c r="DO22" i="9"/>
  <c r="DN22" i="9"/>
  <c r="DL22" i="9"/>
  <c r="CT22" i="9"/>
  <c r="CS22" i="9"/>
  <c r="CR22" i="9"/>
  <c r="CQ22" i="9"/>
  <c r="CP22" i="9"/>
  <c r="CO22" i="9"/>
  <c r="CN22" i="9"/>
  <c r="CA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V22" i="9"/>
  <c r="T22" i="9"/>
  <c r="S22" i="9"/>
  <c r="R22" i="9"/>
  <c r="Q22" i="9"/>
  <c r="P22" i="9"/>
  <c r="O22" i="9"/>
  <c r="N22" i="9"/>
  <c r="M22" i="9"/>
  <c r="L22" i="9"/>
  <c r="K22" i="9"/>
  <c r="J22" i="9"/>
  <c r="EU21" i="9"/>
  <c r="ET21" i="9"/>
  <c r="ES21" i="9"/>
  <c r="ER21" i="9"/>
  <c r="EQ21" i="9"/>
  <c r="EP21" i="9"/>
  <c r="EO21" i="9"/>
  <c r="DT21" i="9"/>
  <c r="DS21" i="9"/>
  <c r="DR21" i="9"/>
  <c r="DQ21" i="9"/>
  <c r="DP21" i="9"/>
  <c r="DO21" i="9"/>
  <c r="DN21" i="9"/>
  <c r="CT21" i="9"/>
  <c r="CS21" i="9"/>
  <c r="CR21" i="9"/>
  <c r="CQ21" i="9"/>
  <c r="CP21" i="9"/>
  <c r="CO21" i="9"/>
  <c r="CN21" i="9"/>
  <c r="CH21" i="9"/>
  <c r="CB21" i="9"/>
  <c r="BV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W21" i="9"/>
  <c r="V21" i="9"/>
  <c r="U21" i="9"/>
  <c r="T21" i="9"/>
  <c r="S21" i="9"/>
  <c r="R21" i="9"/>
  <c r="Q21" i="9"/>
  <c r="P21" i="9"/>
  <c r="O21" i="9"/>
  <c r="N21" i="9"/>
  <c r="M21" i="9"/>
  <c r="L21" i="9"/>
  <c r="K21" i="9"/>
  <c r="J21" i="9"/>
  <c r="I21" i="9"/>
  <c r="H21" i="9"/>
  <c r="G21" i="9"/>
  <c r="F21" i="9"/>
  <c r="E21" i="9"/>
  <c r="EU20" i="9"/>
  <c r="ET20" i="9"/>
  <c r="ES20" i="9"/>
  <c r="ER20" i="9"/>
  <c r="EQ20" i="9"/>
  <c r="EP20" i="9"/>
  <c r="EO20" i="9"/>
  <c r="DT20" i="9"/>
  <c r="DS20" i="9"/>
  <c r="DR20" i="9"/>
  <c r="DQ20" i="9"/>
  <c r="DP20" i="9"/>
  <c r="DP19" i="9" s="1"/>
  <c r="DO20" i="9"/>
  <c r="DN20" i="9"/>
  <c r="DH20" i="9"/>
  <c r="DA20" i="9"/>
  <c r="CT20" i="9"/>
  <c r="CT19" i="9" s="1"/>
  <c r="CS20" i="9"/>
  <c r="CR20" i="9"/>
  <c r="CQ20" i="9"/>
  <c r="CP20" i="9"/>
  <c r="CO20" i="9"/>
  <c r="CN20" i="9"/>
  <c r="CN19" i="9" s="1"/>
  <c r="CC20" i="9"/>
  <c r="CB20" i="9"/>
  <c r="BS20" i="9"/>
  <c r="BR20" i="9"/>
  <c r="BQ20" i="9"/>
  <c r="BQ19" i="9" s="1"/>
  <c r="BP20" i="9"/>
  <c r="BO20" i="9"/>
  <c r="BN20" i="9"/>
  <c r="BM20" i="9"/>
  <c r="BM19" i="9" s="1"/>
  <c r="BH20" i="9"/>
  <c r="BB20" i="9"/>
  <c r="AY20" i="9"/>
  <c r="AY19" i="9" s="1"/>
  <c r="AS20" i="9"/>
  <c r="AR20" i="9"/>
  <c r="AR19" i="9" s="1"/>
  <c r="AQ20" i="9"/>
  <c r="AP20" i="9"/>
  <c r="AO20" i="9"/>
  <c r="AN20" i="9"/>
  <c r="AM20" i="9"/>
  <c r="AM19" i="9" s="1"/>
  <c r="AL20" i="9"/>
  <c r="AL19" i="9" s="1"/>
  <c r="AK20" i="9"/>
  <c r="AJ20" i="9"/>
  <c r="AI20" i="9"/>
  <c r="AH20" i="9"/>
  <c r="AG20" i="9"/>
  <c r="AF20" i="9"/>
  <c r="AF19" i="9" s="1"/>
  <c r="AE20" i="9"/>
  <c r="AD20" i="9"/>
  <c r="AC20" i="9"/>
  <c r="AB20" i="9"/>
  <c r="AA20" i="9"/>
  <c r="AA19" i="9" s="1"/>
  <c r="Z20" i="9"/>
  <c r="Z19" i="9" s="1"/>
  <c r="Y20" i="9"/>
  <c r="W20" i="9"/>
  <c r="Q20" i="9"/>
  <c r="P20" i="9"/>
  <c r="O20" i="9"/>
  <c r="N20" i="9"/>
  <c r="N19" i="9" s="1"/>
  <c r="M20" i="9"/>
  <c r="L20" i="9"/>
  <c r="L19" i="9" s="1"/>
  <c r="K20" i="9"/>
  <c r="J20" i="9"/>
  <c r="I20" i="9"/>
  <c r="H20" i="9"/>
  <c r="G20" i="9"/>
  <c r="DT19" i="9"/>
  <c r="BS19" i="9"/>
  <c r="AS19" i="9"/>
  <c r="AG19" i="9"/>
  <c r="M19" i="9"/>
  <c r="BA101" i="8"/>
  <c r="AZ101" i="8"/>
  <c r="AY101" i="8"/>
  <c r="AX101" i="8"/>
  <c r="AW101" i="8"/>
  <c r="AV101" i="8"/>
  <c r="AU101" i="8"/>
  <c r="AM101" i="8"/>
  <c r="AL101" i="8"/>
  <c r="AK101" i="8"/>
  <c r="AJ101" i="8"/>
  <c r="AI101" i="8"/>
  <c r="AH101" i="8"/>
  <c r="AG101" i="8"/>
  <c r="AF101" i="8"/>
  <c r="U101" i="8"/>
  <c r="T101" i="8"/>
  <c r="S101" i="8"/>
  <c r="R101" i="8"/>
  <c r="P101" i="8"/>
  <c r="O101" i="8"/>
  <c r="N101" i="8"/>
  <c r="M101" i="8"/>
  <c r="L101" i="8"/>
  <c r="J101" i="8"/>
  <c r="I101" i="8"/>
  <c r="H101" i="8"/>
  <c r="G101" i="8"/>
  <c r="F101" i="8"/>
  <c r="BA100" i="8"/>
  <c r="AZ100" i="8"/>
  <c r="AY100" i="8"/>
  <c r="AY99" i="8" s="1"/>
  <c r="AX100" i="8"/>
  <c r="AW100" i="8"/>
  <c r="AV100" i="8"/>
  <c r="AU100" i="8"/>
  <c r="AU99" i="8" s="1"/>
  <c r="AM100" i="8"/>
  <c r="AL100" i="8"/>
  <c r="AL26" i="8" s="1"/>
  <c r="AJ100" i="8"/>
  <c r="AJ99" i="8" s="1"/>
  <c r="AI100" i="8"/>
  <c r="AI26" i="8" s="1"/>
  <c r="AH100" i="8"/>
  <c r="AH99" i="8" s="1"/>
  <c r="AG100" i="8"/>
  <c r="AF100" i="8"/>
  <c r="AF99" i="8" s="1"/>
  <c r="U100" i="8"/>
  <c r="T100" i="8"/>
  <c r="T99" i="8" s="1"/>
  <c r="S100" i="8"/>
  <c r="R100" i="8"/>
  <c r="R99" i="8" s="1"/>
  <c r="P100" i="8"/>
  <c r="P99" i="8" s="1"/>
  <c r="O100" i="8"/>
  <c r="O99" i="8" s="1"/>
  <c r="N100" i="8"/>
  <c r="M100" i="8"/>
  <c r="M99" i="8" s="1"/>
  <c r="L100" i="8"/>
  <c r="J100" i="8"/>
  <c r="J99" i="8" s="1"/>
  <c r="I100" i="8"/>
  <c r="H100" i="8"/>
  <c r="H99" i="8" s="1"/>
  <c r="G100" i="8"/>
  <c r="G26" i="8" s="1"/>
  <c r="F100" i="8"/>
  <c r="F99" i="8" s="1"/>
  <c r="AT99" i="8"/>
  <c r="AS99" i="8"/>
  <c r="AR99" i="8"/>
  <c r="AQ99" i="8"/>
  <c r="AP99" i="8"/>
  <c r="AO99" i="8"/>
  <c r="AN99" i="8"/>
  <c r="AE99" i="8"/>
  <c r="AD99" i="8"/>
  <c r="AC99" i="8"/>
  <c r="AB99" i="8"/>
  <c r="AA99" i="8"/>
  <c r="Z99" i="8"/>
  <c r="Y99" i="8"/>
  <c r="X99" i="8"/>
  <c r="W99" i="8"/>
  <c r="V99" i="8"/>
  <c r="Q99" i="8"/>
  <c r="K99" i="8"/>
  <c r="E99" i="8"/>
  <c r="BA95" i="8"/>
  <c r="AZ95" i="8"/>
  <c r="AY95" i="8"/>
  <c r="AX95" i="8"/>
  <c r="AW95" i="8"/>
  <c r="AV95" i="8"/>
  <c r="AU95" i="8"/>
  <c r="AJ95" i="8"/>
  <c r="AI95" i="8"/>
  <c r="AH95" i="8"/>
  <c r="AG95" i="8"/>
  <c r="AF95" i="8"/>
  <c r="X95" i="8"/>
  <c r="W95" i="8"/>
  <c r="V95" i="8"/>
  <c r="U95" i="8"/>
  <c r="T95" i="8"/>
  <c r="S95" i="8"/>
  <c r="R95" i="8"/>
  <c r="BA94" i="8"/>
  <c r="AZ94" i="8"/>
  <c r="AY94" i="8"/>
  <c r="AX94" i="8"/>
  <c r="AW94" i="8"/>
  <c r="AV94" i="8"/>
  <c r="AU94" i="8"/>
  <c r="AJ94" i="8"/>
  <c r="AI94" i="8"/>
  <c r="AH94" i="8"/>
  <c r="AG94" i="8"/>
  <c r="AF94" i="8"/>
  <c r="X94" i="8"/>
  <c r="W94" i="8"/>
  <c r="V94" i="8"/>
  <c r="U94" i="8"/>
  <c r="T94" i="8"/>
  <c r="S94" i="8"/>
  <c r="R94" i="8"/>
  <c r="BA93" i="8"/>
  <c r="AZ93" i="8"/>
  <c r="AY93" i="8"/>
  <c r="AX93" i="8"/>
  <c r="AW93" i="8"/>
  <c r="AV93" i="8"/>
  <c r="AU93" i="8"/>
  <c r="AK93" i="8"/>
  <c r="AJ93" i="8"/>
  <c r="AI93" i="8"/>
  <c r="AH93" i="8"/>
  <c r="AG93" i="8"/>
  <c r="AF93" i="8"/>
  <c r="X93" i="8"/>
  <c r="W93" i="8"/>
  <c r="V93" i="8"/>
  <c r="U93" i="8"/>
  <c r="T93" i="8"/>
  <c r="S93" i="8"/>
  <c r="R93" i="8"/>
  <c r="BA92" i="8"/>
  <c r="AZ92" i="8"/>
  <c r="AY92" i="8"/>
  <c r="AX92" i="8"/>
  <c r="AW92" i="8"/>
  <c r="AV92" i="8"/>
  <c r="AU92" i="8"/>
  <c r="AK92" i="8"/>
  <c r="AJ92" i="8"/>
  <c r="G90" i="9" s="1"/>
  <c r="AI92" i="8"/>
  <c r="AH92" i="8"/>
  <c r="AG92" i="8"/>
  <c r="AF92" i="8"/>
  <c r="X92" i="8"/>
  <c r="W92" i="8"/>
  <c r="V92" i="8"/>
  <c r="U92" i="8"/>
  <c r="T92" i="8"/>
  <c r="S92" i="8"/>
  <c r="R92" i="8"/>
  <c r="BA91" i="8"/>
  <c r="AZ91" i="8"/>
  <c r="AY91" i="8"/>
  <c r="AX91" i="8"/>
  <c r="AW91" i="8"/>
  <c r="AV91" i="8"/>
  <c r="AU91" i="8"/>
  <c r="AJ91" i="8"/>
  <c r="AI91" i="8"/>
  <c r="AH91" i="8"/>
  <c r="AG91" i="8"/>
  <c r="AF91" i="8"/>
  <c r="X91" i="8"/>
  <c r="W91" i="8"/>
  <c r="V91" i="8"/>
  <c r="U91" i="8"/>
  <c r="T91" i="8"/>
  <c r="S91" i="8"/>
  <c r="R91" i="8"/>
  <c r="BA90" i="8"/>
  <c r="AZ90" i="8"/>
  <c r="AY90" i="8"/>
  <c r="AX90" i="8"/>
  <c r="AV90" i="8"/>
  <c r="AU90" i="8"/>
  <c r="AJ90" i="8"/>
  <c r="AI90" i="8"/>
  <c r="AH90" i="8"/>
  <c r="AG90" i="8"/>
  <c r="AF90" i="8"/>
  <c r="X90" i="8"/>
  <c r="W90" i="8"/>
  <c r="V90" i="8"/>
  <c r="U90" i="8"/>
  <c r="T90" i="8"/>
  <c r="S90" i="8"/>
  <c r="R90" i="8"/>
  <c r="BA89" i="8"/>
  <c r="AZ89" i="8"/>
  <c r="AY89" i="8"/>
  <c r="AX89" i="8"/>
  <c r="AW89" i="8"/>
  <c r="AV89" i="8"/>
  <c r="AU89" i="8"/>
  <c r="AJ89" i="8"/>
  <c r="AI89" i="8"/>
  <c r="AH89" i="8"/>
  <c r="AG89" i="8"/>
  <c r="AF89" i="8"/>
  <c r="X89" i="8"/>
  <c r="W89" i="8"/>
  <c r="V89" i="8"/>
  <c r="U89" i="8"/>
  <c r="T89" i="8"/>
  <c r="S89" i="8"/>
  <c r="R89" i="8"/>
  <c r="BA88" i="8"/>
  <c r="AZ88" i="8"/>
  <c r="AY88" i="8"/>
  <c r="AX88" i="8"/>
  <c r="AV88" i="8"/>
  <c r="AU88" i="8"/>
  <c r="AJ88" i="8"/>
  <c r="AI88" i="8"/>
  <c r="AH88" i="8"/>
  <c r="AG88" i="8"/>
  <c r="AF88" i="8"/>
  <c r="X88" i="8"/>
  <c r="W88" i="8"/>
  <c r="V88" i="8"/>
  <c r="U88" i="8"/>
  <c r="T88" i="8"/>
  <c r="S88" i="8"/>
  <c r="R88" i="8"/>
  <c r="BA87" i="8"/>
  <c r="AZ87" i="8"/>
  <c r="AY87" i="8"/>
  <c r="AX87" i="8"/>
  <c r="AV87" i="8"/>
  <c r="AU87" i="8"/>
  <c r="AJ87" i="8"/>
  <c r="AJ23" i="8" s="1"/>
  <c r="AI87" i="8"/>
  <c r="AH87" i="8"/>
  <c r="AG87" i="8"/>
  <c r="AF87" i="8"/>
  <c r="AF23" i="8" s="1"/>
  <c r="X87" i="8"/>
  <c r="W87" i="8"/>
  <c r="V87" i="8"/>
  <c r="U87" i="8"/>
  <c r="T87" i="8"/>
  <c r="S87" i="8"/>
  <c r="S23" i="8" s="1"/>
  <c r="R87" i="8"/>
  <c r="BA86" i="8"/>
  <c r="AZ86" i="8"/>
  <c r="AY86" i="8"/>
  <c r="AX86" i="8"/>
  <c r="AW86" i="8"/>
  <c r="AV86" i="8"/>
  <c r="AU86" i="8"/>
  <c r="AJ86" i="8"/>
  <c r="AI86" i="8"/>
  <c r="AH86" i="8"/>
  <c r="AG86" i="8"/>
  <c r="AF86" i="8"/>
  <c r="X86" i="8"/>
  <c r="W86" i="8"/>
  <c r="V86" i="8"/>
  <c r="U86" i="8"/>
  <c r="T86" i="8"/>
  <c r="S86" i="8"/>
  <c r="R86" i="8"/>
  <c r="BA85" i="8"/>
  <c r="AZ85" i="8"/>
  <c r="AY85" i="8"/>
  <c r="AX85" i="8"/>
  <c r="AX23" i="8" s="1"/>
  <c r="AV85" i="8"/>
  <c r="AU85" i="8"/>
  <c r="AJ85" i="8"/>
  <c r="AI85" i="8"/>
  <c r="AH85" i="8"/>
  <c r="AG85" i="8"/>
  <c r="AG23" i="8" s="1"/>
  <c r="AF85" i="8"/>
  <c r="X85" i="8"/>
  <c r="X23" i="8" s="1"/>
  <c r="W85" i="8"/>
  <c r="V85" i="8"/>
  <c r="U85" i="8"/>
  <c r="T85" i="8"/>
  <c r="T23" i="8" s="1"/>
  <c r="S85" i="8"/>
  <c r="R85" i="8"/>
  <c r="R23" i="8" s="1"/>
  <c r="BG84" i="8"/>
  <c r="BG82" i="8" s="1"/>
  <c r="BG28" i="8" s="1"/>
  <c r="BF84" i="8"/>
  <c r="BF82" i="8" s="1"/>
  <c r="BF28" i="8" s="1"/>
  <c r="BE84" i="8"/>
  <c r="BE82" i="8" s="1"/>
  <c r="BE28" i="8" s="1"/>
  <c r="BD84" i="8"/>
  <c r="BC84" i="8"/>
  <c r="BC82" i="8" s="1"/>
  <c r="BC28" i="8" s="1"/>
  <c r="BB84" i="8"/>
  <c r="BB82" i="8" s="1"/>
  <c r="BB28" i="8" s="1"/>
  <c r="AT84" i="8"/>
  <c r="AS84" i="8"/>
  <c r="AS82" i="8" s="1"/>
  <c r="AR84" i="8"/>
  <c r="AQ84" i="8"/>
  <c r="AQ82" i="8" s="1"/>
  <c r="AP84" i="8"/>
  <c r="AO84" i="8"/>
  <c r="AO82" i="8" s="1"/>
  <c r="AN84" i="8"/>
  <c r="AN82" i="8" s="1"/>
  <c r="AM84" i="8"/>
  <c r="AM82" i="8" s="1"/>
  <c r="AL84" i="8"/>
  <c r="AE84" i="8"/>
  <c r="AE82" i="8" s="1"/>
  <c r="AE23" i="8" s="1"/>
  <c r="AD84" i="8"/>
  <c r="AC84" i="8"/>
  <c r="AC82" i="8" s="1"/>
  <c r="AB84" i="8"/>
  <c r="AB82" i="8" s="1"/>
  <c r="AA84" i="8"/>
  <c r="AA82" i="8" s="1"/>
  <c r="Z84" i="8"/>
  <c r="Y84" i="8"/>
  <c r="Y82" i="8" s="1"/>
  <c r="Q84" i="8"/>
  <c r="Q82" i="8" s="1"/>
  <c r="P84" i="8"/>
  <c r="P82" i="8" s="1"/>
  <c r="O84" i="8"/>
  <c r="O82" i="8" s="1"/>
  <c r="N84" i="8"/>
  <c r="N82" i="8" s="1"/>
  <c r="M84" i="8"/>
  <c r="M82" i="8" s="1"/>
  <c r="L84" i="8"/>
  <c r="L82" i="8" s="1"/>
  <c r="K84" i="8"/>
  <c r="K82" i="8" s="1"/>
  <c r="J84" i="8"/>
  <c r="I84" i="8"/>
  <c r="I82" i="8" s="1"/>
  <c r="H84" i="8"/>
  <c r="H82" i="8" s="1"/>
  <c r="G84" i="8"/>
  <c r="G82" i="8" s="1"/>
  <c r="F84" i="8"/>
  <c r="F82" i="8" s="1"/>
  <c r="E84" i="8"/>
  <c r="E82" i="8" s="1"/>
  <c r="BD82" i="8"/>
  <c r="BD28" i="8" s="1"/>
  <c r="AT82" i="8"/>
  <c r="AR82" i="8"/>
  <c r="AP82" i="8"/>
  <c r="AL82" i="8"/>
  <c r="AD82" i="8"/>
  <c r="Z82" i="8"/>
  <c r="J82" i="8"/>
  <c r="BA80" i="8"/>
  <c r="AZ80" i="8"/>
  <c r="AY80" i="8"/>
  <c r="AX80" i="8"/>
  <c r="AW80" i="8"/>
  <c r="AV80" i="8"/>
  <c r="AU80" i="8"/>
  <c r="AK80" i="8"/>
  <c r="AJ80" i="8"/>
  <c r="AI80" i="8"/>
  <c r="AH80" i="8"/>
  <c r="AG80" i="8"/>
  <c r="AF80" i="8"/>
  <c r="U80" i="8"/>
  <c r="T80" i="8"/>
  <c r="S80" i="8"/>
  <c r="R80" i="8"/>
  <c r="P80" i="8"/>
  <c r="O80" i="8"/>
  <c r="N80" i="8"/>
  <c r="M80" i="8"/>
  <c r="L80" i="8"/>
  <c r="J80" i="8"/>
  <c r="I80" i="8"/>
  <c r="H80" i="8"/>
  <c r="G80" i="8"/>
  <c r="F80" i="8"/>
  <c r="BA79" i="8"/>
  <c r="AZ79" i="8"/>
  <c r="AY79" i="8"/>
  <c r="AX79" i="8"/>
  <c r="AW79" i="8"/>
  <c r="AV79" i="8"/>
  <c r="AU79" i="8"/>
  <c r="AK79" i="8"/>
  <c r="AJ79" i="8"/>
  <c r="AI79" i="8"/>
  <c r="AH79" i="8"/>
  <c r="AG79" i="8"/>
  <c r="AF79" i="8"/>
  <c r="U79" i="8"/>
  <c r="T79" i="8"/>
  <c r="S79" i="8"/>
  <c r="R79" i="8"/>
  <c r="P79" i="8"/>
  <c r="O79" i="8"/>
  <c r="N79" i="8"/>
  <c r="M79" i="8"/>
  <c r="L79" i="8"/>
  <c r="J79" i="8"/>
  <c r="I79" i="8"/>
  <c r="H79" i="8"/>
  <c r="G79" i="8"/>
  <c r="F79" i="8"/>
  <c r="BA78" i="8"/>
  <c r="AZ78" i="8"/>
  <c r="AY78" i="8"/>
  <c r="AX78" i="8"/>
  <c r="AW78" i="8"/>
  <c r="AV78" i="8"/>
  <c r="AU78" i="8"/>
  <c r="AK78" i="8"/>
  <c r="AJ78" i="8"/>
  <c r="AI78" i="8"/>
  <c r="AH78" i="8"/>
  <c r="AG78" i="8"/>
  <c r="AF78" i="8"/>
  <c r="U78" i="8"/>
  <c r="T78" i="8"/>
  <c r="S78" i="8"/>
  <c r="R78" i="8"/>
  <c r="P78" i="8"/>
  <c r="O78" i="8"/>
  <c r="N78" i="8"/>
  <c r="M78" i="8"/>
  <c r="L78" i="8"/>
  <c r="J78" i="8"/>
  <c r="I78" i="8"/>
  <c r="H78" i="8"/>
  <c r="G78" i="8"/>
  <c r="F78" i="8"/>
  <c r="BA77" i="8"/>
  <c r="AZ77" i="8"/>
  <c r="AY77" i="8"/>
  <c r="AX77" i="8"/>
  <c r="AW77" i="8"/>
  <c r="AV77" i="8"/>
  <c r="AU77" i="8"/>
  <c r="AK77" i="8"/>
  <c r="AJ77" i="8"/>
  <c r="AI77" i="8"/>
  <c r="AH77" i="8"/>
  <c r="AG77" i="8"/>
  <c r="AF77" i="8"/>
  <c r="U77" i="8"/>
  <c r="T77" i="8"/>
  <c r="S77" i="8"/>
  <c r="R77" i="8"/>
  <c r="P77" i="8"/>
  <c r="O77" i="8"/>
  <c r="N77" i="8"/>
  <c r="M77" i="8"/>
  <c r="L77" i="8"/>
  <c r="J77" i="8"/>
  <c r="I77" i="8"/>
  <c r="H77" i="8"/>
  <c r="G77" i="8"/>
  <c r="F77" i="8"/>
  <c r="BA76" i="8"/>
  <c r="AZ76" i="8"/>
  <c r="AY76" i="8"/>
  <c r="AX76" i="8"/>
  <c r="AW76" i="8"/>
  <c r="AV76" i="8"/>
  <c r="AU76" i="8"/>
  <c r="AK76" i="8"/>
  <c r="AJ76" i="8"/>
  <c r="AI76" i="8"/>
  <c r="AH76" i="8"/>
  <c r="AG76" i="8"/>
  <c r="AF76" i="8"/>
  <c r="U76" i="8"/>
  <c r="T76" i="8"/>
  <c r="S76" i="8"/>
  <c r="R76" i="8"/>
  <c r="P76" i="8"/>
  <c r="O76" i="8"/>
  <c r="N76" i="8"/>
  <c r="M76" i="8"/>
  <c r="L76" i="8"/>
  <c r="J76" i="8"/>
  <c r="I76" i="8"/>
  <c r="H76" i="8"/>
  <c r="G76" i="8"/>
  <c r="F76" i="8"/>
  <c r="BA75" i="8"/>
  <c r="AZ75" i="8"/>
  <c r="AY75" i="8"/>
  <c r="AX75" i="8"/>
  <c r="AW75" i="8"/>
  <c r="AV75" i="8"/>
  <c r="AU75" i="8"/>
  <c r="AM75" i="8"/>
  <c r="AM74" i="8" s="1"/>
  <c r="AM73" i="8" s="1"/>
  <c r="AM55" i="8" s="1"/>
  <c r="AL75" i="8"/>
  <c r="AL74" i="8" s="1"/>
  <c r="AL73" i="8" s="1"/>
  <c r="AL55" i="8" s="1"/>
  <c r="AK75" i="8"/>
  <c r="AJ75" i="8"/>
  <c r="AI75" i="8"/>
  <c r="AH75" i="8"/>
  <c r="AG75" i="8"/>
  <c r="AF75" i="8"/>
  <c r="U75" i="8"/>
  <c r="T75" i="8"/>
  <c r="S75" i="8"/>
  <c r="R75" i="8"/>
  <c r="P75" i="8"/>
  <c r="O75" i="8"/>
  <c r="N75" i="8"/>
  <c r="M75" i="8"/>
  <c r="L75" i="8"/>
  <c r="J75" i="8"/>
  <c r="I75" i="8"/>
  <c r="H75" i="8"/>
  <c r="G75" i="8"/>
  <c r="F75" i="8"/>
  <c r="AT74" i="8"/>
  <c r="AS74" i="8"/>
  <c r="AS73" i="8" s="1"/>
  <c r="AS55" i="8" s="1"/>
  <c r="AR74" i="8"/>
  <c r="AQ74" i="8"/>
  <c r="AQ73" i="8" s="1"/>
  <c r="AQ55" i="8" s="1"/>
  <c r="AP74" i="8"/>
  <c r="AP73" i="8" s="1"/>
  <c r="AP55" i="8" s="1"/>
  <c r="AO74" i="8"/>
  <c r="AO73" i="8" s="1"/>
  <c r="AO55" i="8" s="1"/>
  <c r="AN74" i="8"/>
  <c r="AE74" i="8"/>
  <c r="AE73" i="8" s="1"/>
  <c r="AD74" i="8"/>
  <c r="AD73" i="8" s="1"/>
  <c r="AD55" i="8" s="1"/>
  <c r="AC74" i="8"/>
  <c r="AC73" i="8" s="1"/>
  <c r="AC55" i="8" s="1"/>
  <c r="AB74" i="8"/>
  <c r="AA74" i="8"/>
  <c r="AA73" i="8" s="1"/>
  <c r="AA55" i="8" s="1"/>
  <c r="Z74" i="8"/>
  <c r="Z73" i="8" s="1"/>
  <c r="Z55" i="8" s="1"/>
  <c r="Y74" i="8"/>
  <c r="Y73" i="8" s="1"/>
  <c r="Y55" i="8" s="1"/>
  <c r="X74" i="8"/>
  <c r="X73" i="8" s="1"/>
  <c r="X55" i="8" s="1"/>
  <c r="W74" i="8"/>
  <c r="W73" i="8" s="1"/>
  <c r="W55" i="8" s="1"/>
  <c r="V74" i="8"/>
  <c r="V73" i="8" s="1"/>
  <c r="V55" i="8" s="1"/>
  <c r="Q74" i="8"/>
  <c r="Q73" i="8" s="1"/>
  <c r="Q55" i="8" s="1"/>
  <c r="K74" i="8"/>
  <c r="K73" i="8" s="1"/>
  <c r="K55" i="8" s="1"/>
  <c r="E74" i="8"/>
  <c r="E73" i="8" s="1"/>
  <c r="E55" i="8" s="1"/>
  <c r="AT73" i="8"/>
  <c r="AT55" i="8" s="1"/>
  <c r="AR73" i="8"/>
  <c r="AR55" i="8" s="1"/>
  <c r="AN73" i="8"/>
  <c r="AN55" i="8" s="1"/>
  <c r="AB73" i="8"/>
  <c r="AB55" i="8" s="1"/>
  <c r="BA59" i="8"/>
  <c r="AZ59" i="8"/>
  <c r="AY59" i="8"/>
  <c r="AX59" i="8"/>
  <c r="AW59" i="8"/>
  <c r="AV59" i="8"/>
  <c r="AU59" i="8"/>
  <c r="AM59" i="8"/>
  <c r="AL59" i="8"/>
  <c r="AK59" i="8"/>
  <c r="AJ59" i="8"/>
  <c r="AI59" i="8"/>
  <c r="AH59" i="8"/>
  <c r="AG59" i="8"/>
  <c r="AF59" i="8"/>
  <c r="U59" i="8"/>
  <c r="T59" i="8"/>
  <c r="S59" i="8"/>
  <c r="R59" i="8"/>
  <c r="P59" i="8"/>
  <c r="O59" i="8"/>
  <c r="N59" i="8"/>
  <c r="M59" i="8"/>
  <c r="L59" i="8"/>
  <c r="J59" i="8"/>
  <c r="I59" i="8"/>
  <c r="H59" i="8"/>
  <c r="G59" i="8"/>
  <c r="F59" i="8"/>
  <c r="BA58" i="8"/>
  <c r="AZ58" i="8"/>
  <c r="AY58" i="8"/>
  <c r="AX58" i="8"/>
  <c r="AW58" i="8"/>
  <c r="AV58" i="8"/>
  <c r="AU58" i="8"/>
  <c r="AM58" i="8"/>
  <c r="AL58" i="8"/>
  <c r="AK58" i="8"/>
  <c r="AJ58" i="8"/>
  <c r="AI58" i="8"/>
  <c r="AH58" i="8"/>
  <c r="AG58" i="8"/>
  <c r="AF58" i="8"/>
  <c r="U58" i="8"/>
  <c r="T58" i="8"/>
  <c r="S58" i="8"/>
  <c r="R58" i="8"/>
  <c r="P58" i="8"/>
  <c r="O58" i="8"/>
  <c r="N58" i="8"/>
  <c r="M58" i="8"/>
  <c r="L58" i="8"/>
  <c r="J58" i="8"/>
  <c r="I58" i="8"/>
  <c r="H58" i="8"/>
  <c r="G58" i="8"/>
  <c r="F58" i="8"/>
  <c r="BA54" i="8"/>
  <c r="AZ54" i="8"/>
  <c r="AY54" i="8"/>
  <c r="AX54" i="8"/>
  <c r="AW54" i="8"/>
  <c r="AV54" i="8"/>
  <c r="AU54" i="8"/>
  <c r="AM54" i="8"/>
  <c r="AL54" i="8"/>
  <c r="AK54" i="8"/>
  <c r="AJ54" i="8"/>
  <c r="AI54" i="8"/>
  <c r="AH54" i="8"/>
  <c r="AG54" i="8"/>
  <c r="AF54" i="8"/>
  <c r="U54" i="8"/>
  <c r="T54" i="8"/>
  <c r="S54" i="8"/>
  <c r="R54" i="8"/>
  <c r="P54" i="8"/>
  <c r="O54" i="8"/>
  <c r="N54" i="8"/>
  <c r="M54" i="8"/>
  <c r="L54" i="8"/>
  <c r="J54" i="8"/>
  <c r="I54" i="8"/>
  <c r="H54" i="8"/>
  <c r="G54" i="8"/>
  <c r="F54" i="8"/>
  <c r="BA53" i="8"/>
  <c r="AZ53" i="8"/>
  <c r="AY53" i="8"/>
  <c r="AX53" i="8"/>
  <c r="AW53" i="8"/>
  <c r="AV53" i="8"/>
  <c r="AU53" i="8"/>
  <c r="AM53" i="8"/>
  <c r="AL53" i="8"/>
  <c r="AK53" i="8"/>
  <c r="AJ53" i="8"/>
  <c r="AI53" i="8"/>
  <c r="AH53" i="8"/>
  <c r="AG53" i="8"/>
  <c r="AF53" i="8"/>
  <c r="U53" i="8"/>
  <c r="T53" i="8"/>
  <c r="S53" i="8"/>
  <c r="R53" i="8"/>
  <c r="P53" i="8"/>
  <c r="O53" i="8"/>
  <c r="N53" i="8"/>
  <c r="M53" i="8"/>
  <c r="L53" i="8"/>
  <c r="J53" i="8"/>
  <c r="I53" i="8"/>
  <c r="H53" i="8"/>
  <c r="G53" i="8"/>
  <c r="F53" i="8"/>
  <c r="BA52" i="8"/>
  <c r="AZ52" i="8"/>
  <c r="AY52" i="8"/>
  <c r="AX52" i="8"/>
  <c r="AW52" i="8"/>
  <c r="AV52" i="8"/>
  <c r="AU52" i="8"/>
  <c r="AM52" i="8"/>
  <c r="AL52" i="8"/>
  <c r="AK52" i="8"/>
  <c r="AJ52" i="8"/>
  <c r="AI52" i="8"/>
  <c r="AH52" i="8"/>
  <c r="AG52" i="8"/>
  <c r="AF52" i="8"/>
  <c r="U52" i="8"/>
  <c r="T52" i="8"/>
  <c r="S52" i="8"/>
  <c r="R52" i="8"/>
  <c r="P52" i="8"/>
  <c r="O52" i="8"/>
  <c r="N52" i="8"/>
  <c r="M52" i="8"/>
  <c r="L52" i="8"/>
  <c r="J52" i="8"/>
  <c r="I52" i="8"/>
  <c r="H52" i="8"/>
  <c r="G52" i="8"/>
  <c r="F52" i="8"/>
  <c r="BA51" i="8"/>
  <c r="AZ51" i="8"/>
  <c r="AY51" i="8"/>
  <c r="AX51" i="8"/>
  <c r="AW51" i="8"/>
  <c r="AV51" i="8"/>
  <c r="AU51" i="8"/>
  <c r="AM51" i="8"/>
  <c r="AL51" i="8"/>
  <c r="AK51" i="8"/>
  <c r="AJ51" i="8"/>
  <c r="AI51" i="8"/>
  <c r="AH51" i="8"/>
  <c r="AG51" i="8"/>
  <c r="AF51" i="8"/>
  <c r="U51" i="8"/>
  <c r="T51" i="8"/>
  <c r="S51" i="8"/>
  <c r="R51" i="8"/>
  <c r="P51" i="8"/>
  <c r="O51" i="8"/>
  <c r="N51" i="8"/>
  <c r="M51" i="8"/>
  <c r="L51" i="8"/>
  <c r="J51" i="8"/>
  <c r="I51" i="8"/>
  <c r="H51" i="8"/>
  <c r="G51" i="8"/>
  <c r="F51" i="8"/>
  <c r="AT50" i="8"/>
  <c r="AS50" i="8"/>
  <c r="AS46" i="8" s="1"/>
  <c r="AS29" i="8" s="1"/>
  <c r="AS28" i="8" s="1"/>
  <c r="AR50" i="8"/>
  <c r="AQ50" i="8"/>
  <c r="AP50" i="8"/>
  <c r="AO50" i="8"/>
  <c r="AN50" i="8"/>
  <c r="AE50" i="8"/>
  <c r="AD50" i="8"/>
  <c r="AC50" i="8"/>
  <c r="AB50" i="8"/>
  <c r="AA50" i="8"/>
  <c r="Z50" i="8"/>
  <c r="Y50" i="8"/>
  <c r="X50" i="8"/>
  <c r="W50" i="8"/>
  <c r="V50" i="8"/>
  <c r="Q50" i="8"/>
  <c r="K50" i="8"/>
  <c r="E50" i="8"/>
  <c r="BA49" i="8"/>
  <c r="AZ49" i="8"/>
  <c r="AY49" i="8"/>
  <c r="AX49" i="8"/>
  <c r="AW49" i="8"/>
  <c r="AV49" i="8"/>
  <c r="AU49" i="8"/>
  <c r="AM49" i="8"/>
  <c r="AL49" i="8"/>
  <c r="AK49" i="8"/>
  <c r="AJ49" i="8"/>
  <c r="AI49" i="8"/>
  <c r="AH49" i="8"/>
  <c r="AG49" i="8"/>
  <c r="AF49" i="8"/>
  <c r="U49" i="8"/>
  <c r="T49" i="8"/>
  <c r="S49" i="8"/>
  <c r="R49" i="8"/>
  <c r="P49" i="8"/>
  <c r="O49" i="8"/>
  <c r="N49" i="8"/>
  <c r="M49" i="8"/>
  <c r="L49" i="8"/>
  <c r="J49" i="8"/>
  <c r="I49" i="8"/>
  <c r="H49" i="8"/>
  <c r="G49" i="8"/>
  <c r="F49" i="8"/>
  <c r="BA48" i="8"/>
  <c r="AZ48" i="8"/>
  <c r="AY48" i="8"/>
  <c r="AX48" i="8"/>
  <c r="AW48" i="8"/>
  <c r="AV48" i="8"/>
  <c r="AU48" i="8"/>
  <c r="AM48" i="8"/>
  <c r="AL48" i="8"/>
  <c r="AK48" i="8"/>
  <c r="AJ48" i="8"/>
  <c r="AI48" i="8"/>
  <c r="AH48" i="8"/>
  <c r="AG48" i="8"/>
  <c r="AF48" i="8"/>
  <c r="U48" i="8"/>
  <c r="T48" i="8"/>
  <c r="S48" i="8"/>
  <c r="R48" i="8"/>
  <c r="P48" i="8"/>
  <c r="O48" i="8"/>
  <c r="N48" i="8"/>
  <c r="M48" i="8"/>
  <c r="L48" i="8"/>
  <c r="J48" i="8"/>
  <c r="I48" i="8"/>
  <c r="H48" i="8"/>
  <c r="H47" i="8" s="1"/>
  <c r="G48" i="8"/>
  <c r="F48" i="8"/>
  <c r="BH47" i="8"/>
  <c r="BG47" i="8"/>
  <c r="BF47" i="8"/>
  <c r="BE47" i="8"/>
  <c r="BD47" i="8"/>
  <c r="BC47" i="8"/>
  <c r="BB47" i="8"/>
  <c r="AT47" i="8"/>
  <c r="AS47" i="8"/>
  <c r="AR47" i="8"/>
  <c r="AQ47" i="8"/>
  <c r="AP47" i="8"/>
  <c r="AO47" i="8"/>
  <c r="AN47" i="8"/>
  <c r="AE47" i="8"/>
  <c r="AD47" i="8"/>
  <c r="AD46" i="8" s="1"/>
  <c r="AD29" i="8" s="1"/>
  <c r="AC47" i="8"/>
  <c r="AB47" i="8"/>
  <c r="AA47" i="8"/>
  <c r="Z47" i="8"/>
  <c r="Y47" i="8"/>
  <c r="Y46" i="8" s="1"/>
  <c r="Y29" i="8" s="1"/>
  <c r="X47" i="8"/>
  <c r="W47" i="8"/>
  <c r="V47" i="8"/>
  <c r="Q47" i="8"/>
  <c r="K47" i="8"/>
  <c r="E47" i="8"/>
  <c r="E46" i="8" s="1"/>
  <c r="E29" i="8" s="1"/>
  <c r="E28" i="8" s="1"/>
  <c r="AO46" i="8"/>
  <c r="AO29" i="8" s="1"/>
  <c r="Q46" i="8"/>
  <c r="Q29" i="8" s="1"/>
  <c r="BG26" i="8"/>
  <c r="BF26" i="8"/>
  <c r="BE26" i="8"/>
  <c r="BD26" i="8"/>
  <c r="BC26" i="8"/>
  <c r="BB26" i="8"/>
  <c r="AY26" i="8"/>
  <c r="AW26" i="8"/>
  <c r="AV26" i="8"/>
  <c r="AT26" i="8"/>
  <c r="AS26" i="8"/>
  <c r="AR26" i="8"/>
  <c r="AQ26" i="8"/>
  <c r="AP26" i="8"/>
  <c r="AO26" i="8"/>
  <c r="AN26" i="8"/>
  <c r="AH26" i="8"/>
  <c r="AG26" i="8"/>
  <c r="AE26" i="8"/>
  <c r="AD26" i="8"/>
  <c r="AC26" i="8"/>
  <c r="AB26" i="8"/>
  <c r="AA26" i="8"/>
  <c r="Z26" i="8"/>
  <c r="Y26" i="8"/>
  <c r="X26" i="8"/>
  <c r="W26" i="8"/>
  <c r="V26" i="8"/>
  <c r="U26" i="8"/>
  <c r="T26" i="8"/>
  <c r="S26" i="8"/>
  <c r="R26" i="8"/>
  <c r="Q26" i="8"/>
  <c r="P26" i="8"/>
  <c r="N26" i="8"/>
  <c r="L26" i="8"/>
  <c r="K26" i="8"/>
  <c r="J26" i="8"/>
  <c r="I26" i="8"/>
  <c r="E26"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BG23" i="8"/>
  <c r="BF23" i="8"/>
  <c r="BE23" i="8"/>
  <c r="BD23" i="8"/>
  <c r="BC23" i="8"/>
  <c r="BB23" i="8"/>
  <c r="AV23" i="8"/>
  <c r="AT23" i="8"/>
  <c r="AS23" i="8"/>
  <c r="AR23" i="8"/>
  <c r="AQ23" i="8"/>
  <c r="AP23" i="8"/>
  <c r="AO23" i="8"/>
  <c r="AN23" i="8"/>
  <c r="AM23" i="8"/>
  <c r="AL23" i="8"/>
  <c r="AI23" i="8"/>
  <c r="AD23" i="8"/>
  <c r="AC23" i="8"/>
  <c r="AB23" i="8"/>
  <c r="AA23" i="8"/>
  <c r="Z23" i="8"/>
  <c r="Y23" i="8"/>
  <c r="V23" i="8"/>
  <c r="Q23" i="8"/>
  <c r="P23" i="8"/>
  <c r="O23" i="8"/>
  <c r="N23" i="8"/>
  <c r="M23" i="8"/>
  <c r="L23" i="8"/>
  <c r="K23" i="8"/>
  <c r="J23" i="8"/>
  <c r="I23" i="8"/>
  <c r="H23" i="8"/>
  <c r="G23" i="8"/>
  <c r="F23" i="8"/>
  <c r="E23" i="8"/>
  <c r="BG22" i="8"/>
  <c r="BF22" i="8"/>
  <c r="BE22" i="8"/>
  <c r="BD22" i="8"/>
  <c r="BC22" i="8"/>
  <c r="BB22" i="8"/>
  <c r="BA22" i="8"/>
  <c r="AY22" i="8"/>
  <c r="AW22" i="8"/>
  <c r="AU22" i="8"/>
  <c r="AT22" i="8"/>
  <c r="AS22" i="8"/>
  <c r="AR22" i="8"/>
  <c r="AQ22" i="8"/>
  <c r="AP22" i="8"/>
  <c r="AO22" i="8"/>
  <c r="AN22" i="8"/>
  <c r="AL22" i="8"/>
  <c r="AK22" i="8"/>
  <c r="AI22" i="8"/>
  <c r="AD22" i="8"/>
  <c r="AC22" i="8"/>
  <c r="AB22" i="8"/>
  <c r="AA22" i="8"/>
  <c r="Z22" i="8"/>
  <c r="Y22" i="8"/>
  <c r="X22" i="8"/>
  <c r="W22" i="8"/>
  <c r="V22" i="8"/>
  <c r="U22" i="8"/>
  <c r="T22" i="8"/>
  <c r="Q22" i="8"/>
  <c r="P22" i="8"/>
  <c r="N22" i="8"/>
  <c r="M22" i="8"/>
  <c r="K22" i="8"/>
  <c r="J22" i="8"/>
  <c r="G22" i="8"/>
  <c r="F22" i="8"/>
  <c r="E22" i="8"/>
  <c r="BG21" i="8"/>
  <c r="BF21" i="8"/>
  <c r="BF20" i="8" s="1"/>
  <c r="BE21" i="8"/>
  <c r="BE20" i="8" s="1"/>
  <c r="BD21" i="8"/>
  <c r="BC21" i="8"/>
  <c r="BB21" i="8"/>
  <c r="BB20" i="8" s="1"/>
  <c r="BA21" i="8"/>
  <c r="AZ21" i="8"/>
  <c r="AU21" i="8"/>
  <c r="AT21" i="8"/>
  <c r="AS21" i="8"/>
  <c r="AR21" i="8"/>
  <c r="AQ21" i="8"/>
  <c r="AP21" i="8"/>
  <c r="AO21" i="8"/>
  <c r="AN21" i="8"/>
  <c r="AN20" i="8" s="1"/>
  <c r="AM21" i="8"/>
  <c r="AI21" i="8"/>
  <c r="AH21" i="8"/>
  <c r="AG21" i="8"/>
  <c r="AE21" i="8"/>
  <c r="AD21" i="8"/>
  <c r="AD20" i="8" s="1"/>
  <c r="AC21" i="8"/>
  <c r="AB21" i="8"/>
  <c r="AA21" i="8"/>
  <c r="Z21" i="8"/>
  <c r="Y21" i="8"/>
  <c r="X21" i="8"/>
  <c r="W21" i="8"/>
  <c r="V21" i="8"/>
  <c r="Q21" i="8"/>
  <c r="P21" i="8"/>
  <c r="K21" i="8"/>
  <c r="J21" i="8"/>
  <c r="I21" i="8"/>
  <c r="E21" i="8"/>
  <c r="AB20" i="8"/>
  <c r="BB100" i="7"/>
  <c r="BA100" i="7"/>
  <c r="AQ100" i="7" s="1"/>
  <c r="AY100" i="7"/>
  <c r="AO100" i="7" s="1"/>
  <c r="AX100" i="7"/>
  <c r="AN100" i="7" s="1"/>
  <c r="AW100" i="7"/>
  <c r="AM100" i="7" s="1"/>
  <c r="AV100" i="7"/>
  <c r="AL100" i="7" s="1"/>
  <c r="AU100" i="7"/>
  <c r="AK100" i="7" s="1"/>
  <c r="AS100" i="7"/>
  <c r="AS26" i="7" s="1"/>
  <c r="BB99" i="7"/>
  <c r="AR99" i="7" s="1"/>
  <c r="BA99" i="7"/>
  <c r="AQ99" i="7" s="1"/>
  <c r="AY99" i="7"/>
  <c r="AO99" i="7" s="1"/>
  <c r="AX99" i="7"/>
  <c r="AW99" i="7"/>
  <c r="AM99" i="7" s="1"/>
  <c r="AV99" i="7"/>
  <c r="AL99" i="7" s="1"/>
  <c r="AU99" i="7"/>
  <c r="AU26" i="7" s="1"/>
  <c r="AS99" i="7"/>
  <c r="AN99" i="7"/>
  <c r="AI98" i="7"/>
  <c r="AH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BB96" i="7"/>
  <c r="BA96" i="7"/>
  <c r="AZ96" i="7"/>
  <c r="AY96" i="7"/>
  <c r="AX96" i="7"/>
  <c r="AW96" i="7"/>
  <c r="AV96" i="7"/>
  <c r="AU96" i="7"/>
  <c r="AT96" i="7"/>
  <c r="AS96" i="7"/>
  <c r="BB95" i="7"/>
  <c r="BA95" i="7"/>
  <c r="AS95" i="7"/>
  <c r="AO95" i="7"/>
  <c r="AY95" i="7" s="1"/>
  <c r="AN95" i="7"/>
  <c r="AX95" i="7" s="1"/>
  <c r="AM95" i="7"/>
  <c r="AW95" i="7" s="1"/>
  <c r="AK95" i="7"/>
  <c r="AU95" i="7" s="1"/>
  <c r="R95" i="7"/>
  <c r="BB94" i="7"/>
  <c r="BA94" i="7"/>
  <c r="AS94" i="7"/>
  <c r="AO94" i="7"/>
  <c r="AY94" i="7" s="1"/>
  <c r="AN94" i="7"/>
  <c r="AX94" i="7" s="1"/>
  <c r="AM94" i="7"/>
  <c r="AW94" i="7" s="1"/>
  <c r="AL94" i="7"/>
  <c r="AV94" i="7" s="1"/>
  <c r="AK94" i="7"/>
  <c r="AU94" i="7" s="1"/>
  <c r="BB93" i="7"/>
  <c r="BA93" i="7"/>
  <c r="AS93" i="7"/>
  <c r="AP93" i="7"/>
  <c r="AZ93" i="7" s="1"/>
  <c r="AO93" i="7"/>
  <c r="AY93" i="7" s="1"/>
  <c r="AN93" i="7"/>
  <c r="AX93" i="7" s="1"/>
  <c r="AM93" i="7"/>
  <c r="AW93" i="7" s="1"/>
  <c r="AL93" i="7"/>
  <c r="AV93" i="7" s="1"/>
  <c r="AK93" i="7"/>
  <c r="AU93" i="7" s="1"/>
  <c r="BB92" i="7"/>
  <c r="BA92" i="7"/>
  <c r="AS92" i="7"/>
  <c r="AP92" i="7"/>
  <c r="AZ92" i="7" s="1"/>
  <c r="AO92" i="7"/>
  <c r="AY92" i="7" s="1"/>
  <c r="AN92" i="7"/>
  <c r="AX92" i="7" s="1"/>
  <c r="AM92" i="7"/>
  <c r="AW92" i="7" s="1"/>
  <c r="AL92" i="7"/>
  <c r="AV92" i="7" s="1"/>
  <c r="AK92" i="7"/>
  <c r="AU92" i="7" s="1"/>
  <c r="BB91" i="7"/>
  <c r="BA91" i="7"/>
  <c r="AS91" i="7"/>
  <c r="AO91" i="7"/>
  <c r="AY91" i="7" s="1"/>
  <c r="AN91" i="7"/>
  <c r="AX91" i="7" s="1"/>
  <c r="AM91" i="7"/>
  <c r="AW91" i="7" s="1"/>
  <c r="AL91" i="7"/>
  <c r="AV91" i="7" s="1"/>
  <c r="AK91" i="7"/>
  <c r="AU91" i="7" s="1"/>
  <c r="BB90" i="7"/>
  <c r="BA90" i="7"/>
  <c r="AS90" i="7"/>
  <c r="AO90" i="7"/>
  <c r="AY90" i="7" s="1"/>
  <c r="AN90" i="7"/>
  <c r="AX90" i="7" s="1"/>
  <c r="AM90" i="7"/>
  <c r="AW90" i="7" s="1"/>
  <c r="AL90" i="7"/>
  <c r="AV90" i="7" s="1"/>
  <c r="AK90" i="7"/>
  <c r="AU90" i="7" s="1"/>
  <c r="BB89" i="7"/>
  <c r="BA89" i="7"/>
  <c r="AS89" i="7"/>
  <c r="AO89" i="7"/>
  <c r="AY89" i="7" s="1"/>
  <c r="AN89" i="7"/>
  <c r="AX89" i="7" s="1"/>
  <c r="AM89" i="7"/>
  <c r="AL89" i="7"/>
  <c r="AV89" i="7" s="1"/>
  <c r="AK89" i="7"/>
  <c r="AU89" i="7" s="1"/>
  <c r="BB88" i="7"/>
  <c r="BA88" i="7"/>
  <c r="AS88" i="7"/>
  <c r="AO88" i="7"/>
  <c r="AY88" i="7" s="1"/>
  <c r="AN88" i="7"/>
  <c r="AX88" i="7" s="1"/>
  <c r="AM88" i="7"/>
  <c r="AW88" i="7" s="1"/>
  <c r="AL88" i="7"/>
  <c r="AK88" i="7"/>
  <c r="AU88" i="7" s="1"/>
  <c r="BB87" i="7"/>
  <c r="BA87" i="7"/>
  <c r="AS87" i="7"/>
  <c r="AO87" i="7"/>
  <c r="AY87" i="7" s="1"/>
  <c r="AN87" i="7"/>
  <c r="AX87" i="7" s="1"/>
  <c r="AM87" i="7"/>
  <c r="AL87" i="7"/>
  <c r="AV87" i="7" s="1"/>
  <c r="AK87" i="7"/>
  <c r="BB86" i="7"/>
  <c r="BA86" i="7"/>
  <c r="AS86" i="7"/>
  <c r="AO86" i="7"/>
  <c r="AY86" i="7" s="1"/>
  <c r="AN86" i="7"/>
  <c r="AX86" i="7" s="1"/>
  <c r="AM86" i="7"/>
  <c r="AW86" i="7" s="1"/>
  <c r="AL86" i="7"/>
  <c r="AV86" i="7" s="1"/>
  <c r="AK86" i="7"/>
  <c r="AU86" i="7" s="1"/>
  <c r="BB85" i="7"/>
  <c r="BA85" i="7"/>
  <c r="AS85" i="7"/>
  <c r="AO85" i="7"/>
  <c r="AN85" i="7"/>
  <c r="AX85" i="7" s="1"/>
  <c r="AM85" i="7"/>
  <c r="AW85" i="7" s="1"/>
  <c r="AL85" i="7"/>
  <c r="AV85" i="7" s="1"/>
  <c r="AK85" i="7"/>
  <c r="AR84" i="7"/>
  <c r="AR82" i="7" s="1"/>
  <c r="AQ84" i="7"/>
  <c r="AI84" i="7"/>
  <c r="AH84" i="7"/>
  <c r="AH82" i="7" s="1"/>
  <c r="AG84" i="7"/>
  <c r="AG82" i="7" s="1"/>
  <c r="AF84" i="7"/>
  <c r="AF82" i="7" s="1"/>
  <c r="AE84" i="7"/>
  <c r="AE82" i="7" s="1"/>
  <c r="AD84" i="7"/>
  <c r="AD82" i="7" s="1"/>
  <c r="AC84" i="7"/>
  <c r="AC82" i="7" s="1"/>
  <c r="AB84" i="7"/>
  <c r="AB82" i="7" s="1"/>
  <c r="AA84" i="7"/>
  <c r="Z84" i="7"/>
  <c r="Z82" i="7" s="1"/>
  <c r="Y84" i="7"/>
  <c r="Y82" i="7" s="1"/>
  <c r="X84" i="7"/>
  <c r="X82" i="7" s="1"/>
  <c r="W84" i="7"/>
  <c r="V84" i="7"/>
  <c r="V82" i="7" s="1"/>
  <c r="U84" i="7"/>
  <c r="U82" i="7" s="1"/>
  <c r="T84" i="7"/>
  <c r="T82" i="7" s="1"/>
  <c r="S84" i="7"/>
  <c r="S82" i="7" s="1"/>
  <c r="Q84" i="7"/>
  <c r="Q82" i="7" s="1"/>
  <c r="O84" i="7"/>
  <c r="N84" i="7"/>
  <c r="N82" i="7" s="1"/>
  <c r="M84" i="7"/>
  <c r="M82" i="7" s="1"/>
  <c r="L84" i="7"/>
  <c r="L82" i="7" s="1"/>
  <c r="K84" i="7"/>
  <c r="K82" i="7" s="1"/>
  <c r="J84" i="7"/>
  <c r="J82" i="7" s="1"/>
  <c r="I84" i="7"/>
  <c r="I82" i="7" s="1"/>
  <c r="H84" i="7"/>
  <c r="H82" i="7" s="1"/>
  <c r="G84" i="7"/>
  <c r="G82" i="7" s="1"/>
  <c r="F84" i="7"/>
  <c r="F82" i="7" s="1"/>
  <c r="E84" i="7"/>
  <c r="E82" i="7" s="1"/>
  <c r="BB83" i="7"/>
  <c r="BA83" i="7"/>
  <c r="AZ83" i="7"/>
  <c r="AY83" i="7"/>
  <c r="AX83" i="7"/>
  <c r="AW83" i="7"/>
  <c r="AV83" i="7"/>
  <c r="AU83" i="7"/>
  <c r="AT83" i="7"/>
  <c r="AS83" i="7"/>
  <c r="AQ82" i="7"/>
  <c r="AI82" i="7"/>
  <c r="AA82" i="7"/>
  <c r="W82" i="7"/>
  <c r="O82" i="7"/>
  <c r="BB81" i="7"/>
  <c r="BA81" i="7"/>
  <c r="AZ81" i="7"/>
  <c r="AY81" i="7"/>
  <c r="AX81" i="7"/>
  <c r="AW81" i="7"/>
  <c r="AV81" i="7"/>
  <c r="AU81" i="7"/>
  <c r="AT81" i="7"/>
  <c r="AS81" i="7"/>
  <c r="BB80" i="7"/>
  <c r="BA80" i="7"/>
  <c r="AS80" i="7"/>
  <c r="AP80" i="7"/>
  <c r="AZ80" i="7" s="1"/>
  <c r="AO80" i="7"/>
  <c r="AY80" i="7" s="1"/>
  <c r="AN80" i="7"/>
  <c r="AX80" i="7" s="1"/>
  <c r="AM80" i="7"/>
  <c r="AW80" i="7" s="1"/>
  <c r="AL80" i="7"/>
  <c r="AV80" i="7" s="1"/>
  <c r="AK80" i="7"/>
  <c r="AU80" i="7" s="1"/>
  <c r="BB79" i="7"/>
  <c r="BA79" i="7"/>
  <c r="AP79" i="7"/>
  <c r="AZ79" i="7" s="1"/>
  <c r="AO79" i="7"/>
  <c r="AY79" i="7" s="1"/>
  <c r="AN79" i="7"/>
  <c r="AX79" i="7" s="1"/>
  <c r="AM79" i="7"/>
  <c r="AW79" i="7" s="1"/>
  <c r="AL79" i="7"/>
  <c r="AV79" i="7" s="1"/>
  <c r="AK79" i="7"/>
  <c r="AU79" i="7" s="1"/>
  <c r="BB78" i="7"/>
  <c r="BA78" i="7"/>
  <c r="AP78" i="7"/>
  <c r="AZ78" i="7" s="1"/>
  <c r="AO78" i="7"/>
  <c r="AY78" i="7" s="1"/>
  <c r="AN78" i="7"/>
  <c r="AM78" i="7"/>
  <c r="AW78" i="7" s="1"/>
  <c r="AL78" i="7"/>
  <c r="AV78" i="7" s="1"/>
  <c r="AK78" i="7"/>
  <c r="AU78" i="7" s="1"/>
  <c r="BB77" i="7"/>
  <c r="BA77" i="7"/>
  <c r="AZ77" i="7"/>
  <c r="AY77" i="7"/>
  <c r="AX77" i="7"/>
  <c r="AW77" i="7"/>
  <c r="AV77" i="7"/>
  <c r="AU77" i="7"/>
  <c r="AS77" i="7"/>
  <c r="AP77" i="7"/>
  <c r="AO77" i="7"/>
  <c r="AN77" i="7"/>
  <c r="AM77" i="7"/>
  <c r="AL77" i="7"/>
  <c r="AK77" i="7"/>
  <c r="BB76" i="7"/>
  <c r="BA76" i="7"/>
  <c r="AZ76" i="7"/>
  <c r="AY76" i="7"/>
  <c r="AX76" i="7"/>
  <c r="AW76" i="7"/>
  <c r="AV76" i="7"/>
  <c r="AU76" i="7"/>
  <c r="AS76" i="7"/>
  <c r="AP76" i="7"/>
  <c r="AO76" i="7"/>
  <c r="AN76" i="7"/>
  <c r="AM76" i="7"/>
  <c r="AL76" i="7"/>
  <c r="AK76" i="7"/>
  <c r="BB75" i="7"/>
  <c r="BA75" i="7"/>
  <c r="AZ75" i="7"/>
  <c r="AY75" i="7"/>
  <c r="AX75" i="7"/>
  <c r="AW75" i="7"/>
  <c r="AV75" i="7"/>
  <c r="AU75" i="7"/>
  <c r="AS75" i="7"/>
  <c r="AP75" i="7"/>
  <c r="AO75" i="7"/>
  <c r="AN75" i="7"/>
  <c r="AM75" i="7"/>
  <c r="AL75" i="7"/>
  <c r="AK75" i="7"/>
  <c r="AK74" i="7" s="1"/>
  <c r="AK73" i="7" s="1"/>
  <c r="AR74" i="7"/>
  <c r="AR73" i="7" s="1"/>
  <c r="AQ74" i="7"/>
  <c r="AQ73" i="7" s="1"/>
  <c r="AI74" i="7"/>
  <c r="AI73" i="7" s="1"/>
  <c r="AH74" i="7"/>
  <c r="AH73" i="7" s="1"/>
  <c r="AG74" i="7"/>
  <c r="AG73" i="7" s="1"/>
  <c r="AF74" i="7"/>
  <c r="AF73" i="7" s="1"/>
  <c r="AE74" i="7"/>
  <c r="AE73" i="7" s="1"/>
  <c r="AD74" i="7"/>
  <c r="AD73" i="7" s="1"/>
  <c r="AC74" i="7"/>
  <c r="AC73" i="7" s="1"/>
  <c r="AB74" i="7"/>
  <c r="AB73" i="7" s="1"/>
  <c r="AA74" i="7"/>
  <c r="AA73" i="7" s="1"/>
  <c r="Z74" i="7"/>
  <c r="Z73" i="7" s="1"/>
  <c r="Y74" i="7"/>
  <c r="Y73" i="7" s="1"/>
  <c r="X74" i="7"/>
  <c r="X73" i="7" s="1"/>
  <c r="W74" i="7"/>
  <c r="W73" i="7" s="1"/>
  <c r="V74" i="7"/>
  <c r="U74" i="7"/>
  <c r="U73" i="7" s="1"/>
  <c r="T74" i="7"/>
  <c r="T73" i="7" s="1"/>
  <c r="S74" i="7"/>
  <c r="S73" i="7" s="1"/>
  <c r="R74" i="7"/>
  <c r="R73" i="7" s="1"/>
  <c r="Q74" i="7"/>
  <c r="Q73" i="7" s="1"/>
  <c r="P74" i="7"/>
  <c r="O74" i="7"/>
  <c r="O73" i="7" s="1"/>
  <c r="N74" i="7"/>
  <c r="M74" i="7"/>
  <c r="L74" i="7"/>
  <c r="L73" i="7" s="1"/>
  <c r="K74" i="7"/>
  <c r="J74" i="7"/>
  <c r="I74" i="7"/>
  <c r="I73" i="7" s="1"/>
  <c r="H74" i="7"/>
  <c r="G74" i="7"/>
  <c r="F74" i="7"/>
  <c r="E74" i="7"/>
  <c r="F73" i="7"/>
  <c r="BB72" i="7"/>
  <c r="BA72" i="7"/>
  <c r="AZ72" i="7"/>
  <c r="AY72" i="7"/>
  <c r="AX72" i="7"/>
  <c r="AW72" i="7"/>
  <c r="AV72" i="7"/>
  <c r="AU72" i="7"/>
  <c r="AT72" i="7"/>
  <c r="AS72" i="7"/>
  <c r="BB71" i="7"/>
  <c r="BA71" i="7"/>
  <c r="AZ71" i="7"/>
  <c r="AY71" i="7"/>
  <c r="AX71" i="7"/>
  <c r="AW71" i="7"/>
  <c r="AV71" i="7"/>
  <c r="AU71" i="7"/>
  <c r="AT71" i="7"/>
  <c r="AS71" i="7"/>
  <c r="BB70" i="7"/>
  <c r="BA70" i="7"/>
  <c r="AZ70" i="7"/>
  <c r="AY70" i="7"/>
  <c r="AX70" i="7"/>
  <c r="AW70" i="7"/>
  <c r="AV70" i="7"/>
  <c r="AU70" i="7"/>
  <c r="AT70" i="7"/>
  <c r="AS70" i="7"/>
  <c r="BB69" i="7"/>
  <c r="BA69" i="7"/>
  <c r="AZ69" i="7"/>
  <c r="AY69" i="7"/>
  <c r="AX69" i="7"/>
  <c r="AW69" i="7"/>
  <c r="AV69" i="7"/>
  <c r="AU69" i="7"/>
  <c r="AT69" i="7"/>
  <c r="AS69" i="7"/>
  <c r="BB68" i="7"/>
  <c r="BA68" i="7"/>
  <c r="AZ68" i="7"/>
  <c r="AY68" i="7"/>
  <c r="AX68" i="7"/>
  <c r="AW68" i="7"/>
  <c r="AV68" i="7"/>
  <c r="AU68" i="7"/>
  <c r="AT68" i="7"/>
  <c r="AS68" i="7"/>
  <c r="BB67" i="7"/>
  <c r="BA67" i="7"/>
  <c r="AZ67" i="7"/>
  <c r="AY67" i="7"/>
  <c r="AX67" i="7"/>
  <c r="AW67" i="7"/>
  <c r="AV67" i="7"/>
  <c r="AU67" i="7"/>
  <c r="AT67" i="7"/>
  <c r="AS67" i="7"/>
  <c r="BB66" i="7"/>
  <c r="BA66" i="7"/>
  <c r="AZ66" i="7"/>
  <c r="AY66" i="7"/>
  <c r="AX66" i="7"/>
  <c r="AW66" i="7"/>
  <c r="AV66" i="7"/>
  <c r="AU66" i="7"/>
  <c r="AT66" i="7"/>
  <c r="AS66" i="7"/>
  <c r="BB65" i="7"/>
  <c r="BA65" i="7"/>
  <c r="AZ65" i="7"/>
  <c r="AY65" i="7"/>
  <c r="AX65" i="7"/>
  <c r="AW65" i="7"/>
  <c r="AV65" i="7"/>
  <c r="AU65" i="7"/>
  <c r="AT65" i="7"/>
  <c r="AS65" i="7"/>
  <c r="BB64" i="7"/>
  <c r="BA64" i="7"/>
  <c r="AZ64" i="7"/>
  <c r="AY64" i="7"/>
  <c r="AX64" i="7"/>
  <c r="AW64" i="7"/>
  <c r="AV64" i="7"/>
  <c r="AU64" i="7"/>
  <c r="AT64" i="7"/>
  <c r="AS64" i="7"/>
  <c r="BB63" i="7"/>
  <c r="BA63" i="7"/>
  <c r="AZ63" i="7"/>
  <c r="AY63" i="7"/>
  <c r="AX63" i="7"/>
  <c r="AW63" i="7"/>
  <c r="AV63" i="7"/>
  <c r="AU63" i="7"/>
  <c r="AT63" i="7"/>
  <c r="AS63" i="7"/>
  <c r="BB62" i="7"/>
  <c r="BA62" i="7"/>
  <c r="AZ62" i="7"/>
  <c r="AY62" i="7"/>
  <c r="AX62" i="7"/>
  <c r="AW62" i="7"/>
  <c r="AV62" i="7"/>
  <c r="AU62" i="7"/>
  <c r="AT62" i="7"/>
  <c r="AS62" i="7"/>
  <c r="BB61" i="7"/>
  <c r="BA61" i="7"/>
  <c r="AZ61" i="7"/>
  <c r="AY61" i="7"/>
  <c r="AX61" i="7"/>
  <c r="AW61" i="7"/>
  <c r="AV61" i="7"/>
  <c r="AU61" i="7"/>
  <c r="AT61" i="7"/>
  <c r="AS61" i="7"/>
  <c r="BB60" i="7"/>
  <c r="BA60" i="7"/>
  <c r="AZ60" i="7"/>
  <c r="AY60" i="7"/>
  <c r="AX60" i="7"/>
  <c r="AW60" i="7"/>
  <c r="AV60" i="7"/>
  <c r="AU60" i="7"/>
  <c r="AT60" i="7"/>
  <c r="AS60" i="7"/>
  <c r="BA59" i="7"/>
  <c r="AZ59" i="7"/>
  <c r="AY59" i="7"/>
  <c r="AX59" i="7"/>
  <c r="AW59" i="7"/>
  <c r="AV59" i="7"/>
  <c r="AU59" i="7"/>
  <c r="AS59" i="7"/>
  <c r="AR59" i="7"/>
  <c r="AR57" i="7" s="1"/>
  <c r="AR56" i="7" s="1"/>
  <c r="AR55" i="7" s="1"/>
  <c r="BB58" i="7"/>
  <c r="BB57" i="7" s="1"/>
  <c r="BB56" i="7" s="1"/>
  <c r="BA58" i="7"/>
  <c r="AZ58" i="7"/>
  <c r="AY58" i="7"/>
  <c r="AX58" i="7"/>
  <c r="AW58" i="7"/>
  <c r="AV58" i="7"/>
  <c r="AU58" i="7"/>
  <c r="AU57" i="7" s="1"/>
  <c r="AS58" i="7"/>
  <c r="AQ57" i="7"/>
  <c r="AQ56" i="7" s="1"/>
  <c r="AP57" i="7"/>
  <c r="AP56" i="7" s="1"/>
  <c r="AO57" i="7"/>
  <c r="AN57" i="7"/>
  <c r="AN56" i="7" s="1"/>
  <c r="AM57" i="7"/>
  <c r="AM56" i="7" s="1"/>
  <c r="AL57" i="7"/>
  <c r="AL56" i="7" s="1"/>
  <c r="AK57" i="7"/>
  <c r="AK56" i="7" s="1"/>
  <c r="AI57" i="7"/>
  <c r="AH57" i="7"/>
  <c r="AH56" i="7" s="1"/>
  <c r="AG57" i="7"/>
  <c r="AG56" i="7" s="1"/>
  <c r="AF57" i="7"/>
  <c r="AF56" i="7" s="1"/>
  <c r="AE57" i="7"/>
  <c r="AE56" i="7" s="1"/>
  <c r="AD57" i="7"/>
  <c r="AC57" i="7"/>
  <c r="AC56" i="7" s="1"/>
  <c r="AC55" i="7" s="1"/>
  <c r="AB57" i="7"/>
  <c r="AB56" i="7" s="1"/>
  <c r="AA57" i="7"/>
  <c r="AA56" i="7" s="1"/>
  <c r="AA55" i="7" s="1"/>
  <c r="Z57" i="7"/>
  <c r="Y57" i="7"/>
  <c r="Y56" i="7" s="1"/>
  <c r="X57" i="7"/>
  <c r="W57" i="7"/>
  <c r="W56" i="7" s="1"/>
  <c r="W55" i="7" s="1"/>
  <c r="V57" i="7"/>
  <c r="V56" i="7" s="1"/>
  <c r="U57" i="7"/>
  <c r="U56" i="7" s="1"/>
  <c r="T57" i="7"/>
  <c r="T56" i="7" s="1"/>
  <c r="S57" i="7"/>
  <c r="S56" i="7" s="1"/>
  <c r="R57" i="7"/>
  <c r="Q57" i="7"/>
  <c r="Q56" i="7" s="1"/>
  <c r="Q55" i="7" s="1"/>
  <c r="P57" i="7"/>
  <c r="P56" i="7" s="1"/>
  <c r="O57" i="7"/>
  <c r="O56" i="7" s="1"/>
  <c r="O55" i="7" s="1"/>
  <c r="N57" i="7"/>
  <c r="M57" i="7"/>
  <c r="M56" i="7" s="1"/>
  <c r="L57" i="7"/>
  <c r="K57" i="7"/>
  <c r="K56" i="7" s="1"/>
  <c r="J57" i="7"/>
  <c r="J56" i="7" s="1"/>
  <c r="I57" i="7"/>
  <c r="I56" i="7" s="1"/>
  <c r="H57" i="7"/>
  <c r="H56" i="7" s="1"/>
  <c r="G57" i="7"/>
  <c r="G56" i="7" s="1"/>
  <c r="F57" i="7"/>
  <c r="E57" i="7"/>
  <c r="E56" i="7" s="1"/>
  <c r="AO56" i="7"/>
  <c r="AI56" i="7"/>
  <c r="AI55" i="7" s="1"/>
  <c r="AD56" i="7"/>
  <c r="Z56" i="7"/>
  <c r="X56" i="7"/>
  <c r="X55" i="7" s="1"/>
  <c r="R56" i="7"/>
  <c r="N56" i="7"/>
  <c r="L56" i="7"/>
  <c r="F56" i="7"/>
  <c r="BB54" i="7"/>
  <c r="BA54" i="7"/>
  <c r="AZ54" i="7"/>
  <c r="AY54" i="7"/>
  <c r="AX54" i="7"/>
  <c r="AW54" i="7"/>
  <c r="AV54" i="7"/>
  <c r="AU54" i="7"/>
  <c r="AS54" i="7"/>
  <c r="BA53" i="7"/>
  <c r="AZ53" i="7"/>
  <c r="AY53" i="7"/>
  <c r="AX53" i="7"/>
  <c r="AW53" i="7"/>
  <c r="AV53" i="7"/>
  <c r="AU53" i="7"/>
  <c r="AS53" i="7"/>
  <c r="BB52" i="7"/>
  <c r="BA52" i="7"/>
  <c r="AZ52" i="7"/>
  <c r="AY52" i="7"/>
  <c r="AX52" i="7"/>
  <c r="AW52" i="7"/>
  <c r="AV52" i="7"/>
  <c r="AU52" i="7"/>
  <c r="AS52" i="7"/>
  <c r="BB51" i="7"/>
  <c r="BA51" i="7"/>
  <c r="AZ51" i="7"/>
  <c r="AY51" i="7"/>
  <c r="AX51" i="7"/>
  <c r="AW51" i="7"/>
  <c r="AV51" i="7"/>
  <c r="AU51" i="7"/>
  <c r="AS51"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BB49" i="7"/>
  <c r="AR49" i="7" s="1"/>
  <c r="BA49" i="7"/>
  <c r="AQ49" i="7" s="1"/>
  <c r="AZ49" i="7"/>
  <c r="AP49" i="7" s="1"/>
  <c r="AY49" i="7"/>
  <c r="AX49" i="7"/>
  <c r="AN49" i="7" s="1"/>
  <c r="AW49" i="7"/>
  <c r="AV49" i="7"/>
  <c r="AL49" i="7" s="1"/>
  <c r="AU49" i="7"/>
  <c r="AS49" i="7"/>
  <c r="AM49" i="7"/>
  <c r="BB48" i="7"/>
  <c r="AR48" i="7" s="1"/>
  <c r="BA48" i="7"/>
  <c r="AQ48" i="7" s="1"/>
  <c r="AZ48" i="7"/>
  <c r="AY48" i="7"/>
  <c r="AX48" i="7"/>
  <c r="AN48" i="7" s="1"/>
  <c r="AW48" i="7"/>
  <c r="AM48" i="7" s="1"/>
  <c r="AV48" i="7"/>
  <c r="AU48" i="7"/>
  <c r="AK48" i="7" s="1"/>
  <c r="AS48" i="7"/>
  <c r="AI47" i="7"/>
  <c r="AI46" i="7" s="1"/>
  <c r="AI29" i="7" s="1"/>
  <c r="AH47" i="7"/>
  <c r="AH46" i="7" s="1"/>
  <c r="AH29" i="7" s="1"/>
  <c r="AG47" i="7"/>
  <c r="AF47" i="7"/>
  <c r="AE47" i="7"/>
  <c r="AD47" i="7"/>
  <c r="AD46" i="7" s="1"/>
  <c r="AD29" i="7" s="1"/>
  <c r="AC47" i="7"/>
  <c r="AB47" i="7"/>
  <c r="AA47" i="7"/>
  <c r="Z47" i="7"/>
  <c r="Y47" i="7"/>
  <c r="Y46" i="7" s="1"/>
  <c r="Y29" i="7" s="1"/>
  <c r="X47" i="7"/>
  <c r="X46" i="7" s="1"/>
  <c r="X29" i="7" s="1"/>
  <c r="W47" i="7"/>
  <c r="W46" i="7" s="1"/>
  <c r="W29" i="7" s="1"/>
  <c r="V47" i="7"/>
  <c r="V46" i="7" s="1"/>
  <c r="V29" i="7" s="1"/>
  <c r="U47" i="7"/>
  <c r="T47" i="7"/>
  <c r="S47" i="7"/>
  <c r="R47" i="7"/>
  <c r="R46" i="7" s="1"/>
  <c r="R29" i="7" s="1"/>
  <c r="Q47" i="7"/>
  <c r="P47" i="7"/>
  <c r="P46" i="7" s="1"/>
  <c r="P29" i="7" s="1"/>
  <c r="O47" i="7"/>
  <c r="N47" i="7"/>
  <c r="M47" i="7"/>
  <c r="L47" i="7"/>
  <c r="L46" i="7" s="1"/>
  <c r="L29" i="7" s="1"/>
  <c r="K47" i="7"/>
  <c r="K46" i="7" s="1"/>
  <c r="K29" i="7" s="1"/>
  <c r="J47" i="7"/>
  <c r="J46" i="7" s="1"/>
  <c r="J29" i="7" s="1"/>
  <c r="I47" i="7"/>
  <c r="H47" i="7"/>
  <c r="G47" i="7"/>
  <c r="F47" i="7"/>
  <c r="F46" i="7" s="1"/>
  <c r="F29" i="7" s="1"/>
  <c r="E47" i="7"/>
  <c r="AB46" i="7"/>
  <c r="AB29" i="7" s="1"/>
  <c r="BB45" i="7"/>
  <c r="BA45" i="7"/>
  <c r="AZ45" i="7"/>
  <c r="AY45" i="7"/>
  <c r="AX45" i="7"/>
  <c r="AW45" i="7"/>
  <c r="AV45" i="7"/>
  <c r="AU45" i="7"/>
  <c r="AT45" i="7"/>
  <c r="AS45" i="7"/>
  <c r="BB44" i="7"/>
  <c r="BA44" i="7"/>
  <c r="AZ44" i="7"/>
  <c r="AY44" i="7"/>
  <c r="AX44" i="7"/>
  <c r="AW44" i="7"/>
  <c r="AV44" i="7"/>
  <c r="AU44" i="7"/>
  <c r="AT44" i="7"/>
  <c r="AS44" i="7"/>
  <c r="BB43" i="7"/>
  <c r="BA43" i="7"/>
  <c r="AZ43" i="7"/>
  <c r="AY43" i="7"/>
  <c r="AX43" i="7"/>
  <c r="AW43" i="7"/>
  <c r="AV43" i="7"/>
  <c r="AU43" i="7"/>
  <c r="AT43" i="7"/>
  <c r="AS43" i="7"/>
  <c r="BB42" i="7"/>
  <c r="BA42" i="7"/>
  <c r="AZ42" i="7"/>
  <c r="AY42" i="7"/>
  <c r="AX42" i="7"/>
  <c r="AW42" i="7"/>
  <c r="AV42" i="7"/>
  <c r="AU42" i="7"/>
  <c r="AT42" i="7"/>
  <c r="AS42" i="7"/>
  <c r="BB41" i="7"/>
  <c r="BA41" i="7"/>
  <c r="AZ41" i="7"/>
  <c r="AY41" i="7"/>
  <c r="AX41" i="7"/>
  <c r="AW41" i="7"/>
  <c r="AV41" i="7"/>
  <c r="AU41" i="7"/>
  <c r="AT41" i="7"/>
  <c r="AS41" i="7"/>
  <c r="BB40" i="7"/>
  <c r="BA40" i="7"/>
  <c r="AZ40" i="7"/>
  <c r="AY40" i="7"/>
  <c r="AX40" i="7"/>
  <c r="AW40" i="7"/>
  <c r="AV40" i="7"/>
  <c r="AU40" i="7"/>
  <c r="AT40" i="7"/>
  <c r="AS40" i="7"/>
  <c r="BB39" i="7"/>
  <c r="BA39" i="7"/>
  <c r="AZ39" i="7"/>
  <c r="AY39" i="7"/>
  <c r="AX39" i="7"/>
  <c r="AW39" i="7"/>
  <c r="AV39" i="7"/>
  <c r="AU39" i="7"/>
  <c r="AT39" i="7"/>
  <c r="AS39" i="7"/>
  <c r="BB38" i="7"/>
  <c r="BA38" i="7"/>
  <c r="AZ38" i="7"/>
  <c r="AY38" i="7"/>
  <c r="AX38" i="7"/>
  <c r="AW38" i="7"/>
  <c r="AV38" i="7"/>
  <c r="AU38" i="7"/>
  <c r="AT38" i="7"/>
  <c r="AS38" i="7"/>
  <c r="BB37" i="7"/>
  <c r="BA37" i="7"/>
  <c r="AZ37" i="7"/>
  <c r="AY37" i="7"/>
  <c r="AX37" i="7"/>
  <c r="AW37" i="7"/>
  <c r="AV37" i="7"/>
  <c r="AU37" i="7"/>
  <c r="AT37" i="7"/>
  <c r="AS37" i="7"/>
  <c r="BB36" i="7"/>
  <c r="BA36" i="7"/>
  <c r="AZ36" i="7"/>
  <c r="AY36" i="7"/>
  <c r="AX36" i="7"/>
  <c r="AW36" i="7"/>
  <c r="AV36" i="7"/>
  <c r="AU36" i="7"/>
  <c r="AT36" i="7"/>
  <c r="AS36" i="7"/>
  <c r="BB35" i="7"/>
  <c r="BA35" i="7"/>
  <c r="AZ35" i="7"/>
  <c r="AY35" i="7"/>
  <c r="AX35" i="7"/>
  <c r="AW35" i="7"/>
  <c r="AV35" i="7"/>
  <c r="AU35" i="7"/>
  <c r="AT35" i="7"/>
  <c r="AS35" i="7"/>
  <c r="BB34" i="7"/>
  <c r="BA34" i="7"/>
  <c r="AZ34" i="7"/>
  <c r="AY34" i="7"/>
  <c r="AX34" i="7"/>
  <c r="AW34" i="7"/>
  <c r="AV34" i="7"/>
  <c r="AU34" i="7"/>
  <c r="AT34" i="7"/>
  <c r="AS34" i="7"/>
  <c r="BB33" i="7"/>
  <c r="BA33" i="7"/>
  <c r="AZ33" i="7"/>
  <c r="AY33" i="7"/>
  <c r="AX33" i="7"/>
  <c r="AW33" i="7"/>
  <c r="AV33" i="7"/>
  <c r="AU33" i="7"/>
  <c r="AT33" i="7"/>
  <c r="AS33" i="7"/>
  <c r="BB32" i="7"/>
  <c r="BA32" i="7"/>
  <c r="AZ32" i="7"/>
  <c r="AY32" i="7"/>
  <c r="AX32" i="7"/>
  <c r="AW32" i="7"/>
  <c r="AV32" i="7"/>
  <c r="AU32" i="7"/>
  <c r="AT32" i="7"/>
  <c r="AS32" i="7"/>
  <c r="BB31" i="7"/>
  <c r="BA31" i="7"/>
  <c r="AZ31" i="7"/>
  <c r="AY31" i="7"/>
  <c r="AX31" i="7"/>
  <c r="AW31" i="7"/>
  <c r="AV31" i="7"/>
  <c r="AU31" i="7"/>
  <c r="AT31" i="7"/>
  <c r="AS31" i="7"/>
  <c r="BB30" i="7"/>
  <c r="BA30" i="7"/>
  <c r="AZ30" i="7"/>
  <c r="AY30" i="7"/>
  <c r="AX30" i="7"/>
  <c r="AW30" i="7"/>
  <c r="AV30" i="7"/>
  <c r="AU30" i="7"/>
  <c r="AT30" i="7"/>
  <c r="AS30" i="7"/>
  <c r="AV26"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BB25" i="7"/>
  <c r="BA25" i="7"/>
  <c r="AZ25" i="7"/>
  <c r="AY25" i="7"/>
  <c r="AX25" i="7"/>
  <c r="AW25" i="7"/>
  <c r="AV25" i="7"/>
  <c r="AU25" i="7"/>
  <c r="AT25" i="7"/>
  <c r="AS25"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BA23" i="7"/>
  <c r="AR23" i="7"/>
  <c r="AQ23" i="7"/>
  <c r="AI23" i="7"/>
  <c r="AH23" i="7"/>
  <c r="AG23" i="7"/>
  <c r="AF23" i="7"/>
  <c r="AE23" i="7"/>
  <c r="AD23" i="7"/>
  <c r="AC23" i="7"/>
  <c r="AB23" i="7"/>
  <c r="AA23" i="7"/>
  <c r="Z23" i="7"/>
  <c r="Y23" i="7"/>
  <c r="X23" i="7"/>
  <c r="W23" i="7"/>
  <c r="V23" i="7"/>
  <c r="U23" i="7"/>
  <c r="T23" i="7"/>
  <c r="S23" i="7"/>
  <c r="Q23" i="7"/>
  <c r="O23" i="7"/>
  <c r="N23" i="7"/>
  <c r="M23" i="7"/>
  <c r="L23" i="7"/>
  <c r="K23" i="7"/>
  <c r="J23" i="7"/>
  <c r="I23" i="7"/>
  <c r="H23" i="7"/>
  <c r="G23" i="7"/>
  <c r="F23" i="7"/>
  <c r="E23" i="7"/>
  <c r="AR22" i="7"/>
  <c r="AQ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BB21" i="7"/>
  <c r="AI21" i="7"/>
  <c r="AI20" i="7" s="1"/>
  <c r="AH21" i="7"/>
  <c r="AH20" i="7" s="1"/>
  <c r="AG21" i="7"/>
  <c r="AF21" i="7"/>
  <c r="AE21" i="7"/>
  <c r="AD21" i="7"/>
  <c r="AD20" i="7" s="1"/>
  <c r="AC21" i="7"/>
  <c r="AC20" i="7" s="1"/>
  <c r="AB21" i="7"/>
  <c r="AB20" i="7" s="1"/>
  <c r="AA21" i="7"/>
  <c r="Z21" i="7"/>
  <c r="Y21" i="7"/>
  <c r="X21" i="7"/>
  <c r="X20" i="7" s="1"/>
  <c r="W21" i="7"/>
  <c r="V21" i="7"/>
  <c r="U21" i="7"/>
  <c r="T21" i="7"/>
  <c r="T20" i="7" s="1"/>
  <c r="S21" i="7"/>
  <c r="R21" i="7"/>
  <c r="Q21" i="7"/>
  <c r="Q20" i="7" s="1"/>
  <c r="P21" i="7"/>
  <c r="O21" i="7"/>
  <c r="N21" i="7"/>
  <c r="M21" i="7"/>
  <c r="L21" i="7"/>
  <c r="L20" i="7" s="1"/>
  <c r="K21" i="7"/>
  <c r="K20" i="7" s="1"/>
  <c r="J21" i="7"/>
  <c r="J20" i="7" s="1"/>
  <c r="I21" i="7"/>
  <c r="H21" i="7"/>
  <c r="G21" i="7"/>
  <c r="F21" i="7"/>
  <c r="E21" i="7"/>
  <c r="V20" i="7"/>
  <c r="F20" i="7"/>
  <c r="E20" i="7"/>
  <c r="CH99" i="6"/>
  <c r="CG99" i="6"/>
  <c r="CF99" i="6"/>
  <c r="CE99" i="6"/>
  <c r="CD99" i="6"/>
  <c r="CC99" i="6"/>
  <c r="CB99" i="6"/>
  <c r="CA99" i="6"/>
  <c r="BZ99" i="6"/>
  <c r="BY99" i="6"/>
  <c r="BW99" i="6"/>
  <c r="BV99" i="6"/>
  <c r="BU99" i="6"/>
  <c r="BT99" i="6"/>
  <c r="BS99" i="6"/>
  <c r="BS26" i="6" s="1"/>
  <c r="BQ99" i="6"/>
  <c r="AP99" i="6"/>
  <c r="BX99" i="6" s="1"/>
  <c r="F99" i="6"/>
  <c r="CH98" i="6"/>
  <c r="CH97" i="6" s="1"/>
  <c r="CG98" i="6"/>
  <c r="CG97" i="6" s="1"/>
  <c r="CF98" i="6"/>
  <c r="CE98" i="6"/>
  <c r="CD98" i="6"/>
  <c r="CD97" i="6" s="1"/>
  <c r="CC98" i="6"/>
  <c r="CB98" i="6"/>
  <c r="CA98" i="6"/>
  <c r="BZ98" i="6"/>
  <c r="BZ97" i="6" s="1"/>
  <c r="BY98" i="6"/>
  <c r="BY26" i="6" s="1"/>
  <c r="BW98" i="6"/>
  <c r="BV98" i="6"/>
  <c r="BU98" i="6"/>
  <c r="BU97" i="6" s="1"/>
  <c r="BT98" i="6"/>
  <c r="BT26" i="6" s="1"/>
  <c r="BS98" i="6"/>
  <c r="BQ98" i="6"/>
  <c r="AP98" i="6"/>
  <c r="AZ99" i="7" s="1"/>
  <c r="F98" i="6"/>
  <c r="CI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O97" i="6"/>
  <c r="AN97" i="6"/>
  <c r="AM97" i="6"/>
  <c r="AL97" i="6"/>
  <c r="AK97" i="6"/>
  <c r="CI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CI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CH94" i="6"/>
  <c r="CG94" i="6"/>
  <c r="CF94" i="6"/>
  <c r="CE94" i="6"/>
  <c r="CD94" i="6"/>
  <c r="CC94" i="6"/>
  <c r="CB94" i="6"/>
  <c r="CA94" i="6"/>
  <c r="BZ94" i="6"/>
  <c r="X93" i="9" s="1"/>
  <c r="CM93" i="9" s="1"/>
  <c r="EN93" i="9" s="1"/>
  <c r="BY94" i="6"/>
  <c r="BW94" i="6"/>
  <c r="BV94" i="6"/>
  <c r="BU94" i="6"/>
  <c r="BT94" i="6"/>
  <c r="F93" i="9" s="1"/>
  <c r="BU93" i="9" s="1"/>
  <c r="CC162" i="2" s="1"/>
  <c r="BS94" i="6"/>
  <c r="BQ94" i="6"/>
  <c r="BA94" i="6"/>
  <c r="AP94" i="6"/>
  <c r="BX94" i="6" s="1"/>
  <c r="F94" i="6"/>
  <c r="CH93" i="6"/>
  <c r="CG93" i="6"/>
  <c r="CF93" i="6"/>
  <c r="CE93" i="6"/>
  <c r="CD93" i="6"/>
  <c r="CC93" i="6"/>
  <c r="CB93" i="6"/>
  <c r="CA93" i="6"/>
  <c r="BZ93" i="6"/>
  <c r="X92" i="9" s="1"/>
  <c r="BY93" i="6"/>
  <c r="BW93" i="6"/>
  <c r="BV93" i="6"/>
  <c r="BU93" i="6"/>
  <c r="BT93" i="6"/>
  <c r="F92" i="9" s="1"/>
  <c r="CV92" i="9" s="1"/>
  <c r="DV92" i="9" s="1"/>
  <c r="BS93" i="6"/>
  <c r="BQ93" i="6"/>
  <c r="AP93" i="6"/>
  <c r="AJ93" i="6"/>
  <c r="F93" i="6"/>
  <c r="CH92" i="6"/>
  <c r="CG92" i="6"/>
  <c r="CF92" i="6"/>
  <c r="CE92" i="6"/>
  <c r="CD92" i="6"/>
  <c r="CC92" i="6"/>
  <c r="CB92" i="6"/>
  <c r="CA92" i="6"/>
  <c r="BZ92" i="6"/>
  <c r="BY92" i="6"/>
  <c r="BX92" i="6"/>
  <c r="U91" i="9" s="1"/>
  <c r="BW92" i="6"/>
  <c r="BV92" i="6"/>
  <c r="BU92" i="6"/>
  <c r="BT92" i="6"/>
  <c r="BS92" i="6"/>
  <c r="BQ92" i="6"/>
  <c r="AJ92" i="6"/>
  <c r="AJ93" i="7" s="1"/>
  <c r="AT93" i="7" s="1"/>
  <c r="F92" i="6"/>
  <c r="CH91" i="6"/>
  <c r="CG91" i="6"/>
  <c r="CF91" i="6"/>
  <c r="CE91" i="6"/>
  <c r="CD91" i="6"/>
  <c r="CC91" i="6"/>
  <c r="CB91" i="6"/>
  <c r="CA91" i="6"/>
  <c r="BZ91" i="6"/>
  <c r="X90" i="9" s="1"/>
  <c r="BY91" i="6"/>
  <c r="BX91" i="6"/>
  <c r="W90" i="9" s="1"/>
  <c r="BW91" i="6"/>
  <c r="BV91" i="6"/>
  <c r="BU91" i="6"/>
  <c r="H90" i="9" s="1"/>
  <c r="BT91" i="6"/>
  <c r="BS91" i="6"/>
  <c r="BQ91" i="6"/>
  <c r="AJ91" i="6"/>
  <c r="AJ92" i="7" s="1"/>
  <c r="AT92" i="7" s="1"/>
  <c r="F91" i="6"/>
  <c r="CH90" i="6"/>
  <c r="CG90" i="6"/>
  <c r="CF90" i="6"/>
  <c r="CE90" i="6"/>
  <c r="CD90" i="6"/>
  <c r="CC90" i="6"/>
  <c r="CB90" i="6"/>
  <c r="CA90" i="6"/>
  <c r="BZ90" i="6"/>
  <c r="X89" i="9" s="1"/>
  <c r="BY90" i="6"/>
  <c r="BW90" i="6"/>
  <c r="BV90" i="6"/>
  <c r="BU90" i="6"/>
  <c r="BT90" i="6"/>
  <c r="F89" i="9" s="1"/>
  <c r="BS90" i="6"/>
  <c r="BQ90" i="6"/>
  <c r="AP90" i="6"/>
  <c r="BX90" i="6" s="1"/>
  <c r="AJ90" i="6"/>
  <c r="AJ91" i="7" s="1"/>
  <c r="AT91" i="7" s="1"/>
  <c r="F90" i="6"/>
  <c r="E90" i="6"/>
  <c r="N86" i="18" s="1"/>
  <c r="CH89" i="6"/>
  <c r="CG89" i="6"/>
  <c r="CF89" i="6"/>
  <c r="CE89" i="6"/>
  <c r="CD89" i="6"/>
  <c r="CC89" i="6"/>
  <c r="CB89" i="6"/>
  <c r="CA89" i="6"/>
  <c r="BZ89" i="6"/>
  <c r="X88" i="9" s="1"/>
  <c r="BY89" i="6"/>
  <c r="BW89" i="6"/>
  <c r="BV89" i="6"/>
  <c r="BT89" i="6"/>
  <c r="BS89" i="6"/>
  <c r="E88" i="9" s="1"/>
  <c r="CU88" i="9" s="1"/>
  <c r="DU88" i="9" s="1"/>
  <c r="BQ89" i="6"/>
  <c r="BD89" i="6"/>
  <c r="AW90" i="8" s="1"/>
  <c r="AP89" i="6"/>
  <c r="AJ89" i="6"/>
  <c r="F89" i="6"/>
  <c r="CH88" i="6"/>
  <c r="CG88" i="6"/>
  <c r="CF88" i="6"/>
  <c r="CE88" i="6"/>
  <c r="CD88" i="6"/>
  <c r="CC88" i="6"/>
  <c r="CB88" i="6"/>
  <c r="CA88" i="6"/>
  <c r="BZ88" i="6"/>
  <c r="X87" i="9" s="1"/>
  <c r="CM87" i="9" s="1"/>
  <c r="EN87" i="9" s="1"/>
  <c r="BY88" i="6"/>
  <c r="BW88" i="6"/>
  <c r="BV88" i="6"/>
  <c r="BU88" i="6"/>
  <c r="I87" i="9" s="1"/>
  <c r="BX87" i="9" s="1"/>
  <c r="DY87" i="9" s="1"/>
  <c r="BT88" i="6"/>
  <c r="BS88" i="6"/>
  <c r="E87" i="9" s="1"/>
  <c r="BT87" i="9" s="1"/>
  <c r="DU87" i="9" s="1"/>
  <c r="BQ88" i="6"/>
  <c r="BA88" i="6"/>
  <c r="AP88" i="6"/>
  <c r="F88" i="6"/>
  <c r="CH87" i="6"/>
  <c r="CG87" i="6"/>
  <c r="CF87" i="6"/>
  <c r="CE87" i="6"/>
  <c r="CD87" i="6"/>
  <c r="CC87" i="6"/>
  <c r="CB87" i="6"/>
  <c r="CA87" i="6"/>
  <c r="BZ87" i="6"/>
  <c r="X86" i="9" s="1"/>
  <c r="BY87" i="6"/>
  <c r="BW87" i="6"/>
  <c r="BV87" i="6"/>
  <c r="BT87" i="6"/>
  <c r="BS87" i="6"/>
  <c r="E86" i="9" s="1"/>
  <c r="CU86" i="9" s="1"/>
  <c r="DU86" i="9" s="1"/>
  <c r="BQ87" i="6"/>
  <c r="BD87" i="6"/>
  <c r="AW88" i="8" s="1"/>
  <c r="AP87" i="6"/>
  <c r="BX87" i="6" s="1"/>
  <c r="AJ87" i="6"/>
  <c r="AJ88" i="7" s="1"/>
  <c r="AT88" i="7" s="1"/>
  <c r="F87" i="6"/>
  <c r="CH86" i="6"/>
  <c r="CG86" i="6"/>
  <c r="CF86" i="6"/>
  <c r="CE86" i="6"/>
  <c r="CD86" i="6"/>
  <c r="CC86" i="6"/>
  <c r="CB86" i="6"/>
  <c r="CA86" i="6"/>
  <c r="BZ86" i="6"/>
  <c r="X85" i="9" s="1"/>
  <c r="BY86" i="6"/>
  <c r="BW86" i="6"/>
  <c r="BV86" i="6"/>
  <c r="BT86" i="6"/>
  <c r="BS86" i="6"/>
  <c r="E85" i="9" s="1"/>
  <c r="CU85" i="9" s="1"/>
  <c r="AW154" i="3" s="1"/>
  <c r="BQ86" i="6"/>
  <c r="BD86" i="6"/>
  <c r="BU86" i="6" s="1"/>
  <c r="I85" i="9" s="1"/>
  <c r="CY85" i="9" s="1"/>
  <c r="AP86" i="6"/>
  <c r="AJ86" i="6"/>
  <c r="AJ87" i="7" s="1"/>
  <c r="AT87" i="7" s="1"/>
  <c r="F86" i="6"/>
  <c r="CH85" i="6"/>
  <c r="CG85" i="6"/>
  <c r="CF85" i="6"/>
  <c r="CE85" i="6"/>
  <c r="CD85" i="6"/>
  <c r="CC85" i="6"/>
  <c r="CB85" i="6"/>
  <c r="CA85" i="6"/>
  <c r="BZ85" i="6"/>
  <c r="X84" i="9" s="1"/>
  <c r="CM84" i="9" s="1"/>
  <c r="BY85" i="6"/>
  <c r="BW85" i="6"/>
  <c r="BV85" i="6"/>
  <c r="BU85" i="6"/>
  <c r="I84" i="9" s="1"/>
  <c r="BT85" i="6"/>
  <c r="BS85" i="6"/>
  <c r="E84" i="9" s="1"/>
  <c r="BQ85" i="6"/>
  <c r="BA85" i="6"/>
  <c r="AP85" i="6"/>
  <c r="F85" i="6"/>
  <c r="E85" i="6"/>
  <c r="N81" i="18" s="1"/>
  <c r="CH84" i="6"/>
  <c r="CG84" i="6"/>
  <c r="CF84" i="6"/>
  <c r="CE84" i="6"/>
  <c r="CD84" i="6"/>
  <c r="CC84" i="6"/>
  <c r="CB84" i="6"/>
  <c r="CA84" i="6"/>
  <c r="BZ84" i="6"/>
  <c r="X83" i="9" s="1"/>
  <c r="BY84" i="6"/>
  <c r="BW84" i="6"/>
  <c r="BV84" i="6"/>
  <c r="BT84" i="6"/>
  <c r="BS84" i="6"/>
  <c r="BQ84" i="6"/>
  <c r="BD84" i="6"/>
  <c r="AW85" i="8" s="1"/>
  <c r="AP84" i="6"/>
  <c r="BX84" i="6" s="1"/>
  <c r="AJ84" i="6"/>
  <c r="AJ85" i="7" s="1"/>
  <c r="F84" i="6"/>
  <c r="E84" i="6"/>
  <c r="N80" i="18" s="1"/>
  <c r="BP83" i="6"/>
  <c r="BO83" i="6"/>
  <c r="BO81" i="6" s="1"/>
  <c r="BN83" i="6"/>
  <c r="BN81" i="6" s="1"/>
  <c r="BM83" i="6"/>
  <c r="BM81" i="6" s="1"/>
  <c r="BL83" i="6"/>
  <c r="BL81" i="6" s="1"/>
  <c r="BK83" i="6"/>
  <c r="BK81" i="6" s="1"/>
  <c r="BJ83" i="6"/>
  <c r="BJ81" i="6" s="1"/>
  <c r="BI83" i="6"/>
  <c r="BI81" i="6" s="1"/>
  <c r="BH83" i="6"/>
  <c r="BH81" i="6" s="1"/>
  <c r="BG83" i="6"/>
  <c r="BG81" i="6" s="1"/>
  <c r="BF83" i="6"/>
  <c r="BF81" i="6" s="1"/>
  <c r="BE83" i="6"/>
  <c r="BE81" i="6" s="1"/>
  <c r="BC83" i="6"/>
  <c r="BC81" i="6" s="1"/>
  <c r="BB83" i="6"/>
  <c r="BB81" i="6" s="1"/>
  <c r="AZ83" i="6"/>
  <c r="AZ81" i="6" s="1"/>
  <c r="AY83" i="6"/>
  <c r="AY81" i="6" s="1"/>
  <c r="AX83" i="6"/>
  <c r="AX81" i="6" s="1"/>
  <c r="AW83" i="6"/>
  <c r="AW81" i="6" s="1"/>
  <c r="AV83" i="6"/>
  <c r="AV81" i="6" s="1"/>
  <c r="AU83" i="6"/>
  <c r="AU81" i="6" s="1"/>
  <c r="AT83" i="6"/>
  <c r="AT81" i="6" s="1"/>
  <c r="AS83" i="6"/>
  <c r="AS81" i="6" s="1"/>
  <c r="AR83" i="6"/>
  <c r="AR81" i="6" s="1"/>
  <c r="AQ83" i="6"/>
  <c r="AQ81" i="6" s="1"/>
  <c r="AO83" i="6"/>
  <c r="AO81" i="6" s="1"/>
  <c r="AN83" i="6"/>
  <c r="AN81" i="6" s="1"/>
  <c r="AM83" i="6"/>
  <c r="AM81" i="6" s="1"/>
  <c r="AL83" i="6"/>
  <c r="AK83" i="6"/>
  <c r="AK81" i="6" s="1"/>
  <c r="AI83" i="6"/>
  <c r="AI81" i="6" s="1"/>
  <c r="AH83" i="6"/>
  <c r="AH81" i="6" s="1"/>
  <c r="AG83" i="6"/>
  <c r="AG81" i="6" s="1"/>
  <c r="AF83" i="6"/>
  <c r="AF81" i="6" s="1"/>
  <c r="AE83" i="6"/>
  <c r="AE81" i="6" s="1"/>
  <c r="AD83" i="6"/>
  <c r="AD81" i="6" s="1"/>
  <c r="AC83" i="6"/>
  <c r="AB83" i="6"/>
  <c r="AB81" i="6" s="1"/>
  <c r="AA83" i="6"/>
  <c r="AA81" i="6" s="1"/>
  <c r="Z83" i="6"/>
  <c r="Z81" i="6" s="1"/>
  <c r="Y83" i="6"/>
  <c r="Y81" i="6" s="1"/>
  <c r="X83" i="6"/>
  <c r="X81" i="6" s="1"/>
  <c r="W83" i="6"/>
  <c r="W81" i="6" s="1"/>
  <c r="V83" i="6"/>
  <c r="V81" i="6" s="1"/>
  <c r="U83" i="6"/>
  <c r="U81" i="6" s="1"/>
  <c r="T83" i="6"/>
  <c r="T81" i="6" s="1"/>
  <c r="S83" i="6"/>
  <c r="S81" i="6" s="1"/>
  <c r="R83" i="6"/>
  <c r="R81" i="6" s="1"/>
  <c r="Q83" i="6"/>
  <c r="Q81" i="6" s="1"/>
  <c r="P83" i="6"/>
  <c r="P81" i="6" s="1"/>
  <c r="O83" i="6"/>
  <c r="O81" i="6" s="1"/>
  <c r="N83" i="6"/>
  <c r="N81" i="6" s="1"/>
  <c r="M83" i="6"/>
  <c r="M81" i="6" s="1"/>
  <c r="L83" i="6"/>
  <c r="L81" i="6" s="1"/>
  <c r="K83" i="6"/>
  <c r="K81" i="6" s="1"/>
  <c r="J83" i="6"/>
  <c r="J81" i="6" s="1"/>
  <c r="I83" i="6"/>
  <c r="I81" i="6" s="1"/>
  <c r="H83" i="6"/>
  <c r="H81" i="6" s="1"/>
  <c r="G83" i="6"/>
  <c r="G81" i="6" s="1"/>
  <c r="F82" i="6"/>
  <c r="E82" i="6"/>
  <c r="BP81" i="6"/>
  <c r="AL81" i="6"/>
  <c r="AC81" i="6"/>
  <c r="F80" i="6"/>
  <c r="E80" i="6"/>
  <c r="CH79" i="6"/>
  <c r="CG79" i="6"/>
  <c r="CF79" i="6"/>
  <c r="CE79" i="6"/>
  <c r="CD79" i="6"/>
  <c r="CC79" i="6"/>
  <c r="CB79" i="6"/>
  <c r="BZ79" i="6"/>
  <c r="X78" i="9" s="1"/>
  <c r="BY79" i="6"/>
  <c r="BX79" i="6"/>
  <c r="BW79" i="6"/>
  <c r="BV79" i="6"/>
  <c r="BU79" i="6"/>
  <c r="BT79" i="6"/>
  <c r="BS79" i="6"/>
  <c r="AJ79" i="6"/>
  <c r="AJ80" i="7" s="1"/>
  <c r="AT80" i="7" s="1"/>
  <c r="AB79" i="6"/>
  <c r="U79" i="6"/>
  <c r="BQ79" i="6" s="1"/>
  <c r="N79" i="6"/>
  <c r="G79" i="6"/>
  <c r="F79" i="6"/>
  <c r="CH78" i="6"/>
  <c r="CG78" i="6"/>
  <c r="CF78" i="6"/>
  <c r="CE78" i="6"/>
  <c r="CD78" i="6"/>
  <c r="CC78" i="6"/>
  <c r="CB78" i="6"/>
  <c r="BZ78" i="6"/>
  <c r="X77" i="9" s="1"/>
  <c r="BY78" i="6"/>
  <c r="BX78" i="6"/>
  <c r="BW78" i="6"/>
  <c r="BV78" i="6"/>
  <c r="BU78" i="6"/>
  <c r="BT78" i="6"/>
  <c r="BS78" i="6"/>
  <c r="AJ78" i="6"/>
  <c r="AJ79" i="7" s="1"/>
  <c r="AT79" i="7" s="1"/>
  <c r="AB78" i="6"/>
  <c r="U78" i="6"/>
  <c r="BQ78" i="6" s="1"/>
  <c r="N78" i="6"/>
  <c r="G78" i="6"/>
  <c r="F78" i="6"/>
  <c r="CH77" i="6"/>
  <c r="CG77" i="6"/>
  <c r="CF77" i="6"/>
  <c r="CE77" i="6"/>
  <c r="CD77" i="6"/>
  <c r="CC77" i="6"/>
  <c r="CB77" i="6"/>
  <c r="BZ77" i="6"/>
  <c r="X76" i="9" s="1"/>
  <c r="CM76" i="9" s="1"/>
  <c r="EN76" i="9" s="1"/>
  <c r="BY77" i="6"/>
  <c r="BX77" i="6"/>
  <c r="BW77" i="6"/>
  <c r="BV77" i="6"/>
  <c r="BU77" i="6"/>
  <c r="BT77" i="6"/>
  <c r="BS77" i="6"/>
  <c r="BA77" i="6"/>
  <c r="AB77" i="6"/>
  <c r="U77" i="6"/>
  <c r="BQ77" i="6" s="1"/>
  <c r="N77" i="6"/>
  <c r="G77" i="6"/>
  <c r="F77" i="6"/>
  <c r="CH76" i="6"/>
  <c r="CG76" i="6"/>
  <c r="CF76" i="6"/>
  <c r="CE76" i="6"/>
  <c r="CD76" i="6"/>
  <c r="CC76" i="6"/>
  <c r="CB76" i="6"/>
  <c r="BZ76" i="6"/>
  <c r="X75" i="9" s="1"/>
  <c r="CM75" i="9" s="1"/>
  <c r="EN75" i="9" s="1"/>
  <c r="BY76" i="6"/>
  <c r="BX76" i="6"/>
  <c r="BW76" i="6"/>
  <c r="BV76" i="6"/>
  <c r="BU76" i="6"/>
  <c r="BT76" i="6"/>
  <c r="BS76" i="6"/>
  <c r="BA76" i="6"/>
  <c r="AB76" i="6"/>
  <c r="U76" i="6"/>
  <c r="BQ76" i="6" s="1"/>
  <c r="N76" i="6"/>
  <c r="G76" i="6"/>
  <c r="F76" i="6"/>
  <c r="CH75" i="6"/>
  <c r="CG75" i="6"/>
  <c r="CF75" i="6"/>
  <c r="CE75" i="6"/>
  <c r="CD75" i="6"/>
  <c r="CC75" i="6"/>
  <c r="CB75" i="6"/>
  <c r="BZ75" i="6"/>
  <c r="X74" i="9" s="1"/>
  <c r="CM74" i="9" s="1"/>
  <c r="BY75" i="6"/>
  <c r="BX75" i="6"/>
  <c r="BW75" i="6"/>
  <c r="BV75" i="6"/>
  <c r="BU75" i="6"/>
  <c r="BT75" i="6"/>
  <c r="BS75" i="6"/>
  <c r="BA75" i="6"/>
  <c r="AB75" i="6"/>
  <c r="U75" i="6"/>
  <c r="BQ75" i="6" s="1"/>
  <c r="N75" i="6"/>
  <c r="G75" i="6"/>
  <c r="F75" i="6"/>
  <c r="CH74" i="6"/>
  <c r="CG74" i="6"/>
  <c r="CF74" i="6"/>
  <c r="CE74" i="6"/>
  <c r="CD74" i="6"/>
  <c r="CC74" i="6"/>
  <c r="CB74" i="6"/>
  <c r="BZ74" i="6"/>
  <c r="X73" i="9" s="1"/>
  <c r="BY74" i="6"/>
  <c r="BX74" i="6"/>
  <c r="BW74" i="6"/>
  <c r="BV74" i="6"/>
  <c r="BU74" i="6"/>
  <c r="BT74" i="6"/>
  <c r="BS74" i="6"/>
  <c r="AJ74" i="6"/>
  <c r="AB74" i="6"/>
  <c r="U74" i="6"/>
  <c r="BQ74" i="6" s="1"/>
  <c r="N74" i="6"/>
  <c r="G74" i="6"/>
  <c r="F74" i="6"/>
  <c r="CA73" i="6"/>
  <c r="CA72" i="6" s="1"/>
  <c r="BP73" i="6"/>
  <c r="BO73" i="6"/>
  <c r="BN73" i="6"/>
  <c r="BN72" i="6" s="1"/>
  <c r="BM73" i="6"/>
  <c r="BL73" i="6"/>
  <c r="BK73" i="6"/>
  <c r="BK72" i="6" s="1"/>
  <c r="BJ73" i="6"/>
  <c r="BI73" i="6"/>
  <c r="BI72" i="6" s="1"/>
  <c r="BH73" i="6"/>
  <c r="BG73" i="6"/>
  <c r="BG72" i="6" s="1"/>
  <c r="BF73" i="6"/>
  <c r="BF72" i="6" s="1"/>
  <c r="AZ73" i="6"/>
  <c r="AZ72" i="6" s="1"/>
  <c r="AY73" i="6"/>
  <c r="AX73" i="6"/>
  <c r="AX72" i="6" s="1"/>
  <c r="AW73" i="6"/>
  <c r="AW72" i="6" s="1"/>
  <c r="AV73" i="6"/>
  <c r="AV72" i="6" s="1"/>
  <c r="AU73" i="6"/>
  <c r="AT73" i="6"/>
  <c r="AT72" i="6" s="1"/>
  <c r="AS73" i="6"/>
  <c r="AS72" i="6" s="1"/>
  <c r="AR73" i="6"/>
  <c r="AR72" i="6" s="1"/>
  <c r="AQ73" i="6"/>
  <c r="AP73" i="6"/>
  <c r="AP72" i="6" s="1"/>
  <c r="AO73" i="6"/>
  <c r="AO72" i="6" s="1"/>
  <c r="AN73" i="6"/>
  <c r="AN72" i="6" s="1"/>
  <c r="AM73" i="6"/>
  <c r="AM72" i="6" s="1"/>
  <c r="AL73" i="6"/>
  <c r="AL72" i="6" s="1"/>
  <c r="AK73" i="6"/>
  <c r="AI73" i="6"/>
  <c r="AI72" i="6" s="1"/>
  <c r="AH73" i="6"/>
  <c r="AG73" i="6"/>
  <c r="AF73" i="6"/>
  <c r="AF72" i="6" s="1"/>
  <c r="AE73" i="6"/>
  <c r="AE72" i="6" s="1"/>
  <c r="AD73" i="6"/>
  <c r="AD72" i="6" s="1"/>
  <c r="AC73" i="6"/>
  <c r="AC72" i="6" s="1"/>
  <c r="AA73" i="6"/>
  <c r="AA72" i="6" s="1"/>
  <c r="Z73" i="6"/>
  <c r="Z72" i="6" s="1"/>
  <c r="Y73" i="6"/>
  <c r="X73" i="6"/>
  <c r="X72" i="6" s="1"/>
  <c r="W73" i="6"/>
  <c r="W72" i="6" s="1"/>
  <c r="V73" i="6"/>
  <c r="V72" i="6" s="1"/>
  <c r="T73" i="6"/>
  <c r="T72" i="6" s="1"/>
  <c r="S73" i="6"/>
  <c r="S72" i="6" s="1"/>
  <c r="R73" i="6"/>
  <c r="Q73" i="6"/>
  <c r="Q72" i="6" s="1"/>
  <c r="P73" i="6"/>
  <c r="O73" i="6"/>
  <c r="O72" i="6" s="1"/>
  <c r="M73" i="6"/>
  <c r="M72" i="6" s="1"/>
  <c r="L73" i="6"/>
  <c r="L72" i="6" s="1"/>
  <c r="K73" i="6"/>
  <c r="J73" i="6"/>
  <c r="J72" i="6" s="1"/>
  <c r="J54" i="6" s="1"/>
  <c r="I73" i="6"/>
  <c r="I72" i="6" s="1"/>
  <c r="H73" i="6"/>
  <c r="H72" i="6" s="1"/>
  <c r="BP72" i="6"/>
  <c r="BJ72" i="6"/>
  <c r="BH72" i="6"/>
  <c r="BE72" i="6"/>
  <c r="BD72" i="6"/>
  <c r="BC72" i="6"/>
  <c r="BB72" i="6"/>
  <c r="AY72" i="6"/>
  <c r="AU72" i="6"/>
  <c r="AQ72" i="6"/>
  <c r="AK72" i="6"/>
  <c r="AH72" i="6"/>
  <c r="AH54" i="6" s="1"/>
  <c r="Y72" i="6"/>
  <c r="R72" i="6"/>
  <c r="P72" i="6"/>
  <c r="K72" i="6"/>
  <c r="F71" i="6"/>
  <c r="E71" i="6"/>
  <c r="F70" i="6"/>
  <c r="E70" i="6"/>
  <c r="F69" i="6"/>
  <c r="E69" i="6"/>
  <c r="F68" i="6"/>
  <c r="E68" i="6"/>
  <c r="F67" i="6"/>
  <c r="E67" i="6"/>
  <c r="F66" i="6"/>
  <c r="E66" i="6"/>
  <c r="F65" i="6"/>
  <c r="E65" i="6"/>
  <c r="F64" i="6"/>
  <c r="E64" i="6"/>
  <c r="F63" i="6"/>
  <c r="E63" i="6"/>
  <c r="F62" i="6"/>
  <c r="E62" i="6"/>
  <c r="F61" i="6"/>
  <c r="E61" i="6"/>
  <c r="F60" i="6"/>
  <c r="E60" i="6"/>
  <c r="F59" i="6"/>
  <c r="E59" i="6"/>
  <c r="CH58" i="6"/>
  <c r="CG58" i="6"/>
  <c r="CF58" i="6"/>
  <c r="CE58" i="6"/>
  <c r="CD58" i="6"/>
  <c r="CC58" i="6"/>
  <c r="CB58" i="6"/>
  <c r="BZ58" i="6"/>
  <c r="BZ56" i="6" s="1"/>
  <c r="BZ55" i="6" s="1"/>
  <c r="BY58" i="6"/>
  <c r="BX58" i="6"/>
  <c r="BW58" i="6"/>
  <c r="BV58" i="6"/>
  <c r="BV56" i="6" s="1"/>
  <c r="BV55" i="6" s="1"/>
  <c r="BU58" i="6"/>
  <c r="BT58" i="6"/>
  <c r="BT56" i="6" s="1"/>
  <c r="BT55" i="6" s="1"/>
  <c r="BS58" i="6"/>
  <c r="BA58" i="6"/>
  <c r="F58" i="6"/>
  <c r="CH57" i="6"/>
  <c r="CH56" i="6" s="1"/>
  <c r="CH55" i="6" s="1"/>
  <c r="CG57" i="6"/>
  <c r="CF57" i="6"/>
  <c r="CF56" i="6" s="1"/>
  <c r="CF55" i="6" s="1"/>
  <c r="CE57" i="6"/>
  <c r="CD57" i="6"/>
  <c r="CD56" i="6" s="1"/>
  <c r="CD55" i="6" s="1"/>
  <c r="CC57" i="6"/>
  <c r="CB57" i="6"/>
  <c r="CB56" i="6" s="1"/>
  <c r="CB55" i="6" s="1"/>
  <c r="BZ57" i="6"/>
  <c r="BY57" i="6"/>
  <c r="BY56" i="6" s="1"/>
  <c r="BY55" i="6" s="1"/>
  <c r="BX57" i="6"/>
  <c r="BW57" i="6"/>
  <c r="BV57" i="6"/>
  <c r="BU57" i="6"/>
  <c r="BT57" i="6"/>
  <c r="BS57" i="6"/>
  <c r="BS56" i="6" s="1"/>
  <c r="BS55" i="6" s="1"/>
  <c r="AJ57" i="6"/>
  <c r="AT58" i="7" s="1"/>
  <c r="F57" i="6"/>
  <c r="CA56" i="6"/>
  <c r="CA55" i="6" s="1"/>
  <c r="BQ56" i="6"/>
  <c r="BQ55" i="6" s="1"/>
  <c r="BP56" i="6"/>
  <c r="BP55" i="6" s="1"/>
  <c r="BO56" i="6"/>
  <c r="BO55" i="6" s="1"/>
  <c r="BN56" i="6"/>
  <c r="BN55" i="6" s="1"/>
  <c r="BM56" i="6"/>
  <c r="BM55" i="6" s="1"/>
  <c r="BL56" i="6"/>
  <c r="BK56" i="6"/>
  <c r="BK55" i="6" s="1"/>
  <c r="BJ56" i="6"/>
  <c r="BJ55" i="6" s="1"/>
  <c r="BI56" i="6"/>
  <c r="BI55" i="6" s="1"/>
  <c r="BH56" i="6"/>
  <c r="BG56" i="6"/>
  <c r="BG55" i="6" s="1"/>
  <c r="BF56" i="6"/>
  <c r="BF55" i="6" s="1"/>
  <c r="BE56" i="6"/>
  <c r="BE55" i="6" s="1"/>
  <c r="BE54" i="6" s="1"/>
  <c r="BD56" i="6"/>
  <c r="BD55" i="6" s="1"/>
  <c r="BC56" i="6"/>
  <c r="BC55" i="6" s="1"/>
  <c r="BC54" i="6" s="1"/>
  <c r="BB56" i="6"/>
  <c r="AZ56" i="6"/>
  <c r="AZ55" i="6" s="1"/>
  <c r="AY56" i="6"/>
  <c r="AY55" i="6" s="1"/>
  <c r="AX56" i="6"/>
  <c r="AX55" i="6" s="1"/>
  <c r="AW56" i="6"/>
  <c r="AW55" i="6" s="1"/>
  <c r="AV56" i="6"/>
  <c r="AV55" i="6" s="1"/>
  <c r="AU56" i="6"/>
  <c r="AU55" i="6" s="1"/>
  <c r="AT56" i="6"/>
  <c r="AT55" i="6" s="1"/>
  <c r="AS56" i="6"/>
  <c r="AR56" i="6"/>
  <c r="AR55" i="6" s="1"/>
  <c r="AQ56" i="6"/>
  <c r="AQ55" i="6" s="1"/>
  <c r="AP56" i="6"/>
  <c r="AP55" i="6" s="1"/>
  <c r="AO56" i="6"/>
  <c r="AO55" i="6" s="1"/>
  <c r="AN56" i="6"/>
  <c r="AN55" i="6" s="1"/>
  <c r="AM56" i="6"/>
  <c r="AM55" i="6" s="1"/>
  <c r="AL56" i="6"/>
  <c r="AL55" i="6" s="1"/>
  <c r="AK56" i="6"/>
  <c r="AK55" i="6" s="1"/>
  <c r="AI56" i="6"/>
  <c r="AI55" i="6" s="1"/>
  <c r="AH56" i="6"/>
  <c r="AH55" i="6" s="1"/>
  <c r="AG56" i="6"/>
  <c r="AG55" i="6" s="1"/>
  <c r="AF56" i="6"/>
  <c r="AF55" i="6" s="1"/>
  <c r="AE56" i="6"/>
  <c r="AE55" i="6" s="1"/>
  <c r="AD56" i="6"/>
  <c r="AD55" i="6" s="1"/>
  <c r="AC56" i="6"/>
  <c r="AC55" i="6" s="1"/>
  <c r="AB56" i="6"/>
  <c r="AA56" i="6"/>
  <c r="AA55" i="6" s="1"/>
  <c r="Z56" i="6"/>
  <c r="Z55" i="6" s="1"/>
  <c r="Y56" i="6"/>
  <c r="Y55" i="6" s="1"/>
  <c r="X56" i="6"/>
  <c r="W56" i="6"/>
  <c r="W55" i="6" s="1"/>
  <c r="W54" i="6" s="1"/>
  <c r="V56" i="6"/>
  <c r="V55" i="6" s="1"/>
  <c r="U56" i="6"/>
  <c r="U55" i="6" s="1"/>
  <c r="T56" i="6"/>
  <c r="T55" i="6" s="1"/>
  <c r="T54" i="6" s="1"/>
  <c r="S56" i="6"/>
  <c r="S55" i="6" s="1"/>
  <c r="S54" i="6" s="1"/>
  <c r="R56" i="6"/>
  <c r="R55" i="6" s="1"/>
  <c r="Q56" i="6"/>
  <c r="Q55" i="6" s="1"/>
  <c r="P56" i="6"/>
  <c r="O56" i="6"/>
  <c r="O55" i="6" s="1"/>
  <c r="N56" i="6"/>
  <c r="N55" i="6" s="1"/>
  <c r="M56" i="6"/>
  <c r="M55" i="6" s="1"/>
  <c r="L56" i="6"/>
  <c r="L55" i="6" s="1"/>
  <c r="K56" i="6"/>
  <c r="K55" i="6" s="1"/>
  <c r="K54" i="6" s="1"/>
  <c r="J56" i="6"/>
  <c r="J55" i="6" s="1"/>
  <c r="I56" i="6"/>
  <c r="I55" i="6" s="1"/>
  <c r="H56" i="6"/>
  <c r="H55" i="6" s="1"/>
  <c r="G56" i="6"/>
  <c r="G55" i="6" s="1"/>
  <c r="BL55" i="6"/>
  <c r="BH55" i="6"/>
  <c r="BB55" i="6"/>
  <c r="BB54" i="6" s="1"/>
  <c r="AS55" i="6"/>
  <c r="AB55" i="6"/>
  <c r="X55" i="6"/>
  <c r="P55" i="6"/>
  <c r="P54" i="6" s="1"/>
  <c r="CH53" i="6"/>
  <c r="CG53" i="6"/>
  <c r="CF53" i="6"/>
  <c r="CE53" i="6"/>
  <c r="CD53" i="6"/>
  <c r="CC53" i="6"/>
  <c r="CB53" i="6"/>
  <c r="BZ53" i="6"/>
  <c r="X52" i="9" s="1"/>
  <c r="BY53" i="6"/>
  <c r="BX53" i="6"/>
  <c r="BW53" i="6"/>
  <c r="BW49" i="6" s="1"/>
  <c r="BV53" i="6"/>
  <c r="BU53" i="6"/>
  <c r="BT53" i="6"/>
  <c r="BS53" i="6"/>
  <c r="AJ53" i="6"/>
  <c r="AT54" i="7" s="1"/>
  <c r="F53" i="6"/>
  <c r="CH52" i="6"/>
  <c r="CG52" i="6"/>
  <c r="CF52" i="6"/>
  <c r="CE52" i="6"/>
  <c r="CD52" i="6"/>
  <c r="CC52" i="6"/>
  <c r="CB52" i="6"/>
  <c r="BZ52" i="6"/>
  <c r="X51" i="9" s="1"/>
  <c r="BY52" i="6"/>
  <c r="V51" i="9" s="1"/>
  <c r="DL51" i="9" s="1"/>
  <c r="BX52" i="6"/>
  <c r="U51" i="9" s="1"/>
  <c r="DK51" i="9" s="1"/>
  <c r="BW52" i="6"/>
  <c r="BV52" i="6"/>
  <c r="BU52" i="6"/>
  <c r="BT52" i="6"/>
  <c r="F51" i="9" s="1"/>
  <c r="CV51" i="9" s="1"/>
  <c r="DV51" i="9" s="1"/>
  <c r="BS52" i="6"/>
  <c r="E51" i="9" s="1"/>
  <c r="CU51" i="9" s="1"/>
  <c r="BQ52" i="6"/>
  <c r="AJ52" i="6"/>
  <c r="AT53" i="7" s="1"/>
  <c r="F52" i="6"/>
  <c r="CH51" i="6"/>
  <c r="CG51" i="6"/>
  <c r="CF51" i="6"/>
  <c r="CE51" i="6"/>
  <c r="CD51" i="6"/>
  <c r="CC51" i="6"/>
  <c r="CB51" i="6"/>
  <c r="BZ51" i="6"/>
  <c r="X50" i="9" s="1"/>
  <c r="BY51" i="6"/>
  <c r="V50" i="9" s="1"/>
  <c r="DL50" i="9" s="1"/>
  <c r="BX51" i="6"/>
  <c r="U50" i="9" s="1"/>
  <c r="DK50" i="9" s="1"/>
  <c r="BW51" i="6"/>
  <c r="BV51" i="6"/>
  <c r="BU51" i="6"/>
  <c r="BT51" i="6"/>
  <c r="F50" i="9" s="1"/>
  <c r="CV50" i="9" s="1"/>
  <c r="DV50" i="9" s="1"/>
  <c r="BS51" i="6"/>
  <c r="E50" i="9" s="1"/>
  <c r="CU50" i="9" s="1"/>
  <c r="BQ51" i="6"/>
  <c r="AJ51" i="6"/>
  <c r="AT52" i="7" s="1"/>
  <c r="F51" i="6"/>
  <c r="CH50" i="6"/>
  <c r="CG50" i="6"/>
  <c r="CF50" i="6"/>
  <c r="CE50" i="6"/>
  <c r="CD50" i="6"/>
  <c r="CC50" i="6"/>
  <c r="CB50" i="6"/>
  <c r="BZ50" i="6"/>
  <c r="X49" i="9" s="1"/>
  <c r="BY50" i="6"/>
  <c r="V49" i="9" s="1"/>
  <c r="BX50" i="6"/>
  <c r="U49" i="9" s="1"/>
  <c r="BW50" i="6"/>
  <c r="BV50" i="6"/>
  <c r="BU50" i="6"/>
  <c r="BT50" i="6"/>
  <c r="F49" i="9" s="1"/>
  <c r="BS50" i="6"/>
  <c r="E49" i="9" s="1"/>
  <c r="BQ50" i="6"/>
  <c r="AJ50" i="6"/>
  <c r="AT51" i="7" s="1"/>
  <c r="F50" i="6"/>
  <c r="CA49" i="6"/>
  <c r="BP49" i="6"/>
  <c r="BO49" i="6"/>
  <c r="BN49" i="6"/>
  <c r="BM49" i="6"/>
  <c r="BL49" i="6"/>
  <c r="BK49" i="6"/>
  <c r="BJ49" i="6"/>
  <c r="BI49" i="6"/>
  <c r="BH49" i="6"/>
  <c r="BG49" i="6"/>
  <c r="BF49" i="6"/>
  <c r="BE49" i="6"/>
  <c r="BD49" i="6"/>
  <c r="BC49" i="6"/>
  <c r="BB49" i="6"/>
  <c r="AZ49" i="6"/>
  <c r="AY49" i="6"/>
  <c r="AX49" i="6"/>
  <c r="AW49" i="6"/>
  <c r="AV49" i="6"/>
  <c r="AU49" i="6"/>
  <c r="AT49" i="6"/>
  <c r="AS49" i="6"/>
  <c r="AR49" i="6"/>
  <c r="AQ49" i="6"/>
  <c r="AP49" i="6"/>
  <c r="AO49" i="6"/>
  <c r="AN49" i="6"/>
  <c r="AM49" i="6"/>
  <c r="AL49" i="6"/>
  <c r="AK49" i="6"/>
  <c r="AI49" i="6"/>
  <c r="AH49" i="6"/>
  <c r="AG49" i="6"/>
  <c r="AF49" i="6"/>
  <c r="AE49" i="6"/>
  <c r="AD49" i="6"/>
  <c r="AC49" i="6"/>
  <c r="AB49" i="6"/>
  <c r="AA49" i="6"/>
  <c r="Z49" i="6"/>
  <c r="Y49" i="6"/>
  <c r="Y45" i="6" s="1"/>
  <c r="Y28" i="6" s="1"/>
  <c r="X49" i="6"/>
  <c r="W49" i="6"/>
  <c r="V49" i="6"/>
  <c r="U49" i="6"/>
  <c r="T49" i="6"/>
  <c r="S49" i="6"/>
  <c r="R49" i="6"/>
  <c r="Q49" i="6"/>
  <c r="P49" i="6"/>
  <c r="O49" i="6"/>
  <c r="N49" i="6"/>
  <c r="M49" i="6"/>
  <c r="M45" i="6" s="1"/>
  <c r="M28" i="6" s="1"/>
  <c r="L49" i="6"/>
  <c r="K49" i="6"/>
  <c r="J49" i="6"/>
  <c r="I49" i="6"/>
  <c r="H49" i="6"/>
  <c r="G49" i="6"/>
  <c r="CH48" i="6"/>
  <c r="CG48" i="6"/>
  <c r="CF48" i="6"/>
  <c r="CE48" i="6"/>
  <c r="CD48" i="6"/>
  <c r="CC48" i="6"/>
  <c r="CB48" i="6"/>
  <c r="BZ48" i="6"/>
  <c r="X47" i="9" s="1"/>
  <c r="BY48" i="6"/>
  <c r="V47" i="9" s="1"/>
  <c r="CK47" i="9" s="1"/>
  <c r="BX48" i="6"/>
  <c r="U47" i="9" s="1"/>
  <c r="CJ47" i="9" s="1"/>
  <c r="EK47" i="9" s="1"/>
  <c r="BW48" i="6"/>
  <c r="BV48" i="6"/>
  <c r="BU48" i="6"/>
  <c r="BT48" i="6"/>
  <c r="F47" i="9" s="1"/>
  <c r="BU47" i="9" s="1"/>
  <c r="BS48" i="6"/>
  <c r="E47" i="9" s="1"/>
  <c r="BT47" i="9" s="1"/>
  <c r="BQ48" i="6"/>
  <c r="BA48" i="6"/>
  <c r="F48" i="6"/>
  <c r="CH47" i="6"/>
  <c r="CG47" i="6"/>
  <c r="CF47" i="6"/>
  <c r="CE47" i="6"/>
  <c r="CE46" i="6" s="1"/>
  <c r="CD47" i="6"/>
  <c r="CC47" i="6"/>
  <c r="CB47" i="6"/>
  <c r="CB46" i="6" s="1"/>
  <c r="BZ47" i="6"/>
  <c r="BZ46" i="6" s="1"/>
  <c r="BY47" i="6"/>
  <c r="V46" i="9" s="1"/>
  <c r="BX47" i="6"/>
  <c r="U46" i="9" s="1"/>
  <c r="BW47" i="6"/>
  <c r="T46" i="9" s="1"/>
  <c r="BV47" i="6"/>
  <c r="S46" i="9" s="1"/>
  <c r="BU47" i="6"/>
  <c r="R46" i="9" s="1"/>
  <c r="BT47" i="6"/>
  <c r="F46" i="9" s="1"/>
  <c r="BS47" i="6"/>
  <c r="E46" i="9" s="1"/>
  <c r="BQ47" i="6"/>
  <c r="BQ46" i="6" s="1"/>
  <c r="BA47" i="6"/>
  <c r="F47" i="6"/>
  <c r="CF46" i="6"/>
  <c r="CA46" i="6"/>
  <c r="BP46" i="6"/>
  <c r="BO46" i="6"/>
  <c r="BN46" i="6"/>
  <c r="BN45" i="6" s="1"/>
  <c r="BN28" i="6" s="1"/>
  <c r="BM46" i="6"/>
  <c r="BM45" i="6" s="1"/>
  <c r="BM28" i="6" s="1"/>
  <c r="BL46" i="6"/>
  <c r="BK46" i="6"/>
  <c r="BJ46" i="6"/>
  <c r="BJ45" i="6" s="1"/>
  <c r="BJ28" i="6" s="1"/>
  <c r="BI46" i="6"/>
  <c r="BH46" i="6"/>
  <c r="BG46" i="6"/>
  <c r="BF46" i="6"/>
  <c r="BE46" i="6"/>
  <c r="BD46" i="6"/>
  <c r="BC46" i="6"/>
  <c r="BB46" i="6"/>
  <c r="BB45" i="6" s="1"/>
  <c r="BB28" i="6" s="1"/>
  <c r="AZ46" i="6"/>
  <c r="AY46" i="6"/>
  <c r="AX46" i="6"/>
  <c r="AW46" i="6"/>
  <c r="AW45" i="6" s="1"/>
  <c r="AW28" i="6" s="1"/>
  <c r="AV46" i="6"/>
  <c r="AU46" i="6"/>
  <c r="AT46" i="6"/>
  <c r="AS46" i="6"/>
  <c r="AR46" i="6"/>
  <c r="AQ46" i="6"/>
  <c r="AP46" i="6"/>
  <c r="AO46" i="6"/>
  <c r="AN46" i="6"/>
  <c r="AM46" i="6"/>
  <c r="AL46" i="6"/>
  <c r="AK46" i="6"/>
  <c r="AK45" i="6" s="1"/>
  <c r="AK28" i="6" s="1"/>
  <c r="AI46" i="6"/>
  <c r="AI45" i="6" s="1"/>
  <c r="AI28" i="6" s="1"/>
  <c r="AH46" i="6"/>
  <c r="AG46" i="6"/>
  <c r="AF46" i="6"/>
  <c r="AE46" i="6"/>
  <c r="AD46" i="6"/>
  <c r="AC46" i="6"/>
  <c r="AB46" i="6"/>
  <c r="AA46" i="6"/>
  <c r="Z46" i="6"/>
  <c r="Y46" i="6"/>
  <c r="X46" i="6"/>
  <c r="W46" i="6"/>
  <c r="W45" i="6" s="1"/>
  <c r="W28" i="6" s="1"/>
  <c r="V46" i="6"/>
  <c r="V45" i="6" s="1"/>
  <c r="V28" i="6" s="1"/>
  <c r="U46" i="6"/>
  <c r="T46" i="6"/>
  <c r="S46" i="6"/>
  <c r="S45" i="6" s="1"/>
  <c r="S28" i="6" s="1"/>
  <c r="R46" i="6"/>
  <c r="R45" i="6" s="1"/>
  <c r="R28" i="6" s="1"/>
  <c r="Q46" i="6"/>
  <c r="P46" i="6"/>
  <c r="O46" i="6"/>
  <c r="N46" i="6"/>
  <c r="M46" i="6"/>
  <c r="L46" i="6"/>
  <c r="L45" i="6" s="1"/>
  <c r="L28" i="6" s="1"/>
  <c r="K46" i="6"/>
  <c r="J46" i="6"/>
  <c r="J45" i="6" s="1"/>
  <c r="J28" i="6" s="1"/>
  <c r="I46" i="6"/>
  <c r="H46" i="6"/>
  <c r="G46" i="6"/>
  <c r="AO45" i="6"/>
  <c r="AO28" i="6" s="1"/>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CH28" i="6"/>
  <c r="CC26" i="6"/>
  <c r="CB26" i="6"/>
  <c r="CA26" i="6"/>
  <c r="BV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O26" i="6"/>
  <c r="AN26" i="6"/>
  <c r="AM26" i="6"/>
  <c r="AL26" i="6"/>
  <c r="AK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CH25" i="6"/>
  <c r="CG25" i="6"/>
  <c r="CF25" i="6"/>
  <c r="CE25" i="6"/>
  <c r="CD25" i="6"/>
  <c r="CC25" i="6"/>
  <c r="CB25" i="6"/>
  <c r="CA25" i="6"/>
  <c r="BZ25" i="6"/>
  <c r="BY25" i="6"/>
  <c r="BX25" i="6"/>
  <c r="BW25" i="6"/>
  <c r="BV25" i="6"/>
  <c r="BU25" i="6"/>
  <c r="BT25" i="6"/>
  <c r="BS25" i="6"/>
  <c r="BR25" i="6"/>
  <c r="BQ25" i="6"/>
  <c r="BP25" i="6"/>
  <c r="BO25" i="6"/>
  <c r="BN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F23" i="6"/>
  <c r="CD23" i="6"/>
  <c r="BZ23" i="6"/>
  <c r="BW23" i="6"/>
  <c r="BP23" i="6"/>
  <c r="BO23" i="6"/>
  <c r="BN23" i="6"/>
  <c r="BM23" i="6"/>
  <c r="BL23" i="6"/>
  <c r="BK23" i="6"/>
  <c r="BJ23" i="6"/>
  <c r="BI23" i="6"/>
  <c r="BH23" i="6"/>
  <c r="BG23" i="6"/>
  <c r="BF23" i="6"/>
  <c r="BE23" i="6"/>
  <c r="BD23" i="6"/>
  <c r="BC23" i="6"/>
  <c r="BB23" i="6"/>
  <c r="AZ23" i="6"/>
  <c r="AY23" i="6"/>
  <c r="AX23" i="6"/>
  <c r="AW23" i="6"/>
  <c r="AV23" i="6"/>
  <c r="AU23" i="6"/>
  <c r="AT23" i="6"/>
  <c r="AS23" i="6"/>
  <c r="AR23" i="6"/>
  <c r="AQ23" i="6"/>
  <c r="AP23" i="6"/>
  <c r="AO23" i="6"/>
  <c r="AN23" i="6"/>
  <c r="AM23" i="6"/>
  <c r="AL23" i="6"/>
  <c r="AK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CG22" i="6"/>
  <c r="CE22" i="6"/>
  <c r="CA22" i="6"/>
  <c r="BW22" i="6"/>
  <c r="BS22" i="6"/>
  <c r="BP22" i="6"/>
  <c r="BO22" i="6"/>
  <c r="BN22" i="6"/>
  <c r="BM22" i="6"/>
  <c r="BL22" i="6"/>
  <c r="BK22" i="6"/>
  <c r="BJ22" i="6"/>
  <c r="BI22" i="6"/>
  <c r="BH22" i="6"/>
  <c r="BG22" i="6"/>
  <c r="BF22" i="6"/>
  <c r="BE22" i="6"/>
  <c r="BD22" i="6"/>
  <c r="BC22" i="6"/>
  <c r="BB22" i="6"/>
  <c r="AZ22" i="6"/>
  <c r="AY22" i="6"/>
  <c r="AX22" i="6"/>
  <c r="AW22" i="6"/>
  <c r="AV22" i="6"/>
  <c r="AU22" i="6"/>
  <c r="AT22" i="6"/>
  <c r="AS22" i="6"/>
  <c r="AR22" i="6"/>
  <c r="AQ22" i="6"/>
  <c r="AP22" i="6"/>
  <c r="AO22" i="6"/>
  <c r="AN22" i="6"/>
  <c r="AM22" i="6"/>
  <c r="AL22" i="6"/>
  <c r="AK22" i="6"/>
  <c r="AI22" i="6"/>
  <c r="AH22" i="6"/>
  <c r="AG22" i="6"/>
  <c r="AF22" i="6"/>
  <c r="AE22" i="6"/>
  <c r="AD22" i="6"/>
  <c r="AC22" i="6"/>
  <c r="AB22" i="6"/>
  <c r="AA22" i="6"/>
  <c r="Z22" i="6"/>
  <c r="Y22" i="6"/>
  <c r="X22" i="6"/>
  <c r="W22" i="6"/>
  <c r="V22" i="6"/>
  <c r="T22" i="6"/>
  <c r="S22" i="6"/>
  <c r="R22" i="6"/>
  <c r="Q22" i="6"/>
  <c r="P22" i="6"/>
  <c r="O22" i="6"/>
  <c r="N22" i="6"/>
  <c r="M22" i="6"/>
  <c r="L22" i="6"/>
  <c r="K22" i="6"/>
  <c r="J22" i="6"/>
  <c r="I22" i="6"/>
  <c r="H22" i="6"/>
  <c r="G22" i="6"/>
  <c r="CG21" i="6"/>
  <c r="CF21" i="6"/>
  <c r="CE21" i="6"/>
  <c r="CC21" i="6"/>
  <c r="CA21" i="6"/>
  <c r="BZ21" i="6"/>
  <c r="BY21" i="6"/>
  <c r="BX21" i="6"/>
  <c r="BW21" i="6"/>
  <c r="BT21" i="6"/>
  <c r="BS21" i="6"/>
  <c r="BQ21" i="6"/>
  <c r="BP21" i="6"/>
  <c r="BO21" i="6"/>
  <c r="BN21" i="6"/>
  <c r="BM21" i="6"/>
  <c r="BL21" i="6"/>
  <c r="BK21" i="6"/>
  <c r="BJ21" i="6"/>
  <c r="BI21" i="6"/>
  <c r="BH21" i="6"/>
  <c r="BG21" i="6"/>
  <c r="BF21" i="6"/>
  <c r="BE21" i="6"/>
  <c r="BD21" i="6"/>
  <c r="BC21" i="6"/>
  <c r="BB21" i="6"/>
  <c r="AZ21" i="6"/>
  <c r="AY21" i="6"/>
  <c r="AX21" i="6"/>
  <c r="AW21" i="6"/>
  <c r="AV21" i="6"/>
  <c r="AU21" i="6"/>
  <c r="AT21" i="6"/>
  <c r="AS21" i="6"/>
  <c r="AR21" i="6"/>
  <c r="AQ21" i="6"/>
  <c r="AP21" i="6"/>
  <c r="AO21" i="6"/>
  <c r="AN21" i="6"/>
  <c r="AM21" i="6"/>
  <c r="AL21" i="6"/>
  <c r="AK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AK97" i="5"/>
  <c r="W97" i="5"/>
  <c r="J97" i="5"/>
  <c r="I97" i="5"/>
  <c r="H97" i="5"/>
  <c r="G97" i="5"/>
  <c r="F97" i="5"/>
  <c r="E97" i="5"/>
  <c r="AK96" i="5"/>
  <c r="W96" i="5"/>
  <c r="J96" i="5"/>
  <c r="I96" i="5"/>
  <c r="H96" i="5"/>
  <c r="G96" i="5"/>
  <c r="G95" i="5" s="1"/>
  <c r="F96" i="5"/>
  <c r="F95" i="5" s="1"/>
  <c r="E96" i="5"/>
  <c r="E95" i="5" s="1"/>
  <c r="AI95" i="5"/>
  <c r="AG95" i="5"/>
  <c r="AE95" i="5"/>
  <c r="AC95" i="5"/>
  <c r="AB95" i="5"/>
  <c r="AA95" i="5"/>
  <c r="Z95" i="5"/>
  <c r="X95" i="5"/>
  <c r="V95" i="5"/>
  <c r="U95" i="5"/>
  <c r="T95" i="5"/>
  <c r="S95" i="5"/>
  <c r="R95" i="5"/>
  <c r="Q95" i="5"/>
  <c r="O95" i="5"/>
  <c r="M95" i="5"/>
  <c r="K95" i="5"/>
  <c r="A95" i="5"/>
  <c r="Y94" i="5"/>
  <c r="W94" i="5"/>
  <c r="P94" i="5"/>
  <c r="O94" i="5"/>
  <c r="N94" i="5"/>
  <c r="M94" i="5"/>
  <c r="L94" i="5"/>
  <c r="J94" i="5"/>
  <c r="I94" i="5"/>
  <c r="H94" i="5"/>
  <c r="G94" i="5"/>
  <c r="F94" i="5"/>
  <c r="E94" i="5"/>
  <c r="A94" i="5"/>
  <c r="Y93" i="5"/>
  <c r="X93" i="5"/>
  <c r="W93" i="5"/>
  <c r="P93" i="5"/>
  <c r="O93" i="5"/>
  <c r="N93" i="5"/>
  <c r="M93" i="5"/>
  <c r="L93" i="5"/>
  <c r="J93" i="5"/>
  <c r="I93" i="5"/>
  <c r="H93" i="5"/>
  <c r="G93" i="5"/>
  <c r="F93" i="5"/>
  <c r="E93" i="5"/>
  <c r="A93" i="5"/>
  <c r="AK92" i="5"/>
  <c r="W92" i="5"/>
  <c r="O92" i="5"/>
  <c r="N92" i="5"/>
  <c r="M92" i="5"/>
  <c r="J92" i="5"/>
  <c r="I92" i="5"/>
  <c r="H92" i="5"/>
  <c r="G92" i="5"/>
  <c r="F92" i="5"/>
  <c r="E92" i="5"/>
  <c r="A92" i="5"/>
  <c r="AK91" i="5"/>
  <c r="W91" i="5"/>
  <c r="O91" i="5"/>
  <c r="N91" i="5"/>
  <c r="M91" i="5"/>
  <c r="J91" i="5"/>
  <c r="I91" i="5"/>
  <c r="H91" i="5"/>
  <c r="G91" i="5"/>
  <c r="F91" i="5"/>
  <c r="E91" i="5"/>
  <c r="A91" i="5"/>
  <c r="AK90" i="5"/>
  <c r="W90" i="5"/>
  <c r="O90" i="5"/>
  <c r="N90" i="5"/>
  <c r="M90" i="5"/>
  <c r="J90" i="5"/>
  <c r="I90" i="5"/>
  <c r="H90" i="5"/>
  <c r="G90" i="5"/>
  <c r="F90" i="5"/>
  <c r="E90" i="5"/>
  <c r="A90" i="5"/>
  <c r="AK89" i="5"/>
  <c r="W89" i="5"/>
  <c r="O89" i="5"/>
  <c r="N89" i="5"/>
  <c r="M89" i="5"/>
  <c r="J89" i="5"/>
  <c r="I89" i="5"/>
  <c r="H89" i="5"/>
  <c r="G89" i="5"/>
  <c r="F89" i="5"/>
  <c r="E89" i="5"/>
  <c r="A89" i="5"/>
  <c r="AK88" i="5"/>
  <c r="W88" i="5"/>
  <c r="O88" i="5"/>
  <c r="N88" i="5"/>
  <c r="M88" i="5"/>
  <c r="L88" i="5"/>
  <c r="J88" i="5"/>
  <c r="I88" i="5"/>
  <c r="H88" i="5"/>
  <c r="G88" i="5"/>
  <c r="F88" i="5"/>
  <c r="E88" i="5"/>
  <c r="A88" i="5"/>
  <c r="AK87" i="5"/>
  <c r="W87" i="5"/>
  <c r="M87" i="5"/>
  <c r="J87" i="5"/>
  <c r="I87" i="5"/>
  <c r="H87" i="5"/>
  <c r="G87" i="5"/>
  <c r="F87" i="5"/>
  <c r="E87" i="5"/>
  <c r="A87" i="5"/>
  <c r="AK86" i="5"/>
  <c r="W86" i="5"/>
  <c r="M86" i="5"/>
  <c r="J86" i="5"/>
  <c r="I86" i="5"/>
  <c r="H86" i="5"/>
  <c r="G86" i="5"/>
  <c r="F86" i="5"/>
  <c r="E86" i="5"/>
  <c r="A86" i="5"/>
  <c r="AK85" i="5"/>
  <c r="W85" i="5"/>
  <c r="J85" i="5"/>
  <c r="I85" i="5"/>
  <c r="H85" i="5"/>
  <c r="G85" i="5"/>
  <c r="F85" i="5"/>
  <c r="E85" i="5"/>
  <c r="A85" i="5"/>
  <c r="AK84" i="5"/>
  <c r="W84" i="5"/>
  <c r="J84" i="5"/>
  <c r="I84" i="5"/>
  <c r="H84" i="5"/>
  <c r="G84" i="5"/>
  <c r="F84" i="5"/>
  <c r="E84" i="5"/>
  <c r="A84" i="5"/>
  <c r="AK83" i="5"/>
  <c r="W83" i="5"/>
  <c r="M83" i="5"/>
  <c r="L83" i="5"/>
  <c r="O83" i="5" s="1"/>
  <c r="J83" i="5"/>
  <c r="I83" i="5"/>
  <c r="H83" i="5"/>
  <c r="G83" i="5"/>
  <c r="F83" i="5"/>
  <c r="E83" i="5"/>
  <c r="A83" i="5"/>
  <c r="AK82" i="5"/>
  <c r="W82" i="5"/>
  <c r="O82" i="5"/>
  <c r="N82" i="5"/>
  <c r="M82" i="5"/>
  <c r="L82" i="5"/>
  <c r="J82" i="5"/>
  <c r="I82" i="5"/>
  <c r="H82" i="5"/>
  <c r="G82" i="5"/>
  <c r="F82" i="5"/>
  <c r="E82" i="5"/>
  <c r="A82" i="5"/>
  <c r="AI81" i="5"/>
  <c r="AI79" i="5" s="1"/>
  <c r="AG81" i="5"/>
  <c r="AG79" i="5" s="1"/>
  <c r="AE81" i="5"/>
  <c r="AC81" i="5"/>
  <c r="AB81" i="5"/>
  <c r="AB79" i="5" s="1"/>
  <c r="AA81" i="5"/>
  <c r="AA79" i="5" s="1"/>
  <c r="Z81" i="5"/>
  <c r="Z79" i="5" s="1"/>
  <c r="X81" i="5"/>
  <c r="X79" i="5" s="1"/>
  <c r="V81" i="5"/>
  <c r="V79" i="5" s="1"/>
  <c r="K81" i="5"/>
  <c r="K79" i="5" s="1"/>
  <c r="H81" i="5"/>
  <c r="G81" i="5"/>
  <c r="F81" i="5"/>
  <c r="E81" i="5"/>
  <c r="A81" i="5"/>
  <c r="L80" i="5"/>
  <c r="J80" i="5"/>
  <c r="I80" i="5"/>
  <c r="H80" i="5"/>
  <c r="G80" i="5"/>
  <c r="F80" i="5"/>
  <c r="E80" i="5"/>
  <c r="A80" i="5"/>
  <c r="AC79" i="5"/>
  <c r="H79" i="5"/>
  <c r="G79" i="5"/>
  <c r="F79" i="5"/>
  <c r="E79" i="5"/>
  <c r="A79" i="5"/>
  <c r="Y78" i="5"/>
  <c r="W78" i="5"/>
  <c r="L78" i="5"/>
  <c r="J78" i="5"/>
  <c r="I78" i="5"/>
  <c r="H78" i="5"/>
  <c r="G78" i="5"/>
  <c r="F78" i="5"/>
  <c r="E78" i="5"/>
  <c r="A78" i="5"/>
  <c r="AK77" i="5"/>
  <c r="W77" i="5"/>
  <c r="N77" i="5"/>
  <c r="L77" i="5" s="1"/>
  <c r="K77" i="5"/>
  <c r="X77" i="5" s="1"/>
  <c r="H77" i="5"/>
  <c r="G77" i="5"/>
  <c r="F77" i="5"/>
  <c r="E77" i="5"/>
  <c r="AK76" i="5"/>
  <c r="W76" i="5"/>
  <c r="N76" i="5"/>
  <c r="L76" i="5" s="1"/>
  <c r="K76" i="5"/>
  <c r="X76" i="5" s="1"/>
  <c r="H76" i="5"/>
  <c r="G76" i="5"/>
  <c r="F76" i="5"/>
  <c r="E76" i="5"/>
  <c r="AK75" i="5"/>
  <c r="W75" i="5"/>
  <c r="N75" i="5"/>
  <c r="L75" i="5" s="1"/>
  <c r="K75" i="5"/>
  <c r="X75" i="5" s="1"/>
  <c r="H75" i="5"/>
  <c r="G75" i="5"/>
  <c r="F75" i="5"/>
  <c r="E75" i="5"/>
  <c r="AK74" i="5"/>
  <c r="W74" i="5"/>
  <c r="N74" i="5"/>
  <c r="L74" i="5" s="1"/>
  <c r="K74" i="5"/>
  <c r="X74" i="5" s="1"/>
  <c r="H74" i="5"/>
  <c r="G74" i="5"/>
  <c r="F74" i="5"/>
  <c r="E74" i="5"/>
  <c r="AK73" i="5"/>
  <c r="W73" i="5"/>
  <c r="N73" i="5"/>
  <c r="L73" i="5" s="1"/>
  <c r="K73" i="5"/>
  <c r="X73" i="5" s="1"/>
  <c r="H73" i="5"/>
  <c r="G73" i="5"/>
  <c r="F73" i="5"/>
  <c r="E73" i="5"/>
  <c r="AK72" i="5"/>
  <c r="W72" i="5"/>
  <c r="N72" i="5"/>
  <c r="K72" i="5"/>
  <c r="X72" i="5" s="1"/>
  <c r="H72" i="5"/>
  <c r="G72" i="5"/>
  <c r="F72" i="5"/>
  <c r="E72" i="5"/>
  <c r="AI71" i="5"/>
  <c r="AI70" i="5" s="1"/>
  <c r="AG71" i="5"/>
  <c r="AE71" i="5"/>
  <c r="AE70" i="5" s="1"/>
  <c r="AD71" i="5"/>
  <c r="AD70" i="5" s="1"/>
  <c r="AC71" i="5"/>
  <c r="AC70" i="5" s="1"/>
  <c r="AB71" i="5"/>
  <c r="AB70" i="5" s="1"/>
  <c r="AA71" i="5"/>
  <c r="Z71" i="5"/>
  <c r="Z70" i="5" s="1"/>
  <c r="V71" i="5"/>
  <c r="V70" i="5" s="1"/>
  <c r="U71" i="5"/>
  <c r="U70" i="5" s="1"/>
  <c r="T71" i="5"/>
  <c r="S71" i="5"/>
  <c r="S70" i="5" s="1"/>
  <c r="R71" i="5"/>
  <c r="R70" i="5" s="1"/>
  <c r="Q71" i="5"/>
  <c r="Q70" i="5" s="1"/>
  <c r="P71" i="5"/>
  <c r="P70" i="5" s="1"/>
  <c r="O71" i="5"/>
  <c r="O70" i="5" s="1"/>
  <c r="M71" i="5"/>
  <c r="M70" i="5" s="1"/>
  <c r="J71" i="5"/>
  <c r="J70" i="5" s="1"/>
  <c r="I71" i="5"/>
  <c r="I70" i="5" s="1"/>
  <c r="E71" i="5"/>
  <c r="A71" i="5"/>
  <c r="AG70" i="5"/>
  <c r="AA70" i="5"/>
  <c r="T70" i="5"/>
  <c r="E70" i="5"/>
  <c r="A70" i="5"/>
  <c r="Y69" i="5"/>
  <c r="W69" i="5"/>
  <c r="L69" i="5"/>
  <c r="J69" i="5"/>
  <c r="I69" i="5"/>
  <c r="H69" i="5"/>
  <c r="G69" i="5"/>
  <c r="F69" i="5"/>
  <c r="E69" i="5"/>
  <c r="A69" i="5"/>
  <c r="Y68" i="5"/>
  <c r="W68" i="5"/>
  <c r="L68" i="5"/>
  <c r="J68" i="5"/>
  <c r="I68" i="5"/>
  <c r="H68" i="5"/>
  <c r="G68" i="5"/>
  <c r="F68" i="5"/>
  <c r="E68" i="5"/>
  <c r="A68" i="5"/>
  <c r="Y67" i="5"/>
  <c r="W67" i="5"/>
  <c r="L67" i="5"/>
  <c r="J67" i="5"/>
  <c r="I67" i="5"/>
  <c r="H67" i="5"/>
  <c r="G67" i="5"/>
  <c r="F67" i="5"/>
  <c r="E67" i="5"/>
  <c r="A67" i="5"/>
  <c r="Y66" i="5"/>
  <c r="W66" i="5"/>
  <c r="L66" i="5"/>
  <c r="J66" i="5"/>
  <c r="I66" i="5"/>
  <c r="H66" i="5"/>
  <c r="G66" i="5"/>
  <c r="F66" i="5"/>
  <c r="E66" i="5"/>
  <c r="A66" i="5"/>
  <c r="Y65" i="5"/>
  <c r="W65" i="5"/>
  <c r="L65" i="5"/>
  <c r="J65" i="5"/>
  <c r="I65" i="5"/>
  <c r="H65" i="5"/>
  <c r="G65" i="5"/>
  <c r="F65" i="5"/>
  <c r="E65" i="5"/>
  <c r="A65" i="5"/>
  <c r="Y64" i="5"/>
  <c r="W64" i="5"/>
  <c r="L64" i="5"/>
  <c r="J64" i="5"/>
  <c r="I64" i="5"/>
  <c r="H64" i="5"/>
  <c r="G64" i="5"/>
  <c r="F64" i="5"/>
  <c r="E64" i="5"/>
  <c r="A64" i="5"/>
  <c r="Y63" i="5"/>
  <c r="W63" i="5"/>
  <c r="L63" i="5"/>
  <c r="J63" i="5"/>
  <c r="I63" i="5"/>
  <c r="H63" i="5"/>
  <c r="G63" i="5"/>
  <c r="F63" i="5"/>
  <c r="E63" i="5"/>
  <c r="A63" i="5"/>
  <c r="Y62" i="5"/>
  <c r="W62" i="5"/>
  <c r="L62" i="5"/>
  <c r="J62" i="5"/>
  <c r="I62" i="5"/>
  <c r="H62" i="5"/>
  <c r="G62" i="5"/>
  <c r="F62" i="5"/>
  <c r="E62" i="5"/>
  <c r="A62" i="5"/>
  <c r="Y61" i="5"/>
  <c r="W61" i="5"/>
  <c r="L61" i="5"/>
  <c r="J61" i="5"/>
  <c r="I61" i="5"/>
  <c r="H61" i="5"/>
  <c r="G61" i="5"/>
  <c r="F61" i="5"/>
  <c r="E61" i="5"/>
  <c r="A61" i="5"/>
  <c r="Y60" i="5"/>
  <c r="W60" i="5"/>
  <c r="L60" i="5"/>
  <c r="J60" i="5"/>
  <c r="I60" i="5"/>
  <c r="H60" i="5"/>
  <c r="G60" i="5"/>
  <c r="F60" i="5"/>
  <c r="E60" i="5"/>
  <c r="A60" i="5"/>
  <c r="Y59" i="5"/>
  <c r="W59" i="5"/>
  <c r="L59" i="5"/>
  <c r="J59" i="5"/>
  <c r="I59" i="5"/>
  <c r="H59" i="5"/>
  <c r="G59" i="5"/>
  <c r="F59" i="5"/>
  <c r="E59" i="5"/>
  <c r="A59" i="5"/>
  <c r="Y58" i="5"/>
  <c r="W58" i="5"/>
  <c r="L58" i="5"/>
  <c r="J58" i="5"/>
  <c r="I58" i="5"/>
  <c r="H58" i="5"/>
  <c r="G58" i="5"/>
  <c r="F58" i="5"/>
  <c r="E58" i="5"/>
  <c r="A58" i="5"/>
  <c r="Y57" i="5"/>
  <c r="W57" i="5"/>
  <c r="L57" i="5"/>
  <c r="J57" i="5"/>
  <c r="I57" i="5"/>
  <c r="H57" i="5"/>
  <c r="G57" i="5"/>
  <c r="F57" i="5"/>
  <c r="E57" i="5"/>
  <c r="A57" i="5"/>
  <c r="AK56" i="5"/>
  <c r="X56" i="5"/>
  <c r="M56" i="5"/>
  <c r="J56" i="5"/>
  <c r="I56" i="5"/>
  <c r="H56" i="5"/>
  <c r="G56" i="5"/>
  <c r="F56" i="5"/>
  <c r="AK55" i="5"/>
  <c r="X55" i="5"/>
  <c r="M55" i="5"/>
  <c r="J55" i="5"/>
  <c r="I55" i="5"/>
  <c r="H55" i="5"/>
  <c r="G55" i="5"/>
  <c r="F55" i="5"/>
  <c r="AI54" i="5"/>
  <c r="AI53" i="5" s="1"/>
  <c r="AG54" i="5"/>
  <c r="AG53" i="5" s="1"/>
  <c r="AE54" i="5"/>
  <c r="AE53" i="5" s="1"/>
  <c r="AE52" i="5" s="1"/>
  <c r="AD54" i="5"/>
  <c r="AD53" i="5" s="1"/>
  <c r="AC54" i="5"/>
  <c r="AC53" i="5" s="1"/>
  <c r="AB54" i="5"/>
  <c r="AB53" i="5" s="1"/>
  <c r="AA54" i="5"/>
  <c r="AA53" i="5" s="1"/>
  <c r="AA52" i="5" s="1"/>
  <c r="Z54" i="5"/>
  <c r="Z53" i="5" s="1"/>
  <c r="W54" i="5"/>
  <c r="V54" i="5"/>
  <c r="U54" i="5"/>
  <c r="U53" i="5" s="1"/>
  <c r="T54" i="5"/>
  <c r="T53" i="5" s="1"/>
  <c r="S54" i="5"/>
  <c r="S53" i="5" s="1"/>
  <c r="R54" i="5"/>
  <c r="R53" i="5" s="1"/>
  <c r="Q54" i="5"/>
  <c r="Q53" i="5" s="1"/>
  <c r="Q52" i="5" s="1"/>
  <c r="P54" i="5"/>
  <c r="P53" i="5" s="1"/>
  <c r="O54" i="5"/>
  <c r="O53" i="5" s="1"/>
  <c r="K54" i="5"/>
  <c r="K53" i="5" s="1"/>
  <c r="A54" i="5"/>
  <c r="V53" i="5"/>
  <c r="A53" i="5"/>
  <c r="A52" i="5"/>
  <c r="AK51" i="5"/>
  <c r="W51" i="5"/>
  <c r="N51" i="5"/>
  <c r="L51" i="5" s="1"/>
  <c r="K51" i="5"/>
  <c r="X51" i="5" s="1"/>
  <c r="H51" i="5"/>
  <c r="G51" i="5"/>
  <c r="F51" i="5"/>
  <c r="E51" i="5"/>
  <c r="A51" i="5"/>
  <c r="AK50" i="5"/>
  <c r="W50" i="5"/>
  <c r="K50" i="5"/>
  <c r="X50" i="5" s="1"/>
  <c r="H50" i="5"/>
  <c r="G50" i="5"/>
  <c r="F50" i="5"/>
  <c r="E50" i="5"/>
  <c r="A50" i="5"/>
  <c r="AK49" i="5"/>
  <c r="W49" i="5"/>
  <c r="N49" i="5"/>
  <c r="L49" i="5" s="1"/>
  <c r="K49" i="5"/>
  <c r="X49" i="5" s="1"/>
  <c r="H49" i="5"/>
  <c r="G49" i="5"/>
  <c r="F49" i="5"/>
  <c r="E49" i="5"/>
  <c r="A49" i="5"/>
  <c r="AK48" i="5"/>
  <c r="W48" i="5"/>
  <c r="N48" i="5"/>
  <c r="K48" i="5"/>
  <c r="X48" i="5" s="1"/>
  <c r="H48" i="5"/>
  <c r="G48" i="5"/>
  <c r="F48" i="5"/>
  <c r="E48" i="5"/>
  <c r="A48" i="5"/>
  <c r="AL47" i="5"/>
  <c r="AI47" i="5"/>
  <c r="AG47" i="5"/>
  <c r="AE47" i="5"/>
  <c r="AC47" i="5"/>
  <c r="AB47" i="5"/>
  <c r="AA47" i="5"/>
  <c r="Z47" i="5"/>
  <c r="V47" i="5"/>
  <c r="U47" i="5"/>
  <c r="T47" i="5"/>
  <c r="S47" i="5"/>
  <c r="R47" i="5"/>
  <c r="Q47" i="5"/>
  <c r="P47" i="5"/>
  <c r="O47" i="5"/>
  <c r="M47" i="5"/>
  <c r="J47" i="5"/>
  <c r="I47" i="5"/>
  <c r="A47" i="5"/>
  <c r="AK46" i="5"/>
  <c r="W46" i="5"/>
  <c r="N46" i="5"/>
  <c r="L46" i="5" s="1"/>
  <c r="Y46" i="5" s="1"/>
  <c r="K46" i="5"/>
  <c r="X46" i="5" s="1"/>
  <c r="H46" i="5"/>
  <c r="G46" i="5"/>
  <c r="F46" i="5"/>
  <c r="E46" i="5"/>
  <c r="A46" i="5"/>
  <c r="AK45" i="5"/>
  <c r="W45" i="5"/>
  <c r="W44" i="5" s="1"/>
  <c r="N45" i="5"/>
  <c r="L45" i="5" s="1"/>
  <c r="K45" i="5"/>
  <c r="H45" i="5"/>
  <c r="G45" i="5"/>
  <c r="F45" i="5"/>
  <c r="E45" i="5"/>
  <c r="A45" i="5"/>
  <c r="AI44" i="5"/>
  <c r="AI43" i="5" s="1"/>
  <c r="AI26" i="5" s="1"/>
  <c r="AG44" i="5"/>
  <c r="AE44" i="5"/>
  <c r="AC44" i="5"/>
  <c r="AB44" i="5"/>
  <c r="AB43" i="5" s="1"/>
  <c r="AB26" i="5" s="1"/>
  <c r="AA44" i="5"/>
  <c r="Z44" i="5"/>
  <c r="V44" i="5"/>
  <c r="U44" i="5"/>
  <c r="T44" i="5"/>
  <c r="S44" i="5"/>
  <c r="R44" i="5"/>
  <c r="Q44" i="5"/>
  <c r="P44" i="5"/>
  <c r="O44" i="5"/>
  <c r="O43" i="5" s="1"/>
  <c r="O26" i="5" s="1"/>
  <c r="M44" i="5"/>
  <c r="J44" i="5"/>
  <c r="I44" i="5"/>
  <c r="A44" i="5"/>
  <c r="A43" i="5"/>
  <c r="Y42" i="5"/>
  <c r="W42" i="5"/>
  <c r="L42" i="5"/>
  <c r="J42" i="5"/>
  <c r="I42" i="5"/>
  <c r="H42" i="5"/>
  <c r="G42" i="5"/>
  <c r="F42" i="5"/>
  <c r="E42" i="5"/>
  <c r="A42" i="5"/>
  <c r="Y41" i="5"/>
  <c r="W41" i="5"/>
  <c r="L41" i="5"/>
  <c r="J41" i="5"/>
  <c r="I41" i="5"/>
  <c r="H41" i="5"/>
  <c r="G41" i="5"/>
  <c r="F41" i="5"/>
  <c r="E41" i="5"/>
  <c r="A41" i="5"/>
  <c r="Y40" i="5"/>
  <c r="W40" i="5"/>
  <c r="L40" i="5"/>
  <c r="J40" i="5"/>
  <c r="I40" i="5"/>
  <c r="H40" i="5"/>
  <c r="G40" i="5"/>
  <c r="F40" i="5"/>
  <c r="E40" i="5"/>
  <c r="A40" i="5"/>
  <c r="Y39" i="5"/>
  <c r="W39" i="5"/>
  <c r="L39" i="5"/>
  <c r="J39" i="5"/>
  <c r="I39" i="5"/>
  <c r="H39" i="5"/>
  <c r="G39" i="5"/>
  <c r="F39" i="5"/>
  <c r="E39" i="5"/>
  <c r="A39" i="5"/>
  <c r="Y38" i="5"/>
  <c r="W38" i="5"/>
  <c r="L38" i="5"/>
  <c r="J38" i="5"/>
  <c r="I38" i="5"/>
  <c r="H38" i="5"/>
  <c r="G38" i="5"/>
  <c r="F38" i="5"/>
  <c r="E38" i="5"/>
  <c r="A38" i="5"/>
  <c r="Y37" i="5"/>
  <c r="W37" i="5"/>
  <c r="L37" i="5"/>
  <c r="J37" i="5"/>
  <c r="I37" i="5"/>
  <c r="H37" i="5"/>
  <c r="G37" i="5"/>
  <c r="F37" i="5"/>
  <c r="E37" i="5"/>
  <c r="A37" i="5"/>
  <c r="Y36" i="5"/>
  <c r="W36" i="5"/>
  <c r="L36" i="5"/>
  <c r="J36" i="5"/>
  <c r="I36" i="5"/>
  <c r="H36" i="5"/>
  <c r="G36" i="5"/>
  <c r="F36" i="5"/>
  <c r="E36" i="5"/>
  <c r="A36" i="5"/>
  <c r="Y35" i="5"/>
  <c r="W35" i="5"/>
  <c r="L35" i="5"/>
  <c r="J35" i="5"/>
  <c r="I35" i="5"/>
  <c r="H35" i="5"/>
  <c r="G35" i="5"/>
  <c r="F35" i="5"/>
  <c r="E35" i="5"/>
  <c r="A35" i="5"/>
  <c r="Y34" i="5"/>
  <c r="W34" i="5"/>
  <c r="L34" i="5"/>
  <c r="J34" i="5"/>
  <c r="I34" i="5"/>
  <c r="H34" i="5"/>
  <c r="G34" i="5"/>
  <c r="F34" i="5"/>
  <c r="E34" i="5"/>
  <c r="A34" i="5"/>
  <c r="Y33" i="5"/>
  <c r="W33" i="5"/>
  <c r="L33" i="5"/>
  <c r="J33" i="5"/>
  <c r="I33" i="5"/>
  <c r="H33" i="5"/>
  <c r="G33" i="5"/>
  <c r="F33" i="5"/>
  <c r="E33" i="5"/>
  <c r="A33" i="5"/>
  <c r="Y32" i="5"/>
  <c r="W32" i="5"/>
  <c r="L32" i="5"/>
  <c r="J32" i="5"/>
  <c r="I32" i="5"/>
  <c r="H32" i="5"/>
  <c r="G32" i="5"/>
  <c r="F32" i="5"/>
  <c r="E32" i="5"/>
  <c r="A32" i="5"/>
  <c r="Y31" i="5"/>
  <c r="W31" i="5"/>
  <c r="L31" i="5"/>
  <c r="J31" i="5"/>
  <c r="I31" i="5"/>
  <c r="H31" i="5"/>
  <c r="G31" i="5"/>
  <c r="F31" i="5"/>
  <c r="E31" i="5"/>
  <c r="A31" i="5"/>
  <c r="Y30" i="5"/>
  <c r="W30" i="5"/>
  <c r="L30" i="5"/>
  <c r="J30" i="5"/>
  <c r="I30" i="5"/>
  <c r="H30" i="5"/>
  <c r="G30" i="5"/>
  <c r="F30" i="5"/>
  <c r="E30" i="5"/>
  <c r="A30" i="5"/>
  <c r="Y29" i="5"/>
  <c r="W29" i="5"/>
  <c r="L29" i="5"/>
  <c r="J29" i="5"/>
  <c r="I29" i="5"/>
  <c r="H29" i="5"/>
  <c r="G29" i="5"/>
  <c r="F29" i="5"/>
  <c r="E29" i="5"/>
  <c r="A29" i="5"/>
  <c r="Y28" i="5"/>
  <c r="W28" i="5"/>
  <c r="L28" i="5"/>
  <c r="J28" i="5"/>
  <c r="I28" i="5"/>
  <c r="H28" i="5"/>
  <c r="G28" i="5"/>
  <c r="F28" i="5"/>
  <c r="E28" i="5"/>
  <c r="A28" i="5"/>
  <c r="Y27" i="5"/>
  <c r="W27" i="5"/>
  <c r="L27" i="5"/>
  <c r="J27" i="5"/>
  <c r="I27" i="5"/>
  <c r="H27" i="5"/>
  <c r="G27" i="5"/>
  <c r="F27" i="5"/>
  <c r="E27" i="5"/>
  <c r="A27" i="5"/>
  <c r="A26" i="5"/>
  <c r="A25" i="5"/>
  <c r="H24" i="5"/>
  <c r="G24" i="5"/>
  <c r="F24" i="5"/>
  <c r="E24" i="5"/>
  <c r="A24" i="5"/>
  <c r="H23" i="5"/>
  <c r="G23" i="5"/>
  <c r="F23" i="5"/>
  <c r="E23" i="5"/>
  <c r="A23" i="5"/>
  <c r="H22" i="5"/>
  <c r="G22" i="5"/>
  <c r="F22" i="5"/>
  <c r="E22" i="5"/>
  <c r="A22" i="5"/>
  <c r="H21" i="5"/>
  <c r="G21" i="5"/>
  <c r="F21" i="5"/>
  <c r="E21" i="5"/>
  <c r="A21" i="5"/>
  <c r="H20" i="5"/>
  <c r="G20" i="5"/>
  <c r="F20" i="5"/>
  <c r="E20" i="5"/>
  <c r="A20" i="5"/>
  <c r="H19" i="5"/>
  <c r="G19" i="5"/>
  <c r="F19" i="5"/>
  <c r="E19" i="5"/>
  <c r="A19" i="5"/>
  <c r="H18" i="5"/>
  <c r="G18" i="5"/>
  <c r="F18" i="5"/>
  <c r="E18" i="5"/>
  <c r="A18" i="5"/>
  <c r="BR97" i="4"/>
  <c r="K95" i="18" s="1"/>
  <c r="BP97" i="4"/>
  <c r="I95" i="18" s="1"/>
  <c r="BO97" i="4"/>
  <c r="BD97" i="4"/>
  <c r="AJ97" i="4"/>
  <c r="AD97" i="5" s="1"/>
  <c r="AE97" i="4"/>
  <c r="Z97" i="4"/>
  <c r="R97" i="4"/>
  <c r="N97" i="5" s="1"/>
  <c r="BR96" i="4"/>
  <c r="K94" i="18" s="1"/>
  <c r="BP96" i="4"/>
  <c r="BO96" i="4"/>
  <c r="BD96" i="4"/>
  <c r="AH96" i="5" s="1"/>
  <c r="AJ96" i="4"/>
  <c r="AD96" i="5" s="1"/>
  <c r="AE96" i="4"/>
  <c r="Z96" i="4"/>
  <c r="R96" i="4"/>
  <c r="BM95" i="4"/>
  <c r="BL95" i="4"/>
  <c r="BK95" i="4"/>
  <c r="BJ95" i="4"/>
  <c r="BI95" i="4"/>
  <c r="BH95" i="4"/>
  <c r="BG95" i="4"/>
  <c r="BF95" i="4"/>
  <c r="BE95" i="4"/>
  <c r="BC95" i="4"/>
  <c r="BB95" i="4"/>
  <c r="BA95" i="4"/>
  <c r="AZ95" i="4"/>
  <c r="AY95" i="4"/>
  <c r="AI97" i="6" s="1"/>
  <c r="AX95" i="4"/>
  <c r="AH97" i="6" s="1"/>
  <c r="AV95" i="4"/>
  <c r="AF97" i="6" s="1"/>
  <c r="AU95" i="4"/>
  <c r="AE97" i="6" s="1"/>
  <c r="AS95" i="4"/>
  <c r="AC97" i="6" s="1"/>
  <c r="AR95" i="4"/>
  <c r="AB97" i="6" s="1"/>
  <c r="AQ95" i="4"/>
  <c r="AA97" i="6" s="1"/>
  <c r="AP95" i="4"/>
  <c r="Z97" i="6" s="1"/>
  <c r="AO95" i="4"/>
  <c r="Y97" i="6" s="1"/>
  <c r="AN95" i="4"/>
  <c r="X97" i="6" s="1"/>
  <c r="AM95" i="4"/>
  <c r="W97" i="6" s="1"/>
  <c r="AL95" i="4"/>
  <c r="V97" i="6" s="1"/>
  <c r="AK95" i="4"/>
  <c r="U97" i="6" s="1"/>
  <c r="AI95" i="4"/>
  <c r="S97" i="6" s="1"/>
  <c r="AH95" i="4"/>
  <c r="R97" i="6" s="1"/>
  <c r="AG95" i="4"/>
  <c r="Q97" i="6" s="1"/>
  <c r="AF95" i="4"/>
  <c r="P97" i="6" s="1"/>
  <c r="AD95" i="4"/>
  <c r="N97" i="6" s="1"/>
  <c r="AC95" i="4"/>
  <c r="M97" i="6" s="1"/>
  <c r="AB95" i="4"/>
  <c r="L97" i="6" s="1"/>
  <c r="AA95" i="4"/>
  <c r="K97" i="6" s="1"/>
  <c r="Y95" i="4"/>
  <c r="I97" i="6" s="1"/>
  <c r="W95" i="4"/>
  <c r="G97" i="6" s="1"/>
  <c r="V95" i="4"/>
  <c r="F97" i="6" s="1"/>
  <c r="T95" i="4"/>
  <c r="S95" i="4"/>
  <c r="Q95" i="4"/>
  <c r="P95" i="4"/>
  <c r="O95" i="4"/>
  <c r="N95" i="4"/>
  <c r="M95" i="4"/>
  <c r="L95" i="4"/>
  <c r="K95" i="4"/>
  <c r="J95" i="4"/>
  <c r="I95" i="4"/>
  <c r="H95" i="4"/>
  <c r="G95" i="4"/>
  <c r="F95" i="4"/>
  <c r="E95" i="4"/>
  <c r="BR92" i="4"/>
  <c r="K90" i="18" s="1"/>
  <c r="BQ92" i="4"/>
  <c r="J90" i="18" s="1"/>
  <c r="BP92" i="4"/>
  <c r="I90" i="18" s="1"/>
  <c r="BD92" i="4"/>
  <c r="AH92" i="5" s="1"/>
  <c r="AT92" i="4"/>
  <c r="AF92" i="5" s="1"/>
  <c r="BO92" i="4"/>
  <c r="AI92" i="4"/>
  <c r="AE92" i="4" s="1"/>
  <c r="Z92" i="4"/>
  <c r="BR91" i="4"/>
  <c r="K89" i="18" s="1"/>
  <c r="BQ91" i="4"/>
  <c r="J89" i="18" s="1"/>
  <c r="BP91" i="4"/>
  <c r="I89" i="18" s="1"/>
  <c r="BD91" i="4"/>
  <c r="AH91" i="5" s="1"/>
  <c r="AT91" i="4"/>
  <c r="AF91" i="5" s="1"/>
  <c r="AJ91" i="4"/>
  <c r="AD91" i="5" s="1"/>
  <c r="AI91" i="4"/>
  <c r="AE91" i="4" s="1"/>
  <c r="Z91" i="4"/>
  <c r="BR90" i="4"/>
  <c r="K88" i="18" s="1"/>
  <c r="BQ90" i="4"/>
  <c r="J88" i="18" s="1"/>
  <c r="BP90" i="4"/>
  <c r="I88" i="18" s="1"/>
  <c r="BD90" i="4"/>
  <c r="AH90" i="5" s="1"/>
  <c r="AU90" i="4"/>
  <c r="AT90" i="4" s="1"/>
  <c r="AF90" i="5" s="1"/>
  <c r="AJ90" i="4"/>
  <c r="AD90" i="5" s="1"/>
  <c r="AI90" i="4"/>
  <c r="AE90" i="4" s="1"/>
  <c r="Z90" i="4"/>
  <c r="BR89" i="4"/>
  <c r="K87" i="18" s="1"/>
  <c r="BQ89" i="4"/>
  <c r="J87" i="18" s="1"/>
  <c r="BP89" i="4"/>
  <c r="I87" i="18" s="1"/>
  <c r="BD89" i="4"/>
  <c r="AH89" i="5" s="1"/>
  <c r="AT89" i="4"/>
  <c r="AF89" i="5" s="1"/>
  <c r="AJ89" i="4"/>
  <c r="AD89" i="5" s="1"/>
  <c r="AI89" i="4"/>
  <c r="AE89" i="4" s="1"/>
  <c r="Z89" i="4"/>
  <c r="BR88" i="4"/>
  <c r="K86" i="18" s="1"/>
  <c r="BQ88" i="4"/>
  <c r="J86" i="18" s="1"/>
  <c r="BP88" i="4"/>
  <c r="I86" i="18" s="1"/>
  <c r="BD88" i="4"/>
  <c r="AH88" i="5" s="1"/>
  <c r="AU88" i="4"/>
  <c r="AT88" i="4" s="1"/>
  <c r="AF88" i="5" s="1"/>
  <c r="AJ88" i="4"/>
  <c r="AI88" i="4"/>
  <c r="AE88" i="4" s="1"/>
  <c r="X88" i="4" s="1"/>
  <c r="Y88" i="5" s="1"/>
  <c r="Z88" i="4"/>
  <c r="Q88" i="4"/>
  <c r="BR87" i="4"/>
  <c r="K85" i="18" s="1"/>
  <c r="BQ87" i="4"/>
  <c r="J85" i="18" s="1"/>
  <c r="BP87" i="4"/>
  <c r="I85" i="18" s="1"/>
  <c r="BD87" i="4"/>
  <c r="AH87" i="5" s="1"/>
  <c r="AU87" i="4"/>
  <c r="AT87" i="4" s="1"/>
  <c r="AF87" i="5" s="1"/>
  <c r="AJ87" i="4"/>
  <c r="AD87" i="5" s="1"/>
  <c r="AE87" i="4"/>
  <c r="Z87" i="4"/>
  <c r="BR86" i="4"/>
  <c r="K84" i="18" s="1"/>
  <c r="BQ86" i="4"/>
  <c r="J84" i="18" s="1"/>
  <c r="BP86" i="4"/>
  <c r="I84" i="18" s="1"/>
  <c r="BO86" i="4"/>
  <c r="BD86" i="4"/>
  <c r="AH86" i="5" s="1"/>
  <c r="AT86" i="4"/>
  <c r="AF86" i="5" s="1"/>
  <c r="AJ86" i="4"/>
  <c r="AD86" i="5" s="1"/>
  <c r="AE86" i="4"/>
  <c r="Z86" i="4"/>
  <c r="BR85" i="4"/>
  <c r="K83" i="18" s="1"/>
  <c r="BQ85" i="4"/>
  <c r="J83" i="18" s="1"/>
  <c r="BP85" i="4"/>
  <c r="I83" i="18" s="1"/>
  <c r="BD85" i="4"/>
  <c r="AH85" i="5" s="1"/>
  <c r="BO85" i="4"/>
  <c r="H83" i="18" s="1"/>
  <c r="AJ85" i="4"/>
  <c r="AD85" i="5" s="1"/>
  <c r="AE85" i="4"/>
  <c r="Z85" i="4"/>
  <c r="BR84" i="4"/>
  <c r="K82" i="18" s="1"/>
  <c r="BQ84" i="4"/>
  <c r="J82" i="18" s="1"/>
  <c r="BP84" i="4"/>
  <c r="I82" i="18" s="1"/>
  <c r="BD84" i="4"/>
  <c r="AH84" i="5" s="1"/>
  <c r="AU84" i="4"/>
  <c r="AT84" i="4" s="1"/>
  <c r="AF84" i="5" s="1"/>
  <c r="BO84" i="4"/>
  <c r="H82" i="18" s="1"/>
  <c r="AI84" i="4"/>
  <c r="AE84" i="4" s="1"/>
  <c r="Z84" i="4"/>
  <c r="BR83" i="4"/>
  <c r="K81" i="18" s="1"/>
  <c r="BQ83" i="4"/>
  <c r="BP83" i="4"/>
  <c r="I81" i="18" s="1"/>
  <c r="BD83" i="4"/>
  <c r="AH83" i="5" s="1"/>
  <c r="BO83" i="4"/>
  <c r="AJ83" i="4"/>
  <c r="AD83" i="5" s="1"/>
  <c r="AD83" i="4"/>
  <c r="AI83" i="4" s="1"/>
  <c r="AE83" i="4" s="1"/>
  <c r="X83" i="4" s="1"/>
  <c r="Y83" i="5" s="1"/>
  <c r="Q83" i="4"/>
  <c r="R83" i="4" s="1"/>
  <c r="BR82" i="4"/>
  <c r="K80" i="18" s="1"/>
  <c r="BQ82" i="4"/>
  <c r="J80" i="18" s="1"/>
  <c r="BP82" i="4"/>
  <c r="I80" i="18" s="1"/>
  <c r="BD82" i="4"/>
  <c r="AH82" i="5" s="1"/>
  <c r="BO82" i="4"/>
  <c r="AI82" i="4"/>
  <c r="AE82" i="4" s="1"/>
  <c r="Z82" i="4"/>
  <c r="Q82" i="4"/>
  <c r="R82" i="4" s="1"/>
  <c r="BM81" i="4"/>
  <c r="BM79" i="4" s="1"/>
  <c r="BL81" i="4"/>
  <c r="BL79" i="4" s="1"/>
  <c r="BK81" i="4"/>
  <c r="BK79" i="4" s="1"/>
  <c r="BJ81" i="4"/>
  <c r="BJ79" i="4" s="1"/>
  <c r="BI81" i="4"/>
  <c r="BI79" i="4" s="1"/>
  <c r="BH81" i="4"/>
  <c r="BH79" i="4" s="1"/>
  <c r="BG81" i="4"/>
  <c r="BG79" i="4" s="1"/>
  <c r="BF81" i="4"/>
  <c r="BF79" i="4" s="1"/>
  <c r="BE81" i="4"/>
  <c r="BE79" i="4" s="1"/>
  <c r="BC81" i="4"/>
  <c r="BC79" i="4" s="1"/>
  <c r="BB81" i="4"/>
  <c r="BB79" i="4" s="1"/>
  <c r="BA81" i="4"/>
  <c r="BA79" i="4" s="1"/>
  <c r="AZ81" i="4"/>
  <c r="AZ79" i="4" s="1"/>
  <c r="AY81" i="4"/>
  <c r="AY79" i="4" s="1"/>
  <c r="AX81" i="4"/>
  <c r="AX79" i="4" s="1"/>
  <c r="AW81" i="4"/>
  <c r="AW79" i="4" s="1"/>
  <c r="AV81" i="4"/>
  <c r="AV79" i="4" s="1"/>
  <c r="AS81" i="4"/>
  <c r="AS79" i="4" s="1"/>
  <c r="AR81" i="4"/>
  <c r="AR79" i="4" s="1"/>
  <c r="AQ81" i="4"/>
  <c r="AQ79" i="4" s="1"/>
  <c r="AP81" i="4"/>
  <c r="AP79" i="4" s="1"/>
  <c r="AO81" i="4"/>
  <c r="AO79" i="4" s="1"/>
  <c r="AN81" i="4"/>
  <c r="AN79" i="4" s="1"/>
  <c r="AM81" i="4"/>
  <c r="AM79" i="4" s="1"/>
  <c r="AL81" i="4"/>
  <c r="AL79" i="4" s="1"/>
  <c r="AH81" i="4"/>
  <c r="AH79" i="4" s="1"/>
  <c r="AG81" i="4"/>
  <c r="AG79" i="4" s="1"/>
  <c r="AF81" i="4"/>
  <c r="AF79" i="4" s="1"/>
  <c r="AC81" i="4"/>
  <c r="AC79" i="4" s="1"/>
  <c r="AB81" i="4"/>
  <c r="AB79" i="4" s="1"/>
  <c r="AA81" i="4"/>
  <c r="AA79" i="4" s="1"/>
  <c r="Y81" i="4"/>
  <c r="Y79" i="4" s="1"/>
  <c r="W81" i="4"/>
  <c r="W81" i="5" s="1"/>
  <c r="V81" i="4"/>
  <c r="F83" i="6" s="1"/>
  <c r="F81" i="6" s="1"/>
  <c r="T81" i="4"/>
  <c r="T79" i="4" s="1"/>
  <c r="S81" i="4"/>
  <c r="S79" i="4" s="1"/>
  <c r="P81" i="4"/>
  <c r="P79" i="4" s="1"/>
  <c r="O81" i="4"/>
  <c r="O79" i="4" s="1"/>
  <c r="N81" i="4"/>
  <c r="N79" i="4" s="1"/>
  <c r="M81" i="4"/>
  <c r="M79" i="4" s="1"/>
  <c r="L81" i="4"/>
  <c r="J81" i="5" s="1"/>
  <c r="K81" i="4"/>
  <c r="J81" i="4"/>
  <c r="J79" i="4" s="1"/>
  <c r="I81" i="4"/>
  <c r="I81" i="5" s="1"/>
  <c r="K79" i="4"/>
  <c r="BR77" i="4"/>
  <c r="K75" i="18" s="1"/>
  <c r="BQ77" i="4"/>
  <c r="J75" i="18" s="1"/>
  <c r="BP77" i="4"/>
  <c r="I75" i="18" s="1"/>
  <c r="BO77" i="4"/>
  <c r="H75" i="18" s="1"/>
  <c r="BD77" i="4"/>
  <c r="AH77" i="5" s="1"/>
  <c r="AT77" i="4"/>
  <c r="AF77" i="5" s="1"/>
  <c r="AJ77" i="4"/>
  <c r="AE77" i="4"/>
  <c r="Z77" i="4"/>
  <c r="U77" i="4"/>
  <c r="X77" i="4" s="1"/>
  <c r="BR76" i="4"/>
  <c r="K74" i="18" s="1"/>
  <c r="BQ76" i="4"/>
  <c r="J74" i="18" s="1"/>
  <c r="BP76" i="4"/>
  <c r="I74" i="18" s="1"/>
  <c r="BO76" i="4"/>
  <c r="H74" i="18" s="1"/>
  <c r="BD76" i="4"/>
  <c r="AH76" i="5" s="1"/>
  <c r="AT76" i="4"/>
  <c r="AF76" i="5" s="1"/>
  <c r="AJ76" i="4"/>
  <c r="AE76" i="4"/>
  <c r="Z76" i="4"/>
  <c r="U76" i="4"/>
  <c r="X76" i="4" s="1"/>
  <c r="BR75" i="4"/>
  <c r="K73" i="18" s="1"/>
  <c r="BQ75" i="4"/>
  <c r="J73" i="18" s="1"/>
  <c r="BP75" i="4"/>
  <c r="I73" i="18" s="1"/>
  <c r="BO75" i="4"/>
  <c r="H73" i="18" s="1"/>
  <c r="BD75" i="4"/>
  <c r="AH75" i="5" s="1"/>
  <c r="AT75" i="4"/>
  <c r="AF75" i="5" s="1"/>
  <c r="AJ75" i="4"/>
  <c r="AE75" i="4"/>
  <c r="Z75" i="4"/>
  <c r="U75" i="4"/>
  <c r="X75" i="4" s="1"/>
  <c r="BR74" i="4"/>
  <c r="K72" i="18" s="1"/>
  <c r="BQ74" i="4"/>
  <c r="J72" i="18" s="1"/>
  <c r="BP74" i="4"/>
  <c r="I72" i="18" s="1"/>
  <c r="BO74" i="4"/>
  <c r="H72" i="18" s="1"/>
  <c r="BD74" i="4"/>
  <c r="AH74" i="5" s="1"/>
  <c r="AT74" i="4"/>
  <c r="AF74" i="5" s="1"/>
  <c r="AJ74" i="4"/>
  <c r="AE74" i="4"/>
  <c r="Z74" i="4"/>
  <c r="U74" i="4"/>
  <c r="X74" i="4" s="1"/>
  <c r="BR73" i="4"/>
  <c r="K71" i="18" s="1"/>
  <c r="BQ73" i="4"/>
  <c r="J71" i="18" s="1"/>
  <c r="BP73" i="4"/>
  <c r="I71" i="18" s="1"/>
  <c r="BO73" i="4"/>
  <c r="H71" i="18" s="1"/>
  <c r="BD73" i="4"/>
  <c r="AH73" i="5" s="1"/>
  <c r="AT73" i="4"/>
  <c r="AF73" i="5" s="1"/>
  <c r="AJ73" i="4"/>
  <c r="AE73" i="4"/>
  <c r="Z73" i="4"/>
  <c r="U73" i="4"/>
  <c r="X73" i="4" s="1"/>
  <c r="BR72" i="4"/>
  <c r="K70" i="18" s="1"/>
  <c r="BQ72" i="4"/>
  <c r="J70" i="18" s="1"/>
  <c r="BP72" i="4"/>
  <c r="I70" i="18" s="1"/>
  <c r="BO72" i="4"/>
  <c r="H70" i="18" s="1"/>
  <c r="BD72" i="4"/>
  <c r="AH72" i="5" s="1"/>
  <c r="AT72" i="4"/>
  <c r="AF72" i="5" s="1"/>
  <c r="AJ72" i="4"/>
  <c r="AE72" i="4"/>
  <c r="Z72" i="4"/>
  <c r="U72" i="4"/>
  <c r="X72" i="4" s="1"/>
  <c r="BM71" i="4"/>
  <c r="BM70" i="4" s="1"/>
  <c r="BL71" i="4"/>
  <c r="BL70" i="4" s="1"/>
  <c r="BK71" i="4"/>
  <c r="BK70" i="4" s="1"/>
  <c r="BJ71" i="4"/>
  <c r="BJ70" i="4" s="1"/>
  <c r="BI71" i="4"/>
  <c r="BI70" i="4" s="1"/>
  <c r="BH71" i="4"/>
  <c r="BH70" i="4" s="1"/>
  <c r="BG71" i="4"/>
  <c r="BG70" i="4" s="1"/>
  <c r="BF71" i="4"/>
  <c r="BF70" i="4" s="1"/>
  <c r="BE71" i="4"/>
  <c r="BE70" i="4" s="1"/>
  <c r="BC71" i="4"/>
  <c r="BC70" i="4" s="1"/>
  <c r="BB71" i="4"/>
  <c r="BB70" i="4" s="1"/>
  <c r="BA71" i="4"/>
  <c r="BA70" i="4" s="1"/>
  <c r="AZ71" i="4"/>
  <c r="AZ70" i="4" s="1"/>
  <c r="AY71" i="4"/>
  <c r="AY70" i="4" s="1"/>
  <c r="AX71" i="4"/>
  <c r="AX70" i="4" s="1"/>
  <c r="AW71" i="4"/>
  <c r="AW70" i="4" s="1"/>
  <c r="AV71" i="4"/>
  <c r="AV70" i="4" s="1"/>
  <c r="AU71" i="4"/>
  <c r="AU70" i="4" s="1"/>
  <c r="AS71" i="4"/>
  <c r="AS70" i="4" s="1"/>
  <c r="AR71" i="4"/>
  <c r="AR70" i="4" s="1"/>
  <c r="AQ71" i="4"/>
  <c r="AQ70" i="4" s="1"/>
  <c r="AP71" i="4"/>
  <c r="AP70" i="4" s="1"/>
  <c r="AO71" i="4"/>
  <c r="AO70" i="4" s="1"/>
  <c r="AN71" i="4"/>
  <c r="AN70" i="4" s="1"/>
  <c r="AM71" i="4"/>
  <c r="AM70" i="4" s="1"/>
  <c r="AL71" i="4"/>
  <c r="AL70" i="4" s="1"/>
  <c r="AK71" i="4"/>
  <c r="AK70" i="4" s="1"/>
  <c r="AI71" i="4"/>
  <c r="AI70" i="4" s="1"/>
  <c r="AH71" i="4"/>
  <c r="AH70" i="4" s="1"/>
  <c r="AG71" i="4"/>
  <c r="AG70" i="4" s="1"/>
  <c r="AF71" i="4"/>
  <c r="AF70" i="4" s="1"/>
  <c r="AD71" i="4"/>
  <c r="AD70" i="4" s="1"/>
  <c r="AC71" i="4"/>
  <c r="AC70" i="4" s="1"/>
  <c r="AB71" i="4"/>
  <c r="AB70" i="4" s="1"/>
  <c r="AA71" i="4"/>
  <c r="AA70" i="4" s="1"/>
  <c r="Y71" i="4"/>
  <c r="Y70" i="4" s="1"/>
  <c r="W71" i="4"/>
  <c r="W70" i="4" s="1"/>
  <c r="V71" i="4"/>
  <c r="F73" i="6" s="1"/>
  <c r="T71" i="4"/>
  <c r="T70" i="4" s="1"/>
  <c r="S71" i="4"/>
  <c r="S70" i="4" s="1"/>
  <c r="R71" i="4"/>
  <c r="R70" i="4" s="1"/>
  <c r="Q71" i="4"/>
  <c r="Q70" i="4" s="1"/>
  <c r="P71" i="4"/>
  <c r="P70" i="4" s="1"/>
  <c r="O71" i="4"/>
  <c r="O70" i="4" s="1"/>
  <c r="N71" i="4"/>
  <c r="N70" i="4" s="1"/>
  <c r="M71" i="4"/>
  <c r="M70" i="4" s="1"/>
  <c r="L71" i="4"/>
  <c r="L70" i="4" s="1"/>
  <c r="K71" i="4"/>
  <c r="K70" i="4" s="1"/>
  <c r="J71" i="4"/>
  <c r="J70" i="4" s="1"/>
  <c r="I71" i="4"/>
  <c r="I70" i="4" s="1"/>
  <c r="G71" i="4"/>
  <c r="F71" i="4"/>
  <c r="F71" i="5" s="1"/>
  <c r="BR56" i="4"/>
  <c r="K54" i="18" s="1"/>
  <c r="BP56" i="4"/>
  <c r="I54" i="18" s="1"/>
  <c r="BO56" i="4"/>
  <c r="BD56" i="4"/>
  <c r="AH56" i="5" s="1"/>
  <c r="AW56" i="4"/>
  <c r="AW54" i="4" s="1"/>
  <c r="AW53" i="4" s="1"/>
  <c r="AJ56" i="4"/>
  <c r="AE56" i="4"/>
  <c r="Z56" i="4"/>
  <c r="U56" i="4"/>
  <c r="BR55" i="4"/>
  <c r="BQ55" i="4"/>
  <c r="J53" i="18" s="1"/>
  <c r="BP55" i="4"/>
  <c r="BO55" i="4"/>
  <c r="BD55" i="4"/>
  <c r="AH55" i="5" s="1"/>
  <c r="AT55" i="4"/>
  <c r="AJ55" i="4"/>
  <c r="AE55" i="4"/>
  <c r="Z55" i="4"/>
  <c r="Z54" i="4" s="1"/>
  <c r="Z53" i="4" s="1"/>
  <c r="U55" i="4"/>
  <c r="N55" i="5" s="1"/>
  <c r="BM54" i="4"/>
  <c r="BM53" i="4" s="1"/>
  <c r="BL54" i="4"/>
  <c r="BL53" i="4" s="1"/>
  <c r="BK54" i="4"/>
  <c r="BK53" i="4" s="1"/>
  <c r="BJ54" i="4"/>
  <c r="BJ53" i="4" s="1"/>
  <c r="BI54" i="4"/>
  <c r="BI53" i="4" s="1"/>
  <c r="BH54" i="4"/>
  <c r="BH53" i="4" s="1"/>
  <c r="BG54" i="4"/>
  <c r="BG53" i="4" s="1"/>
  <c r="BF54" i="4"/>
  <c r="BF53" i="4" s="1"/>
  <c r="BE54" i="4"/>
  <c r="BE53" i="4" s="1"/>
  <c r="BC54" i="4"/>
  <c r="BC53" i="4" s="1"/>
  <c r="BB54" i="4"/>
  <c r="BB53" i="4" s="1"/>
  <c r="BA54" i="4"/>
  <c r="AZ54" i="4"/>
  <c r="AZ53" i="4" s="1"/>
  <c r="AY54" i="4"/>
  <c r="AY53" i="4" s="1"/>
  <c r="AX54" i="4"/>
  <c r="AX53" i="4" s="1"/>
  <c r="AV54" i="4"/>
  <c r="AV53" i="4" s="1"/>
  <c r="AU54" i="4"/>
  <c r="AU53" i="4" s="1"/>
  <c r="AS54" i="4"/>
  <c r="AS53" i="4" s="1"/>
  <c r="AR54" i="4"/>
  <c r="AR53" i="4" s="1"/>
  <c r="AQ54" i="4"/>
  <c r="AQ53" i="4" s="1"/>
  <c r="AQ52" i="4" s="1"/>
  <c r="AP54" i="4"/>
  <c r="AP53" i="4" s="1"/>
  <c r="AO54" i="4"/>
  <c r="AO53" i="4" s="1"/>
  <c r="AN54" i="4"/>
  <c r="AN53" i="4" s="1"/>
  <c r="AM54" i="4"/>
  <c r="AM53" i="4" s="1"/>
  <c r="AL54" i="4"/>
  <c r="AL53" i="4" s="1"/>
  <c r="AK54" i="4"/>
  <c r="AK53" i="4" s="1"/>
  <c r="AI54" i="4"/>
  <c r="AI53" i="4" s="1"/>
  <c r="AH54" i="4"/>
  <c r="AH53" i="4" s="1"/>
  <c r="AG54" i="4"/>
  <c r="AG53" i="4" s="1"/>
  <c r="AF54" i="4"/>
  <c r="AF53" i="4" s="1"/>
  <c r="AD54" i="4"/>
  <c r="AD53" i="4" s="1"/>
  <c r="AC54" i="4"/>
  <c r="AC53" i="4" s="1"/>
  <c r="AB54" i="4"/>
  <c r="AB53" i="4" s="1"/>
  <c r="AA54" i="4"/>
  <c r="AA53" i="4" s="1"/>
  <c r="Y54" i="4"/>
  <c r="Y53" i="4" s="1"/>
  <c r="X54" i="4"/>
  <c r="X53" i="4" s="1"/>
  <c r="W54" i="4"/>
  <c r="W53" i="4" s="1"/>
  <c r="V54" i="4"/>
  <c r="F56" i="6" s="1"/>
  <c r="T54" i="4"/>
  <c r="T53" i="4" s="1"/>
  <c r="S54" i="4"/>
  <c r="S53" i="4" s="1"/>
  <c r="R54" i="4"/>
  <c r="R53" i="4" s="1"/>
  <c r="Q54" i="4"/>
  <c r="Q53" i="4" s="1"/>
  <c r="P54" i="4"/>
  <c r="P53" i="4" s="1"/>
  <c r="O54" i="4"/>
  <c r="O53" i="4" s="1"/>
  <c r="N54" i="4"/>
  <c r="N53" i="4" s="1"/>
  <c r="M54" i="4"/>
  <c r="M53" i="4" s="1"/>
  <c r="L54" i="4"/>
  <c r="L53" i="4" s="1"/>
  <c r="L52" i="4" s="1"/>
  <c r="K54" i="4"/>
  <c r="J54" i="4"/>
  <c r="J53" i="4" s="1"/>
  <c r="I54" i="4"/>
  <c r="I53" i="4" s="1"/>
  <c r="H54" i="4"/>
  <c r="H53" i="4" s="1"/>
  <c r="H52" i="4" s="1"/>
  <c r="G54" i="4"/>
  <c r="G54" i="5" s="1"/>
  <c r="F54" i="4"/>
  <c r="F54" i="5" s="1"/>
  <c r="E54" i="4"/>
  <c r="E54" i="5" s="1"/>
  <c r="BA53" i="4"/>
  <c r="K53" i="4"/>
  <c r="E52" i="4"/>
  <c r="E52" i="5" s="1"/>
  <c r="BR51" i="4"/>
  <c r="K49" i="18" s="1"/>
  <c r="BQ51" i="4"/>
  <c r="J49" i="18" s="1"/>
  <c r="BP51" i="4"/>
  <c r="I49" i="18" s="1"/>
  <c r="BO51" i="4"/>
  <c r="H49" i="18" s="1"/>
  <c r="BD51" i="4"/>
  <c r="AH51" i="5" s="1"/>
  <c r="AT51" i="4"/>
  <c r="AF51" i="5" s="1"/>
  <c r="AJ51" i="4"/>
  <c r="AD51" i="5" s="1"/>
  <c r="AE51" i="4"/>
  <c r="Z51" i="4"/>
  <c r="U51" i="4"/>
  <c r="X51" i="4" s="1"/>
  <c r="BR50" i="4"/>
  <c r="K48" i="18" s="1"/>
  <c r="BQ50" i="4"/>
  <c r="J48" i="18" s="1"/>
  <c r="BP50" i="4"/>
  <c r="I48" i="18" s="1"/>
  <c r="BO50" i="4"/>
  <c r="BD50" i="4"/>
  <c r="AH50" i="5" s="1"/>
  <c r="AT50" i="4"/>
  <c r="AF50" i="5" s="1"/>
  <c r="AJ50" i="4"/>
  <c r="AD50" i="5" s="1"/>
  <c r="AE50" i="4"/>
  <c r="Z50" i="4"/>
  <c r="R47" i="4"/>
  <c r="BR49" i="4"/>
  <c r="K47" i="18" s="1"/>
  <c r="BQ49" i="4"/>
  <c r="J47" i="18" s="1"/>
  <c r="BP49" i="4"/>
  <c r="I47" i="18" s="1"/>
  <c r="BO49" i="4"/>
  <c r="H47" i="18" s="1"/>
  <c r="BD49" i="4"/>
  <c r="AH49" i="5" s="1"/>
  <c r="AT49" i="4"/>
  <c r="AF49" i="5" s="1"/>
  <c r="AJ49" i="4"/>
  <c r="AE49" i="4"/>
  <c r="Z49" i="4"/>
  <c r="U49" i="4"/>
  <c r="X49" i="4" s="1"/>
  <c r="BR48" i="4"/>
  <c r="K46" i="18" s="1"/>
  <c r="BP48" i="4"/>
  <c r="I46" i="18" s="1"/>
  <c r="BO48" i="4"/>
  <c r="H46" i="18" s="1"/>
  <c r="BQ48" i="4"/>
  <c r="AT48" i="4"/>
  <c r="AF48" i="5" s="1"/>
  <c r="AJ48" i="4"/>
  <c r="AD48" i="5" s="1"/>
  <c r="AE48" i="4"/>
  <c r="Z48" i="4"/>
  <c r="U48" i="4"/>
  <c r="BM47" i="4"/>
  <c r="BL47" i="4"/>
  <c r="BK47" i="4"/>
  <c r="BJ47" i="4"/>
  <c r="BI47" i="4"/>
  <c r="BH47" i="4"/>
  <c r="BF47" i="4"/>
  <c r="BE47" i="4"/>
  <c r="BC47" i="4"/>
  <c r="BB47" i="4"/>
  <c r="BA47" i="4"/>
  <c r="AZ47" i="4"/>
  <c r="AY47" i="4"/>
  <c r="AX47" i="4"/>
  <c r="AW47" i="4"/>
  <c r="AV47" i="4"/>
  <c r="AU47" i="4"/>
  <c r="AS47" i="4"/>
  <c r="AR47" i="4"/>
  <c r="AQ47" i="4"/>
  <c r="AP47" i="4"/>
  <c r="AO47" i="4"/>
  <c r="AN47" i="4"/>
  <c r="AM47" i="4"/>
  <c r="AL47" i="4"/>
  <c r="AK47" i="4"/>
  <c r="AI47" i="4"/>
  <c r="AH47" i="4"/>
  <c r="AG47" i="4"/>
  <c r="AF47" i="4"/>
  <c r="AD47" i="4"/>
  <c r="AC47" i="4"/>
  <c r="AB47" i="4"/>
  <c r="AA47" i="4"/>
  <c r="Y47" i="4"/>
  <c r="W47" i="4"/>
  <c r="V47" i="4"/>
  <c r="T47" i="4"/>
  <c r="S47" i="4"/>
  <c r="P47" i="4"/>
  <c r="O47" i="4"/>
  <c r="N47" i="4"/>
  <c r="M47" i="4"/>
  <c r="L47" i="4"/>
  <c r="K47" i="4"/>
  <c r="J47" i="4"/>
  <c r="I47" i="4"/>
  <c r="H47" i="4"/>
  <c r="G47" i="4"/>
  <c r="F47" i="4"/>
  <c r="E47" i="4"/>
  <c r="E47" i="5" s="1"/>
  <c r="BQ46" i="4"/>
  <c r="J44" i="18" s="1"/>
  <c r="BP46" i="4"/>
  <c r="I44" i="18" s="1"/>
  <c r="BO46" i="4"/>
  <c r="H44" i="18" s="1"/>
  <c r="BD46" i="4"/>
  <c r="AH46" i="5" s="1"/>
  <c r="AJ46" i="4"/>
  <c r="AD46" i="5" s="1"/>
  <c r="AE46" i="4"/>
  <c r="Z46" i="4"/>
  <c r="U46" i="4"/>
  <c r="O46" i="4"/>
  <c r="AX46" i="4" s="1"/>
  <c r="BQ45" i="4"/>
  <c r="J43" i="18" s="1"/>
  <c r="BP45" i="4"/>
  <c r="I43" i="18" s="1"/>
  <c r="BO45" i="4"/>
  <c r="BD45" i="4"/>
  <c r="AH45" i="5" s="1"/>
  <c r="AJ45" i="4"/>
  <c r="AE45" i="4"/>
  <c r="Z45" i="4"/>
  <c r="U45" i="4"/>
  <c r="X45" i="4" s="1"/>
  <c r="O45" i="4"/>
  <c r="AX45" i="4" s="1"/>
  <c r="BR45" i="4" s="1"/>
  <c r="K43" i="18" s="1"/>
  <c r="BM44" i="4"/>
  <c r="BL44" i="4"/>
  <c r="BK44" i="4"/>
  <c r="BJ44" i="4"/>
  <c r="BI44" i="4"/>
  <c r="BH44" i="4"/>
  <c r="BG44" i="4"/>
  <c r="BF44" i="4"/>
  <c r="BE44" i="4"/>
  <c r="BC44" i="4"/>
  <c r="BB44" i="4"/>
  <c r="BA44" i="4"/>
  <c r="AZ44" i="4"/>
  <c r="AY44" i="4"/>
  <c r="AY43" i="4" s="1"/>
  <c r="AY26" i="4" s="1"/>
  <c r="AW44" i="4"/>
  <c r="AV44" i="4"/>
  <c r="AU44" i="4"/>
  <c r="AS44" i="4"/>
  <c r="AR44" i="4"/>
  <c r="AQ44" i="4"/>
  <c r="AP44" i="4"/>
  <c r="AO44" i="4"/>
  <c r="AN44" i="4"/>
  <c r="AM44" i="4"/>
  <c r="AL44" i="4"/>
  <c r="AK44" i="4"/>
  <c r="AI44" i="4"/>
  <c r="AH44" i="4"/>
  <c r="AG44" i="4"/>
  <c r="AF44" i="4"/>
  <c r="AD44" i="4"/>
  <c r="AC44" i="4"/>
  <c r="AB44" i="4"/>
  <c r="AA44" i="4"/>
  <c r="Y44" i="4"/>
  <c r="W44" i="4"/>
  <c r="V44" i="4"/>
  <c r="T44" i="4"/>
  <c r="S44" i="4"/>
  <c r="R44" i="4"/>
  <c r="Q44" i="4"/>
  <c r="P44" i="4"/>
  <c r="N44" i="4"/>
  <c r="M44" i="4"/>
  <c r="L44" i="4"/>
  <c r="K44" i="4"/>
  <c r="J44" i="4"/>
  <c r="I44" i="4"/>
  <c r="I43" i="4" s="1"/>
  <c r="I26" i="4" s="1"/>
  <c r="H44" i="4"/>
  <c r="G44" i="4"/>
  <c r="G44" i="5" s="1"/>
  <c r="F44" i="4"/>
  <c r="F44" i="5" s="1"/>
  <c r="E44" i="4"/>
  <c r="E44" i="5" s="1"/>
  <c r="E43" i="4"/>
  <c r="E43" i="5" s="1"/>
  <c r="BR24" i="4"/>
  <c r="BM24" i="4"/>
  <c r="BL24" i="4"/>
  <c r="BK24" i="4"/>
  <c r="BJ24" i="4"/>
  <c r="BI24" i="4"/>
  <c r="BH24" i="4"/>
  <c r="BG24" i="4"/>
  <c r="BF24" i="4"/>
  <c r="BE24" i="4"/>
  <c r="BC24" i="4"/>
  <c r="BB24" i="4"/>
  <c r="BA24" i="4"/>
  <c r="AZ24" i="4"/>
  <c r="AY24" i="4"/>
  <c r="AX24" i="4"/>
  <c r="AV24" i="4"/>
  <c r="AU24" i="4"/>
  <c r="AS24" i="4"/>
  <c r="AR24" i="4"/>
  <c r="AQ24" i="4"/>
  <c r="AP24" i="4"/>
  <c r="AO24" i="4"/>
  <c r="AN24" i="4"/>
  <c r="AM24" i="4"/>
  <c r="AL24" i="4"/>
  <c r="AK24" i="4"/>
  <c r="AI24" i="4"/>
  <c r="AH24" i="4"/>
  <c r="AG24" i="4"/>
  <c r="AF24" i="4"/>
  <c r="AD24" i="4"/>
  <c r="AC24" i="4"/>
  <c r="AB24" i="4"/>
  <c r="AA24" i="4"/>
  <c r="Z24" i="4"/>
  <c r="Y24" i="4"/>
  <c r="W24" i="4"/>
  <c r="V24" i="4"/>
  <c r="T24" i="4"/>
  <c r="S24" i="4"/>
  <c r="Q24" i="4"/>
  <c r="P24" i="4"/>
  <c r="O24" i="4"/>
  <c r="N24" i="4"/>
  <c r="M24" i="4"/>
  <c r="L24" i="4"/>
  <c r="K24" i="4"/>
  <c r="J24" i="4"/>
  <c r="I24"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BM21" i="4"/>
  <c r="BL21" i="4"/>
  <c r="BK21" i="4"/>
  <c r="BJ21" i="4"/>
  <c r="BI21" i="4"/>
  <c r="BH21" i="4"/>
  <c r="BG21" i="4"/>
  <c r="BF21" i="4"/>
  <c r="BE21" i="4"/>
  <c r="BD21" i="4"/>
  <c r="BC21" i="4"/>
  <c r="BB21" i="4"/>
  <c r="BA21" i="4"/>
  <c r="AZ21" i="4"/>
  <c r="AY21" i="4"/>
  <c r="AX21" i="4"/>
  <c r="AW21" i="4"/>
  <c r="AV21" i="4"/>
  <c r="AU21" i="4"/>
  <c r="AS21" i="4"/>
  <c r="AR21" i="4"/>
  <c r="AQ21" i="4"/>
  <c r="AP21" i="4"/>
  <c r="AO21" i="4"/>
  <c r="AN21" i="4"/>
  <c r="AM21" i="4"/>
  <c r="AL21" i="4"/>
  <c r="AK21" i="4"/>
  <c r="AH21" i="4"/>
  <c r="AG21" i="4"/>
  <c r="AF21" i="4"/>
  <c r="AD21" i="4"/>
  <c r="AC21" i="4"/>
  <c r="AB21" i="4"/>
  <c r="AA21" i="4"/>
  <c r="Y21" i="4"/>
  <c r="W21" i="4"/>
  <c r="V21" i="4"/>
  <c r="T21" i="4"/>
  <c r="S21" i="4"/>
  <c r="P21" i="4"/>
  <c r="O21" i="4"/>
  <c r="N21" i="4"/>
  <c r="M21" i="4"/>
  <c r="L21" i="4"/>
  <c r="K21" i="4"/>
  <c r="J21" i="4"/>
  <c r="I21" i="4"/>
  <c r="BP20" i="4"/>
  <c r="BM20" i="4"/>
  <c r="BL20" i="4"/>
  <c r="BK20" i="4"/>
  <c r="BJ20" i="4"/>
  <c r="BI20" i="4"/>
  <c r="BH20" i="4"/>
  <c r="BG20" i="4"/>
  <c r="BF20" i="4"/>
  <c r="BE20" i="4"/>
  <c r="BC20" i="4"/>
  <c r="BB20" i="4"/>
  <c r="BA20" i="4"/>
  <c r="AZ20" i="4"/>
  <c r="AY20" i="4"/>
  <c r="AX20" i="4"/>
  <c r="AW20" i="4"/>
  <c r="AV20" i="4"/>
  <c r="AU20" i="4"/>
  <c r="AS20" i="4"/>
  <c r="AR20" i="4"/>
  <c r="AQ20" i="4"/>
  <c r="AP20" i="4"/>
  <c r="AO20" i="4"/>
  <c r="AN20" i="4"/>
  <c r="AM20" i="4"/>
  <c r="AL20" i="4"/>
  <c r="AK20" i="4"/>
  <c r="AI20" i="4"/>
  <c r="AH20" i="4"/>
  <c r="AG20" i="4"/>
  <c r="AF20" i="4"/>
  <c r="AD20" i="4"/>
  <c r="AC20" i="4"/>
  <c r="AB20" i="4"/>
  <c r="AA20" i="4"/>
  <c r="Z20" i="4"/>
  <c r="Y20" i="4"/>
  <c r="W20" i="4"/>
  <c r="V20" i="4"/>
  <c r="T20" i="4"/>
  <c r="S20" i="4"/>
  <c r="R20" i="4"/>
  <c r="Q20" i="4"/>
  <c r="P20" i="4"/>
  <c r="O20" i="4"/>
  <c r="N20" i="4"/>
  <c r="M20" i="4"/>
  <c r="L20" i="4"/>
  <c r="K20" i="4"/>
  <c r="J20" i="4"/>
  <c r="I20" i="4"/>
  <c r="BM19" i="4"/>
  <c r="BL19" i="4"/>
  <c r="BK19" i="4"/>
  <c r="BJ19" i="4"/>
  <c r="BI19" i="4"/>
  <c r="BH19" i="4"/>
  <c r="BG19" i="4"/>
  <c r="BF19" i="4"/>
  <c r="BE19" i="4"/>
  <c r="BC19" i="4"/>
  <c r="BB19" i="4"/>
  <c r="BA19" i="4"/>
  <c r="AZ19" i="4"/>
  <c r="AY19" i="4"/>
  <c r="AW19" i="4"/>
  <c r="AV19" i="4"/>
  <c r="AU19" i="4"/>
  <c r="AS19" i="4"/>
  <c r="AS18" i="4" s="1"/>
  <c r="AR19" i="4"/>
  <c r="AR18" i="4" s="1"/>
  <c r="AQ19" i="4"/>
  <c r="AP19" i="4"/>
  <c r="AO19" i="4"/>
  <c r="AN19" i="4"/>
  <c r="AM19" i="4"/>
  <c r="AL19" i="4"/>
  <c r="AL18" i="4" s="1"/>
  <c r="AK19" i="4"/>
  <c r="AI19" i="4"/>
  <c r="AH19" i="4"/>
  <c r="AG19" i="4"/>
  <c r="AF19" i="4"/>
  <c r="AF18" i="4" s="1"/>
  <c r="AD19" i="4"/>
  <c r="AC19" i="4"/>
  <c r="AB19" i="4"/>
  <c r="AA19" i="4"/>
  <c r="Y19" i="4"/>
  <c r="W19" i="4"/>
  <c r="W18" i="4" s="1"/>
  <c r="V19" i="4"/>
  <c r="T19" i="4"/>
  <c r="S19" i="4"/>
  <c r="R19" i="4"/>
  <c r="Q19" i="4"/>
  <c r="P19" i="4"/>
  <c r="P18" i="4" s="1"/>
  <c r="O19" i="4"/>
  <c r="N19" i="4"/>
  <c r="M19" i="4"/>
  <c r="L19" i="4"/>
  <c r="K19" i="4"/>
  <c r="J19" i="4"/>
  <c r="I19" i="4"/>
  <c r="BF18" i="4"/>
  <c r="DF173" i="3"/>
  <c r="DE173" i="3"/>
  <c r="DD173" i="3"/>
  <c r="DC173" i="3"/>
  <c r="DB173" i="3"/>
  <c r="DA173" i="3"/>
  <c r="CZ173" i="3"/>
  <c r="CY173" i="3"/>
  <c r="CX173" i="3"/>
  <c r="CW173" i="3"/>
  <c r="CV173" i="3"/>
  <c r="CU173" i="3"/>
  <c r="CT173" i="3"/>
  <c r="CS173" i="3"/>
  <c r="CR173" i="3"/>
  <c r="CQ173" i="3"/>
  <c r="CP173" i="3"/>
  <c r="CO173" i="3"/>
  <c r="CN173" i="3"/>
  <c r="CM173" i="3"/>
  <c r="CL173" i="3"/>
  <c r="CK173" i="3"/>
  <c r="CJ173" i="3"/>
  <c r="CI173" i="3"/>
  <c r="CH173" i="3"/>
  <c r="CG173" i="3"/>
  <c r="CF173" i="3"/>
  <c r="CE173" i="3"/>
  <c r="CD173" i="3"/>
  <c r="CC173" i="3"/>
  <c r="CB173" i="3"/>
  <c r="CA173" i="3"/>
  <c r="BZ173" i="3"/>
  <c r="BY173" i="3"/>
  <c r="BX173" i="3"/>
  <c r="BW173" i="3"/>
  <c r="BV173" i="3"/>
  <c r="BU173"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U173" i="3"/>
  <c r="AT173" i="3"/>
  <c r="AS173" i="3"/>
  <c r="AR173" i="3"/>
  <c r="AQ173" i="3"/>
  <c r="AP173" i="3"/>
  <c r="AO173" i="3"/>
  <c r="AN173" i="3"/>
  <c r="AM173" i="3"/>
  <c r="AL173" i="3"/>
  <c r="AK173" i="3"/>
  <c r="AJ173" i="3"/>
  <c r="AI173" i="3"/>
  <c r="AH173" i="3"/>
  <c r="AG173" i="3"/>
  <c r="AF173" i="3"/>
  <c r="AE173" i="3"/>
  <c r="AD173" i="3"/>
  <c r="AC173" i="3"/>
  <c r="AB173" i="3"/>
  <c r="AA173" i="3"/>
  <c r="Z173" i="3"/>
  <c r="Y173" i="3"/>
  <c r="X173" i="3"/>
  <c r="W173" i="3"/>
  <c r="V173" i="3"/>
  <c r="U173" i="3"/>
  <c r="T173" i="3"/>
  <c r="S173" i="3"/>
  <c r="R173" i="3"/>
  <c r="Q173" i="3"/>
  <c r="P173" i="3"/>
  <c r="O173" i="3"/>
  <c r="N173" i="3"/>
  <c r="M173" i="3"/>
  <c r="L173" i="3"/>
  <c r="K173" i="3"/>
  <c r="J173" i="3"/>
  <c r="I173" i="3"/>
  <c r="H173" i="3"/>
  <c r="G173" i="3"/>
  <c r="F173" i="3"/>
  <c r="E173" i="3"/>
  <c r="DA160" i="3"/>
  <c r="DA151" i="3" s="1"/>
  <c r="DA146" i="3" s="1"/>
  <c r="BQ159" i="3"/>
  <c r="BQ151" i="3" s="1"/>
  <c r="BQ146" i="3" s="1"/>
  <c r="BH156" i="3"/>
  <c r="AW156" i="3"/>
  <c r="Y156" i="3"/>
  <c r="I156" i="3"/>
  <c r="AW155" i="3"/>
  <c r="BH154" i="3"/>
  <c r="Y154" i="3"/>
  <c r="I154" i="3"/>
  <c r="BH153" i="3"/>
  <c r="Y153" i="3"/>
  <c r="BG152" i="3"/>
  <c r="BG151" i="3" s="1"/>
  <c r="BG146" i="3" s="1"/>
  <c r="Y152" i="3"/>
  <c r="DF151" i="3"/>
  <c r="DF146" i="3" s="1"/>
  <c r="DE151" i="3"/>
  <c r="DE146" i="3" s="1"/>
  <c r="DD151" i="3"/>
  <c r="DD146" i="3" s="1"/>
  <c r="DC151" i="3"/>
  <c r="DC146" i="3" s="1"/>
  <c r="DB151" i="3"/>
  <c r="DB146" i="3" s="1"/>
  <c r="CZ151" i="3"/>
  <c r="CZ146" i="3" s="1"/>
  <c r="CY151" i="3"/>
  <c r="CY146" i="3" s="1"/>
  <c r="CX151" i="3"/>
  <c r="CX146" i="3" s="1"/>
  <c r="CW151" i="3"/>
  <c r="CW146" i="3" s="1"/>
  <c r="CV151" i="3"/>
  <c r="CV146" i="3" s="1"/>
  <c r="CU151" i="3"/>
  <c r="CU146" i="3" s="1"/>
  <c r="CT151" i="3"/>
  <c r="CT146" i="3" s="1"/>
  <c r="CS151" i="3"/>
  <c r="CS146" i="3" s="1"/>
  <c r="CR151" i="3"/>
  <c r="CR146" i="3" s="1"/>
  <c r="CQ151" i="3"/>
  <c r="CQ146" i="3" s="1"/>
  <c r="CP151" i="3"/>
  <c r="CP146" i="3" s="1"/>
  <c r="CO151" i="3"/>
  <c r="CO146" i="3" s="1"/>
  <c r="CN151" i="3"/>
  <c r="CN146" i="3" s="1"/>
  <c r="CM151" i="3"/>
  <c r="CM146" i="3" s="1"/>
  <c r="CL151" i="3"/>
  <c r="CL146" i="3" s="1"/>
  <c r="CK151" i="3"/>
  <c r="CK146" i="3" s="1"/>
  <c r="CJ151" i="3"/>
  <c r="CJ146" i="3" s="1"/>
  <c r="CI151" i="3"/>
  <c r="CI146" i="3" s="1"/>
  <c r="CH151" i="3"/>
  <c r="CH146" i="3" s="1"/>
  <c r="CG151" i="3"/>
  <c r="CG146" i="3" s="1"/>
  <c r="CF151" i="3"/>
  <c r="CF146" i="3" s="1"/>
  <c r="CE151" i="3"/>
  <c r="CE146" i="3" s="1"/>
  <c r="CD151" i="3"/>
  <c r="CD146" i="3" s="1"/>
  <c r="CC151" i="3"/>
  <c r="CC146" i="3" s="1"/>
  <c r="CB151" i="3"/>
  <c r="CB146" i="3" s="1"/>
  <c r="CA151" i="3"/>
  <c r="CA146" i="3" s="1"/>
  <c r="BZ151" i="3"/>
  <c r="BZ146" i="3" s="1"/>
  <c r="BY151" i="3"/>
  <c r="BY146" i="3" s="1"/>
  <c r="BX151" i="3"/>
  <c r="BX146" i="3" s="1"/>
  <c r="BW151" i="3"/>
  <c r="BV151" i="3"/>
  <c r="BV146" i="3" s="1"/>
  <c r="BU151" i="3"/>
  <c r="BU146" i="3" s="1"/>
  <c r="BT151" i="3"/>
  <c r="BT146" i="3" s="1"/>
  <c r="BS151" i="3"/>
  <c r="BS146" i="3" s="1"/>
  <c r="BR151" i="3"/>
  <c r="BR146" i="3" s="1"/>
  <c r="BP151" i="3"/>
  <c r="BP146" i="3" s="1"/>
  <c r="BO151" i="3"/>
  <c r="BO146" i="3" s="1"/>
  <c r="BN151" i="3"/>
  <c r="BN146" i="3" s="1"/>
  <c r="BM151" i="3"/>
  <c r="BM146" i="3" s="1"/>
  <c r="BL151" i="3"/>
  <c r="BL146" i="3" s="1"/>
  <c r="BK151" i="3"/>
  <c r="BK146" i="3" s="1"/>
  <c r="BJ151" i="3"/>
  <c r="BJ146" i="3" s="1"/>
  <c r="BI151" i="3"/>
  <c r="BI146" i="3" s="1"/>
  <c r="BF151" i="3"/>
  <c r="BF146" i="3" s="1"/>
  <c r="BE151" i="3"/>
  <c r="BE146" i="3" s="1"/>
  <c r="BD151" i="3"/>
  <c r="BD146" i="3" s="1"/>
  <c r="BC151" i="3"/>
  <c r="BC146" i="3" s="1"/>
  <c r="BB151" i="3"/>
  <c r="BB146" i="3" s="1"/>
  <c r="BA151" i="3"/>
  <c r="BA146" i="3" s="1"/>
  <c r="AZ151" i="3"/>
  <c r="AZ146" i="3" s="1"/>
  <c r="AY151" i="3"/>
  <c r="AY146" i="3" s="1"/>
  <c r="AX151" i="3"/>
  <c r="AX146" i="3" s="1"/>
  <c r="AV151" i="3"/>
  <c r="AV146" i="3" s="1"/>
  <c r="AU151" i="3"/>
  <c r="AT151" i="3"/>
  <c r="AS151" i="3"/>
  <c r="AS146" i="3" s="1"/>
  <c r="AR151" i="3"/>
  <c r="AR146" i="3" s="1"/>
  <c r="AQ151" i="3"/>
  <c r="AQ146" i="3" s="1"/>
  <c r="AP151" i="3"/>
  <c r="AP146" i="3" s="1"/>
  <c r="AO151" i="3"/>
  <c r="AO146" i="3" s="1"/>
  <c r="AN151" i="3"/>
  <c r="AN146" i="3" s="1"/>
  <c r="AM151" i="3"/>
  <c r="AM146" i="3" s="1"/>
  <c r="AL151" i="3"/>
  <c r="AL146" i="3" s="1"/>
  <c r="AK151" i="3"/>
  <c r="AK146" i="3" s="1"/>
  <c r="AJ151" i="3"/>
  <c r="AJ146" i="3" s="1"/>
  <c r="AI151" i="3"/>
  <c r="AH151" i="3"/>
  <c r="AH146" i="3" s="1"/>
  <c r="AG151" i="3"/>
  <c r="AG146" i="3" s="1"/>
  <c r="AF151" i="3"/>
  <c r="AF146" i="3" s="1"/>
  <c r="AE151" i="3"/>
  <c r="AE146" i="3" s="1"/>
  <c r="AD151" i="3"/>
  <c r="AC151" i="3"/>
  <c r="AC146" i="3" s="1"/>
  <c r="AB151" i="3"/>
  <c r="AB146" i="3" s="1"/>
  <c r="AA151" i="3"/>
  <c r="AA146" i="3" s="1"/>
  <c r="Z151" i="3"/>
  <c r="Z146" i="3" s="1"/>
  <c r="X151" i="3"/>
  <c r="X146" i="3" s="1"/>
  <c r="V151" i="3"/>
  <c r="V146" i="3" s="1"/>
  <c r="U151" i="3"/>
  <c r="U146" i="3" s="1"/>
  <c r="T151" i="3"/>
  <c r="T146" i="3" s="1"/>
  <c r="S151" i="3"/>
  <c r="S146" i="3" s="1"/>
  <c r="R151" i="3"/>
  <c r="R146" i="3" s="1"/>
  <c r="Q151" i="3"/>
  <c r="P151" i="3"/>
  <c r="P146" i="3" s="1"/>
  <c r="O151" i="3"/>
  <c r="O146" i="3" s="1"/>
  <c r="N151" i="3"/>
  <c r="N146" i="3" s="1"/>
  <c r="M151" i="3"/>
  <c r="M146" i="3" s="1"/>
  <c r="L151" i="3"/>
  <c r="L146" i="3" s="1"/>
  <c r="K151" i="3"/>
  <c r="K146" i="3" s="1"/>
  <c r="J151" i="3"/>
  <c r="J146" i="3" s="1"/>
  <c r="H151" i="3"/>
  <c r="H146" i="3" s="1"/>
  <c r="G151" i="3"/>
  <c r="G146" i="3" s="1"/>
  <c r="F151" i="3"/>
  <c r="E151" i="3"/>
  <c r="E146" i="3" s="1"/>
  <c r="BW146" i="3"/>
  <c r="AU146" i="3"/>
  <c r="AT146" i="3"/>
  <c r="AI146" i="3"/>
  <c r="AD146" i="3"/>
  <c r="Q146" i="3"/>
  <c r="F146" i="3"/>
  <c r="CU141" i="3"/>
  <c r="CU140" i="3"/>
  <c r="CU139" i="3"/>
  <c r="CU138" i="3"/>
  <c r="CU137" i="3"/>
  <c r="CU136" i="3"/>
  <c r="DF135" i="3"/>
  <c r="DF134" i="3" s="1"/>
  <c r="DF82" i="3" s="1"/>
  <c r="DE135" i="3"/>
  <c r="DE134" i="3" s="1"/>
  <c r="DE82" i="3" s="1"/>
  <c r="DD135" i="3"/>
  <c r="DD134" i="3" s="1"/>
  <c r="DD82" i="3" s="1"/>
  <c r="DC135" i="3"/>
  <c r="DB135" i="3"/>
  <c r="DB134" i="3" s="1"/>
  <c r="DB82" i="3" s="1"/>
  <c r="DA135" i="3"/>
  <c r="DA134" i="3" s="1"/>
  <c r="DA82" i="3" s="1"/>
  <c r="CZ135" i="3"/>
  <c r="CZ134" i="3" s="1"/>
  <c r="CZ82" i="3" s="1"/>
  <c r="CY135" i="3"/>
  <c r="CX135" i="3"/>
  <c r="CX134" i="3" s="1"/>
  <c r="CX82" i="3" s="1"/>
  <c r="CW135" i="3"/>
  <c r="CW134" i="3" s="1"/>
  <c r="CW82" i="3" s="1"/>
  <c r="CV135" i="3"/>
  <c r="CV134" i="3" s="1"/>
  <c r="CV82" i="3" s="1"/>
  <c r="CT135" i="3"/>
  <c r="CS135" i="3"/>
  <c r="CS134" i="3" s="1"/>
  <c r="CS82" i="3" s="1"/>
  <c r="CR135" i="3"/>
  <c r="CR134" i="3" s="1"/>
  <c r="CR82" i="3" s="1"/>
  <c r="CQ135" i="3"/>
  <c r="CQ134" i="3" s="1"/>
  <c r="CQ82" i="3" s="1"/>
  <c r="CP135" i="3"/>
  <c r="CP134" i="3" s="1"/>
  <c r="CP82" i="3" s="1"/>
  <c r="CO135" i="3"/>
  <c r="CO134" i="3" s="1"/>
  <c r="CO82" i="3" s="1"/>
  <c r="CN135" i="3"/>
  <c r="CN134" i="3" s="1"/>
  <c r="CN82" i="3" s="1"/>
  <c r="CM135" i="3"/>
  <c r="CM134" i="3" s="1"/>
  <c r="CM82" i="3" s="1"/>
  <c r="CL135" i="3"/>
  <c r="CL134" i="3" s="1"/>
  <c r="CL82" i="3" s="1"/>
  <c r="CK135" i="3"/>
  <c r="CJ135" i="3"/>
  <c r="CJ134" i="3" s="1"/>
  <c r="CJ82" i="3" s="1"/>
  <c r="CI135" i="3"/>
  <c r="CI134" i="3" s="1"/>
  <c r="CI82" i="3" s="1"/>
  <c r="CH135" i="3"/>
  <c r="CH134" i="3" s="1"/>
  <c r="CH82" i="3" s="1"/>
  <c r="CG135" i="3"/>
  <c r="CG134" i="3" s="1"/>
  <c r="CG82" i="3" s="1"/>
  <c r="CF135" i="3"/>
  <c r="CF134" i="3" s="1"/>
  <c r="CF82" i="3" s="1"/>
  <c r="CE135" i="3"/>
  <c r="CE134" i="3" s="1"/>
  <c r="CE82" i="3" s="1"/>
  <c r="CD135" i="3"/>
  <c r="CD134" i="3" s="1"/>
  <c r="CD82" i="3" s="1"/>
  <c r="CC135" i="3"/>
  <c r="CC134" i="3" s="1"/>
  <c r="CC82" i="3" s="1"/>
  <c r="CB135" i="3"/>
  <c r="CB134" i="3" s="1"/>
  <c r="CB82" i="3" s="1"/>
  <c r="CA135" i="3"/>
  <c r="CA134" i="3" s="1"/>
  <c r="CA82" i="3" s="1"/>
  <c r="BZ135" i="3"/>
  <c r="BZ134" i="3" s="1"/>
  <c r="BZ82" i="3" s="1"/>
  <c r="BY135" i="3"/>
  <c r="BY134" i="3" s="1"/>
  <c r="BY82" i="3" s="1"/>
  <c r="BX135" i="3"/>
  <c r="BX134" i="3" s="1"/>
  <c r="BX82" i="3" s="1"/>
  <c r="BW135" i="3"/>
  <c r="BW134" i="3" s="1"/>
  <c r="BW82" i="3" s="1"/>
  <c r="BV135" i="3"/>
  <c r="BV134" i="3" s="1"/>
  <c r="BV82" i="3" s="1"/>
  <c r="BU135" i="3"/>
  <c r="BU134" i="3" s="1"/>
  <c r="BU82" i="3" s="1"/>
  <c r="BT135" i="3"/>
  <c r="BT134" i="3" s="1"/>
  <c r="BT82" i="3" s="1"/>
  <c r="BS135" i="3"/>
  <c r="BS134" i="3" s="1"/>
  <c r="BS82" i="3" s="1"/>
  <c r="BR135" i="3"/>
  <c r="BR134" i="3" s="1"/>
  <c r="BR82" i="3" s="1"/>
  <c r="BQ135" i="3"/>
  <c r="BQ134" i="3" s="1"/>
  <c r="BQ82" i="3" s="1"/>
  <c r="BP135" i="3"/>
  <c r="BP134" i="3" s="1"/>
  <c r="BP82" i="3" s="1"/>
  <c r="BO135" i="3"/>
  <c r="BO134" i="3" s="1"/>
  <c r="BO82" i="3" s="1"/>
  <c r="BN135" i="3"/>
  <c r="BN134" i="3" s="1"/>
  <c r="BN82" i="3" s="1"/>
  <c r="BM135" i="3"/>
  <c r="BM134" i="3" s="1"/>
  <c r="BM82" i="3" s="1"/>
  <c r="BL135" i="3"/>
  <c r="BL134" i="3" s="1"/>
  <c r="BL82" i="3" s="1"/>
  <c r="BK135" i="3"/>
  <c r="BK134" i="3" s="1"/>
  <c r="BK82" i="3" s="1"/>
  <c r="BJ135" i="3"/>
  <c r="BI135" i="3"/>
  <c r="BI134" i="3" s="1"/>
  <c r="BI82" i="3" s="1"/>
  <c r="BH135" i="3"/>
  <c r="BH134" i="3" s="1"/>
  <c r="BH82" i="3" s="1"/>
  <c r="BG135" i="3"/>
  <c r="BG134" i="3" s="1"/>
  <c r="BG82" i="3" s="1"/>
  <c r="BF135" i="3"/>
  <c r="BF134" i="3" s="1"/>
  <c r="BF82" i="3" s="1"/>
  <c r="BE135" i="3"/>
  <c r="BE134" i="3" s="1"/>
  <c r="BE82" i="3" s="1"/>
  <c r="BD135" i="3"/>
  <c r="BD134" i="3" s="1"/>
  <c r="BD82" i="3" s="1"/>
  <c r="BC135" i="3"/>
  <c r="BC134" i="3" s="1"/>
  <c r="BC82" i="3" s="1"/>
  <c r="BB135" i="3"/>
  <c r="BB134" i="3" s="1"/>
  <c r="BB82" i="3" s="1"/>
  <c r="BA135" i="3"/>
  <c r="BA134" i="3" s="1"/>
  <c r="BA82" i="3" s="1"/>
  <c r="AZ135" i="3"/>
  <c r="AZ134" i="3" s="1"/>
  <c r="AZ82" i="3" s="1"/>
  <c r="AY135" i="3"/>
  <c r="AY134" i="3" s="1"/>
  <c r="AY82" i="3" s="1"/>
  <c r="AX135" i="3"/>
  <c r="AX134" i="3" s="1"/>
  <c r="AX82" i="3" s="1"/>
  <c r="AW135" i="3"/>
  <c r="AW134" i="3" s="1"/>
  <c r="AW82" i="3" s="1"/>
  <c r="AV135" i="3"/>
  <c r="AV134" i="3" s="1"/>
  <c r="AV82" i="3" s="1"/>
  <c r="AU135" i="3"/>
  <c r="AU134" i="3" s="1"/>
  <c r="AU82" i="3" s="1"/>
  <c r="AT135" i="3"/>
  <c r="AT134" i="3" s="1"/>
  <c r="AT82" i="3" s="1"/>
  <c r="AS135" i="3"/>
  <c r="AS134" i="3" s="1"/>
  <c r="AS82" i="3" s="1"/>
  <c r="AR135" i="3"/>
  <c r="AR134" i="3" s="1"/>
  <c r="AR82" i="3" s="1"/>
  <c r="AQ135" i="3"/>
  <c r="AQ134" i="3" s="1"/>
  <c r="AQ82" i="3" s="1"/>
  <c r="AP135" i="3"/>
  <c r="AP134" i="3" s="1"/>
  <c r="AP82" i="3" s="1"/>
  <c r="AO135" i="3"/>
  <c r="AO134" i="3" s="1"/>
  <c r="AO82" i="3" s="1"/>
  <c r="AN135" i="3"/>
  <c r="AN134" i="3" s="1"/>
  <c r="AN82" i="3" s="1"/>
  <c r="AM135" i="3"/>
  <c r="AM134" i="3" s="1"/>
  <c r="AM82" i="3" s="1"/>
  <c r="AL135" i="3"/>
  <c r="AL134" i="3" s="1"/>
  <c r="AL82" i="3" s="1"/>
  <c r="AK135" i="3"/>
  <c r="AK134" i="3" s="1"/>
  <c r="AK82" i="3" s="1"/>
  <c r="AJ135" i="3"/>
  <c r="AJ134" i="3" s="1"/>
  <c r="AJ82" i="3" s="1"/>
  <c r="AI135" i="3"/>
  <c r="AI134" i="3" s="1"/>
  <c r="AI82" i="3" s="1"/>
  <c r="AH135" i="3"/>
  <c r="AH134" i="3" s="1"/>
  <c r="AH82" i="3" s="1"/>
  <c r="AG135" i="3"/>
  <c r="AG134" i="3" s="1"/>
  <c r="AG82" i="3" s="1"/>
  <c r="AF135" i="3"/>
  <c r="AF134" i="3" s="1"/>
  <c r="AF82" i="3" s="1"/>
  <c r="AE135" i="3"/>
  <c r="AE134" i="3" s="1"/>
  <c r="AE82" i="3" s="1"/>
  <c r="AD135" i="3"/>
  <c r="AD134" i="3" s="1"/>
  <c r="AD82" i="3" s="1"/>
  <c r="AC135" i="3"/>
  <c r="AC134" i="3" s="1"/>
  <c r="AC82" i="3" s="1"/>
  <c r="AB135" i="3"/>
  <c r="AB134" i="3" s="1"/>
  <c r="AB82" i="3" s="1"/>
  <c r="AA135" i="3"/>
  <c r="AA134" i="3" s="1"/>
  <c r="AA82" i="3" s="1"/>
  <c r="Z135" i="3"/>
  <c r="Z134" i="3" s="1"/>
  <c r="Z82" i="3" s="1"/>
  <c r="Y135" i="3"/>
  <c r="Y134" i="3" s="1"/>
  <c r="Y82" i="3" s="1"/>
  <c r="X135" i="3"/>
  <c r="X134" i="3" s="1"/>
  <c r="X82" i="3" s="1"/>
  <c r="W135" i="3"/>
  <c r="W134" i="3" s="1"/>
  <c r="W82" i="3" s="1"/>
  <c r="V135" i="3"/>
  <c r="V134" i="3" s="1"/>
  <c r="V82" i="3" s="1"/>
  <c r="U135" i="3"/>
  <c r="U134" i="3" s="1"/>
  <c r="U82" i="3" s="1"/>
  <c r="T135" i="3"/>
  <c r="T134" i="3" s="1"/>
  <c r="T82" i="3" s="1"/>
  <c r="S135" i="3"/>
  <c r="S134" i="3" s="1"/>
  <c r="S82" i="3" s="1"/>
  <c r="R135" i="3"/>
  <c r="R134" i="3" s="1"/>
  <c r="R82" i="3" s="1"/>
  <c r="Q135" i="3"/>
  <c r="Q134" i="3" s="1"/>
  <c r="Q82" i="3" s="1"/>
  <c r="P135" i="3"/>
  <c r="P134" i="3" s="1"/>
  <c r="P82" i="3" s="1"/>
  <c r="O135" i="3"/>
  <c r="O134" i="3" s="1"/>
  <c r="O82" i="3" s="1"/>
  <c r="N135" i="3"/>
  <c r="M135" i="3"/>
  <c r="M134" i="3" s="1"/>
  <c r="M82" i="3" s="1"/>
  <c r="L135" i="3"/>
  <c r="L134" i="3" s="1"/>
  <c r="L82" i="3" s="1"/>
  <c r="K135" i="3"/>
  <c r="K134" i="3" s="1"/>
  <c r="K82" i="3" s="1"/>
  <c r="J135" i="3"/>
  <c r="J134" i="3" s="1"/>
  <c r="J82" i="3" s="1"/>
  <c r="I135" i="3"/>
  <c r="I134" i="3" s="1"/>
  <c r="I82" i="3" s="1"/>
  <c r="H135" i="3"/>
  <c r="H134" i="3" s="1"/>
  <c r="H82" i="3" s="1"/>
  <c r="G135" i="3"/>
  <c r="G134" i="3" s="1"/>
  <c r="G82" i="3" s="1"/>
  <c r="F135" i="3"/>
  <c r="F134" i="3" s="1"/>
  <c r="F82" i="3" s="1"/>
  <c r="E135" i="3"/>
  <c r="E134" i="3" s="1"/>
  <c r="E82" i="3" s="1"/>
  <c r="DC134" i="3"/>
  <c r="DC82" i="3" s="1"/>
  <c r="CY134" i="3"/>
  <c r="CY82" i="3" s="1"/>
  <c r="CT134" i="3"/>
  <c r="CT82" i="3" s="1"/>
  <c r="CK134" i="3"/>
  <c r="CK82" i="3" s="1"/>
  <c r="BJ134" i="3"/>
  <c r="BJ82" i="3" s="1"/>
  <c r="N134" i="3"/>
  <c r="N82" i="3" s="1"/>
  <c r="AU81" i="3"/>
  <c r="AU77" i="3" s="1"/>
  <c r="O81" i="3"/>
  <c r="O77" i="3" s="1"/>
  <c r="AW80" i="3"/>
  <c r="Q80" i="3"/>
  <c r="AW79" i="3"/>
  <c r="Q79" i="3"/>
  <c r="AW78" i="3"/>
  <c r="AK78" i="3"/>
  <c r="AK77" i="3" s="1"/>
  <c r="Q78"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V77" i="3"/>
  <c r="AT77" i="3"/>
  <c r="AS77" i="3"/>
  <c r="AR77" i="3"/>
  <c r="AQ77" i="3"/>
  <c r="AP77" i="3"/>
  <c r="AO77" i="3"/>
  <c r="AN77" i="3"/>
  <c r="AM77" i="3"/>
  <c r="AL77" i="3"/>
  <c r="AJ77" i="3"/>
  <c r="AI77" i="3"/>
  <c r="AH77" i="3"/>
  <c r="AG77" i="3"/>
  <c r="AF77" i="3"/>
  <c r="AE77" i="3"/>
  <c r="AD77" i="3"/>
  <c r="AC77" i="3"/>
  <c r="AB77" i="3"/>
  <c r="AA77" i="3"/>
  <c r="Z77" i="3"/>
  <c r="Y77" i="3"/>
  <c r="X77" i="3"/>
  <c r="W77" i="3"/>
  <c r="V77" i="3"/>
  <c r="U77" i="3"/>
  <c r="T77" i="3"/>
  <c r="S77" i="3"/>
  <c r="R77" i="3"/>
  <c r="P77" i="3"/>
  <c r="N77" i="3"/>
  <c r="M77" i="3"/>
  <c r="L77" i="3"/>
  <c r="K77" i="3"/>
  <c r="J77" i="3"/>
  <c r="I77" i="3"/>
  <c r="H77" i="3"/>
  <c r="G77" i="3"/>
  <c r="F77" i="3"/>
  <c r="E77" i="3"/>
  <c r="DF74" i="3"/>
  <c r="DE74" i="3"/>
  <c r="DD74" i="3"/>
  <c r="DC74" i="3"/>
  <c r="DB74" i="3"/>
  <c r="DB73" i="3" s="1"/>
  <c r="DB29" i="3" s="1"/>
  <c r="DA74" i="3"/>
  <c r="CZ74" i="3"/>
  <c r="CY74" i="3"/>
  <c r="CX74" i="3"/>
  <c r="CX73" i="3" s="1"/>
  <c r="CX29" i="3" s="1"/>
  <c r="CW74" i="3"/>
  <c r="CV74" i="3"/>
  <c r="CU74" i="3"/>
  <c r="CT74" i="3"/>
  <c r="CS74" i="3"/>
  <c r="CR74" i="3"/>
  <c r="CQ74" i="3"/>
  <c r="CP74" i="3"/>
  <c r="CP73" i="3" s="1"/>
  <c r="CP29" i="3" s="1"/>
  <c r="CO74" i="3"/>
  <c r="CN74" i="3"/>
  <c r="CM74" i="3"/>
  <c r="CL74" i="3"/>
  <c r="CL73" i="3" s="1"/>
  <c r="CL29" i="3" s="1"/>
  <c r="CK74" i="3"/>
  <c r="CJ74" i="3"/>
  <c r="CI74" i="3"/>
  <c r="CH74" i="3"/>
  <c r="CG74" i="3"/>
  <c r="CF74" i="3"/>
  <c r="CE74" i="3"/>
  <c r="CD74" i="3"/>
  <c r="CD73" i="3" s="1"/>
  <c r="CD29" i="3" s="1"/>
  <c r="CC74" i="3"/>
  <c r="CB74" i="3"/>
  <c r="CA74" i="3"/>
  <c r="BZ74" i="3"/>
  <c r="BZ73" i="3" s="1"/>
  <c r="BZ29" i="3" s="1"/>
  <c r="BY74" i="3"/>
  <c r="BX74" i="3"/>
  <c r="BW74" i="3"/>
  <c r="BV74" i="3"/>
  <c r="BU74" i="3"/>
  <c r="BT74" i="3"/>
  <c r="BS74" i="3"/>
  <c r="BR74" i="3"/>
  <c r="BR73" i="3" s="1"/>
  <c r="BR29" i="3" s="1"/>
  <c r="BQ74" i="3"/>
  <c r="BP74" i="3"/>
  <c r="BO74" i="3"/>
  <c r="BN74" i="3"/>
  <c r="BN73" i="3" s="1"/>
  <c r="BN29" i="3" s="1"/>
  <c r="BM74" i="3"/>
  <c r="BL74" i="3"/>
  <c r="BK74" i="3"/>
  <c r="BJ74" i="3"/>
  <c r="BI74" i="3"/>
  <c r="BH74" i="3"/>
  <c r="BG74" i="3"/>
  <c r="BF74" i="3"/>
  <c r="BF73" i="3" s="1"/>
  <c r="BF29" i="3" s="1"/>
  <c r="BE74" i="3"/>
  <c r="BD74" i="3"/>
  <c r="BC74" i="3"/>
  <c r="BB74" i="3"/>
  <c r="BB73" i="3" s="1"/>
  <c r="BB29" i="3" s="1"/>
  <c r="BA74" i="3"/>
  <c r="AZ74" i="3"/>
  <c r="AY74" i="3"/>
  <c r="AX74" i="3"/>
  <c r="AW74" i="3"/>
  <c r="AV74" i="3"/>
  <c r="AU74" i="3"/>
  <c r="AT74" i="3"/>
  <c r="AS74" i="3"/>
  <c r="AR74" i="3"/>
  <c r="AQ74" i="3"/>
  <c r="AP74" i="3"/>
  <c r="AO74" i="3"/>
  <c r="AN74" i="3"/>
  <c r="AM74" i="3"/>
  <c r="AL74" i="3"/>
  <c r="AK74" i="3"/>
  <c r="AJ74" i="3"/>
  <c r="AJ73" i="3" s="1"/>
  <c r="AJ29" i="3" s="1"/>
  <c r="AI74" i="3"/>
  <c r="AI73" i="3" s="1"/>
  <c r="AI29" i="3" s="1"/>
  <c r="AH74" i="3"/>
  <c r="AG74" i="3"/>
  <c r="AG73" i="3" s="1"/>
  <c r="AG29" i="3" s="1"/>
  <c r="AF74" i="3"/>
  <c r="AF73" i="3" s="1"/>
  <c r="AF29" i="3" s="1"/>
  <c r="AE74" i="3"/>
  <c r="AD74" i="3"/>
  <c r="AD73" i="3" s="1"/>
  <c r="AD29" i="3" s="1"/>
  <c r="AC74" i="3"/>
  <c r="AC73" i="3" s="1"/>
  <c r="AC29" i="3" s="1"/>
  <c r="AB74" i="3"/>
  <c r="AA74" i="3"/>
  <c r="AA73" i="3" s="1"/>
  <c r="AA29" i="3" s="1"/>
  <c r="Z74" i="3"/>
  <c r="Z73" i="3" s="1"/>
  <c r="Z29" i="3" s="1"/>
  <c r="Y74" i="3"/>
  <c r="X74" i="3"/>
  <c r="X73" i="3" s="1"/>
  <c r="X29" i="3" s="1"/>
  <c r="W74" i="3"/>
  <c r="W73" i="3" s="1"/>
  <c r="W29" i="3" s="1"/>
  <c r="V74" i="3"/>
  <c r="U74" i="3"/>
  <c r="T74" i="3"/>
  <c r="T73" i="3" s="1"/>
  <c r="T29" i="3" s="1"/>
  <c r="S74" i="3"/>
  <c r="R74" i="3"/>
  <c r="R73" i="3" s="1"/>
  <c r="R29" i="3" s="1"/>
  <c r="Q74" i="3"/>
  <c r="P74" i="3"/>
  <c r="O74" i="3"/>
  <c r="N74" i="3"/>
  <c r="M74" i="3"/>
  <c r="L74" i="3"/>
  <c r="K74" i="3"/>
  <c r="K73" i="3" s="1"/>
  <c r="K29" i="3" s="1"/>
  <c r="J74" i="3"/>
  <c r="J73" i="3" s="1"/>
  <c r="J29" i="3" s="1"/>
  <c r="J28" i="3" s="1"/>
  <c r="I74" i="3"/>
  <c r="H74" i="3"/>
  <c r="G74" i="3"/>
  <c r="F74" i="3"/>
  <c r="E74" i="3"/>
  <c r="U73" i="3"/>
  <c r="U29" i="3" s="1"/>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F23" i="3"/>
  <c r="DE23" i="3"/>
  <c r="DD23" i="3"/>
  <c r="DC23" i="3"/>
  <c r="DB23" i="3"/>
  <c r="DA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P23" i="3"/>
  <c r="BO23" i="3"/>
  <c r="BN23" i="3"/>
  <c r="BM23" i="3"/>
  <c r="BL23" i="3"/>
  <c r="BK23" i="3"/>
  <c r="BJ23" i="3"/>
  <c r="BI23" i="3"/>
  <c r="BG23" i="3"/>
  <c r="BF23" i="3"/>
  <c r="BE23" i="3"/>
  <c r="BD23" i="3"/>
  <c r="BC23" i="3"/>
  <c r="BB23" i="3"/>
  <c r="BA23" i="3"/>
  <c r="AZ23" i="3"/>
  <c r="AY23" i="3"/>
  <c r="AX23" i="3"/>
  <c r="AV23" i="3"/>
  <c r="AU23" i="3"/>
  <c r="AT23" i="3"/>
  <c r="AS23" i="3"/>
  <c r="AR23" i="3"/>
  <c r="AQ23" i="3"/>
  <c r="AP23" i="3"/>
  <c r="AO23" i="3"/>
  <c r="AN23" i="3"/>
  <c r="AM23" i="3"/>
  <c r="AL23" i="3"/>
  <c r="AK23" i="3"/>
  <c r="AJ23" i="3"/>
  <c r="AI23" i="3"/>
  <c r="AH23" i="3"/>
  <c r="AG23" i="3"/>
  <c r="AF23" i="3"/>
  <c r="AE23" i="3"/>
  <c r="AD23" i="3"/>
  <c r="AC23" i="3"/>
  <c r="AB23" i="3"/>
  <c r="AA23" i="3"/>
  <c r="Z23" i="3"/>
  <c r="X23" i="3"/>
  <c r="V23" i="3"/>
  <c r="U23" i="3"/>
  <c r="T23" i="3"/>
  <c r="S23" i="3"/>
  <c r="R23" i="3"/>
  <c r="Q23" i="3"/>
  <c r="P23" i="3"/>
  <c r="O23" i="3"/>
  <c r="N23" i="3"/>
  <c r="M23" i="3"/>
  <c r="L23" i="3"/>
  <c r="K23" i="3"/>
  <c r="J23" i="3"/>
  <c r="H23" i="3"/>
  <c r="G23" i="3"/>
  <c r="F23" i="3"/>
  <c r="E23" i="3"/>
  <c r="DF22" i="3"/>
  <c r="DE22" i="3"/>
  <c r="DD22" i="3"/>
  <c r="DC22" i="3"/>
  <c r="DB22" i="3"/>
  <c r="CZ22" i="3"/>
  <c r="CY22" i="3"/>
  <c r="CX22" i="3"/>
  <c r="CW22" i="3"/>
  <c r="CV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F21" i="3"/>
  <c r="DE21" i="3"/>
  <c r="DE20" i="3" s="1"/>
  <c r="DD21" i="3"/>
  <c r="DD20" i="3" s="1"/>
  <c r="DC21" i="3"/>
  <c r="DC20" i="3" s="1"/>
  <c r="DB21" i="3"/>
  <c r="DA21" i="3"/>
  <c r="CZ21" i="3"/>
  <c r="CY21" i="3"/>
  <c r="CX21" i="3"/>
  <c r="CX20" i="3" s="1"/>
  <c r="CW21" i="3"/>
  <c r="CW20" i="3" s="1"/>
  <c r="CV21" i="3"/>
  <c r="CU21" i="3"/>
  <c r="CT21" i="3"/>
  <c r="CS21" i="3"/>
  <c r="CS20" i="3" s="1"/>
  <c r="CR21" i="3"/>
  <c r="CR20" i="3" s="1"/>
  <c r="CQ21" i="3"/>
  <c r="CQ20" i="3" s="1"/>
  <c r="CP21" i="3"/>
  <c r="CO21" i="3"/>
  <c r="CN21" i="3"/>
  <c r="CM21" i="3"/>
  <c r="CM20" i="3" s="1"/>
  <c r="CL21" i="3"/>
  <c r="CL20" i="3" s="1"/>
  <c r="CK21" i="3"/>
  <c r="CK20" i="3" s="1"/>
  <c r="CJ21" i="3"/>
  <c r="CI21" i="3"/>
  <c r="CH21" i="3"/>
  <c r="CG21" i="3"/>
  <c r="CG20" i="3" s="1"/>
  <c r="CF21" i="3"/>
  <c r="CF20" i="3" s="1"/>
  <c r="CE21" i="3"/>
  <c r="CE20" i="3" s="1"/>
  <c r="CD21" i="3"/>
  <c r="CC21" i="3"/>
  <c r="CB21" i="3"/>
  <c r="CA21" i="3"/>
  <c r="CA20" i="3" s="1"/>
  <c r="BZ21" i="3"/>
  <c r="BZ20" i="3" s="1"/>
  <c r="BY21" i="3"/>
  <c r="BY20" i="3" s="1"/>
  <c r="BX21" i="3"/>
  <c r="BW21" i="3"/>
  <c r="BV21" i="3"/>
  <c r="BU21" i="3"/>
  <c r="BT21" i="3"/>
  <c r="BT20" i="3" s="1"/>
  <c r="BS21" i="3"/>
  <c r="BS20" i="3" s="1"/>
  <c r="BR21" i="3"/>
  <c r="BQ21" i="3"/>
  <c r="BP21" i="3"/>
  <c r="BO21" i="3"/>
  <c r="BO20" i="3" s="1"/>
  <c r="BN21" i="3"/>
  <c r="BN20" i="3" s="1"/>
  <c r="BM21" i="3"/>
  <c r="BL21" i="3"/>
  <c r="BK21" i="3"/>
  <c r="BJ21" i="3"/>
  <c r="BI21" i="3"/>
  <c r="BI20" i="3" s="1"/>
  <c r="BH21" i="3"/>
  <c r="BG21" i="3"/>
  <c r="BF21" i="3"/>
  <c r="BE21" i="3"/>
  <c r="BD21" i="3"/>
  <c r="BC21" i="3"/>
  <c r="BC20" i="3" s="1"/>
  <c r="BB21" i="3"/>
  <c r="BB20" i="3" s="1"/>
  <c r="BA21" i="3"/>
  <c r="BA20" i="3" s="1"/>
  <c r="AZ21" i="3"/>
  <c r="AY21" i="3"/>
  <c r="AX21" i="3"/>
  <c r="AW21" i="3"/>
  <c r="AV21" i="3"/>
  <c r="AU21" i="3"/>
  <c r="AT21" i="3"/>
  <c r="AS21" i="3"/>
  <c r="AR21" i="3"/>
  <c r="AQ21" i="3"/>
  <c r="AQ20" i="3" s="1"/>
  <c r="AP21" i="3"/>
  <c r="AP20" i="3" s="1"/>
  <c r="AO21" i="3"/>
  <c r="AO20" i="3" s="1"/>
  <c r="AN21" i="3"/>
  <c r="AM21" i="3"/>
  <c r="AL21" i="3"/>
  <c r="AK21" i="3"/>
  <c r="AK20" i="3" s="1"/>
  <c r="AJ21" i="3"/>
  <c r="AJ20" i="3" s="1"/>
  <c r="AI21" i="3"/>
  <c r="AI20" i="3" s="1"/>
  <c r="AH21" i="3"/>
  <c r="AG21" i="3"/>
  <c r="AF21" i="3"/>
  <c r="AE21" i="3"/>
  <c r="AE20" i="3" s="1"/>
  <c r="AD21" i="3"/>
  <c r="AD20" i="3" s="1"/>
  <c r="AC21" i="3"/>
  <c r="AC20" i="3" s="1"/>
  <c r="AB21" i="3"/>
  <c r="AA21" i="3"/>
  <c r="Z21" i="3"/>
  <c r="Y21" i="3"/>
  <c r="X21" i="3"/>
  <c r="X20" i="3" s="1"/>
  <c r="W21" i="3"/>
  <c r="V21" i="3"/>
  <c r="U21" i="3"/>
  <c r="T21" i="3"/>
  <c r="S21" i="3"/>
  <c r="S20" i="3" s="1"/>
  <c r="R21" i="3"/>
  <c r="R20" i="3" s="1"/>
  <c r="P21" i="3"/>
  <c r="O21" i="3"/>
  <c r="N21" i="3"/>
  <c r="M21" i="3"/>
  <c r="L21" i="3"/>
  <c r="K21" i="3"/>
  <c r="K20" i="3" s="1"/>
  <c r="J21" i="3"/>
  <c r="J20" i="3" s="1"/>
  <c r="I21" i="3"/>
  <c r="H21" i="3"/>
  <c r="G21" i="3"/>
  <c r="G20" i="3" s="1"/>
  <c r="F21" i="3"/>
  <c r="E21" i="3"/>
  <c r="E20" i="3" s="1"/>
  <c r="CY20" i="3"/>
  <c r="CP20" i="3"/>
  <c r="CO20" i="3"/>
  <c r="CI20" i="3"/>
  <c r="CC20" i="3"/>
  <c r="CB20" i="3"/>
  <c r="BW20" i="3"/>
  <c r="BU20" i="3"/>
  <c r="BL20" i="3"/>
  <c r="BK20" i="3"/>
  <c r="BE20" i="3"/>
  <c r="BD20" i="3"/>
  <c r="AY20" i="3"/>
  <c r="AV20" i="3"/>
  <c r="AN20" i="3"/>
  <c r="AF20" i="3"/>
  <c r="U20" i="3"/>
  <c r="CC175" i="2"/>
  <c r="CC174" i="2"/>
  <c r="DH173" i="2"/>
  <c r="DG173" i="2"/>
  <c r="DF173" i="2"/>
  <c r="DD173" i="2"/>
  <c r="DC173" i="2"/>
  <c r="DB173" i="2"/>
  <c r="DA173" i="2"/>
  <c r="CZ173" i="2"/>
  <c r="CY173" i="2"/>
  <c r="CX173" i="2"/>
  <c r="CW173" i="2"/>
  <c r="CV173" i="2"/>
  <c r="CU173" i="2"/>
  <c r="CT173" i="2"/>
  <c r="CS173" i="2"/>
  <c r="CR173" i="2"/>
  <c r="CQ173" i="2"/>
  <c r="CP173" i="2"/>
  <c r="CO173" i="2"/>
  <c r="CN173" i="2"/>
  <c r="CM173" i="2"/>
  <c r="CL173" i="2"/>
  <c r="CK173" i="2"/>
  <c r="CJ173" i="2"/>
  <c r="CI173" i="2"/>
  <c r="CH173" i="2"/>
  <c r="CG173" i="2"/>
  <c r="CF173" i="2"/>
  <c r="CE173" i="2"/>
  <c r="CD173" i="2"/>
  <c r="CB173" i="2"/>
  <c r="CA173" i="2"/>
  <c r="BZ173" i="2"/>
  <c r="BY173" i="2"/>
  <c r="BX173" i="2"/>
  <c r="BW173" i="2"/>
  <c r="BV173" i="2"/>
  <c r="BU173" i="2"/>
  <c r="BT173" i="2"/>
  <c r="BS173" i="2"/>
  <c r="BR173" i="2"/>
  <c r="BQ173" i="2"/>
  <c r="BP173" i="2"/>
  <c r="BO173" i="2"/>
  <c r="BN173" i="2"/>
  <c r="BM173" i="2"/>
  <c r="BL173" i="2"/>
  <c r="BK173" i="2"/>
  <c r="BJ173" i="2"/>
  <c r="BI173" i="2"/>
  <c r="BH173" i="2"/>
  <c r="BG173" i="2"/>
  <c r="BF173" i="2"/>
  <c r="BE173" i="2"/>
  <c r="BD173" i="2"/>
  <c r="BC173" i="2"/>
  <c r="BB173" i="2"/>
  <c r="BA173" i="2"/>
  <c r="AZ173" i="2"/>
  <c r="AY173" i="2"/>
  <c r="AX173" i="2"/>
  <c r="AW173" i="2"/>
  <c r="AV173" i="2"/>
  <c r="AU173" i="2"/>
  <c r="AT173" i="2"/>
  <c r="AS173" i="2"/>
  <c r="AR173" i="2"/>
  <c r="AQ173" i="2"/>
  <c r="AP173"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CC161" i="2"/>
  <c r="DC160" i="2"/>
  <c r="BS159" i="2"/>
  <c r="BS23" i="2" s="1"/>
  <c r="W159" i="2"/>
  <c r="W23" i="2" s="1"/>
  <c r="CC158" i="2"/>
  <c r="I156" i="2"/>
  <c r="I153" i="2"/>
  <c r="Y152" i="2"/>
  <c r="Y151" i="2" s="1"/>
  <c r="Y146" i="2" s="1"/>
  <c r="DH151" i="2"/>
  <c r="DH146" i="2" s="1"/>
  <c r="DG151" i="2"/>
  <c r="DG146" i="2" s="1"/>
  <c r="DF151" i="2"/>
  <c r="DE151" i="2"/>
  <c r="DE146" i="2" s="1"/>
  <c r="DD151" i="2"/>
  <c r="DC151" i="2"/>
  <c r="DB151" i="2"/>
  <c r="DA151" i="2"/>
  <c r="DA146" i="2" s="1"/>
  <c r="CZ151" i="2"/>
  <c r="CZ146" i="2" s="1"/>
  <c r="CY151" i="2"/>
  <c r="CY146" i="2" s="1"/>
  <c r="CX151" i="2"/>
  <c r="CW151" i="2"/>
  <c r="CW146" i="2" s="1"/>
  <c r="CV151" i="2"/>
  <c r="CV146" i="2" s="1"/>
  <c r="CU151" i="2"/>
  <c r="CU146" i="2" s="1"/>
  <c r="CT151" i="2"/>
  <c r="CS151" i="2"/>
  <c r="CS146" i="2" s="1"/>
  <c r="CR151" i="2"/>
  <c r="CR146" i="2" s="1"/>
  <c r="CQ151" i="2"/>
  <c r="CP151" i="2"/>
  <c r="CO151" i="2"/>
  <c r="CO146" i="2" s="1"/>
  <c r="CN151" i="2"/>
  <c r="CN146" i="2" s="1"/>
  <c r="CM151" i="2"/>
  <c r="CM146" i="2" s="1"/>
  <c r="CL151" i="2"/>
  <c r="CK151" i="2"/>
  <c r="CK146" i="2" s="1"/>
  <c r="CJ151" i="2"/>
  <c r="CJ146" i="2" s="1"/>
  <c r="CI151" i="2"/>
  <c r="CI146" i="2" s="1"/>
  <c r="CH151" i="2"/>
  <c r="CG151" i="2"/>
  <c r="CG146" i="2" s="1"/>
  <c r="CF151" i="2"/>
  <c r="CE151" i="2"/>
  <c r="CD151" i="2"/>
  <c r="CB151" i="2"/>
  <c r="CB146" i="2" s="1"/>
  <c r="CA151" i="2"/>
  <c r="CA146" i="2" s="1"/>
  <c r="BZ151" i="2"/>
  <c r="BZ146" i="2" s="1"/>
  <c r="BY151" i="2"/>
  <c r="BX151" i="2"/>
  <c r="BX146" i="2" s="1"/>
  <c r="BW151" i="2"/>
  <c r="BW146" i="2" s="1"/>
  <c r="BV151" i="2"/>
  <c r="BV146" i="2" s="1"/>
  <c r="BU151" i="2"/>
  <c r="BT151" i="2"/>
  <c r="BT146" i="2" s="1"/>
  <c r="BR151" i="2"/>
  <c r="BR146" i="2" s="1"/>
  <c r="BQ151" i="2"/>
  <c r="BP151" i="2"/>
  <c r="BP146" i="2" s="1"/>
  <c r="BO151" i="2"/>
  <c r="BN151" i="2"/>
  <c r="BN146" i="2" s="1"/>
  <c r="BM151" i="2"/>
  <c r="BM146" i="2" s="1"/>
  <c r="BL151" i="2"/>
  <c r="BL146" i="2" s="1"/>
  <c r="BK151" i="2"/>
  <c r="BK146" i="2" s="1"/>
  <c r="BJ151" i="2"/>
  <c r="BJ146" i="2" s="1"/>
  <c r="BI151" i="2"/>
  <c r="BI146" i="2" s="1"/>
  <c r="BH151" i="2"/>
  <c r="BH146" i="2" s="1"/>
  <c r="BG151" i="2"/>
  <c r="BF151" i="2"/>
  <c r="BE151" i="2"/>
  <c r="BD151" i="2"/>
  <c r="BD146" i="2" s="1"/>
  <c r="BC151" i="2"/>
  <c r="BC146" i="2" s="1"/>
  <c r="BB151" i="2"/>
  <c r="BB146" i="2" s="1"/>
  <c r="BA151" i="2"/>
  <c r="BA146" i="2" s="1"/>
  <c r="AZ151" i="2"/>
  <c r="AZ146" i="2" s="1"/>
  <c r="AY151" i="2"/>
  <c r="AX151" i="2"/>
  <c r="AX146" i="2" s="1"/>
  <c r="AW151" i="2"/>
  <c r="AW146" i="2" s="1"/>
  <c r="AV151" i="2"/>
  <c r="AV146" i="2" s="1"/>
  <c r="AU151" i="2"/>
  <c r="AU146" i="2" s="1"/>
  <c r="AT151" i="2"/>
  <c r="AT146" i="2" s="1"/>
  <c r="AS151" i="2"/>
  <c r="AR151" i="2"/>
  <c r="AR146" i="2" s="1"/>
  <c r="AQ151" i="2"/>
  <c r="AP151" i="2"/>
  <c r="AO151" i="2"/>
  <c r="AO146" i="2" s="1"/>
  <c r="AN151" i="2"/>
  <c r="AN146" i="2" s="1"/>
  <c r="AM151" i="2"/>
  <c r="AM146" i="2" s="1"/>
  <c r="AL151" i="2"/>
  <c r="AL146" i="2" s="1"/>
  <c r="AK151" i="2"/>
  <c r="AK146" i="2" s="1"/>
  <c r="AJ151" i="2"/>
  <c r="AJ146" i="2" s="1"/>
  <c r="AI151" i="2"/>
  <c r="AI146" i="2" s="1"/>
  <c r="AH151" i="2"/>
  <c r="AH146" i="2" s="1"/>
  <c r="AG151" i="2"/>
  <c r="AF151" i="2"/>
  <c r="AF146" i="2" s="1"/>
  <c r="AE151" i="2"/>
  <c r="AE146" i="2" s="1"/>
  <c r="AD151" i="2"/>
  <c r="AD146" i="2" s="1"/>
  <c r="AC151" i="2"/>
  <c r="AC146" i="2" s="1"/>
  <c r="AB151" i="2"/>
  <c r="AB146" i="2" s="1"/>
  <c r="AA151" i="2"/>
  <c r="Z151" i="2"/>
  <c r="Z146" i="2" s="1"/>
  <c r="X151" i="2"/>
  <c r="X146" i="2" s="1"/>
  <c r="V151" i="2"/>
  <c r="U151" i="2"/>
  <c r="U146" i="2" s="1"/>
  <c r="T151" i="2"/>
  <c r="T146" i="2" s="1"/>
  <c r="S151" i="2"/>
  <c r="S146" i="2" s="1"/>
  <c r="R151" i="2"/>
  <c r="Q151" i="2"/>
  <c r="Q146" i="2" s="1"/>
  <c r="P151" i="2"/>
  <c r="P146" i="2" s="1"/>
  <c r="O151" i="2"/>
  <c r="O146" i="2" s="1"/>
  <c r="N151" i="2"/>
  <c r="M151" i="2"/>
  <c r="M146" i="2" s="1"/>
  <c r="L151" i="2"/>
  <c r="L146" i="2" s="1"/>
  <c r="K151" i="2"/>
  <c r="K146" i="2" s="1"/>
  <c r="J151" i="2"/>
  <c r="H151" i="2"/>
  <c r="H146" i="2" s="1"/>
  <c r="G151" i="2"/>
  <c r="G146" i="2" s="1"/>
  <c r="F151" i="2"/>
  <c r="F146" i="2" s="1"/>
  <c r="E151" i="2"/>
  <c r="DF146" i="2"/>
  <c r="DD146" i="2"/>
  <c r="DC146" i="2"/>
  <c r="DB146" i="2"/>
  <c r="CX146" i="2"/>
  <c r="CT146" i="2"/>
  <c r="CQ146" i="2"/>
  <c r="CP146" i="2"/>
  <c r="CL146" i="2"/>
  <c r="CH146" i="2"/>
  <c r="CF146" i="2"/>
  <c r="CE146" i="2"/>
  <c r="CD146" i="2"/>
  <c r="BY146" i="2"/>
  <c r="BU146" i="2"/>
  <c r="BQ146" i="2"/>
  <c r="BO146" i="2"/>
  <c r="BG146" i="2"/>
  <c r="BF146" i="2"/>
  <c r="BE146" i="2"/>
  <c r="AY146" i="2"/>
  <c r="AS146" i="2"/>
  <c r="AQ146" i="2"/>
  <c r="AP146" i="2"/>
  <c r="AG146" i="2"/>
  <c r="AA146" i="2"/>
  <c r="V146" i="2"/>
  <c r="R146" i="2"/>
  <c r="N146" i="2"/>
  <c r="J146" i="2"/>
  <c r="E146" i="2"/>
  <c r="CW139" i="2"/>
  <c r="CW138" i="2"/>
  <c r="CW136" i="2"/>
  <c r="DH135" i="2"/>
  <c r="DG135" i="2"/>
  <c r="DF135" i="2"/>
  <c r="DF134" i="2" s="1"/>
  <c r="DF82" i="2" s="1"/>
  <c r="DE135" i="2"/>
  <c r="DE134" i="2" s="1"/>
  <c r="DE82" i="2" s="1"/>
  <c r="DD135" i="2"/>
  <c r="DD134" i="2" s="1"/>
  <c r="DD82" i="2" s="1"/>
  <c r="DC135" i="2"/>
  <c r="DC134" i="2" s="1"/>
  <c r="DC82" i="2" s="1"/>
  <c r="DB135" i="2"/>
  <c r="DA135" i="2"/>
  <c r="DA134" i="2" s="1"/>
  <c r="CZ135" i="2"/>
  <c r="CZ134" i="2" s="1"/>
  <c r="CZ82" i="2" s="1"/>
  <c r="CY135" i="2"/>
  <c r="CY134" i="2" s="1"/>
  <c r="CY82" i="2" s="1"/>
  <c r="CX135" i="2"/>
  <c r="CV135" i="2"/>
  <c r="CV134" i="2" s="1"/>
  <c r="CV82" i="2" s="1"/>
  <c r="CU135" i="2"/>
  <c r="CU134" i="2" s="1"/>
  <c r="CU82" i="2" s="1"/>
  <c r="CT135" i="2"/>
  <c r="CS135" i="2"/>
  <c r="CS134" i="2" s="1"/>
  <c r="CS82" i="2" s="1"/>
  <c r="CR135" i="2"/>
  <c r="CR134" i="2" s="1"/>
  <c r="CQ135" i="2"/>
  <c r="CQ134" i="2" s="1"/>
  <c r="CQ82" i="2" s="1"/>
  <c r="CP135" i="2"/>
  <c r="CP134" i="2" s="1"/>
  <c r="CP82" i="2" s="1"/>
  <c r="CO135" i="2"/>
  <c r="CN135" i="2"/>
  <c r="CN134" i="2" s="1"/>
  <c r="CN82" i="2" s="1"/>
  <c r="CM135" i="2"/>
  <c r="CM134" i="2" s="1"/>
  <c r="CM82" i="2" s="1"/>
  <c r="CL135" i="2"/>
  <c r="CK135" i="2"/>
  <c r="CJ135" i="2"/>
  <c r="CJ134" i="2" s="1"/>
  <c r="CJ82" i="2" s="1"/>
  <c r="CI135" i="2"/>
  <c r="CH135" i="2"/>
  <c r="CG135" i="2"/>
  <c r="CG134" i="2" s="1"/>
  <c r="CG82" i="2" s="1"/>
  <c r="CF135" i="2"/>
  <c r="CF134" i="2" s="1"/>
  <c r="CF82" i="2" s="1"/>
  <c r="CE135" i="2"/>
  <c r="CE134" i="2" s="1"/>
  <c r="CD135" i="2"/>
  <c r="CD134" i="2" s="1"/>
  <c r="CD82" i="2" s="1"/>
  <c r="CC135" i="2"/>
  <c r="CB135" i="2"/>
  <c r="CB134" i="2" s="1"/>
  <c r="CB82" i="2" s="1"/>
  <c r="CA135" i="2"/>
  <c r="BZ135" i="2"/>
  <c r="BZ134" i="2" s="1"/>
  <c r="BZ82" i="2" s="1"/>
  <c r="BY135" i="2"/>
  <c r="BX135" i="2"/>
  <c r="BX134" i="2" s="1"/>
  <c r="BX82" i="2" s="1"/>
  <c r="BW135" i="2"/>
  <c r="BW134" i="2" s="1"/>
  <c r="BW82" i="2" s="1"/>
  <c r="BV135" i="2"/>
  <c r="BU135" i="2"/>
  <c r="BU134" i="2" s="1"/>
  <c r="BU82" i="2" s="1"/>
  <c r="BT135" i="2"/>
  <c r="BT134" i="2" s="1"/>
  <c r="BT82" i="2" s="1"/>
  <c r="BS135" i="2"/>
  <c r="BS134" i="2" s="1"/>
  <c r="BS82" i="2" s="1"/>
  <c r="BR135" i="2"/>
  <c r="BR134" i="2" s="1"/>
  <c r="BR82" i="2" s="1"/>
  <c r="BQ135" i="2"/>
  <c r="BP135" i="2"/>
  <c r="BP134" i="2" s="1"/>
  <c r="BP82" i="2" s="1"/>
  <c r="BO135" i="2"/>
  <c r="BO134" i="2" s="1"/>
  <c r="BO82" i="2" s="1"/>
  <c r="BN135" i="2"/>
  <c r="BM135" i="2"/>
  <c r="BL135" i="2"/>
  <c r="BL134" i="2" s="1"/>
  <c r="BL82" i="2" s="1"/>
  <c r="BK135" i="2"/>
  <c r="BK134" i="2" s="1"/>
  <c r="BK82" i="2" s="1"/>
  <c r="BJ135" i="2"/>
  <c r="BI135" i="2"/>
  <c r="BI134" i="2" s="1"/>
  <c r="BI82" i="2" s="1"/>
  <c r="BH135" i="2"/>
  <c r="BH134" i="2" s="1"/>
  <c r="BH82" i="2" s="1"/>
  <c r="BG135" i="2"/>
  <c r="BF135" i="2"/>
  <c r="BF134" i="2" s="1"/>
  <c r="BF82" i="2" s="1"/>
  <c r="BE135" i="2"/>
  <c r="BD135" i="2"/>
  <c r="BD134" i="2" s="1"/>
  <c r="BD82" i="2" s="1"/>
  <c r="BC135" i="2"/>
  <c r="BC134" i="2" s="1"/>
  <c r="BC82" i="2" s="1"/>
  <c r="BB135" i="2"/>
  <c r="BB134" i="2" s="1"/>
  <c r="BB82" i="2" s="1"/>
  <c r="BA135" i="2"/>
  <c r="AZ135" i="2"/>
  <c r="AZ134" i="2" s="1"/>
  <c r="AZ82" i="2" s="1"/>
  <c r="AY135" i="2"/>
  <c r="AY134" i="2" s="1"/>
  <c r="AY82" i="2" s="1"/>
  <c r="AX135" i="2"/>
  <c r="AW135" i="2"/>
  <c r="AW134" i="2" s="1"/>
  <c r="AW82" i="2" s="1"/>
  <c r="AV135" i="2"/>
  <c r="AV134" i="2" s="1"/>
  <c r="AU135" i="2"/>
  <c r="AU134" i="2" s="1"/>
  <c r="AU82" i="2" s="1"/>
  <c r="AT135" i="2"/>
  <c r="AT134" i="2" s="1"/>
  <c r="AT82" i="2" s="1"/>
  <c r="AS135" i="2"/>
  <c r="AR135" i="2"/>
  <c r="AR134" i="2" s="1"/>
  <c r="AR82" i="2" s="1"/>
  <c r="AQ135" i="2"/>
  <c r="AQ134" i="2" s="1"/>
  <c r="AQ82" i="2" s="1"/>
  <c r="AP135" i="2"/>
  <c r="AO135" i="2"/>
  <c r="AN135" i="2"/>
  <c r="AN134" i="2" s="1"/>
  <c r="AN82" i="2" s="1"/>
  <c r="AM135" i="2"/>
  <c r="AM134" i="2" s="1"/>
  <c r="AM82" i="2" s="1"/>
  <c r="AL135" i="2"/>
  <c r="AL134" i="2" s="1"/>
  <c r="AL82" i="2" s="1"/>
  <c r="AK135" i="2"/>
  <c r="AK134" i="2" s="1"/>
  <c r="AK82" i="2" s="1"/>
  <c r="AJ135" i="2"/>
  <c r="AJ134" i="2" s="1"/>
  <c r="AJ82" i="2" s="1"/>
  <c r="AI135" i="2"/>
  <c r="AI134" i="2" s="1"/>
  <c r="AI82" i="2" s="1"/>
  <c r="AH135" i="2"/>
  <c r="AH134" i="2" s="1"/>
  <c r="AH82" i="2" s="1"/>
  <c r="AG135" i="2"/>
  <c r="AF135" i="2"/>
  <c r="AF134" i="2" s="1"/>
  <c r="AF82" i="2" s="1"/>
  <c r="AE135" i="2"/>
  <c r="AD135" i="2"/>
  <c r="AD134" i="2" s="1"/>
  <c r="AD82" i="2" s="1"/>
  <c r="AC135" i="2"/>
  <c r="AB135" i="2"/>
  <c r="AB134" i="2" s="1"/>
  <c r="AB82" i="2" s="1"/>
  <c r="AA135" i="2"/>
  <c r="AA134" i="2" s="1"/>
  <c r="AA82" i="2" s="1"/>
  <c r="Z135" i="2"/>
  <c r="Y135" i="2"/>
  <c r="Y134" i="2" s="1"/>
  <c r="Y82" i="2" s="1"/>
  <c r="X135" i="2"/>
  <c r="X134" i="2" s="1"/>
  <c r="W135" i="2"/>
  <c r="V135" i="2"/>
  <c r="V134" i="2" s="1"/>
  <c r="V82" i="2" s="1"/>
  <c r="U135" i="2"/>
  <c r="T135" i="2"/>
  <c r="T134" i="2" s="1"/>
  <c r="T82" i="2" s="1"/>
  <c r="S135" i="2"/>
  <c r="S134" i="2" s="1"/>
  <c r="S82" i="2" s="1"/>
  <c r="R135" i="2"/>
  <c r="Q135" i="2"/>
  <c r="P135" i="2"/>
  <c r="P134" i="2" s="1"/>
  <c r="P82" i="2" s="1"/>
  <c r="O135" i="2"/>
  <c r="O134" i="2" s="1"/>
  <c r="O82" i="2" s="1"/>
  <c r="N135" i="2"/>
  <c r="N134" i="2" s="1"/>
  <c r="N82" i="2" s="1"/>
  <c r="M135" i="2"/>
  <c r="M134" i="2" s="1"/>
  <c r="M82" i="2" s="1"/>
  <c r="L135" i="2"/>
  <c r="L134" i="2" s="1"/>
  <c r="L82" i="2" s="1"/>
  <c r="K135" i="2"/>
  <c r="K134" i="2" s="1"/>
  <c r="K82" i="2" s="1"/>
  <c r="J135" i="2"/>
  <c r="J134" i="2" s="1"/>
  <c r="J82" i="2" s="1"/>
  <c r="I135" i="2"/>
  <c r="H135" i="2"/>
  <c r="H134" i="2" s="1"/>
  <c r="H82" i="2" s="1"/>
  <c r="G135" i="2"/>
  <c r="F135" i="2"/>
  <c r="F134" i="2" s="1"/>
  <c r="F82" i="2" s="1"/>
  <c r="E135" i="2"/>
  <c r="DH134" i="2"/>
  <c r="DH82" i="2" s="1"/>
  <c r="DG134" i="2"/>
  <c r="DG82" i="2" s="1"/>
  <c r="DB134" i="2"/>
  <c r="DB82" i="2" s="1"/>
  <c r="CX134" i="2"/>
  <c r="CX82" i="2" s="1"/>
  <c r="CT134" i="2"/>
  <c r="CT82" i="2" s="1"/>
  <c r="CO134" i="2"/>
  <c r="CO82" i="2" s="1"/>
  <c r="CL134" i="2"/>
  <c r="CK134" i="2"/>
  <c r="CK82" i="2" s="1"/>
  <c r="CI134" i="2"/>
  <c r="CI82" i="2" s="1"/>
  <c r="CH134" i="2"/>
  <c r="CH82" i="2" s="1"/>
  <c r="CC134" i="2"/>
  <c r="CA134" i="2"/>
  <c r="CA82" i="2" s="1"/>
  <c r="BY134" i="2"/>
  <c r="BV134" i="2"/>
  <c r="BV82" i="2" s="1"/>
  <c r="BQ134" i="2"/>
  <c r="BN134" i="2"/>
  <c r="BN82" i="2" s="1"/>
  <c r="BM134" i="2"/>
  <c r="BJ134" i="2"/>
  <c r="BJ82" i="2" s="1"/>
  <c r="BG134" i="2"/>
  <c r="BG82" i="2" s="1"/>
  <c r="BE134" i="2"/>
  <c r="BA134" i="2"/>
  <c r="BA82" i="2" s="1"/>
  <c r="AX134" i="2"/>
  <c r="AX82" i="2" s="1"/>
  <c r="AS134" i="2"/>
  <c r="AS82" i="2" s="1"/>
  <c r="AP134" i="2"/>
  <c r="AP82" i="2" s="1"/>
  <c r="AO134" i="2"/>
  <c r="AO82" i="2" s="1"/>
  <c r="AG134" i="2"/>
  <c r="AE134" i="2"/>
  <c r="AE82" i="2" s="1"/>
  <c r="AC134" i="2"/>
  <c r="AC82" i="2" s="1"/>
  <c r="Z134" i="2"/>
  <c r="Z82" i="2" s="1"/>
  <c r="W134" i="2"/>
  <c r="W82" i="2" s="1"/>
  <c r="U134" i="2"/>
  <c r="U82" i="2" s="1"/>
  <c r="R134" i="2"/>
  <c r="R82" i="2" s="1"/>
  <c r="Q134" i="2"/>
  <c r="Q82" i="2" s="1"/>
  <c r="I134" i="2"/>
  <c r="I82" i="2" s="1"/>
  <c r="G134" i="2"/>
  <c r="G82" i="2" s="1"/>
  <c r="E134" i="2"/>
  <c r="E82" i="2" s="1"/>
  <c r="DA82" i="2"/>
  <c r="CR82" i="2"/>
  <c r="CL82" i="2"/>
  <c r="CE82" i="2"/>
  <c r="CC82" i="2"/>
  <c r="BY82" i="2"/>
  <c r="BQ82" i="2"/>
  <c r="BM82" i="2"/>
  <c r="BE82" i="2"/>
  <c r="AV82" i="2"/>
  <c r="AG82" i="2"/>
  <c r="X82" i="2"/>
  <c r="DH77" i="2"/>
  <c r="DG77" i="2"/>
  <c r="DF77" i="2"/>
  <c r="DE77" i="2"/>
  <c r="DD77" i="2"/>
  <c r="DC77" i="2"/>
  <c r="DB77" i="2"/>
  <c r="DA77" i="2"/>
  <c r="CZ77" i="2"/>
  <c r="CY77" i="2"/>
  <c r="CX77" i="2"/>
  <c r="CW77" i="2"/>
  <c r="CV77" i="2"/>
  <c r="CU77" i="2"/>
  <c r="CT77" i="2"/>
  <c r="CS77" i="2"/>
  <c r="CR77" i="2"/>
  <c r="CQ77" i="2"/>
  <c r="CP77" i="2"/>
  <c r="CO77" i="2"/>
  <c r="CN77" i="2"/>
  <c r="CM77" i="2"/>
  <c r="CM73" i="2" s="1"/>
  <c r="CM29" i="2" s="1"/>
  <c r="CL77" i="2"/>
  <c r="CK77" i="2"/>
  <c r="CJ77" i="2"/>
  <c r="CI77" i="2"/>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C73" i="2" s="1"/>
  <c r="BC29" i="2" s="1"/>
  <c r="BB77" i="2"/>
  <c r="BA77" i="2"/>
  <c r="AZ77" i="2"/>
  <c r="AY77" i="2"/>
  <c r="AX77" i="2"/>
  <c r="AW77" i="2"/>
  <c r="AV77" i="2"/>
  <c r="AU77" i="2"/>
  <c r="AT77" i="2"/>
  <c r="AS77" i="2"/>
  <c r="AR77" i="2"/>
  <c r="AQ77" i="2"/>
  <c r="AQ73" i="2" s="1"/>
  <c r="AQ29" i="2" s="1"/>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BY76" i="2"/>
  <c r="BY74" i="2" s="1"/>
  <c r="AM75" i="2"/>
  <c r="AM74" i="2" s="1"/>
  <c r="AM73" i="2" s="1"/>
  <c r="AM29" i="2" s="1"/>
  <c r="AK75" i="2"/>
  <c r="AK74" i="2" s="1"/>
  <c r="DH74" i="2"/>
  <c r="DG74" i="2"/>
  <c r="DF74" i="2"/>
  <c r="DF73" i="2" s="1"/>
  <c r="DF29" i="2" s="1"/>
  <c r="DE74" i="2"/>
  <c r="DE73" i="2" s="1"/>
  <c r="DE29" i="2" s="1"/>
  <c r="DD74" i="2"/>
  <c r="DC74" i="2"/>
  <c r="DB74" i="2"/>
  <c r="DA74" i="2"/>
  <c r="CZ74" i="2"/>
  <c r="CY74" i="2"/>
  <c r="CX74" i="2"/>
  <c r="CX73" i="2" s="1"/>
  <c r="CX29" i="2" s="1"/>
  <c r="CW74" i="2"/>
  <c r="CV74" i="2"/>
  <c r="CU74" i="2"/>
  <c r="CT74" i="2"/>
  <c r="CS74" i="2"/>
  <c r="CS73" i="2" s="1"/>
  <c r="CS29" i="2" s="1"/>
  <c r="CR74" i="2"/>
  <c r="CQ74" i="2"/>
  <c r="CP74" i="2"/>
  <c r="CO74" i="2"/>
  <c r="CN74" i="2"/>
  <c r="CM74" i="2"/>
  <c r="CL74" i="2"/>
  <c r="CL73" i="2" s="1"/>
  <c r="CL29" i="2" s="1"/>
  <c r="CL28" i="2" s="1"/>
  <c r="CK74" i="2"/>
  <c r="CJ74" i="2"/>
  <c r="CI74" i="2"/>
  <c r="CH74" i="2"/>
  <c r="CH73" i="2" s="1"/>
  <c r="CH29" i="2" s="1"/>
  <c r="CG74" i="2"/>
  <c r="CF74" i="2"/>
  <c r="CE74" i="2"/>
  <c r="CD74" i="2"/>
  <c r="CC74" i="2"/>
  <c r="CB74" i="2"/>
  <c r="CA74" i="2"/>
  <c r="BZ74" i="2"/>
  <c r="BZ73" i="2" s="1"/>
  <c r="BZ29" i="2" s="1"/>
  <c r="BX74" i="2"/>
  <c r="BW74" i="2"/>
  <c r="BV74" i="2"/>
  <c r="BU74" i="2"/>
  <c r="BT74" i="2"/>
  <c r="BT73" i="2" s="1"/>
  <c r="BT29" i="2" s="1"/>
  <c r="BS74" i="2"/>
  <c r="BR74" i="2"/>
  <c r="BQ74" i="2"/>
  <c r="BP74" i="2"/>
  <c r="BP73" i="2" s="1"/>
  <c r="BP29" i="2" s="1"/>
  <c r="BO74" i="2"/>
  <c r="BN74" i="2"/>
  <c r="BM74" i="2"/>
  <c r="BL74" i="2"/>
  <c r="BK74" i="2"/>
  <c r="BJ74" i="2"/>
  <c r="BJ73" i="2" s="1"/>
  <c r="BJ29" i="2" s="1"/>
  <c r="BI74" i="2"/>
  <c r="BH74" i="2"/>
  <c r="BG74" i="2"/>
  <c r="BF74" i="2"/>
  <c r="BE74" i="2"/>
  <c r="BD74" i="2"/>
  <c r="BD73" i="2" s="1"/>
  <c r="BD29" i="2" s="1"/>
  <c r="BC74" i="2"/>
  <c r="BB74" i="2"/>
  <c r="BB73" i="2" s="1"/>
  <c r="BB29" i="2" s="1"/>
  <c r="BA74" i="2"/>
  <c r="AZ74" i="2"/>
  <c r="AY74" i="2"/>
  <c r="AX74" i="2"/>
  <c r="AW74" i="2"/>
  <c r="AV74" i="2"/>
  <c r="AV73" i="2" s="1"/>
  <c r="AV29" i="2" s="1"/>
  <c r="AU74" i="2"/>
  <c r="AT74" i="2"/>
  <c r="AS74" i="2"/>
  <c r="AR74" i="2"/>
  <c r="AR73" i="2" s="1"/>
  <c r="AR29" i="2" s="1"/>
  <c r="AQ74" i="2"/>
  <c r="AP74" i="2"/>
  <c r="AP73" i="2" s="1"/>
  <c r="AP29" i="2" s="1"/>
  <c r="AP28" i="2" s="1"/>
  <c r="AO74" i="2"/>
  <c r="AN74" i="2"/>
  <c r="AL74" i="2"/>
  <c r="AJ74" i="2"/>
  <c r="AJ73" i="2" s="1"/>
  <c r="AJ29" i="2" s="1"/>
  <c r="AI74" i="2"/>
  <c r="AH74" i="2"/>
  <c r="AG74" i="2"/>
  <c r="AF74" i="2"/>
  <c r="AF73" i="2" s="1"/>
  <c r="AF29" i="2" s="1"/>
  <c r="AE74" i="2"/>
  <c r="AE73" i="2" s="1"/>
  <c r="AE29" i="2" s="1"/>
  <c r="AD74" i="2"/>
  <c r="AD73" i="2" s="1"/>
  <c r="AD29" i="2" s="1"/>
  <c r="AC74" i="2"/>
  <c r="AB74" i="2"/>
  <c r="AA74" i="2"/>
  <c r="Z74" i="2"/>
  <c r="Z73" i="2" s="1"/>
  <c r="Z29" i="2" s="1"/>
  <c r="Y74" i="2"/>
  <c r="X74" i="2"/>
  <c r="W74" i="2"/>
  <c r="V74" i="2"/>
  <c r="U74" i="2"/>
  <c r="T74" i="2"/>
  <c r="S74" i="2"/>
  <c r="S73" i="2" s="1"/>
  <c r="S29" i="2" s="1"/>
  <c r="R74" i="2"/>
  <c r="R73" i="2" s="1"/>
  <c r="R29" i="2" s="1"/>
  <c r="Q74" i="2"/>
  <c r="P74" i="2"/>
  <c r="O74" i="2"/>
  <c r="N74" i="2"/>
  <c r="N73" i="2" s="1"/>
  <c r="N29" i="2" s="1"/>
  <c r="M74" i="2"/>
  <c r="L74" i="2"/>
  <c r="L73" i="2" s="1"/>
  <c r="L29" i="2" s="1"/>
  <c r="K74" i="2"/>
  <c r="J74" i="2"/>
  <c r="I74" i="2"/>
  <c r="H74" i="2"/>
  <c r="G74" i="2"/>
  <c r="F74" i="2"/>
  <c r="F73" i="2" s="1"/>
  <c r="F29" i="2" s="1"/>
  <c r="E74" i="2"/>
  <c r="CY73" i="2"/>
  <c r="CY29" i="2" s="1"/>
  <c r="CT73" i="2"/>
  <c r="CT29" i="2" s="1"/>
  <c r="CG73" i="2"/>
  <c r="CG29" i="2" s="1"/>
  <c r="BV73" i="2"/>
  <c r="BV29" i="2" s="1"/>
  <c r="BN73" i="2"/>
  <c r="BN29" i="2" s="1"/>
  <c r="BN28" i="2" s="1"/>
  <c r="BH73" i="2"/>
  <c r="BH29" i="2" s="1"/>
  <c r="BH28" i="2" s="1"/>
  <c r="AX73" i="2"/>
  <c r="AX29" i="2" s="1"/>
  <c r="AW73" i="2"/>
  <c r="AW29" i="2" s="1"/>
  <c r="Y73" i="2"/>
  <c r="Y29" i="2" s="1"/>
  <c r="X73" i="2"/>
  <c r="T73" i="2"/>
  <c r="H73" i="2"/>
  <c r="H29" i="2" s="1"/>
  <c r="G73" i="2"/>
  <c r="G29" i="2" s="1"/>
  <c r="X29" i="2"/>
  <c r="T29" i="2"/>
  <c r="DH26" i="2"/>
  <c r="DG26" i="2"/>
  <c r="DF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C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I23" i="2"/>
  <c r="CH23" i="2"/>
  <c r="CG23" i="2"/>
  <c r="CF23" i="2"/>
  <c r="CE23" i="2"/>
  <c r="CD23" i="2"/>
  <c r="CB23" i="2"/>
  <c r="CA23" i="2"/>
  <c r="BZ23" i="2"/>
  <c r="BY23" i="2"/>
  <c r="BX23" i="2"/>
  <c r="BW23" i="2"/>
  <c r="BV23" i="2"/>
  <c r="BU23" i="2"/>
  <c r="BT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X23" i="2"/>
  <c r="V23" i="2"/>
  <c r="U23" i="2"/>
  <c r="T23" i="2"/>
  <c r="S23" i="2"/>
  <c r="R23" i="2"/>
  <c r="Q23" i="2"/>
  <c r="P23" i="2"/>
  <c r="O23" i="2"/>
  <c r="N23" i="2"/>
  <c r="M23" i="2"/>
  <c r="L23" i="2"/>
  <c r="K23" i="2"/>
  <c r="J23" i="2"/>
  <c r="I23" i="2"/>
  <c r="H23" i="2"/>
  <c r="G23" i="2"/>
  <c r="F23" i="2"/>
  <c r="E23" i="2"/>
  <c r="DH22" i="2"/>
  <c r="DG22" i="2"/>
  <c r="DF22" i="2"/>
  <c r="DE22" i="2"/>
  <c r="DD22" i="2"/>
  <c r="DC22" i="2"/>
  <c r="DB22" i="2"/>
  <c r="DA22" i="2"/>
  <c r="CZ22" i="2"/>
  <c r="CY22" i="2"/>
  <c r="CX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L20" i="2" s="1"/>
  <c r="AK22" i="2"/>
  <c r="AJ22" i="2"/>
  <c r="AI22" i="2"/>
  <c r="AH22" i="2"/>
  <c r="AG22" i="2"/>
  <c r="AF22" i="2"/>
  <c r="AE22" i="2"/>
  <c r="AD22" i="2"/>
  <c r="AC22" i="2"/>
  <c r="AB22" i="2"/>
  <c r="AA22" i="2"/>
  <c r="Z22" i="2"/>
  <c r="Y22" i="2"/>
  <c r="X22" i="2"/>
  <c r="W22" i="2"/>
  <c r="V22" i="2"/>
  <c r="U22" i="2"/>
  <c r="T22" i="2"/>
  <c r="S22" i="2"/>
  <c r="R22" i="2"/>
  <c r="Q22" i="2"/>
  <c r="P22" i="2"/>
  <c r="O22" i="2"/>
  <c r="N22" i="2"/>
  <c r="N20" i="2" s="1"/>
  <c r="M22" i="2"/>
  <c r="L22" i="2"/>
  <c r="K22" i="2"/>
  <c r="J22" i="2"/>
  <c r="I22" i="2"/>
  <c r="H22" i="2"/>
  <c r="G22" i="2"/>
  <c r="F22" i="2"/>
  <c r="E22" i="2"/>
  <c r="DH21" i="2"/>
  <c r="DG21" i="2"/>
  <c r="DF21" i="2"/>
  <c r="DF20" i="2" s="1"/>
  <c r="DE21" i="2"/>
  <c r="DD21" i="2"/>
  <c r="DC21" i="2"/>
  <c r="DB21" i="2"/>
  <c r="DA21" i="2"/>
  <c r="CZ21" i="2"/>
  <c r="CZ20" i="2" s="1"/>
  <c r="CY21" i="2"/>
  <c r="CX21" i="2"/>
  <c r="CW21" i="2"/>
  <c r="CV21" i="2"/>
  <c r="CU21" i="2"/>
  <c r="CT21" i="2"/>
  <c r="CT20" i="2" s="1"/>
  <c r="CS21" i="2"/>
  <c r="CR21" i="2"/>
  <c r="CQ21" i="2"/>
  <c r="CQ20" i="2" s="1"/>
  <c r="CP21" i="2"/>
  <c r="CO21" i="2"/>
  <c r="CN21" i="2"/>
  <c r="CN20" i="2" s="1"/>
  <c r="CM21" i="2"/>
  <c r="CL21" i="2"/>
  <c r="CK21" i="2"/>
  <c r="CK20" i="2" s="1"/>
  <c r="CJ21" i="2"/>
  <c r="CI21" i="2"/>
  <c r="CH21" i="2"/>
  <c r="CH20" i="2" s="1"/>
  <c r="CG21" i="2"/>
  <c r="CF21" i="2"/>
  <c r="CE21" i="2"/>
  <c r="CE20" i="2" s="1"/>
  <c r="CD21" i="2"/>
  <c r="CC21" i="2"/>
  <c r="CB21" i="2"/>
  <c r="CA21" i="2"/>
  <c r="BZ21" i="2"/>
  <c r="BY21" i="2"/>
  <c r="BY20" i="2" s="1"/>
  <c r="BX21" i="2"/>
  <c r="BW21" i="2"/>
  <c r="BV21" i="2"/>
  <c r="BV20" i="2" s="1"/>
  <c r="BU21" i="2"/>
  <c r="BT21" i="2"/>
  <c r="BS21" i="2"/>
  <c r="BR21" i="2"/>
  <c r="BQ21" i="2"/>
  <c r="BP21" i="2"/>
  <c r="BP20" i="2" s="1"/>
  <c r="BO21" i="2"/>
  <c r="BN21" i="2"/>
  <c r="BN20" i="2" s="1"/>
  <c r="BM21" i="2"/>
  <c r="BM20" i="2" s="1"/>
  <c r="BL21" i="2"/>
  <c r="BK21" i="2"/>
  <c r="BJ21" i="2"/>
  <c r="BJ20" i="2" s="1"/>
  <c r="BI21" i="2"/>
  <c r="BH21" i="2"/>
  <c r="BG21" i="2"/>
  <c r="BG20" i="2" s="1"/>
  <c r="BF21" i="2"/>
  <c r="BE21" i="2"/>
  <c r="BD21" i="2"/>
  <c r="BD20" i="2" s="1"/>
  <c r="BC21" i="2"/>
  <c r="BB21" i="2"/>
  <c r="BB20" i="2" s="1"/>
  <c r="BA21" i="2"/>
  <c r="BA20" i="2" s="1"/>
  <c r="AZ21" i="2"/>
  <c r="AY21" i="2"/>
  <c r="AX21" i="2"/>
  <c r="AX20" i="2" s="1"/>
  <c r="AW21" i="2"/>
  <c r="AV21" i="2"/>
  <c r="AU21" i="2"/>
  <c r="AU20" i="2" s="1"/>
  <c r="AT21" i="2"/>
  <c r="AS21" i="2"/>
  <c r="AR21" i="2"/>
  <c r="AR20" i="2" s="1"/>
  <c r="AQ21" i="2"/>
  <c r="AP21" i="2"/>
  <c r="AP20" i="2" s="1"/>
  <c r="AO21" i="2"/>
  <c r="AO20" i="2" s="1"/>
  <c r="AN21" i="2"/>
  <c r="AL21" i="2"/>
  <c r="AJ21" i="2"/>
  <c r="AJ20" i="2" s="1"/>
  <c r="AI21" i="2"/>
  <c r="AH21" i="2"/>
  <c r="AG21" i="2"/>
  <c r="AG20" i="2" s="1"/>
  <c r="AF21" i="2"/>
  <c r="AE21" i="2"/>
  <c r="AD21" i="2"/>
  <c r="AC21" i="2"/>
  <c r="AB21" i="2"/>
  <c r="AB20" i="2" s="1"/>
  <c r="AA21" i="2"/>
  <c r="AA20" i="2" s="1"/>
  <c r="Z21" i="2"/>
  <c r="Y21" i="2"/>
  <c r="X21" i="2"/>
  <c r="X20" i="2" s="1"/>
  <c r="W21" i="2"/>
  <c r="V21" i="2"/>
  <c r="U21" i="2"/>
  <c r="U20" i="2" s="1"/>
  <c r="T21" i="2"/>
  <c r="S21" i="2"/>
  <c r="R21" i="2"/>
  <c r="Q21" i="2"/>
  <c r="P21" i="2"/>
  <c r="O21" i="2"/>
  <c r="O20" i="2" s="1"/>
  <c r="N21" i="2"/>
  <c r="M21" i="2"/>
  <c r="L21" i="2"/>
  <c r="L20" i="2" s="1"/>
  <c r="K21" i="2"/>
  <c r="J21" i="2"/>
  <c r="I21" i="2"/>
  <c r="I20" i="2" s="1"/>
  <c r="H21" i="2"/>
  <c r="G21" i="2"/>
  <c r="G20" i="2" s="1"/>
  <c r="F21" i="2"/>
  <c r="E21" i="2"/>
  <c r="DB20" i="2"/>
  <c r="CU20" i="2"/>
  <c r="CR20" i="2"/>
  <c r="CO20" i="2"/>
  <c r="CL20" i="2"/>
  <c r="CI20" i="2"/>
  <c r="CF20" i="2"/>
  <c r="CB20" i="2"/>
  <c r="BX20" i="2"/>
  <c r="BU20" i="2"/>
  <c r="BQ20" i="2"/>
  <c r="BK20" i="2"/>
  <c r="BH20" i="2"/>
  <c r="BE20" i="2"/>
  <c r="AY20" i="2"/>
  <c r="AV20" i="2"/>
  <c r="AS20" i="2"/>
  <c r="AH20" i="2"/>
  <c r="AE20" i="2"/>
  <c r="S20" i="2"/>
  <c r="J20" i="2"/>
  <c r="DF173" i="1"/>
  <c r="DE173" i="1"/>
  <c r="DD173" i="1"/>
  <c r="DC173" i="1"/>
  <c r="DB173" i="1"/>
  <c r="DA173" i="1"/>
  <c r="CZ173" i="1"/>
  <c r="CY173" i="1"/>
  <c r="CX173" i="1"/>
  <c r="CW173" i="1"/>
  <c r="CV173" i="1"/>
  <c r="CU173" i="1"/>
  <c r="CT173" i="1"/>
  <c r="CS173" i="1"/>
  <c r="CR173" i="1"/>
  <c r="CQ173" i="1"/>
  <c r="CP173" i="1"/>
  <c r="CO173" i="1"/>
  <c r="CN173" i="1"/>
  <c r="CM173" i="1"/>
  <c r="CL173" i="1"/>
  <c r="CK173" i="1"/>
  <c r="CJ173" i="1"/>
  <c r="CI173" i="1"/>
  <c r="CH173" i="1"/>
  <c r="CG173" i="1"/>
  <c r="CF173" i="1"/>
  <c r="CE173" i="1"/>
  <c r="CD173" i="1"/>
  <c r="CC173" i="1"/>
  <c r="CB173" i="1"/>
  <c r="CA173" i="1"/>
  <c r="BZ173" i="1"/>
  <c r="BY173" i="1"/>
  <c r="BX173" i="1"/>
  <c r="BW173" i="1"/>
  <c r="BV173" i="1"/>
  <c r="BU173" i="1"/>
  <c r="BT173" i="1"/>
  <c r="BS173" i="1"/>
  <c r="BR173" i="1"/>
  <c r="BQ173" i="1"/>
  <c r="BP173" i="1"/>
  <c r="BO173" i="1"/>
  <c r="BN173" i="1"/>
  <c r="BM173" i="1"/>
  <c r="BL173" i="1"/>
  <c r="BK173" i="1"/>
  <c r="BJ173" i="1"/>
  <c r="BI173" i="1"/>
  <c r="BH173" i="1"/>
  <c r="BG173" i="1"/>
  <c r="BF173" i="1"/>
  <c r="BE173" i="1"/>
  <c r="BD173" i="1"/>
  <c r="BC173" i="1"/>
  <c r="BB173" i="1"/>
  <c r="BA173" i="1"/>
  <c r="AZ173" i="1"/>
  <c r="AY173" i="1"/>
  <c r="AX173" i="1"/>
  <c r="AW173" i="1"/>
  <c r="AV173" i="1"/>
  <c r="AU173" i="1"/>
  <c r="AT173"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A151" i="1"/>
  <c r="DA146" i="1" s="1"/>
  <c r="DF151" i="1"/>
  <c r="DF146" i="1" s="1"/>
  <c r="DE151" i="1"/>
  <c r="DD151" i="1"/>
  <c r="DD146" i="1" s="1"/>
  <c r="DC151" i="1"/>
  <c r="DC146" i="1" s="1"/>
  <c r="DB151" i="1"/>
  <c r="DB146" i="1" s="1"/>
  <c r="CZ151" i="1"/>
  <c r="CY151" i="1"/>
  <c r="CX151" i="1"/>
  <c r="CX146" i="1" s="1"/>
  <c r="CW151" i="1"/>
  <c r="CW146" i="1" s="1"/>
  <c r="CV151" i="1"/>
  <c r="CV146" i="1" s="1"/>
  <c r="CU151" i="1"/>
  <c r="CU146" i="1" s="1"/>
  <c r="CT151" i="1"/>
  <c r="CT146" i="1" s="1"/>
  <c r="CS151" i="1"/>
  <c r="CS146" i="1" s="1"/>
  <c r="CR151" i="1"/>
  <c r="CR146" i="1" s="1"/>
  <c r="CQ151" i="1"/>
  <c r="CQ146" i="1" s="1"/>
  <c r="CP151" i="1"/>
  <c r="CO151" i="1"/>
  <c r="CO146" i="1" s="1"/>
  <c r="CN151" i="1"/>
  <c r="CM151" i="1"/>
  <c r="CM146" i="1" s="1"/>
  <c r="CL151" i="1"/>
  <c r="CL146" i="1" s="1"/>
  <c r="CK151" i="1"/>
  <c r="CK146" i="1" s="1"/>
  <c r="CJ151" i="1"/>
  <c r="CI151" i="1"/>
  <c r="CI146" i="1" s="1"/>
  <c r="CH151" i="1"/>
  <c r="CH146" i="1" s="1"/>
  <c r="CG151" i="1"/>
  <c r="CG146" i="1" s="1"/>
  <c r="CF151" i="1"/>
  <c r="CF146" i="1" s="1"/>
  <c r="CE151" i="1"/>
  <c r="CE146" i="1" s="1"/>
  <c r="CD151" i="1"/>
  <c r="CC151" i="1"/>
  <c r="CC146" i="1" s="1"/>
  <c r="CB151" i="1"/>
  <c r="CA151" i="1"/>
  <c r="CA146" i="1" s="1"/>
  <c r="BZ151" i="1"/>
  <c r="BZ146" i="1" s="1"/>
  <c r="BY151" i="1"/>
  <c r="BY146" i="1" s="1"/>
  <c r="BX151" i="1"/>
  <c r="BW151" i="1"/>
  <c r="BW146" i="1" s="1"/>
  <c r="BV151" i="1"/>
  <c r="BV146" i="1" s="1"/>
  <c r="BU151" i="1"/>
  <c r="BU146" i="1" s="1"/>
  <c r="BT151" i="1"/>
  <c r="BT146" i="1" s="1"/>
  <c r="BS151" i="1"/>
  <c r="BS146" i="1" s="1"/>
  <c r="BR151" i="1"/>
  <c r="BQ151" i="1"/>
  <c r="BQ146" i="1" s="1"/>
  <c r="BP151" i="1"/>
  <c r="BP146" i="1" s="1"/>
  <c r="BO151" i="1"/>
  <c r="BO146" i="1" s="1"/>
  <c r="BN151" i="1"/>
  <c r="BN146" i="1" s="1"/>
  <c r="BM151" i="1"/>
  <c r="BM146" i="1" s="1"/>
  <c r="BL151" i="1"/>
  <c r="BK151" i="1"/>
  <c r="BJ151" i="1"/>
  <c r="BI151" i="1"/>
  <c r="BH151" i="1"/>
  <c r="BH146" i="1" s="1"/>
  <c r="BG151" i="1"/>
  <c r="BG146" i="1" s="1"/>
  <c r="BF151" i="1"/>
  <c r="BF146" i="1" s="1"/>
  <c r="BE151" i="1"/>
  <c r="BE146" i="1" s="1"/>
  <c r="BD151" i="1"/>
  <c r="BC151" i="1"/>
  <c r="BC146" i="1" s="1"/>
  <c r="BB151" i="1"/>
  <c r="BB146" i="1" s="1"/>
  <c r="BA151" i="1"/>
  <c r="BA146" i="1" s="1"/>
  <c r="AZ151" i="1"/>
  <c r="AY151" i="1"/>
  <c r="AY146" i="1" s="1"/>
  <c r="AX151" i="1"/>
  <c r="AW151" i="1"/>
  <c r="AW146" i="1" s="1"/>
  <c r="AV151" i="1"/>
  <c r="AV146" i="1" s="1"/>
  <c r="AU151" i="1"/>
  <c r="AU146" i="1" s="1"/>
  <c r="AT151" i="1"/>
  <c r="AT146" i="1" s="1"/>
  <c r="AS151" i="1"/>
  <c r="AS146" i="1" s="1"/>
  <c r="AR151" i="1"/>
  <c r="AQ151" i="1"/>
  <c r="AQ146" i="1" s="1"/>
  <c r="AP151" i="1"/>
  <c r="AP146" i="1" s="1"/>
  <c r="AO151" i="1"/>
  <c r="AO146" i="1" s="1"/>
  <c r="AN151" i="1"/>
  <c r="AM151" i="1"/>
  <c r="AM146" i="1" s="1"/>
  <c r="AL151" i="1"/>
  <c r="AK151" i="1"/>
  <c r="AK146" i="1" s="1"/>
  <c r="AJ151" i="1"/>
  <c r="AJ146" i="1" s="1"/>
  <c r="AI151" i="1"/>
  <c r="AI146" i="1" s="1"/>
  <c r="AH151" i="1"/>
  <c r="AH146" i="1" s="1"/>
  <c r="AG151" i="1"/>
  <c r="AG146" i="1" s="1"/>
  <c r="AF151" i="1"/>
  <c r="AE151" i="1"/>
  <c r="AD151" i="1"/>
  <c r="AD146" i="1" s="1"/>
  <c r="AC151" i="1"/>
  <c r="AC146" i="1" s="1"/>
  <c r="AB151" i="1"/>
  <c r="AB146" i="1" s="1"/>
  <c r="AA151" i="1"/>
  <c r="AA146" i="1" s="1"/>
  <c r="Z151" i="1"/>
  <c r="Z146" i="1" s="1"/>
  <c r="Y151" i="1"/>
  <c r="Y146" i="1" s="1"/>
  <c r="X151" i="1"/>
  <c r="X146" i="1" s="1"/>
  <c r="W151" i="1"/>
  <c r="W146" i="1" s="1"/>
  <c r="V151" i="1"/>
  <c r="U151" i="1"/>
  <c r="U146" i="1" s="1"/>
  <c r="T151" i="1"/>
  <c r="S151" i="1"/>
  <c r="S146" i="1" s="1"/>
  <c r="R151" i="1"/>
  <c r="R146" i="1" s="1"/>
  <c r="Q151" i="1"/>
  <c r="Q146" i="1" s="1"/>
  <c r="P151" i="1"/>
  <c r="O151" i="1"/>
  <c r="O146" i="1" s="1"/>
  <c r="N151" i="1"/>
  <c r="N146" i="1" s="1"/>
  <c r="M151" i="1"/>
  <c r="M146" i="1" s="1"/>
  <c r="L151" i="1"/>
  <c r="L146" i="1" s="1"/>
  <c r="K151" i="1"/>
  <c r="K146" i="1" s="1"/>
  <c r="J151" i="1"/>
  <c r="I151" i="1"/>
  <c r="I146" i="1" s="1"/>
  <c r="H151" i="1"/>
  <c r="G151" i="1"/>
  <c r="G146" i="1" s="1"/>
  <c r="F151" i="1"/>
  <c r="F146" i="1" s="1"/>
  <c r="E151" i="1"/>
  <c r="E146" i="1" s="1"/>
  <c r="DE146" i="1"/>
  <c r="CZ146" i="1"/>
  <c r="CY146" i="1"/>
  <c r="CP146" i="1"/>
  <c r="CN146" i="1"/>
  <c r="CJ146" i="1"/>
  <c r="CD146" i="1"/>
  <c r="CB146" i="1"/>
  <c r="BX146" i="1"/>
  <c r="BR146" i="1"/>
  <c r="BL146" i="1"/>
  <c r="BK146" i="1"/>
  <c r="BJ146" i="1"/>
  <c r="BI146" i="1"/>
  <c r="BD146" i="1"/>
  <c r="AZ146" i="1"/>
  <c r="AX146" i="1"/>
  <c r="AR146" i="1"/>
  <c r="AN146" i="1"/>
  <c r="AL146" i="1"/>
  <c r="AF146" i="1"/>
  <c r="AE146" i="1"/>
  <c r="V146" i="1"/>
  <c r="T146" i="1"/>
  <c r="P146" i="1"/>
  <c r="J146" i="1"/>
  <c r="H146" i="1"/>
  <c r="DF135" i="1"/>
  <c r="DF134" i="1" s="1"/>
  <c r="DF82" i="1" s="1"/>
  <c r="DE135" i="1"/>
  <c r="DE134" i="1" s="1"/>
  <c r="DE82" i="1" s="1"/>
  <c r="DD135" i="1"/>
  <c r="DC135" i="1"/>
  <c r="DB135" i="1"/>
  <c r="DA135" i="1"/>
  <c r="CZ135" i="1"/>
  <c r="CZ134" i="1" s="1"/>
  <c r="CZ82" i="1" s="1"/>
  <c r="CY135" i="1"/>
  <c r="CY134" i="1" s="1"/>
  <c r="CY82" i="1" s="1"/>
  <c r="CX135" i="1"/>
  <c r="CX134" i="1" s="1"/>
  <c r="CX82" i="1" s="1"/>
  <c r="CW135" i="1"/>
  <c r="CV135" i="1"/>
  <c r="CU135" i="1"/>
  <c r="CU134" i="1" s="1"/>
  <c r="CU82" i="1" s="1"/>
  <c r="CT135" i="1"/>
  <c r="CT134" i="1" s="1"/>
  <c r="CT82" i="1" s="1"/>
  <c r="CS135" i="1"/>
  <c r="CS134" i="1" s="1"/>
  <c r="CS82" i="1" s="1"/>
  <c r="CR135" i="1"/>
  <c r="CR134" i="1" s="1"/>
  <c r="CR82" i="1" s="1"/>
  <c r="CQ135" i="1"/>
  <c r="CQ134" i="1" s="1"/>
  <c r="CQ82" i="1" s="1"/>
  <c r="CP135" i="1"/>
  <c r="CO135" i="1"/>
  <c r="CN135" i="1"/>
  <c r="CN134" i="1" s="1"/>
  <c r="CN82" i="1" s="1"/>
  <c r="CM135" i="1"/>
  <c r="CM134" i="1" s="1"/>
  <c r="CM82" i="1" s="1"/>
  <c r="CL135" i="1"/>
  <c r="CL134" i="1" s="1"/>
  <c r="CL82" i="1" s="1"/>
  <c r="CK135" i="1"/>
  <c r="CJ135" i="1"/>
  <c r="CI135" i="1"/>
  <c r="CH135" i="1"/>
  <c r="CH134" i="1" s="1"/>
  <c r="CH82" i="1" s="1"/>
  <c r="CG135" i="1"/>
  <c r="CG134" i="1" s="1"/>
  <c r="CG82" i="1" s="1"/>
  <c r="CF135" i="1"/>
  <c r="CF134" i="1" s="1"/>
  <c r="CF82" i="1" s="1"/>
  <c r="CE135" i="1"/>
  <c r="CE134" i="1" s="1"/>
  <c r="CE82" i="1" s="1"/>
  <c r="CD135" i="1"/>
  <c r="CC135" i="1"/>
  <c r="CB135" i="1"/>
  <c r="CB134" i="1" s="1"/>
  <c r="CB82" i="1" s="1"/>
  <c r="CA135" i="1"/>
  <c r="CA134" i="1" s="1"/>
  <c r="BZ135" i="1"/>
  <c r="BZ134" i="1" s="1"/>
  <c r="BZ82" i="1" s="1"/>
  <c r="BY135" i="1"/>
  <c r="BX135" i="1"/>
  <c r="BX134" i="1" s="1"/>
  <c r="BX82" i="1" s="1"/>
  <c r="BW135" i="1"/>
  <c r="BW134" i="1" s="1"/>
  <c r="BW82" i="1" s="1"/>
  <c r="BV135" i="1"/>
  <c r="BV134" i="1" s="1"/>
  <c r="BV82" i="1" s="1"/>
  <c r="BU135" i="1"/>
  <c r="BU134" i="1" s="1"/>
  <c r="BU82" i="1" s="1"/>
  <c r="BT135" i="1"/>
  <c r="BS135" i="1"/>
  <c r="BS134" i="1" s="1"/>
  <c r="BS82" i="1" s="1"/>
  <c r="BR135" i="1"/>
  <c r="BQ135" i="1"/>
  <c r="BP135" i="1"/>
  <c r="BP134" i="1" s="1"/>
  <c r="BP82" i="1" s="1"/>
  <c r="BO135" i="1"/>
  <c r="BO134" i="1" s="1"/>
  <c r="BO82" i="1" s="1"/>
  <c r="BN135" i="1"/>
  <c r="BN134" i="1" s="1"/>
  <c r="BN82" i="1" s="1"/>
  <c r="BM135" i="1"/>
  <c r="BL135" i="1"/>
  <c r="BL134" i="1" s="1"/>
  <c r="BL82" i="1" s="1"/>
  <c r="BK135" i="1"/>
  <c r="BK134" i="1" s="1"/>
  <c r="BK82" i="1" s="1"/>
  <c r="BJ135" i="1"/>
  <c r="BJ134" i="1" s="1"/>
  <c r="BJ82" i="1" s="1"/>
  <c r="BI135" i="1"/>
  <c r="BI134" i="1" s="1"/>
  <c r="BI82" i="1" s="1"/>
  <c r="BH135" i="1"/>
  <c r="BG135" i="1"/>
  <c r="BF135" i="1"/>
  <c r="BE135" i="1"/>
  <c r="BD135" i="1"/>
  <c r="BD134" i="1" s="1"/>
  <c r="BD82" i="1" s="1"/>
  <c r="BC135" i="1"/>
  <c r="BC134" i="1" s="1"/>
  <c r="BC82" i="1" s="1"/>
  <c r="BB135" i="1"/>
  <c r="BB134" i="1" s="1"/>
  <c r="BB82" i="1" s="1"/>
  <c r="BA135" i="1"/>
  <c r="AZ135" i="1"/>
  <c r="AY135" i="1"/>
  <c r="AY134" i="1" s="1"/>
  <c r="AY82" i="1" s="1"/>
  <c r="AX135" i="1"/>
  <c r="AX134" i="1" s="1"/>
  <c r="AX82" i="1" s="1"/>
  <c r="AW135" i="1"/>
  <c r="AW134" i="1" s="1"/>
  <c r="AW82" i="1" s="1"/>
  <c r="AV135" i="1"/>
  <c r="AV134" i="1" s="1"/>
  <c r="AV82" i="1" s="1"/>
  <c r="AU135" i="1"/>
  <c r="AU134" i="1" s="1"/>
  <c r="AU82" i="1" s="1"/>
  <c r="AT135" i="1"/>
  <c r="AS135" i="1"/>
  <c r="AR135" i="1"/>
  <c r="AR134" i="1" s="1"/>
  <c r="AR82" i="1" s="1"/>
  <c r="AQ135" i="1"/>
  <c r="AQ134" i="1" s="1"/>
  <c r="AQ82" i="1" s="1"/>
  <c r="AP135" i="1"/>
  <c r="AP134" i="1" s="1"/>
  <c r="AP82" i="1" s="1"/>
  <c r="AO135" i="1"/>
  <c r="AN135" i="1"/>
  <c r="AN134" i="1" s="1"/>
  <c r="AN82" i="1" s="1"/>
  <c r="AM135" i="1"/>
  <c r="AM134" i="1" s="1"/>
  <c r="AM82" i="1" s="1"/>
  <c r="AL135" i="1"/>
  <c r="AL134" i="1" s="1"/>
  <c r="AL82" i="1" s="1"/>
  <c r="AK135" i="1"/>
  <c r="AK134" i="1" s="1"/>
  <c r="AK82" i="1" s="1"/>
  <c r="AJ135" i="1"/>
  <c r="AJ134" i="1" s="1"/>
  <c r="AJ82" i="1" s="1"/>
  <c r="AI135" i="1"/>
  <c r="AH135" i="1"/>
  <c r="AG135" i="1"/>
  <c r="AF135" i="1"/>
  <c r="AF134" i="1" s="1"/>
  <c r="AF82" i="1" s="1"/>
  <c r="AE135" i="1"/>
  <c r="AE134" i="1" s="1"/>
  <c r="AE82" i="1" s="1"/>
  <c r="AD135" i="1"/>
  <c r="AD134" i="1" s="1"/>
  <c r="AD82" i="1" s="1"/>
  <c r="AC135" i="1"/>
  <c r="AB135" i="1"/>
  <c r="AA135" i="1"/>
  <c r="AA134" i="1" s="1"/>
  <c r="AA82" i="1" s="1"/>
  <c r="Z135" i="1"/>
  <c r="Z134" i="1" s="1"/>
  <c r="Z82" i="1" s="1"/>
  <c r="Y135" i="1"/>
  <c r="Y134" i="1" s="1"/>
  <c r="Y82" i="1" s="1"/>
  <c r="X135" i="1"/>
  <c r="X134" i="1" s="1"/>
  <c r="X82" i="1" s="1"/>
  <c r="W135" i="1"/>
  <c r="W134" i="1" s="1"/>
  <c r="W82" i="1" s="1"/>
  <c r="V135" i="1"/>
  <c r="U135" i="1"/>
  <c r="T135" i="1"/>
  <c r="T134" i="1" s="1"/>
  <c r="T82" i="1" s="1"/>
  <c r="S135" i="1"/>
  <c r="S134" i="1" s="1"/>
  <c r="S82" i="1" s="1"/>
  <c r="R135" i="1"/>
  <c r="R134" i="1" s="1"/>
  <c r="R82" i="1" s="1"/>
  <c r="Q135" i="1"/>
  <c r="P135" i="1"/>
  <c r="P134" i="1" s="1"/>
  <c r="P82" i="1" s="1"/>
  <c r="O135" i="1"/>
  <c r="O134" i="1" s="1"/>
  <c r="O82" i="1" s="1"/>
  <c r="N135" i="1"/>
  <c r="N134" i="1" s="1"/>
  <c r="N82" i="1" s="1"/>
  <c r="M135" i="1"/>
  <c r="M134" i="1" s="1"/>
  <c r="M82" i="1" s="1"/>
  <c r="L135" i="1"/>
  <c r="K135" i="1"/>
  <c r="K134" i="1" s="1"/>
  <c r="K82" i="1" s="1"/>
  <c r="J135" i="1"/>
  <c r="I135" i="1"/>
  <c r="H135" i="1"/>
  <c r="H134" i="1" s="1"/>
  <c r="H82" i="1" s="1"/>
  <c r="G135" i="1"/>
  <c r="G134" i="1" s="1"/>
  <c r="G82" i="1" s="1"/>
  <c r="F135" i="1"/>
  <c r="F134" i="1" s="1"/>
  <c r="F82" i="1" s="1"/>
  <c r="E135" i="1"/>
  <c r="DD134" i="1"/>
  <c r="DD82" i="1" s="1"/>
  <c r="DC134" i="1"/>
  <c r="DC82" i="1" s="1"/>
  <c r="DB134" i="1"/>
  <c r="DB82" i="1" s="1"/>
  <c r="DA134" i="1"/>
  <c r="DA82" i="1" s="1"/>
  <c r="CW134" i="1"/>
  <c r="CW82" i="1" s="1"/>
  <c r="CV134" i="1"/>
  <c r="CV82" i="1" s="1"/>
  <c r="CP134" i="1"/>
  <c r="CP82" i="1" s="1"/>
  <c r="CO134" i="1"/>
  <c r="CO82" i="1" s="1"/>
  <c r="CK134" i="1"/>
  <c r="CK82" i="1" s="1"/>
  <c r="CJ134" i="1"/>
  <c r="CJ82" i="1" s="1"/>
  <c r="CI134" i="1"/>
  <c r="CI82" i="1" s="1"/>
  <c r="CD134" i="1"/>
  <c r="CD82" i="1" s="1"/>
  <c r="CC134" i="1"/>
  <c r="CC82" i="1" s="1"/>
  <c r="BY134" i="1"/>
  <c r="BY82" i="1" s="1"/>
  <c r="BT134" i="1"/>
  <c r="BT82" i="1" s="1"/>
  <c r="BR134" i="1"/>
  <c r="BQ134" i="1"/>
  <c r="BQ82" i="1" s="1"/>
  <c r="BM134" i="1"/>
  <c r="BM82" i="1" s="1"/>
  <c r="BH134" i="1"/>
  <c r="BH82" i="1" s="1"/>
  <c r="BG134" i="1"/>
  <c r="BG82" i="1" s="1"/>
  <c r="BF134" i="1"/>
  <c r="BF82" i="1" s="1"/>
  <c r="BE134" i="1"/>
  <c r="BE82" i="1" s="1"/>
  <c r="BA134" i="1"/>
  <c r="BA82" i="1" s="1"/>
  <c r="AZ134" i="1"/>
  <c r="AZ82" i="1" s="1"/>
  <c r="AT134" i="1"/>
  <c r="AT82" i="1" s="1"/>
  <c r="AS134" i="1"/>
  <c r="AS82" i="1" s="1"/>
  <c r="AO134" i="1"/>
  <c r="AO82" i="1" s="1"/>
  <c r="AI134" i="1"/>
  <c r="AI82" i="1" s="1"/>
  <c r="AH134" i="1"/>
  <c r="AH82" i="1" s="1"/>
  <c r="AG134" i="1"/>
  <c r="AG82" i="1" s="1"/>
  <c r="AC134" i="1"/>
  <c r="AC82" i="1" s="1"/>
  <c r="AB134" i="1"/>
  <c r="AB82" i="1" s="1"/>
  <c r="V134" i="1"/>
  <c r="V82" i="1" s="1"/>
  <c r="U134" i="1"/>
  <c r="U82" i="1" s="1"/>
  <c r="Q134" i="1"/>
  <c r="Q82" i="1" s="1"/>
  <c r="L134" i="1"/>
  <c r="L82" i="1" s="1"/>
  <c r="J134" i="1"/>
  <c r="J82" i="1" s="1"/>
  <c r="I134" i="1"/>
  <c r="I82" i="1" s="1"/>
  <c r="E134" i="1"/>
  <c r="E82" i="1" s="1"/>
  <c r="CA82" i="1"/>
  <c r="BR82" i="1"/>
  <c r="DF77" i="1"/>
  <c r="DE77" i="1"/>
  <c r="DE73" i="1" s="1"/>
  <c r="DE29" i="1" s="1"/>
  <c r="DD77" i="1"/>
  <c r="DC77" i="1"/>
  <c r="DB77" i="1"/>
  <c r="DA77" i="1"/>
  <c r="CZ77" i="1"/>
  <c r="CY77" i="1"/>
  <c r="CX77" i="1"/>
  <c r="CW77" i="1"/>
  <c r="CV77" i="1"/>
  <c r="CU77" i="1"/>
  <c r="CT77" i="1"/>
  <c r="CS77" i="1"/>
  <c r="CS73" i="1" s="1"/>
  <c r="CS29" i="1" s="1"/>
  <c r="CR77" i="1"/>
  <c r="CQ77" i="1"/>
  <c r="CP77" i="1"/>
  <c r="CO77" i="1"/>
  <c r="CN77" i="1"/>
  <c r="CM77" i="1"/>
  <c r="CL77" i="1"/>
  <c r="CK77" i="1"/>
  <c r="CJ77" i="1"/>
  <c r="CI77" i="1"/>
  <c r="CH77" i="1"/>
  <c r="CG77" i="1"/>
  <c r="CF77" i="1"/>
  <c r="CE77" i="1"/>
  <c r="CD77" i="1"/>
  <c r="CC77" i="1"/>
  <c r="CB77" i="1"/>
  <c r="CA77" i="1"/>
  <c r="BZ77" i="1"/>
  <c r="BY77" i="1"/>
  <c r="BX77" i="1"/>
  <c r="BW77" i="1"/>
  <c r="BV77" i="1"/>
  <c r="BU77" i="1"/>
  <c r="BU73" i="1" s="1"/>
  <c r="BU29" i="1" s="1"/>
  <c r="BU28" i="1" s="1"/>
  <c r="BT77" i="1"/>
  <c r="BS77" i="1"/>
  <c r="BR77" i="1"/>
  <c r="BQ77" i="1"/>
  <c r="BP77" i="1"/>
  <c r="BO77" i="1"/>
  <c r="BN77" i="1"/>
  <c r="BM77" i="1"/>
  <c r="BL77" i="1"/>
  <c r="BK77" i="1"/>
  <c r="BJ77" i="1"/>
  <c r="BI77" i="1"/>
  <c r="BI73" i="1" s="1"/>
  <c r="BI29" i="1" s="1"/>
  <c r="BI28" i="1" s="1"/>
  <c r="BH77" i="1"/>
  <c r="BG77" i="1"/>
  <c r="BF77" i="1"/>
  <c r="BE77" i="1"/>
  <c r="BD77" i="1"/>
  <c r="BC77" i="1"/>
  <c r="BB77" i="1"/>
  <c r="BA77" i="1"/>
  <c r="AZ77" i="1"/>
  <c r="AY77" i="1"/>
  <c r="AX77" i="1"/>
  <c r="AW77" i="1"/>
  <c r="AV77" i="1"/>
  <c r="AU77" i="1"/>
  <c r="AT77" i="1"/>
  <c r="AS77" i="1"/>
  <c r="AR77" i="1"/>
  <c r="AQ77" i="1"/>
  <c r="AP77" i="1"/>
  <c r="AO77" i="1"/>
  <c r="AN77" i="1"/>
  <c r="AM77" i="1"/>
  <c r="AL77" i="1"/>
  <c r="AK77" i="1"/>
  <c r="AK73" i="1" s="1"/>
  <c r="AK29" i="1" s="1"/>
  <c r="AJ77" i="1"/>
  <c r="AI77" i="1"/>
  <c r="AH77" i="1"/>
  <c r="AG77" i="1"/>
  <c r="AF77" i="1"/>
  <c r="AE77" i="1"/>
  <c r="AD77" i="1"/>
  <c r="AC77" i="1"/>
  <c r="AB77" i="1"/>
  <c r="AA77" i="1"/>
  <c r="Z77" i="1"/>
  <c r="Y77" i="1"/>
  <c r="Y73" i="1" s="1"/>
  <c r="Y29" i="1" s="1"/>
  <c r="X77" i="1"/>
  <c r="W77" i="1"/>
  <c r="V77" i="1"/>
  <c r="U77" i="1"/>
  <c r="T77" i="1"/>
  <c r="S77" i="1"/>
  <c r="R77" i="1"/>
  <c r="Q77" i="1"/>
  <c r="P77" i="1"/>
  <c r="O77" i="1"/>
  <c r="N77" i="1"/>
  <c r="M77" i="1"/>
  <c r="M73" i="1" s="1"/>
  <c r="M29" i="1" s="1"/>
  <c r="L77" i="1"/>
  <c r="K77" i="1"/>
  <c r="J77" i="1"/>
  <c r="I77" i="1"/>
  <c r="H77" i="1"/>
  <c r="G77" i="1"/>
  <c r="F77" i="1"/>
  <c r="E77" i="1"/>
  <c r="DF74" i="1"/>
  <c r="DE74" i="1"/>
  <c r="DD74" i="1"/>
  <c r="DC74" i="1"/>
  <c r="DB74" i="1"/>
  <c r="DA74" i="1"/>
  <c r="CZ74" i="1"/>
  <c r="CY74" i="1"/>
  <c r="CY73" i="1" s="1"/>
  <c r="CY29" i="1" s="1"/>
  <c r="CX74" i="1"/>
  <c r="CW74" i="1"/>
  <c r="CV74" i="1"/>
  <c r="CU74" i="1"/>
  <c r="CU73" i="1" s="1"/>
  <c r="CU29" i="1" s="1"/>
  <c r="CT74" i="1"/>
  <c r="CS74" i="1"/>
  <c r="CR74" i="1"/>
  <c r="CQ74" i="1"/>
  <c r="CP74" i="1"/>
  <c r="CO74" i="1"/>
  <c r="CN74" i="1"/>
  <c r="CN73" i="1" s="1"/>
  <c r="CN29" i="1" s="1"/>
  <c r="CM74" i="1"/>
  <c r="CM73" i="1" s="1"/>
  <c r="CM29" i="1" s="1"/>
  <c r="CL74" i="1"/>
  <c r="CK74" i="1"/>
  <c r="CJ74" i="1"/>
  <c r="CI74" i="1"/>
  <c r="CI73" i="1" s="1"/>
  <c r="CI29" i="1" s="1"/>
  <c r="CH74" i="1"/>
  <c r="CG74" i="1"/>
  <c r="CF74" i="1"/>
  <c r="CE74" i="1"/>
  <c r="CD74" i="1"/>
  <c r="CC74" i="1"/>
  <c r="CB74" i="1"/>
  <c r="CB73" i="1" s="1"/>
  <c r="CB29" i="1" s="1"/>
  <c r="CA74" i="1"/>
  <c r="CA73" i="1" s="1"/>
  <c r="CA29" i="1" s="1"/>
  <c r="BZ74" i="1"/>
  <c r="BY74" i="1"/>
  <c r="BX74" i="1"/>
  <c r="BW74" i="1"/>
  <c r="BW73" i="1" s="1"/>
  <c r="BW29" i="1" s="1"/>
  <c r="BV74" i="1"/>
  <c r="BU74" i="1"/>
  <c r="BT74" i="1"/>
  <c r="BS74" i="1"/>
  <c r="BR74" i="1"/>
  <c r="BQ74" i="1"/>
  <c r="BP74" i="1"/>
  <c r="BP73" i="1" s="1"/>
  <c r="BP29" i="1" s="1"/>
  <c r="BO74" i="1"/>
  <c r="BN74" i="1"/>
  <c r="BM74" i="1"/>
  <c r="BL74" i="1"/>
  <c r="BK74" i="1"/>
  <c r="BK73" i="1" s="1"/>
  <c r="BK29" i="1" s="1"/>
  <c r="BJ74" i="1"/>
  <c r="BI74" i="1"/>
  <c r="BH74" i="1"/>
  <c r="BG74" i="1"/>
  <c r="BF74" i="1"/>
  <c r="BE74" i="1"/>
  <c r="BD74" i="1"/>
  <c r="BD73" i="1" s="1"/>
  <c r="BD29" i="1" s="1"/>
  <c r="BC74" i="1"/>
  <c r="BC73" i="1" s="1"/>
  <c r="BC29" i="1" s="1"/>
  <c r="BB74" i="1"/>
  <c r="BA74" i="1"/>
  <c r="AZ74" i="1"/>
  <c r="AY74" i="1"/>
  <c r="AY73" i="1" s="1"/>
  <c r="AY29" i="1" s="1"/>
  <c r="AX74" i="1"/>
  <c r="AW74" i="1"/>
  <c r="AV74" i="1"/>
  <c r="AU74" i="1"/>
  <c r="AT74" i="1"/>
  <c r="AS74" i="1"/>
  <c r="AR74" i="1"/>
  <c r="AR73" i="1" s="1"/>
  <c r="AR29" i="1" s="1"/>
  <c r="AQ74" i="1"/>
  <c r="AQ73" i="1" s="1"/>
  <c r="AQ29" i="1" s="1"/>
  <c r="AP74" i="1"/>
  <c r="AO74" i="1"/>
  <c r="AN74" i="1"/>
  <c r="AM74" i="1"/>
  <c r="AM73" i="1" s="1"/>
  <c r="AM29" i="1" s="1"/>
  <c r="AL74" i="1"/>
  <c r="AK74" i="1"/>
  <c r="AJ74" i="1"/>
  <c r="AI74" i="1"/>
  <c r="AH74" i="1"/>
  <c r="AG74" i="1"/>
  <c r="AF74" i="1"/>
  <c r="AE74" i="1"/>
  <c r="AD74" i="1"/>
  <c r="AC74" i="1"/>
  <c r="AB74" i="1"/>
  <c r="AA74" i="1"/>
  <c r="AA73" i="1" s="1"/>
  <c r="AA29" i="1" s="1"/>
  <c r="Z74" i="1"/>
  <c r="Y74" i="1"/>
  <c r="X74" i="1"/>
  <c r="W74" i="1"/>
  <c r="V74" i="1"/>
  <c r="U74" i="1"/>
  <c r="T74" i="1"/>
  <c r="T73" i="1" s="1"/>
  <c r="T29" i="1" s="1"/>
  <c r="S74" i="1"/>
  <c r="S73" i="1" s="1"/>
  <c r="S29" i="1" s="1"/>
  <c r="R74" i="1"/>
  <c r="Q74" i="1"/>
  <c r="P74" i="1"/>
  <c r="O74" i="1"/>
  <c r="O73" i="1" s="1"/>
  <c r="O29" i="1" s="1"/>
  <c r="N74" i="1"/>
  <c r="M74" i="1"/>
  <c r="L74" i="1"/>
  <c r="K74" i="1"/>
  <c r="J74" i="1"/>
  <c r="I74" i="1"/>
  <c r="H74" i="1"/>
  <c r="G74" i="1"/>
  <c r="G73" i="1" s="1"/>
  <c r="G29" i="1" s="1"/>
  <c r="F74" i="1"/>
  <c r="E74" i="1"/>
  <c r="CZ73" i="1"/>
  <c r="CZ29" i="1" s="1"/>
  <c r="CG73" i="1"/>
  <c r="CG29" i="1" s="1"/>
  <c r="BO73" i="1"/>
  <c r="BO29" i="1" s="1"/>
  <c r="AW73" i="1"/>
  <c r="AW29" i="1" s="1"/>
  <c r="AF73" i="1"/>
  <c r="AF29" i="1" s="1"/>
  <c r="AE73" i="1"/>
  <c r="AE29" i="1" s="1"/>
  <c r="H73" i="1"/>
  <c r="H29" i="1" s="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F23" i="1"/>
  <c r="DE23" i="1"/>
  <c r="DD23" i="1"/>
  <c r="DC23" i="1"/>
  <c r="DB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F21" i="1"/>
  <c r="DE21" i="1"/>
  <c r="DD21" i="1"/>
  <c r="DD20" i="1" s="1"/>
  <c r="DC21" i="1"/>
  <c r="DB21" i="1"/>
  <c r="DA21" i="1"/>
  <c r="CZ21" i="1"/>
  <c r="CY21" i="1"/>
  <c r="CX21" i="1"/>
  <c r="CX20" i="1" s="1"/>
  <c r="CW21" i="1"/>
  <c r="CV21" i="1"/>
  <c r="CU21" i="1"/>
  <c r="CT21" i="1"/>
  <c r="CS21" i="1"/>
  <c r="CR21" i="1"/>
  <c r="CR20" i="1" s="1"/>
  <c r="CQ21" i="1"/>
  <c r="CP21" i="1"/>
  <c r="CO21" i="1"/>
  <c r="CN21" i="1"/>
  <c r="CM21" i="1"/>
  <c r="CL21" i="1"/>
  <c r="CL20" i="1" s="1"/>
  <c r="CK21" i="1"/>
  <c r="CJ21" i="1"/>
  <c r="CI21" i="1"/>
  <c r="CH21" i="1"/>
  <c r="CG21" i="1"/>
  <c r="CF21" i="1"/>
  <c r="CE21" i="1"/>
  <c r="CD21" i="1"/>
  <c r="CC21" i="1"/>
  <c r="CB21" i="1"/>
  <c r="CA21" i="1"/>
  <c r="BZ21" i="1"/>
  <c r="BZ20" i="1" s="1"/>
  <c r="BY21" i="1"/>
  <c r="BY20" i="1" s="1"/>
  <c r="BX21" i="1"/>
  <c r="BW21" i="1"/>
  <c r="BV21" i="1"/>
  <c r="BU21" i="1"/>
  <c r="BT21" i="1"/>
  <c r="BT20" i="1" s="1"/>
  <c r="BS21" i="1"/>
  <c r="BR21" i="1"/>
  <c r="BQ21" i="1"/>
  <c r="BP21" i="1"/>
  <c r="BO21" i="1"/>
  <c r="BN21" i="1"/>
  <c r="BN20" i="1" s="1"/>
  <c r="BM21" i="1"/>
  <c r="BL21" i="1"/>
  <c r="BK21" i="1"/>
  <c r="BJ21" i="1"/>
  <c r="BI21" i="1"/>
  <c r="BH21" i="1"/>
  <c r="BH20" i="1" s="1"/>
  <c r="BG21" i="1"/>
  <c r="BF21" i="1"/>
  <c r="BE21" i="1"/>
  <c r="BD21" i="1"/>
  <c r="BC21" i="1"/>
  <c r="BB21" i="1"/>
  <c r="BB20" i="1" s="1"/>
  <c r="BA21" i="1"/>
  <c r="AZ21" i="1"/>
  <c r="AY21" i="1"/>
  <c r="AX21" i="1"/>
  <c r="AW21" i="1"/>
  <c r="AV21" i="1"/>
  <c r="AV20" i="1" s="1"/>
  <c r="AU21" i="1"/>
  <c r="AT21" i="1"/>
  <c r="AS21" i="1"/>
  <c r="AR21" i="1"/>
  <c r="AQ21" i="1"/>
  <c r="AP21" i="1"/>
  <c r="AP20" i="1" s="1"/>
  <c r="AO21" i="1"/>
  <c r="AN21" i="1"/>
  <c r="AM21" i="1"/>
  <c r="AL21" i="1"/>
  <c r="AK21" i="1"/>
  <c r="AK20" i="1" s="1"/>
  <c r="AJ21" i="1"/>
  <c r="AJ20" i="1" s="1"/>
  <c r="AI21" i="1"/>
  <c r="AH21" i="1"/>
  <c r="AG21" i="1"/>
  <c r="AF21" i="1"/>
  <c r="AE21" i="1"/>
  <c r="AD21" i="1"/>
  <c r="AD20" i="1" s="1"/>
  <c r="AC21" i="1"/>
  <c r="AB21" i="1"/>
  <c r="AA21" i="1"/>
  <c r="Z21" i="1"/>
  <c r="Y21" i="1"/>
  <c r="X21" i="1"/>
  <c r="X20" i="1" s="1"/>
  <c r="W21" i="1"/>
  <c r="V21" i="1"/>
  <c r="U21" i="1"/>
  <c r="T21" i="1"/>
  <c r="S21" i="1"/>
  <c r="R21" i="1"/>
  <c r="R20" i="1" s="1"/>
  <c r="Q21" i="1"/>
  <c r="P21" i="1"/>
  <c r="O21" i="1"/>
  <c r="N21" i="1"/>
  <c r="M21" i="1"/>
  <c r="L21" i="1"/>
  <c r="L20" i="1" s="1"/>
  <c r="K21" i="1"/>
  <c r="J21" i="1"/>
  <c r="I21" i="1"/>
  <c r="H21" i="1"/>
  <c r="G21" i="1"/>
  <c r="F21" i="1"/>
  <c r="F20" i="1" s="1"/>
  <c r="E21" i="1"/>
  <c r="DB20" i="1"/>
  <c r="CT20" i="1"/>
  <c r="CM20" i="1"/>
  <c r="CF20" i="1"/>
  <c r="BR20" i="1"/>
  <c r="BJ20" i="1"/>
  <c r="BC20" i="1"/>
  <c r="AT20" i="1"/>
  <c r="AB20" i="1"/>
  <c r="S20" i="1"/>
  <c r="DG20" i="2" l="1"/>
  <c r="BZ20" i="2"/>
  <c r="CM20" i="2"/>
  <c r="CY20" i="2"/>
  <c r="AQ20" i="2"/>
  <c r="BC20" i="2"/>
  <c r="BO20" i="2"/>
  <c r="CA20" i="2"/>
  <c r="CA73" i="2"/>
  <c r="CA29" i="2" s="1"/>
  <c r="T20" i="1"/>
  <c r="AF20" i="1"/>
  <c r="AR20" i="1"/>
  <c r="BD20" i="1"/>
  <c r="BP20" i="1"/>
  <c r="CB20" i="1"/>
  <c r="CN20" i="1"/>
  <c r="CZ20" i="1"/>
  <c r="V20" i="1"/>
  <c r="AH20" i="1"/>
  <c r="BF20" i="1"/>
  <c r="CD20" i="1"/>
  <c r="CP20" i="1"/>
  <c r="DC20" i="1"/>
  <c r="M20" i="1"/>
  <c r="Y20" i="1"/>
  <c r="AW20" i="1"/>
  <c r="BI20" i="1"/>
  <c r="BU20" i="1"/>
  <c r="CG20" i="1"/>
  <c r="CS20" i="1"/>
  <c r="DE20" i="1"/>
  <c r="BM20" i="1"/>
  <c r="CK20" i="1"/>
  <c r="CW20" i="1"/>
  <c r="T28" i="1"/>
  <c r="CN28" i="1"/>
  <c r="K20" i="2"/>
  <c r="AI20" i="2"/>
  <c r="DD20" i="2"/>
  <c r="BW20" i="2"/>
  <c r="CJ20" i="2"/>
  <c r="CV20" i="2"/>
  <c r="DH20" i="2"/>
  <c r="AN20" i="2"/>
  <c r="AZ20" i="2"/>
  <c r="BL20" i="2"/>
  <c r="AL73" i="2"/>
  <c r="AL29" i="2" s="1"/>
  <c r="BO73" i="2"/>
  <c r="BO29" i="2" s="1"/>
  <c r="CB73" i="2"/>
  <c r="CB29" i="2" s="1"/>
  <c r="CF73" i="2"/>
  <c r="CF29" i="2" s="1"/>
  <c r="CF28" i="2" s="1"/>
  <c r="CN73" i="2"/>
  <c r="CN29" i="2" s="1"/>
  <c r="CR73" i="2"/>
  <c r="CR29" i="2" s="1"/>
  <c r="CZ73" i="2"/>
  <c r="CZ29" i="2" s="1"/>
  <c r="DD73" i="2"/>
  <c r="DD29" i="2" s="1"/>
  <c r="DD28" i="2" s="1"/>
  <c r="BI73" i="2"/>
  <c r="BI29" i="2" s="1"/>
  <c r="BU73" i="2"/>
  <c r="BU29" i="2" s="1"/>
  <c r="I73" i="1"/>
  <c r="I29" i="1" s="1"/>
  <c r="U73" i="1"/>
  <c r="U29" i="1" s="1"/>
  <c r="AG73" i="1"/>
  <c r="AG29" i="1" s="1"/>
  <c r="AS73" i="1"/>
  <c r="AS29" i="1" s="1"/>
  <c r="BE73" i="1"/>
  <c r="BE29" i="1" s="1"/>
  <c r="BQ73" i="1"/>
  <c r="BQ29" i="1" s="1"/>
  <c r="CC73" i="1"/>
  <c r="CC29" i="1" s="1"/>
  <c r="CO73" i="1"/>
  <c r="CO29" i="1" s="1"/>
  <c r="DA73" i="1"/>
  <c r="DA29" i="1" s="1"/>
  <c r="F20" i="2"/>
  <c r="R20" i="2"/>
  <c r="Z20" i="2"/>
  <c r="AD20" i="2"/>
  <c r="AF20" i="2"/>
  <c r="DA20" i="2"/>
  <c r="BT20" i="2"/>
  <c r="CG20" i="2"/>
  <c r="CS20" i="2"/>
  <c r="M20" i="2"/>
  <c r="AW20" i="2"/>
  <c r="BI20" i="2"/>
  <c r="Z20" i="1"/>
  <c r="AL20" i="1"/>
  <c r="AX20" i="1"/>
  <c r="BV20" i="1"/>
  <c r="CH20" i="1"/>
  <c r="DF20" i="1"/>
  <c r="P20" i="1"/>
  <c r="AN20" i="1"/>
  <c r="AZ20" i="1"/>
  <c r="BL20" i="1"/>
  <c r="BX20" i="1"/>
  <c r="CJ20" i="1"/>
  <c r="CV20" i="1"/>
  <c r="AE20" i="1"/>
  <c r="AQ20" i="1"/>
  <c r="BO20" i="1"/>
  <c r="CA20" i="1"/>
  <c r="CY20" i="1"/>
  <c r="BG20" i="1"/>
  <c r="BS20" i="1"/>
  <c r="CE20" i="1"/>
  <c r="CQ20" i="1"/>
  <c r="J73" i="1"/>
  <c r="J29" i="1" s="1"/>
  <c r="N73" i="1"/>
  <c r="N29" i="1" s="1"/>
  <c r="V73" i="1"/>
  <c r="V29" i="1" s="1"/>
  <c r="Z73" i="1"/>
  <c r="Z29" i="1" s="1"/>
  <c r="AH73" i="1"/>
  <c r="AH29" i="1" s="1"/>
  <c r="AL73" i="1"/>
  <c r="AL29" i="1" s="1"/>
  <c r="AT73" i="1"/>
  <c r="AT29" i="1" s="1"/>
  <c r="AX73" i="1"/>
  <c r="AX29" i="1" s="1"/>
  <c r="BF73" i="1"/>
  <c r="BF29" i="1" s="1"/>
  <c r="BJ73" i="1"/>
  <c r="BJ29" i="1" s="1"/>
  <c r="BR73" i="1"/>
  <c r="BR29" i="1" s="1"/>
  <c r="BR28" i="1" s="1"/>
  <c r="BV73" i="1"/>
  <c r="BV29" i="1" s="1"/>
  <c r="CD73" i="1"/>
  <c r="CD29" i="1" s="1"/>
  <c r="CH73" i="1"/>
  <c r="CH29" i="1" s="1"/>
  <c r="CP73" i="1"/>
  <c r="CP29" i="1" s="1"/>
  <c r="CT73" i="1"/>
  <c r="CT29" i="1" s="1"/>
  <c r="DB73" i="1"/>
  <c r="DB29" i="1" s="1"/>
  <c r="DF73" i="1"/>
  <c r="DF29" i="1" s="1"/>
  <c r="L73" i="1"/>
  <c r="L29" i="1" s="1"/>
  <c r="X73" i="1"/>
  <c r="X29" i="1" s="1"/>
  <c r="AJ73" i="1"/>
  <c r="AJ29" i="1" s="1"/>
  <c r="AV73" i="1"/>
  <c r="AV29" i="1" s="1"/>
  <c r="BH73" i="1"/>
  <c r="BH29" i="1" s="1"/>
  <c r="BT73" i="1"/>
  <c r="BT29" i="1" s="1"/>
  <c r="CF73" i="1"/>
  <c r="CF29" i="1" s="1"/>
  <c r="CF28" i="1" s="1"/>
  <c r="CR73" i="1"/>
  <c r="CR29" i="1" s="1"/>
  <c r="CR28" i="1" s="1"/>
  <c r="DD73" i="1"/>
  <c r="DD29" i="1" s="1"/>
  <c r="DD28" i="1" s="1"/>
  <c r="Q20" i="2"/>
  <c r="AC20" i="2"/>
  <c r="CX20" i="2"/>
  <c r="CD20" i="2"/>
  <c r="CP20" i="2"/>
  <c r="V20" i="2"/>
  <c r="AT20" i="2"/>
  <c r="BF20" i="2"/>
  <c r="BR20" i="2"/>
  <c r="N20" i="3"/>
  <c r="Z20" i="3"/>
  <c r="AL20" i="3"/>
  <c r="AX20" i="3"/>
  <c r="BJ20" i="3"/>
  <c r="BV20" i="3"/>
  <c r="CH20" i="3"/>
  <c r="CT20" i="3"/>
  <c r="AG20" i="3"/>
  <c r="AS20" i="3"/>
  <c r="BF20" i="3"/>
  <c r="DF20" i="3"/>
  <c r="P20" i="3"/>
  <c r="AB20" i="3"/>
  <c r="BX20" i="3"/>
  <c r="CJ20" i="3"/>
  <c r="CV20" i="3"/>
  <c r="AY73" i="3"/>
  <c r="AY29" i="3" s="1"/>
  <c r="BG73" i="3"/>
  <c r="BG29" i="3" s="1"/>
  <c r="BK73" i="3"/>
  <c r="BK29" i="3" s="1"/>
  <c r="BK28" i="3" s="1"/>
  <c r="BS73" i="3"/>
  <c r="BS29" i="3" s="1"/>
  <c r="BW73" i="3"/>
  <c r="BW29" i="3" s="1"/>
  <c r="CE73" i="3"/>
  <c r="CE29" i="3" s="1"/>
  <c r="CI73" i="3"/>
  <c r="CI29" i="3" s="1"/>
  <c r="CQ73" i="3"/>
  <c r="CQ29" i="3" s="1"/>
  <c r="CU73" i="3"/>
  <c r="CU29" i="3" s="1"/>
  <c r="DC73" i="3"/>
  <c r="DC29" i="3" s="1"/>
  <c r="Z83" i="4"/>
  <c r="Z95" i="4"/>
  <c r="J97" i="6" s="1"/>
  <c r="I43" i="5"/>
  <c r="I26" i="5" s="1"/>
  <c r="T43" i="5"/>
  <c r="T26" i="5" s="1"/>
  <c r="AA43" i="5"/>
  <c r="AA26" i="5" s="1"/>
  <c r="AB52" i="5"/>
  <c r="BU21" i="6"/>
  <c r="CH21" i="6"/>
  <c r="CA23" i="6"/>
  <c r="CA20" i="6" s="1"/>
  <c r="BQ23" i="6"/>
  <c r="CE23" i="6"/>
  <c r="F23" i="6"/>
  <c r="CC23" i="6"/>
  <c r="CH23" i="6"/>
  <c r="Z20" i="7"/>
  <c r="W20" i="7"/>
  <c r="S46" i="7"/>
  <c r="S29" i="7" s="1"/>
  <c r="AB55" i="7"/>
  <c r="BB84" i="7"/>
  <c r="AG18" i="4"/>
  <c r="BE43" i="4"/>
  <c r="BE26" i="4" s="1"/>
  <c r="S52" i="5"/>
  <c r="CC46" i="6"/>
  <c r="BQ49" i="6"/>
  <c r="BU22" i="6"/>
  <c r="CC22" i="6"/>
  <c r="BY22" i="6"/>
  <c r="X28" i="7"/>
  <c r="AS21" i="7"/>
  <c r="T46" i="7"/>
  <c r="T29" i="7" s="1"/>
  <c r="F55" i="7"/>
  <c r="R55" i="7"/>
  <c r="CS53" i="9"/>
  <c r="X28" i="2"/>
  <c r="T20" i="3"/>
  <c r="AR20" i="3"/>
  <c r="BP20" i="3"/>
  <c r="CN20" i="3"/>
  <c r="DB20" i="3"/>
  <c r="M20" i="3"/>
  <c r="AA20" i="3"/>
  <c r="AM20" i="3"/>
  <c r="AZ20" i="3"/>
  <c r="CZ20" i="3"/>
  <c r="V20" i="3"/>
  <c r="AH20" i="3"/>
  <c r="AT20" i="3"/>
  <c r="BR20" i="3"/>
  <c r="CD20" i="3"/>
  <c r="BE73" i="3"/>
  <c r="BE29" i="3" s="1"/>
  <c r="CC73" i="3"/>
  <c r="CC29" i="3" s="1"/>
  <c r="DA73" i="3"/>
  <c r="DA29" i="3" s="1"/>
  <c r="Q77" i="3"/>
  <c r="AD81" i="4"/>
  <c r="AD79" i="4" s="1"/>
  <c r="AB20" i="5"/>
  <c r="M43" i="5"/>
  <c r="M26" i="5" s="1"/>
  <c r="R43" i="5"/>
  <c r="R26" i="5" s="1"/>
  <c r="T52" i="5"/>
  <c r="Z52" i="5"/>
  <c r="AD45" i="6"/>
  <c r="AD28" i="6" s="1"/>
  <c r="AH45" i="6"/>
  <c r="AH28" i="6" s="1"/>
  <c r="AQ45" i="6"/>
  <c r="AQ28" i="6" s="1"/>
  <c r="AU45" i="6"/>
  <c r="AU28" i="6" s="1"/>
  <c r="BD45" i="6"/>
  <c r="BD28" i="6" s="1"/>
  <c r="BH45" i="6"/>
  <c r="BH28" i="6" s="1"/>
  <c r="BP45" i="6"/>
  <c r="BP28" i="6" s="1"/>
  <c r="CD21" i="6"/>
  <c r="CB21" i="6"/>
  <c r="BV21" i="6"/>
  <c r="AQ54" i="6"/>
  <c r="AY54" i="6"/>
  <c r="BS23" i="6"/>
  <c r="CG23" i="6"/>
  <c r="BY23" i="6"/>
  <c r="BV23" i="6"/>
  <c r="CB23" i="6"/>
  <c r="BS97" i="6"/>
  <c r="CF26" i="6"/>
  <c r="M46" i="7"/>
  <c r="M29" i="7" s="1"/>
  <c r="AH55" i="7"/>
  <c r="AQ55" i="7"/>
  <c r="AO22" i="7"/>
  <c r="AS23" i="7"/>
  <c r="Y20" i="8"/>
  <c r="AH73" i="3"/>
  <c r="AH29" i="3" s="1"/>
  <c r="BD24" i="4"/>
  <c r="BO20" i="6"/>
  <c r="AA54" i="6"/>
  <c r="F28" i="7"/>
  <c r="S22" i="8"/>
  <c r="O22" i="8"/>
  <c r="AU23" i="8"/>
  <c r="BA23" i="8"/>
  <c r="U23" i="8"/>
  <c r="Q19" i="9"/>
  <c r="BE20" i="9"/>
  <c r="BX20" i="9"/>
  <c r="BN53" i="9"/>
  <c r="CC21" i="9"/>
  <c r="CU21" i="9"/>
  <c r="EP22" i="9"/>
  <c r="EQ22" i="9"/>
  <c r="EQ19" i="9" s="1"/>
  <c r="BC25" i="9"/>
  <c r="CH25" i="9"/>
  <c r="DM25" i="9"/>
  <c r="T15" i="18"/>
  <c r="K20" i="8"/>
  <c r="AQ20" i="8"/>
  <c r="BC20" i="8"/>
  <c r="Z20" i="8"/>
  <c r="AR20" i="8"/>
  <c r="AU26" i="8"/>
  <c r="W46" i="8"/>
  <c r="W29" i="8" s="1"/>
  <c r="AA46" i="8"/>
  <c r="AA29" i="8" s="1"/>
  <c r="AA28" i="8" s="1"/>
  <c r="AE46" i="8"/>
  <c r="AE29" i="8" s="1"/>
  <c r="AQ46" i="8"/>
  <c r="AQ29" i="8" s="1"/>
  <c r="AQ28" i="8" s="1"/>
  <c r="L47" i="8"/>
  <c r="P47" i="8"/>
  <c r="AI47" i="8"/>
  <c r="AM47" i="8"/>
  <c r="F21" i="8"/>
  <c r="T21" i="8"/>
  <c r="AW21" i="8"/>
  <c r="G21" i="8"/>
  <c r="U21" i="8"/>
  <c r="AX21" i="8"/>
  <c r="O21" i="8"/>
  <c r="AL21" i="8"/>
  <c r="I22" i="8"/>
  <c r="AG22" i="8"/>
  <c r="AZ22" i="8"/>
  <c r="R22" i="8"/>
  <c r="AZ99" i="8"/>
  <c r="DO19" i="9"/>
  <c r="EU19" i="9"/>
  <c r="AI19" i="9"/>
  <c r="BN27" i="9"/>
  <c r="BR27" i="9"/>
  <c r="G44" i="9"/>
  <c r="K44" i="9"/>
  <c r="Y44" i="9"/>
  <c r="AO44" i="9"/>
  <c r="BP44" i="9"/>
  <c r="CN44" i="9"/>
  <c r="CR44" i="9"/>
  <c r="AT48" i="9"/>
  <c r="BB48" i="9"/>
  <c r="BF48" i="9"/>
  <c r="BU48" i="9"/>
  <c r="BY48" i="9"/>
  <c r="CG48" i="9"/>
  <c r="T53" i="9"/>
  <c r="AN53" i="9"/>
  <c r="CN53" i="9"/>
  <c r="DS53" i="9"/>
  <c r="BZ55" i="9"/>
  <c r="BZ54" i="9" s="1"/>
  <c r="CL55" i="9"/>
  <c r="CL54" i="9" s="1"/>
  <c r="CX21" i="9"/>
  <c r="DJ21" i="9"/>
  <c r="EB90" i="9"/>
  <c r="EF90" i="9"/>
  <c r="EJ90" i="9"/>
  <c r="BW25" i="9"/>
  <c r="CI25" i="9"/>
  <c r="DB25" i="9"/>
  <c r="M16" i="10"/>
  <c r="F69" i="10"/>
  <c r="F25" i="10" s="1"/>
  <c r="N69" i="10"/>
  <c r="N25" i="10" s="1"/>
  <c r="R69" i="10"/>
  <c r="R25" i="10" s="1"/>
  <c r="Z69" i="10"/>
  <c r="Z25" i="10" s="1"/>
  <c r="AD69" i="10"/>
  <c r="AD25" i="10" s="1"/>
  <c r="H20" i="11"/>
  <c r="R41" i="18"/>
  <c r="R24" i="18" s="1"/>
  <c r="L22" i="8"/>
  <c r="AV22" i="8"/>
  <c r="H22" i="8"/>
  <c r="AF22" i="8"/>
  <c r="AJ22" i="8"/>
  <c r="W23" i="8"/>
  <c r="AZ23" i="8"/>
  <c r="AY23" i="8"/>
  <c r="AH23" i="8"/>
  <c r="EP19" i="9"/>
  <c r="K19" i="9"/>
  <c r="CO19" i="9"/>
  <c r="Y19" i="9"/>
  <c r="AC19" i="9"/>
  <c r="AK19" i="9"/>
  <c r="AO19" i="9"/>
  <c r="CS19" i="9"/>
  <c r="BA19" i="9"/>
  <c r="AB44" i="9"/>
  <c r="AB27" i="9" s="1"/>
  <c r="AB26" i="9" s="1"/>
  <c r="AJ44" i="9"/>
  <c r="DN26" i="9"/>
  <c r="BK20" i="9"/>
  <c r="BK19" i="9" s="1"/>
  <c r="CD20" i="9"/>
  <c r="AW53" i="9"/>
  <c r="DA21" i="9"/>
  <c r="DM21" i="9"/>
  <c r="CG22" i="9"/>
  <c r="EK86" i="9"/>
  <c r="ES22" i="9"/>
  <c r="AW25" i="9"/>
  <c r="CB25" i="9"/>
  <c r="CU25" i="9"/>
  <c r="DG25" i="9"/>
  <c r="G69" i="10"/>
  <c r="G25" i="10" s="1"/>
  <c r="G24" i="10" s="1"/>
  <c r="O69" i="10"/>
  <c r="O25" i="10" s="1"/>
  <c r="S69" i="10"/>
  <c r="S25" i="10" s="1"/>
  <c r="AA69" i="10"/>
  <c r="AA25" i="10" s="1"/>
  <c r="M93" i="18"/>
  <c r="AC20" i="8"/>
  <c r="AO20" i="8"/>
  <c r="AT20" i="8"/>
  <c r="BD20" i="8"/>
  <c r="AC46" i="8"/>
  <c r="AC29" i="8" s="1"/>
  <c r="AC28" i="8" s="1"/>
  <c r="S21" i="8"/>
  <c r="AV21" i="8"/>
  <c r="AZ47" i="8"/>
  <c r="M21" i="8"/>
  <c r="R21" i="8"/>
  <c r="AJ47" i="8"/>
  <c r="K46" i="8"/>
  <c r="K29" i="8" s="1"/>
  <c r="K28" i="8" s="1"/>
  <c r="N21" i="8"/>
  <c r="AK21" i="8"/>
  <c r="H21" i="8"/>
  <c r="AF21" i="8"/>
  <c r="AY21" i="8"/>
  <c r="AM22" i="8"/>
  <c r="AX22" i="8"/>
  <c r="AH22" i="8"/>
  <c r="AM26" i="8"/>
  <c r="AX26" i="8"/>
  <c r="AL99" i="8"/>
  <c r="EO19" i="9"/>
  <c r="CR27" i="9"/>
  <c r="M44" i="9"/>
  <c r="Q44" i="9"/>
  <c r="DD48" i="9"/>
  <c r="BL53" i="9"/>
  <c r="AH53" i="9"/>
  <c r="AT53" i="9"/>
  <c r="CP53" i="9"/>
  <c r="CT53" i="9"/>
  <c r="DD21" i="9"/>
  <c r="AX25" i="9"/>
  <c r="AX19" i="9" s="1"/>
  <c r="S16" i="10"/>
  <c r="L20" i="3"/>
  <c r="AX73" i="3"/>
  <c r="AX29" i="3" s="1"/>
  <c r="BJ73" i="3"/>
  <c r="BJ29" i="3" s="1"/>
  <c r="BV73" i="3"/>
  <c r="BV29" i="3" s="1"/>
  <c r="CH73" i="3"/>
  <c r="CH29" i="3" s="1"/>
  <c r="CT73" i="3"/>
  <c r="CT29" i="3" s="1"/>
  <c r="DF73" i="3"/>
  <c r="DF29" i="3" s="1"/>
  <c r="H20" i="3"/>
  <c r="BW28" i="3"/>
  <c r="V73" i="3"/>
  <c r="V29" i="3" s="1"/>
  <c r="V28" i="3" s="1"/>
  <c r="AB73" i="3"/>
  <c r="AB29" i="3" s="1"/>
  <c r="AB28" i="3" s="1"/>
  <c r="F20" i="3"/>
  <c r="BM20" i="3"/>
  <c r="M73" i="2"/>
  <c r="M29" i="2" s="1"/>
  <c r="M28" i="2" s="1"/>
  <c r="H20" i="2"/>
  <c r="T20" i="2"/>
  <c r="R28" i="2"/>
  <c r="BZ28" i="2"/>
  <c r="CR28" i="2"/>
  <c r="CX28" i="2"/>
  <c r="AM28" i="2"/>
  <c r="I73" i="2"/>
  <c r="I29" i="2" s="1"/>
  <c r="U73" i="2"/>
  <c r="U29" i="2" s="1"/>
  <c r="U28" i="2" s="1"/>
  <c r="AG73" i="2"/>
  <c r="AG29" i="2" s="1"/>
  <c r="AG28" i="2" s="1"/>
  <c r="AS73" i="2"/>
  <c r="AS29" i="2" s="1"/>
  <c r="AS28" i="2" s="1"/>
  <c r="BE73" i="2"/>
  <c r="BE29" i="2" s="1"/>
  <c r="BE28" i="2" s="1"/>
  <c r="BQ73" i="2"/>
  <c r="BQ29" i="2" s="1"/>
  <c r="BQ28" i="2" s="1"/>
  <c r="AV28" i="2"/>
  <c r="BB28" i="2"/>
  <c r="P20" i="2"/>
  <c r="E73" i="2"/>
  <c r="E29" i="2" s="1"/>
  <c r="E28" i="2" s="1"/>
  <c r="Q73" i="2"/>
  <c r="Q29" i="2" s="1"/>
  <c r="Q28" i="2" s="1"/>
  <c r="AC73" i="2"/>
  <c r="AC29" i="2" s="1"/>
  <c r="AC28" i="2" s="1"/>
  <c r="AO73" i="2"/>
  <c r="AO29" i="2" s="1"/>
  <c r="AO28" i="2" s="1"/>
  <c r="BA73" i="2"/>
  <c r="BA29" i="2" s="1"/>
  <c r="BA28" i="2" s="1"/>
  <c r="BM73" i="2"/>
  <c r="BM29" i="2" s="1"/>
  <c r="BM28" i="2" s="1"/>
  <c r="BT28" i="2"/>
  <c r="E20" i="2"/>
  <c r="F28" i="2"/>
  <c r="L28" i="2"/>
  <c r="AD28" i="2"/>
  <c r="AJ28" i="2"/>
  <c r="AR28" i="1"/>
  <c r="DB28" i="1"/>
  <c r="BH28" i="1"/>
  <c r="G20" i="1"/>
  <c r="L28" i="1"/>
  <c r="H20" i="1"/>
  <c r="N20" i="1"/>
  <c r="AV28" i="1"/>
  <c r="I20" i="1"/>
  <c r="O20" i="1"/>
  <c r="U20" i="1"/>
  <c r="AA20" i="1"/>
  <c r="AG20" i="1"/>
  <c r="AM20" i="1"/>
  <c r="AS20" i="1"/>
  <c r="AY20" i="1"/>
  <c r="BE20" i="1"/>
  <c r="BK20" i="1"/>
  <c r="BQ20" i="1"/>
  <c r="BW20" i="1"/>
  <c r="CC20" i="1"/>
  <c r="CI20" i="1"/>
  <c r="CO20" i="1"/>
  <c r="CU20" i="1"/>
  <c r="AJ28" i="1"/>
  <c r="J20" i="1"/>
  <c r="N28" i="1"/>
  <c r="Z28" i="1"/>
  <c r="AL28" i="1"/>
  <c r="AX28" i="1"/>
  <c r="BJ28" i="1"/>
  <c r="BV28" i="1"/>
  <c r="CH28" i="1"/>
  <c r="CT28" i="1"/>
  <c r="DF28" i="1"/>
  <c r="X28" i="1"/>
  <c r="H28" i="1"/>
  <c r="AF28" i="1"/>
  <c r="BD28" i="1"/>
  <c r="CB28" i="1"/>
  <c r="CZ28" i="1"/>
  <c r="U28" i="1"/>
  <c r="AG28" i="1"/>
  <c r="BE28" i="1"/>
  <c r="CO28" i="1"/>
  <c r="S41" i="18"/>
  <c r="S24" i="18" s="1"/>
  <c r="S23" i="18" s="1"/>
  <c r="F15" i="18"/>
  <c r="AM21" i="2"/>
  <c r="AM20" i="2" s="1"/>
  <c r="AW77" i="3"/>
  <c r="O15" i="18"/>
  <c r="Q21" i="3"/>
  <c r="Q20" i="3" s="1"/>
  <c r="O20" i="3"/>
  <c r="AU20" i="3"/>
  <c r="I20" i="11"/>
  <c r="Z16" i="10"/>
  <c r="J69" i="10"/>
  <c r="J25" i="10" s="1"/>
  <c r="V69" i="10"/>
  <c r="V25" i="10" s="1"/>
  <c r="K69" i="10"/>
  <c r="K25" i="10" s="1"/>
  <c r="W69" i="10"/>
  <c r="W25" i="10" s="1"/>
  <c r="K24" i="10"/>
  <c r="F24" i="10"/>
  <c r="R24" i="10"/>
  <c r="AD24" i="10"/>
  <c r="ER19" i="9"/>
  <c r="BP19" i="9"/>
  <c r="DN19" i="9"/>
  <c r="ET19" i="9"/>
  <c r="V53" i="9"/>
  <c r="AD19" i="9"/>
  <c r="AJ19" i="9"/>
  <c r="AP19" i="9"/>
  <c r="BD45" i="9"/>
  <c r="BD20" i="9"/>
  <c r="BD19" i="9" s="1"/>
  <c r="DC20" i="9"/>
  <c r="DC45" i="9"/>
  <c r="BE19" i="9"/>
  <c r="BR19" i="9"/>
  <c r="CP26" i="9"/>
  <c r="DT44" i="9"/>
  <c r="CP19" i="9"/>
  <c r="DQ19" i="9"/>
  <c r="AE19" i="9"/>
  <c r="AQ19" i="9"/>
  <c r="BO19" i="9"/>
  <c r="DS19" i="9"/>
  <c r="ES19" i="9"/>
  <c r="P53" i="9"/>
  <c r="DG21" i="9"/>
  <c r="BY21" i="9"/>
  <c r="CE21" i="9"/>
  <c r="CK21" i="9"/>
  <c r="CQ19" i="9"/>
  <c r="CY21" i="9"/>
  <c r="DE21" i="9"/>
  <c r="DK21" i="9"/>
  <c r="BW21" i="9"/>
  <c r="CI21" i="9"/>
  <c r="BN26" i="9"/>
  <c r="DY56" i="9"/>
  <c r="EE56" i="9"/>
  <c r="DV57" i="9"/>
  <c r="EB57" i="9"/>
  <c r="EH57" i="9"/>
  <c r="BS20" i="2"/>
  <c r="I155" i="3"/>
  <c r="G27" i="9"/>
  <c r="M27" i="9"/>
  <c r="W44" i="9"/>
  <c r="DR44" i="9"/>
  <c r="DB45" i="9"/>
  <c r="N53" i="9"/>
  <c r="AL53" i="9"/>
  <c r="AX53" i="9"/>
  <c r="BD53" i="9"/>
  <c r="BJ53" i="9"/>
  <c r="BP53" i="9"/>
  <c r="CO53" i="9"/>
  <c r="O19" i="9"/>
  <c r="AA26" i="9"/>
  <c r="DS27" i="9"/>
  <c r="DS26" i="9" s="1"/>
  <c r="CX45" i="9"/>
  <c r="DJ45" i="9"/>
  <c r="CE20" i="9"/>
  <c r="AR53" i="9"/>
  <c r="BU21" i="9"/>
  <c r="CG21" i="9"/>
  <c r="EN55" i="9"/>
  <c r="EN54" i="9" s="1"/>
  <c r="CZ21" i="9"/>
  <c r="DF21" i="9"/>
  <c r="DL21" i="9"/>
  <c r="BX21" i="9"/>
  <c r="CD21" i="9"/>
  <c r="CJ21" i="9"/>
  <c r="CW21" i="9"/>
  <c r="DC21" i="9"/>
  <c r="DI21" i="9"/>
  <c r="CG72" i="9"/>
  <c r="CG71" i="9" s="1"/>
  <c r="CZ72" i="9"/>
  <c r="CZ71" i="9" s="1"/>
  <c r="CV21" i="9"/>
  <c r="DB21" i="9"/>
  <c r="DH21" i="9"/>
  <c r="BT21" i="9"/>
  <c r="BZ21" i="9"/>
  <c r="CF21" i="9"/>
  <c r="CL21" i="9"/>
  <c r="CD22" i="9"/>
  <c r="CJ22" i="9"/>
  <c r="DC22" i="9"/>
  <c r="DI22" i="9"/>
  <c r="CB22" i="9"/>
  <c r="CH22" i="9"/>
  <c r="DB22" i="9"/>
  <c r="DH22" i="9"/>
  <c r="BY22" i="9"/>
  <c r="CE22" i="9"/>
  <c r="CK22" i="9"/>
  <c r="CZ22" i="9"/>
  <c r="DF22" i="9"/>
  <c r="BW22" i="9"/>
  <c r="BW19" i="9" s="1"/>
  <c r="CC22" i="9"/>
  <c r="CC19" i="9" s="1"/>
  <c r="CI22" i="9"/>
  <c r="DD22" i="9"/>
  <c r="DJ22" i="9"/>
  <c r="BV22" i="9"/>
  <c r="BZ22" i="9"/>
  <c r="CF22" i="9"/>
  <c r="CL22" i="9"/>
  <c r="DA22" i="9"/>
  <c r="DA19" i="9" s="1"/>
  <c r="DG22" i="9"/>
  <c r="J19" i="9"/>
  <c r="P19" i="9"/>
  <c r="AB19" i="9"/>
  <c r="AH19" i="9"/>
  <c r="AN19" i="9"/>
  <c r="BN19" i="9"/>
  <c r="CR19" i="9"/>
  <c r="DR19" i="9"/>
  <c r="BR26" i="9"/>
  <c r="I44" i="9"/>
  <c r="O44" i="9"/>
  <c r="O27" i="9" s="1"/>
  <c r="O26" i="9" s="1"/>
  <c r="DO44" i="9"/>
  <c r="DO27" i="9" s="1"/>
  <c r="AZ20" i="9"/>
  <c r="AZ19" i="9" s="1"/>
  <c r="BF20" i="9"/>
  <c r="BF19" i="9" s="1"/>
  <c r="BL20" i="9"/>
  <c r="BL19" i="9" s="1"/>
  <c r="CY20" i="9"/>
  <c r="DE20" i="9"/>
  <c r="DE19" i="9" s="1"/>
  <c r="AW20" i="9"/>
  <c r="AW19" i="9" s="1"/>
  <c r="BC20" i="9"/>
  <c r="BC19" i="9" s="1"/>
  <c r="BI20" i="9"/>
  <c r="BI19" i="9" s="1"/>
  <c r="CZ20" i="9"/>
  <c r="CZ19" i="9" s="1"/>
  <c r="DF20" i="9"/>
  <c r="AU20" i="9"/>
  <c r="AF53" i="9"/>
  <c r="AV53" i="9"/>
  <c r="K53" i="9"/>
  <c r="AI53" i="9"/>
  <c r="BS53" i="9"/>
  <c r="EF77" i="9"/>
  <c r="CC23" i="2"/>
  <c r="CC20" i="2" s="1"/>
  <c r="DV47" i="9"/>
  <c r="EK50" i="9"/>
  <c r="EK51" i="9"/>
  <c r="Q27" i="9"/>
  <c r="AH44" i="9"/>
  <c r="AH27" i="9" s="1"/>
  <c r="AH26" i="9" s="1"/>
  <c r="AN44" i="9"/>
  <c r="AN27" i="9" s="1"/>
  <c r="AN26" i="9" s="1"/>
  <c r="BM44" i="9"/>
  <c r="BM27" i="9" s="1"/>
  <c r="BS44" i="9"/>
  <c r="BS27" i="9" s="1"/>
  <c r="BS26" i="9" s="1"/>
  <c r="CS44" i="9"/>
  <c r="DP44" i="9"/>
  <c r="DP27" i="9" s="1"/>
  <c r="BV45" i="9"/>
  <c r="CB45" i="9"/>
  <c r="H53" i="9"/>
  <c r="L53" i="9"/>
  <c r="R53" i="9"/>
  <c r="AJ53" i="9"/>
  <c r="BW55" i="9"/>
  <c r="BW54" i="9" s="1"/>
  <c r="CI55" i="9"/>
  <c r="CI54" i="9" s="1"/>
  <c r="DB55" i="9"/>
  <c r="DB54" i="9" s="1"/>
  <c r="BJ19" i="9"/>
  <c r="BG19" i="9"/>
  <c r="AU19" i="9"/>
  <c r="Y28" i="8"/>
  <c r="Q20" i="8"/>
  <c r="AA20" i="8"/>
  <c r="BG20" i="8"/>
  <c r="V20" i="8"/>
  <c r="E20" i="8"/>
  <c r="AI20" i="8"/>
  <c r="Z46" i="8"/>
  <c r="Z29" i="8" s="1"/>
  <c r="AS20" i="8"/>
  <c r="P20" i="8"/>
  <c r="AV20" i="8"/>
  <c r="T20" i="8"/>
  <c r="N20" i="8"/>
  <c r="AY20" i="8"/>
  <c r="AH20" i="8"/>
  <c r="J20" i="8"/>
  <c r="V46" i="8"/>
  <c r="V29" i="8" s="1"/>
  <c r="AP46" i="8"/>
  <c r="AP29" i="8" s="1"/>
  <c r="AP28" i="8" s="1"/>
  <c r="AT46" i="8"/>
  <c r="AT29" i="8" s="1"/>
  <c r="AT28" i="8" s="1"/>
  <c r="AN26" i="7"/>
  <c r="U55" i="7"/>
  <c r="G46" i="7"/>
  <c r="G29" i="7" s="1"/>
  <c r="AE46" i="7"/>
  <c r="AE29" i="7" s="1"/>
  <c r="AS74" i="7"/>
  <c r="I55" i="7"/>
  <c r="AG55" i="7"/>
  <c r="BB23" i="7"/>
  <c r="H46" i="7"/>
  <c r="H29" i="7" s="1"/>
  <c r="N46" i="7"/>
  <c r="N29" i="7" s="1"/>
  <c r="Z46" i="7"/>
  <c r="Z29" i="7" s="1"/>
  <c r="AF46" i="7"/>
  <c r="AF29" i="7" s="1"/>
  <c r="BB82" i="7"/>
  <c r="H20" i="7"/>
  <c r="N20" i="7"/>
  <c r="O46" i="7"/>
  <c r="O29" i="7" s="1"/>
  <c r="O28" i="7" s="1"/>
  <c r="AA46" i="7"/>
  <c r="AA29" i="7" s="1"/>
  <c r="AA28" i="7" s="1"/>
  <c r="AD55" i="7"/>
  <c r="AD28" i="7" s="1"/>
  <c r="BA74" i="7"/>
  <c r="I20" i="7"/>
  <c r="O20" i="7"/>
  <c r="U20" i="7"/>
  <c r="AA20" i="7"/>
  <c r="AG20" i="7"/>
  <c r="AU56" i="7"/>
  <c r="DH19" i="9"/>
  <c r="CD19" i="9"/>
  <c r="DJ19" i="9"/>
  <c r="AF20" i="8"/>
  <c r="DD19" i="9"/>
  <c r="BK20" i="6"/>
  <c r="G45" i="6"/>
  <c r="G28" i="6" s="1"/>
  <c r="BW46" i="6"/>
  <c r="AN45" i="6"/>
  <c r="AN28" i="6" s="1"/>
  <c r="AT45" i="6"/>
  <c r="AT28" i="6" s="1"/>
  <c r="BG45" i="6"/>
  <c r="BG28" i="6" s="1"/>
  <c r="CA97" i="6"/>
  <c r="AY57" i="7"/>
  <c r="AY56" i="7" s="1"/>
  <c r="BA22" i="7"/>
  <c r="AS22" i="7"/>
  <c r="AN22" i="7"/>
  <c r="L21" i="8"/>
  <c r="L20" i="8" s="1"/>
  <c r="X20" i="8"/>
  <c r="AJ21" i="8"/>
  <c r="BY20" i="9"/>
  <c r="BY19" i="9" s="1"/>
  <c r="CE45" i="9"/>
  <c r="BV55" i="9"/>
  <c r="BV54" i="9" s="1"/>
  <c r="CH55" i="9"/>
  <c r="CH54" i="9" s="1"/>
  <c r="BY82" i="9"/>
  <c r="BY80" i="9" s="1"/>
  <c r="DZ89" i="9"/>
  <c r="DY92" i="9"/>
  <c r="EK92" i="9"/>
  <c r="DW93" i="9"/>
  <c r="EI93" i="9"/>
  <c r="AU20" i="8"/>
  <c r="AT20" i="9"/>
  <c r="AT19" i="9" s="1"/>
  <c r="U22" i="6"/>
  <c r="U20" i="6" s="1"/>
  <c r="N45" i="6"/>
  <c r="N28" i="6" s="1"/>
  <c r="Z45" i="6"/>
  <c r="Z28" i="6" s="1"/>
  <c r="AM45" i="6"/>
  <c r="AM28" i="6" s="1"/>
  <c r="AS45" i="6"/>
  <c r="AS28" i="6" s="1"/>
  <c r="AY45" i="6"/>
  <c r="AY28" i="6" s="1"/>
  <c r="BL45" i="6"/>
  <c r="BL28" i="6" s="1"/>
  <c r="I54" i="6"/>
  <c r="CE56" i="6"/>
  <c r="CE55" i="6" s="1"/>
  <c r="CF73" i="6"/>
  <c r="CF72" i="6" s="1"/>
  <c r="BB47" i="7"/>
  <c r="AS57" i="7"/>
  <c r="AS56" i="7" s="1"/>
  <c r="AZ57" i="7"/>
  <c r="AZ56" i="7" s="1"/>
  <c r="F26" i="8"/>
  <c r="AJ26" i="8"/>
  <c r="G47" i="8"/>
  <c r="U47" i="8"/>
  <c r="AX47" i="8"/>
  <c r="BZ19" i="9"/>
  <c r="EA77" i="9"/>
  <c r="DX78" i="9"/>
  <c r="ED78" i="9"/>
  <c r="I157" i="3"/>
  <c r="CF49" i="6"/>
  <c r="AX50" i="7"/>
  <c r="AW57" i="7"/>
  <c r="AW56" i="7" s="1"/>
  <c r="AP22" i="7"/>
  <c r="AM22" i="7"/>
  <c r="BB22" i="7"/>
  <c r="BA26" i="7"/>
  <c r="M26" i="8"/>
  <c r="O50" i="8"/>
  <c r="P50" i="8"/>
  <c r="P46" i="8" s="1"/>
  <c r="P29" i="8" s="1"/>
  <c r="CL20" i="9"/>
  <c r="CJ55" i="9"/>
  <c r="CJ54" i="9" s="1"/>
  <c r="CW55" i="9"/>
  <c r="CW54" i="9" s="1"/>
  <c r="DI55" i="9"/>
  <c r="DI54" i="9" s="1"/>
  <c r="CD72" i="9"/>
  <c r="CD71" i="9" s="1"/>
  <c r="DZ75" i="9"/>
  <c r="EL75" i="9"/>
  <c r="DX76" i="9"/>
  <c r="EJ76" i="9"/>
  <c r="EH89" i="9"/>
  <c r="AW157" i="3"/>
  <c r="AW151" i="3" s="1"/>
  <c r="AW146" i="3" s="1"/>
  <c r="BT23" i="6"/>
  <c r="DU50" i="9"/>
  <c r="EL50" i="9"/>
  <c r="Q54" i="6"/>
  <c r="AG20" i="8"/>
  <c r="AM20" i="8"/>
  <c r="H26" i="8"/>
  <c r="H20" i="8" s="1"/>
  <c r="AF26" i="8"/>
  <c r="AV19" i="9"/>
  <c r="BB19" i="9"/>
  <c r="BH19" i="9"/>
  <c r="BV19" i="9"/>
  <c r="CB19" i="9"/>
  <c r="EI57" i="9"/>
  <c r="DZ73" i="9"/>
  <c r="EL73" i="9"/>
  <c r="CF72" i="9"/>
  <c r="CF71" i="9" s="1"/>
  <c r="DW77" i="9"/>
  <c r="DL96" i="9"/>
  <c r="M21" i="18"/>
  <c r="M15" i="18" s="1"/>
  <c r="I23" i="3"/>
  <c r="I20" i="3" s="1"/>
  <c r="Q20" i="6"/>
  <c r="AC20" i="6"/>
  <c r="BH20" i="6"/>
  <c r="CE26" i="6"/>
  <c r="CE20" i="6" s="1"/>
  <c r="AL22" i="7"/>
  <c r="O26" i="8"/>
  <c r="AZ26" i="8"/>
  <c r="AZ20" i="8" s="1"/>
  <c r="J50" i="8"/>
  <c r="AH50" i="8"/>
  <c r="CA21" i="9"/>
  <c r="CA25" i="9"/>
  <c r="CM25" i="9"/>
  <c r="DZ52" i="9"/>
  <c r="EL52" i="9"/>
  <c r="BZ72" i="9"/>
  <c r="BZ71" i="9" s="1"/>
  <c r="BZ53" i="9" s="1"/>
  <c r="DE72" i="9"/>
  <c r="DE71" i="9" s="1"/>
  <c r="DV75" i="9"/>
  <c r="EH75" i="9"/>
  <c r="DX77" i="9"/>
  <c r="EJ77" i="9"/>
  <c r="EJ89" i="9"/>
  <c r="EC92" i="9"/>
  <c r="EM93" i="9"/>
  <c r="CB96" i="9"/>
  <c r="CK48" i="9"/>
  <c r="EL51" i="9"/>
  <c r="BG20" i="6"/>
  <c r="AZ50" i="8"/>
  <c r="BF45" i="6"/>
  <c r="BF28" i="6" s="1"/>
  <c r="DU51" i="9"/>
  <c r="V52" i="5"/>
  <c r="P52" i="5"/>
  <c r="AD52" i="5"/>
  <c r="AK71" i="5"/>
  <c r="AK70" i="5" s="1"/>
  <c r="AK95" i="5"/>
  <c r="AA25" i="5"/>
  <c r="R52" i="5"/>
  <c r="O52" i="5"/>
  <c r="AK54" i="5"/>
  <c r="AK53" i="5" s="1"/>
  <c r="AJ24" i="4"/>
  <c r="AJ19" i="4"/>
  <c r="M23" i="5"/>
  <c r="AS20" i="6"/>
  <c r="F22" i="6"/>
  <c r="AH18" i="4"/>
  <c r="AY18" i="4"/>
  <c r="M52" i="4"/>
  <c r="H95" i="5"/>
  <c r="I20" i="6"/>
  <c r="AA20" i="6"/>
  <c r="AE54" i="4"/>
  <c r="AE53" i="4" s="1"/>
  <c r="N22" i="5"/>
  <c r="AZ18" i="4"/>
  <c r="AD52" i="4"/>
  <c r="BO20" i="4"/>
  <c r="W95" i="5"/>
  <c r="AM18" i="4"/>
  <c r="CW140" i="2"/>
  <c r="BQ21" i="4"/>
  <c r="T43" i="4"/>
  <c r="T26" i="4" s="1"/>
  <c r="AC43" i="4"/>
  <c r="AC26" i="4" s="1"/>
  <c r="BL43" i="4"/>
  <c r="BL26" i="4" s="1"/>
  <c r="S22" i="5"/>
  <c r="F49" i="6"/>
  <c r="AN18" i="4"/>
  <c r="D23" i="24" s="1"/>
  <c r="AB18" i="4"/>
  <c r="AI21" i="4"/>
  <c r="AI18" i="4" s="1"/>
  <c r="H43" i="4"/>
  <c r="H26" i="4" s="1"/>
  <c r="H25" i="4" s="1"/>
  <c r="H25" i="5" s="1"/>
  <c r="Z19" i="4"/>
  <c r="AH43" i="4"/>
  <c r="AH26" i="4" s="1"/>
  <c r="AE19" i="4"/>
  <c r="Z21" i="4"/>
  <c r="AJ87" i="5"/>
  <c r="L85" i="18" s="1"/>
  <c r="AE24" i="4"/>
  <c r="R19" i="5"/>
  <c r="J95" i="5"/>
  <c r="S52" i="4"/>
  <c r="CW137" i="2"/>
  <c r="AP18" i="4"/>
  <c r="BC52" i="4"/>
  <c r="AE20" i="4"/>
  <c r="AK23" i="5"/>
  <c r="DC20" i="2"/>
  <c r="AD18" i="4"/>
  <c r="G53" i="4"/>
  <c r="G53" i="5" s="1"/>
  <c r="AJ20" i="4"/>
  <c r="BR20" i="4"/>
  <c r="K44" i="5"/>
  <c r="J54" i="5"/>
  <c r="J53" i="5" s="1"/>
  <c r="J52" i="5" s="1"/>
  <c r="H71" i="5"/>
  <c r="H70" i="5" s="1"/>
  <c r="BO19" i="4"/>
  <c r="BE18" i="4"/>
  <c r="G42" i="24" s="1"/>
  <c r="G39" i="24" s="1"/>
  <c r="H39" i="24" s="1"/>
  <c r="F21" i="6"/>
  <c r="V18" i="4"/>
  <c r="V43" i="4"/>
  <c r="V26" i="4" s="1"/>
  <c r="N18" i="4"/>
  <c r="N43" i="4"/>
  <c r="N26" i="4" s="1"/>
  <c r="L18" i="4"/>
  <c r="BD20" i="4"/>
  <c r="Y52" i="4"/>
  <c r="AG52" i="4"/>
  <c r="N44" i="5"/>
  <c r="BC20" i="6"/>
  <c r="F17" i="22" s="1"/>
  <c r="CW141" i="2"/>
  <c r="M18" i="4"/>
  <c r="S18" i="4"/>
  <c r="BA18" i="4"/>
  <c r="BH18" i="4"/>
  <c r="AA43" i="4"/>
  <c r="AA26" i="4" s="1"/>
  <c r="AO43" i="4"/>
  <c r="AO26" i="4" s="1"/>
  <c r="Z44" i="4"/>
  <c r="T18" i="4"/>
  <c r="AU18" i="4"/>
  <c r="E42" i="24" s="1"/>
  <c r="E39" i="24" s="1"/>
  <c r="E34" i="24" s="1"/>
  <c r="BB18" i="4"/>
  <c r="BP19" i="4"/>
  <c r="BP24" i="4"/>
  <c r="H54" i="5"/>
  <c r="H53" i="5" s="1"/>
  <c r="I95" i="5"/>
  <c r="M20" i="6"/>
  <c r="Y20" i="6"/>
  <c r="AJ49" i="6"/>
  <c r="I18" i="4"/>
  <c r="O18" i="4"/>
  <c r="AC18" i="4"/>
  <c r="AO18" i="4"/>
  <c r="BC18" i="4"/>
  <c r="U20" i="4"/>
  <c r="BP21" i="4"/>
  <c r="BA43" i="4"/>
  <c r="BA26" i="4" s="1"/>
  <c r="BD54" i="4"/>
  <c r="BD53" i="4" s="1"/>
  <c r="AM20" i="6"/>
  <c r="E18" i="22" s="1"/>
  <c r="AY20" i="6"/>
  <c r="BA46" i="6"/>
  <c r="K18" i="4"/>
  <c r="Y18" i="4"/>
  <c r="BR21" i="4"/>
  <c r="O23" i="5"/>
  <c r="AA18" i="4"/>
  <c r="AM52" i="4"/>
  <c r="E26" i="4"/>
  <c r="E26" i="5" s="1"/>
  <c r="U54" i="4"/>
  <c r="U53" i="4" s="1"/>
  <c r="E55" i="6" s="1"/>
  <c r="BP71" i="4"/>
  <c r="BP70" i="4" s="1"/>
  <c r="AJ73" i="5"/>
  <c r="L71" i="18" s="1"/>
  <c r="AJ75" i="5"/>
  <c r="L73" i="18" s="1"/>
  <c r="AJ77" i="5"/>
  <c r="L75" i="18" s="1"/>
  <c r="H44" i="5"/>
  <c r="Y73" i="5"/>
  <c r="Y74" i="5"/>
  <c r="Y75" i="5"/>
  <c r="Y77" i="5"/>
  <c r="O20" i="6"/>
  <c r="AI43" i="4"/>
  <c r="AI26" i="4" s="1"/>
  <c r="AR43" i="4"/>
  <c r="AR26" i="4" s="1"/>
  <c r="AF71" i="5"/>
  <c r="AF70" i="5" s="1"/>
  <c r="J69" i="18"/>
  <c r="J68" i="18" s="1"/>
  <c r="H47" i="5"/>
  <c r="N83" i="5"/>
  <c r="P83" i="5" s="1"/>
  <c r="CU22" i="3"/>
  <c r="CU20" i="3" s="1"/>
  <c r="AQ43" i="4"/>
  <c r="AQ26" i="4" s="1"/>
  <c r="AV43" i="4"/>
  <c r="AV26" i="4" s="1"/>
  <c r="BK52" i="4"/>
  <c r="CI28" i="3"/>
  <c r="AT73" i="3"/>
  <c r="AT29" i="3" s="1"/>
  <c r="AT28" i="3" s="1"/>
  <c r="P73" i="3"/>
  <c r="P29" i="3" s="1"/>
  <c r="AS73" i="3"/>
  <c r="AS29" i="3" s="1"/>
  <c r="AO73" i="3"/>
  <c r="AO29" i="3" s="1"/>
  <c r="AO28" i="3" s="1"/>
  <c r="AA28" i="3"/>
  <c r="AM73" i="3"/>
  <c r="AM29" i="3" s="1"/>
  <c r="AM28" i="3" s="1"/>
  <c r="AU73" i="3"/>
  <c r="AU29" i="3" s="1"/>
  <c r="AU28" i="3" s="1"/>
  <c r="AY28" i="3"/>
  <c r="I73" i="3"/>
  <c r="I29" i="3" s="1"/>
  <c r="M73" i="3"/>
  <c r="M29" i="3" s="1"/>
  <c r="M28" i="3" s="1"/>
  <c r="BQ73" i="3"/>
  <c r="BQ29" i="3" s="1"/>
  <c r="BQ28" i="3" s="1"/>
  <c r="CO73" i="3"/>
  <c r="CO29" i="3" s="1"/>
  <c r="CO28" i="3" s="1"/>
  <c r="H73" i="3"/>
  <c r="H29" i="3" s="1"/>
  <c r="H28" i="3" s="1"/>
  <c r="L73" i="3"/>
  <c r="L29" i="3" s="1"/>
  <c r="L28" i="3" s="1"/>
  <c r="AZ73" i="3"/>
  <c r="AZ29" i="3" s="1"/>
  <c r="BD73" i="3"/>
  <c r="BD29" i="3" s="1"/>
  <c r="BD28" i="3" s="1"/>
  <c r="BH73" i="3"/>
  <c r="BH29" i="3" s="1"/>
  <c r="BL73" i="3"/>
  <c r="BL29" i="3" s="1"/>
  <c r="BL28" i="3" s="1"/>
  <c r="BP73" i="3"/>
  <c r="BP29" i="3" s="1"/>
  <c r="BP28" i="3" s="1"/>
  <c r="BT73" i="3"/>
  <c r="BT29" i="3" s="1"/>
  <c r="BX73" i="3"/>
  <c r="BX29" i="3" s="1"/>
  <c r="BX28" i="3" s="1"/>
  <c r="CB73" i="3"/>
  <c r="CB29" i="3" s="1"/>
  <c r="CB28" i="3" s="1"/>
  <c r="CF73" i="3"/>
  <c r="CF29" i="3" s="1"/>
  <c r="CJ73" i="3"/>
  <c r="CJ29" i="3" s="1"/>
  <c r="CN73" i="3"/>
  <c r="CN29" i="3" s="1"/>
  <c r="CN28" i="3" s="1"/>
  <c r="CR73" i="3"/>
  <c r="CR29" i="3" s="1"/>
  <c r="CV73" i="3"/>
  <c r="CV29" i="3" s="1"/>
  <c r="CV28" i="3" s="1"/>
  <c r="CZ73" i="3"/>
  <c r="CZ29" i="3" s="1"/>
  <c r="CZ28" i="3" s="1"/>
  <c r="DD73" i="3"/>
  <c r="DD29" i="3" s="1"/>
  <c r="AL73" i="3"/>
  <c r="AL29" i="3" s="1"/>
  <c r="AP73" i="3"/>
  <c r="AP29" i="3" s="1"/>
  <c r="AK73" i="3"/>
  <c r="AK29" i="3" s="1"/>
  <c r="CC28" i="3"/>
  <c r="DB28" i="3"/>
  <c r="AF28" i="3"/>
  <c r="AN73" i="3"/>
  <c r="AN29" i="3" s="1"/>
  <c r="AN28" i="3" s="1"/>
  <c r="AR73" i="3"/>
  <c r="AR29" i="3" s="1"/>
  <c r="AR28" i="3" s="1"/>
  <c r="AV73" i="3"/>
  <c r="AV29" i="3" s="1"/>
  <c r="U28" i="3"/>
  <c r="BA73" i="3"/>
  <c r="BA29" i="3" s="1"/>
  <c r="BM73" i="3"/>
  <c r="BM29" i="3" s="1"/>
  <c r="BM28" i="3" s="1"/>
  <c r="BY73" i="3"/>
  <c r="BY29" i="3" s="1"/>
  <c r="CK73" i="3"/>
  <c r="CK29" i="3" s="1"/>
  <c r="CW73" i="3"/>
  <c r="CW29" i="3" s="1"/>
  <c r="AW73" i="3"/>
  <c r="AW29" i="3" s="1"/>
  <c r="R25" i="5"/>
  <c r="AI52" i="5"/>
  <c r="AI25" i="5" s="1"/>
  <c r="Y23" i="2"/>
  <c r="Y20" i="2" s="1"/>
  <c r="W151" i="2"/>
  <c r="W146" i="2" s="1"/>
  <c r="W20" i="6"/>
  <c r="AI20" i="6"/>
  <c r="AV20" i="6"/>
  <c r="BI20" i="6"/>
  <c r="BM20" i="6"/>
  <c r="L20" i="6"/>
  <c r="AO20" i="6"/>
  <c r="BB20" i="6"/>
  <c r="F19" i="22" s="1"/>
  <c r="CG26" i="6"/>
  <c r="CG20" i="6" s="1"/>
  <c r="AZ45" i="6"/>
  <c r="AZ28" i="6" s="1"/>
  <c r="BV46" i="6"/>
  <c r="BV45" i="6" s="1"/>
  <c r="BV28" i="6" s="1"/>
  <c r="CF45" i="6"/>
  <c r="CF28" i="6" s="1"/>
  <c r="R54" i="6"/>
  <c r="CD22" i="6"/>
  <c r="CH22" i="6"/>
  <c r="BT22" i="6"/>
  <c r="BX22" i="6"/>
  <c r="BY83" i="6"/>
  <c r="BY81" i="6" s="1"/>
  <c r="CC83" i="6"/>
  <c r="CC81" i="6" s="1"/>
  <c r="CG83" i="6"/>
  <c r="CG81" i="6" s="1"/>
  <c r="BW97" i="6"/>
  <c r="AX21" i="7"/>
  <c r="AX26" i="7"/>
  <c r="AZ21" i="7"/>
  <c r="AV98" i="7"/>
  <c r="F20" i="8"/>
  <c r="R20" i="8"/>
  <c r="AF47" i="8"/>
  <c r="M74" i="8"/>
  <c r="M73" i="8" s="1"/>
  <c r="M55" i="8" s="1"/>
  <c r="AI84" i="8"/>
  <c r="AI82" i="8" s="1"/>
  <c r="AY84" i="8"/>
  <c r="AY82" i="8" s="1"/>
  <c r="AX45" i="9"/>
  <c r="BJ45" i="9"/>
  <c r="AU48" i="9"/>
  <c r="AY48" i="9"/>
  <c r="BG48" i="9"/>
  <c r="BV48" i="9"/>
  <c r="BZ48" i="9"/>
  <c r="CC55" i="9"/>
  <c r="CC54" i="9" s="1"/>
  <c r="CV55" i="9"/>
  <c r="CV54" i="9" s="1"/>
  <c r="DH55" i="9"/>
  <c r="DH54" i="9" s="1"/>
  <c r="DL55" i="9"/>
  <c r="DL54" i="9" s="1"/>
  <c r="EA75" i="9"/>
  <c r="EM75" i="9"/>
  <c r="DV98" i="9"/>
  <c r="ED98" i="9"/>
  <c r="ED96" i="9" s="1"/>
  <c r="EH98" i="9"/>
  <c r="BY20" i="6"/>
  <c r="H45" i="6"/>
  <c r="H28" i="6" s="1"/>
  <c r="P45" i="6"/>
  <c r="P28" i="6" s="1"/>
  <c r="T45" i="6"/>
  <c r="T28" i="6" s="1"/>
  <c r="X45" i="6"/>
  <c r="X28" i="6" s="1"/>
  <c r="AB45" i="6"/>
  <c r="AB28" i="6" s="1"/>
  <c r="AF45" i="6"/>
  <c r="AF28" i="6" s="1"/>
  <c r="BB27" i="6"/>
  <c r="CC49" i="6"/>
  <c r="CC45" i="6" s="1"/>
  <c r="CC28" i="6" s="1"/>
  <c r="CG49" i="6"/>
  <c r="BH54" i="6"/>
  <c r="BH27" i="6" s="1"/>
  <c r="AI54" i="6"/>
  <c r="AR54" i="6"/>
  <c r="BY97" i="6"/>
  <c r="AS98" i="7"/>
  <c r="AX98" i="7"/>
  <c r="CV45" i="9"/>
  <c r="DD45" i="9"/>
  <c r="DD44" i="9" s="1"/>
  <c r="DD27" i="9" s="1"/>
  <c r="DH45" i="9"/>
  <c r="EL74" i="9"/>
  <c r="AT96" i="9"/>
  <c r="AX96" i="9"/>
  <c r="BB96" i="9"/>
  <c r="BF96" i="9"/>
  <c r="BJ96" i="9"/>
  <c r="BU96" i="9"/>
  <c r="BY96" i="9"/>
  <c r="CC96" i="9"/>
  <c r="CG96" i="9"/>
  <c r="CK96" i="9"/>
  <c r="CV96" i="9"/>
  <c r="CZ96" i="9"/>
  <c r="DH96" i="9"/>
  <c r="K20" i="6"/>
  <c r="BE20" i="6"/>
  <c r="AP45" i="6"/>
  <c r="AP28" i="6" s="1"/>
  <c r="BC45" i="6"/>
  <c r="BC28" i="6" s="1"/>
  <c r="BO45" i="6"/>
  <c r="BO28" i="6" s="1"/>
  <c r="CA45" i="6"/>
  <c r="CA28" i="6" s="1"/>
  <c r="K45" i="6"/>
  <c r="K28" i="6" s="1"/>
  <c r="AE45" i="6"/>
  <c r="AE28" i="6" s="1"/>
  <c r="H54" i="6"/>
  <c r="AF54" i="6"/>
  <c r="BJ54" i="6"/>
  <c r="BA21" i="7"/>
  <c r="F47" i="8"/>
  <c r="N47" i="8"/>
  <c r="AV47" i="8"/>
  <c r="AW74" i="8"/>
  <c r="AW73" i="8" s="1"/>
  <c r="AW55" i="8" s="1"/>
  <c r="AG84" i="8"/>
  <c r="AG82" i="8" s="1"/>
  <c r="U84" i="8"/>
  <c r="U82" i="8" s="1"/>
  <c r="BY44" i="9"/>
  <c r="BY27" i="9" s="1"/>
  <c r="DL72" i="9"/>
  <c r="DL71" i="9" s="1"/>
  <c r="CC20" i="6"/>
  <c r="AL20" i="8"/>
  <c r="AX20" i="8"/>
  <c r="AJ27" i="9"/>
  <c r="DZ90" i="9"/>
  <c r="ED90" i="9"/>
  <c r="EL90" i="9"/>
  <c r="CF96" i="9"/>
  <c r="AQ27" i="9"/>
  <c r="AQ26" i="9" s="1"/>
  <c r="CQ27" i="9"/>
  <c r="CQ26" i="9" s="1"/>
  <c r="CD48" i="9"/>
  <c r="CY48" i="9"/>
  <c r="ED93" i="9"/>
  <c r="AO27" i="9"/>
  <c r="EC75" i="9"/>
  <c r="DW76" i="9"/>
  <c r="EA76" i="9"/>
  <c r="EF83" i="9"/>
  <c r="DX86" i="9"/>
  <c r="EF88" i="9"/>
  <c r="DY89" i="9"/>
  <c r="EC89" i="9"/>
  <c r="EK89" i="9"/>
  <c r="DX92" i="9"/>
  <c r="EB92" i="9"/>
  <c r="EF92" i="9"/>
  <c r="EJ92" i="9"/>
  <c r="CM96" i="9"/>
  <c r="AW96" i="9"/>
  <c r="BA96" i="9"/>
  <c r="BE96" i="9"/>
  <c r="BI96" i="9"/>
  <c r="BX96" i="9"/>
  <c r="CJ96" i="9"/>
  <c r="CU96" i="9"/>
  <c r="DC96" i="9"/>
  <c r="DG96" i="9"/>
  <c r="H27" i="9"/>
  <c r="P27" i="9"/>
  <c r="EE57" i="9"/>
  <c r="DZ74" i="9"/>
  <c r="EJ78" i="9"/>
  <c r="DV85" i="9"/>
  <c r="ED85" i="9"/>
  <c r="EM89" i="9"/>
  <c r="AV96" i="9"/>
  <c r="AZ96" i="9"/>
  <c r="BD96" i="9"/>
  <c r="BH96" i="9"/>
  <c r="BL96" i="9"/>
  <c r="BW96" i="9"/>
  <c r="CE96" i="9"/>
  <c r="CI96" i="9"/>
  <c r="EN96" i="9"/>
  <c r="CX96" i="9"/>
  <c r="DF96" i="9"/>
  <c r="DJ96" i="9"/>
  <c r="W20" i="2"/>
  <c r="AR27" i="9"/>
  <c r="AR26" i="9" s="1"/>
  <c r="DT27" i="9"/>
  <c r="DT26" i="9" s="1"/>
  <c r="AC44" i="9"/>
  <c r="AC27" i="9" s="1"/>
  <c r="AC26" i="9" s="1"/>
  <c r="AK44" i="9"/>
  <c r="DX49" i="9"/>
  <c r="EF49" i="9"/>
  <c r="EJ49" i="9"/>
  <c r="EF51" i="9"/>
  <c r="AZ48" i="9"/>
  <c r="DJ48" i="9"/>
  <c r="DJ44" i="9" s="1"/>
  <c r="DJ27" i="9" s="1"/>
  <c r="BT55" i="9"/>
  <c r="BT54" i="9" s="1"/>
  <c r="CF55" i="9"/>
  <c r="CF54" i="9" s="1"/>
  <c r="CF53" i="9" s="1"/>
  <c r="DP53" i="9"/>
  <c r="EM78" i="9"/>
  <c r="CE82" i="9"/>
  <c r="CE80" i="9" s="1"/>
  <c r="EG84" i="9"/>
  <c r="DU91" i="9"/>
  <c r="BG20" i="3"/>
  <c r="EI49" i="9"/>
  <c r="EM49" i="9"/>
  <c r="AW48" i="9"/>
  <c r="CB48" i="9"/>
  <c r="CB44" i="9" s="1"/>
  <c r="CB27" i="9" s="1"/>
  <c r="CJ48" i="9"/>
  <c r="DW51" i="9"/>
  <c r="EC73" i="9"/>
  <c r="BX72" i="9"/>
  <c r="BX71" i="9" s="1"/>
  <c r="EB78" i="9"/>
  <c r="EF78" i="9"/>
  <c r="DV83" i="9"/>
  <c r="ED83" i="9"/>
  <c r="EL83" i="9"/>
  <c r="DZ88" i="9"/>
  <c r="ED88" i="9"/>
  <c r="ED97" i="9"/>
  <c r="W27" i="9"/>
  <c r="AM53" i="9"/>
  <c r="AM26" i="9" s="1"/>
  <c r="DF72" i="9"/>
  <c r="DF71" i="9" s="1"/>
  <c r="EE76" i="9"/>
  <c r="EI76" i="9"/>
  <c r="EM76" i="9"/>
  <c r="EB77" i="9"/>
  <c r="DW84" i="9"/>
  <c r="EE85" i="9"/>
  <c r="EI85" i="9"/>
  <c r="DW87" i="9"/>
  <c r="EE87" i="9"/>
  <c r="EI87" i="9"/>
  <c r="DW91" i="9"/>
  <c r="EL92" i="9"/>
  <c r="CW45" i="9"/>
  <c r="DA45" i="9"/>
  <c r="DM45" i="9"/>
  <c r="BU72" i="9"/>
  <c r="BU71" i="9" s="1"/>
  <c r="EB76" i="9"/>
  <c r="DX83" i="9"/>
  <c r="ES82" i="9"/>
  <c r="ES80" i="9" s="1"/>
  <c r="ES26" i="9" s="1"/>
  <c r="DW85" i="9"/>
  <c r="EB85" i="9"/>
  <c r="EF85" i="9"/>
  <c r="EA86" i="9"/>
  <c r="EE86" i="9"/>
  <c r="EM86" i="9"/>
  <c r="EF93" i="9"/>
  <c r="AK44" i="5"/>
  <c r="S43" i="5"/>
  <c r="S26" i="5" s="1"/>
  <c r="S25" i="5" s="1"/>
  <c r="Z43" i="5"/>
  <c r="Z26" i="5" s="1"/>
  <c r="Z25" i="5" s="1"/>
  <c r="AG20" i="6"/>
  <c r="BS20" i="6"/>
  <c r="BQ23" i="3"/>
  <c r="BQ20" i="3" s="1"/>
  <c r="J20" i="6"/>
  <c r="N20" i="6"/>
  <c r="V20" i="6"/>
  <c r="Z20" i="6"/>
  <c r="AH20" i="6"/>
  <c r="AQ20" i="6"/>
  <c r="AU20" i="6"/>
  <c r="BL20" i="6"/>
  <c r="CB22" i="6"/>
  <c r="CF22" i="6"/>
  <c r="CF20" i="6" s="1"/>
  <c r="BU26" i="6"/>
  <c r="BZ26" i="6"/>
  <c r="CD26" i="6"/>
  <c r="CH26" i="6"/>
  <c r="I45" i="6"/>
  <c r="I28" i="6" s="1"/>
  <c r="Q45" i="6"/>
  <c r="Q28" i="6" s="1"/>
  <c r="U45" i="6"/>
  <c r="U28" i="6" s="1"/>
  <c r="AC45" i="6"/>
  <c r="AC28" i="6" s="1"/>
  <c r="AG45" i="6"/>
  <c r="AG28" i="6" s="1"/>
  <c r="BX46" i="6"/>
  <c r="CG46" i="6"/>
  <c r="BZ49" i="6"/>
  <c r="X48" i="9" s="1"/>
  <c r="CD49" i="6"/>
  <c r="CH49" i="6"/>
  <c r="X54" i="6"/>
  <c r="AK54" i="6"/>
  <c r="BN54" i="6"/>
  <c r="BU73" i="6"/>
  <c r="BU72" i="6" s="1"/>
  <c r="BY73" i="6"/>
  <c r="BY72" i="6" s="1"/>
  <c r="BY54" i="6" s="1"/>
  <c r="CF83" i="6"/>
  <c r="CF81" i="6" s="1"/>
  <c r="AS20" i="7"/>
  <c r="AN23" i="7"/>
  <c r="AN21" i="7"/>
  <c r="AL48" i="7"/>
  <c r="AV21" i="7"/>
  <c r="AU98" i="7"/>
  <c r="AK99" i="7"/>
  <c r="AK98" i="7" s="1"/>
  <c r="AY98" i="7"/>
  <c r="AY26" i="7"/>
  <c r="AR100" i="7"/>
  <c r="BB26" i="7"/>
  <c r="AK21" i="2"/>
  <c r="AK20" i="2" s="1"/>
  <c r="BS151" i="2"/>
  <c r="BS146" i="2" s="1"/>
  <c r="I151" i="3"/>
  <c r="I146" i="3" s="1"/>
  <c r="G20" i="6"/>
  <c r="S20" i="6"/>
  <c r="AE20" i="6"/>
  <c r="CD20" i="6"/>
  <c r="BV49" i="6"/>
  <c r="AP54" i="6"/>
  <c r="BZ73" i="6"/>
  <c r="X72" i="9" s="1"/>
  <c r="X71" i="9" s="1"/>
  <c r="X53" i="9" s="1"/>
  <c r="BW73" i="6"/>
  <c r="BW72" i="6" s="1"/>
  <c r="BX85" i="6"/>
  <c r="AP83" i="6"/>
  <c r="AP81" i="6" s="1"/>
  <c r="AM23" i="7"/>
  <c r="AW87" i="7"/>
  <c r="AV88" i="7"/>
  <c r="AL23" i="7"/>
  <c r="AV95" i="7"/>
  <c r="R23" i="7"/>
  <c r="H20" i="6"/>
  <c r="P20" i="6"/>
  <c r="T20" i="6"/>
  <c r="X20" i="6"/>
  <c r="AB20" i="6"/>
  <c r="AF20" i="6"/>
  <c r="AK20" i="6"/>
  <c r="E19" i="22" s="1"/>
  <c r="AW20" i="6"/>
  <c r="BF20" i="6"/>
  <c r="BV22" i="6"/>
  <c r="BZ22" i="6"/>
  <c r="AP26" i="6"/>
  <c r="AP20" i="6" s="1"/>
  <c r="E20" i="22" s="1"/>
  <c r="BW26" i="6"/>
  <c r="BW20" i="6" s="1"/>
  <c r="O45" i="6"/>
  <c r="O28" i="6" s="1"/>
  <c r="AA45" i="6"/>
  <c r="AA28" i="6" s="1"/>
  <c r="BQ45" i="6"/>
  <c r="BQ28" i="6" s="1"/>
  <c r="BZ45" i="6"/>
  <c r="BZ28" i="6" s="1"/>
  <c r="AV45" i="6"/>
  <c r="AV28" i="6" s="1"/>
  <c r="BI45" i="6"/>
  <c r="BI28" i="6" s="1"/>
  <c r="AK22" i="7"/>
  <c r="AU21" i="7"/>
  <c r="AK49" i="7"/>
  <c r="AO49" i="7"/>
  <c r="AY21" i="7"/>
  <c r="AW50" i="7"/>
  <c r="AW21" i="7"/>
  <c r="BA20" i="7"/>
  <c r="R84" i="7"/>
  <c r="R82" i="7" s="1"/>
  <c r="AK23" i="7"/>
  <c r="AU85" i="7"/>
  <c r="AO23" i="7"/>
  <c r="BD54" i="6"/>
  <c r="V54" i="6"/>
  <c r="V27" i="6" s="1"/>
  <c r="CA83" i="6"/>
  <c r="CA81" i="6" s="1"/>
  <c r="CE83" i="6"/>
  <c r="CE81" i="6" s="1"/>
  <c r="BV83" i="6"/>
  <c r="BV81" i="6" s="1"/>
  <c r="AX47" i="7"/>
  <c r="AX46" i="7" s="1"/>
  <c r="AX29" i="7" s="1"/>
  <c r="BB98" i="7"/>
  <c r="AY74" i="8"/>
  <c r="AY73" i="8" s="1"/>
  <c r="AY55" i="8" s="1"/>
  <c r="I74" i="8"/>
  <c r="I73" i="8" s="1"/>
  <c r="I55" i="8" s="1"/>
  <c r="S74" i="8"/>
  <c r="S73" i="8" s="1"/>
  <c r="S55" i="8" s="1"/>
  <c r="AG74" i="8"/>
  <c r="AG73" i="8" s="1"/>
  <c r="AG55" i="8" s="1"/>
  <c r="AK74" i="8"/>
  <c r="AK73" i="8" s="1"/>
  <c r="AK55" i="8" s="1"/>
  <c r="T84" i="8"/>
  <c r="T82" i="8" s="1"/>
  <c r="AX84" i="8"/>
  <c r="AX82" i="8" s="1"/>
  <c r="R84" i="8"/>
  <c r="R82" i="8" s="1"/>
  <c r="AU84" i="8"/>
  <c r="AU82" i="8" s="1"/>
  <c r="AV45" i="9"/>
  <c r="AZ45" i="9"/>
  <c r="BH45" i="9"/>
  <c r="BL45" i="9"/>
  <c r="EE46" i="9"/>
  <c r="Y54" i="6"/>
  <c r="AN54" i="6"/>
  <c r="AZ54" i="6"/>
  <c r="G73" i="6"/>
  <c r="G72" i="6" s="1"/>
  <c r="G54" i="6" s="1"/>
  <c r="BW83" i="6"/>
  <c r="BW81" i="6" s="1"/>
  <c r="CB83" i="6"/>
  <c r="CB81" i="6" s="1"/>
  <c r="CC97" i="6"/>
  <c r="R28" i="7"/>
  <c r="AY47" i="7"/>
  <c r="AN74" i="7"/>
  <c r="AN73" i="7" s="1"/>
  <c r="G20" i="8"/>
  <c r="O20" i="8"/>
  <c r="S20" i="8"/>
  <c r="W20" i="8"/>
  <c r="I47" i="8"/>
  <c r="S47" i="8"/>
  <c r="AG47" i="8"/>
  <c r="AK47" i="8"/>
  <c r="M54" i="6"/>
  <c r="AC54" i="6"/>
  <c r="AL54" i="6"/>
  <c r="AT54" i="6"/>
  <c r="AX54" i="6"/>
  <c r="BT73" i="6"/>
  <c r="BT72" i="6" s="1"/>
  <c r="BT54" i="6" s="1"/>
  <c r="N73" i="6"/>
  <c r="N72" i="6" s="1"/>
  <c r="BT83" i="6"/>
  <c r="BT81" i="6" s="1"/>
  <c r="CH83" i="6"/>
  <c r="CH81" i="6" s="1"/>
  <c r="BQ97" i="6"/>
  <c r="BV97" i="6"/>
  <c r="CE97" i="6"/>
  <c r="CF97" i="6"/>
  <c r="R20" i="7"/>
  <c r="AU47" i="7"/>
  <c r="AM47" i="7"/>
  <c r="AM46" i="7" s="1"/>
  <c r="AM29" i="7" s="1"/>
  <c r="AV57" i="7"/>
  <c r="AV56" i="7" s="1"/>
  <c r="BA98" i="7"/>
  <c r="I20" i="8"/>
  <c r="M20" i="8"/>
  <c r="U20" i="8"/>
  <c r="J47" i="8"/>
  <c r="J46" i="8" s="1"/>
  <c r="J29" i="8" s="1"/>
  <c r="O47" i="8"/>
  <c r="T47" i="8"/>
  <c r="AH47" i="8"/>
  <c r="AL47" i="8"/>
  <c r="AW47" i="8"/>
  <c r="BA47" i="8"/>
  <c r="T50" i="8"/>
  <c r="AW50" i="8"/>
  <c r="BA50" i="8"/>
  <c r="G74" i="8"/>
  <c r="G73" i="8" s="1"/>
  <c r="G55" i="8" s="1"/>
  <c r="L74" i="8"/>
  <c r="L73" i="8" s="1"/>
  <c r="L55" i="8" s="1"/>
  <c r="P74" i="8"/>
  <c r="P73" i="8" s="1"/>
  <c r="P55" i="8" s="1"/>
  <c r="U74" i="8"/>
  <c r="U73" i="8" s="1"/>
  <c r="U55" i="8" s="1"/>
  <c r="AX74" i="8"/>
  <c r="AX73" i="8" s="1"/>
  <c r="AX55" i="8" s="1"/>
  <c r="F74" i="8"/>
  <c r="F73" i="8" s="1"/>
  <c r="F55" i="8" s="1"/>
  <c r="J74" i="8"/>
  <c r="J73" i="8" s="1"/>
  <c r="J55" i="8" s="1"/>
  <c r="O74" i="8"/>
  <c r="O73" i="8" s="1"/>
  <c r="O55" i="8" s="1"/>
  <c r="AH74" i="8"/>
  <c r="AH73" i="8" s="1"/>
  <c r="AH55" i="8" s="1"/>
  <c r="AH84" i="8"/>
  <c r="AH82" i="8" s="1"/>
  <c r="AV84" i="8"/>
  <c r="AV82" i="8" s="1"/>
  <c r="AM99" i="8"/>
  <c r="AX99" i="8"/>
  <c r="ED46" i="9"/>
  <c r="AW45" i="9"/>
  <c r="AW44" i="9" s="1"/>
  <c r="AW27" i="9" s="1"/>
  <c r="BI45" i="9"/>
  <c r="BW45" i="9"/>
  <c r="ED49" i="9"/>
  <c r="DX52" i="9"/>
  <c r="EB52" i="9"/>
  <c r="EF52" i="9"/>
  <c r="EJ52" i="9"/>
  <c r="CB55" i="9"/>
  <c r="CB54" i="9" s="1"/>
  <c r="DZ57" i="9"/>
  <c r="EL57" i="9"/>
  <c r="CA72" i="9"/>
  <c r="CA71" i="9" s="1"/>
  <c r="DX73" i="9"/>
  <c r="EF73" i="9"/>
  <c r="EJ73" i="9"/>
  <c r="DX74" i="9"/>
  <c r="EF74" i="9"/>
  <c r="EJ74" i="9"/>
  <c r="EG74" i="9"/>
  <c r="EB83" i="9"/>
  <c r="EJ83" i="9"/>
  <c r="CG82" i="9"/>
  <c r="CG80" i="9" s="1"/>
  <c r="EA84" i="9"/>
  <c r="EE84" i="9"/>
  <c r="DI82" i="9"/>
  <c r="DI80" i="9" s="1"/>
  <c r="EM84" i="9"/>
  <c r="DX85" i="9"/>
  <c r="DV86" i="9"/>
  <c r="DZ86" i="9"/>
  <c r="EH86" i="9"/>
  <c r="EL86" i="9"/>
  <c r="DW86" i="9"/>
  <c r="EJ86" i="9"/>
  <c r="EM87" i="9"/>
  <c r="EB87" i="9"/>
  <c r="EF87" i="9"/>
  <c r="EK88" i="9"/>
  <c r="EA88" i="9"/>
  <c r="EI88" i="9"/>
  <c r="ED89" i="9"/>
  <c r="EM91" i="9"/>
  <c r="EI91" i="9"/>
  <c r="EJ93" i="9"/>
  <c r="DY93" i="9"/>
  <c r="EK93" i="9"/>
  <c r="AY96" i="9"/>
  <c r="BC96" i="9"/>
  <c r="BK96" i="9"/>
  <c r="BV96" i="9"/>
  <c r="CD96" i="9"/>
  <c r="CH96" i="9"/>
  <c r="CW96" i="9"/>
  <c r="DA96" i="9"/>
  <c r="DM96" i="9"/>
  <c r="EF98" i="9"/>
  <c r="DX98" i="9"/>
  <c r="EJ98" i="9"/>
  <c r="M45" i="18"/>
  <c r="AY45" i="9"/>
  <c r="ED47" i="9"/>
  <c r="EH47" i="9"/>
  <c r="BK45" i="9"/>
  <c r="EG47" i="9"/>
  <c r="DY50" i="9"/>
  <c r="EM50" i="9"/>
  <c r="DA48" i="9"/>
  <c r="DV56" i="9"/>
  <c r="DV55" i="9" s="1"/>
  <c r="DV54" i="9" s="1"/>
  <c r="DZ56" i="9"/>
  <c r="EH56" i="9"/>
  <c r="EH55" i="9" s="1"/>
  <c r="EH54" i="9" s="1"/>
  <c r="CJ72" i="9"/>
  <c r="CJ71" i="9" s="1"/>
  <c r="CJ53" i="9" s="1"/>
  <c r="DU77" i="9"/>
  <c r="CB82" i="9"/>
  <c r="CB80" i="9" s="1"/>
  <c r="DC82" i="9"/>
  <c r="DC80" i="9" s="1"/>
  <c r="EB84" i="9"/>
  <c r="EF84" i="9"/>
  <c r="DZ85" i="9"/>
  <c r="EH85" i="9"/>
  <c r="EC86" i="9"/>
  <c r="EC87" i="9"/>
  <c r="EG87" i="9"/>
  <c r="DW88" i="9"/>
  <c r="EB88" i="9"/>
  <c r="DY90" i="9"/>
  <c r="EC90" i="9"/>
  <c r="EK90" i="9"/>
  <c r="EH92" i="9"/>
  <c r="DZ93" i="9"/>
  <c r="EL93" i="9"/>
  <c r="DD96" i="9"/>
  <c r="DB48" i="9"/>
  <c r="EE50" i="9"/>
  <c r="BH48" i="9"/>
  <c r="BW48" i="9"/>
  <c r="EJ50" i="9"/>
  <c r="EE74" i="9"/>
  <c r="DX75" i="9"/>
  <c r="EB75" i="9"/>
  <c r="EF75" i="9"/>
  <c r="EJ75" i="9"/>
  <c r="DV76" i="9"/>
  <c r="EH76" i="9"/>
  <c r="CK82" i="9"/>
  <c r="CK80" i="9" s="1"/>
  <c r="DZ83" i="9"/>
  <c r="EH83" i="9"/>
  <c r="EC84" i="9"/>
  <c r="EK84" i="9"/>
  <c r="DX89" i="9"/>
  <c r="EF89" i="9"/>
  <c r="DY91" i="9"/>
  <c r="EG91" i="9"/>
  <c r="EL91" i="9"/>
  <c r="EA92" i="9"/>
  <c r="EM92" i="9"/>
  <c r="EG97" i="9"/>
  <c r="DY57" i="9"/>
  <c r="DY55" i="9" s="1"/>
  <c r="DY54" i="9" s="1"/>
  <c r="AM43" i="4"/>
  <c r="AM26" i="4" s="1"/>
  <c r="AK18" i="4"/>
  <c r="BG18" i="4"/>
  <c r="G17" i="24" s="1"/>
  <c r="AQ18" i="4"/>
  <c r="AV18" i="4"/>
  <c r="K43" i="4"/>
  <c r="K26" i="4" s="1"/>
  <c r="BQ19" i="4"/>
  <c r="AB52" i="4"/>
  <c r="AT71" i="4"/>
  <c r="AT70" i="4" s="1"/>
  <c r="AX52" i="4"/>
  <c r="BR53" i="6"/>
  <c r="DA28" i="3"/>
  <c r="J18" i="4"/>
  <c r="I52" i="4"/>
  <c r="BH52" i="4"/>
  <c r="AC52" i="4"/>
  <c r="AC25" i="4" s="1"/>
  <c r="F46" i="6"/>
  <c r="F45" i="6" s="1"/>
  <c r="F28" i="6" s="1"/>
  <c r="AT50" i="7"/>
  <c r="AJ85" i="6"/>
  <c r="AJ86" i="7" s="1"/>
  <c r="AT86" i="7" s="1"/>
  <c r="DA23" i="1"/>
  <c r="DA20" i="1" s="1"/>
  <c r="W43" i="4"/>
  <c r="W26" i="4" s="1"/>
  <c r="AB43" i="4"/>
  <c r="AB26" i="4" s="1"/>
  <c r="AG43" i="4"/>
  <c r="AG26" i="4" s="1"/>
  <c r="AG25" i="4" s="1"/>
  <c r="AL43" i="4"/>
  <c r="AL26" i="4" s="1"/>
  <c r="AU43" i="4"/>
  <c r="AU26" i="4" s="1"/>
  <c r="AZ43" i="4"/>
  <c r="AZ26" i="4" s="1"/>
  <c r="BM43" i="4"/>
  <c r="BM26" i="4" s="1"/>
  <c r="S43" i="4"/>
  <c r="S26" i="4" s="1"/>
  <c r="S25" i="4" s="1"/>
  <c r="Y43" i="4"/>
  <c r="Y26" i="4" s="1"/>
  <c r="Y25" i="4" s="1"/>
  <c r="AD43" i="4"/>
  <c r="AD26" i="4" s="1"/>
  <c r="AW43" i="4"/>
  <c r="AW26" i="4" s="1"/>
  <c r="BJ43" i="4"/>
  <c r="BJ26" i="4" s="1"/>
  <c r="BR47" i="4"/>
  <c r="E53" i="4"/>
  <c r="E53" i="5" s="1"/>
  <c r="R52" i="4"/>
  <c r="AA52" i="4"/>
  <c r="AJ54" i="4"/>
  <c r="AJ53" i="4" s="1"/>
  <c r="V70" i="4"/>
  <c r="K52" i="4"/>
  <c r="AN52" i="4"/>
  <c r="Z71" i="4"/>
  <c r="Z70" i="4" s="1"/>
  <c r="Z52" i="4" s="1"/>
  <c r="K69" i="18"/>
  <c r="K68" i="18" s="1"/>
  <c r="AJ71" i="4"/>
  <c r="AJ70" i="4" s="1"/>
  <c r="AJ74" i="5"/>
  <c r="L72" i="18" s="1"/>
  <c r="AJ76" i="5"/>
  <c r="L74" i="18" s="1"/>
  <c r="Z81" i="4"/>
  <c r="Z79" i="4" s="1"/>
  <c r="K71" i="5"/>
  <c r="K70" i="5" s="1"/>
  <c r="K52" i="5" s="1"/>
  <c r="J43" i="4"/>
  <c r="J26" i="4" s="1"/>
  <c r="AK43" i="4"/>
  <c r="AK26" i="4" s="1"/>
  <c r="BB43" i="4"/>
  <c r="BB26" i="4" s="1"/>
  <c r="BG47" i="4"/>
  <c r="BG43" i="4" s="1"/>
  <c r="BG26" i="4" s="1"/>
  <c r="K45" i="18"/>
  <c r="AY52" i="4"/>
  <c r="AS52" i="4"/>
  <c r="BO54" i="4"/>
  <c r="H52" i="18" s="1"/>
  <c r="BA52" i="4"/>
  <c r="BA25" i="4" s="1"/>
  <c r="BO71" i="4"/>
  <c r="BO70" i="4" s="1"/>
  <c r="AJ86" i="5"/>
  <c r="L84" i="18" s="1"/>
  <c r="I24" i="5"/>
  <c r="E20" i="1"/>
  <c r="Q20" i="1"/>
  <c r="AC20" i="1"/>
  <c r="AO20" i="1"/>
  <c r="BA20" i="1"/>
  <c r="Y28" i="1"/>
  <c r="AK28" i="1"/>
  <c r="CS28" i="1"/>
  <c r="DE28" i="1"/>
  <c r="O28" i="1"/>
  <c r="AA28" i="1"/>
  <c r="AM28" i="1"/>
  <c r="AY28" i="1"/>
  <c r="BK28" i="1"/>
  <c r="BW28" i="1"/>
  <c r="CI28" i="1"/>
  <c r="CU28" i="1"/>
  <c r="E73" i="1"/>
  <c r="E29" i="1" s="1"/>
  <c r="E28" i="1" s="1"/>
  <c r="Q73" i="1"/>
  <c r="Q29" i="1" s="1"/>
  <c r="Q28" i="1" s="1"/>
  <c r="AC73" i="1"/>
  <c r="AC29" i="1" s="1"/>
  <c r="AC28" i="1" s="1"/>
  <c r="AO73" i="1"/>
  <c r="AO29" i="1" s="1"/>
  <c r="AO28" i="1" s="1"/>
  <c r="BA73" i="1"/>
  <c r="BA29" i="1" s="1"/>
  <c r="BA28" i="1" s="1"/>
  <c r="BM73" i="1"/>
  <c r="BM29" i="1" s="1"/>
  <c r="BM28" i="1" s="1"/>
  <c r="BY73" i="1"/>
  <c r="BY29" i="1" s="1"/>
  <c r="BY28" i="1" s="1"/>
  <c r="CK73" i="1"/>
  <c r="CK29" i="1" s="1"/>
  <c r="CK28" i="1" s="1"/>
  <c r="CW73" i="1"/>
  <c r="CW29" i="1" s="1"/>
  <c r="CW28" i="1" s="1"/>
  <c r="AK73" i="2"/>
  <c r="AK29" i="2" s="1"/>
  <c r="J73" i="2"/>
  <c r="J29" i="2" s="1"/>
  <c r="J28" i="2" s="1"/>
  <c r="V73" i="2"/>
  <c r="V29" i="2" s="1"/>
  <c r="AH73" i="2"/>
  <c r="AH29" i="2" s="1"/>
  <c r="AH28" i="2" s="1"/>
  <c r="AT73" i="2"/>
  <c r="AT29" i="2" s="1"/>
  <c r="BF73" i="2"/>
  <c r="BF29" i="2" s="1"/>
  <c r="BR73" i="2"/>
  <c r="BR29" i="2" s="1"/>
  <c r="CD73" i="2"/>
  <c r="CD29" i="2" s="1"/>
  <c r="CD28" i="2" s="1"/>
  <c r="CP73" i="2"/>
  <c r="CP29" i="2" s="1"/>
  <c r="DB73" i="2"/>
  <c r="DB29" i="2" s="1"/>
  <c r="DB28" i="2" s="1"/>
  <c r="AE28" i="2"/>
  <c r="H28" i="2"/>
  <c r="T28" i="2"/>
  <c r="AF28" i="2"/>
  <c r="AR28" i="2"/>
  <c r="BD28" i="2"/>
  <c r="BP28" i="2"/>
  <c r="CB28" i="2"/>
  <c r="CN28" i="2"/>
  <c r="AK28" i="3"/>
  <c r="P73" i="1"/>
  <c r="P29" i="1" s="1"/>
  <c r="P28" i="1" s="1"/>
  <c r="AB73" i="1"/>
  <c r="AB29" i="1" s="1"/>
  <c r="AB28" i="1" s="1"/>
  <c r="AN73" i="1"/>
  <c r="AN29" i="1" s="1"/>
  <c r="AN28" i="1" s="1"/>
  <c r="AZ73" i="1"/>
  <c r="AZ29" i="1" s="1"/>
  <c r="AZ28" i="1" s="1"/>
  <c r="BL73" i="1"/>
  <c r="BL29" i="1" s="1"/>
  <c r="BL28" i="1" s="1"/>
  <c r="BX73" i="1"/>
  <c r="BX29" i="1" s="1"/>
  <c r="BX28" i="1" s="1"/>
  <c r="CJ73" i="1"/>
  <c r="CJ29" i="1" s="1"/>
  <c r="CJ28" i="1" s="1"/>
  <c r="CV73" i="1"/>
  <c r="CV29" i="1" s="1"/>
  <c r="CV28" i="1" s="1"/>
  <c r="F73" i="1"/>
  <c r="F29" i="1" s="1"/>
  <c r="F28" i="1" s="1"/>
  <c r="R73" i="1"/>
  <c r="R29" i="1" s="1"/>
  <c r="R28" i="1" s="1"/>
  <c r="AD73" i="1"/>
  <c r="AD29" i="1" s="1"/>
  <c r="AD28" i="1" s="1"/>
  <c r="AP73" i="1"/>
  <c r="AP29" i="1" s="1"/>
  <c r="AP28" i="1" s="1"/>
  <c r="BB73" i="1"/>
  <c r="BB29" i="1" s="1"/>
  <c r="BB28" i="1" s="1"/>
  <c r="BN73" i="1"/>
  <c r="BN29" i="1" s="1"/>
  <c r="BN28" i="1" s="1"/>
  <c r="BZ73" i="1"/>
  <c r="BZ29" i="1" s="1"/>
  <c r="BZ28" i="1" s="1"/>
  <c r="CL73" i="1"/>
  <c r="CL29" i="1" s="1"/>
  <c r="CL28" i="1" s="1"/>
  <c r="CX73" i="1"/>
  <c r="CX29" i="1" s="1"/>
  <c r="CX28" i="1" s="1"/>
  <c r="K73" i="2"/>
  <c r="K29" i="2" s="1"/>
  <c r="K28" i="2" s="1"/>
  <c r="O73" i="2"/>
  <c r="O29" i="2" s="1"/>
  <c r="O28" i="2" s="1"/>
  <c r="W73" i="2"/>
  <c r="W29" i="2" s="1"/>
  <c r="AA73" i="2"/>
  <c r="AA29" i="2" s="1"/>
  <c r="AA28" i="2" s="1"/>
  <c r="AI73" i="2"/>
  <c r="AI29" i="2" s="1"/>
  <c r="AI28" i="2" s="1"/>
  <c r="AU73" i="2"/>
  <c r="AU29" i="2" s="1"/>
  <c r="AU28" i="2" s="1"/>
  <c r="AY73" i="2"/>
  <c r="AY29" i="2" s="1"/>
  <c r="AY28" i="2" s="1"/>
  <c r="BG73" i="2"/>
  <c r="BG29" i="2" s="1"/>
  <c r="BG28" i="2" s="1"/>
  <c r="BK73" i="2"/>
  <c r="BK29" i="2" s="1"/>
  <c r="BK28" i="2" s="1"/>
  <c r="BS73" i="2"/>
  <c r="BS29" i="2" s="1"/>
  <c r="BW73" i="2"/>
  <c r="BW29" i="2" s="1"/>
  <c r="BW28" i="2" s="1"/>
  <c r="CE73" i="2"/>
  <c r="CE29" i="2" s="1"/>
  <c r="CE28" i="2" s="1"/>
  <c r="CI73" i="2"/>
  <c r="CI29" i="2" s="1"/>
  <c r="CI28" i="2" s="1"/>
  <c r="CQ73" i="2"/>
  <c r="CQ29" i="2" s="1"/>
  <c r="CQ28" i="2" s="1"/>
  <c r="CU73" i="2"/>
  <c r="CU29" i="2" s="1"/>
  <c r="CU28" i="2" s="1"/>
  <c r="DC73" i="2"/>
  <c r="DC29" i="2" s="1"/>
  <c r="DC28" i="2" s="1"/>
  <c r="DG73" i="2"/>
  <c r="DG29" i="2" s="1"/>
  <c r="DG28" i="2" s="1"/>
  <c r="AQ28" i="2"/>
  <c r="AT46" i="4"/>
  <c r="AF46" i="5" s="1"/>
  <c r="AJ46" i="5" s="1"/>
  <c r="L44" i="18" s="1"/>
  <c r="AX19" i="4"/>
  <c r="AX18" i="4" s="1"/>
  <c r="E23" i="24" s="1"/>
  <c r="E21" i="24" s="1"/>
  <c r="AH52" i="4"/>
  <c r="K20" i="1"/>
  <c r="W20" i="1"/>
  <c r="AI20" i="1"/>
  <c r="AU20" i="1"/>
  <c r="G28" i="1"/>
  <c r="S28" i="1"/>
  <c r="AQ28" i="1"/>
  <c r="BC28" i="1"/>
  <c r="BO28" i="1"/>
  <c r="CA28" i="1"/>
  <c r="CM28" i="1"/>
  <c r="CY28" i="1"/>
  <c r="I28" i="1"/>
  <c r="AS28" i="1"/>
  <c r="BQ28" i="1"/>
  <c r="CC28" i="1"/>
  <c r="DA28" i="1"/>
  <c r="K73" i="1"/>
  <c r="K29" i="1" s="1"/>
  <c r="K28" i="1" s="1"/>
  <c r="W73" i="1"/>
  <c r="W29" i="1" s="1"/>
  <c r="W28" i="1" s="1"/>
  <c r="AI73" i="1"/>
  <c r="AI29" i="1" s="1"/>
  <c r="AI28" i="1" s="1"/>
  <c r="AU73" i="1"/>
  <c r="AU29" i="1" s="1"/>
  <c r="AU28" i="1" s="1"/>
  <c r="BG73" i="1"/>
  <c r="BG29" i="1" s="1"/>
  <c r="BG28" i="1" s="1"/>
  <c r="BS73" i="1"/>
  <c r="BS29" i="1" s="1"/>
  <c r="BS28" i="1" s="1"/>
  <c r="CE73" i="1"/>
  <c r="CE29" i="1" s="1"/>
  <c r="CE28" i="1" s="1"/>
  <c r="CQ73" i="1"/>
  <c r="CQ29" i="1" s="1"/>
  <c r="CQ28" i="1" s="1"/>
  <c r="DC73" i="1"/>
  <c r="DC29" i="1" s="1"/>
  <c r="DC28" i="1" s="1"/>
  <c r="P73" i="2"/>
  <c r="P29" i="2" s="1"/>
  <c r="P28" i="2" s="1"/>
  <c r="AB73" i="2"/>
  <c r="AB29" i="2" s="1"/>
  <c r="AN73" i="2"/>
  <c r="AN29" i="2" s="1"/>
  <c r="AZ73" i="2"/>
  <c r="AZ29" i="2" s="1"/>
  <c r="BL73" i="2"/>
  <c r="BL29" i="2" s="1"/>
  <c r="BX73" i="2"/>
  <c r="BX29" i="2" s="1"/>
  <c r="CJ73" i="2"/>
  <c r="CJ29" i="2" s="1"/>
  <c r="CV73" i="2"/>
  <c r="CV29" i="2" s="1"/>
  <c r="DH73" i="2"/>
  <c r="DH29" i="2" s="1"/>
  <c r="DH28" i="2" s="1"/>
  <c r="G28" i="2"/>
  <c r="BC28" i="2"/>
  <c r="BP28" i="1"/>
  <c r="J28" i="1"/>
  <c r="V28" i="1"/>
  <c r="AH28" i="1"/>
  <c r="AT28" i="1"/>
  <c r="BF28" i="1"/>
  <c r="CD28" i="1"/>
  <c r="CP28" i="1"/>
  <c r="BT28" i="1"/>
  <c r="BY73" i="2"/>
  <c r="BY29" i="2" s="1"/>
  <c r="BY28" i="2" s="1"/>
  <c r="CC73" i="2"/>
  <c r="CC29" i="2" s="1"/>
  <c r="CK73" i="2"/>
  <c r="CK29" i="2" s="1"/>
  <c r="CK28" i="2" s="1"/>
  <c r="CO73" i="2"/>
  <c r="CO29" i="2" s="1"/>
  <c r="CO28" i="2" s="1"/>
  <c r="CW73" i="2"/>
  <c r="CW29" i="2" s="1"/>
  <c r="N28" i="2"/>
  <c r="S28" i="2"/>
  <c r="BO28" i="2"/>
  <c r="BF52" i="4"/>
  <c r="X82" i="4"/>
  <c r="AE21" i="4"/>
  <c r="H81" i="18"/>
  <c r="BN83" i="4"/>
  <c r="G81" i="18" s="1"/>
  <c r="DA73" i="2"/>
  <c r="DA29" i="2" s="1"/>
  <c r="DA28" i="2" s="1"/>
  <c r="E73" i="3"/>
  <c r="E29" i="3" s="1"/>
  <c r="E28" i="3" s="1"/>
  <c r="Q73" i="3"/>
  <c r="Q29" i="3" s="1"/>
  <c r="Q28" i="3" s="1"/>
  <c r="AC28" i="3"/>
  <c r="BA28" i="3"/>
  <c r="BY28" i="3"/>
  <c r="CK28" i="3"/>
  <c r="CW28" i="3"/>
  <c r="G73" i="3"/>
  <c r="G29" i="3" s="1"/>
  <c r="G28" i="3" s="1"/>
  <c r="Y73" i="3"/>
  <c r="Y29" i="3" s="1"/>
  <c r="BI73" i="3"/>
  <c r="BI29" i="3" s="1"/>
  <c r="BI28" i="3" s="1"/>
  <c r="BU73" i="3"/>
  <c r="BU29" i="3" s="1"/>
  <c r="BU28" i="3" s="1"/>
  <c r="CG73" i="3"/>
  <c r="CG29" i="3" s="1"/>
  <c r="CG28" i="3" s="1"/>
  <c r="CS73" i="3"/>
  <c r="CS29" i="3" s="1"/>
  <c r="CS28" i="3" s="1"/>
  <c r="DE73" i="3"/>
  <c r="DE29" i="3" s="1"/>
  <c r="DE28" i="3" s="1"/>
  <c r="BF43" i="4"/>
  <c r="BF26" i="4" s="1"/>
  <c r="BQ44" i="4"/>
  <c r="BN45" i="4"/>
  <c r="U44" i="4"/>
  <c r="L43" i="4"/>
  <c r="L26" i="4" s="1"/>
  <c r="P43" i="4"/>
  <c r="P26" i="4" s="1"/>
  <c r="AP43" i="4"/>
  <c r="AP26" i="4" s="1"/>
  <c r="BC43" i="4"/>
  <c r="BC26" i="4" s="1"/>
  <c r="BH43" i="4"/>
  <c r="BH26" i="4" s="1"/>
  <c r="BH25" i="4" s="1"/>
  <c r="BD48" i="4"/>
  <c r="BD19" i="4" s="1"/>
  <c r="R43" i="4"/>
  <c r="R26" i="4" s="1"/>
  <c r="O52" i="4"/>
  <c r="AW52" i="4"/>
  <c r="BI52" i="4"/>
  <c r="P52" i="4"/>
  <c r="BL52" i="4"/>
  <c r="T52" i="4"/>
  <c r="T25" i="4" s="1"/>
  <c r="AI52" i="4"/>
  <c r="AU52" i="4"/>
  <c r="BQ71" i="4"/>
  <c r="BQ70" i="4" s="1"/>
  <c r="AE71" i="4"/>
  <c r="AE70" i="4" s="1"/>
  <c r="AE52" i="4" s="1"/>
  <c r="L79" i="4"/>
  <c r="J79" i="5" s="1"/>
  <c r="V79" i="4"/>
  <c r="AT83" i="4"/>
  <c r="AF83" i="5" s="1"/>
  <c r="AJ83" i="5" s="1"/>
  <c r="L81" i="18" s="1"/>
  <c r="AJ90" i="5"/>
  <c r="L88" i="18" s="1"/>
  <c r="U97" i="4"/>
  <c r="X97" i="4" s="1"/>
  <c r="T19" i="5"/>
  <c r="V21" i="5"/>
  <c r="AK24" i="5"/>
  <c r="AB24" i="5"/>
  <c r="Q43" i="5"/>
  <c r="Q26" i="5" s="1"/>
  <c r="Q25" i="5" s="1"/>
  <c r="U43" i="5"/>
  <c r="U26" i="5" s="1"/>
  <c r="AG43" i="5"/>
  <c r="AG26" i="5" s="1"/>
  <c r="W47" i="5"/>
  <c r="W43" i="5" s="1"/>
  <c r="W26" i="5" s="1"/>
  <c r="Y51" i="5"/>
  <c r="BN27" i="6"/>
  <c r="O54" i="6"/>
  <c r="Y28" i="2"/>
  <c r="AW28" i="2"/>
  <c r="BI28" i="2"/>
  <c r="BU28" i="2"/>
  <c r="CG28" i="2"/>
  <c r="CS28" i="2"/>
  <c r="DF28" i="2"/>
  <c r="I151" i="2"/>
  <c r="I146" i="2" s="1"/>
  <c r="F73" i="3"/>
  <c r="F29" i="3" s="1"/>
  <c r="F28" i="3" s="1"/>
  <c r="N73" i="3"/>
  <c r="N29" i="3" s="1"/>
  <c r="R28" i="3"/>
  <c r="CX28" i="3"/>
  <c r="O73" i="3"/>
  <c r="O29" i="3" s="1"/>
  <c r="O28" i="3" s="1"/>
  <c r="CU135" i="3"/>
  <c r="CU134" i="3" s="1"/>
  <c r="CU82" i="3" s="1"/>
  <c r="CU28" i="3" s="1"/>
  <c r="AN43" i="4"/>
  <c r="AN26" i="4" s="1"/>
  <c r="BK43" i="4"/>
  <c r="BK26" i="4" s="1"/>
  <c r="AE44" i="4"/>
  <c r="M43" i="4"/>
  <c r="M26" i="4" s="1"/>
  <c r="M25" i="4" s="1"/>
  <c r="Q47" i="4"/>
  <c r="Q43" i="4" s="1"/>
  <c r="Q26" i="4" s="1"/>
  <c r="BI43" i="4"/>
  <c r="BI26" i="4" s="1"/>
  <c r="BI25" i="4" s="1"/>
  <c r="AE47" i="4"/>
  <c r="AJ51" i="5"/>
  <c r="L49" i="18" s="1"/>
  <c r="V53" i="4"/>
  <c r="F55" i="6" s="1"/>
  <c r="AK52" i="4"/>
  <c r="BB52" i="4"/>
  <c r="Q52" i="4"/>
  <c r="AF52" i="4"/>
  <c r="AR52" i="4"/>
  <c r="BM52" i="4"/>
  <c r="BR71" i="4"/>
  <c r="BR70" i="4" s="1"/>
  <c r="I69" i="18"/>
  <c r="I68" i="18" s="1"/>
  <c r="W79" i="4"/>
  <c r="W79" i="5" s="1"/>
  <c r="AI81" i="4"/>
  <c r="AI79" i="4" s="1"/>
  <c r="BO87" i="4"/>
  <c r="H85" i="18" s="1"/>
  <c r="AE95" i="4"/>
  <c r="O97" i="6" s="1"/>
  <c r="I94" i="18"/>
  <c r="I93" i="18" s="1"/>
  <c r="BP95" i="4"/>
  <c r="AK47" i="5"/>
  <c r="CA54" i="6"/>
  <c r="Z28" i="2"/>
  <c r="AL28" i="2"/>
  <c r="AX28" i="2"/>
  <c r="BJ28" i="2"/>
  <c r="BV28" i="2"/>
  <c r="CH28" i="2"/>
  <c r="CT28" i="2"/>
  <c r="CY28" i="2"/>
  <c r="CC151" i="2"/>
  <c r="CC146" i="2" s="1"/>
  <c r="CC173" i="2"/>
  <c r="AG28" i="3"/>
  <c r="AS28" i="3"/>
  <c r="BE28" i="3"/>
  <c r="K28" i="3"/>
  <c r="AI28" i="3"/>
  <c r="BG28" i="3"/>
  <c r="BS28" i="3"/>
  <c r="CE28" i="3"/>
  <c r="CQ28" i="3"/>
  <c r="DC28" i="3"/>
  <c r="S73" i="3"/>
  <c r="S29" i="3" s="1"/>
  <c r="S28" i="3" s="1"/>
  <c r="AE73" i="3"/>
  <c r="AE29" i="3" s="1"/>
  <c r="AE28" i="3" s="1"/>
  <c r="AQ73" i="3"/>
  <c r="AQ29" i="3" s="1"/>
  <c r="AQ28" i="3" s="1"/>
  <c r="BC73" i="3"/>
  <c r="BC29" i="3" s="1"/>
  <c r="BC28" i="3" s="1"/>
  <c r="BO73" i="3"/>
  <c r="BO29" i="3" s="1"/>
  <c r="BO28" i="3" s="1"/>
  <c r="CA73" i="3"/>
  <c r="CA29" i="3" s="1"/>
  <c r="CA28" i="3" s="1"/>
  <c r="CM73" i="3"/>
  <c r="CM29" i="3" s="1"/>
  <c r="CM28" i="3" s="1"/>
  <c r="CY73" i="3"/>
  <c r="CY29" i="3" s="1"/>
  <c r="CY28" i="3" s="1"/>
  <c r="AF43" i="4"/>
  <c r="AF26" i="4" s="1"/>
  <c r="AS43" i="4"/>
  <c r="AS26" i="4" s="1"/>
  <c r="AY25" i="4"/>
  <c r="AJ44" i="4"/>
  <c r="BN48" i="4"/>
  <c r="BN49" i="4"/>
  <c r="BO47" i="4"/>
  <c r="G49" i="18"/>
  <c r="AP52" i="4"/>
  <c r="J52" i="4"/>
  <c r="AZ52" i="4"/>
  <c r="N52" i="4"/>
  <c r="W52" i="4"/>
  <c r="AO52" i="4"/>
  <c r="BJ52" i="4"/>
  <c r="BJ25" i="4" s="1"/>
  <c r="I79" i="4"/>
  <c r="I79" i="5" s="1"/>
  <c r="AJ82" i="4"/>
  <c r="AD82" i="5" s="1"/>
  <c r="AJ84" i="4"/>
  <c r="AD84" i="5" s="1"/>
  <c r="AD24" i="5"/>
  <c r="AH23" i="5"/>
  <c r="AJ22" i="5"/>
  <c r="X21" i="5"/>
  <c r="J20" i="5"/>
  <c r="CA28" i="2"/>
  <c r="CM28" i="2"/>
  <c r="CZ28" i="2"/>
  <c r="BF28" i="3"/>
  <c r="CD28" i="3"/>
  <c r="CP28" i="3"/>
  <c r="T28" i="3"/>
  <c r="X28" i="3"/>
  <c r="DD28" i="3"/>
  <c r="BE52" i="4"/>
  <c r="BE25" i="4" s="1"/>
  <c r="AV52" i="4"/>
  <c r="AV25" i="4" s="1"/>
  <c r="AL52" i="4"/>
  <c r="BG52" i="4"/>
  <c r="J43" i="5"/>
  <c r="J26" i="5" s="1"/>
  <c r="AE43" i="5"/>
  <c r="AE26" i="5" s="1"/>
  <c r="X45" i="5"/>
  <c r="AC43" i="5"/>
  <c r="AC26" i="5" s="1"/>
  <c r="Y49" i="5"/>
  <c r="W53" i="5"/>
  <c r="AC52" i="5"/>
  <c r="I54" i="5"/>
  <c r="I53" i="5" s="1"/>
  <c r="I52" i="5" s="1"/>
  <c r="X54" i="5"/>
  <c r="X53" i="5" s="1"/>
  <c r="N71" i="5"/>
  <c r="N70" i="5" s="1"/>
  <c r="P82" i="5"/>
  <c r="P88" i="5"/>
  <c r="AR45" i="6"/>
  <c r="AR28" i="6" s="1"/>
  <c r="AR27" i="6" s="1"/>
  <c r="BE45" i="6"/>
  <c r="BE28" i="6" s="1"/>
  <c r="BE27" i="6" s="1"/>
  <c r="CD46" i="6"/>
  <c r="BX49" i="6"/>
  <c r="BX45" i="6" s="1"/>
  <c r="BX28" i="6" s="1"/>
  <c r="CB49" i="6"/>
  <c r="CB45" i="6" s="1"/>
  <c r="CB28" i="6" s="1"/>
  <c r="BU49" i="6"/>
  <c r="N54" i="6"/>
  <c r="N27" i="6" s="1"/>
  <c r="Z54" i="6"/>
  <c r="Z27" i="6" s="1"/>
  <c r="AU54" i="6"/>
  <c r="AU27" i="6" s="1"/>
  <c r="BP54" i="6"/>
  <c r="BP27" i="6" s="1"/>
  <c r="BU56" i="6"/>
  <c r="BU55" i="6" s="1"/>
  <c r="BU54" i="6" s="1"/>
  <c r="AG72" i="6"/>
  <c r="AG54" i="6" s="1"/>
  <c r="CD73" i="6"/>
  <c r="CD72" i="6" s="1"/>
  <c r="CD54" i="6" s="1"/>
  <c r="AK27" i="6"/>
  <c r="CD83" i="6"/>
  <c r="CD81" i="6" s="1"/>
  <c r="BQ83" i="6"/>
  <c r="BQ81" i="6" s="1"/>
  <c r="AP97" i="6"/>
  <c r="AP27" i="6" s="1"/>
  <c r="CB97" i="6"/>
  <c r="E46" i="7"/>
  <c r="E29" i="7" s="1"/>
  <c r="I46" i="7"/>
  <c r="I29" i="7" s="1"/>
  <c r="I28" i="7" s="1"/>
  <c r="Q46" i="7"/>
  <c r="Q29" i="7" s="1"/>
  <c r="Q28" i="7" s="1"/>
  <c r="U46" i="7"/>
  <c r="U29" i="7" s="1"/>
  <c r="U28" i="7" s="1"/>
  <c r="AC46" i="7"/>
  <c r="AC29" i="7" s="1"/>
  <c r="AG46" i="7"/>
  <c r="AG29" i="7" s="1"/>
  <c r="AV47" i="7"/>
  <c r="AV46" i="7" s="1"/>
  <c r="AV29" i="7" s="1"/>
  <c r="AS47" i="7"/>
  <c r="AS50" i="7"/>
  <c r="BB50" i="7"/>
  <c r="BA50" i="7"/>
  <c r="L55" i="7"/>
  <c r="L28" i="7" s="1"/>
  <c r="AB28" i="7"/>
  <c r="AK81" i="5"/>
  <c r="AF27" i="6"/>
  <c r="BJ27" i="6"/>
  <c r="CE49" i="6"/>
  <c r="CF54" i="6"/>
  <c r="CF27" i="6" s="1"/>
  <c r="AE54" i="6"/>
  <c r="BI54" i="6"/>
  <c r="CE73" i="6"/>
  <c r="CE72" i="6" s="1"/>
  <c r="CE54" i="6" s="1"/>
  <c r="BV73" i="6"/>
  <c r="BV72" i="6" s="1"/>
  <c r="BV54" i="6" s="1"/>
  <c r="BX73" i="6"/>
  <c r="BX72" i="6" s="1"/>
  <c r="BC27" i="6"/>
  <c r="CA27" i="6"/>
  <c r="BU87" i="6"/>
  <c r="I86" i="9" s="1"/>
  <c r="CY86" i="9" s="1"/>
  <c r="BT97" i="6"/>
  <c r="AN47" i="7"/>
  <c r="AN46" i="7" s="1"/>
  <c r="AN29" i="7" s="1"/>
  <c r="AY50" i="7"/>
  <c r="U52" i="5"/>
  <c r="W71" i="5"/>
  <c r="W70" i="5" s="1"/>
  <c r="Y76" i="5"/>
  <c r="R20" i="6"/>
  <c r="AD20" i="6"/>
  <c r="BN20" i="6"/>
  <c r="AL45" i="6"/>
  <c r="AL28" i="6" s="1"/>
  <c r="AX45" i="6"/>
  <c r="AX28" i="6" s="1"/>
  <c r="AX27" i="6" s="1"/>
  <c r="BK45" i="6"/>
  <c r="BK28" i="6" s="1"/>
  <c r="BW45" i="6"/>
  <c r="BW28" i="6" s="1"/>
  <c r="BT49" i="6"/>
  <c r="L54" i="6"/>
  <c r="AO54" i="6"/>
  <c r="AO27" i="6" s="1"/>
  <c r="BX56" i="6"/>
  <c r="BX55" i="6" s="1"/>
  <c r="BX54" i="6" s="1"/>
  <c r="CC56" i="6"/>
  <c r="CC55" i="6" s="1"/>
  <c r="CG56" i="6"/>
  <c r="CG55" i="6" s="1"/>
  <c r="BW56" i="6"/>
  <c r="BW55" i="6" s="1"/>
  <c r="BW54" i="6" s="1"/>
  <c r="AW54" i="6"/>
  <c r="BF54" i="6"/>
  <c r="BF27" i="6" s="1"/>
  <c r="BS73" i="6"/>
  <c r="BS72" i="6" s="1"/>
  <c r="BS54" i="6" s="1"/>
  <c r="AQ27" i="6"/>
  <c r="BA84" i="6"/>
  <c r="BR84" i="6" s="1"/>
  <c r="AF20" i="7"/>
  <c r="BA47" i="7"/>
  <c r="AO48" i="7"/>
  <c r="AO47" i="7" s="1"/>
  <c r="AO46" i="7" s="1"/>
  <c r="AO29" i="7" s="1"/>
  <c r="AZ47" i="7"/>
  <c r="AV50" i="7"/>
  <c r="AZ50" i="7"/>
  <c r="AU50" i="7"/>
  <c r="AU46" i="7" s="1"/>
  <c r="AU29" i="7" s="1"/>
  <c r="AH28" i="7"/>
  <c r="AX84" i="7"/>
  <c r="AT27" i="6"/>
  <c r="AZ27" i="6"/>
  <c r="CG45" i="6"/>
  <c r="CG28" i="6" s="1"/>
  <c r="BK54" i="6"/>
  <c r="CG73" i="6"/>
  <c r="CG72" i="6" s="1"/>
  <c r="CG54" i="6" s="1"/>
  <c r="CG27" i="6" s="1"/>
  <c r="BU84" i="6"/>
  <c r="BA57" i="7"/>
  <c r="BA56" i="7" s="1"/>
  <c r="BB74" i="7"/>
  <c r="Z55" i="7"/>
  <c r="AM74" i="7"/>
  <c r="AM73" i="7" s="1"/>
  <c r="AM55" i="7" s="1"/>
  <c r="AO74" i="7"/>
  <c r="AO73" i="7" s="1"/>
  <c r="AO55" i="7" s="1"/>
  <c r="AZ22" i="7"/>
  <c r="AO84" i="7"/>
  <c r="AO82" i="7" s="1"/>
  <c r="AS84" i="7"/>
  <c r="AS82" i="7" s="1"/>
  <c r="AN98" i="7"/>
  <c r="AP20" i="8"/>
  <c r="X46" i="8"/>
  <c r="X29" i="8" s="1"/>
  <c r="AB46" i="8"/>
  <c r="AB29" i="8" s="1"/>
  <c r="AN46" i="8"/>
  <c r="AN29" i="8" s="1"/>
  <c r="AN28" i="8" s="1"/>
  <c r="AR46" i="8"/>
  <c r="AR29" i="8" s="1"/>
  <c r="M47" i="8"/>
  <c r="M46" i="8" s="1"/>
  <c r="M29" i="8" s="1"/>
  <c r="R47" i="8"/>
  <c r="AU47" i="8"/>
  <c r="AY47" i="8"/>
  <c r="N74" i="8"/>
  <c r="N73" i="8" s="1"/>
  <c r="N55" i="8" s="1"/>
  <c r="AV74" i="8"/>
  <c r="AV73" i="8" s="1"/>
  <c r="AV55" i="8" s="1"/>
  <c r="AZ74" i="8"/>
  <c r="AZ73" i="8" s="1"/>
  <c r="AZ55" i="8" s="1"/>
  <c r="H74" i="8"/>
  <c r="H73" i="8" s="1"/>
  <c r="H55" i="8" s="1"/>
  <c r="R74" i="8"/>
  <c r="R73" i="8" s="1"/>
  <c r="R55" i="8" s="1"/>
  <c r="AF74" i="8"/>
  <c r="AF73" i="8" s="1"/>
  <c r="AF55" i="8" s="1"/>
  <c r="AJ74" i="8"/>
  <c r="AJ73" i="8" s="1"/>
  <c r="AJ55" i="8" s="1"/>
  <c r="BA74" i="8"/>
  <c r="BA73" i="8" s="1"/>
  <c r="BA55" i="8" s="1"/>
  <c r="AF84" i="8"/>
  <c r="AF82" i="8" s="1"/>
  <c r="AJ84" i="8"/>
  <c r="AJ82" i="8" s="1"/>
  <c r="S84" i="8"/>
  <c r="S82" i="8" s="1"/>
  <c r="AZ84" i="8"/>
  <c r="AZ82" i="8" s="1"/>
  <c r="AW99" i="8"/>
  <c r="BA26" i="8"/>
  <c r="BA20" i="8" s="1"/>
  <c r="I99" i="8"/>
  <c r="N99" i="8"/>
  <c r="S99" i="8"/>
  <c r="AG99" i="8"/>
  <c r="AV99" i="8"/>
  <c r="I27" i="9"/>
  <c r="Y27" i="9"/>
  <c r="Y26" i="9" s="1"/>
  <c r="AK27" i="9"/>
  <c r="AK26" i="9" s="1"/>
  <c r="CS27" i="9"/>
  <c r="CS26" i="9" s="1"/>
  <c r="DQ27" i="9"/>
  <c r="DQ26" i="9" s="1"/>
  <c r="K27" i="9"/>
  <c r="K26" i="9" s="1"/>
  <c r="AG44" i="9"/>
  <c r="AG27" i="9" s="1"/>
  <c r="AG26" i="9" s="1"/>
  <c r="AS44" i="9"/>
  <c r="AS27" i="9" s="1"/>
  <c r="AS26" i="9" s="1"/>
  <c r="BQ44" i="9"/>
  <c r="BQ27" i="9" s="1"/>
  <c r="BQ26" i="9" s="1"/>
  <c r="AT45" i="9"/>
  <c r="AT44" i="9" s="1"/>
  <c r="AT27" i="9" s="1"/>
  <c r="AT26" i="9" s="1"/>
  <c r="DY46" i="9"/>
  <c r="BB45" i="9"/>
  <c r="BB44" i="9" s="1"/>
  <c r="BB27" i="9" s="1"/>
  <c r="BF45" i="9"/>
  <c r="BF44" i="9" s="1"/>
  <c r="BF27" i="9" s="1"/>
  <c r="CA45" i="9"/>
  <c r="AD44" i="9"/>
  <c r="AD27" i="9" s="1"/>
  <c r="AD26" i="9" s="1"/>
  <c r="AL44" i="9"/>
  <c r="AL27" i="9" s="1"/>
  <c r="AL26" i="9" s="1"/>
  <c r="AP44" i="9"/>
  <c r="AP27" i="9" s="1"/>
  <c r="DW49" i="9"/>
  <c r="EE49" i="9"/>
  <c r="BL48" i="9"/>
  <c r="CA48" i="9"/>
  <c r="CE48" i="9"/>
  <c r="CE44" i="9" s="1"/>
  <c r="CE27" i="9" s="1"/>
  <c r="CI48" i="9"/>
  <c r="CZ48" i="9"/>
  <c r="DH48" i="9"/>
  <c r="BI48" i="9"/>
  <c r="BT48" i="9"/>
  <c r="DY51" i="9"/>
  <c r="EC51" i="9"/>
  <c r="EE51" i="9"/>
  <c r="DV52" i="9"/>
  <c r="ED52" i="9"/>
  <c r="EH52" i="9"/>
  <c r="AX57" i="7"/>
  <c r="AX56" i="7" s="1"/>
  <c r="AU74" i="7"/>
  <c r="AW22" i="7"/>
  <c r="AW23" i="7"/>
  <c r="BA84" i="7"/>
  <c r="BA82" i="7" s="1"/>
  <c r="AZ46" i="8"/>
  <c r="AZ29" i="8" s="1"/>
  <c r="M50" i="8"/>
  <c r="R50" i="8"/>
  <c r="AU50" i="8"/>
  <c r="AY50" i="8"/>
  <c r="G50" i="8"/>
  <c r="L50" i="8"/>
  <c r="L46" i="8" s="1"/>
  <c r="L29" i="8" s="1"/>
  <c r="U50" i="8"/>
  <c r="U46" i="8" s="1"/>
  <c r="U29" i="8" s="1"/>
  <c r="AI50" i="8"/>
  <c r="AM50" i="8"/>
  <c r="AM46" i="8" s="1"/>
  <c r="AM29" i="8" s="1"/>
  <c r="AM28" i="8" s="1"/>
  <c r="AX50" i="8"/>
  <c r="F50" i="8"/>
  <c r="F46" i="8" s="1"/>
  <c r="F29" i="8" s="1"/>
  <c r="F28" i="8" s="1"/>
  <c r="AL50" i="8"/>
  <c r="T74" i="8"/>
  <c r="T73" i="8" s="1"/>
  <c r="T55" i="8" s="1"/>
  <c r="X84" i="8"/>
  <c r="X82" i="8" s="1"/>
  <c r="BA84" i="8"/>
  <c r="BA82" i="8" s="1"/>
  <c r="DR27" i="9"/>
  <c r="DR26" i="9" s="1"/>
  <c r="L27" i="9"/>
  <c r="L26" i="9" s="1"/>
  <c r="BC45" i="9"/>
  <c r="CF45" i="9"/>
  <c r="DZ46" i="9"/>
  <c r="BA45" i="9"/>
  <c r="BE45" i="9"/>
  <c r="EA47" i="9"/>
  <c r="CD45" i="9"/>
  <c r="BJ48" i="9"/>
  <c r="BJ44" i="9" s="1"/>
  <c r="BJ27" i="9" s="1"/>
  <c r="BJ26" i="9" s="1"/>
  <c r="CC48" i="9"/>
  <c r="EB50" i="9"/>
  <c r="T55" i="7"/>
  <c r="T28" i="7" s="1"/>
  <c r="AF55" i="7"/>
  <c r="AF28" i="7" s="1"/>
  <c r="AX78" i="7"/>
  <c r="AX22" i="7" s="1"/>
  <c r="AY22" i="7"/>
  <c r="AX23" i="7"/>
  <c r="AQ98" i="7"/>
  <c r="Z28" i="8"/>
  <c r="AD28" i="8"/>
  <c r="G46" i="8"/>
  <c r="G29" i="8" s="1"/>
  <c r="AU74" i="8"/>
  <c r="AU73" i="8" s="1"/>
  <c r="AU55" i="8" s="1"/>
  <c r="AI74" i="8"/>
  <c r="AI73" i="8" s="1"/>
  <c r="AI55" i="8" s="1"/>
  <c r="V84" i="8"/>
  <c r="V82" i="8" s="1"/>
  <c r="V28" i="8" s="1"/>
  <c r="G99" i="8"/>
  <c r="L99" i="8"/>
  <c r="U99" i="8"/>
  <c r="AI99" i="8"/>
  <c r="AE27" i="9"/>
  <c r="AE26" i="9" s="1"/>
  <c r="AI27" i="9"/>
  <c r="AI26" i="9" s="1"/>
  <c r="CC44" i="9"/>
  <c r="CC27" i="9" s="1"/>
  <c r="BH44" i="9"/>
  <c r="BH27" i="9" s="1"/>
  <c r="DX47" i="9"/>
  <c r="EJ47" i="9"/>
  <c r="BK48" i="9"/>
  <c r="BK44" i="9" s="1"/>
  <c r="BK27" i="9" s="1"/>
  <c r="BK26" i="9" s="1"/>
  <c r="EA50" i="9"/>
  <c r="BC48" i="9"/>
  <c r="CH48" i="9"/>
  <c r="EG51" i="9"/>
  <c r="DM48" i="9"/>
  <c r="DM44" i="9" s="1"/>
  <c r="DM27" i="9" s="1"/>
  <c r="AL74" i="7"/>
  <c r="AL73" i="7" s="1"/>
  <c r="AL55" i="7" s="1"/>
  <c r="AP74" i="7"/>
  <c r="AP73" i="7" s="1"/>
  <c r="AP55" i="7" s="1"/>
  <c r="AU22" i="7"/>
  <c r="AV22" i="7"/>
  <c r="AN84" i="7"/>
  <c r="AN82" i="7" s="1"/>
  <c r="AK84" i="7"/>
  <c r="AK82" i="7" s="1"/>
  <c r="AM84" i="7"/>
  <c r="AM82" i="7" s="1"/>
  <c r="I50" i="8"/>
  <c r="I46" i="8" s="1"/>
  <c r="I29" i="8" s="1"/>
  <c r="I28" i="8" s="1"/>
  <c r="N50" i="8"/>
  <c r="S50" i="8"/>
  <c r="AG50" i="8"/>
  <c r="AK50" i="8"/>
  <c r="AV50" i="8"/>
  <c r="AV46" i="8" s="1"/>
  <c r="AV29" i="8" s="1"/>
  <c r="H50" i="8"/>
  <c r="H46" i="8" s="1"/>
  <c r="H29" i="8" s="1"/>
  <c r="AF50" i="8"/>
  <c r="AF46" i="8" s="1"/>
  <c r="AF29" i="8" s="1"/>
  <c r="AJ50" i="8"/>
  <c r="W84" i="8"/>
  <c r="W82" i="8" s="1"/>
  <c r="W28" i="8" s="1"/>
  <c r="BV44" i="9"/>
  <c r="BV27" i="9" s="1"/>
  <c r="DX46" i="9"/>
  <c r="J44" i="9"/>
  <c r="J27" i="9" s="1"/>
  <c r="J26" i="9" s="1"/>
  <c r="N44" i="9"/>
  <c r="BO44" i="9"/>
  <c r="BO27" i="9" s="1"/>
  <c r="DY49" i="9"/>
  <c r="EH50" i="9"/>
  <c r="DU52" i="9"/>
  <c r="EC52" i="9"/>
  <c r="EM47" i="9"/>
  <c r="AF44" i="9"/>
  <c r="AF27" i="9" s="1"/>
  <c r="BA48" i="9"/>
  <c r="CF48" i="9"/>
  <c r="BE48" i="9"/>
  <c r="BX48" i="9"/>
  <c r="DE48" i="9"/>
  <c r="DZ51" i="9"/>
  <c r="E53" i="9"/>
  <c r="Q53" i="9"/>
  <c r="Q26" i="9" s="1"/>
  <c r="AO53" i="9"/>
  <c r="AO26" i="9" s="1"/>
  <c r="BA53" i="9"/>
  <c r="BM53" i="9"/>
  <c r="CR53" i="9"/>
  <c r="CR26" i="9" s="1"/>
  <c r="EE55" i="9"/>
  <c r="EE54" i="9" s="1"/>
  <c r="EA57" i="9"/>
  <c r="DE55" i="9"/>
  <c r="DE54" i="9" s="1"/>
  <c r="EM57" i="9"/>
  <c r="CX72" i="9"/>
  <c r="CX71" i="9" s="1"/>
  <c r="DU74" i="9"/>
  <c r="DY74" i="9"/>
  <c r="EK74" i="9"/>
  <c r="CE72" i="9"/>
  <c r="CE71" i="9" s="1"/>
  <c r="EF76" i="9"/>
  <c r="DU76" i="9"/>
  <c r="DY76" i="9"/>
  <c r="EC76" i="9"/>
  <c r="EG76" i="9"/>
  <c r="EK76" i="9"/>
  <c r="EG52" i="9"/>
  <c r="DX56" i="9"/>
  <c r="EJ56" i="9"/>
  <c r="CE55" i="9"/>
  <c r="CE54" i="9" s="1"/>
  <c r="EJ57" i="9"/>
  <c r="BH53" i="9"/>
  <c r="BO53" i="9"/>
  <c r="G53" i="9"/>
  <c r="S53" i="9"/>
  <c r="EH73" i="9"/>
  <c r="DV74" i="9"/>
  <c r="ED74" i="9"/>
  <c r="DV77" i="9"/>
  <c r="DZ77" i="9"/>
  <c r="EH77" i="9"/>
  <c r="EL77" i="9"/>
  <c r="DV78" i="9"/>
  <c r="DZ78" i="9"/>
  <c r="EH78" i="9"/>
  <c r="EL78" i="9"/>
  <c r="W53" i="9"/>
  <c r="AU53" i="9"/>
  <c r="BG53" i="9"/>
  <c r="DU56" i="9"/>
  <c r="DU57" i="9"/>
  <c r="CY55" i="9"/>
  <c r="CY54" i="9" s="1"/>
  <c r="EG57" i="9"/>
  <c r="AP53" i="9"/>
  <c r="DW73" i="9"/>
  <c r="EE73" i="9"/>
  <c r="DW75" i="9"/>
  <c r="EI75" i="9"/>
  <c r="DW52" i="9"/>
  <c r="EA52" i="9"/>
  <c r="EI52" i="9"/>
  <c r="EM52" i="9"/>
  <c r="ED56" i="9"/>
  <c r="CK55" i="9"/>
  <c r="CK54" i="9" s="1"/>
  <c r="CZ55" i="9"/>
  <c r="CZ54" i="9" s="1"/>
  <c r="CZ53" i="9" s="1"/>
  <c r="EB73" i="9"/>
  <c r="DY77" i="9"/>
  <c r="EG77" i="9"/>
  <c r="EK77" i="9"/>
  <c r="DU78" i="9"/>
  <c r="DY78" i="9"/>
  <c r="EK78" i="9"/>
  <c r="EA87" i="9"/>
  <c r="EB89" i="9"/>
  <c r="EE91" i="9"/>
  <c r="DU92" i="9"/>
  <c r="DZ92" i="9"/>
  <c r="ED92" i="9"/>
  <c r="DX93" i="9"/>
  <c r="EI97" i="9"/>
  <c r="EM98" i="9"/>
  <c r="DW98" i="9"/>
  <c r="EE98" i="9"/>
  <c r="EI98" i="9"/>
  <c r="Q16" i="10"/>
  <c r="AC16" i="10"/>
  <c r="P16" i="10"/>
  <c r="AB16" i="10"/>
  <c r="O16" i="10"/>
  <c r="AA16" i="10"/>
  <c r="Y16" i="10"/>
  <c r="E69" i="10"/>
  <c r="E25" i="10" s="1"/>
  <c r="I69" i="10"/>
  <c r="I25" i="10" s="1"/>
  <c r="I24" i="10" s="1"/>
  <c r="Q69" i="10"/>
  <c r="Q25" i="10" s="1"/>
  <c r="Q24" i="10" s="1"/>
  <c r="U69" i="10"/>
  <c r="U25" i="10" s="1"/>
  <c r="AC69" i="10"/>
  <c r="AC25" i="10" s="1"/>
  <c r="AC24" i="10" s="1"/>
  <c r="T41" i="18"/>
  <c r="T24" i="18" s="1"/>
  <c r="T23" i="18" s="1"/>
  <c r="O45" i="18"/>
  <c r="O41" i="18" s="1"/>
  <c r="O24" i="18" s="1"/>
  <c r="O23" i="18" s="1"/>
  <c r="P23" i="18"/>
  <c r="I26" i="24"/>
  <c r="DU83" i="9"/>
  <c r="DY83" i="9"/>
  <c r="EG83" i="9"/>
  <c r="EB91" i="9"/>
  <c r="EF91" i="9"/>
  <c r="L24" i="10"/>
  <c r="X24" i="10"/>
  <c r="Q41" i="18"/>
  <c r="Q24" i="18" s="1"/>
  <c r="Q23" i="18" s="1"/>
  <c r="M42" i="18"/>
  <c r="G25" i="24"/>
  <c r="I25" i="24" s="1"/>
  <c r="DZ76" i="9"/>
  <c r="ED76" i="9"/>
  <c r="EL76" i="9"/>
  <c r="EL72" i="9" s="1"/>
  <c r="EL71" i="9" s="1"/>
  <c r="EE77" i="9"/>
  <c r="EA78" i="9"/>
  <c r="EE78" i="9"/>
  <c r="CI82" i="9"/>
  <c r="CI80" i="9" s="1"/>
  <c r="EI84" i="9"/>
  <c r="EM85" i="9"/>
  <c r="EC85" i="9"/>
  <c r="EK85" i="9"/>
  <c r="EI86" i="9"/>
  <c r="EG86" i="9"/>
  <c r="DV88" i="9"/>
  <c r="EH88" i="9"/>
  <c r="EL88" i="9"/>
  <c r="EJ88" i="9"/>
  <c r="EE90" i="9"/>
  <c r="EI90" i="9"/>
  <c r="EC91" i="9"/>
  <c r="EE92" i="9"/>
  <c r="EC93" i="9"/>
  <c r="EC97" i="9"/>
  <c r="EB98" i="9"/>
  <c r="EC98" i="9"/>
  <c r="EK98" i="9"/>
  <c r="K16" i="10"/>
  <c r="W16" i="10"/>
  <c r="V16" i="10"/>
  <c r="U16" i="10"/>
  <c r="Y24" i="10"/>
  <c r="F23" i="18"/>
  <c r="M79" i="18"/>
  <c r="M77" i="18" s="1"/>
  <c r="BV72" i="9"/>
  <c r="BV71" i="9" s="1"/>
  <c r="BV53" i="9" s="1"/>
  <c r="EA74" i="9"/>
  <c r="EB74" i="9"/>
  <c r="EG75" i="9"/>
  <c r="DD72" i="9"/>
  <c r="DD71" i="9" s="1"/>
  <c r="BV82" i="9"/>
  <c r="BV80" i="9" s="1"/>
  <c r="CH82" i="9"/>
  <c r="CH80" i="9" s="1"/>
  <c r="EA83" i="9"/>
  <c r="EM83" i="9"/>
  <c r="ET82" i="9"/>
  <c r="ET80" i="9" s="1"/>
  <c r="ET26" i="9" s="1"/>
  <c r="BW82" i="9"/>
  <c r="BW80" i="9" s="1"/>
  <c r="DV84" i="9"/>
  <c r="DZ84" i="9"/>
  <c r="EH84" i="9"/>
  <c r="EL84" i="9"/>
  <c r="EL85" i="9"/>
  <c r="EQ82" i="9"/>
  <c r="EQ80" i="9" s="1"/>
  <c r="EQ26" i="9" s="1"/>
  <c r="ED86" i="9"/>
  <c r="EK87" i="9"/>
  <c r="DV87" i="9"/>
  <c r="DZ87" i="9"/>
  <c r="EH87" i="9"/>
  <c r="EL87" i="9"/>
  <c r="DX88" i="9"/>
  <c r="EC88" i="9"/>
  <c r="EL89" i="9"/>
  <c r="DW89" i="9"/>
  <c r="EE89" i="9"/>
  <c r="EI89" i="9"/>
  <c r="EH90" i="9"/>
  <c r="DV91" i="9"/>
  <c r="DZ91" i="9"/>
  <c r="EH91" i="9"/>
  <c r="EG92" i="9"/>
  <c r="EE93" i="9"/>
  <c r="DZ98" i="9"/>
  <c r="EL98" i="9"/>
  <c r="H69" i="10"/>
  <c r="H25" i="10" s="1"/>
  <c r="P69" i="10"/>
  <c r="P25" i="10" s="1"/>
  <c r="P24" i="10" s="1"/>
  <c r="T69" i="10"/>
  <c r="T25" i="10" s="1"/>
  <c r="AB69" i="10"/>
  <c r="AB25" i="10" s="1"/>
  <c r="R23" i="18"/>
  <c r="M28" i="1"/>
  <c r="AE28" i="1"/>
  <c r="AW28" i="1"/>
  <c r="CG28" i="1"/>
  <c r="AD28" i="3"/>
  <c r="AJ28" i="3"/>
  <c r="AP28" i="3"/>
  <c r="AV28" i="3"/>
  <c r="BB28" i="3"/>
  <c r="BN28" i="3"/>
  <c r="BT28" i="3"/>
  <c r="BZ28" i="3"/>
  <c r="CF28" i="3"/>
  <c r="CL28" i="3"/>
  <c r="CR28" i="3"/>
  <c r="E51" i="18"/>
  <c r="AD88" i="5"/>
  <c r="AJ88" i="5" s="1"/>
  <c r="L86" i="18" s="1"/>
  <c r="AK28" i="2"/>
  <c r="N28" i="3"/>
  <c r="Z28" i="3"/>
  <c r="AL28" i="3"/>
  <c r="AX28" i="3"/>
  <c r="BJ28" i="3"/>
  <c r="BV28" i="3"/>
  <c r="CH28" i="3"/>
  <c r="CT28" i="3"/>
  <c r="DF28" i="3"/>
  <c r="V28" i="2"/>
  <c r="AB28" i="2"/>
  <c r="AN28" i="2"/>
  <c r="AT28" i="2"/>
  <c r="AZ28" i="2"/>
  <c r="BF28" i="2"/>
  <c r="BL28" i="2"/>
  <c r="BR28" i="2"/>
  <c r="BX28" i="2"/>
  <c r="CJ28" i="2"/>
  <c r="CP28" i="2"/>
  <c r="CV28" i="2"/>
  <c r="P28" i="3"/>
  <c r="AH28" i="3"/>
  <c r="AZ28" i="3"/>
  <c r="BR28" i="3"/>
  <c r="CJ28" i="3"/>
  <c r="X71" i="4"/>
  <c r="X70" i="4" s="1"/>
  <c r="X52" i="4" s="1"/>
  <c r="X20" i="4"/>
  <c r="X46" i="4"/>
  <c r="X44" i="4" s="1"/>
  <c r="F47" i="5"/>
  <c r="F43" i="4"/>
  <c r="AT47" i="4"/>
  <c r="H53" i="18"/>
  <c r="BN55" i="4"/>
  <c r="BN72" i="4"/>
  <c r="BN73" i="4"/>
  <c r="BN74" i="4"/>
  <c r="BN75" i="4"/>
  <c r="BN76" i="4"/>
  <c r="BN77" i="4"/>
  <c r="BP81" i="4"/>
  <c r="BP79" i="4" s="1"/>
  <c r="AT85" i="4"/>
  <c r="AF85" i="5" s="1"/>
  <c r="BO90" i="4"/>
  <c r="BO91" i="4"/>
  <c r="X19" i="5"/>
  <c r="P20" i="5"/>
  <c r="AH20" i="5"/>
  <c r="J21" i="5"/>
  <c r="AB21" i="5"/>
  <c r="U22" i="5"/>
  <c r="T23" i="5"/>
  <c r="M24" i="5"/>
  <c r="AI24" i="5"/>
  <c r="Z24" i="5"/>
  <c r="T24" i="5"/>
  <c r="AJ23" i="5"/>
  <c r="AD23" i="5"/>
  <c r="X23" i="5"/>
  <c r="R23" i="5"/>
  <c r="L23" i="5"/>
  <c r="AH22" i="5"/>
  <c r="AB22" i="5"/>
  <c r="V22" i="5"/>
  <c r="P22" i="5"/>
  <c r="AC24" i="5"/>
  <c r="V24" i="5"/>
  <c r="O24" i="5"/>
  <c r="AI23" i="5"/>
  <c r="AB23" i="5"/>
  <c r="U23" i="5"/>
  <c r="N23" i="5"/>
  <c r="AI22" i="5"/>
  <c r="AA22" i="5"/>
  <c r="T22" i="5"/>
  <c r="M22" i="5"/>
  <c r="AI21" i="5"/>
  <c r="AC21" i="5"/>
  <c r="W21" i="5"/>
  <c r="Q21" i="5"/>
  <c r="K21" i="5"/>
  <c r="AG20" i="5"/>
  <c r="AA20" i="5"/>
  <c r="U20" i="5"/>
  <c r="O20" i="5"/>
  <c r="I20" i="5"/>
  <c r="AK19" i="5"/>
  <c r="AE19" i="5"/>
  <c r="S19" i="5"/>
  <c r="M19" i="5"/>
  <c r="AA24" i="5"/>
  <c r="S24" i="5"/>
  <c r="AG23" i="5"/>
  <c r="Z23" i="5"/>
  <c r="S23" i="5"/>
  <c r="K23" i="5"/>
  <c r="AF22" i="5"/>
  <c r="Y22" i="5"/>
  <c r="R22" i="5"/>
  <c r="K22" i="5"/>
  <c r="AG21" i="5"/>
  <c r="AA21" i="5"/>
  <c r="U21" i="5"/>
  <c r="I21" i="5"/>
  <c r="AK20" i="5"/>
  <c r="AE20" i="5"/>
  <c r="S20" i="5"/>
  <c r="M20" i="5"/>
  <c r="AI19" i="5"/>
  <c r="AC19" i="5"/>
  <c r="W19" i="5"/>
  <c r="Q19" i="5"/>
  <c r="K19" i="5"/>
  <c r="AG24" i="5"/>
  <c r="R24" i="5"/>
  <c r="K24" i="5"/>
  <c r="AF23" i="5"/>
  <c r="Y23" i="5"/>
  <c r="Q23" i="5"/>
  <c r="J23" i="5"/>
  <c r="AE22" i="5"/>
  <c r="X22" i="5"/>
  <c r="Q22" i="5"/>
  <c r="J22" i="5"/>
  <c r="Z21" i="5"/>
  <c r="T21" i="5"/>
  <c r="AD20" i="5"/>
  <c r="X20" i="5"/>
  <c r="R20" i="5"/>
  <c r="AB19" i="5"/>
  <c r="V19" i="5"/>
  <c r="P19" i="5"/>
  <c r="J19" i="5"/>
  <c r="AE24" i="5"/>
  <c r="X24" i="5"/>
  <c r="Q24" i="5"/>
  <c r="J24" i="5"/>
  <c r="AE23" i="5"/>
  <c r="W23" i="5"/>
  <c r="P23" i="5"/>
  <c r="I23" i="5"/>
  <c r="AK22" i="5"/>
  <c r="AD22" i="5"/>
  <c r="W22" i="5"/>
  <c r="O22" i="5"/>
  <c r="I22" i="5"/>
  <c r="AK21" i="5"/>
  <c r="AE21" i="5"/>
  <c r="S21" i="5"/>
  <c r="M21" i="5"/>
  <c r="AI20" i="5"/>
  <c r="AC20" i="5"/>
  <c r="W20" i="5"/>
  <c r="Q20" i="5"/>
  <c r="K20" i="5"/>
  <c r="AG19" i="5"/>
  <c r="AA19" i="5"/>
  <c r="U19" i="5"/>
  <c r="O19" i="5"/>
  <c r="I19" i="5"/>
  <c r="AB25" i="5"/>
  <c r="O44" i="4"/>
  <c r="O43" i="4" s="1"/>
  <c r="O26" i="4" s="1"/>
  <c r="BP44" i="4"/>
  <c r="H43" i="18"/>
  <c r="BO44" i="4"/>
  <c r="G43" i="4"/>
  <c r="G47" i="5"/>
  <c r="AF47" i="5"/>
  <c r="J46" i="18"/>
  <c r="J45" i="18" s="1"/>
  <c r="BQ47" i="4"/>
  <c r="BQ43" i="4" s="1"/>
  <c r="BQ26" i="4" s="1"/>
  <c r="AD49" i="5"/>
  <c r="AD47" i="5" s="1"/>
  <c r="AJ47" i="4"/>
  <c r="AJ43" i="4" s="1"/>
  <c r="AJ26" i="4" s="1"/>
  <c r="I53" i="18"/>
  <c r="I17" i="18" s="1"/>
  <c r="BP54" i="4"/>
  <c r="AK81" i="4"/>
  <c r="AK79" i="4" s="1"/>
  <c r="BD81" i="4"/>
  <c r="BD79" i="4" s="1"/>
  <c r="BR81" i="4"/>
  <c r="BR79" i="4" s="1"/>
  <c r="K79" i="18"/>
  <c r="K77" i="18" s="1"/>
  <c r="K18" i="18"/>
  <c r="BO88" i="4"/>
  <c r="BO89" i="4"/>
  <c r="AJ92" i="4"/>
  <c r="AD92" i="5" s="1"/>
  <c r="AJ92" i="5" s="1"/>
  <c r="L90" i="18" s="1"/>
  <c r="Z19" i="5"/>
  <c r="T20" i="5"/>
  <c r="Z22" i="5"/>
  <c r="V23" i="5"/>
  <c r="L48" i="5"/>
  <c r="AE43" i="4"/>
  <c r="AE26" i="4" s="1"/>
  <c r="I42" i="18"/>
  <c r="I16" i="18"/>
  <c r="AH48" i="5"/>
  <c r="AH19" i="5" s="1"/>
  <c r="BD47" i="4"/>
  <c r="BO53" i="4"/>
  <c r="E52" i="18"/>
  <c r="E56" i="6"/>
  <c r="BQ56" i="4"/>
  <c r="BN56" i="4" s="1"/>
  <c r="CW85" i="2" s="1"/>
  <c r="AT56" i="4"/>
  <c r="AT54" i="4" s="1"/>
  <c r="AT53" i="4" s="1"/>
  <c r="AT52" i="4" s="1"/>
  <c r="F72" i="6"/>
  <c r="BD71" i="4"/>
  <c r="BD70" i="4" s="1"/>
  <c r="BD52" i="4" s="1"/>
  <c r="AT82" i="4"/>
  <c r="AU81" i="4"/>
  <c r="AU79" i="4" s="1"/>
  <c r="J81" i="18"/>
  <c r="J79" i="18" s="1"/>
  <c r="J77" i="18" s="1"/>
  <c r="BQ81" i="4"/>
  <c r="BQ79" i="4" s="1"/>
  <c r="BN84" i="4"/>
  <c r="G82" i="18" s="1"/>
  <c r="AJ91" i="5"/>
  <c r="L89" i="18" s="1"/>
  <c r="H90" i="18"/>
  <c r="BN92" i="4"/>
  <c r="G90" i="18" s="1"/>
  <c r="AH97" i="5"/>
  <c r="AH24" i="5" s="1"/>
  <c r="BD95" i="4"/>
  <c r="V20" i="5"/>
  <c r="AH21" i="5"/>
  <c r="AC22" i="5"/>
  <c r="AA23" i="5"/>
  <c r="U24" i="5"/>
  <c r="AX44" i="4"/>
  <c r="AX43" i="4" s="1"/>
  <c r="AX26" i="4" s="1"/>
  <c r="BD44" i="4"/>
  <c r="J42" i="18"/>
  <c r="AD25" i="4"/>
  <c r="AQ25" i="4"/>
  <c r="E46" i="18"/>
  <c r="E50" i="6"/>
  <c r="X48" i="4"/>
  <c r="AJ50" i="5"/>
  <c r="L48" i="18" s="1"/>
  <c r="F53" i="4"/>
  <c r="F53" i="5" s="1"/>
  <c r="K53" i="18"/>
  <c r="K17" i="18" s="1"/>
  <c r="BR54" i="4"/>
  <c r="AE81" i="4"/>
  <c r="AE79" i="4" s="1"/>
  <c r="AH81" i="5"/>
  <c r="AH79" i="5" s="1"/>
  <c r="AJ84" i="5"/>
  <c r="L82" i="18" s="1"/>
  <c r="BN85" i="4"/>
  <c r="G83" i="18" s="1"/>
  <c r="H84" i="18"/>
  <c r="BN86" i="4"/>
  <c r="G84" i="18" s="1"/>
  <c r="AJ89" i="5"/>
  <c r="L87" i="18" s="1"/>
  <c r="H95" i="18"/>
  <c r="Z20" i="5"/>
  <c r="R21" i="5"/>
  <c r="L22" i="5"/>
  <c r="AG22" i="5"/>
  <c r="AC23" i="5"/>
  <c r="W24" i="5"/>
  <c r="AD45" i="5"/>
  <c r="AD44" i="5" s="1"/>
  <c r="AT45" i="4"/>
  <c r="BR46" i="4"/>
  <c r="BR44" i="4" s="1"/>
  <c r="BR43" i="4" s="1"/>
  <c r="BR26" i="4" s="1"/>
  <c r="Z47" i="4"/>
  <c r="Z43" i="4" s="1"/>
  <c r="Z26" i="4" s="1"/>
  <c r="N50" i="5"/>
  <c r="N47" i="5" s="1"/>
  <c r="U47" i="4"/>
  <c r="U43" i="4" s="1"/>
  <c r="U26" i="4" s="1"/>
  <c r="H48" i="18"/>
  <c r="G48" i="18" s="1"/>
  <c r="BN50" i="4"/>
  <c r="BN51" i="4"/>
  <c r="AF55" i="5"/>
  <c r="H54" i="18"/>
  <c r="G71" i="5"/>
  <c r="G70" i="4"/>
  <c r="Y82" i="5"/>
  <c r="H80" i="18"/>
  <c r="BN82" i="4"/>
  <c r="N96" i="5"/>
  <c r="N95" i="5" s="1"/>
  <c r="U96" i="4"/>
  <c r="R95" i="4"/>
  <c r="R24" i="4"/>
  <c r="H94" i="18"/>
  <c r="BO95" i="4"/>
  <c r="BO24" i="4"/>
  <c r="Y97" i="5"/>
  <c r="AW97" i="4"/>
  <c r="AH44" i="5"/>
  <c r="D21" i="24"/>
  <c r="E44" i="18"/>
  <c r="E48" i="6"/>
  <c r="E70" i="18"/>
  <c r="E74" i="6"/>
  <c r="U71" i="4"/>
  <c r="AJ72" i="5"/>
  <c r="AH71" i="5"/>
  <c r="AH70" i="5" s="1"/>
  <c r="E71" i="18"/>
  <c r="E75" i="6"/>
  <c r="E72" i="18"/>
  <c r="E76" i="6"/>
  <c r="E73" i="18"/>
  <c r="E77" i="6"/>
  <c r="E74" i="18"/>
  <c r="E78" i="6"/>
  <c r="E75" i="18"/>
  <c r="E79" i="6"/>
  <c r="AJ85" i="5"/>
  <c r="L83" i="18" s="1"/>
  <c r="Y45" i="5"/>
  <c r="Y44" i="5" s="1"/>
  <c r="L44" i="5"/>
  <c r="I27" i="6"/>
  <c r="AA27" i="6"/>
  <c r="M27" i="6"/>
  <c r="S27" i="6"/>
  <c r="Y27" i="6"/>
  <c r="E43" i="18"/>
  <c r="E47" i="6"/>
  <c r="BP47" i="4"/>
  <c r="G47" i="18"/>
  <c r="E49" i="18"/>
  <c r="E53" i="6"/>
  <c r="N49" i="18" s="1"/>
  <c r="AH54" i="5"/>
  <c r="AH53" i="5" s="1"/>
  <c r="E54" i="18"/>
  <c r="F70" i="4"/>
  <c r="I79" i="18"/>
  <c r="I77" i="18" s="1"/>
  <c r="I18" i="18"/>
  <c r="AJ95" i="4"/>
  <c r="T97" i="6" s="1"/>
  <c r="T27" i="6" s="1"/>
  <c r="K21" i="18"/>
  <c r="K93" i="18"/>
  <c r="N56" i="5"/>
  <c r="M81" i="5"/>
  <c r="M79" i="5" s="1"/>
  <c r="BV20" i="6"/>
  <c r="CB20" i="6"/>
  <c r="CH20" i="6"/>
  <c r="J27" i="6"/>
  <c r="R27" i="6"/>
  <c r="CE45" i="6"/>
  <c r="CE28" i="6" s="1"/>
  <c r="AM54" i="6"/>
  <c r="AM27" i="6" s="1"/>
  <c r="AV54" i="6"/>
  <c r="AV27" i="6" s="1"/>
  <c r="BG54" i="6"/>
  <c r="BG27" i="6" s="1"/>
  <c r="I45" i="18"/>
  <c r="E53" i="18"/>
  <c r="E57" i="6"/>
  <c r="J18" i="18"/>
  <c r="L72" i="5"/>
  <c r="BD20" i="6"/>
  <c r="F18" i="22" s="1"/>
  <c r="BJ20" i="6"/>
  <c r="BP20" i="6"/>
  <c r="AN27" i="6"/>
  <c r="AD54" i="6"/>
  <c r="E95" i="18"/>
  <c r="E99" i="6"/>
  <c r="L97" i="5"/>
  <c r="P97" i="5" s="1"/>
  <c r="X44" i="5"/>
  <c r="AG52" i="5"/>
  <c r="AG25" i="5" s="1"/>
  <c r="AL20" i="6"/>
  <c r="E17" i="22" s="1"/>
  <c r="AR20" i="6"/>
  <c r="AX20" i="6"/>
  <c r="L27" i="6"/>
  <c r="K27" i="6"/>
  <c r="Q27" i="6"/>
  <c r="W27" i="6"/>
  <c r="AC27" i="6"/>
  <c r="AI27" i="6"/>
  <c r="X47" i="5"/>
  <c r="AW27" i="6"/>
  <c r="E47" i="18"/>
  <c r="E51" i="6"/>
  <c r="H69" i="18"/>
  <c r="H68" i="18" s="1"/>
  <c r="G70" i="18"/>
  <c r="G71" i="18"/>
  <c r="G72" i="18"/>
  <c r="G73" i="18"/>
  <c r="G74" i="18"/>
  <c r="G75" i="18"/>
  <c r="BR95" i="4"/>
  <c r="AD95" i="5"/>
  <c r="I21" i="18"/>
  <c r="P43" i="5"/>
  <c r="P26" i="5" s="1"/>
  <c r="V43" i="5"/>
  <c r="V26" i="5" s="1"/>
  <c r="V25" i="5" s="1"/>
  <c r="K47" i="5"/>
  <c r="K43" i="5" s="1"/>
  <c r="K26" i="5" s="1"/>
  <c r="L55" i="5"/>
  <c r="M54" i="5"/>
  <c r="M53" i="5" s="1"/>
  <c r="M52" i="5" s="1"/>
  <c r="X71" i="5"/>
  <c r="X70" i="5" s="1"/>
  <c r="X52" i="5" s="1"/>
  <c r="AE79" i="5"/>
  <c r="AK79" i="5" s="1"/>
  <c r="AN20" i="6"/>
  <c r="AT20" i="6"/>
  <c r="AZ20" i="6"/>
  <c r="P27" i="6"/>
  <c r="X27" i="6"/>
  <c r="AH27" i="6"/>
  <c r="AY27" i="6"/>
  <c r="AS54" i="6"/>
  <c r="AS27" i="6" s="1"/>
  <c r="BI27" i="6"/>
  <c r="BQ73" i="6"/>
  <c r="BQ72" i="6" s="1"/>
  <c r="BQ54" i="6" s="1"/>
  <c r="BQ22" i="6"/>
  <c r="BQ20" i="6" s="1"/>
  <c r="BS46" i="6"/>
  <c r="BY46" i="6"/>
  <c r="S45" i="9"/>
  <c r="S44" i="9" s="1"/>
  <c r="S27" i="9" s="1"/>
  <c r="S26" i="9" s="1"/>
  <c r="CH46" i="9"/>
  <c r="S20" i="9"/>
  <c r="S19" i="9" s="1"/>
  <c r="U48" i="9"/>
  <c r="DK49" i="9"/>
  <c r="AT75" i="7"/>
  <c r="AJ75" i="7"/>
  <c r="AB73" i="6"/>
  <c r="AB72" i="6" s="1"/>
  <c r="AB54" i="6" s="1"/>
  <c r="CM72" i="9"/>
  <c r="CM71" i="9" s="1"/>
  <c r="EN74" i="9"/>
  <c r="CM21" i="9"/>
  <c r="BR85" i="6"/>
  <c r="DU85" i="9"/>
  <c r="CU82" i="9"/>
  <c r="CU80" i="9" s="1"/>
  <c r="CU22" i="9"/>
  <c r="AK88" i="8"/>
  <c r="AP88" i="7"/>
  <c r="AZ88" i="7" s="1"/>
  <c r="AK89" i="8"/>
  <c r="AP89" i="7"/>
  <c r="AZ89" i="7" s="1"/>
  <c r="BX88" i="6"/>
  <c r="CV89" i="9"/>
  <c r="F82" i="9"/>
  <c r="F80" i="9" s="1"/>
  <c r="F22" i="9"/>
  <c r="DK91" i="9"/>
  <c r="DK82" i="9" s="1"/>
  <c r="DK80" i="9" s="1"/>
  <c r="U82" i="9"/>
  <c r="U80" i="9" s="1"/>
  <c r="U22" i="9"/>
  <c r="G20" i="7"/>
  <c r="M20" i="7"/>
  <c r="S20" i="7"/>
  <c r="Y20" i="7"/>
  <c r="AE20" i="7"/>
  <c r="AM21" i="7"/>
  <c r="W28" i="7"/>
  <c r="AC28" i="7"/>
  <c r="AI28" i="7"/>
  <c r="AK55" i="7"/>
  <c r="BT46" i="6"/>
  <c r="BT45" i="6" s="1"/>
  <c r="BT28" i="6" s="1"/>
  <c r="T45" i="9"/>
  <c r="T44" i="9" s="1"/>
  <c r="CI46" i="9"/>
  <c r="T20" i="9"/>
  <c r="T19" i="9" s="1"/>
  <c r="X45" i="9"/>
  <c r="X44" i="9" s="1"/>
  <c r="X27" i="9" s="1"/>
  <c r="X20" i="9"/>
  <c r="CM47" i="9"/>
  <c r="CM45" i="9" s="1"/>
  <c r="E48" i="9"/>
  <c r="CU49" i="9"/>
  <c r="V48" i="9"/>
  <c r="DL49" i="9"/>
  <c r="CC73" i="6"/>
  <c r="CC72" i="6" s="1"/>
  <c r="CC54" i="6" s="1"/>
  <c r="BT84" i="9"/>
  <c r="BT82" i="9" s="1"/>
  <c r="BT80" i="9" s="1"/>
  <c r="E82" i="9"/>
  <c r="E80" i="9" s="1"/>
  <c r="E22" i="9"/>
  <c r="AK87" i="8"/>
  <c r="AP87" i="7"/>
  <c r="AZ87" i="7" s="1"/>
  <c r="AK91" i="8"/>
  <c r="AP91" i="7"/>
  <c r="AZ91" i="7" s="1"/>
  <c r="AJ94" i="7"/>
  <c r="AT94" i="7" s="1"/>
  <c r="AL21" i="7"/>
  <c r="AL47" i="7"/>
  <c r="AL46" i="7" s="1"/>
  <c r="AL29" i="7" s="1"/>
  <c r="AR21" i="7"/>
  <c r="AR47" i="7"/>
  <c r="AR46" i="7" s="1"/>
  <c r="AR29" i="7" s="1"/>
  <c r="S55" i="7"/>
  <c r="S28" i="7" s="1"/>
  <c r="Y55" i="7"/>
  <c r="Y28" i="7" s="1"/>
  <c r="AE55" i="7"/>
  <c r="AE28" i="7" s="1"/>
  <c r="AR98" i="7"/>
  <c r="AR26" i="7"/>
  <c r="BU46" i="6"/>
  <c r="BU45" i="6" s="1"/>
  <c r="BU28" i="6" s="1"/>
  <c r="CJ46" i="9"/>
  <c r="U45" i="9"/>
  <c r="U20" i="9"/>
  <c r="CV49" i="9"/>
  <c r="F48" i="9"/>
  <c r="BL72" i="6"/>
  <c r="BL54" i="6" s="1"/>
  <c r="BL27" i="6" s="1"/>
  <c r="U73" i="6"/>
  <c r="U72" i="6" s="1"/>
  <c r="U54" i="6" s="1"/>
  <c r="CH73" i="6"/>
  <c r="CH72" i="6" s="1"/>
  <c r="CH54" i="6" s="1"/>
  <c r="CH27" i="6" s="1"/>
  <c r="AT85" i="7"/>
  <c r="EN84" i="9"/>
  <c r="EN22" i="9" s="1"/>
  <c r="CM82" i="9"/>
  <c r="CM80" i="9" s="1"/>
  <c r="CM22" i="9"/>
  <c r="DY85" i="9"/>
  <c r="AJ90" i="7"/>
  <c r="AT90" i="7" s="1"/>
  <c r="BA90" i="6"/>
  <c r="BR90" i="6" s="1"/>
  <c r="DM90" i="9"/>
  <c r="W82" i="9"/>
  <c r="W80" i="9" s="1"/>
  <c r="W26" i="9" s="1"/>
  <c r="W22" i="9"/>
  <c r="W19" i="9" s="1"/>
  <c r="AK94" i="8"/>
  <c r="AP94" i="7"/>
  <c r="AZ94" i="7" s="1"/>
  <c r="BX93" i="6"/>
  <c r="AZ74" i="7"/>
  <c r="AL98" i="7"/>
  <c r="AL26" i="7"/>
  <c r="BT46" i="9"/>
  <c r="DU46" i="9" s="1"/>
  <c r="E20" i="9"/>
  <c r="E45" i="9"/>
  <c r="CK46" i="9"/>
  <c r="EL46" i="9" s="1"/>
  <c r="V45" i="9"/>
  <c r="V20" i="9"/>
  <c r="V19" i="9" s="1"/>
  <c r="BS49" i="6"/>
  <c r="BY49" i="6"/>
  <c r="BM72" i="6"/>
  <c r="BM54" i="6" s="1"/>
  <c r="BM27" i="6" s="1"/>
  <c r="BZ72" i="6"/>
  <c r="BZ54" i="6" s="1"/>
  <c r="CB73" i="6"/>
  <c r="CB72" i="6" s="1"/>
  <c r="CB54" i="6" s="1"/>
  <c r="AK85" i="8"/>
  <c r="AP85" i="7"/>
  <c r="X82" i="9"/>
  <c r="X80" i="9" s="1"/>
  <c r="X22" i="9"/>
  <c r="AK86" i="8"/>
  <c r="AP86" i="7"/>
  <c r="AZ86" i="7" s="1"/>
  <c r="BX84" i="9"/>
  <c r="BX82" i="9" s="1"/>
  <c r="BX80" i="9" s="1"/>
  <c r="AW87" i="8"/>
  <c r="AW84" i="8" s="1"/>
  <c r="AW82" i="8" s="1"/>
  <c r="BD83" i="6"/>
  <c r="BD81" i="6" s="1"/>
  <c r="BD27" i="6" s="1"/>
  <c r="AK90" i="8"/>
  <c r="AP90" i="7"/>
  <c r="AZ90" i="7" s="1"/>
  <c r="BX89" i="6"/>
  <c r="BU89" i="6"/>
  <c r="BU83" i="6" s="1"/>
  <c r="BU81" i="6" s="1"/>
  <c r="AP99" i="7"/>
  <c r="AY46" i="7"/>
  <c r="AY29" i="7" s="1"/>
  <c r="AN55" i="7"/>
  <c r="AM98" i="7"/>
  <c r="AM26" i="7"/>
  <c r="F45" i="9"/>
  <c r="F20" i="9"/>
  <c r="BU46" i="9"/>
  <c r="DV46" i="9" s="1"/>
  <c r="BU82" i="9"/>
  <c r="BU80" i="9" s="1"/>
  <c r="BU22" i="9"/>
  <c r="AX82" i="7"/>
  <c r="R45" i="9"/>
  <c r="R44" i="9" s="1"/>
  <c r="R27" i="9" s="1"/>
  <c r="R26" i="9" s="1"/>
  <c r="R20" i="9"/>
  <c r="R19" i="9" s="1"/>
  <c r="CG46" i="9"/>
  <c r="EH46" i="9" s="1"/>
  <c r="BO72" i="6"/>
  <c r="BO54" i="6" s="1"/>
  <c r="BO27" i="6" s="1"/>
  <c r="BS83" i="6"/>
  <c r="BS81" i="6" s="1"/>
  <c r="BZ83" i="6"/>
  <c r="BZ81" i="6" s="1"/>
  <c r="BX86" i="6"/>
  <c r="AK95" i="8"/>
  <c r="AP95" i="7"/>
  <c r="AZ95" i="7" s="1"/>
  <c r="BX98" i="6"/>
  <c r="AK100" i="8"/>
  <c r="AZ100" i="7"/>
  <c r="AP100" i="7" s="1"/>
  <c r="AK21" i="7"/>
  <c r="AK47" i="7"/>
  <c r="AK46" i="7" s="1"/>
  <c r="AK29" i="7" s="1"/>
  <c r="AQ21" i="7"/>
  <c r="AQ47" i="7"/>
  <c r="AQ46" i="7" s="1"/>
  <c r="AQ29" i="7" s="1"/>
  <c r="AO98" i="7"/>
  <c r="AO26" i="7"/>
  <c r="X21" i="9"/>
  <c r="H82" i="9"/>
  <c r="H80" i="9" s="1"/>
  <c r="H26" i="9" s="1"/>
  <c r="CX90" i="9"/>
  <c r="CX82" i="9" s="1"/>
  <c r="CX80" i="9" s="1"/>
  <c r="H22" i="9"/>
  <c r="H19" i="9" s="1"/>
  <c r="AK26" i="7"/>
  <c r="AQ26" i="7"/>
  <c r="AW26" i="7"/>
  <c r="AW20" i="7" s="1"/>
  <c r="AW47" i="7"/>
  <c r="AW46" i="7" s="1"/>
  <c r="AW29" i="7" s="1"/>
  <c r="AP48" i="7"/>
  <c r="H73" i="7"/>
  <c r="N73" i="7"/>
  <c r="AL84" i="7"/>
  <c r="AL82" i="7" s="1"/>
  <c r="AY85" i="7"/>
  <c r="AU87" i="7"/>
  <c r="AW89" i="7"/>
  <c r="AW84" i="7" s="1"/>
  <c r="AW82" i="7" s="1"/>
  <c r="AW98" i="7"/>
  <c r="Q28" i="8"/>
  <c r="AO28" i="8"/>
  <c r="AB28" i="8"/>
  <c r="AJ46" i="8"/>
  <c r="AJ29" i="8" s="1"/>
  <c r="AR28" i="8"/>
  <c r="S46" i="8"/>
  <c r="S29" i="8" s="1"/>
  <c r="AI46" i="8"/>
  <c r="AI29" i="8" s="1"/>
  <c r="T46" i="8"/>
  <c r="T29" i="8" s="1"/>
  <c r="AW46" i="8"/>
  <c r="AW29" i="8" s="1"/>
  <c r="AE55" i="8"/>
  <c r="AE28" i="8" s="1"/>
  <c r="AE22" i="8"/>
  <c r="AE20" i="8" s="1"/>
  <c r="J73" i="7"/>
  <c r="AX73" i="7" s="1"/>
  <c r="AX55" i="7" s="1"/>
  <c r="P73" i="7"/>
  <c r="P55" i="7" s="1"/>
  <c r="V73" i="7"/>
  <c r="V55" i="7" s="1"/>
  <c r="V28" i="7" s="1"/>
  <c r="E73" i="7"/>
  <c r="AS73" i="7" s="1"/>
  <c r="K73" i="7"/>
  <c r="AY73" i="7" s="1"/>
  <c r="AY55" i="7" s="1"/>
  <c r="G73" i="7"/>
  <c r="AU73" i="7" s="1"/>
  <c r="AU55" i="7" s="1"/>
  <c r="M73" i="7"/>
  <c r="BA73" i="7" s="1"/>
  <c r="BA55" i="7" s="1"/>
  <c r="BA99" i="8"/>
  <c r="DW46" i="9"/>
  <c r="EM46" i="9"/>
  <c r="BX45" i="9"/>
  <c r="DY47" i="9"/>
  <c r="DY45" i="9" s="1"/>
  <c r="EE47" i="9"/>
  <c r="DZ47" i="9"/>
  <c r="DZ45" i="9" s="1"/>
  <c r="EF47" i="9"/>
  <c r="EL47" i="9"/>
  <c r="BG45" i="9"/>
  <c r="BG44" i="9" s="1"/>
  <c r="BG27" i="9" s="1"/>
  <c r="AU45" i="9"/>
  <c r="EA46" i="9"/>
  <c r="G82" i="9"/>
  <c r="G80" i="9" s="1"/>
  <c r="G26" i="9" s="1"/>
  <c r="CW90" i="9"/>
  <c r="G22" i="9"/>
  <c r="G19" i="9" s="1"/>
  <c r="N27" i="9"/>
  <c r="N26" i="9" s="1"/>
  <c r="T27" i="9"/>
  <c r="T26" i="9" s="1"/>
  <c r="Z27" i="9"/>
  <c r="Z26" i="9" s="1"/>
  <c r="BP27" i="9"/>
  <c r="CN27" i="9"/>
  <c r="CN26" i="9" s="1"/>
  <c r="CT27" i="9"/>
  <c r="CT26" i="9" s="1"/>
  <c r="CZ45" i="9"/>
  <c r="CZ44" i="9" s="1"/>
  <c r="CZ27" i="9" s="1"/>
  <c r="EN46" i="9"/>
  <c r="EF46" i="9"/>
  <c r="DF45" i="9"/>
  <c r="DL45" i="9"/>
  <c r="EG46" i="9"/>
  <c r="CY45" i="9"/>
  <c r="DE45" i="9"/>
  <c r="DE44" i="9" s="1"/>
  <c r="DE27" i="9" s="1"/>
  <c r="DK45" i="9"/>
  <c r="DW47" i="9"/>
  <c r="EC47" i="9"/>
  <c r="EI47" i="9"/>
  <c r="DI45" i="9"/>
  <c r="AV48" i="9"/>
  <c r="BD48" i="9"/>
  <c r="BD44" i="9" s="1"/>
  <c r="BD27" i="9" s="1"/>
  <c r="CX48" i="9"/>
  <c r="DF48" i="9"/>
  <c r="EG49" i="9"/>
  <c r="EG50" i="9"/>
  <c r="DG48" i="9"/>
  <c r="DG44" i="9" s="1"/>
  <c r="DG27" i="9" s="1"/>
  <c r="ED50" i="9"/>
  <c r="DX51" i="9"/>
  <c r="ED51" i="9"/>
  <c r="EJ51" i="9"/>
  <c r="EA51" i="9"/>
  <c r="BI53" i="9"/>
  <c r="DZ49" i="9"/>
  <c r="EM51" i="9"/>
  <c r="EM48" i="9" s="1"/>
  <c r="DA44" i="9"/>
  <c r="DA27" i="9" s="1"/>
  <c r="DH44" i="9"/>
  <c r="DH27" i="9" s="1"/>
  <c r="BZ45" i="9"/>
  <c r="BZ44" i="9" s="1"/>
  <c r="BZ27" i="9" s="1"/>
  <c r="CU45" i="9"/>
  <c r="CL48" i="9"/>
  <c r="CL44" i="9" s="1"/>
  <c r="CL27" i="9" s="1"/>
  <c r="EN49" i="9"/>
  <c r="EN48" i="9" s="1"/>
  <c r="CM48" i="9"/>
  <c r="EA49" i="9"/>
  <c r="EC49" i="9"/>
  <c r="DW50" i="9"/>
  <c r="CW48" i="9"/>
  <c r="EC50" i="9"/>
  <c r="DC48" i="9"/>
  <c r="EI50" i="9"/>
  <c r="DI48" i="9"/>
  <c r="DX50" i="9"/>
  <c r="EF50" i="9"/>
  <c r="CU55" i="9"/>
  <c r="CU54" i="9" s="1"/>
  <c r="DX57" i="9"/>
  <c r="CX55" i="9"/>
  <c r="CX54" i="9" s="1"/>
  <c r="CX53" i="9" s="1"/>
  <c r="ED57" i="9"/>
  <c r="DD55" i="9"/>
  <c r="DD54" i="9" s="1"/>
  <c r="BT72" i="9"/>
  <c r="BT71" i="9" s="1"/>
  <c r="BT53" i="9" s="1"/>
  <c r="DU73" i="9"/>
  <c r="CL72" i="9"/>
  <c r="CL71" i="9" s="1"/>
  <c r="CL53" i="9" s="1"/>
  <c r="EM73" i="9"/>
  <c r="DY73" i="9"/>
  <c r="CY72" i="9"/>
  <c r="CY71" i="9" s="1"/>
  <c r="CY53" i="9" s="1"/>
  <c r="EK73" i="9"/>
  <c r="DK72" i="9"/>
  <c r="DK71" i="9" s="1"/>
  <c r="EB49" i="9"/>
  <c r="EH49" i="9"/>
  <c r="EA56" i="9"/>
  <c r="DA55" i="9"/>
  <c r="DA54" i="9" s="1"/>
  <c r="DG55" i="9"/>
  <c r="DG54" i="9" s="1"/>
  <c r="EG56" i="9"/>
  <c r="EM56" i="9"/>
  <c r="DM55" i="9"/>
  <c r="DM54" i="9" s="1"/>
  <c r="EC46" i="9"/>
  <c r="DU47" i="9"/>
  <c r="AX48" i="9"/>
  <c r="AX44" i="9" s="1"/>
  <c r="AX27" i="9" s="1"/>
  <c r="AX26" i="9" s="1"/>
  <c r="EB51" i="9"/>
  <c r="EH51" i="9"/>
  <c r="EF57" i="9"/>
  <c r="DX84" i="9"/>
  <c r="ED84" i="9"/>
  <c r="DD82" i="9"/>
  <c r="DD80" i="9" s="1"/>
  <c r="EJ84" i="9"/>
  <c r="DJ82" i="9"/>
  <c r="DJ80" i="9" s="1"/>
  <c r="EJ46" i="9"/>
  <c r="EB47" i="9"/>
  <c r="DZ50" i="9"/>
  <c r="EI51" i="9"/>
  <c r="DW56" i="9"/>
  <c r="EC56" i="9"/>
  <c r="EI56" i="9"/>
  <c r="CO44" i="9"/>
  <c r="CO27" i="9" s="1"/>
  <c r="CO26" i="9" s="1"/>
  <c r="EB46" i="9"/>
  <c r="DY52" i="9"/>
  <c r="DY48" i="9" s="1"/>
  <c r="EE52" i="9"/>
  <c r="EE48" i="9" s="1"/>
  <c r="EK52" i="9"/>
  <c r="M53" i="9"/>
  <c r="M26" i="9" s="1"/>
  <c r="DE53" i="9"/>
  <c r="BY55" i="9"/>
  <c r="BY54" i="9" s="1"/>
  <c r="EJ55" i="9"/>
  <c r="EJ54" i="9" s="1"/>
  <c r="EB55" i="9"/>
  <c r="EB54" i="9" s="1"/>
  <c r="EC74" i="9"/>
  <c r="CB72" i="9"/>
  <c r="CB71" i="9" s="1"/>
  <c r="CB53" i="9" s="1"/>
  <c r="CH72" i="9"/>
  <c r="CH71" i="9" s="1"/>
  <c r="CH53" i="9" s="1"/>
  <c r="EI74" i="9"/>
  <c r="DH72" i="9"/>
  <c r="DH71" i="9" s="1"/>
  <c r="DH53" i="9" s="1"/>
  <c r="EH74" i="9"/>
  <c r="EG88" i="9"/>
  <c r="DG82" i="9"/>
  <c r="DG80" i="9" s="1"/>
  <c r="EM88" i="9"/>
  <c r="DM82" i="9"/>
  <c r="DM80" i="9" s="1"/>
  <c r="DC55" i="9"/>
  <c r="DC54" i="9" s="1"/>
  <c r="DJ55" i="9"/>
  <c r="DJ54" i="9" s="1"/>
  <c r="EK57" i="9"/>
  <c r="DK55" i="9"/>
  <c r="DK54" i="9" s="1"/>
  <c r="BY72" i="9"/>
  <c r="BY71" i="9" s="1"/>
  <c r="CW72" i="9"/>
  <c r="CW71" i="9" s="1"/>
  <c r="CW53" i="9" s="1"/>
  <c r="DW74" i="9"/>
  <c r="DU75" i="9"/>
  <c r="ED75" i="9"/>
  <c r="EM77" i="9"/>
  <c r="DA82" i="9"/>
  <c r="DA80" i="9" s="1"/>
  <c r="BZ82" i="9"/>
  <c r="BZ80" i="9" s="1"/>
  <c r="CF82" i="9"/>
  <c r="CF80" i="9" s="1"/>
  <c r="CL82" i="9"/>
  <c r="CL80" i="9" s="1"/>
  <c r="EE83" i="9"/>
  <c r="DE82" i="9"/>
  <c r="DE80" i="9" s="1"/>
  <c r="EK83" i="9"/>
  <c r="DO53" i="9"/>
  <c r="EG73" i="9"/>
  <c r="EG78" i="9"/>
  <c r="EB86" i="9"/>
  <c r="CA82" i="9"/>
  <c r="CA80" i="9" s="1"/>
  <c r="DV97" i="9"/>
  <c r="AU96" i="9"/>
  <c r="EH97" i="9"/>
  <c r="BG96" i="9"/>
  <c r="DU97" i="9"/>
  <c r="BT96" i="9"/>
  <c r="BZ96" i="9"/>
  <c r="EA97" i="9"/>
  <c r="CL96" i="9"/>
  <c r="EM97" i="9"/>
  <c r="DY97" i="9"/>
  <c r="CY96" i="9"/>
  <c r="EE97" i="9"/>
  <c r="DE96" i="9"/>
  <c r="EK97" i="9"/>
  <c r="DK96" i="9"/>
  <c r="CD55" i="9"/>
  <c r="CD54" i="9" s="1"/>
  <c r="DF55" i="9"/>
  <c r="DF54" i="9" s="1"/>
  <c r="DF53" i="9" s="1"/>
  <c r="CK72" i="9"/>
  <c r="CK71" i="9" s="1"/>
  <c r="CK53" i="9" s="1"/>
  <c r="BW72" i="9"/>
  <c r="BW71" i="9" s="1"/>
  <c r="BW53" i="9" s="1"/>
  <c r="CC72" i="9"/>
  <c r="CC71" i="9" s="1"/>
  <c r="CC53" i="9" s="1"/>
  <c r="CI72" i="9"/>
  <c r="CI71" i="9" s="1"/>
  <c r="CI53" i="9" s="1"/>
  <c r="CV72" i="9"/>
  <c r="CV71" i="9" s="1"/>
  <c r="CV53" i="9" s="1"/>
  <c r="DB72" i="9"/>
  <c r="DB71" i="9" s="1"/>
  <c r="DB53" i="9" s="1"/>
  <c r="ED73" i="9"/>
  <c r="EP82" i="9"/>
  <c r="EP80" i="9" s="1"/>
  <c r="EP26" i="9" s="1"/>
  <c r="BX55" i="9"/>
  <c r="BX54" i="9" s="1"/>
  <c r="BX53" i="9" s="1"/>
  <c r="EK56" i="9"/>
  <c r="DC72" i="9"/>
  <c r="DC71" i="9" s="1"/>
  <c r="DI72" i="9"/>
  <c r="DI71" i="9" s="1"/>
  <c r="DI53" i="9" s="1"/>
  <c r="ED77" i="9"/>
  <c r="EE88" i="9"/>
  <c r="BU55" i="9"/>
  <c r="BU54" i="9" s="1"/>
  <c r="BU53" i="9" s="1"/>
  <c r="CA55" i="9"/>
  <c r="CA54" i="9" s="1"/>
  <c r="CA53" i="9" s="1"/>
  <c r="CG55" i="9"/>
  <c r="CG54" i="9" s="1"/>
  <c r="CG53" i="9" s="1"/>
  <c r="CM55" i="9"/>
  <c r="CM54" i="9" s="1"/>
  <c r="CM53" i="9" s="1"/>
  <c r="EF56" i="9"/>
  <c r="DW57" i="9"/>
  <c r="EC57" i="9"/>
  <c r="DJ72" i="9"/>
  <c r="DJ71" i="9" s="1"/>
  <c r="EI73" i="9"/>
  <c r="EM74" i="9"/>
  <c r="DY75" i="9"/>
  <c r="EE75" i="9"/>
  <c r="EE21" i="9" s="1"/>
  <c r="EK75" i="9"/>
  <c r="CC82" i="9"/>
  <c r="CC80" i="9" s="1"/>
  <c r="DU89" i="9"/>
  <c r="EC77" i="9"/>
  <c r="EI77" i="9"/>
  <c r="DW78" i="9"/>
  <c r="EC78" i="9"/>
  <c r="EI78" i="9"/>
  <c r="CV82" i="9"/>
  <c r="CV80" i="9" s="1"/>
  <c r="DB82" i="9"/>
  <c r="DB80" i="9" s="1"/>
  <c r="DH82" i="9"/>
  <c r="DH80" i="9" s="1"/>
  <c r="EL56" i="9"/>
  <c r="CU72" i="9"/>
  <c r="CU71" i="9" s="1"/>
  <c r="DA72" i="9"/>
  <c r="DA71" i="9" s="1"/>
  <c r="DG72" i="9"/>
  <c r="DG71" i="9" s="1"/>
  <c r="DM72" i="9"/>
  <c r="DM71" i="9" s="1"/>
  <c r="EA73" i="9"/>
  <c r="CD82" i="9"/>
  <c r="CD80" i="9" s="1"/>
  <c r="CJ82" i="9"/>
  <c r="CJ80" i="9" s="1"/>
  <c r="DW83" i="9"/>
  <c r="EC83" i="9"/>
  <c r="EI83" i="9"/>
  <c r="ER82" i="9"/>
  <c r="ER80" i="9" s="1"/>
  <c r="ER26" i="9" s="1"/>
  <c r="EA85" i="9"/>
  <c r="EG85" i="9"/>
  <c r="EF86" i="9"/>
  <c r="DX91" i="9"/>
  <c r="ED91" i="9"/>
  <c r="EJ91" i="9"/>
  <c r="O24" i="10"/>
  <c r="U24" i="10"/>
  <c r="AA24" i="10"/>
  <c r="EB97" i="9"/>
  <c r="J16" i="10"/>
  <c r="E24" i="10"/>
  <c r="W24" i="10"/>
  <c r="EA89" i="9"/>
  <c r="EG89" i="9"/>
  <c r="DW92" i="9"/>
  <c r="EI92" i="9"/>
  <c r="DU93" i="9"/>
  <c r="EA93" i="9"/>
  <c r="EG93" i="9"/>
  <c r="DB96" i="9"/>
  <c r="DI96" i="9"/>
  <c r="J24" i="10"/>
  <c r="V24" i="10"/>
  <c r="AB24" i="10"/>
  <c r="M24" i="10"/>
  <c r="DY98" i="9"/>
  <c r="DX87" i="9"/>
  <c r="ED87" i="9"/>
  <c r="EJ87" i="9"/>
  <c r="DU90" i="9"/>
  <c r="EA90" i="9"/>
  <c r="EG90" i="9"/>
  <c r="DW97" i="9"/>
  <c r="H16" i="10"/>
  <c r="N16" i="10"/>
  <c r="T16" i="10"/>
  <c r="S24" i="10"/>
  <c r="CZ82" i="9"/>
  <c r="CZ80" i="9" s="1"/>
  <c r="DF82" i="9"/>
  <c r="DF80" i="9" s="1"/>
  <c r="DL82" i="9"/>
  <c r="DL80" i="9" s="1"/>
  <c r="EJ85" i="9"/>
  <c r="DV93" i="9"/>
  <c r="EB93" i="9"/>
  <c r="EH93" i="9"/>
  <c r="DZ97" i="9"/>
  <c r="EF97" i="9"/>
  <c r="EL97" i="9"/>
  <c r="DX97" i="9"/>
  <c r="EJ97" i="9"/>
  <c r="DU98" i="9"/>
  <c r="EA98" i="9"/>
  <c r="EG98" i="9"/>
  <c r="EG25" i="9" s="1"/>
  <c r="I16" i="10"/>
  <c r="H24" i="10"/>
  <c r="N24" i="10"/>
  <c r="T24" i="10"/>
  <c r="Z24" i="10"/>
  <c r="BQ27" i="6" l="1"/>
  <c r="BT20" i="6"/>
  <c r="CA44" i="9"/>
  <c r="CA27" i="9" s="1"/>
  <c r="O27" i="6"/>
  <c r="BZ20" i="6"/>
  <c r="EJ72" i="9"/>
  <c r="EJ71" i="9" s="1"/>
  <c r="G27" i="6"/>
  <c r="DF19" i="9"/>
  <c r="EN82" i="9"/>
  <c r="EN80" i="9" s="1"/>
  <c r="EB72" i="9"/>
  <c r="EB71" i="9" s="1"/>
  <c r="BM26" i="9"/>
  <c r="G28" i="8"/>
  <c r="H52" i="5"/>
  <c r="J25" i="5"/>
  <c r="Z18" i="4"/>
  <c r="CA19" i="9"/>
  <c r="T25" i="5"/>
  <c r="BT27" i="6"/>
  <c r="M25" i="5"/>
  <c r="AF28" i="8"/>
  <c r="G31" i="24"/>
  <c r="G16" i="24" s="1"/>
  <c r="DZ55" i="9"/>
  <c r="DZ54" i="9" s="1"/>
  <c r="AZ44" i="9"/>
  <c r="AZ27" i="9" s="1"/>
  <c r="DL53" i="9"/>
  <c r="AE27" i="6"/>
  <c r="BC25" i="4"/>
  <c r="CF19" i="9"/>
  <c r="I28" i="2"/>
  <c r="M41" i="18"/>
  <c r="M24" i="18" s="1"/>
  <c r="AW28" i="3"/>
  <c r="CX44" i="9"/>
  <c r="CX27" i="9" s="1"/>
  <c r="EF22" i="9"/>
  <c r="CD53" i="9"/>
  <c r="DX20" i="9"/>
  <c r="BD26" i="9"/>
  <c r="BP26" i="9"/>
  <c r="AF26" i="9"/>
  <c r="AJ26" i="9"/>
  <c r="AV44" i="9"/>
  <c r="AV27" i="9" s="1"/>
  <c r="AV26" i="9" s="1"/>
  <c r="BS28" i="2"/>
  <c r="EL82" i="9"/>
  <c r="EL80" i="9" s="1"/>
  <c r="DX72" i="9"/>
  <c r="DX71" i="9" s="1"/>
  <c r="ED25" i="9"/>
  <c r="P26" i="9"/>
  <c r="DI19" i="9"/>
  <c r="DO26" i="9"/>
  <c r="CY44" i="9"/>
  <c r="CY27" i="9" s="1"/>
  <c r="DV72" i="9"/>
  <c r="DV71" i="9" s="1"/>
  <c r="DV53" i="9" s="1"/>
  <c r="BB26" i="9"/>
  <c r="DB44" i="9"/>
  <c r="DB27" i="9" s="1"/>
  <c r="CL19" i="9"/>
  <c r="AW23" i="3"/>
  <c r="AW20" i="3" s="1"/>
  <c r="DC19" i="9"/>
  <c r="CE19" i="9"/>
  <c r="DC44" i="9"/>
  <c r="DC27" i="9" s="1"/>
  <c r="EJ48" i="9"/>
  <c r="DB19" i="9"/>
  <c r="DG19" i="9"/>
  <c r="AU44" i="9"/>
  <c r="AU27" i="9" s="1"/>
  <c r="S28" i="8"/>
  <c r="AL46" i="8"/>
  <c r="AL29" i="8" s="1"/>
  <c r="AL28" i="8" s="1"/>
  <c r="AZ28" i="8"/>
  <c r="H28" i="8"/>
  <c r="N46" i="8"/>
  <c r="N29" i="8" s="1"/>
  <c r="N28" i="8" s="1"/>
  <c r="O46" i="8"/>
  <c r="O29" i="8" s="1"/>
  <c r="O28" i="8" s="1"/>
  <c r="T28" i="8"/>
  <c r="AK46" i="8"/>
  <c r="AK29" i="8" s="1"/>
  <c r="AJ20" i="8"/>
  <c r="AO21" i="7"/>
  <c r="Z28" i="7"/>
  <c r="AG28" i="7"/>
  <c r="AV23" i="7"/>
  <c r="AV20" i="7" s="1"/>
  <c r="BB20" i="7"/>
  <c r="AQ28" i="7"/>
  <c r="AV74" i="7"/>
  <c r="AX74" i="7"/>
  <c r="BB46" i="7"/>
  <c r="BB29" i="7" s="1"/>
  <c r="AU23" i="7"/>
  <c r="AU20" i="7" s="1"/>
  <c r="AN28" i="7"/>
  <c r="AX28" i="7"/>
  <c r="DX21" i="9"/>
  <c r="AS55" i="7"/>
  <c r="M28" i="8"/>
  <c r="E44" i="9"/>
  <c r="E27" i="9" s="1"/>
  <c r="E26" i="9" s="1"/>
  <c r="CC27" i="6"/>
  <c r="AZ26" i="9"/>
  <c r="BL44" i="9"/>
  <c r="BL27" i="9" s="1"/>
  <c r="BL26" i="9" s="1"/>
  <c r="AL27" i="6"/>
  <c r="CD45" i="6"/>
  <c r="CD28" i="6" s="1"/>
  <c r="W28" i="2"/>
  <c r="P28" i="8"/>
  <c r="F20" i="6"/>
  <c r="EA72" i="9"/>
  <c r="EA71" i="9" s="1"/>
  <c r="AV84" i="7"/>
  <c r="AV82" i="7" s="1"/>
  <c r="AW73" i="7"/>
  <c r="AW55" i="7" s="1"/>
  <c r="AB27" i="6"/>
  <c r="DZ21" i="9"/>
  <c r="AX46" i="8"/>
  <c r="AX29" i="8" s="1"/>
  <c r="AX28" i="8" s="1"/>
  <c r="BF26" i="9"/>
  <c r="AY44" i="9"/>
  <c r="AY27" i="9" s="1"/>
  <c r="EH22" i="9"/>
  <c r="AI28" i="8"/>
  <c r="EF48" i="9"/>
  <c r="AW26" i="9"/>
  <c r="EC72" i="9"/>
  <c r="EC71" i="9" s="1"/>
  <c r="CW44" i="9"/>
  <c r="CW27" i="9" s="1"/>
  <c r="AW74" i="7"/>
  <c r="DD53" i="9"/>
  <c r="DD26" i="9" s="1"/>
  <c r="DW48" i="9"/>
  <c r="U27" i="6"/>
  <c r="AG46" i="8"/>
  <c r="AG29" i="8" s="1"/>
  <c r="AG28" i="8" s="1"/>
  <c r="CD44" i="9"/>
  <c r="CD27" i="9" s="1"/>
  <c r="AH46" i="8"/>
  <c r="AH29" i="8" s="1"/>
  <c r="AH28" i="8" s="1"/>
  <c r="EJ82" i="9"/>
  <c r="EJ80" i="9" s="1"/>
  <c r="EH21" i="9"/>
  <c r="BX44" i="9"/>
  <c r="BX27" i="9" s="1"/>
  <c r="BX26" i="9" s="1"/>
  <c r="AJ28" i="8"/>
  <c r="U28" i="8"/>
  <c r="U44" i="9"/>
  <c r="U27" i="9" s="1"/>
  <c r="AK43" i="5"/>
  <c r="AK26" i="5" s="1"/>
  <c r="AK52" i="5"/>
  <c r="AK25" i="4"/>
  <c r="F54" i="6"/>
  <c r="F27" i="6" s="1"/>
  <c r="W25" i="4"/>
  <c r="AR25" i="4"/>
  <c r="BK25" i="4"/>
  <c r="L25" i="4"/>
  <c r="AE18" i="4"/>
  <c r="CW135" i="2"/>
  <c r="CW134" i="2" s="1"/>
  <c r="CW82" i="2" s="1"/>
  <c r="CW28" i="2" s="1"/>
  <c r="N25" i="4"/>
  <c r="BL25" i="4"/>
  <c r="I25" i="4"/>
  <c r="O25" i="4"/>
  <c r="AM25" i="4"/>
  <c r="G34" i="24"/>
  <c r="G15" i="24" s="1"/>
  <c r="I23" i="24"/>
  <c r="CC83" i="4"/>
  <c r="CB83" i="4" s="1"/>
  <c r="AA25" i="4"/>
  <c r="Z25" i="4"/>
  <c r="BD18" i="4"/>
  <c r="BB25" i="4"/>
  <c r="V52" i="4"/>
  <c r="BN87" i="4"/>
  <c r="G85" i="18" s="1"/>
  <c r="AH95" i="5"/>
  <c r="AX25" i="4"/>
  <c r="E25" i="4"/>
  <c r="E25" i="5" s="1"/>
  <c r="AO25" i="4"/>
  <c r="AP25" i="4"/>
  <c r="AH25" i="4"/>
  <c r="AS25" i="4"/>
  <c r="CW22" i="2"/>
  <c r="CW20" i="2" s="1"/>
  <c r="F39" i="24"/>
  <c r="AU25" i="4"/>
  <c r="V25" i="4"/>
  <c r="N43" i="5"/>
  <c r="N26" i="5" s="1"/>
  <c r="BO43" i="4"/>
  <c r="BO26" i="4" s="1"/>
  <c r="E58" i="6"/>
  <c r="U87" i="4"/>
  <c r="E89" i="6" s="1"/>
  <c r="AZ25" i="4"/>
  <c r="J25" i="4"/>
  <c r="AN25" i="4"/>
  <c r="BP18" i="4"/>
  <c r="AJ49" i="5"/>
  <c r="L47" i="18" s="1"/>
  <c r="AD21" i="5"/>
  <c r="BM25" i="4"/>
  <c r="AB25" i="4"/>
  <c r="U86" i="4"/>
  <c r="U92" i="4"/>
  <c r="AF25" i="4"/>
  <c r="AJ52" i="4"/>
  <c r="K25" i="5"/>
  <c r="H43" i="5"/>
  <c r="H26" i="5" s="1"/>
  <c r="I28" i="3"/>
  <c r="I18" i="5"/>
  <c r="BA46" i="7"/>
  <c r="BA29" i="7" s="1"/>
  <c r="BA46" i="8"/>
  <c r="BA29" i="8" s="1"/>
  <c r="BA28" i="8" s="1"/>
  <c r="L28" i="8"/>
  <c r="DX45" i="9"/>
  <c r="U26" i="9"/>
  <c r="EF72" i="9"/>
  <c r="EF71" i="9" s="1"/>
  <c r="DW72" i="9"/>
  <c r="DW71" i="9" s="1"/>
  <c r="DX55" i="9"/>
  <c r="DX54" i="9" s="1"/>
  <c r="DP26" i="9"/>
  <c r="CE53" i="9"/>
  <c r="CE26" i="9" s="1"/>
  <c r="CF44" i="9"/>
  <c r="CF27" i="9" s="1"/>
  <c r="CF26" i="9" s="1"/>
  <c r="ED82" i="9"/>
  <c r="ED80" i="9" s="1"/>
  <c r="CC26" i="9"/>
  <c r="E19" i="9"/>
  <c r="EB21" i="9"/>
  <c r="DV21" i="9"/>
  <c r="EJ21" i="9"/>
  <c r="AP26" i="9"/>
  <c r="AY26" i="9"/>
  <c r="AH52" i="5"/>
  <c r="I25" i="5"/>
  <c r="D42" i="24"/>
  <c r="D43" i="24" s="1"/>
  <c r="AK12" i="4"/>
  <c r="BZ26" i="9"/>
  <c r="BX23" i="6"/>
  <c r="AZ98" i="7"/>
  <c r="V44" i="9"/>
  <c r="V27" i="9" s="1"/>
  <c r="V26" i="9" s="1"/>
  <c r="DZ82" i="9"/>
  <c r="DZ80" i="9" s="1"/>
  <c r="BI44" i="9"/>
  <c r="BI27" i="9" s="1"/>
  <c r="BI26" i="9" s="1"/>
  <c r="AM28" i="7"/>
  <c r="AS46" i="7"/>
  <c r="AS29" i="7" s="1"/>
  <c r="BW44" i="9"/>
  <c r="BW27" i="9" s="1"/>
  <c r="BW26" i="9" s="1"/>
  <c r="ED45" i="9"/>
  <c r="J28" i="8"/>
  <c r="AN20" i="7"/>
  <c r="EI72" i="9"/>
  <c r="EI71" i="9" s="1"/>
  <c r="EA48" i="9"/>
  <c r="EG48" i="9"/>
  <c r="AW23" i="8"/>
  <c r="AW20" i="8" s="1"/>
  <c r="F44" i="9"/>
  <c r="F27" i="9" s="1"/>
  <c r="F26" i="9" s="1"/>
  <c r="AV28" i="8"/>
  <c r="AY74" i="7"/>
  <c r="CB27" i="6"/>
  <c r="BV26" i="9"/>
  <c r="AL25" i="4"/>
  <c r="G46" i="18"/>
  <c r="G45" i="18" s="1"/>
  <c r="J41" i="18"/>
  <c r="J24" i="18" s="1"/>
  <c r="E17" i="18"/>
  <c r="BN47" i="4"/>
  <c r="U84" i="4"/>
  <c r="X84" i="4" s="1"/>
  <c r="K25" i="4"/>
  <c r="AI25" i="4"/>
  <c r="P25" i="4"/>
  <c r="AD19" i="5"/>
  <c r="BG25" i="4"/>
  <c r="EA82" i="9"/>
  <c r="EA80" i="9" s="1"/>
  <c r="EG22" i="9"/>
  <c r="EH82" i="9"/>
  <c r="EH80" i="9" s="1"/>
  <c r="CL26" i="9"/>
  <c r="DH26" i="9"/>
  <c r="AZ73" i="7"/>
  <c r="AZ55" i="7" s="1"/>
  <c r="BV27" i="6"/>
  <c r="AG18" i="5"/>
  <c r="R18" i="5"/>
  <c r="K18" i="5"/>
  <c r="EL22" i="9"/>
  <c r="DU55" i="9"/>
  <c r="DU54" i="9" s="1"/>
  <c r="BO26" i="9"/>
  <c r="AX20" i="7"/>
  <c r="BE44" i="9"/>
  <c r="BE27" i="9" s="1"/>
  <c r="BE26" i="9" s="1"/>
  <c r="BC44" i="9"/>
  <c r="BC27" i="9" s="1"/>
  <c r="BC26" i="9" s="1"/>
  <c r="BW27" i="6"/>
  <c r="AC25" i="5"/>
  <c r="CA26" i="9"/>
  <c r="V18" i="5"/>
  <c r="EI96" i="9"/>
  <c r="EI25" i="9"/>
  <c r="BA44" i="9"/>
  <c r="BA27" i="9" s="1"/>
  <c r="BA26" i="9" s="1"/>
  <c r="AY46" i="8"/>
  <c r="AY29" i="8" s="1"/>
  <c r="AY28" i="8" s="1"/>
  <c r="BK27" i="6"/>
  <c r="DY86" i="9"/>
  <c r="Y155" i="3"/>
  <c r="BH155" i="3"/>
  <c r="CD27" i="6"/>
  <c r="DC53" i="9"/>
  <c r="DC26" i="9" s="1"/>
  <c r="AZ26" i="7"/>
  <c r="BZ27" i="6"/>
  <c r="AL28" i="7"/>
  <c r="X26" i="9"/>
  <c r="X43" i="5"/>
  <c r="X26" i="5" s="1"/>
  <c r="X25" i="5" s="1"/>
  <c r="CE27" i="6"/>
  <c r="AE25" i="4"/>
  <c r="DZ22" i="9"/>
  <c r="BH26" i="9"/>
  <c r="AU46" i="8"/>
  <c r="AU29" i="8" s="1"/>
  <c r="AU28" i="8" s="1"/>
  <c r="AZ46" i="7"/>
  <c r="AZ29" i="7" s="1"/>
  <c r="W52" i="5"/>
  <c r="W25" i="5" s="1"/>
  <c r="BF25" i="4"/>
  <c r="CC28" i="2"/>
  <c r="DA53" i="9"/>
  <c r="DA26" i="9" s="1"/>
  <c r="EI48" i="9"/>
  <c r="CX26" i="9"/>
  <c r="DE26" i="9"/>
  <c r="CZ26" i="9"/>
  <c r="BA28" i="7"/>
  <c r="AU84" i="7"/>
  <c r="AU82" i="7" s="1"/>
  <c r="AU28" i="7" s="1"/>
  <c r="AQ20" i="7"/>
  <c r="AO28" i="7"/>
  <c r="BU27" i="6"/>
  <c r="AA18" i="5"/>
  <c r="T18" i="5"/>
  <c r="EC96" i="9"/>
  <c r="EC25" i="9"/>
  <c r="M23" i="18"/>
  <c r="DZ72" i="9"/>
  <c r="DZ71" i="9" s="1"/>
  <c r="DZ53" i="9" s="1"/>
  <c r="R46" i="8"/>
  <c r="R29" i="8" s="1"/>
  <c r="R28" i="8" s="1"/>
  <c r="X28" i="8"/>
  <c r="U25" i="5"/>
  <c r="EL45" i="9"/>
  <c r="ED22" i="9"/>
  <c r="EM55" i="9"/>
  <c r="EM54" i="9" s="1"/>
  <c r="EM21" i="9"/>
  <c r="DW96" i="9"/>
  <c r="DW25" i="9"/>
  <c r="EE96" i="9"/>
  <c r="EE25" i="9"/>
  <c r="EB53" i="9"/>
  <c r="EB45" i="9"/>
  <c r="EB20" i="9"/>
  <c r="EI55" i="9"/>
  <c r="EI54" i="9" s="1"/>
  <c r="EI53" i="9" s="1"/>
  <c r="EI21" i="9"/>
  <c r="EG55" i="9"/>
  <c r="EG54" i="9" s="1"/>
  <c r="EG21" i="9"/>
  <c r="DY72" i="9"/>
  <c r="DY71" i="9" s="1"/>
  <c r="DY53" i="9" s="1"/>
  <c r="DY21" i="9"/>
  <c r="CM44" i="9"/>
  <c r="CM27" i="9" s="1"/>
  <c r="CM26" i="9" s="1"/>
  <c r="AU26" i="9"/>
  <c r="EF82" i="9"/>
  <c r="EF80" i="9" s="1"/>
  <c r="DB26" i="9"/>
  <c r="DV96" i="9"/>
  <c r="DV25" i="9"/>
  <c r="EE82" i="9"/>
  <c r="EE80" i="9" s="1"/>
  <c r="EE22" i="9"/>
  <c r="DK53" i="9"/>
  <c r="EJ53" i="9"/>
  <c r="DV45" i="9"/>
  <c r="EC55" i="9"/>
  <c r="EC54" i="9" s="1"/>
  <c r="EC21" i="9"/>
  <c r="EJ45" i="9"/>
  <c r="EJ44" i="9" s="1"/>
  <c r="EJ27" i="9" s="1"/>
  <c r="EJ20" i="9"/>
  <c r="DG53" i="9"/>
  <c r="DG26" i="9" s="1"/>
  <c r="EM72" i="9"/>
  <c r="EM71" i="9" s="1"/>
  <c r="DI44" i="9"/>
  <c r="DI27" i="9" s="1"/>
  <c r="DI26" i="9" s="1"/>
  <c r="DY20" i="9"/>
  <c r="J55" i="7"/>
  <c r="J28" i="7" s="1"/>
  <c r="I88" i="9"/>
  <c r="BU23" i="6"/>
  <c r="BU20" i="6" s="1"/>
  <c r="U19" i="9"/>
  <c r="AR20" i="7"/>
  <c r="BS45" i="6"/>
  <c r="BS28" i="6" s="1"/>
  <c r="BS27" i="6" s="1"/>
  <c r="G69" i="18"/>
  <c r="G68" i="18" s="1"/>
  <c r="BX83" i="6"/>
  <c r="BX81" i="6" s="1"/>
  <c r="N95" i="18"/>
  <c r="AJ99" i="6"/>
  <c r="N53" i="18"/>
  <c r="E22" i="6"/>
  <c r="BA57" i="6"/>
  <c r="H45" i="18"/>
  <c r="N73" i="18"/>
  <c r="AJ77" i="6"/>
  <c r="N44" i="18"/>
  <c r="AJ48" i="6"/>
  <c r="L50" i="5"/>
  <c r="L47" i="5" s="1"/>
  <c r="L43" i="5" s="1"/>
  <c r="L26" i="5" s="1"/>
  <c r="N19" i="5"/>
  <c r="J16" i="18"/>
  <c r="H51" i="18"/>
  <c r="H50" i="18" s="1"/>
  <c r="BO52" i="4"/>
  <c r="Y48" i="5"/>
  <c r="H88" i="18"/>
  <c r="BN90" i="4"/>
  <c r="BN54" i="4"/>
  <c r="DA85" i="3"/>
  <c r="DA22" i="3" s="1"/>
  <c r="DA20" i="3" s="1"/>
  <c r="BN20" i="4"/>
  <c r="CD26" i="9"/>
  <c r="AP23" i="7"/>
  <c r="AP84" i="7"/>
  <c r="AP82" i="7" s="1"/>
  <c r="AZ85" i="7"/>
  <c r="EN47" i="9"/>
  <c r="EN45" i="9" s="1"/>
  <c r="EN44" i="9" s="1"/>
  <c r="EN27" i="9" s="1"/>
  <c r="CM20" i="9"/>
  <c r="CM19" i="9" s="1"/>
  <c r="L70" i="18"/>
  <c r="L69" i="18" s="1"/>
  <c r="L68" i="18" s="1"/>
  <c r="AJ71" i="5"/>
  <c r="AJ70" i="5" s="1"/>
  <c r="E94" i="18"/>
  <c r="E98" i="6"/>
  <c r="L96" i="5"/>
  <c r="X96" i="4"/>
  <c r="U95" i="4"/>
  <c r="E97" i="6" s="1"/>
  <c r="U24" i="4"/>
  <c r="AJ55" i="5"/>
  <c r="I15" i="18"/>
  <c r="Z18" i="5"/>
  <c r="H42" i="18"/>
  <c r="G43" i="18"/>
  <c r="H16" i="18"/>
  <c r="AE18" i="5"/>
  <c r="G53" i="18"/>
  <c r="H17" i="18"/>
  <c r="BN46" i="4"/>
  <c r="EB96" i="9"/>
  <c r="EB25" i="9"/>
  <c r="DY96" i="9"/>
  <c r="DY25" i="9"/>
  <c r="DW55" i="9"/>
  <c r="DW54" i="9" s="1"/>
  <c r="DW53" i="9" s="1"/>
  <c r="DW21" i="9"/>
  <c r="DX48" i="9"/>
  <c r="DX44" i="9" s="1"/>
  <c r="DX27" i="9" s="1"/>
  <c r="BG26" i="9"/>
  <c r="N55" i="7"/>
  <c r="N28" i="7" s="1"/>
  <c r="BB73" i="7"/>
  <c r="BB55" i="7" s="1"/>
  <c r="BB28" i="7" s="1"/>
  <c r="AK26" i="8"/>
  <c r="AK99" i="8"/>
  <c r="DX96" i="9"/>
  <c r="DX25" i="9"/>
  <c r="EL55" i="9"/>
  <c r="EL54" i="9" s="1"/>
  <c r="EL53" i="9" s="1"/>
  <c r="EL21" i="9"/>
  <c r="EG82" i="9"/>
  <c r="EG80" i="9" s="1"/>
  <c r="EM96" i="9"/>
  <c r="EM25" i="9"/>
  <c r="DU96" i="9"/>
  <c r="DU25" i="9"/>
  <c r="EB22" i="9"/>
  <c r="EB82" i="9"/>
  <c r="EB80" i="9" s="1"/>
  <c r="DJ53" i="9"/>
  <c r="DJ26" i="9" s="1"/>
  <c r="BY53" i="9"/>
  <c r="BY26" i="9" s="1"/>
  <c r="EH72" i="9"/>
  <c r="EH71" i="9" s="1"/>
  <c r="EH53" i="9" s="1"/>
  <c r="EJ22" i="9"/>
  <c r="EC45" i="9"/>
  <c r="EC20" i="9"/>
  <c r="EA55" i="9"/>
  <c r="EA54" i="9" s="1"/>
  <c r="EA53" i="9" s="1"/>
  <c r="EA21" i="9"/>
  <c r="EK72" i="9"/>
  <c r="EK71" i="9" s="1"/>
  <c r="DU72" i="9"/>
  <c r="DU71" i="9" s="1"/>
  <c r="DU53" i="9" s="1"/>
  <c r="DU21" i="9"/>
  <c r="EC48" i="9"/>
  <c r="DU45" i="9"/>
  <c r="DZ48" i="9"/>
  <c r="DZ44" i="9" s="1"/>
  <c r="DZ27" i="9" s="1"/>
  <c r="DF44" i="9"/>
  <c r="DF27" i="9" s="1"/>
  <c r="DF26" i="9" s="1"/>
  <c r="CB26" i="9"/>
  <c r="DZ20" i="9"/>
  <c r="EM45" i="9"/>
  <c r="EM44" i="9" s="1"/>
  <c r="EM27" i="9" s="1"/>
  <c r="EM20" i="9"/>
  <c r="H55" i="7"/>
  <c r="H28" i="7" s="1"/>
  <c r="AV73" i="7"/>
  <c r="AV55" i="7" s="1"/>
  <c r="AK28" i="7"/>
  <c r="BX97" i="6"/>
  <c r="BX26" i="6"/>
  <c r="BX20" i="6" s="1"/>
  <c r="AO20" i="7"/>
  <c r="BU45" i="9"/>
  <c r="BU44" i="9" s="1"/>
  <c r="BU27" i="9" s="1"/>
  <c r="BU26" i="9" s="1"/>
  <c r="BU20" i="9"/>
  <c r="BU19" i="9" s="1"/>
  <c r="DY84" i="9"/>
  <c r="BX22" i="9"/>
  <c r="BX19" i="9" s="1"/>
  <c r="AK84" i="8"/>
  <c r="AK82" i="8" s="1"/>
  <c r="AK23" i="8"/>
  <c r="BT45" i="9"/>
  <c r="BT44" i="9" s="1"/>
  <c r="BT27" i="9" s="1"/>
  <c r="BT26" i="9" s="1"/>
  <c r="BT20" i="9"/>
  <c r="CJ45" i="9"/>
  <c r="CJ44" i="9" s="1"/>
  <c r="CJ27" i="9" s="1"/>
  <c r="CJ26" i="9" s="1"/>
  <c r="EK46" i="9"/>
  <c r="CJ20" i="9"/>
  <c r="CJ19" i="9" s="1"/>
  <c r="AL20" i="7"/>
  <c r="X19" i="9"/>
  <c r="AM20" i="7"/>
  <c r="L71" i="5"/>
  <c r="L70" i="5" s="1"/>
  <c r="Y72" i="5"/>
  <c r="Y71" i="5" s="1"/>
  <c r="Y70" i="5" s="1"/>
  <c r="N43" i="18"/>
  <c r="AJ47" i="6"/>
  <c r="E46" i="6"/>
  <c r="N75" i="18"/>
  <c r="BA79" i="6"/>
  <c r="BR79" i="6" s="1"/>
  <c r="N72" i="18"/>
  <c r="AJ76" i="6"/>
  <c r="E73" i="6"/>
  <c r="U70" i="4"/>
  <c r="D17" i="24"/>
  <c r="I21" i="24"/>
  <c r="G70" i="5"/>
  <c r="G52" i="4"/>
  <c r="G52" i="5" s="1"/>
  <c r="L87" i="5"/>
  <c r="Q87" i="4"/>
  <c r="X87" i="4"/>
  <c r="Y87" i="5" s="1"/>
  <c r="AF56" i="5"/>
  <c r="AJ56" i="5" s="1"/>
  <c r="L54" i="18" s="1"/>
  <c r="AT20" i="4"/>
  <c r="AH47" i="5"/>
  <c r="AH43" i="5" s="1"/>
  <c r="AH26" i="5" s="1"/>
  <c r="AJ48" i="5"/>
  <c r="I41" i="18"/>
  <c r="I24" i="18" s="1"/>
  <c r="BP43" i="4"/>
  <c r="BP26" i="4" s="1"/>
  <c r="AB18" i="5"/>
  <c r="Q18" i="5"/>
  <c r="AK18" i="5"/>
  <c r="AJ21" i="4"/>
  <c r="AJ18" i="4" s="1"/>
  <c r="EJ96" i="9"/>
  <c r="EJ25" i="9"/>
  <c r="EL96" i="9"/>
  <c r="EL25" i="9"/>
  <c r="EI82" i="9"/>
  <c r="EI80" i="9" s="1"/>
  <c r="EI22" i="9"/>
  <c r="EK55" i="9"/>
  <c r="EK54" i="9" s="1"/>
  <c r="EK21" i="9"/>
  <c r="EK96" i="9"/>
  <c r="EK25" i="9"/>
  <c r="DM53" i="9"/>
  <c r="DM26" i="9" s="1"/>
  <c r="EE72" i="9"/>
  <c r="EE71" i="9" s="1"/>
  <c r="EE53" i="9" s="1"/>
  <c r="EG45" i="9"/>
  <c r="EG44" i="9" s="1"/>
  <c r="EG27" i="9" s="1"/>
  <c r="EG20" i="9"/>
  <c r="EG19" i="9" s="1"/>
  <c r="EF45" i="9"/>
  <c r="EF44" i="9" s="1"/>
  <c r="EF27" i="9" s="1"/>
  <c r="EF20" i="9"/>
  <c r="EA45" i="9"/>
  <c r="EA20" i="9"/>
  <c r="DW45" i="9"/>
  <c r="DW44" i="9" s="1"/>
  <c r="DW27" i="9" s="1"/>
  <c r="DW20" i="9"/>
  <c r="AW28" i="8"/>
  <c r="AP47" i="7"/>
  <c r="AP46" i="7" s="1"/>
  <c r="AP29" i="7" s="1"/>
  <c r="AP21" i="7"/>
  <c r="DX90" i="9"/>
  <c r="DX22" i="9" s="1"/>
  <c r="DX19" i="9" s="1"/>
  <c r="CX22" i="9"/>
  <c r="CX19" i="9" s="1"/>
  <c r="W159" i="3"/>
  <c r="AK20" i="7"/>
  <c r="F19" i="9"/>
  <c r="AP98" i="7"/>
  <c r="AP26" i="7"/>
  <c r="E55" i="7"/>
  <c r="E28" i="7" s="1"/>
  <c r="M55" i="7"/>
  <c r="M28" i="7" s="1"/>
  <c r="DL48" i="9"/>
  <c r="DL44" i="9" s="1"/>
  <c r="DL27" i="9" s="1"/>
  <c r="DL26" i="9" s="1"/>
  <c r="EL49" i="9"/>
  <c r="EL48" i="9" s="1"/>
  <c r="DL20" i="9"/>
  <c r="DL19" i="9" s="1"/>
  <c r="DV89" i="9"/>
  <c r="CV22" i="9"/>
  <c r="CH45" i="9"/>
  <c r="CH44" i="9" s="1"/>
  <c r="CH27" i="9" s="1"/>
  <c r="CH26" i="9" s="1"/>
  <c r="EI46" i="9"/>
  <c r="CH20" i="9"/>
  <c r="CH19" i="9" s="1"/>
  <c r="N47" i="18"/>
  <c r="BA51" i="6"/>
  <c r="BR51" i="6" s="1"/>
  <c r="L56" i="5"/>
  <c r="Y56" i="5" s="1"/>
  <c r="N20" i="5"/>
  <c r="F70" i="5"/>
  <c r="F52" i="4"/>
  <c r="F52" i="5" s="1"/>
  <c r="E42" i="18"/>
  <c r="N70" i="18"/>
  <c r="BA74" i="6"/>
  <c r="K44" i="18"/>
  <c r="BR19" i="4"/>
  <c r="BR18" i="4" s="1"/>
  <c r="AD43" i="5"/>
  <c r="AD26" i="5" s="1"/>
  <c r="K52" i="18"/>
  <c r="BR53" i="4"/>
  <c r="BD43" i="4"/>
  <c r="BD26" i="4" s="1"/>
  <c r="BD25" i="4" s="1"/>
  <c r="J54" i="18"/>
  <c r="J17" i="18" s="1"/>
  <c r="BQ54" i="4"/>
  <c r="BQ20" i="4"/>
  <c r="H87" i="18"/>
  <c r="BN89" i="4"/>
  <c r="U18" i="5"/>
  <c r="AH18" i="5"/>
  <c r="W18" i="5"/>
  <c r="AJ81" i="4"/>
  <c r="AJ79" i="4" s="1"/>
  <c r="EF96" i="9"/>
  <c r="EF25" i="9"/>
  <c r="CU53" i="9"/>
  <c r="ED48" i="9"/>
  <c r="ED44" i="9" s="1"/>
  <c r="ED27" i="9" s="1"/>
  <c r="ED20" i="9"/>
  <c r="AW28" i="7"/>
  <c r="G55" i="7"/>
  <c r="G28" i="7" s="1"/>
  <c r="EK91" i="9"/>
  <c r="EK82" i="9" s="1"/>
  <c r="EK80" i="9" s="1"/>
  <c r="DK22" i="9"/>
  <c r="Y55" i="5"/>
  <c r="N54" i="18"/>
  <c r="AJ58" i="6"/>
  <c r="N74" i="18"/>
  <c r="BA78" i="6"/>
  <c r="BR78" i="6" s="1"/>
  <c r="N71" i="18"/>
  <c r="AJ75" i="6"/>
  <c r="E69" i="18"/>
  <c r="E68" i="18" s="1"/>
  <c r="E50" i="18" s="1"/>
  <c r="H93" i="18"/>
  <c r="H21" i="18"/>
  <c r="G80" i="18"/>
  <c r="AF45" i="5"/>
  <c r="AT44" i="4"/>
  <c r="AT43" i="4" s="1"/>
  <c r="AT26" i="4" s="1"/>
  <c r="AT19" i="4"/>
  <c r="N46" i="18"/>
  <c r="BA50" i="6"/>
  <c r="AF82" i="5"/>
  <c r="AJ82" i="5" s="1"/>
  <c r="AT81" i="4"/>
  <c r="AT79" i="4" s="1"/>
  <c r="AT21" i="4"/>
  <c r="N54" i="5"/>
  <c r="N53" i="5" s="1"/>
  <c r="N52" i="5" s="1"/>
  <c r="H86" i="18"/>
  <c r="BN88" i="4"/>
  <c r="G86" i="18" s="1"/>
  <c r="BO81" i="4"/>
  <c r="BO79" i="4" s="1"/>
  <c r="BO21" i="4"/>
  <c r="BO18" i="4" s="1"/>
  <c r="I52" i="18"/>
  <c r="BP53" i="4"/>
  <c r="G43" i="5"/>
  <c r="G26" i="4"/>
  <c r="L20" i="5"/>
  <c r="AC18" i="5"/>
  <c r="M18" i="5"/>
  <c r="N24" i="5"/>
  <c r="X18" i="5"/>
  <c r="AD81" i="5"/>
  <c r="U85" i="4"/>
  <c r="EC82" i="9"/>
  <c r="EC80" i="9" s="1"/>
  <c r="EC22" i="9"/>
  <c r="EG96" i="9"/>
  <c r="EH96" i="9"/>
  <c r="EH25" i="9"/>
  <c r="EH45" i="9"/>
  <c r="EH20" i="9"/>
  <c r="EH48" i="9"/>
  <c r="DZ96" i="9"/>
  <c r="DZ25" i="9"/>
  <c r="EA22" i="9"/>
  <c r="EF55" i="9"/>
  <c r="EF54" i="9" s="1"/>
  <c r="EF53" i="9" s="1"/>
  <c r="EF21" i="9"/>
  <c r="ED72" i="9"/>
  <c r="ED71" i="9" s="1"/>
  <c r="EA96" i="9"/>
  <c r="EA25" i="9"/>
  <c r="EG72" i="9"/>
  <c r="EG71" i="9" s="1"/>
  <c r="EB48" i="9"/>
  <c r="ED55" i="9"/>
  <c r="ED54" i="9" s="1"/>
  <c r="ED21" i="9"/>
  <c r="CW82" i="9"/>
  <c r="CW80" i="9" s="1"/>
  <c r="CW26" i="9" s="1"/>
  <c r="DW90" i="9"/>
  <c r="DW82" i="9" s="1"/>
  <c r="DW80" i="9" s="1"/>
  <c r="CW22" i="9"/>
  <c r="CW19" i="9" s="1"/>
  <c r="EE45" i="9"/>
  <c r="EE44" i="9" s="1"/>
  <c r="EE27" i="9" s="1"/>
  <c r="EE20" i="9"/>
  <c r="EE19" i="9" s="1"/>
  <c r="DY44" i="9"/>
  <c r="DY27" i="9" s="1"/>
  <c r="AY23" i="7"/>
  <c r="AY20" i="7" s="1"/>
  <c r="AY84" i="7"/>
  <c r="AY82" i="7" s="1"/>
  <c r="AY28" i="7" s="1"/>
  <c r="K55" i="7"/>
  <c r="K28" i="7" s="1"/>
  <c r="CG45" i="9"/>
  <c r="CG44" i="9" s="1"/>
  <c r="CG27" i="9" s="1"/>
  <c r="CG26" i="9" s="1"/>
  <c r="CG20" i="9"/>
  <c r="CG19" i="9" s="1"/>
  <c r="CK45" i="9"/>
  <c r="CK44" i="9" s="1"/>
  <c r="CK27" i="9" s="1"/>
  <c r="CK26" i="9" s="1"/>
  <c r="CK20" i="9"/>
  <c r="CK19" i="9" s="1"/>
  <c r="EM90" i="9"/>
  <c r="EM82" i="9" s="1"/>
  <c r="EM80" i="9" s="1"/>
  <c r="DM22" i="9"/>
  <c r="DM19" i="9" s="1"/>
  <c r="AJ23" i="7"/>
  <c r="DV49" i="9"/>
  <c r="DV48" i="9" s="1"/>
  <c r="CV48" i="9"/>
  <c r="CV44" i="9" s="1"/>
  <c r="CV27" i="9" s="1"/>
  <c r="CV26" i="9" s="1"/>
  <c r="CV20" i="9"/>
  <c r="AR28" i="7"/>
  <c r="DU84" i="9"/>
  <c r="BT22" i="9"/>
  <c r="CU48" i="9"/>
  <c r="CU44" i="9" s="1"/>
  <c r="CU27" i="9" s="1"/>
  <c r="CU26" i="9" s="1"/>
  <c r="DU49" i="9"/>
  <c r="DU48" i="9" s="1"/>
  <c r="CU20" i="9"/>
  <c r="CU19" i="9" s="1"/>
  <c r="CI45" i="9"/>
  <c r="CI44" i="9" s="1"/>
  <c r="CI27" i="9" s="1"/>
  <c r="CI26" i="9" s="1"/>
  <c r="CI20" i="9"/>
  <c r="CI19" i="9" s="1"/>
  <c r="EN72" i="9"/>
  <c r="EN71" i="9" s="1"/>
  <c r="EN53" i="9" s="1"/>
  <c r="EN21" i="9"/>
  <c r="DK48" i="9"/>
  <c r="DK44" i="9" s="1"/>
  <c r="DK27" i="9" s="1"/>
  <c r="DK26" i="9" s="1"/>
  <c r="EK49" i="9"/>
  <c r="EK48" i="9" s="1"/>
  <c r="DK20" i="9"/>
  <c r="BY45" i="6"/>
  <c r="BY28" i="6" s="1"/>
  <c r="BY27" i="6" s="1"/>
  <c r="BQ97" i="4"/>
  <c r="AT97" i="4"/>
  <c r="E48" i="18"/>
  <c r="E16" i="18" s="1"/>
  <c r="E52" i="6"/>
  <c r="E49" i="6" s="1"/>
  <c r="X50" i="4"/>
  <c r="X47" i="4" s="1"/>
  <c r="X43" i="4" s="1"/>
  <c r="X26" i="4" s="1"/>
  <c r="U19" i="4"/>
  <c r="E82" i="18"/>
  <c r="L84" i="5"/>
  <c r="J18" i="5"/>
  <c r="AI18" i="5"/>
  <c r="S18" i="5"/>
  <c r="H89" i="18"/>
  <c r="BN91" i="4"/>
  <c r="BN71" i="4"/>
  <c r="BN70" i="4" s="1"/>
  <c r="F26" i="4"/>
  <c r="F43" i="5"/>
  <c r="AE25" i="5"/>
  <c r="AK25" i="5" l="1"/>
  <c r="EC53" i="9"/>
  <c r="CV19" i="9"/>
  <c r="DX53" i="9"/>
  <c r="AV28" i="7"/>
  <c r="AS28" i="7"/>
  <c r="AP28" i="7"/>
  <c r="E85" i="18"/>
  <c r="Q84" i="4"/>
  <c r="R84" i="4" s="1"/>
  <c r="AJ25" i="4"/>
  <c r="E86" i="6"/>
  <c r="N82" i="18" s="1"/>
  <c r="E45" i="18"/>
  <c r="G87" i="18"/>
  <c r="U89" i="4"/>
  <c r="AD18" i="5"/>
  <c r="Q92" i="4"/>
  <c r="E90" i="18"/>
  <c r="E94" i="6"/>
  <c r="L92" i="5"/>
  <c r="P92" i="5" s="1"/>
  <c r="X92" i="4"/>
  <c r="Y92" i="5" s="1"/>
  <c r="R21" i="4"/>
  <c r="R18" i="4" s="1"/>
  <c r="R81" i="4"/>
  <c r="R79" i="4" s="1"/>
  <c r="R25" i="4" s="1"/>
  <c r="G54" i="18"/>
  <c r="G17" i="18" s="1"/>
  <c r="L86" i="5"/>
  <c r="E84" i="18"/>
  <c r="E88" i="6"/>
  <c r="Q86" i="4"/>
  <c r="X86" i="4"/>
  <c r="Y86" i="5" s="1"/>
  <c r="G89" i="18"/>
  <c r="U91" i="4"/>
  <c r="H79" i="18"/>
  <c r="H77" i="18" s="1"/>
  <c r="G88" i="18"/>
  <c r="U90" i="4"/>
  <c r="AH25" i="5"/>
  <c r="ED19" i="9"/>
  <c r="EH44" i="9"/>
  <c r="EH27" i="9" s="1"/>
  <c r="EH26" i="9" s="1"/>
  <c r="EA44" i="9"/>
  <c r="EA27" i="9" s="1"/>
  <c r="EA26" i="9" s="1"/>
  <c r="EK53" i="9"/>
  <c r="I42" i="24"/>
  <c r="I43" i="24"/>
  <c r="D39" i="24"/>
  <c r="H18" i="18"/>
  <c r="DK19" i="9"/>
  <c r="EE26" i="9"/>
  <c r="DZ26" i="9"/>
  <c r="EC44" i="9"/>
  <c r="EC27" i="9" s="1"/>
  <c r="EC26" i="9" s="1"/>
  <c r="EN26" i="9"/>
  <c r="BO25" i="4"/>
  <c r="AF44" i="5"/>
  <c r="AF43" i="5" s="1"/>
  <c r="AF26" i="5" s="1"/>
  <c r="AF19" i="5"/>
  <c r="AJ45" i="5"/>
  <c r="O84" i="5"/>
  <c r="N84" i="5"/>
  <c r="AF97" i="5"/>
  <c r="AJ97" i="5" s="1"/>
  <c r="L95" i="18" s="1"/>
  <c r="DE175" i="2"/>
  <c r="AD79" i="5"/>
  <c r="AD25" i="5" s="1"/>
  <c r="G26" i="5"/>
  <c r="G25" i="4"/>
  <c r="G25" i="5" s="1"/>
  <c r="F26" i="5"/>
  <c r="F25" i="4"/>
  <c r="F25" i="5" s="1"/>
  <c r="BA86" i="6"/>
  <c r="N48" i="18"/>
  <c r="N45" i="18" s="1"/>
  <c r="BA52" i="6"/>
  <c r="BR52" i="6" s="1"/>
  <c r="J95" i="18"/>
  <c r="G95" i="18" s="1"/>
  <c r="BN97" i="4"/>
  <c r="ED53" i="9"/>
  <c r="ED26" i="9" s="1"/>
  <c r="BR50" i="6"/>
  <c r="BN81" i="4"/>
  <c r="BN79" i="4" s="1"/>
  <c r="AT76" i="7"/>
  <c r="AJ76" i="7"/>
  <c r="BR75" i="6"/>
  <c r="AJ73" i="6"/>
  <c r="AJ72" i="6" s="1"/>
  <c r="DW26" i="9"/>
  <c r="EF26" i="9"/>
  <c r="X19" i="4"/>
  <c r="AK28" i="8"/>
  <c r="DU44" i="9"/>
  <c r="DU27" i="9" s="1"/>
  <c r="AZ23" i="7"/>
  <c r="AZ20" i="7" s="1"/>
  <c r="AZ84" i="7"/>
  <c r="AZ82" i="7" s="1"/>
  <c r="AZ28" i="7" s="1"/>
  <c r="AJ78" i="7"/>
  <c r="AT78" i="7" s="1"/>
  <c r="BR77" i="6"/>
  <c r="AT100" i="7"/>
  <c r="AJ100" i="7" s="1"/>
  <c r="BR99" i="6"/>
  <c r="EN20" i="9"/>
  <c r="EN19" i="9" s="1"/>
  <c r="EJ19" i="9"/>
  <c r="Y84" i="5"/>
  <c r="I51" i="18"/>
  <c r="I50" i="18" s="1"/>
  <c r="I23" i="18" s="1"/>
  <c r="BP52" i="4"/>
  <c r="L54" i="5"/>
  <c r="L53" i="5" s="1"/>
  <c r="L52" i="5" s="1"/>
  <c r="G44" i="18"/>
  <c r="G16" i="18" s="1"/>
  <c r="K42" i="18"/>
  <c r="K41" i="18" s="1"/>
  <c r="K24" i="18" s="1"/>
  <c r="K16" i="18"/>
  <c r="K15" i="18" s="1"/>
  <c r="EA19" i="9"/>
  <c r="L46" i="18"/>
  <c r="L45" i="18" s="1"/>
  <c r="AJ47" i="5"/>
  <c r="N85" i="18"/>
  <c r="BA89" i="6"/>
  <c r="BR89" i="6" s="1"/>
  <c r="D31" i="24"/>
  <c r="D16" i="24" s="1"/>
  <c r="EK45" i="9"/>
  <c r="EK44" i="9" s="1"/>
  <c r="EK27" i="9" s="1"/>
  <c r="EK26" i="9" s="1"/>
  <c r="EK20" i="9"/>
  <c r="DU20" i="9"/>
  <c r="G52" i="18"/>
  <c r="BN53" i="4"/>
  <c r="EJ26" i="9"/>
  <c r="EG53" i="9"/>
  <c r="EG26" i="9" s="1"/>
  <c r="EM22" i="9"/>
  <c r="EM19" i="9" s="1"/>
  <c r="EM53" i="9"/>
  <c r="EM26" i="9" s="1"/>
  <c r="DX82" i="9"/>
  <c r="DX80" i="9" s="1"/>
  <c r="DU22" i="9"/>
  <c r="DU82" i="9"/>
  <c r="DU80" i="9" s="1"/>
  <c r="DW22" i="9"/>
  <c r="DW19" i="9" s="1"/>
  <c r="EH19" i="9"/>
  <c r="Y54" i="5"/>
  <c r="Y53" i="5" s="1"/>
  <c r="Y52" i="5" s="1"/>
  <c r="Y20" i="5"/>
  <c r="BR74" i="6"/>
  <c r="BA73" i="6"/>
  <c r="BA72" i="6" s="1"/>
  <c r="EI45" i="9"/>
  <c r="EI44" i="9" s="1"/>
  <c r="EI27" i="9" s="1"/>
  <c r="EI26" i="9" s="1"/>
  <c r="EI20" i="9"/>
  <c r="EI19" i="9" s="1"/>
  <c r="AP20" i="7"/>
  <c r="O87" i="5"/>
  <c r="N87" i="5"/>
  <c r="E72" i="6"/>
  <c r="E54" i="6" s="1"/>
  <c r="U52" i="4"/>
  <c r="E45" i="6"/>
  <c r="E28" i="6" s="1"/>
  <c r="DZ19" i="9"/>
  <c r="EC19" i="9"/>
  <c r="Y96" i="5"/>
  <c r="AW96" i="4"/>
  <c r="X95" i="4"/>
  <c r="H97" i="6" s="1"/>
  <c r="H27" i="6" s="1"/>
  <c r="X24" i="4"/>
  <c r="BX27" i="6"/>
  <c r="EL20" i="9"/>
  <c r="EL19" i="9" s="1"/>
  <c r="K51" i="18"/>
  <c r="K50" i="18" s="1"/>
  <c r="BR52" i="4"/>
  <c r="BR25" i="4" s="1"/>
  <c r="N69" i="18"/>
  <c r="N68" i="18" s="1"/>
  <c r="N50" i="18" s="1"/>
  <c r="E21" i="6"/>
  <c r="BT19" i="9"/>
  <c r="H15" i="18"/>
  <c r="AF20" i="5"/>
  <c r="L95" i="5"/>
  <c r="P96" i="5"/>
  <c r="L24" i="5"/>
  <c r="Y50" i="5"/>
  <c r="Y19" i="5" s="1"/>
  <c r="L19" i="5"/>
  <c r="BA22" i="6"/>
  <c r="BA56" i="6"/>
  <c r="BA55" i="6" s="1"/>
  <c r="BR57" i="6"/>
  <c r="CY88" i="9"/>
  <c r="I82" i="9"/>
  <c r="I80" i="9" s="1"/>
  <c r="I26" i="9" s="1"/>
  <c r="I22" i="9"/>
  <c r="I19" i="9" s="1"/>
  <c r="EK22" i="9"/>
  <c r="EL44" i="9"/>
  <c r="EL27" i="9" s="1"/>
  <c r="EL26" i="9" s="1"/>
  <c r="E83" i="18"/>
  <c r="E87" i="6"/>
  <c r="L85" i="5"/>
  <c r="Q85" i="4"/>
  <c r="X85" i="4"/>
  <c r="Y85" i="5" s="1"/>
  <c r="U81" i="4"/>
  <c r="AJ77" i="7"/>
  <c r="AT77" i="7"/>
  <c r="BR76" i="6"/>
  <c r="AT48" i="7"/>
  <c r="BR47" i="6"/>
  <c r="AJ46" i="6"/>
  <c r="AJ45" i="6" s="1"/>
  <c r="AJ28" i="6" s="1"/>
  <c r="AJ21" i="6"/>
  <c r="G42" i="18"/>
  <c r="G41" i="18" s="1"/>
  <c r="G24" i="18" s="1"/>
  <c r="AF54" i="5"/>
  <c r="AF53" i="5" s="1"/>
  <c r="AF52" i="5" s="1"/>
  <c r="N94" i="18"/>
  <c r="AJ98" i="6"/>
  <c r="E26" i="6"/>
  <c r="AT49" i="7"/>
  <c r="AJ49" i="7" s="1"/>
  <c r="BR48" i="6"/>
  <c r="DV20" i="9"/>
  <c r="EB19" i="9"/>
  <c r="L80" i="18"/>
  <c r="AJ21" i="5"/>
  <c r="AF81" i="5"/>
  <c r="AF79" i="5" s="1"/>
  <c r="AF21" i="5"/>
  <c r="BN21" i="4"/>
  <c r="AT59" i="7"/>
  <c r="BR58" i="6"/>
  <c r="AJ22" i="6"/>
  <c r="AJ56" i="6"/>
  <c r="AJ55" i="6" s="1"/>
  <c r="J52" i="18"/>
  <c r="BQ53" i="4"/>
  <c r="E41" i="18"/>
  <c r="E24" i="18" s="1"/>
  <c r="DV22" i="9"/>
  <c r="DV82" i="9"/>
  <c r="DV80" i="9" s="1"/>
  <c r="W151" i="3"/>
  <c r="W146" i="3" s="1"/>
  <c r="W28" i="3" s="1"/>
  <c r="W23" i="3"/>
  <c r="W20" i="3" s="1"/>
  <c r="EF19" i="9"/>
  <c r="BP25" i="4"/>
  <c r="N42" i="18"/>
  <c r="AK20" i="8"/>
  <c r="BN44" i="4"/>
  <c r="BN43" i="4" s="1"/>
  <c r="BN26" i="4" s="1"/>
  <c r="BN19" i="4"/>
  <c r="H41" i="18"/>
  <c r="H24" i="18" s="1"/>
  <c r="H23" i="18" s="1"/>
  <c r="L53" i="18"/>
  <c r="L17" i="18" s="1"/>
  <c r="AJ54" i="5"/>
  <c r="AJ20" i="5"/>
  <c r="E21" i="18"/>
  <c r="E93" i="18"/>
  <c r="N17" i="18"/>
  <c r="DV44" i="9"/>
  <c r="DV27" i="9" s="1"/>
  <c r="EB44" i="9"/>
  <c r="EB27" i="9" s="1"/>
  <c r="EB26" i="9" s="1"/>
  <c r="DX26" i="9" l="1"/>
  <c r="G79" i="18"/>
  <c r="G77" i="18" s="1"/>
  <c r="G18" i="18"/>
  <c r="BA21" i="6"/>
  <c r="AJ54" i="6"/>
  <c r="N16" i="18"/>
  <c r="N41" i="18"/>
  <c r="N24" i="18" s="1"/>
  <c r="N86" i="5"/>
  <c r="O86" i="5"/>
  <c r="E89" i="18"/>
  <c r="L91" i="5"/>
  <c r="P91" i="5" s="1"/>
  <c r="Q91" i="4"/>
  <c r="E93" i="6"/>
  <c r="X91" i="4"/>
  <c r="Y91" i="5" s="1"/>
  <c r="Y21" i="5" s="1"/>
  <c r="N84" i="18"/>
  <c r="AJ88" i="6"/>
  <c r="N90" i="18"/>
  <c r="AJ94" i="6"/>
  <c r="E87" i="18"/>
  <c r="Q89" i="4"/>
  <c r="L89" i="5"/>
  <c r="P89" i="5" s="1"/>
  <c r="E91" i="6"/>
  <c r="E23" i="6" s="1"/>
  <c r="E20" i="6" s="1"/>
  <c r="X89" i="4"/>
  <c r="Y89" i="5" s="1"/>
  <c r="U21" i="4"/>
  <c r="U18" i="4" s="1"/>
  <c r="L90" i="5"/>
  <c r="P90" i="5" s="1"/>
  <c r="E88" i="18"/>
  <c r="E92" i="6"/>
  <c r="Q90" i="4"/>
  <c r="X90" i="4"/>
  <c r="Y90" i="5" s="1"/>
  <c r="DU19" i="9"/>
  <c r="D34" i="24"/>
  <c r="I34" i="24" s="1"/>
  <c r="I39" i="24"/>
  <c r="DV26" i="9"/>
  <c r="P87" i="5"/>
  <c r="BR49" i="6"/>
  <c r="BR73" i="6"/>
  <c r="BR72" i="6" s="1"/>
  <c r="BA49" i="6"/>
  <c r="BA45" i="6" s="1"/>
  <c r="BA28" i="6" s="1"/>
  <c r="EK19" i="9"/>
  <c r="N83" i="18"/>
  <c r="BA87" i="6"/>
  <c r="BR87" i="6" s="1"/>
  <c r="DV19" i="9"/>
  <c r="AT47" i="7"/>
  <c r="AT46" i="7" s="1"/>
  <c r="AT29" i="7" s="1"/>
  <c r="AJ48" i="7"/>
  <c r="AT21" i="7"/>
  <c r="E83" i="6"/>
  <c r="E81" i="6" s="1"/>
  <c r="E27" i="6" s="1"/>
  <c r="L81" i="5"/>
  <c r="U79" i="4"/>
  <c r="L79" i="5" s="1"/>
  <c r="L25" i="5" s="1"/>
  <c r="P95" i="5"/>
  <c r="P24" i="5"/>
  <c r="G51" i="18"/>
  <c r="G50" i="18" s="1"/>
  <c r="BN52" i="4"/>
  <c r="AJ59" i="7"/>
  <c r="AT57" i="7"/>
  <c r="AT56" i="7" s="1"/>
  <c r="AT22" i="7"/>
  <c r="L79" i="18"/>
  <c r="L77" i="18" s="1"/>
  <c r="L18" i="18"/>
  <c r="BA54" i="6"/>
  <c r="J51" i="18"/>
  <c r="J50" i="18" s="1"/>
  <c r="BQ52" i="4"/>
  <c r="DU26" i="9"/>
  <c r="L43" i="18"/>
  <c r="AJ44" i="5"/>
  <c r="AJ43" i="5" s="1"/>
  <c r="AJ26" i="5" s="1"/>
  <c r="AJ19" i="5"/>
  <c r="L52" i="18"/>
  <c r="AJ53" i="5"/>
  <c r="AW95" i="4"/>
  <c r="AT96" i="4"/>
  <c r="AW24" i="4"/>
  <c r="AW18" i="4" s="1"/>
  <c r="BQ96" i="4"/>
  <c r="Y95" i="5"/>
  <c r="Y24" i="5"/>
  <c r="K23" i="18"/>
  <c r="Y47" i="5"/>
  <c r="Y43" i="5" s="1"/>
  <c r="Y26" i="5" s="1"/>
  <c r="AJ74" i="7"/>
  <c r="BR86" i="6"/>
  <c r="AJ81" i="5"/>
  <c r="N85" i="5"/>
  <c r="O85" i="5"/>
  <c r="BR46" i="6"/>
  <c r="BR21" i="6"/>
  <c r="AJ79" i="5"/>
  <c r="P84" i="5"/>
  <c r="AT99" i="7"/>
  <c r="BR98" i="6"/>
  <c r="AJ97" i="6"/>
  <c r="AJ26" i="6"/>
  <c r="N93" i="18"/>
  <c r="N21" i="18"/>
  <c r="DY88" i="9"/>
  <c r="BH157" i="3"/>
  <c r="Y157" i="3"/>
  <c r="CY82" i="9"/>
  <c r="CY80" i="9" s="1"/>
  <c r="CY26" i="9" s="1"/>
  <c r="CY22" i="9"/>
  <c r="CY19" i="9" s="1"/>
  <c r="BR56" i="6"/>
  <c r="BR55" i="6" s="1"/>
  <c r="BR22" i="6"/>
  <c r="BR54" i="6" l="1"/>
  <c r="E79" i="18"/>
  <c r="E77" i="18" s="1"/>
  <c r="E23" i="18" s="1"/>
  <c r="P86" i="5"/>
  <c r="E18" i="18"/>
  <c r="E15" i="18" s="1"/>
  <c r="N21" i="5"/>
  <c r="N18" i="5" s="1"/>
  <c r="BR45" i="6"/>
  <c r="BR28" i="6" s="1"/>
  <c r="Y18" i="5"/>
  <c r="X81" i="4"/>
  <c r="X79" i="4" s="1"/>
  <c r="X21" i="4"/>
  <c r="X18" i="4" s="1"/>
  <c r="Q21" i="4"/>
  <c r="Q18" i="4" s="1"/>
  <c r="N88" i="18"/>
  <c r="BA92" i="6"/>
  <c r="BR92" i="6" s="1"/>
  <c r="Q81" i="4"/>
  <c r="Q79" i="4" s="1"/>
  <c r="Q25" i="4" s="1"/>
  <c r="BR88" i="6"/>
  <c r="AJ89" i="7"/>
  <c r="AJ83" i="6"/>
  <c r="AJ81" i="6" s="1"/>
  <c r="AJ27" i="6" s="1"/>
  <c r="AJ23" i="6"/>
  <c r="AJ20" i="6" s="1"/>
  <c r="N87" i="18"/>
  <c r="BA91" i="6"/>
  <c r="P95" i="7"/>
  <c r="BR94" i="6"/>
  <c r="N89" i="18"/>
  <c r="BA93" i="6"/>
  <c r="BR93" i="6" s="1"/>
  <c r="L21" i="5"/>
  <c r="L18" i="5" s="1"/>
  <c r="U25" i="4"/>
  <c r="D15" i="24"/>
  <c r="N81" i="5"/>
  <c r="N79" i="5" s="1"/>
  <c r="N25" i="5" s="1"/>
  <c r="P85" i="5"/>
  <c r="I20" i="24"/>
  <c r="E17" i="24"/>
  <c r="AT95" i="4"/>
  <c r="AF96" i="5"/>
  <c r="AT24" i="4"/>
  <c r="AT18" i="4" s="1"/>
  <c r="DE174" i="2"/>
  <c r="AJ22" i="7"/>
  <c r="AJ57" i="7"/>
  <c r="AJ56" i="7" s="1"/>
  <c r="O81" i="5"/>
  <c r="O79" i="5" s="1"/>
  <c r="O25" i="5" s="1"/>
  <c r="AG97" i="6"/>
  <c r="AG27" i="6" s="1"/>
  <c r="AW25" i="4"/>
  <c r="L16" i="18"/>
  <c r="L42" i="18"/>
  <c r="L41" i="18" s="1"/>
  <c r="L24" i="18" s="1"/>
  <c r="O21" i="5"/>
  <c r="O18" i="5" s="1"/>
  <c r="Y151" i="3"/>
  <c r="Y146" i="3" s="1"/>
  <c r="Y28" i="3" s="1"/>
  <c r="Y23" i="3"/>
  <c r="Y20" i="3" s="1"/>
  <c r="AJ73" i="7"/>
  <c r="AT73" i="7" s="1"/>
  <c r="AT55" i="7" s="1"/>
  <c r="AT74" i="7"/>
  <c r="L51" i="18"/>
  <c r="L50" i="18" s="1"/>
  <c r="AJ52" i="5"/>
  <c r="Y81" i="5"/>
  <c r="BR97" i="6"/>
  <c r="BR26" i="6"/>
  <c r="DY82" i="9"/>
  <c r="DY80" i="9" s="1"/>
  <c r="DY26" i="9" s="1"/>
  <c r="DY22" i="9"/>
  <c r="DY19" i="9" s="1"/>
  <c r="J94" i="18"/>
  <c r="BQ95" i="4"/>
  <c r="BQ25" i="4" s="1"/>
  <c r="BQ24" i="4"/>
  <c r="BQ18" i="4" s="1"/>
  <c r="BN96" i="4"/>
  <c r="AJ47" i="7"/>
  <c r="AJ46" i="7" s="1"/>
  <c r="AJ29" i="7" s="1"/>
  <c r="AJ21" i="7"/>
  <c r="BH23" i="3"/>
  <c r="BH20" i="3" s="1"/>
  <c r="BH151" i="3"/>
  <c r="BH146" i="3" s="1"/>
  <c r="BH28" i="3" s="1"/>
  <c r="AT98" i="7"/>
  <c r="AT26" i="7"/>
  <c r="AJ99" i="7"/>
  <c r="P21" i="5" l="1"/>
  <c r="P18" i="5" s="1"/>
  <c r="P81" i="5"/>
  <c r="P79" i="5" s="1"/>
  <c r="P25" i="5" s="1"/>
  <c r="P84" i="7"/>
  <c r="P82" i="7" s="1"/>
  <c r="P28" i="7" s="1"/>
  <c r="AT95" i="7"/>
  <c r="AT23" i="7" s="1"/>
  <c r="AT20" i="7" s="1"/>
  <c r="P23" i="7"/>
  <c r="P20" i="7" s="1"/>
  <c r="BR91" i="6"/>
  <c r="BA83" i="6"/>
  <c r="BA81" i="6" s="1"/>
  <c r="BA27" i="6" s="1"/>
  <c r="BA23" i="6"/>
  <c r="BA20" i="6" s="1"/>
  <c r="N79" i="18"/>
  <c r="N77" i="18" s="1"/>
  <c r="N23" i="18" s="1"/>
  <c r="N18" i="18"/>
  <c r="N15" i="18" s="1"/>
  <c r="AT89" i="7"/>
  <c r="AJ84" i="7"/>
  <c r="AJ82" i="7" s="1"/>
  <c r="AJ98" i="7"/>
  <c r="AJ26" i="7"/>
  <c r="AJ20" i="7" s="1"/>
  <c r="J21" i="18"/>
  <c r="J15" i="18" s="1"/>
  <c r="J93" i="18"/>
  <c r="J23" i="18" s="1"/>
  <c r="G94" i="18"/>
  <c r="Y79" i="5"/>
  <c r="Y25" i="5" s="1"/>
  <c r="X25" i="4"/>
  <c r="AF95" i="5"/>
  <c r="AF25" i="5" s="1"/>
  <c r="AJ96" i="5"/>
  <c r="AF24" i="5"/>
  <c r="AF18" i="5" s="1"/>
  <c r="AJ55" i="7"/>
  <c r="AD97" i="6"/>
  <c r="AD27" i="6" s="1"/>
  <c r="AT25" i="4"/>
  <c r="DE173" i="2"/>
  <c r="DE28" i="2" s="1"/>
  <c r="DE26" i="2"/>
  <c r="DE20" i="2" s="1"/>
  <c r="BN95" i="4"/>
  <c r="BN25" i="4" s="1"/>
  <c r="BN24" i="4"/>
  <c r="BN18" i="4" s="1"/>
  <c r="E31" i="24"/>
  <c r="I31" i="24" s="1"/>
  <c r="I17" i="24"/>
  <c r="AT84" i="7" l="1"/>
  <c r="AT82" i="7" s="1"/>
  <c r="AT28" i="7" s="1"/>
  <c r="AJ28" i="7"/>
  <c r="BR23" i="6"/>
  <c r="BR20" i="6" s="1"/>
  <c r="BR83" i="6"/>
  <c r="BR81" i="6" s="1"/>
  <c r="BR27" i="6" s="1"/>
  <c r="L94" i="18"/>
  <c r="AJ95" i="5"/>
  <c r="AJ25" i="5" s="1"/>
  <c r="AJ24" i="5"/>
  <c r="AJ18" i="5" s="1"/>
  <c r="E16" i="24"/>
  <c r="G93" i="18"/>
  <c r="G23" i="18" s="1"/>
  <c r="G21" i="18"/>
  <c r="G15" i="18" s="1"/>
  <c r="L93" i="18" l="1"/>
  <c r="L23" i="18" s="1"/>
  <c r="L21" i="18"/>
  <c r="L15" i="18" s="1"/>
  <c r="E15" i="24"/>
  <c r="I15" i="24" s="1"/>
  <c r="I16" i="24"/>
</calcChain>
</file>

<file path=xl/sharedStrings.xml><?xml version="1.0" encoding="utf-8"?>
<sst xmlns="http://schemas.openxmlformats.org/spreadsheetml/2006/main" count="49982" uniqueCount="1221">
  <si>
    <t>Приложение  № 1</t>
  </si>
  <si>
    <t>к приказу Минэнерго России</t>
  </si>
  <si>
    <t>от «05» мая 2016 г. №380</t>
  </si>
  <si>
    <t>Форма 1. Перечени инвестиционных проектов</t>
  </si>
  <si>
    <t xml:space="preserve"> на год 2020</t>
  </si>
  <si>
    <t xml:space="preserve">Инвестиционная программа  Акционерного общества  "Крымэнерго"  </t>
  </si>
  <si>
    <t xml:space="preserve">                                                         полное наименование субъекта электроэнергетики</t>
  </si>
  <si>
    <t>Год раскрытия информации: 2020 год</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</si>
  <si>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</si>
  <si>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</si>
  <si>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</si>
  <si>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</si>
  <si>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</si>
  <si>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</si>
  <si>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</si>
  <si>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</si>
  <si>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</si>
  <si>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</si>
  <si>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</si>
  <si>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</si>
  <si>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</si>
  <si>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330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</si>
  <si>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220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</si>
  <si>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110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</si>
  <si>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35 кВ;</t>
    </r>
  </si>
  <si>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330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</si>
  <si>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220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</si>
  <si>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110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</si>
  <si>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35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</si>
  <si>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330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</si>
  <si>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220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</si>
  <si>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110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</si>
  <si>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35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</si>
  <si>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330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</si>
  <si>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220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</si>
  <si>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110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</si>
  <si>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35 кВ;</t>
  </si>
  <si>
    <t>показатель максимальной мощности присоединяемых потребителей
электрической энергии ( тп
Sпотр );</t>
  </si>
  <si>
    <t>показатель максимальной мощности присоединяемых объектов по
производству электрической энергии ( тп
Sг );</t>
  </si>
  <si>
    <t>показатель макс. мощности энергоприн. устройств при
осуществлении тех. присоединения объектов эл. сетевотевого
хоз-ва,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</si>
  <si>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</si>
  <si>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 на  уровне напряжения 330 кВ;</t>
  </si>
  <si>
    <t>показатель замены силовых (авто-) трансформаторов ( n
Pз_тр ) на  уровне напряжения 220 кВ;</t>
  </si>
  <si>
    <t>показатель замены силовых (авто-) трансформаторов ( n
Pз_тр ) на  уровне напряжения 110 кВ;</t>
  </si>
  <si>
    <t>показатель замены силовых (авто-) трансформаторов ( n
Pз_тр ) на  уровне напряжения 35 кВ;</t>
  </si>
  <si>
    <t>показатель замены силовых (авто-) трансформаторов ( n
Pз_тр ) на  уровне напряжения 10 кВ;</t>
  </si>
  <si>
    <t>показатель замены линий электропередачи ( n
з_лэп L ) на уровне напряжения 330 кВ;</t>
  </si>
  <si>
    <t>показатель замены линий электропередачи ( n
з_лэп L ) на уровне напряжения 220 кВ;</t>
  </si>
  <si>
    <t>показатель замены линий электропередачи ( n
з_лэп L ) на уровне напряжения 110 кВ;</t>
  </si>
  <si>
    <t>показатель замены линий электропередачи ( n
з_лэп L ) на уровне напряжения 35 кВ;</t>
  </si>
  <si>
    <t>показатель замены линий электропередачи ( n
з_лэп L ) на уровне напряжения 10 кВ;</t>
  </si>
  <si>
    <t>показатель замены линий электропередачи ( n
з_лэп L ) на уровне напряжения 0,4 кВ;</t>
  </si>
  <si>
    <t>показатель замены выключателей ( n
Вз )на уровне напряжения 330 кВ;</t>
  </si>
  <si>
    <t>показатель замены выключателей ( n
Вз )на уровне напряжения 220 кВ;</t>
  </si>
  <si>
    <t>показатель замены выключателей ( n
Вз )на уровне напряжения 110 кВ;</t>
  </si>
  <si>
    <t>показатель замены выключателей ( n
Вз )на уровне напряжения 35 кВ;</t>
  </si>
  <si>
    <t>показатель замены выключателей ( n
Вз )на уровне напряжения 10 кВ;</t>
  </si>
  <si>
    <t>показатель замены устройств компенсации реактивной мощности ( n
Pз_укрм )( n
Вз )на уровне напряжения 330кВ;</t>
  </si>
  <si>
    <t>показатель замены устройств компенсации реактивной мощности ( n
Pз_укрм )( n
Вз )на уровне напряжения 220кВ;</t>
  </si>
  <si>
    <t>показатель замены устройств компенсации реактивной мощности ( n
Pз_укрм )( n
Вз )на уровне напряжения 110кВ;</t>
  </si>
  <si>
    <t>показатель замены устройств компенсации реактивной мощности ( n
Pз_укрм )( n
Вз )на уровне напряжения 35кВ;</t>
  </si>
  <si>
    <t>показатель замены устройств компенсации реактивной мощности ( n
Pз_укрм )( n
Вз )на уровне напряжения 10кВ;</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</si>
  <si>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</si>
  <si>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</si>
  <si>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</si>
  <si>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</si>
  <si>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</si>
  <si>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 прис., исполненных в рамках инвестпрограммы с нарушением установленного срока тех.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</si>
  <si>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</si>
  <si>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</si>
  <si>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</si>
  <si>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</si>
  <si>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</si>
  <si>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</si>
  <si>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План</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</si>
  <si>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</si>
  <si>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</si>
  <si>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</si>
  <si>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</si>
  <si>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</si>
  <si>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</si>
  <si>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</si>
  <si>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</si>
  <si>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</si>
  <si>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</si>
  <si>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</si>
  <si>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</si>
  <si>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</si>
  <si>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</si>
  <si>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</si>
  <si>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</si>
  <si>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</si>
  <si>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</si>
  <si>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</si>
  <si>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</si>
  <si>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</si>
  <si>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</si>
  <si>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</si>
  <si>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</si>
  <si>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</si>
  <si>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</si>
  <si>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</si>
  <si>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</si>
  <si>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</si>
  <si>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</si>
  <si>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</si>
  <si>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</si>
  <si>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</si>
  <si>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</si>
  <si>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</si>
  <si>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</si>
  <si>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</si>
  <si>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</si>
  <si>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</si>
  <si>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</si>
  <si>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</si>
  <si>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</si>
  <si>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</si>
  <si>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</si>
  <si>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</si>
  <si>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</si>
  <si>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</si>
  <si>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</si>
  <si>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</si>
  <si>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</si>
  <si>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</si>
  <si>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</si>
  <si>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</si>
  <si>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</si>
  <si>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</si>
  <si>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</si>
  <si>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</si>
  <si>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</si>
  <si>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</si>
  <si>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</si>
  <si>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</si>
  <si>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</si>
  <si>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</si>
  <si>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</si>
  <si>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</si>
  <si>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</si>
  <si>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</si>
  <si>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</si>
  <si>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</si>
  <si>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</si>
  <si>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</si>
  <si>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</si>
  <si>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</si>
  <si>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</si>
  <si>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</si>
  <si>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</si>
  <si>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</si>
  <si>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</si>
  <si>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</si>
  <si>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</si>
  <si>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</si>
  <si>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</si>
  <si>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</si>
  <si>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</si>
  <si>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</si>
  <si>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6.1</t>
  </si>
  <si>
    <t>6.2</t>
  </si>
  <si>
    <t>6.3</t>
  </si>
  <si>
    <t>6.4</t>
  </si>
  <si>
    <t>6.5</t>
  </si>
  <si>
    <t>6.6</t>
  </si>
  <si>
    <t>7.1</t>
  </si>
  <si>
    <t>7.2</t>
  </si>
  <si>
    <t>7.3</t>
  </si>
  <si>
    <t>7.4</t>
  </si>
  <si>
    <t>8.1</t>
  </si>
  <si>
    <t>8.2</t>
  </si>
  <si>
    <t>8.3</t>
  </si>
  <si>
    <t>8.4</t>
  </si>
  <si>
    <t>8.5</t>
  </si>
  <si>
    <t>8.6</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</si>
  <si>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</si>
  <si>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</si>
  <si>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</si>
  <si>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</si>
  <si>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</si>
  <si>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</si>
  <si>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</si>
  <si>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</si>
  <si>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</si>
  <si>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</si>
  <si>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</si>
  <si>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</si>
  <si>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</si>
  <si>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</si>
  <si>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</si>
  <si>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</si>
  <si>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АО "Крымэнерго"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</si>
  <si>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</si>
  <si>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</si>
  <si>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</si>
  <si>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</si>
  <si>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НД</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</si>
  <si>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</si>
  <si>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</si>
  <si>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</si>
  <si>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</si>
  <si>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</si>
  <si>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</si>
  <si>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</si>
  <si>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</si>
  <si>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</si>
  <si>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</si>
  <si>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</si>
  <si>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</si>
  <si>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</si>
  <si>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</si>
  <si>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</si>
  <si>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</si>
  <si>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</si>
  <si>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</si>
  <si>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</si>
  <si>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</si>
  <si>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</si>
  <si>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</si>
  <si>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</si>
  <si>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</si>
  <si>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</si>
  <si>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</si>
  <si>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</si>
  <si>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Строительство КЛ 10 кВ две цепи от I иII секции шин РУ-10 кВ ПС «Дарсан» до проектируемого РП</t>
  </si>
  <si>
    <t>K_1202001</t>
  </si>
  <si>
    <t>Строительство РП 10 кВ с 5 линейными ячейками</t>
  </si>
  <si>
    <t>K_1201002</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</si>
  <si>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</si>
  <si>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</si>
  <si>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ПС 110 кВ "Дарсан" с заменой Т1, Т2 на трансформаторы большей мощности,расширением РУ 10кВ на две линейные ячейки 10 кВ</t>
  </si>
  <si>
    <t>K_1101003</t>
  </si>
  <si>
    <t>Реконструкция ПС 110 кВ "Артек" с заменой силовых трансформаторов  и расширением РУ 10 кВ  на 4 линейных ячеек.</t>
  </si>
  <si>
    <t>K_1101004</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</si>
  <si>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</si>
  <si>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</si>
  <si>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</si>
  <si>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</si>
  <si>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</si>
  <si>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</si>
  <si>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</si>
  <si>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</si>
  <si>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</si>
  <si>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</si>
  <si>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</si>
  <si>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</si>
  <si>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</si>
  <si>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</si>
  <si>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</si>
  <si>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</si>
  <si>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</si>
  <si>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</si>
  <si>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</si>
  <si>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</si>
  <si>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</si>
  <si>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</si>
  <si>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</si>
  <si>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</si>
  <si>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</si>
  <si>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</si>
  <si>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</si>
  <si>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</si>
  <si>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</si>
  <si>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</si>
  <si>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</si>
  <si>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</si>
  <si>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</si>
  <si>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</si>
  <si>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</si>
  <si>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</si>
  <si>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Приведение инженерно-технических средствохраны (ИТСО) категорированного линейного объекта ПС 220 кВ "Бахчисарай"  к нормативному</t>
  </si>
  <si>
    <t>K_1110007</t>
  </si>
  <si>
    <t>Приведение инженерно-технических средствохраны (ИТСО) категорированного линейного объекта ПС 220 кВ "Донузлав"  к нормативному</t>
  </si>
  <si>
    <t>K_1110008</t>
  </si>
  <si>
    <t>Приведение инженерно-технических средствохраны (ИТСО) категорированного линейного объекта ПС 330 кВ "Западно-Крымская"  к нормативному</t>
  </si>
  <si>
    <t>K_1110009</t>
  </si>
  <si>
    <t>Приведение инженерно-технических средствохраны (ИТСО) категорированного линейного объекта ПС 330 кВ "НС-3"  к нормативному</t>
  </si>
  <si>
    <t>K_1110010</t>
  </si>
  <si>
    <t>Приведение инженерно-технических средствохраны (ИТСО) категорированного линейного объекта ПС-330 кВ "Островская"к нормативному</t>
  </si>
  <si>
    <t>K_1110011</t>
  </si>
  <si>
    <t>Приведение инженерно-технических средствохраны (ИТСО) категорированного линейного объекта ПС-220 кВ "Феодосийская"к нормативному</t>
  </si>
  <si>
    <t>K_1110012</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</si>
  <si>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</si>
  <si>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</si>
  <si>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</si>
  <si>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</si>
  <si>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</si>
  <si>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</si>
  <si>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</si>
  <si>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</si>
  <si>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</si>
  <si>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J1202002</t>
  </si>
  <si>
    <t>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t>
  </si>
  <si>
    <t>J1102003-1</t>
  </si>
  <si>
    <t>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</si>
  <si>
    <t>J1102003-2</t>
  </si>
  <si>
    <t>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</si>
  <si>
    <t>J1102003-3</t>
  </si>
  <si>
    <t>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t>
  </si>
  <si>
    <t>J1102003-4</t>
  </si>
  <si>
    <t>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</si>
  <si>
    <t>J1102003-5</t>
  </si>
  <si>
    <t>Строительство на ПС 220 кВ Донузлав  источников реактивной мощности 25 Мвар (в том числе проектно-изыскательские работы).</t>
  </si>
  <si>
    <t>J1101004</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</si>
  <si>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</si>
  <si>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J1202005</t>
  </si>
  <si>
    <t>Строительство СМПР и УСВИ ПТК СМПР на электросетевых объектах Крымского полуострова (в том числе проектно-изыскательские работы).</t>
  </si>
  <si>
    <t>J1104006</t>
  </si>
  <si>
    <t>Строительство на  ПС 110 кВ Дарсан источников реактивной мощности 25 Мвар (в том числе проектно-изыскательские работы).</t>
  </si>
  <si>
    <t>J1101007</t>
  </si>
  <si>
    <t>Строительство на  ПС 110 кВ Лучистое  источников реактивной мощности 25 Мвар (в том числе проектно-изыскательские работы).</t>
  </si>
  <si>
    <t>J1101008</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</si>
  <si>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</si>
  <si>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</si>
  <si>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</si>
  <si>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</si>
  <si>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</si>
  <si>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</si>
  <si>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прибора для локации дефектов в изоляции высоковольтного оборудования (типа «AR700» либо эквивалент</t>
  </si>
  <si>
    <t>K_1308013</t>
  </si>
  <si>
    <t>Прибор для регистрации и анализа частичных разрядов в изоляции (типа PD-Analyzer HF/UHF либо эквивалент)</t>
  </si>
  <si>
    <t>K_1308014</t>
  </si>
  <si>
    <t xml:space="preserve"> на год 2021</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</si>
  <si>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10 кВ;</t>
  </si>
  <si>
    <t>4.41</t>
  </si>
  <si>
    <t>4.42</t>
  </si>
  <si>
    <t>Реконструкция  АБ на ПС 110 кВ "Массандра"</t>
  </si>
  <si>
    <t>K_1101016</t>
  </si>
  <si>
    <t>Создание резервного канала  противоаварийной автоматики  по ВЛ 220 кВ Насосная-3 — Камыш-Бурун</t>
  </si>
  <si>
    <t>K_1104015</t>
  </si>
  <si>
    <t>Приложение  № 2</t>
  </si>
  <si>
    <t>Форма 2. План финансирования капитальных вложений по инвестиционным проектам</t>
  </si>
  <si>
    <t>Инвестиционная программа Акционерного общества "Крымэнерго"</t>
  </si>
  <si>
    <t xml:space="preserve">                                                                                                                                                             реквизиты решения органа исполнительной власти, утвердившего инвестиционную программу</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</si>
  <si>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</si>
  <si>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</si>
  <si>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</si>
  <si>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</si>
  <si>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</si>
  <si>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</si>
  <si>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01.01.2018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</si>
  <si>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</si>
  <si>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</si>
  <si>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</si>
  <si>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2019 года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</si>
  <si>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</si>
  <si>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</si>
  <si>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 (Утвержденный план)</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</si>
  <si>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1)</t>
    </r>
  </si>
  <si>
    <t>План 2020 года</t>
  </si>
  <si>
    <t xml:space="preserve">
Предложение по корректировке утвержденного плана2020 года</t>
  </si>
  <si>
    <t>План  2021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</si>
  <si>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2021 года</t>
    </r>
  </si>
  <si>
    <t xml:space="preserve">План  2022
года </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</si>
  <si>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2022 года</t>
    </r>
  </si>
  <si>
    <t>Итого за период реализации инвестиционной программы
(план)</t>
  </si>
  <si>
    <t>Итого за период реализации инвестиционной программы
(с учетом предложений по корректировке утвержденного плана)</t>
  </si>
  <si>
    <t xml:space="preserve">План </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</si>
  <si>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</si>
  <si>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</si>
  <si>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</si>
  <si>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</si>
  <si>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</si>
  <si>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01.01.2018</t>
  </si>
  <si>
    <t>План 
на 01.01.2019</t>
  </si>
  <si>
    <t>Предложение по корректировке утвержденного плана на 01.01.г2019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</si>
  <si>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</si>
  <si>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</si>
  <si>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</si>
  <si>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</si>
  <si>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</si>
  <si>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иных источников финансирования (плата за технологическое присоединение)</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</si>
  <si>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</si>
  <si>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</si>
  <si>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</si>
  <si>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</si>
  <si>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</si>
  <si>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</si>
  <si>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</si>
  <si>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</si>
  <si>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</si>
  <si>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</si>
  <si>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</si>
  <si>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</si>
  <si>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</si>
  <si>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</si>
  <si>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</si>
  <si>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</si>
  <si>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</si>
  <si>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</si>
  <si>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</si>
  <si>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</si>
  <si>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</si>
  <si>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</si>
  <si>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</si>
  <si>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</si>
  <si>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</si>
  <si>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</si>
  <si>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</si>
  <si>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</si>
  <si>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</si>
  <si>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</si>
  <si>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</si>
  <si>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</si>
  <si>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</si>
  <si>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</si>
  <si>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П,С</t>
  </si>
  <si>
    <t>Приказ ГКЦТ  РК от 07.05.2020 №16/1 об установлении платы за технологическое присоединение</t>
  </si>
  <si>
    <t>П</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</si>
  <si>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Первый этап</t>
    </r>
    <r>
      <rPr>
        <sz val="14"/>
        <color rgb="FF000000"/>
        <rFont val="Times New Roman"/>
        <family val="1"/>
        <charset val="204"/>
      </rPr>
      <t xml:space="preserve"> строительства: "Реконструкция ПС 110 кВ Заря (включая ПИР)".  50 МВА</t>
    </r>
  </si>
  <si>
    <t>12.2019</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</si>
  <si>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Второй этап</t>
    </r>
    <r>
      <rPr>
        <sz val="14"/>
        <color rgb="FF000000"/>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</si>
  <si>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Третий этап строительства</t>
    </r>
    <r>
      <rPr>
        <sz val="14"/>
        <color rgb="FF000000"/>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</si>
  <si>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Четвертый этап</t>
    </r>
    <r>
      <rPr>
        <sz val="14"/>
        <color rgb="FF000000"/>
        <rFont val="Times New Roman"/>
        <family val="1"/>
        <charset val="204"/>
      </rPr>
      <t xml:space="preserve"> строительства: "Реконструкция ПС 110 кВ Алупка (включая ПИР)". 50 МВА</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</si>
  <si>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 строительства:</t>
    </r>
    <r>
      <rPr>
        <sz val="14"/>
        <color rgb="FF000000"/>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</si>
  <si>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Н</t>
  </si>
  <si>
    <r>
      <rPr>
        <vertAlign val="superscript"/>
        <sz val="14"/>
        <rFont val="Times New Roman"/>
        <family val="1"/>
        <charset val="204"/>
      </rPr>
      <t>1)</t>
    </r>
    <r>
      <rPr>
        <sz val="14"/>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</si>
  <si>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4"/>
        <rFont val="Times New Roman"/>
        <family val="1"/>
        <charset val="204"/>
      </rPr>
      <t>2)</t>
    </r>
    <r>
      <rPr>
        <sz val="14"/>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</si>
  <si>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4"/>
        <rFont val="Times New Roman"/>
        <family val="1"/>
        <charset val="204"/>
      </rPr>
      <t>3)</t>
    </r>
    <r>
      <rPr>
        <sz val="14"/>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</si>
  <si>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4"/>
        <rFont val="Times New Roman"/>
        <family val="1"/>
        <charset val="204"/>
      </rPr>
      <t>4)</t>
    </r>
    <r>
      <rPr>
        <sz val="14"/>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</si>
  <si>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Этапы Транзит</t>
  </si>
  <si>
    <t>Приложение  № 3</t>
  </si>
  <si>
    <t>Форма 3. План освоения капитальных вложений по инвестиционным проектам</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</si>
  <si>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</si>
  <si>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</si>
  <si>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 xml:space="preserve">Текущая стадия реализации инвестиционного проекта  </t>
  </si>
  <si>
    <t>Год окончания реализации инвестиционного проекта</t>
  </si>
  <si>
    <r>
      <rPr>
        <sz val="12"/>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</si>
  <si>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 xml:space="preserve">Фактический объем освоения капитальных вложений на 01.01. 2018, млн рублей 
(без НДС) </t>
  </si>
  <si>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</si>
  <si>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</si>
  <si>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2019 г.  в прогнозных ценах соответствующих лет,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</si>
  <si>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</si>
  <si>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</si>
  <si>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</si>
  <si>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План на 01.01.2018 .</t>
  </si>
  <si>
    <t>Предложение по корректировке утвержденного плана 
на 01.01.2019</t>
  </si>
  <si>
    <t>Итого за период реализации инвестиционной программы
(предложение по корректировке утвержденного плана)</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</si>
  <si>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</si>
  <si>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</si>
  <si>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</si>
  <si>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</si>
  <si>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</si>
  <si>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</si>
  <si>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</si>
  <si>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
(Утвержденный план)</t>
  </si>
  <si>
    <t xml:space="preserve">Факт 
(Предложение по корректировке утвержденного плана) </t>
  </si>
  <si>
    <t>План
(Утвержденный план)</t>
  </si>
  <si>
    <t>Факт 
(Предложение по корректировке плана)</t>
  </si>
  <si>
    <t>29.1</t>
  </si>
  <si>
    <t>29.2</t>
  </si>
  <si>
    <t>29.3</t>
  </si>
  <si>
    <t>29.4</t>
  </si>
  <si>
    <t>29.5</t>
  </si>
  <si>
    <t>29.6</t>
  </si>
  <si>
    <t>Приложение  № 4</t>
  </si>
  <si>
    <t>Форма 4. План ввода основных средств</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</si>
  <si>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</si>
  <si>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</si>
  <si>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</si>
  <si>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 в 2019г.</t>
  </si>
  <si>
    <t>Принятие основных средств и нематериальных активов к бухгалтерскому учету</t>
  </si>
  <si>
    <t>Итого за период реализации инвестиционной программы</t>
  </si>
  <si>
    <t>Факт (Предложение по корректировке утвержденного плана)</t>
  </si>
  <si>
    <t>год</t>
  </si>
  <si>
    <t>нематериальные активы</t>
  </si>
  <si>
    <t>основные средства</t>
  </si>
  <si>
    <t>млн рублей (без НДС)</t>
  </si>
  <si>
    <t>МВ×А</t>
  </si>
  <si>
    <t>Мвар</t>
  </si>
  <si>
    <t>км ЛЭП</t>
  </si>
  <si>
    <t>МВт</t>
  </si>
  <si>
    <t>Другое</t>
  </si>
  <si>
    <t>Система безопасности кт.</t>
  </si>
  <si>
    <t>СМПР, ССПИ  кт.</t>
  </si>
  <si>
    <t>Ячейки выключателей</t>
  </si>
  <si>
    <t>АБ (А*ч)</t>
  </si>
  <si>
    <t>СМПР, ССПИ/ ВОЛС  кт км</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</si>
  <si>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</si>
  <si>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</si>
  <si>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</si>
  <si>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</si>
  <si>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</si>
  <si>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</si>
  <si>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</si>
  <si>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</si>
  <si>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</si>
  <si>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</si>
  <si>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</si>
  <si>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</si>
  <si>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</si>
  <si>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</si>
  <si>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</si>
  <si>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</si>
  <si>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</si>
  <si>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</si>
  <si>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</si>
  <si>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</si>
  <si>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</si>
  <si>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</si>
  <si>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</si>
  <si>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</si>
  <si>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</si>
  <si>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</si>
  <si>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</si>
  <si>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</si>
  <si>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</si>
  <si>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</si>
  <si>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</si>
  <si>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</si>
  <si>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</si>
  <si>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</si>
  <si>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</si>
  <si>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7.3.8</t>
  </si>
  <si>
    <t>7.4.1</t>
  </si>
  <si>
    <t>7.4.2</t>
  </si>
  <si>
    <t>7.4.3</t>
  </si>
  <si>
    <t>7.4.4</t>
  </si>
  <si>
    <t>7.4.5</t>
  </si>
  <si>
    <t>7.4.6</t>
  </si>
  <si>
    <t>7.4.7</t>
  </si>
  <si>
    <t>7.5.1</t>
  </si>
  <si>
    <t>7.5.2</t>
  </si>
  <si>
    <t>7.5.3</t>
  </si>
  <si>
    <t>7.5.4</t>
  </si>
  <si>
    <t>7.5.5</t>
  </si>
  <si>
    <t>7.5.6</t>
  </si>
  <si>
    <t>7.5.7</t>
  </si>
  <si>
    <t>7.5.8</t>
  </si>
  <si>
    <t>7.5.9</t>
  </si>
  <si>
    <t>7.6.1</t>
  </si>
  <si>
    <t>7.6.2</t>
  </si>
  <si>
    <t>7.6.3</t>
  </si>
  <si>
    <t>7.6.4</t>
  </si>
  <si>
    <t>7.6.5</t>
  </si>
  <si>
    <t>7.6.6</t>
  </si>
  <si>
    <t>7.6.7</t>
  </si>
  <si>
    <t>8.1.1</t>
  </si>
  <si>
    <t>8.1.2</t>
  </si>
  <si>
    <t>8.1.3</t>
  </si>
  <si>
    <t>8.1.4</t>
  </si>
  <si>
    <t>8.1.5</t>
  </si>
  <si>
    <t>8.1.6</t>
  </si>
  <si>
    <t>8.1.7</t>
  </si>
  <si>
    <t>8.1.8</t>
  </si>
  <si>
    <t>8.1.9</t>
  </si>
  <si>
    <t>8.1.10</t>
  </si>
  <si>
    <t>8.2.1</t>
  </si>
  <si>
    <t>8.2.2</t>
  </si>
  <si>
    <t>8.2.3</t>
  </si>
  <si>
    <t>8.2.4</t>
  </si>
  <si>
    <t>8.2.5</t>
  </si>
  <si>
    <t>8.2.6</t>
  </si>
  <si>
    <t>8.2.7</t>
  </si>
  <si>
    <t>8.2.8</t>
  </si>
  <si>
    <t>9</t>
  </si>
  <si>
    <t>Устрйства обработки присоединения, УПАК, АПНУ</t>
  </si>
  <si>
    <t>АБ 65 банок 500 А*Ч</t>
  </si>
  <si>
    <r>
      <rPr>
        <sz val="14"/>
        <color rgb="FF000000"/>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color rgb="FF000000"/>
        <rFont val="Times New Roman"/>
        <family val="1"/>
        <charset val="204"/>
      </rPr>
      <t xml:space="preserve"> Второй этап строительства: </t>
    </r>
    <r>
      <rPr>
        <sz val="14"/>
        <color rgb="FF000000"/>
        <rFont val="Times New Roman"/>
        <family val="1"/>
        <charset val="204"/>
      </rPr>
      <t>"Строительство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</si>
  <si>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в том чилсе 32.8 км ВОЛС и 2 ячейки</t>
  </si>
  <si>
    <t>1 комплект СМПР (23 датчика)</t>
  </si>
  <si>
    <t>1 прибор</t>
  </si>
  <si>
    <t>Приложение  № 5</t>
  </si>
  <si>
    <t>Форма 5. План ввода основных средств (с распределением по кварталам)</t>
  </si>
  <si>
    <t>Год раскрытия информации: 2020год</t>
  </si>
  <si>
    <t>План (Утвержденный план) принятия основных средств и нематериальных активов к бухгалтерскому учету на 2021 год</t>
  </si>
  <si>
    <t>I кв.</t>
  </si>
  <si>
    <t>II кв.</t>
  </si>
  <si>
    <t>III кв.</t>
  </si>
  <si>
    <t>IV кв.</t>
  </si>
  <si>
    <t>Итого план (утвержденный план) 
за год</t>
  </si>
  <si>
    <t>4.1.1</t>
  </si>
  <si>
    <t>4.1.2</t>
  </si>
  <si>
    <t>4.1.3</t>
  </si>
  <si>
    <t>4.1.4</t>
  </si>
  <si>
    <t>4.1.5</t>
  </si>
  <si>
    <t>4.1.6</t>
  </si>
  <si>
    <t>4.1.7</t>
  </si>
  <si>
    <t>4.1.8</t>
  </si>
  <si>
    <t>4.1.9</t>
  </si>
  <si>
    <t>4.1.10</t>
  </si>
  <si>
    <t>4.2.1</t>
  </si>
  <si>
    <t>4.2.2</t>
  </si>
  <si>
    <t>4.2.3</t>
  </si>
  <si>
    <t>4.2.4</t>
  </si>
  <si>
    <t>4.2.5</t>
  </si>
  <si>
    <t>4.2.6</t>
  </si>
  <si>
    <t>4.2.7</t>
  </si>
  <si>
    <t>4.2.8</t>
  </si>
  <si>
    <t>4.2.9</t>
  </si>
  <si>
    <t>4.2.10</t>
  </si>
  <si>
    <t>4.3.1</t>
  </si>
  <si>
    <t>4.3.2</t>
  </si>
  <si>
    <t>4.3.3</t>
  </si>
  <si>
    <t>4.3.4</t>
  </si>
  <si>
    <t>4.3.5</t>
  </si>
  <si>
    <t>4.3.6</t>
  </si>
  <si>
    <t>4.3.7</t>
  </si>
  <si>
    <t>4.3.8</t>
  </si>
  <si>
    <t>4.3.9</t>
  </si>
  <si>
    <t>4.3.10</t>
  </si>
  <si>
    <t>4.4.1</t>
  </si>
  <si>
    <t>4.4.2</t>
  </si>
  <si>
    <t>4.4.3</t>
  </si>
  <si>
    <t>4.4.4</t>
  </si>
  <si>
    <t>4.4.5</t>
  </si>
  <si>
    <t>4.4.6</t>
  </si>
  <si>
    <t>4.4.7</t>
  </si>
  <si>
    <t>4.4.8</t>
  </si>
  <si>
    <t>4.4.9</t>
  </si>
  <si>
    <t>4.4.10</t>
  </si>
  <si>
    <t>5</t>
  </si>
  <si>
    <t>6</t>
  </si>
  <si>
    <t>7</t>
  </si>
  <si>
    <t>8</t>
  </si>
  <si>
    <t>10</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</si>
  <si>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</si>
  <si>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</si>
  <si>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2019г.</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</si>
  <si>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</si>
  <si>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Квартал</t>
  </si>
  <si>
    <t>ГОД</t>
  </si>
  <si>
    <t>5.1.1</t>
  </si>
  <si>
    <t>5.1.2</t>
  </si>
  <si>
    <t>5.1.3</t>
  </si>
  <si>
    <t>5.1.4</t>
  </si>
  <si>
    <t>5.1.5</t>
  </si>
  <si>
    <t>5.1.6</t>
  </si>
  <si>
    <t>5.1.7</t>
  </si>
  <si>
    <t>5.1.8</t>
  </si>
  <si>
    <t>5.2.1</t>
  </si>
  <si>
    <t>5.2.2</t>
  </si>
  <si>
    <t>5.2.3</t>
  </si>
  <si>
    <t>5.2.4</t>
  </si>
  <si>
    <t>5.2.5</t>
  </si>
  <si>
    <t>5.2.6</t>
  </si>
  <si>
    <t>5.3.1</t>
  </si>
  <si>
    <t>5.3.2</t>
  </si>
  <si>
    <t>5.3.3</t>
  </si>
  <si>
    <t>5.3.4</t>
  </si>
  <si>
    <t>5.3.5</t>
  </si>
  <si>
    <t>5.3.6</t>
  </si>
  <si>
    <t>5.3.7</t>
  </si>
  <si>
    <t>5.3.8</t>
  </si>
  <si>
    <t>5.3.9</t>
  </si>
  <si>
    <t>5.4.1</t>
  </si>
  <si>
    <t>5.4.2</t>
  </si>
  <si>
    <t>5.4.3</t>
  </si>
  <si>
    <t>5.4.4</t>
  </si>
  <si>
    <t>5.4.5</t>
  </si>
  <si>
    <t>5.4.6</t>
  </si>
  <si>
    <t>5.5.1</t>
  </si>
  <si>
    <t>5.5.2</t>
  </si>
  <si>
    <t>5.5.3</t>
  </si>
  <si>
    <t>5.5.4</t>
  </si>
  <si>
    <t>5.5.5</t>
  </si>
  <si>
    <t>5.5.6</t>
  </si>
  <si>
    <t>5.5.7</t>
  </si>
  <si>
    <t>5.5.8</t>
  </si>
  <si>
    <t>5.6.1</t>
  </si>
  <si>
    <t>5.6.2</t>
  </si>
  <si>
    <t>5.6.3</t>
  </si>
  <si>
    <t>5.6.4</t>
  </si>
  <si>
    <t>5.6.5</t>
  </si>
  <si>
    <t>5.6.6</t>
  </si>
  <si>
    <t>В том числе ВОЛС 32,8км</t>
  </si>
  <si>
    <t>1 комлпект СМПР (23 датчика)</t>
  </si>
  <si>
    <t>Приложение  № 7</t>
  </si>
  <si>
    <t>Форма 7. Краткое описание инвестиционной программы. Ввод объектов инвестиционной деятельности (мощностей) в эксплуатацию</t>
  </si>
  <si>
    <t>Год раскрытия информации: 2020  год</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</si>
  <si>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</si>
  <si>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 в 2019г.</t>
  </si>
  <si>
    <t>Ввод объектов инвестиционной деятельности (мощностей) в эксплуатацию</t>
  </si>
  <si>
    <t xml:space="preserve">Итого за период реализации инвестиционной программы </t>
  </si>
  <si>
    <t>км ВЛ 330 кВ 1-цеп</t>
  </si>
  <si>
    <t>км ВЛ 220 кВ 1-цеп</t>
  </si>
  <si>
    <t>км ВЛ 110 кВ 1-цеп</t>
  </si>
  <si>
    <t>км ВЛ 35 кВ 1-цеп</t>
  </si>
  <si>
    <t>км ВЛ 100 кВ    1-цеп</t>
  </si>
  <si>
    <t>км ВЛ 330кВ
 2-цеп</t>
  </si>
  <si>
    <t>км ВЛ 220кВ
 2-цеп</t>
  </si>
  <si>
    <t>км ВЛ 110кВ
 2-цеп</t>
  </si>
  <si>
    <t>км ВЛ 35кВ
 2-цеп</t>
  </si>
  <si>
    <t>км ВЛ 10кВ
 2-цеп</t>
  </si>
  <si>
    <t>км КЛ 110кВ</t>
  </si>
  <si>
    <t>км КЛ 10кВ</t>
  </si>
  <si>
    <t>СМПР, ССПИ, АСУТП  кт.</t>
  </si>
  <si>
    <t>ВОЛС км</t>
  </si>
  <si>
    <t>км ВЛ
 1-цеп</t>
  </si>
  <si>
    <t>км ВЛ
 2-цеп</t>
  </si>
  <si>
    <t>км КЛ</t>
  </si>
  <si>
    <t>4.1.11</t>
  </si>
  <si>
    <t>4.1.12</t>
  </si>
  <si>
    <t>4.1.13</t>
  </si>
  <si>
    <t>4.1.14</t>
  </si>
  <si>
    <t>4.1.15</t>
  </si>
  <si>
    <t>4.1.16</t>
  </si>
  <si>
    <t>4.1.17</t>
  </si>
  <si>
    <t>4.1.18</t>
  </si>
  <si>
    <t>4.1.19</t>
  </si>
  <si>
    <t>5.2.7</t>
  </si>
  <si>
    <t>6.1.8</t>
  </si>
  <si>
    <t>6.1.9</t>
  </si>
  <si>
    <t>6.1.10</t>
  </si>
  <si>
    <t>6.1.11</t>
  </si>
  <si>
    <t>6.1.12</t>
  </si>
  <si>
    <t>6.1.13</t>
  </si>
  <si>
    <t>6.1.14</t>
  </si>
  <si>
    <t>6.1.15</t>
  </si>
  <si>
    <t>6.1.16</t>
  </si>
  <si>
    <t>6.1.17</t>
  </si>
  <si>
    <t>6.1.18</t>
  </si>
  <si>
    <t>6.1.19</t>
  </si>
  <si>
    <t>6.3.1</t>
  </si>
  <si>
    <t>6.3.2</t>
  </si>
  <si>
    <t>6.3.3</t>
  </si>
  <si>
    <t>6.3.4</t>
  </si>
  <si>
    <t>6.3.5</t>
  </si>
  <si>
    <t>6.3.6</t>
  </si>
  <si>
    <t>6.3.7</t>
  </si>
  <si>
    <t>6.3.8</t>
  </si>
  <si>
    <t>6.3.9</t>
  </si>
  <si>
    <t>6.3.10</t>
  </si>
  <si>
    <t>6.3.11</t>
  </si>
  <si>
    <t>6.3.12</t>
  </si>
  <si>
    <t>6.3.13</t>
  </si>
  <si>
    <t>6.3.14</t>
  </si>
  <si>
    <t>6.3.15</t>
  </si>
  <si>
    <t>6.3.16</t>
  </si>
  <si>
    <t>6.3.17</t>
  </si>
  <si>
    <t>6.3.18</t>
  </si>
  <si>
    <t>6.3.19</t>
  </si>
  <si>
    <t>6.3.20</t>
  </si>
  <si>
    <t>6.4.1</t>
  </si>
  <si>
    <t>6.4.2</t>
  </si>
  <si>
    <t>6.4.3</t>
  </si>
  <si>
    <t>6.4.4</t>
  </si>
  <si>
    <t>6.4.5</t>
  </si>
  <si>
    <t>6.4.6</t>
  </si>
  <si>
    <t>6.4.7</t>
  </si>
  <si>
    <t>6.5.1</t>
  </si>
  <si>
    <t>6.5.2</t>
  </si>
  <si>
    <t>6.5.3</t>
  </si>
  <si>
    <t>6.5.4</t>
  </si>
  <si>
    <t>6.5.5</t>
  </si>
  <si>
    <t>6.5.6</t>
  </si>
  <si>
    <t>6.5.7</t>
  </si>
  <si>
    <t>6.5.8</t>
  </si>
  <si>
    <t>6.5.9</t>
  </si>
  <si>
    <t>6.5.10</t>
  </si>
  <si>
    <t>6.5.11</t>
  </si>
  <si>
    <t>6.5.12</t>
  </si>
  <si>
    <t>6.5.13</t>
  </si>
  <si>
    <t>6.5.14</t>
  </si>
  <si>
    <t>6.5.15</t>
  </si>
  <si>
    <t>6.5.16</t>
  </si>
  <si>
    <t>6.5.17</t>
  </si>
  <si>
    <t>6.5.18</t>
  </si>
  <si>
    <t>6.5.19</t>
  </si>
  <si>
    <t>6.6.1</t>
  </si>
  <si>
    <t>6.6.2</t>
  </si>
  <si>
    <t>6.6.3</t>
  </si>
  <si>
    <t>6.6.4</t>
  </si>
  <si>
    <t>6.6.5</t>
  </si>
  <si>
    <t>6.6.6</t>
  </si>
  <si>
    <t>6.6.7</t>
  </si>
  <si>
    <t>7.1.8</t>
  </si>
  <si>
    <t>7.1.9</t>
  </si>
  <si>
    <t>7.1.10</t>
  </si>
  <si>
    <t>7.1.11</t>
  </si>
  <si>
    <t>7.1.12</t>
  </si>
  <si>
    <t>7.1.13</t>
  </si>
  <si>
    <t>7.1.14</t>
  </si>
  <si>
    <t>7.1.15</t>
  </si>
  <si>
    <t>7.1.16</t>
  </si>
  <si>
    <t>7.1.17</t>
  </si>
  <si>
    <t>7.1.18</t>
  </si>
  <si>
    <t>7.1.19</t>
  </si>
  <si>
    <t>7.1.20</t>
  </si>
  <si>
    <t>Приложение  № 8</t>
  </si>
  <si>
    <t>Форма 8. Краткое описание инвестиционной программы. Вывод объектов инвестиционной деятельности (мощностей) из эксплуатации</t>
  </si>
  <si>
    <t>Год раскрытия информации:  2020  год</t>
  </si>
  <si>
    <t>Наименование объекта, выводимого из эксплуатации</t>
  </si>
  <si>
    <t>Вывод объектов инвестиционной деятельности (мощностей) из эксплуатации в 2019г.</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</si>
  <si>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</si>
  <si>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</si>
  <si>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</si>
  <si>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</si>
  <si>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Инвестиционная программа  Акционерное общество "Крымэнерго"</t>
  </si>
  <si>
    <t>Год раскрытия информации:  2020 год</t>
  </si>
  <si>
    <t>Перечень показателей энергетической эффективности объектов приведен в соответствии с  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</si>
  <si>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</si>
  <si>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</si>
  <si>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</si>
  <si>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</si>
  <si>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</si>
  <si>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потерь электрической энергии при передаче, тыс. кВтч</t>
  </si>
  <si>
    <t>Трансформатор (одноступенчатый, каскадный и т.д.)</t>
  </si>
  <si>
    <t>Воздушная линия</t>
  </si>
  <si>
    <t>Кабельная линия</t>
  </si>
  <si>
    <t>Системы учёта электроэнергии</t>
  </si>
  <si>
    <t>Объекты производственно-хозяйственных нужд</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</si>
  <si>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</si>
  <si>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</si>
  <si>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</si>
  <si>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</si>
  <si>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</si>
  <si>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</si>
  <si>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</si>
  <si>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</si>
  <si>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</si>
  <si>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</si>
  <si>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</si>
  <si>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</si>
  <si>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</si>
  <si>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</si>
  <si>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</si>
  <si>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</si>
  <si>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</si>
  <si>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Республика Крым</t>
  </si>
  <si>
    <t xml:space="preserve">Ялтинский городской совет  г. Ялта, </t>
  </si>
  <si>
    <t>Не требуется</t>
  </si>
  <si>
    <t>-</t>
  </si>
  <si>
    <t>Местный</t>
  </si>
  <si>
    <t>не требуется</t>
  </si>
  <si>
    <t>Южный федеральный округ</t>
  </si>
  <si>
    <t>региональный</t>
  </si>
  <si>
    <t>Ялтинский городской совет .Гурзуф</t>
  </si>
  <si>
    <t>Бахчисарайский район</t>
  </si>
  <si>
    <t>не относится</t>
  </si>
  <si>
    <t>Ялтинский  городской совет</t>
  </si>
  <si>
    <t>Сакский район, с. Штормовое</t>
  </si>
  <si>
    <t xml:space="preserve">Сакский район, Сизовский сельский совет, </t>
  </si>
  <si>
    <t>Ленинский район, Новониколаевский сельский совет</t>
  </si>
  <si>
    <t xml:space="preserve">Первомайский район, с. Островское, Островский с/с, </t>
  </si>
  <si>
    <t>Феодосийский городской совет</t>
  </si>
  <si>
    <t>+</t>
  </si>
  <si>
    <t>Ялтинский , Алуштинский городской совет</t>
  </si>
  <si>
    <t xml:space="preserve">региональный </t>
  </si>
  <si>
    <t>Сакский район</t>
  </si>
  <si>
    <t>Красноперекопский городской совет</t>
  </si>
  <si>
    <t>Алуштинский городской совет</t>
  </si>
  <si>
    <t>г. Симферополь</t>
  </si>
  <si>
    <t>Приложение  № 11</t>
  </si>
  <si>
    <t>от «__» _____ 2016 г. №___</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</si>
  <si>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</si>
  <si>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</si>
  <si>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</si>
  <si>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</si>
  <si>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</si>
  <si>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</si>
  <si>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</si>
  <si>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</si>
  <si>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</si>
  <si>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</si>
  <si>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</si>
  <si>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</si>
  <si>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</si>
  <si>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</si>
  <si>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</si>
  <si>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</si>
  <si>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</si>
  <si>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</si>
  <si>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</si>
  <si>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</si>
  <si>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</si>
  <si>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</si>
  <si>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</si>
  <si>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</si>
  <si>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</si>
  <si>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</si>
  <si>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</si>
  <si>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</si>
  <si>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</si>
  <si>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</si>
  <si>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</si>
  <si>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</si>
  <si>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</si>
  <si>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квартал</t>
  </si>
  <si>
    <t>до</t>
  </si>
  <si>
    <t>после</t>
  </si>
  <si>
    <t>МВхА</t>
  </si>
  <si>
    <t>Дата контрольного замерного дня</t>
  </si>
  <si>
    <t>До</t>
  </si>
  <si>
    <t>После</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</si>
  <si>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</si>
  <si>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</si>
  <si>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</si>
  <si>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</si>
  <si>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</si>
  <si>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</si>
  <si>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</si>
  <si>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</si>
  <si>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</si>
  <si>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нд</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</si>
  <si>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</si>
  <si>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</si>
  <si>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</si>
  <si>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</si>
  <si>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</si>
  <si>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</si>
  <si>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</si>
  <si>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</si>
  <si>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</si>
  <si>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</si>
  <si>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</si>
  <si>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</si>
  <si>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</si>
  <si>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</si>
  <si>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</si>
  <si>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</si>
  <si>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</si>
  <si>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</si>
  <si>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</si>
  <si>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</si>
  <si>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</si>
  <si>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</si>
  <si>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</si>
  <si>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</si>
  <si>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</si>
  <si>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</si>
  <si>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</si>
  <si>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</si>
  <si>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</si>
  <si>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</si>
  <si>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</si>
  <si>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</si>
  <si>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</si>
  <si>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</si>
  <si>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</si>
  <si>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</si>
  <si>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</si>
  <si>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</si>
  <si>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</si>
  <si>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</si>
  <si>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</si>
  <si>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</si>
  <si>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</si>
  <si>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</si>
  <si>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</si>
  <si>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</si>
  <si>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</si>
  <si>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</si>
  <si>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</si>
  <si>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</si>
  <si>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</si>
  <si>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</si>
  <si>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</si>
  <si>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</si>
  <si>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 xml:space="preserve">МВт максимальной мощности энергопринимающих устройств потребителей  </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</si>
  <si>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</si>
  <si>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</si>
  <si>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</si>
  <si>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</si>
  <si>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r>
      <rPr>
        <sz val="12"/>
        <color rgb="FF000000"/>
        <rFont val="Times New Roman"/>
        <family val="1"/>
        <charset val="204"/>
      </rPr>
      <t>Инвестиционная программа</t>
    </r>
    <r>
      <rPr>
        <b/>
        <sz val="12"/>
        <color rgb="FF000000"/>
        <rFont val="Times New Roman"/>
        <family val="1"/>
        <charset val="204"/>
      </rPr>
      <t xml:space="preserve"> Акционерное Общество "Крымэнерго"</t>
    </r>
  </si>
  <si>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</si>
  <si>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</si>
  <si>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Значения стандартизированных ставок за год 2018, тыс. рублей</t>
  </si>
  <si>
    <t>Индекс сметной стоимости</t>
  </si>
  <si>
    <r>
      <rPr>
        <sz val="12"/>
        <color rgb="FF000000"/>
        <rFont val="Times New Roman"/>
        <family val="1"/>
        <charset val="204"/>
      </rPr>
      <t>Плановые значения стоимости на год 2019, 
тыс. рублей</t>
    </r>
    <r>
      <rPr>
        <vertAlign val="superscript"/>
        <sz val="12"/>
        <color rgb="FF000000"/>
        <rFont val="Times New Roman"/>
        <family val="1"/>
        <charset val="204"/>
      </rPr>
      <t>2)</t>
    </r>
  </si>
  <si>
    <t>Год 2017</t>
  </si>
  <si>
    <t>Год 2018</t>
  </si>
  <si>
    <t>Год 2019</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</si>
  <si>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[п.1.1.1+п.1.1.2+п.1.1.3+
п.1.1.4+п.1.1.5]:</t>
    </r>
  </si>
  <si>
    <t>(ст.3+ст.4+ст.5)/3</t>
  </si>
  <si>
    <t>строительство воздушных линий, на уровне напряжения i</t>
  </si>
  <si>
    <t>С2</t>
  </si>
  <si>
    <t>ст.6*ст.7*ст.8/1000</t>
  </si>
  <si>
    <t xml:space="preserve">строительство кабельных линий, на уровне напряжения i </t>
  </si>
  <si>
    <t>С3</t>
  </si>
  <si>
    <t xml:space="preserve">строительство пунктов секционирования, на уровне напряжения i и (или) диапазоне мощности j  </t>
  </si>
  <si>
    <t>С4</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</si>
  <si>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</si>
  <si>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</si>
  <si>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[п.1.2.1+п.1.2.2+п.1.2.3+
п.1.2.4+п.1.2.5]</t>
    </r>
  </si>
  <si>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</si>
  <si>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(ст.)3+ст.4+ст.5)/3</t>
    </r>
  </si>
  <si>
    <r>
      <rPr>
        <vertAlign val="superscript"/>
        <sz val="11"/>
        <color rgb="FF000000"/>
        <rFont val="Times New Roman"/>
        <family val="1"/>
        <charset val="204"/>
      </rPr>
      <t xml:space="preserve">2) </t>
    </r>
    <r>
      <rPr>
        <sz val="11"/>
        <color rgb="FF000000"/>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</si>
  <si>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</si>
  <si>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</si>
  <si>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</si>
  <si>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</si>
  <si>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</si>
  <si>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</si>
  <si>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</si>
  <si>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</si>
  <si>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</si>
  <si>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</si>
  <si>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</si>
  <si>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</si>
  <si>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</si>
  <si>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</si>
  <si>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</si>
  <si>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</si>
  <si>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</si>
  <si>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</si>
  <si>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</si>
  <si>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</si>
  <si>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</si>
  <si>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</si>
  <si>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</si>
  <si>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</si>
  <si>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</si>
  <si>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</si>
  <si>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</si>
  <si>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</si>
  <si>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</si>
  <si>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</si>
  <si>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</si>
  <si>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</si>
  <si>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</si>
  <si>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</si>
  <si>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Новая КЛ от ПС 110 кВ «Дарсан» до проектируемого РП</t>
  </si>
  <si>
    <t>Технологическое присоединение</t>
  </si>
  <si>
    <t xml:space="preserve">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</si>
  <si>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«Дарсан»</t>
  </si>
  <si>
    <t xml:space="preserve">Исключение необходимости ввода ГВО  в энергоузле  Южного берега Крыма  </t>
  </si>
  <si>
    <t>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t>
  </si>
  <si>
    <t>ПС 110 кВ Артек</t>
  </si>
  <si>
    <t xml:space="preserve">Исключение необходимости ввода ГВО  в энергоузле  Южного берега Крыма , снятие сетевых ограничений по ранее выданным ТУ </t>
  </si>
  <si>
    <t>ПС 220 кВ Бахчисарай</t>
  </si>
  <si>
    <t>ОДУ Юга Черноморское РДУ</t>
  </si>
  <si>
    <t>ПС 220 «НС3» ПС 220 кВ»Камыш Бурун»</t>
  </si>
  <si>
    <t>Создание второго канала противоаварийной автоматики</t>
  </si>
  <si>
    <t>ПС 110 кВ «Массандра»</t>
  </si>
  <si>
    <t>Замена деффектной ПБ</t>
  </si>
  <si>
    <t>Межведомственная комиссия по проведению обследованя категорированных объектов и   оценки выполнения требований по составу ИТСО в соответствии с Требованиями к обеспечению безопасности линейных объектов ТЭК</t>
  </si>
  <si>
    <t>исполнение требований Федерального закона от 21 июля 2011г. №256-ФЗ</t>
  </si>
  <si>
    <t>Исключение необходимости ввода ГВО в Феодосийско-Керченсоком энергоузле</t>
  </si>
  <si>
    <t>Строительство  транзита 110 кВ Севастопольская - Ялта - Алушта - Лучистое в двухцепном исполнении  (в том числе проектно-изыскательские работы).</t>
  </si>
  <si>
    <t>J1102003</t>
  </si>
  <si>
    <t>1950-1967гг</t>
  </si>
  <si>
    <t>Исключение необходимости ввода ГВО в энергоузле Южного берега Крыма</t>
  </si>
  <si>
    <t>ПС 330 кВ Севастополь</t>
  </si>
  <si>
    <t xml:space="preserve">ПС 110 кВ Заря </t>
  </si>
  <si>
    <t>ПС 110 кВ Алупка</t>
  </si>
  <si>
    <t>ПС 110 кВ Гаспра</t>
  </si>
  <si>
    <t>ПС 110 кВ Ялта</t>
  </si>
  <si>
    <t>ПС 110 кВ Дарсан</t>
  </si>
  <si>
    <t>ПС 110 кВ Массандра</t>
  </si>
  <si>
    <t>ПС 110 кВ Гурзуф</t>
  </si>
  <si>
    <t>ПС 110 кВ Шарха</t>
  </si>
  <si>
    <t>ПС 110 кВ Алушта</t>
  </si>
  <si>
    <t>ПС 110 кВ Лучистое</t>
  </si>
  <si>
    <t>ПС 220 кВ Донузлав</t>
  </si>
  <si>
    <t>Исключение необходимости ввода ГВО  в Евпаторийском энергоузле</t>
  </si>
  <si>
    <t>ВЛ 220 кВ Джанкой-Титан</t>
  </si>
  <si>
    <t>Исключение необходимости ввода ГВО  В Евпаторийском энергоузле,  организация второго питания  потребителей 1,2 категории, присоединенных от ПС Титан</t>
  </si>
  <si>
    <t>ПС 330 кВ Джанкой</t>
  </si>
  <si>
    <t>ПС 220 кВ Титан</t>
  </si>
  <si>
    <t>Обеспечение соответствия требованиям ГОСТ Р 55105-2012
«Оперативно-диспетчерское управление. Автоматическое противоаварийное управление
режимами энергосистем. Противоаварийная автоматика энергосистем»</t>
  </si>
  <si>
    <t>ПС 330 кВ Островская</t>
  </si>
  <si>
    <t>ПС 330 кВ Западно-Крымская</t>
  </si>
  <si>
    <t>ПС 220 кВ Красноперекопск</t>
  </si>
  <si>
    <t>ПС 220 кВ Феодосийская</t>
  </si>
  <si>
    <t>ПС 220 кВ НС-2</t>
  </si>
  <si>
    <t>ПС 220 кВ НС-3</t>
  </si>
  <si>
    <t>ПС 220 кВ Камыш-Бурунская</t>
  </si>
  <si>
    <t>ПС 110 кВ Саки</t>
  </si>
  <si>
    <t>ПС 110 кВ Центральная</t>
  </si>
  <si>
    <t>Исключение необходимости ввода ГВО  в энергоузле Южного берега Крыма</t>
  </si>
  <si>
    <t>Минимизизация времени работы ЭТЛ при увеличении качества испытаний</t>
  </si>
  <si>
    <t>Минимизизация времени работы ЭТЛ при увеличении качества испытаний.</t>
  </si>
  <si>
    <t>Приложение  № 13</t>
  </si>
  <si>
    <t>Форма 13.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</si>
  <si>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</si>
  <si>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</si>
  <si>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</si>
  <si>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год2020 г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</si>
  <si>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t>Схема и программа развития электроэнергетики субъекта Российской Федерации, утвержденные в 2020г.</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</si>
  <si>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</si>
  <si>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Срок ввода объекта в эксплуатацию, предусмотренный схемой и программой развития электроэнергетики субъекта Российской Федерации, утвержденные в 2020 г. 
 (распоряжение  главы Республики Крым  от 28.04.2020г. №187-рг</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</si>
  <si>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</si>
  <si>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НЛ</t>
  </si>
  <si>
    <t>Распоряжение главы РК от 28.04.2020 №187-рг</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</si>
  <si>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</si>
  <si>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</si>
  <si>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</si>
  <si>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</si>
  <si>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</si>
  <si>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</si>
  <si>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</si>
  <si>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</si>
  <si>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</si>
  <si>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Наименование показателя, единицы измерения</t>
  </si>
  <si>
    <t>бюджетов субъектов Российской Федерации</t>
  </si>
  <si>
    <t>Год принятия к бухгалтерскому учету</t>
  </si>
  <si>
    <t>Первоначальная стоимость, млн рублей</t>
  </si>
  <si>
    <t>значение до</t>
  </si>
  <si>
    <t>значение после</t>
  </si>
  <si>
    <t>16.1.1</t>
  </si>
  <si>
    <t>16.1.2</t>
  </si>
  <si>
    <t>16.2.1</t>
  </si>
  <si>
    <t>16.2.2</t>
  </si>
  <si>
    <t>УНЦ</t>
  </si>
  <si>
    <t>Исполнение предписания Системного оператора</t>
  </si>
  <si>
    <t>Замена деффектной АБ</t>
  </si>
  <si>
    <t>Запрос коммерческих предложений</t>
  </si>
  <si>
    <t>Приложение  № 15</t>
  </si>
  <si>
    <t>Форма 15. Краткое описание инвестиционной программы. Обоснование необходимости реализации инвестиционных проектов</t>
  </si>
  <si>
    <t>Год раскрытия информации:2020 год</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</si>
  <si>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</si>
  <si>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</si>
  <si>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</si>
  <si>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</si>
  <si>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</si>
  <si>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</si>
  <si>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</si>
  <si>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</si>
  <si>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</si>
  <si>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</si>
  <si>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</si>
  <si>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</si>
  <si>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</si>
  <si>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</si>
  <si>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</si>
  <si>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</si>
  <si>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</si>
  <si>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</si>
  <si>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</si>
  <si>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</si>
  <si>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</si>
  <si>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</si>
  <si>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Приложение  № 16</t>
  </si>
  <si>
    <t>Форма 16. Краткое описание инвестиционной программы. Обоснование необходимости реализации инвестиционных проектов</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</si>
  <si>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</si>
  <si>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</si>
  <si>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</si>
  <si>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</si>
  <si>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</si>
  <si>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Необходимость замены физически изношенного оборудования подтверждается  результатами:</t>
  </si>
  <si>
    <t>Приложение  № 17</t>
  </si>
  <si>
    <t>Форма 17. Краткое описание инвестиционной программы. Индексы-дефляторы инвестиций в основной капитал (капитальных вложений)</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</si>
  <si>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</si>
  <si>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</si>
  <si>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</si>
  <si>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</si>
  <si>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</si>
  <si>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</si>
  <si>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О проведении мониторинга прогноза  социально-экономического развития Российской федерации на 2020 год и на плановый период 2021 и 2022 годов</t>
  </si>
  <si>
    <t>Письмо министерства экономического развития Российской Федерации от 24.09.2019 №32154-ПБ/ДОЗ и</t>
  </si>
  <si>
    <t>Наименование индексов-дефляторов, отражающих повышение эффективности инвестиционной деятельности (в %, к предыдущему году)</t>
  </si>
  <si>
    <t>О проведении мониторинга прогноза  социально-экономического развития Российской федерации на 2017 год и на плановый период 2018 и 2019 годов</t>
  </si>
  <si>
    <t>Письмо министерства экономического развития Российской Федерации от 25.10.2016 №32430-АВ/ДОЗ и</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</si>
  <si>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</si>
  <si>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</si>
  <si>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Республика Крым</t>
  </si>
  <si>
    <t>______________________________________________________________________________________________________________________________________________________________________________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</si>
  <si>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</si>
  <si>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</si>
  <si>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</si>
  <si>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Увеличение мощности устройств компенсации реактивной мощности</t>
  </si>
  <si>
    <t>МВАр</t>
  </si>
  <si>
    <t>Увеличение протяженности сетей</t>
  </si>
  <si>
    <t>Замена  силовых трансформаторов</t>
  </si>
  <si>
    <t xml:space="preserve">Внедрение системы мониторинга переходных процессов </t>
  </si>
  <si>
    <t>комплект</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</si>
  <si>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</si>
  <si>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</si>
  <si>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</si>
  <si>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Республика Крым (35)</t>
  </si>
  <si>
    <t>Приложение № __</t>
  </si>
  <si>
    <t>к приказу Министерства топлива и энергетики</t>
  </si>
  <si>
    <t xml:space="preserve"> </t>
  </si>
  <si>
    <t>Плановые показатели реализации инвестиционной программы</t>
  </si>
  <si>
    <t>Раздел 3. Источники финансирования инвестиционной программы</t>
  </si>
  <si>
    <t>Инвестиционная программа Акционерного Общества  "Крымэнерго" по передаче электроэнергии</t>
  </si>
  <si>
    <t>млн рублей</t>
  </si>
  <si>
    <t>Показатель</t>
  </si>
  <si>
    <t xml:space="preserve">Итого </t>
  </si>
  <si>
    <t>3.1</t>
  </si>
  <si>
    <t>3.2</t>
  </si>
  <si>
    <t>3.3</t>
  </si>
  <si>
    <t>3.4</t>
  </si>
  <si>
    <t>4</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</si>
  <si>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</si>
  <si>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</si>
  <si>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</si>
  <si>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</si>
  <si>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</si>
  <si>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оказания услуг по передаче электрической энергии</t>
  </si>
  <si>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</si>
  <si>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</si>
  <si>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</si>
  <si>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</si>
  <si>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</si>
  <si>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</si>
  <si>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</si>
  <si>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</si>
  <si>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</si>
  <si>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</si>
  <si>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</si>
  <si>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</si>
  <si>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1.4.1</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</si>
  <si>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</si>
  <si>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</si>
  <si>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</si>
  <si>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</si>
  <si>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</si>
  <si>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</si>
  <si>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</si>
  <si>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</si>
  <si>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</si>
  <si>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</si>
  <si>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</si>
  <si>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</si>
  <si>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</si>
  <si>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</si>
  <si>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</si>
  <si>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</si>
  <si>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</si>
  <si>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</si>
  <si>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</si>
  <si>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</si>
  <si>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</si>
  <si>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</si>
  <si>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</si>
  <si>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</si>
  <si>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</si>
  <si>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t>Ленинский район; Керченский городской совет</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</si>
</sst>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0.0%"/>
    <numFmt numFmtId="165" formatCode="0.0%\ ;\(0.0%\)"/>
    <numFmt numFmtId="166" formatCode="0.00;0;&quot;&quot;"/>
    <numFmt numFmtId="167" formatCode="0.0"/>
    <numFmt numFmtId="168" formatCode="#,##0.0;\(#,##0.0\)"/>
    <numFmt numFmtId="169" formatCode="#,##0.00;\(#,##0.00\)"/>
    <numFmt numFmtId="170" formatCode="\ [$$-1009]* #,##0.00\ ;\-[$$-1009]* #,##0.00\ ;\ [$$-1009]* \-#\ ;\ @\ "/>
    <numFmt numFmtId="171" formatCode="\ [$€]* #,##0.00\ ;\ [$€]* \(#,##0.00\);\ [$€]* \-#\ ;\ @\ "/>
    <numFmt numFmtId="172" formatCode="mmmm\ yyyy;@"/>
    <numFmt numFmtId="173" formatCode="#,##0.0\ ;\(#,##0.0\)"/>
    <numFmt numFmtId="174" formatCode="\t0.00%"/>
    <numFmt numFmtId="175" formatCode="[$-419]#,##0.00&quot;   &quot;;\-#,##0.00&quot;   &quot;"/>
    <numFmt numFmtId="176" formatCode="#,##0\ ;[Red]\(#,##0\)"/>
    <numFmt numFmtId="177" formatCode="#,##0.0\ ;[Red]\(#,##0.0\)"/>
    <numFmt numFmtId="178" formatCode="\t#\ ??/??"/>
    <numFmt numFmtId="179" formatCode="\ * #,##0.00[$€-1]\ ;\-* #,##0.00[$€-1]\ ;\ * \-#[$€-1]\ "/>
    <numFmt numFmtId="180" formatCode="[Magenta]&quot; Ошибка&quot;;[Magenta]&quot; Ошибка&quot;;[Blue]&quot; OK&quot;"/>
    <numFmt numFmtId="181" formatCode="&quot; $&quot;* #,##0\ ;&quot; $&quot;* \(#,##0\);&quot; $&quot;* &quot;- &quot;;\ @\ "/>
    <numFmt numFmtId="182" formatCode="&quot; $&quot;* #,##0.00\ ;&quot; $&quot;* \(#,##0.00\);&quot; $&quot;* \-#\ ;\ @\ "/>
    <numFmt numFmtId="183" formatCode="\ * #,##0\ ;\ * \(#,##0\);\ * \-#\ ;\ @\ "/>
    <numFmt numFmtId="184" formatCode="#,##0;[Red]#,##0"/>
    <numFmt numFmtId="185" formatCode="\\#,##0;[Red]&quot;-\&quot;#,##0"/>
    <numFmt numFmtId="186" formatCode="0.0\ "/>
    <numFmt numFmtId="187" formatCode="\£#,##0\ ;&quot;(£&quot;#,##0\)"/>
    <numFmt numFmtId="188" formatCode="\ * #,##0\ ;\ * \(#,##0\);\ * &quot;- &quot;;\ @\ "/>
    <numFmt numFmtId="189" formatCode="0.0000000"/>
    <numFmt numFmtId="190" formatCode="General\ "/>
    <numFmt numFmtId="191" formatCode="0.000"/>
    <numFmt numFmtId="192" formatCode="0.000000000"/>
    <numFmt numFmtId="193" formatCode="0.0000000000"/>
    <numFmt numFmtId="194" formatCode="0.00000000000"/>
    <numFmt numFmtId="195" formatCode="[$-419]dd/mm/yyyy"/>
    <numFmt numFmtId="196" formatCode="#,##0.00;[Red]\-#,##0.00"/>
    <numFmt numFmtId="197" formatCode="#,##0.000"/>
    <numFmt numFmtId="198" formatCode="0.00;[Red]\-0.00"/>
    <numFmt numFmtId="199" formatCode="#,##0.000;[Red]\-#,##0.000"/>
    <numFmt numFmtId="200" formatCode="dd/mm/yy"/>
    <numFmt numFmtId="201" formatCode="dd/mm/yy;@"/>
    <numFmt numFmtId="202" formatCode="0.0000"/>
  </numFmts>
  <fonts count="87">
    <font>
      <sz val="12"/>
      <name val="Times New Roman"/>
      <charset val="204"/>
    </font>
    <font>
      <sz val="10"/>
      <name val="Arial"/>
      <family val="2"/>
      <charset val="204"/>
    </font>
    <font>
      <sz val="8"/>
      <name val="Arial"/>
      <family val="2"/>
      <charset val="204"/>
    </font>
    <font>
      <sz val="8"/>
      <color rgb="FF0000FF"/>
      <name val="Arial"/>
      <family val="2"/>
      <charset val="204"/>
    </font>
    <font>
      <sz val="10"/>
      <name val="Arial"/>
      <family val="2"/>
      <charset val="204"/>
    </font>
    <font>
      <sz val="10"/>
      <name val="Arial Cyr"/>
      <charset val="204"/>
    </font>
    <font>
      <sz val="10"/>
      <name val="MS Sans Serif"/>
      <family val="2"/>
      <charset val="204"/>
    </font>
    <font>
      <b/>
      <i/>
      <sz val="12"/>
      <name val="Arial"/>
      <family val="2"/>
      <charset val="204"/>
    </font>
    <font>
      <b/>
      <sz val="12"/>
      <name val="Arial"/>
      <family val="2"/>
      <charset val="204"/>
    </font>
    <font>
      <b/>
      <sz val="12"/>
      <color rgb="FFFFFFFF"/>
      <name val="Arial"/>
      <family val="2"/>
      <charset val="204"/>
    </font>
    <font>
      <b/>
      <sz val="14"/>
      <color rgb="FFFFFFFF"/>
      <name val="Arial"/>
      <family val="2"/>
      <charset val="204"/>
    </font>
    <font>
      <b/>
      <i/>
      <sz val="14"/>
      <name val="Arial"/>
      <family val="2"/>
      <charset val="204"/>
    </font>
    <font>
      <b/>
      <i/>
      <sz val="20"/>
      <name val="Arial"/>
      <family val="2"/>
      <charset val="204"/>
    </font>
    <font>
      <b/>
      <sz val="16"/>
      <color rgb="FFFFFFFF"/>
      <name val="Arial"/>
      <family val="2"/>
      <charset val="204"/>
    </font>
    <font>
      <b/>
      <sz val="14"/>
      <name val="Arial"/>
      <family val="2"/>
      <charset val="204"/>
    </font>
    <font>
      <b/>
      <i/>
      <sz val="22"/>
      <name val="Arial"/>
      <family val="2"/>
      <charset val="204"/>
    </font>
    <font>
      <sz val="11"/>
      <color rgb="FF000000"/>
      <name val="Calibri"/>
      <family val="2"/>
      <charset val="204"/>
    </font>
    <font>
      <sz val="11"/>
      <color rgb="FF000000"/>
      <name val="Arial"/>
      <family val="2"/>
      <charset val="204"/>
    </font>
    <font>
      <sz val="8"/>
      <name val="Arial"/>
      <family val="2"/>
      <charset val="204"/>
    </font>
    <font>
      <sz val="11"/>
      <color rgb="FFFFFFFF"/>
      <name val="Calibri"/>
      <family val="2"/>
      <charset val="204"/>
    </font>
    <font>
      <sz val="10"/>
      <name val="Times New Roman CYR"/>
      <family val="1"/>
      <charset val="204"/>
    </font>
    <font>
      <sz val="10"/>
      <name val="Times New Roman"/>
      <family val="1"/>
      <charset val="204"/>
    </font>
    <font>
      <sz val="12"/>
      <color rgb="FFFF0000"/>
      <name val="Times New Roman"/>
      <family val="1"/>
      <charset val="204"/>
    </font>
    <font>
      <sz val="13"/>
      <name val="Times New Roman"/>
      <family val="1"/>
      <charset val="204"/>
    </font>
    <font>
      <sz val="10"/>
      <name val="Arial Cyr"/>
      <family val="2"/>
      <charset val="204"/>
    </font>
    <font>
      <sz val="10"/>
      <color rgb="FF000000"/>
      <name val="Arial"/>
      <family val="2"/>
      <charset val="204"/>
    </font>
    <font>
      <b/>
      <sz val="22"/>
      <color rgb="FF000080"/>
      <name val="Arial"/>
      <family val="2"/>
      <charset val="204"/>
    </font>
    <font>
      <sz val="10"/>
      <color rgb="FF000000"/>
      <name val="Verdana"/>
      <family val="2"/>
      <charset val="204"/>
    </font>
    <font>
      <b/>
      <sz val="14"/>
      <color rgb="FF000080"/>
      <name val="Arial"/>
      <family val="2"/>
      <charset val="204"/>
    </font>
    <font>
      <b/>
      <sz val="10"/>
      <color rgb="FF000080"/>
      <name val="Arial"/>
      <family val="2"/>
      <charset val="204"/>
    </font>
    <font>
      <b/>
      <u/>
      <sz val="10"/>
      <color rgb="FF000080"/>
      <name val="Arial"/>
      <family val="2"/>
      <charset val="204"/>
    </font>
    <font>
      <sz val="10"/>
      <name val="Arial CYR"/>
      <family val="2"/>
      <charset val="204"/>
    </font>
    <font>
      <sz val="10"/>
      <name val="PragmaticaCTT"/>
      <charset val="204"/>
    </font>
    <font>
      <u/>
      <sz val="10"/>
      <color rgb="FF0000FF"/>
      <name val="Arial Cyr"/>
      <charset val="204"/>
    </font>
    <font>
      <sz val="10"/>
      <name val="Courier New"/>
      <family val="3"/>
      <charset val="204"/>
    </font>
    <font>
      <b/>
      <sz val="10"/>
      <name val="Arial"/>
      <family val="2"/>
      <charset val="204"/>
    </font>
    <font>
      <sz val="12"/>
      <name val="Arial"/>
      <family val="2"/>
      <charset val="204"/>
    </font>
    <font>
      <sz val="10"/>
      <color rgb="FF000080"/>
      <name val="Arial"/>
      <family val="2"/>
      <charset val="204"/>
    </font>
    <font>
      <sz val="9"/>
      <name val="Times New Roman"/>
      <family val="1"/>
      <charset val="204"/>
    </font>
    <font>
      <sz val="9"/>
      <name val="Frutiger 45 Light"/>
      <family val="2"/>
      <charset val="204"/>
    </font>
    <font>
      <sz val="11"/>
      <color rgb="FF800080"/>
      <name val="Calibri"/>
      <family val="2"/>
      <charset val="204"/>
    </font>
    <font>
      <sz val="18"/>
      <name val="Geneva"/>
      <family val="2"/>
      <charset val="204"/>
    </font>
    <font>
      <sz val="10"/>
      <color rgb="FF000000"/>
      <name val="Times New Roman"/>
      <family val="1"/>
      <charset val="204"/>
    </font>
    <font>
      <sz val="8"/>
      <color rgb="FF0000FF"/>
      <name val="Times New Roman"/>
      <family val="1"/>
      <charset val="204"/>
    </font>
    <font>
      <b/>
      <sz val="12"/>
      <name val="Times New Roman"/>
      <family val="1"/>
      <charset val="204"/>
    </font>
    <font>
      <sz val="12"/>
      <name val="±???A?"/>
      <charset val="204"/>
    </font>
    <font>
      <b/>
      <sz val="11"/>
      <color rgb="FFFF9900"/>
      <name val="Calibri"/>
      <family val="2"/>
      <charset val="204"/>
    </font>
    <font>
      <sz val="10"/>
      <color rgb="FF000080"/>
      <name val="Times New Roman"/>
      <family val="1"/>
      <charset val="204"/>
    </font>
    <font>
      <b/>
      <sz val="11"/>
      <color rgb="FFFFFFFF"/>
      <name val="Calibri"/>
      <family val="2"/>
      <charset val="204"/>
    </font>
    <font>
      <sz val="11"/>
      <color rgb="FF0000FF"/>
      <name val="Arial"/>
      <family val="2"/>
      <charset val="204"/>
    </font>
    <font>
      <sz val="11"/>
      <name val="Times New Roman"/>
      <family val="1"/>
      <charset val="204"/>
    </font>
    <font>
      <sz val="10"/>
      <name val="Times New Roman Cyr"/>
      <charset val="204"/>
    </font>
    <font>
      <i/>
      <sz val="12"/>
      <name val="Times New Roman"/>
      <family val="1"/>
      <charset val="204"/>
    </font>
    <font>
      <sz val="12"/>
      <color rgb="FF000000"/>
      <name val="Times New Roman"/>
      <family val="1"/>
      <charset val="204"/>
    </font>
    <font>
      <b/>
      <sz val="12"/>
      <color rgb="FF000000"/>
      <name val="Arial"/>
      <family val="2"/>
      <charset val="204"/>
    </font>
    <font>
      <b/>
      <sz val="18"/>
      <name val="Times New Roman"/>
      <family val="1"/>
      <charset val="204"/>
    </font>
    <font>
      <sz val="12"/>
      <name val="Times New Roman"/>
      <family val="1"/>
      <charset val="204"/>
    </font>
    <font>
      <b/>
      <sz val="14"/>
      <name val="Times New Roman"/>
      <family val="1"/>
      <charset val="204"/>
    </font>
    <font>
      <sz val="9"/>
      <color rgb="FF000000"/>
      <name val="Times New Roman"/>
      <family val="1"/>
      <charset val="204"/>
    </font>
    <font>
      <sz val="14"/>
      <name val="Times New Roman"/>
      <family val="1"/>
      <charset val="204"/>
    </font>
    <font>
      <b/>
      <sz val="12"/>
      <color rgb="FF000000"/>
      <name val="Times New Roman"/>
      <family val="1"/>
      <charset val="204"/>
    </font>
    <font>
      <b/>
      <sz val="14"/>
      <color rgb="FF000000"/>
      <name val="Times New Roman"/>
      <family val="1"/>
      <charset val="204"/>
    </font>
    <font>
      <sz val="14"/>
      <color rgb="FF000000"/>
      <name val="Times New Roman"/>
      <family val="1"/>
      <charset val="204"/>
    </font>
    <font>
      <b/>
      <sz val="12"/>
      <color rgb="FF000000"/>
      <name val="Calibri"/>
      <family val="2"/>
      <charset val="204"/>
    </font>
    <font>
      <b/>
      <sz val="12"/>
      <color rgb="FFC9211E"/>
      <name val="Times New Roman"/>
      <family val="1"/>
      <charset val="204"/>
    </font>
    <font>
      <sz val="12"/>
      <color rgb="FF000000"/>
      <name val="Times New Roman"/>
      <family val="2"/>
      <charset val="204"/>
    </font>
    <font>
      <vertAlign val="superscript"/>
      <sz val="14"/>
      <name val="Times New Roman"/>
      <family val="1"/>
      <charset val="204"/>
    </font>
    <font>
      <vertAlign val="superscript"/>
      <sz val="12"/>
      <name val="Times New Roman"/>
      <family val="1"/>
      <charset val="204"/>
    </font>
    <font>
      <sz val="12"/>
      <color rgb="FF000000"/>
      <name val="Calibri"/>
      <family val="2"/>
      <charset val="204"/>
    </font>
    <font>
      <sz val="11"/>
      <color rgb="FF000000"/>
      <name val="Times New Roman"/>
      <family val="1"/>
      <charset val="204"/>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9"/>
      <color rgb="FF000000"/>
      <name val="Arial"/>
      <family val="2"/>
      <charset val="204"/>
    </font>
    <font>
      <sz val="12"/>
      <color rgb="FF000000"/>
      <name val="Arial"/>
      <family val="2"/>
      <charset val="204"/>
    </font>
    <font>
      <sz val="11"/>
      <name val="Calibri"/>
      <family val="2"/>
      <charset val="204"/>
    </font>
    <font>
      <sz val="11"/>
      <color rgb="FFD99694"/>
      <name val="Times New Roman"/>
      <family val="1"/>
      <charset val="204"/>
    </font>
    <font>
      <i/>
      <sz val="11"/>
      <name val="Calibri"/>
      <family val="2"/>
      <charset val="204"/>
    </font>
    <font>
      <b/>
      <i/>
      <sz val="11"/>
      <name val="Calibri"/>
      <family val="2"/>
      <charset val="204"/>
    </font>
    <font>
      <b/>
      <sz val="11"/>
      <name val="Calibri"/>
      <family val="2"/>
      <charset val="204"/>
    </font>
    <font>
      <b/>
      <i/>
      <sz val="11"/>
      <color rgb="FF000000"/>
      <name val="Calibri"/>
      <family val="2"/>
      <charset val="204"/>
    </font>
    <font>
      <sz val="12"/>
      <name val="Times New Roman CYR"/>
      <charset val="204"/>
    </font>
    <font>
      <b/>
      <sz val="12"/>
      <color rgb="FFFF0000"/>
      <name val="Times New Roman"/>
      <family val="1"/>
      <charset val="204"/>
    </font>
    <font>
      <sz val="12"/>
      <name val="Calibri"/>
      <family val="2"/>
      <charset val="204"/>
    </font>
    <font>
      <sz val="12"/>
      <name val="Times New Roman"/>
      <family val="1"/>
      <charset val="204"/>
    </font>
    <font>
      <sz val="14"/>
      <color theme="0"/>
      <name val="Times New Roman"/>
      <family val="1"/>
      <charset val="204"/>
    </font>
  </fonts>
  <fills count="42">
    <fill>
      <patternFill patternType="none"/>
    </fill>
    <fill>
      <patternFill patternType="gray125"/>
    </fill>
    <fill>
      <patternFill patternType="solid">
        <fgColor rgb="FFC0C1C0"/>
        <bgColor rgb="FFCCCCCC"/>
      </patternFill>
    </fill>
    <fill>
      <patternFill patternType="solid">
        <fgColor rgb="FFCCFFCC"/>
        <bgColor rgb="FFCCFFFF"/>
      </patternFill>
    </fill>
    <fill>
      <patternFill patternType="solid">
        <fgColor rgb="FFF0F0F0"/>
        <bgColor rgb="FFEBF1DE"/>
      </patternFill>
    </fill>
    <fill>
      <patternFill patternType="solid">
        <fgColor rgb="FFCCCCFF"/>
        <bgColor rgb="FFBBBBFF"/>
      </patternFill>
    </fill>
    <fill>
      <patternFill patternType="solid">
        <fgColor rgb="FFFF99CC"/>
        <bgColor rgb="FFFF8080"/>
      </patternFill>
    </fill>
    <fill>
      <patternFill patternType="solid">
        <fgColor rgb="FFCC99FF"/>
        <bgColor rgb="FFBBBBFF"/>
      </patternFill>
    </fill>
    <fill>
      <patternFill patternType="solid">
        <fgColor rgb="FFCCFFFF"/>
        <bgColor rgb="FFC0FFFF"/>
      </patternFill>
    </fill>
    <fill>
      <patternFill patternType="solid">
        <fgColor rgb="FFFFCC99"/>
        <bgColor rgb="FFFCD5B5"/>
      </patternFill>
    </fill>
    <fill>
      <patternFill patternType="solid">
        <fgColor rgb="FF99CCFF"/>
        <bgColor rgb="FFBBBBFF"/>
      </patternFill>
    </fill>
    <fill>
      <patternFill patternType="solid">
        <fgColor rgb="FFFF8080"/>
        <bgColor rgb="FFFF99CC"/>
      </patternFill>
    </fill>
    <fill>
      <patternFill patternType="solid">
        <fgColor rgb="FF00FF00"/>
        <bgColor rgb="FF33CCCC"/>
      </patternFill>
    </fill>
    <fill>
      <patternFill patternType="solid">
        <fgColor rgb="FFFFCC00"/>
        <bgColor rgb="FFFFC000"/>
      </patternFill>
    </fill>
    <fill>
      <patternFill patternType="solid">
        <fgColor rgb="FF0067CB"/>
        <bgColor rgb="FF3333A6"/>
      </patternFill>
    </fill>
    <fill>
      <patternFill patternType="solid">
        <fgColor rgb="FF800080"/>
        <bgColor rgb="FF800000"/>
      </patternFill>
    </fill>
    <fill>
      <patternFill patternType="solid">
        <fgColor rgb="FF33CCCC"/>
        <bgColor rgb="FF00CCFF"/>
      </patternFill>
    </fill>
    <fill>
      <patternFill patternType="solid">
        <fgColor rgb="FFFF9900"/>
        <bgColor rgb="FFFF950E"/>
      </patternFill>
    </fill>
    <fill>
      <patternFill patternType="solid">
        <fgColor rgb="FFFFFF99"/>
        <bgColor rgb="FFFFFF6D"/>
      </patternFill>
    </fill>
    <fill>
      <patternFill patternType="solid">
        <fgColor rgb="FFFFFFFF"/>
        <bgColor rgb="FFF0F0F0"/>
      </patternFill>
    </fill>
    <fill>
      <patternFill patternType="solid">
        <fgColor rgb="FF3333A6"/>
        <bgColor rgb="FF003366"/>
      </patternFill>
    </fill>
    <fill>
      <patternFill patternType="solid">
        <fgColor rgb="FF993366"/>
        <bgColor rgb="FFA42E01"/>
      </patternFill>
    </fill>
    <fill>
      <patternFill patternType="solid">
        <fgColor rgb="FF003300"/>
        <bgColor rgb="FF333333"/>
      </patternFill>
    </fill>
    <fill>
      <patternFill patternType="solid">
        <fgColor rgb="FFFF0000"/>
        <bgColor rgb="FFFF3838"/>
      </patternFill>
    </fill>
    <fill>
      <patternFill patternType="solid">
        <fgColor rgb="FF00CCFF"/>
        <bgColor rgb="FF33CCCC"/>
      </patternFill>
    </fill>
    <fill>
      <patternFill patternType="solid">
        <fgColor rgb="FF339966"/>
        <bgColor rgb="FF80806E"/>
      </patternFill>
    </fill>
    <fill>
      <patternFill patternType="solid">
        <fgColor rgb="FFA42E01"/>
        <bgColor rgb="FF993366"/>
      </patternFill>
    </fill>
    <fill>
      <patternFill patternType="solid">
        <fgColor rgb="FF91D003"/>
        <bgColor rgb="FFFFCC00"/>
      </patternFill>
    </fill>
    <fill>
      <patternFill patternType="solid">
        <fgColor rgb="FF949796"/>
        <bgColor rgb="FF80806E"/>
      </patternFill>
    </fill>
    <fill>
      <patternFill patternType="solid">
        <fgColor rgb="FF666699"/>
        <bgColor rgb="FF80806E"/>
      </patternFill>
    </fill>
    <fill>
      <patternFill patternType="solid">
        <fgColor rgb="FFFF6600"/>
        <bgColor rgb="FFFF950E"/>
      </patternFill>
    </fill>
    <fill>
      <patternFill patternType="solid">
        <fgColor rgb="FFFFFFCC"/>
        <bgColor rgb="FFEBF1DE"/>
      </patternFill>
    </fill>
    <fill>
      <patternFill patternType="solid">
        <fgColor rgb="FFC0FFFF"/>
        <bgColor rgb="FFCCFFFF"/>
      </patternFill>
    </fill>
    <fill>
      <patternFill patternType="solid">
        <fgColor rgb="FFC0C1C0"/>
        <bgColor rgb="FFCCCCCC"/>
      </patternFill>
    </fill>
    <fill>
      <patternFill patternType="solid">
        <fgColor rgb="FFFFFF6D"/>
        <bgColor rgb="FFFFFF99"/>
      </patternFill>
    </fill>
    <fill>
      <patternFill patternType="solid">
        <fgColor rgb="FFFDEADA"/>
        <bgColor rgb="FFF0F0F0"/>
      </patternFill>
    </fill>
    <fill>
      <patternFill patternType="solid">
        <fgColor rgb="FFDBEEF4"/>
        <bgColor rgb="FFEBF1DE"/>
      </patternFill>
    </fill>
    <fill>
      <patternFill patternType="solid">
        <fgColor rgb="FFEBF1DE"/>
        <bgColor rgb="FFF0F0F0"/>
      </patternFill>
    </fill>
    <fill>
      <patternFill patternType="solid">
        <fgColor rgb="FFCCCCCC"/>
        <bgColor rgb="FFC0C1C0"/>
      </patternFill>
    </fill>
    <fill>
      <patternFill patternType="solid">
        <fgColor rgb="FFFCD5B5"/>
        <bgColor rgb="FFFFCC99"/>
      </patternFill>
    </fill>
    <fill>
      <patternFill patternType="solid">
        <fgColor rgb="FFDDD9C3"/>
        <bgColor rgb="FFCCCCCC"/>
      </patternFill>
    </fill>
    <fill>
      <patternFill patternType="solid">
        <fgColor theme="0"/>
        <bgColor indexed="64"/>
      </patternFill>
    </fill>
  </fills>
  <borders count="13">
    <border>
      <left/>
      <right/>
      <top/>
      <bottom/>
      <diagonal/>
    </border>
    <border>
      <left style="thin">
        <color rgb="FF80806E"/>
      </left>
      <right style="thin">
        <color rgb="FF80806E"/>
      </right>
      <top style="thin">
        <color rgb="FF80806E"/>
      </top>
      <bottom style="thin">
        <color rgb="FF80806E"/>
      </bottom>
      <diagonal/>
    </border>
    <border>
      <left/>
      <right/>
      <top/>
      <bottom style="medium">
        <color rgb="FF000080"/>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double">
        <color rgb="FF333333"/>
      </left>
      <right style="double">
        <color rgb="FF333333"/>
      </right>
      <top style="double">
        <color rgb="FF333333"/>
      </top>
      <bottom style="double">
        <color rgb="FF333333"/>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s>
  <cellStyleXfs count="64333">
    <xf numFmtId="0" fontId="0" fillId="0" borderId="0"/>
    <xf numFmtId="0" fontId="1" fillId="0" borderId="0"/>
    <xf numFmtId="164" fontId="2" fillId="0" borderId="0">
      <alignment vertical="top"/>
    </xf>
    <xf numFmtId="164" fontId="3" fillId="0" borderId="0">
      <alignment vertical="top"/>
    </xf>
    <xf numFmtId="165" fontId="3" fillId="2" borderId="0">
      <alignment vertical="top"/>
    </xf>
    <xf numFmtId="164" fontId="3" fillId="3" borderId="0">
      <alignment vertical="top"/>
    </xf>
    <xf numFmtId="0" fontId="4" fillId="0" borderId="0"/>
    <xf numFmtId="166" fontId="5" fillId="0" borderId="0">
      <alignment horizontal="center"/>
    </xf>
    <xf numFmtId="167" fontId="85" fillId="0" borderId="0" applyBorder="0" applyProtection="0"/>
    <xf numFmtId="168" fontId="85" fillId="0" borderId="0" applyProtection="0"/>
    <xf numFmtId="0" fontId="6" fillId="4" borderId="0"/>
    <xf numFmtId="0" fontId="7" fillId="0" borderId="0" applyBorder="0"/>
    <xf numFmtId="0" fontId="8" fillId="0" borderId="0" applyBorder="0"/>
    <xf numFmtId="0" fontId="9" fillId="0" borderId="0" applyBorder="0"/>
    <xf numFmtId="0" fontId="10" fillId="0" borderId="0" applyBorder="0"/>
    <xf numFmtId="0" fontId="11" fillId="0" borderId="0" applyBorder="0"/>
    <xf numFmtId="0" fontId="12" fillId="0" borderId="0" applyBorder="0"/>
    <xf numFmtId="0" fontId="13" fillId="0" borderId="0" applyBorder="0"/>
    <xf numFmtId="0" fontId="14" fillId="0" borderId="0" applyBorder="0"/>
    <xf numFmtId="0" fontId="14" fillId="0" borderId="0" applyBorder="0"/>
    <xf numFmtId="0" fontId="15" fillId="0" borderId="0" applyBorder="0"/>
    <xf numFmtId="0" fontId="14" fillId="0" borderId="0" applyBorder="0"/>
    <xf numFmtId="0" fontId="16" fillId="5" borderId="0" applyBorder="0" applyProtection="0"/>
    <xf numFmtId="0" fontId="16" fillId="6" borderId="0" applyBorder="0" applyProtection="0"/>
    <xf numFmtId="0" fontId="16" fillId="3" borderId="0" applyBorder="0" applyProtection="0"/>
    <xf numFmtId="0" fontId="16" fillId="7" borderId="0" applyBorder="0" applyProtection="0"/>
    <xf numFmtId="0" fontId="16" fillId="8" borderId="0" applyBorder="0" applyProtection="0"/>
    <xf numFmtId="0" fontId="16" fillId="9" borderId="0" applyBorder="0" applyProtection="0"/>
    <xf numFmtId="0" fontId="16" fillId="5" borderId="0" applyBorder="0" applyProtection="0"/>
    <xf numFmtId="0" fontId="17" fillId="0" borderId="0"/>
    <xf numFmtId="0" fontId="16" fillId="5" borderId="0" applyBorder="0" applyProtection="0"/>
    <xf numFmtId="0" fontId="5" fillId="5" borderId="0" applyBorder="0" applyProtection="0"/>
    <xf numFmtId="0" fontId="5" fillId="5" borderId="0" applyBorder="0" applyProtection="0"/>
    <xf numFmtId="0" fontId="5" fillId="5" borderId="0" applyBorder="0" applyProtection="0"/>
    <xf numFmtId="0" fontId="5"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5" borderId="0" applyBorder="0" applyProtection="0"/>
    <xf numFmtId="0" fontId="16" fillId="6" borderId="0" applyBorder="0" applyProtection="0"/>
    <xf numFmtId="0" fontId="16" fillId="6" borderId="0" applyBorder="0" applyProtection="0"/>
    <xf numFmtId="0" fontId="5" fillId="6" borderId="0" applyBorder="0" applyProtection="0"/>
    <xf numFmtId="0" fontId="5" fillId="6" borderId="0" applyBorder="0" applyProtection="0"/>
    <xf numFmtId="0" fontId="5" fillId="6" borderId="0" applyBorder="0" applyProtection="0"/>
    <xf numFmtId="0" fontId="5"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6" borderId="0" applyBorder="0" applyProtection="0"/>
    <xf numFmtId="0" fontId="16" fillId="3" borderId="0" applyBorder="0" applyProtection="0"/>
    <xf numFmtId="0" fontId="16" fillId="3" borderId="0" applyBorder="0" applyProtection="0"/>
    <xf numFmtId="0" fontId="5" fillId="3" borderId="0" applyBorder="0" applyProtection="0"/>
    <xf numFmtId="0" fontId="5" fillId="3" borderId="0" applyBorder="0" applyProtection="0"/>
    <xf numFmtId="0" fontId="5" fillId="3" borderId="0" applyBorder="0" applyProtection="0"/>
    <xf numFmtId="0" fontId="5"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7" borderId="0" applyBorder="0" applyProtection="0"/>
    <xf numFmtId="0" fontId="16" fillId="7" borderId="0" applyBorder="0" applyProtection="0"/>
    <xf numFmtId="0" fontId="5" fillId="7" borderId="0" applyBorder="0" applyProtection="0"/>
    <xf numFmtId="0" fontId="5" fillId="7" borderId="0" applyBorder="0" applyProtection="0"/>
    <xf numFmtId="0" fontId="5" fillId="7" borderId="0" applyBorder="0" applyProtection="0"/>
    <xf numFmtId="0" fontId="5"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8" borderId="0" applyBorder="0" applyProtection="0"/>
    <xf numFmtId="0" fontId="16" fillId="8" borderId="0" applyBorder="0" applyProtection="0"/>
    <xf numFmtId="0" fontId="5" fillId="8" borderId="0" applyBorder="0" applyProtection="0"/>
    <xf numFmtId="0" fontId="5" fillId="8" borderId="0" applyBorder="0" applyProtection="0"/>
    <xf numFmtId="0" fontId="5" fillId="8" borderId="0" applyBorder="0" applyProtection="0"/>
    <xf numFmtId="0" fontId="5"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8" borderId="0" applyBorder="0" applyProtection="0"/>
    <xf numFmtId="0" fontId="16" fillId="9" borderId="0" applyBorder="0" applyProtection="0"/>
    <xf numFmtId="0" fontId="16" fillId="9" borderId="0" applyBorder="0" applyProtection="0"/>
    <xf numFmtId="0" fontId="5" fillId="9" borderId="0" applyBorder="0" applyProtection="0"/>
    <xf numFmtId="0" fontId="5" fillId="9" borderId="0" applyBorder="0" applyProtection="0"/>
    <xf numFmtId="0" fontId="5" fillId="9" borderId="0" applyBorder="0" applyProtection="0"/>
    <xf numFmtId="0" fontId="5"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0" fontId="16" fillId="9" borderId="0" applyBorder="0" applyProtection="0"/>
    <xf numFmtId="169" fontId="18" fillId="0" borderId="0" applyBorder="0" applyProtection="0">
      <alignment horizontal="right"/>
    </xf>
    <xf numFmtId="0" fontId="16" fillId="10" borderId="0" applyBorder="0" applyProtection="0"/>
    <xf numFmtId="0" fontId="16" fillId="11" borderId="0" applyBorder="0" applyProtection="0"/>
    <xf numFmtId="0" fontId="16" fillId="12" borderId="0" applyBorder="0" applyProtection="0"/>
    <xf numFmtId="0" fontId="16" fillId="7" borderId="0" applyBorder="0" applyProtection="0"/>
    <xf numFmtId="0" fontId="16" fillId="10" borderId="0" applyBorder="0" applyProtection="0"/>
    <xf numFmtId="0" fontId="16" fillId="13" borderId="0" applyBorder="0" applyProtection="0"/>
    <xf numFmtId="0" fontId="16" fillId="10" borderId="0" applyBorder="0" applyProtection="0"/>
    <xf numFmtId="0" fontId="16" fillId="10" borderId="0" applyBorder="0" applyProtection="0"/>
    <xf numFmtId="0" fontId="5" fillId="10" borderId="0" applyBorder="0" applyProtection="0"/>
    <xf numFmtId="0" fontId="5" fillId="10" borderId="0" applyBorder="0" applyProtection="0"/>
    <xf numFmtId="0" fontId="5" fillId="10" borderId="0" applyBorder="0" applyProtection="0"/>
    <xf numFmtId="0" fontId="5"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1" borderId="0" applyBorder="0" applyProtection="0"/>
    <xf numFmtId="0" fontId="16" fillId="11" borderId="0" applyBorder="0" applyProtection="0"/>
    <xf numFmtId="0" fontId="5" fillId="11" borderId="0" applyBorder="0" applyProtection="0"/>
    <xf numFmtId="0" fontId="5" fillId="11" borderId="0" applyBorder="0" applyProtection="0"/>
    <xf numFmtId="0" fontId="5" fillId="11" borderId="0" applyBorder="0" applyProtection="0"/>
    <xf numFmtId="0" fontId="5"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2" borderId="0" applyBorder="0" applyProtection="0"/>
    <xf numFmtId="0" fontId="16" fillId="12" borderId="0" applyBorder="0" applyProtection="0"/>
    <xf numFmtId="0" fontId="5" fillId="12" borderId="0" applyBorder="0" applyProtection="0"/>
    <xf numFmtId="0" fontId="5" fillId="12" borderId="0" applyBorder="0" applyProtection="0"/>
    <xf numFmtId="0" fontId="5" fillId="12" borderId="0" applyBorder="0" applyProtection="0"/>
    <xf numFmtId="0" fontId="5"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7" borderId="0" applyBorder="0" applyProtection="0"/>
    <xf numFmtId="0" fontId="16" fillId="7" borderId="0" applyBorder="0" applyProtection="0"/>
    <xf numFmtId="0" fontId="5" fillId="7" borderId="0" applyBorder="0" applyProtection="0"/>
    <xf numFmtId="0" fontId="5" fillId="7" borderId="0" applyBorder="0" applyProtection="0"/>
    <xf numFmtId="0" fontId="5" fillId="7" borderId="0" applyBorder="0" applyProtection="0"/>
    <xf numFmtId="0" fontId="5"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7" borderId="0" applyBorder="0" applyProtection="0"/>
    <xf numFmtId="0" fontId="16" fillId="10" borderId="0" applyBorder="0" applyProtection="0"/>
    <xf numFmtId="0" fontId="16" fillId="10" borderId="0" applyBorder="0" applyProtection="0"/>
    <xf numFmtId="0" fontId="5" fillId="10" borderId="0" applyBorder="0" applyProtection="0"/>
    <xf numFmtId="0" fontId="5" fillId="10" borderId="0" applyBorder="0" applyProtection="0"/>
    <xf numFmtId="0" fontId="5" fillId="10" borderId="0" applyBorder="0" applyProtection="0"/>
    <xf numFmtId="0" fontId="5"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0" borderId="0" applyBorder="0" applyProtection="0"/>
    <xf numFmtId="0" fontId="16" fillId="13" borderId="0" applyBorder="0" applyProtection="0"/>
    <xf numFmtId="0" fontId="16" fillId="13" borderId="0" applyBorder="0" applyProtection="0"/>
    <xf numFmtId="0" fontId="5" fillId="13" borderId="0" applyBorder="0" applyProtection="0"/>
    <xf numFmtId="0" fontId="5" fillId="13" borderId="0" applyBorder="0" applyProtection="0"/>
    <xf numFmtId="0" fontId="5" fillId="13" borderId="0" applyBorder="0" applyProtection="0"/>
    <xf numFmtId="0" fontId="5"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9" fillId="14" borderId="0" applyBorder="0" applyProtection="0"/>
    <xf numFmtId="0" fontId="19" fillId="11" borderId="0" applyBorder="0" applyProtection="0"/>
    <xf numFmtId="0" fontId="19" fillId="12" borderId="0" applyBorder="0" applyProtection="0"/>
    <xf numFmtId="0" fontId="19" fillId="15" borderId="0" applyBorder="0" applyProtection="0"/>
    <xf numFmtId="0" fontId="19" fillId="16" borderId="0" applyBorder="0" applyProtection="0"/>
    <xf numFmtId="0" fontId="19" fillId="17" borderId="0" applyBorder="0" applyProtection="0"/>
    <xf numFmtId="0" fontId="19" fillId="14" borderId="0" applyBorder="0" applyProtection="0"/>
    <xf numFmtId="0" fontId="19" fillId="14" borderId="0" applyBorder="0" applyProtection="0"/>
    <xf numFmtId="0" fontId="5" fillId="14" borderId="0" applyBorder="0" applyProtection="0"/>
    <xf numFmtId="0" fontId="5" fillId="14" borderId="0" applyBorder="0" applyProtection="0"/>
    <xf numFmtId="0" fontId="5" fillId="14" borderId="0" applyBorder="0" applyProtection="0"/>
    <xf numFmtId="0" fontId="5"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4" borderId="0" applyBorder="0" applyProtection="0"/>
    <xf numFmtId="0" fontId="19" fillId="11" borderId="0" applyBorder="0" applyProtection="0"/>
    <xf numFmtId="0" fontId="19" fillId="11" borderId="0" applyBorder="0" applyProtection="0"/>
    <xf numFmtId="0" fontId="5" fillId="11" borderId="0" applyBorder="0" applyProtection="0"/>
    <xf numFmtId="0" fontId="5" fillId="11" borderId="0" applyBorder="0" applyProtection="0"/>
    <xf numFmtId="0" fontId="5" fillId="11" borderId="0" applyBorder="0" applyProtection="0"/>
    <xf numFmtId="0" fontId="5"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1" borderId="0" applyBorder="0" applyProtection="0"/>
    <xf numFmtId="0" fontId="19" fillId="12" borderId="0" applyBorder="0" applyProtection="0"/>
    <xf numFmtId="0" fontId="19" fillId="12" borderId="0" applyBorder="0" applyProtection="0"/>
    <xf numFmtId="0" fontId="5" fillId="12" borderId="0" applyBorder="0" applyProtection="0"/>
    <xf numFmtId="0" fontId="5" fillId="12" borderId="0" applyBorder="0" applyProtection="0"/>
    <xf numFmtId="0" fontId="5" fillId="12" borderId="0" applyBorder="0" applyProtection="0"/>
    <xf numFmtId="0" fontId="5"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2" borderId="0" applyBorder="0" applyProtection="0"/>
    <xf numFmtId="0" fontId="19" fillId="15" borderId="0" applyBorder="0" applyProtection="0"/>
    <xf numFmtId="0" fontId="19" fillId="15" borderId="0" applyBorder="0" applyProtection="0"/>
    <xf numFmtId="0" fontId="5" fillId="15" borderId="0" applyBorder="0" applyProtection="0"/>
    <xf numFmtId="0" fontId="5" fillId="15" borderId="0" applyBorder="0" applyProtection="0"/>
    <xf numFmtId="0" fontId="5" fillId="15" borderId="0" applyBorder="0" applyProtection="0"/>
    <xf numFmtId="0" fontId="5"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5" borderId="0" applyBorder="0" applyProtection="0"/>
    <xf numFmtId="0" fontId="19" fillId="16" borderId="0" applyBorder="0" applyProtection="0"/>
    <xf numFmtId="0" fontId="19" fillId="16" borderId="0" applyBorder="0" applyProtection="0"/>
    <xf numFmtId="0" fontId="5" fillId="16" borderId="0" applyBorder="0" applyProtection="0"/>
    <xf numFmtId="0" fontId="5" fillId="16" borderId="0" applyBorder="0" applyProtection="0"/>
    <xf numFmtId="0" fontId="5" fillId="16" borderId="0" applyBorder="0" applyProtection="0"/>
    <xf numFmtId="0" fontId="5"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6" borderId="0" applyBorder="0" applyProtection="0"/>
    <xf numFmtId="0" fontId="19" fillId="17" borderId="0" applyBorder="0" applyProtection="0"/>
    <xf numFmtId="0" fontId="19" fillId="17" borderId="0" applyBorder="0" applyProtection="0"/>
    <xf numFmtId="0" fontId="5" fillId="17" borderId="0" applyBorder="0" applyProtection="0"/>
    <xf numFmtId="0" fontId="5" fillId="17" borderId="0" applyBorder="0" applyProtection="0"/>
    <xf numFmtId="0" fontId="5" fillId="17" borderId="0" applyBorder="0" applyProtection="0"/>
    <xf numFmtId="0" fontId="5"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9" fillId="17" borderId="0" applyBorder="0" applyProtection="0"/>
    <xf numFmtId="0" fontId="18" fillId="0" borderId="0">
      <alignment horizontal="right"/>
    </xf>
    <xf numFmtId="0" fontId="85" fillId="0" borderId="0" applyBorder="0"/>
    <xf numFmtId="0" fontId="4" fillId="0" borderId="0"/>
    <xf numFmtId="0" fontId="4"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 fillId="0" borderId="0"/>
    <xf numFmtId="0" fontId="22" fillId="0" borderId="0"/>
    <xf numFmtId="0" fontId="22" fillId="0" borderId="0"/>
    <xf numFmtId="0" fontId="22" fillId="0" borderId="0"/>
    <xf numFmtId="0" fontId="22" fillId="0" borderId="0"/>
    <xf numFmtId="0" fontId="22"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170" fontId="1" fillId="0" borderId="0"/>
    <xf numFmtId="171" fontId="4" fillId="0" borderId="0"/>
    <xf numFmtId="171" fontId="4" fillId="0" borderId="0"/>
    <xf numFmtId="170" fontId="1" fillId="0" borderId="0"/>
    <xf numFmtId="170" fontId="1" fillId="0" borderId="0"/>
    <xf numFmtId="0" fontId="1" fillId="0" borderId="0"/>
    <xf numFmtId="170" fontId="1" fillId="0" borderId="0"/>
    <xf numFmtId="170" fontId="1"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172" fontId="4" fillId="0" borderId="0"/>
    <xf numFmtId="172" fontId="4" fillId="0" borderId="0"/>
    <xf numFmtId="172"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172" fontId="4" fillId="0" borderId="0"/>
    <xf numFmtId="172" fontId="4" fillId="0" borderId="0"/>
    <xf numFmtId="172"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0" fontId="4" fillId="0" borderId="0"/>
    <xf numFmtId="172" fontId="4" fillId="0" borderId="0"/>
    <xf numFmtId="172" fontId="4" fillId="0" borderId="0"/>
    <xf numFmtId="172" fontId="4" fillId="0" borderId="0"/>
    <xf numFmtId="172"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85" fillId="0" borderId="0" applyBorder="0" applyProtection="0"/>
    <xf numFmtId="0" fontId="1" fillId="0" borderId="0"/>
    <xf numFmtId="0" fontId="24" fillId="0" borderId="0"/>
    <xf numFmtId="0" fontId="24" fillId="0" borderId="0"/>
    <xf numFmtId="0" fontId="4" fillId="0" borderId="0"/>
    <xf numFmtId="0" fontId="4" fillId="0" borderId="0"/>
    <xf numFmtId="0" fontId="4" fillId="0" borderId="0"/>
    <xf numFmtId="0" fontId="25" fillId="0" borderId="0">
      <alignment vertical="top"/>
    </xf>
    <xf numFmtId="174" fontId="85" fillId="0" borderId="0" applyBorder="0" applyProtection="0"/>
    <xf numFmtId="175" fontId="85" fillId="0" borderId="0" applyBorder="0" applyProtection="0"/>
    <xf numFmtId="0" fontId="4" fillId="0" borderId="0"/>
    <xf numFmtId="0" fontId="4" fillId="0" borderId="0"/>
    <xf numFmtId="0" fontId="4" fillId="0" borderId="0"/>
    <xf numFmtId="0" fontId="4" fillId="0" borderId="0"/>
    <xf numFmtId="0" fontId="1" fillId="0" borderId="0"/>
    <xf numFmtId="0" fontId="26" fillId="0" borderId="0" applyBorder="0" applyProtection="0"/>
    <xf numFmtId="0" fontId="85" fillId="18" borderId="0" applyProtection="0"/>
    <xf numFmtId="0" fontId="1" fillId="0" borderId="0"/>
    <xf numFmtId="0" fontId="1" fillId="0" borderId="0"/>
    <xf numFmtId="0" fontId="1" fillId="0" borderId="0"/>
    <xf numFmtId="0" fontId="1" fillId="0" borderId="0"/>
    <xf numFmtId="0" fontId="1" fillId="0" borderId="0"/>
    <xf numFmtId="0" fontId="1" fillId="0" borderId="0"/>
    <xf numFmtId="176" fontId="2" fillId="0" borderId="0">
      <alignment vertical="top"/>
    </xf>
    <xf numFmtId="176" fontId="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177" fontId="85" fillId="0" borderId="0" applyBorder="0" applyProtection="0"/>
    <xf numFmtId="178" fontId="85" fillId="0" borderId="0" applyBorder="0" applyProtection="0"/>
    <xf numFmtId="0" fontId="85" fillId="0" borderId="0" applyBorder="0" applyProtection="0"/>
    <xf numFmtId="0" fontId="85" fillId="0" borderId="0" applyBorder="0" applyProtection="0"/>
    <xf numFmtId="0" fontId="27" fillId="5" borderId="1">
      <alignment readingOrder="1"/>
      <protection locked="0"/>
    </xf>
    <xf numFmtId="0" fontId="28" fillId="0" borderId="0" applyBorder="0" applyProtection="0">
      <alignment vertical="top"/>
    </xf>
    <xf numFmtId="0" fontId="29" fillId="0" borderId="2" applyProtection="0">
      <alignment horizontal="center"/>
    </xf>
    <xf numFmtId="0" fontId="29" fillId="0" borderId="2" applyProtection="0">
      <alignment horizontal="center"/>
    </xf>
    <xf numFmtId="0" fontId="29" fillId="0" borderId="2" applyProtection="0">
      <alignment horizontal="center"/>
    </xf>
    <xf numFmtId="0" fontId="29" fillId="0" borderId="2" applyProtection="0">
      <alignment horizontal="center"/>
    </xf>
    <xf numFmtId="0" fontId="29" fillId="0" borderId="0" applyBorder="0" applyProtection="0">
      <alignment horizontal="left"/>
    </xf>
    <xf numFmtId="0" fontId="30" fillId="0" borderId="0" applyBorder="0" applyProtection="0">
      <alignment horizontal="center"/>
    </xf>
    <xf numFmtId="0" fontId="1" fillId="0" borderId="0"/>
    <xf numFmtId="0" fontId="1" fillId="0" borderId="0"/>
    <xf numFmtId="0" fontId="24" fillId="0" borderId="0"/>
    <xf numFmtId="0" fontId="4" fillId="0" borderId="0"/>
    <xf numFmtId="0" fontId="4" fillId="0" borderId="0"/>
    <xf numFmtId="171" fontId="4" fillId="0" borderId="0"/>
    <xf numFmtId="171" fontId="4" fillId="0" borderId="0"/>
    <xf numFmtId="4" fontId="20" fillId="0" borderId="0">
      <alignment vertical="center"/>
    </xf>
    <xf numFmtId="0" fontId="1" fillId="0" borderId="0"/>
    <xf numFmtId="170" fontId="1" fillId="0" borderId="0"/>
    <xf numFmtId="170" fontId="1" fillId="0" borderId="0"/>
    <xf numFmtId="170" fontId="1" fillId="0" borderId="0"/>
    <xf numFmtId="0" fontId="4" fillId="0" borderId="0"/>
    <xf numFmtId="170" fontId="1" fillId="0" borderId="0"/>
    <xf numFmtId="0" fontId="4" fillId="0" borderId="0"/>
    <xf numFmtId="0" fontId="4" fillId="0" borderId="0"/>
    <xf numFmtId="171" fontId="4" fillId="0" borderId="0"/>
    <xf numFmtId="171"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4" fillId="0" borderId="0"/>
    <xf numFmtId="0" fontId="1" fillId="0" borderId="0"/>
    <xf numFmtId="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85" fillId="18" borderId="3">
      <alignment shrinkToFit="1"/>
      <protection locked="0"/>
    </xf>
    <xf numFmtId="0" fontId="1" fillId="0" borderId="0"/>
    <xf numFmtId="170" fontId="1" fillId="0" borderId="0"/>
    <xf numFmtId="170" fontId="1" fillId="0" borderId="0"/>
    <xf numFmtId="170" fontId="1" fillId="0" borderId="0"/>
    <xf numFmtId="0" fontId="4" fillId="0" borderId="0"/>
    <xf numFmtId="0" fontId="4" fillId="0" borderId="0"/>
    <xf numFmtId="0" fontId="1" fillId="0" borderId="0"/>
    <xf numFmtId="0" fontId="31" fillId="0" borderId="0"/>
    <xf numFmtId="171" fontId="31" fillId="0" borderId="0"/>
    <xf numFmtId="171" fontId="24" fillId="0" borderId="0"/>
    <xf numFmtId="171"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4" fillId="0" borderId="0"/>
    <xf numFmtId="17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0" fillId="0" borderId="0">
      <alignment vertical="center"/>
    </xf>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179" fontId="4" fillId="0" borderId="0"/>
    <xf numFmtId="0" fontId="4" fillId="0" borderId="0"/>
    <xf numFmtId="0" fontId="4" fillId="0" borderId="0"/>
    <xf numFmtId="0" fontId="4" fillId="0" borderId="0"/>
    <xf numFmtId="179" fontId="4" fillId="0" borderId="0"/>
    <xf numFmtId="179"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170" fontId="1" fillId="0" borderId="0"/>
    <xf numFmtId="4" fontId="20" fillId="0" borderId="0">
      <alignment vertical="center"/>
    </xf>
    <xf numFmtId="170" fontId="1" fillId="0" borderId="0"/>
    <xf numFmtId="171" fontId="24" fillId="0" borderId="0"/>
    <xf numFmtId="17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1" fillId="0" borderId="0"/>
    <xf numFmtId="170" fontId="1" fillId="0" borderId="0"/>
    <xf numFmtId="0" fontId="4" fillId="0" borderId="0"/>
    <xf numFmtId="0" fontId="1" fillId="0" borderId="0"/>
    <xf numFmtId="170"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176" fontId="2" fillId="0" borderId="0">
      <alignment vertical="top"/>
    </xf>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31" fillId="0" borderId="0"/>
    <xf numFmtId="171" fontId="31" fillId="0" borderId="0"/>
    <xf numFmtId="171" fontId="24" fillId="0" borderId="0"/>
    <xf numFmtId="0" fontId="31" fillId="0" borderId="0"/>
    <xf numFmtId="171" fontId="31" fillId="0" borderId="0"/>
    <xf numFmtId="171" fontId="24" fillId="0" borderId="0"/>
    <xf numFmtId="171" fontId="24" fillId="0" borderId="0"/>
    <xf numFmtId="171" fontId="2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170" fontId="1" fillId="0" borderId="0"/>
    <xf numFmtId="0" fontId="1" fillId="0" borderId="0"/>
    <xf numFmtId="0" fontId="1"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172" fontId="3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170" fontId="1" fillId="0" borderId="0"/>
    <xf numFmtId="17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0" fontId="4" fillId="0" borderId="0"/>
    <xf numFmtId="171" fontId="4" fillId="0" borderId="0"/>
    <xf numFmtId="171" fontId="4" fillId="0" borderId="0"/>
    <xf numFmtId="171" fontId="4" fillId="0" borderId="0"/>
    <xf numFmtId="170" fontId="1" fillId="0" borderId="0"/>
    <xf numFmtId="176" fontId="2" fillId="0" borderId="0">
      <alignment vertical="top"/>
    </xf>
    <xf numFmtId="176" fontId="2" fillId="0" borderId="0">
      <alignment vertical="top"/>
    </xf>
    <xf numFmtId="170" fontId="1" fillId="0" borderId="0"/>
    <xf numFmtId="170" fontId="1" fillId="0" borderId="0"/>
    <xf numFmtId="170" fontId="1" fillId="0" borderId="0"/>
    <xf numFmtId="0" fontId="1" fillId="0" borderId="0"/>
    <xf numFmtId="170" fontId="1" fillId="0" borderId="0"/>
    <xf numFmtId="170" fontId="1"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170" fontId="1" fillId="0" borderId="0"/>
    <xf numFmtId="0" fontId="1" fillId="0" borderId="0"/>
    <xf numFmtId="0" fontId="1" fillId="0" borderId="0"/>
    <xf numFmtId="0" fontId="4" fillId="0" borderId="0"/>
    <xf numFmtId="171" fontId="4" fillId="0" borderId="0"/>
    <xf numFmtId="171" fontId="4" fillId="0" borderId="0"/>
    <xf numFmtId="171" fontId="4" fillId="0" borderId="0"/>
    <xf numFmtId="170" fontId="1" fillId="0" borderId="0"/>
    <xf numFmtId="0" fontId="4" fillId="0" borderId="0"/>
    <xf numFmtId="170" fontId="1" fillId="0" borderId="0"/>
    <xf numFmtId="4" fontId="20" fillId="0" borderId="0">
      <alignment vertical="center"/>
    </xf>
    <xf numFmtId="0" fontId="1" fillId="0" borderId="0"/>
    <xf numFmtId="4" fontId="20" fillId="0" borderId="0">
      <alignment vertical="center"/>
    </xf>
    <xf numFmtId="170" fontId="1" fillId="0" borderId="0"/>
    <xf numFmtId="0" fontId="4" fillId="0" borderId="0"/>
    <xf numFmtId="170" fontId="1" fillId="0" borderId="0"/>
    <xf numFmtId="0" fontId="4" fillId="0" borderId="0"/>
    <xf numFmtId="171"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171" fontId="4" fillId="0" borderId="0"/>
    <xf numFmtId="0" fontId="4" fillId="0" borderId="0"/>
    <xf numFmtId="171" fontId="4" fillId="0" borderId="0"/>
    <xf numFmtId="171" fontId="4" fillId="0" borderId="0"/>
    <xf numFmtId="0" fontId="4" fillId="0" borderId="0"/>
    <xf numFmtId="171" fontId="4"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32"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170" fontId="1" fillId="0" borderId="0"/>
    <xf numFmtId="0" fontId="4" fillId="0" borderId="0"/>
    <xf numFmtId="171" fontId="4" fillId="0" borderId="0"/>
    <xf numFmtId="171" fontId="4" fillId="0" borderId="0"/>
    <xf numFmtId="171" fontId="4" fillId="0" borderId="0"/>
    <xf numFmtId="180" fontId="85" fillId="19" borderId="0" applyBorder="0">
      <alignment horizontal="center" vertical="center" shrinkToFi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1" fillId="0" borderId="0"/>
    <xf numFmtId="170" fontId="1" fillId="0" borderId="0"/>
    <xf numFmtId="0" fontId="1" fillId="0" borderId="0"/>
    <xf numFmtId="17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4" fontId="2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4" fillId="0" borderId="0"/>
    <xf numFmtId="0" fontId="4" fillId="0" borderId="0"/>
    <xf numFmtId="0" fontId="4" fillId="0" borderId="0"/>
    <xf numFmtId="0" fontId="4" fillId="0" borderId="0"/>
    <xf numFmtId="0" fontId="4" fillId="0" borderId="0"/>
    <xf numFmtId="0" fontId="4" fillId="0" borderId="0"/>
    <xf numFmtId="17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170" fontId="1" fillId="0" borderId="0"/>
    <xf numFmtId="0" fontId="1"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170" fontId="1" fillId="0" borderId="0"/>
    <xf numFmtId="4" fontId="20" fillId="0" borderId="0">
      <alignment vertical="center"/>
    </xf>
    <xf numFmtId="4" fontId="20" fillId="0" borderId="0">
      <alignment vertical="center"/>
    </xf>
    <xf numFmtId="0" fontId="1" fillId="0" borderId="0"/>
    <xf numFmtId="0" fontId="1" fillId="0" borderId="0"/>
    <xf numFmtId="170" fontId="1" fillId="0" borderId="0"/>
    <xf numFmtId="181" fontId="85" fillId="0" borderId="0" applyBorder="0" applyProtection="0"/>
    <xf numFmtId="182" fontId="85" fillId="0" borderId="0" applyBorder="0" applyProtection="0"/>
    <xf numFmtId="0" fontId="19" fillId="20" borderId="0" applyBorder="0" applyProtection="0"/>
    <xf numFmtId="0" fontId="16" fillId="21" borderId="0" applyBorder="0" applyProtection="0"/>
    <xf numFmtId="0" fontId="16" fillId="2" borderId="0" applyBorder="0" applyProtection="0"/>
    <xf numFmtId="0" fontId="19" fillId="22" borderId="0" applyBorder="0" applyProtection="0"/>
    <xf numFmtId="0" fontId="19" fillId="23" borderId="0" applyBorder="0" applyProtection="0"/>
    <xf numFmtId="0" fontId="16" fillId="5" borderId="0" applyBorder="0" applyProtection="0"/>
    <xf numFmtId="0" fontId="16" fillId="24" borderId="0" applyBorder="0" applyProtection="0"/>
    <xf numFmtId="0" fontId="19" fillId="6" borderId="0" applyBorder="0" applyProtection="0"/>
    <xf numFmtId="0" fontId="19" fillId="25" borderId="0" applyBorder="0" applyProtection="0"/>
    <xf numFmtId="0" fontId="16" fillId="26" borderId="0" applyBorder="0" applyProtection="0"/>
    <xf numFmtId="0" fontId="16" fillId="12" borderId="0" applyBorder="0" applyProtection="0"/>
    <xf numFmtId="0" fontId="19" fillId="27" borderId="0" applyBorder="0" applyProtection="0"/>
    <xf numFmtId="0" fontId="19" fillId="15" borderId="0" applyBorder="0" applyProtection="0"/>
    <xf numFmtId="0" fontId="16" fillId="5" borderId="0" applyBorder="0" applyProtection="0"/>
    <xf numFmtId="0" fontId="16" fillId="28" borderId="0" applyBorder="0" applyProtection="0"/>
    <xf numFmtId="0" fontId="19" fillId="24" borderId="0" applyBorder="0" applyProtection="0"/>
    <xf numFmtId="0" fontId="19" fillId="16" borderId="0" applyBorder="0" applyProtection="0"/>
    <xf numFmtId="0" fontId="16" fillId="8" borderId="0" applyBorder="0" applyProtection="0"/>
    <xf numFmtId="0" fontId="16" fillId="29" borderId="0" applyBorder="0" applyProtection="0"/>
    <xf numFmtId="0" fontId="19" fillId="22" borderId="0" applyBorder="0" applyProtection="0"/>
    <xf numFmtId="0" fontId="19" fillId="30" borderId="0" applyBorder="0" applyProtection="0"/>
    <xf numFmtId="0" fontId="16" fillId="31" borderId="0" applyBorder="0" applyProtection="0"/>
    <xf numFmtId="0" fontId="16" fillId="9" borderId="0" applyBorder="0" applyProtection="0"/>
    <xf numFmtId="0" fontId="19" fillId="13" borderId="0" applyBorder="0" applyProtection="0"/>
    <xf numFmtId="183" fontId="85" fillId="0" borderId="0" applyBorder="0" applyProtection="0"/>
    <xf numFmtId="184" fontId="85" fillId="0" borderId="0" applyBorder="0" applyProtection="0"/>
    <xf numFmtId="185" fontId="85" fillId="0" borderId="0" applyBorder="0" applyProtection="0"/>
    <xf numFmtId="0" fontId="33" fillId="0" borderId="0" applyBorder="0" applyProtection="0"/>
    <xf numFmtId="0" fontId="4" fillId="0" borderId="0"/>
    <xf numFmtId="186" fontId="34" fillId="0" borderId="0">
      <alignment horizontal="left"/>
    </xf>
    <xf numFmtId="175" fontId="85" fillId="0" borderId="0">
      <alignment vertical="center"/>
    </xf>
    <xf numFmtId="0" fontId="35" fillId="0" borderId="0">
      <alignment horizontal="right"/>
    </xf>
    <xf numFmtId="0" fontId="4" fillId="0" borderId="0" applyBorder="0" applyProtection="0"/>
    <xf numFmtId="0" fontId="36" fillId="0" borderId="0" applyBorder="0" applyProtection="0"/>
    <xf numFmtId="183" fontId="37" fillId="8" borderId="4"/>
    <xf numFmtId="0" fontId="38" fillId="0" borderId="0"/>
    <xf numFmtId="165" fontId="39" fillId="0" borderId="0"/>
    <xf numFmtId="0" fontId="40" fillId="6" borderId="0" applyBorder="0" applyProtection="0"/>
    <xf numFmtId="0" fontId="41" fillId="0" borderId="0"/>
    <xf numFmtId="0" fontId="42" fillId="0" borderId="0" applyBorder="0" applyProtection="0"/>
    <xf numFmtId="0" fontId="43" fillId="0" borderId="0" applyBorder="0" applyProtection="0"/>
    <xf numFmtId="173" fontId="39" fillId="0" borderId="0"/>
    <xf numFmtId="0" fontId="85" fillId="0" borderId="0" applyBorder="0" applyProtection="0"/>
    <xf numFmtId="0" fontId="44" fillId="0" borderId="5" applyProtection="0"/>
    <xf numFmtId="187" fontId="85" fillId="0" borderId="0" applyBorder="0" applyProtection="0"/>
    <xf numFmtId="0" fontId="85" fillId="0" borderId="0" applyBorder="0" applyProtection="0"/>
    <xf numFmtId="188" fontId="2" fillId="0" borderId="0"/>
    <xf numFmtId="0" fontId="45" fillId="0" borderId="0"/>
    <xf numFmtId="189" fontId="5" fillId="0" borderId="0"/>
    <xf numFmtId="190" fontId="38" fillId="0" borderId="0"/>
    <xf numFmtId="191" fontId="38" fillId="0" borderId="0"/>
    <xf numFmtId="192" fontId="5" fillId="0" borderId="0"/>
    <xf numFmtId="193" fontId="5" fillId="0" borderId="0"/>
    <xf numFmtId="189" fontId="5" fillId="0" borderId="0"/>
    <xf numFmtId="194" fontId="5" fillId="0" borderId="0"/>
    <xf numFmtId="190" fontId="38" fillId="0" borderId="0"/>
    <xf numFmtId="0" fontId="46" fillId="2" borderId="1" applyProtection="0"/>
    <xf numFmtId="0" fontId="85" fillId="32" borderId="0" applyBorder="0"/>
    <xf numFmtId="0" fontId="85" fillId="0" borderId="5" applyProtection="0">
      <alignment horizontal="center" vertical="center"/>
    </xf>
    <xf numFmtId="1" fontId="47" fillId="0" borderId="0"/>
    <xf numFmtId="0" fontId="85" fillId="18" borderId="0" applyBorder="0" applyProtection="0"/>
    <xf numFmtId="0" fontId="48" fillId="28" borderId="6" applyProtection="0"/>
    <xf numFmtId="0" fontId="85" fillId="0" borderId="0" applyBorder="0"/>
    <xf numFmtId="0" fontId="2" fillId="0" borderId="7"/>
    <xf numFmtId="0" fontId="6" fillId="0" borderId="0">
      <alignment horizontal="center" wrapText="1"/>
      <protection hidden="1"/>
    </xf>
    <xf numFmtId="0" fontId="44" fillId="0" borderId="0" applyBorder="0" applyProtection="0">
      <alignment horizontal="center" vertical="center"/>
    </xf>
    <xf numFmtId="0" fontId="49" fillId="0" borderId="0">
      <alignment horizontal="right"/>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cellStyleXfs>
  <cellXfs count="473">
    <xf numFmtId="0" fontId="0" fillId="0" borderId="0" xfId="0"/>
    <xf numFmtId="0" fontId="58" fillId="0" borderId="0" xfId="1537" applyFont="1"/>
    <xf numFmtId="0" fontId="59" fillId="0" borderId="0" xfId="1537" applyFont="1" applyAlignment="1">
      <alignment horizontal="right" vertical="center"/>
    </xf>
    <xf numFmtId="0" fontId="60" fillId="0" borderId="0" xfId="1537" applyFont="1" applyBorder="1" applyAlignment="1">
      <alignment horizontal="center" vertical="center" wrapText="1"/>
    </xf>
    <xf numFmtId="4" fontId="56" fillId="0" borderId="0" xfId="1537" applyNumberFormat="1" applyFont="1" applyAlignment="1">
      <alignment horizontal="right"/>
    </xf>
    <xf numFmtId="0" fontId="58" fillId="0" borderId="0" xfId="1537" applyFont="1" applyBorder="1"/>
    <xf numFmtId="0" fontId="62" fillId="0" borderId="0" xfId="1537" applyFont="1" applyAlignment="1">
      <alignment horizontal="center" vertical="center"/>
    </xf>
    <xf numFmtId="0" fontId="53" fillId="0" borderId="0" xfId="1537" applyFont="1" applyAlignment="1">
      <alignment horizontal="center" vertical="center"/>
    </xf>
    <xf numFmtId="0" fontId="59" fillId="0" borderId="0" xfId="1537" applyFont="1" applyBorder="1" applyAlignment="1">
      <alignment horizontal="center"/>
    </xf>
    <xf numFmtId="0" fontId="59" fillId="0" borderId="0" xfId="1537" applyFont="1" applyAlignment="1"/>
    <xf numFmtId="0" fontId="56" fillId="0" borderId="0" xfId="1537" applyFont="1" applyAlignment="1"/>
    <xf numFmtId="0" fontId="58" fillId="0" borderId="0" xfId="1537" applyFont="1" applyAlignment="1">
      <alignment vertical="center"/>
    </xf>
    <xf numFmtId="0" fontId="53" fillId="0" borderId="4" xfId="1537" applyFont="1" applyBorder="1" applyAlignment="1">
      <alignment horizontal="center" vertical="center" wrapText="1"/>
    </xf>
    <xf numFmtId="0" fontId="38" fillId="0" borderId="0" xfId="1537" applyFont="1"/>
    <xf numFmtId="0" fontId="60" fillId="0" borderId="4" xfId="1537" applyFont="1" applyBorder="1" applyAlignment="1">
      <alignment horizontal="center" vertical="center" textRotation="90" wrapText="1"/>
    </xf>
    <xf numFmtId="0" fontId="53" fillId="0" borderId="0" xfId="1537" applyFont="1"/>
    <xf numFmtId="0" fontId="53" fillId="0" borderId="4" xfId="1537" applyFont="1" applyBorder="1" applyAlignment="1">
      <alignment horizontal="center" vertical="center"/>
    </xf>
    <xf numFmtId="0" fontId="53" fillId="0" borderId="4" xfId="1537" applyFont="1" applyBorder="1" applyAlignment="1">
      <alignment horizontal="center"/>
    </xf>
    <xf numFmtId="49" fontId="53" fillId="0" borderId="4" xfId="1537" applyNumberFormat="1" applyFont="1" applyBorder="1" applyAlignment="1">
      <alignment horizontal="center"/>
    </xf>
    <xf numFmtId="0" fontId="59" fillId="0" borderId="0" xfId="1537" applyFont="1"/>
    <xf numFmtId="49" fontId="62" fillId="35" borderId="4" xfId="1537" applyNumberFormat="1" applyFont="1" applyFill="1" applyBorder="1" applyAlignment="1">
      <alignment horizontal="center" vertical="center"/>
    </xf>
    <xf numFmtId="0" fontId="62" fillId="35" borderId="4" xfId="1537" applyFont="1" applyFill="1" applyBorder="1" applyAlignment="1">
      <alignment horizontal="center" vertical="center" wrapText="1"/>
    </xf>
    <xf numFmtId="0" fontId="59" fillId="35" borderId="4" xfId="1537" applyFont="1" applyFill="1" applyBorder="1" applyAlignment="1">
      <alignment horizontal="center" vertical="center" wrapText="1"/>
    </xf>
    <xf numFmtId="49" fontId="62" fillId="36" borderId="4" xfId="1537" applyNumberFormat="1" applyFont="1" applyFill="1" applyBorder="1" applyAlignment="1">
      <alignment horizontal="center" vertical="center"/>
    </xf>
    <xf numFmtId="0" fontId="62" fillId="36" borderId="4" xfId="1537" applyFont="1" applyFill="1" applyBorder="1" applyAlignment="1">
      <alignment horizontal="center" vertical="center" wrapText="1"/>
    </xf>
    <xf numFmtId="0" fontId="59" fillId="36" borderId="4" xfId="1537" applyFont="1" applyFill="1" applyBorder="1" applyAlignment="1">
      <alignment horizontal="center" vertical="center" wrapText="1"/>
    </xf>
    <xf numFmtId="49" fontId="62" fillId="37" borderId="4" xfId="1537" applyNumberFormat="1" applyFont="1" applyFill="1" applyBorder="1" applyAlignment="1">
      <alignment horizontal="center" vertical="center"/>
    </xf>
    <xf numFmtId="0" fontId="62" fillId="37" borderId="4" xfId="1537" applyFont="1" applyFill="1" applyBorder="1" applyAlignment="1">
      <alignment horizontal="center" vertical="center" wrapText="1"/>
    </xf>
    <xf numFmtId="0" fontId="59" fillId="37" borderId="4" xfId="1537" applyFont="1" applyFill="1" applyBorder="1" applyAlignment="1">
      <alignment horizontal="center" vertical="center" wrapText="1"/>
    </xf>
    <xf numFmtId="0" fontId="62" fillId="36" borderId="4" xfId="1537" applyFont="1" applyFill="1" applyBorder="1" applyAlignment="1">
      <alignment horizontal="center" wrapText="1"/>
    </xf>
    <xf numFmtId="0" fontId="62" fillId="37" borderId="4" xfId="1537" applyFont="1" applyFill="1" applyBorder="1" applyAlignment="1">
      <alignment horizontal="center" wrapText="1"/>
    </xf>
    <xf numFmtId="49" fontId="62" fillId="0" borderId="4" xfId="1537" applyNumberFormat="1" applyFont="1" applyBorder="1" applyAlignment="1">
      <alignment horizontal="center" vertical="center"/>
    </xf>
    <xf numFmtId="0" fontId="62" fillId="0" borderId="4" xfId="1537" applyFont="1" applyBorder="1" applyAlignment="1">
      <alignment horizontal="center" vertical="center" wrapText="1"/>
    </xf>
    <xf numFmtId="0" fontId="59" fillId="0" borderId="4" xfId="1537" applyFont="1" applyBorder="1" applyAlignment="1">
      <alignment horizontal="center" vertical="center" wrapText="1"/>
    </xf>
    <xf numFmtId="4" fontId="61" fillId="0" borderId="4" xfId="1537" applyNumberFormat="1" applyFont="1" applyBorder="1" applyAlignment="1">
      <alignment horizontal="center" vertical="center"/>
    </xf>
    <xf numFmtId="4" fontId="61" fillId="0" borderId="4" xfId="1537" applyNumberFormat="1" applyFont="1" applyBorder="1" applyAlignment="1">
      <alignment horizontal="center" vertical="center" wrapText="1"/>
    </xf>
    <xf numFmtId="4" fontId="57" fillId="0" borderId="4" xfId="1537" applyNumberFormat="1" applyFont="1" applyBorder="1" applyAlignment="1">
      <alignment horizontal="center" vertical="center" wrapText="1"/>
    </xf>
    <xf numFmtId="49" fontId="62" fillId="3" borderId="4" xfId="1537" applyNumberFormat="1" applyFont="1" applyFill="1" applyBorder="1" applyAlignment="1">
      <alignment horizontal="center" vertical="center"/>
    </xf>
    <xf numFmtId="0" fontId="62" fillId="3" borderId="4" xfId="1537" applyFont="1" applyFill="1" applyBorder="1" applyAlignment="1">
      <alignment horizontal="center" vertical="center" wrapText="1"/>
    </xf>
    <xf numFmtId="0" fontId="59" fillId="3" borderId="4" xfId="1537" applyFont="1" applyFill="1" applyBorder="1" applyAlignment="1">
      <alignment horizontal="center" vertical="center" wrapText="1"/>
    </xf>
    <xf numFmtId="49" fontId="62" fillId="0" borderId="4" xfId="1537" applyNumberFormat="1" applyFont="1" applyBorder="1" applyAlignment="1">
      <alignment horizontal="left" vertical="center" wrapText="1"/>
    </xf>
    <xf numFmtId="0" fontId="0" fillId="0" borderId="4" xfId="1537" applyFont="1" applyBorder="1" applyAlignment="1">
      <alignment horizontal="center"/>
    </xf>
    <xf numFmtId="171" fontId="65" fillId="0" borderId="4" xfId="1537" applyNumberFormat="1" applyFont="1" applyBorder="1" applyAlignment="1" applyProtection="1">
      <alignment vertical="center" wrapText="1"/>
      <protection locked="0"/>
    </xf>
    <xf numFmtId="0" fontId="65" fillId="0" borderId="4" xfId="1537" applyFont="1" applyBorder="1" applyAlignment="1" applyProtection="1">
      <alignment vertical="center" wrapText="1"/>
      <protection locked="0"/>
    </xf>
    <xf numFmtId="0" fontId="0" fillId="0" borderId="4" xfId="1537" applyFont="1" applyBorder="1" applyAlignment="1">
      <alignment horizontal="center" vertical="center"/>
    </xf>
    <xf numFmtId="0" fontId="62" fillId="0" borderId="4" xfId="1537" applyFont="1" applyBorder="1" applyAlignment="1">
      <alignment horizontal="center"/>
    </xf>
    <xf numFmtId="49" fontId="62" fillId="19" borderId="4" xfId="1537" applyNumberFormat="1" applyFont="1" applyFill="1" applyBorder="1" applyAlignment="1">
      <alignment horizontal="center" vertical="center"/>
    </xf>
    <xf numFmtId="4" fontId="59" fillId="0" borderId="4" xfId="1537" applyNumberFormat="1" applyFont="1" applyBorder="1" applyAlignment="1">
      <alignment horizontal="center" vertical="center" wrapText="1"/>
    </xf>
    <xf numFmtId="0" fontId="59" fillId="36" borderId="4" xfId="1537" applyFont="1" applyFill="1" applyBorder="1" applyAlignment="1">
      <alignment horizontal="center"/>
    </xf>
    <xf numFmtId="0" fontId="59" fillId="0" borderId="4" xfId="1537" applyFont="1" applyBorder="1" applyAlignment="1">
      <alignment horizontal="center"/>
    </xf>
    <xf numFmtId="49" fontId="62" fillId="0" borderId="4" xfId="1537" applyNumberFormat="1" applyFont="1" applyBorder="1" applyAlignment="1">
      <alignment horizontal="center" vertical="center" wrapText="1"/>
    </xf>
    <xf numFmtId="2" fontId="59" fillId="35" borderId="4" xfId="1537" applyNumberFormat="1" applyFont="1" applyFill="1" applyBorder="1" applyAlignment="1">
      <alignment horizontal="center" vertical="center" wrapText="1"/>
    </xf>
    <xf numFmtId="4" fontId="59" fillId="35" borderId="4" xfId="1537" applyNumberFormat="1" applyFont="1" applyFill="1" applyBorder="1" applyAlignment="1">
      <alignment horizontal="center" vertical="center" wrapText="1"/>
    </xf>
    <xf numFmtId="0" fontId="59" fillId="0" borderId="0" xfId="1537" applyFont="1" applyAlignment="1">
      <alignment horizontal="center"/>
    </xf>
    <xf numFmtId="0" fontId="59" fillId="0" borderId="0" xfId="1537" applyFont="1"/>
    <xf numFmtId="0" fontId="57" fillId="0" borderId="8" xfId="1537" applyFont="1" applyBorder="1"/>
    <xf numFmtId="0" fontId="57" fillId="0" borderId="0" xfId="1537" applyFont="1"/>
    <xf numFmtId="0" fontId="59" fillId="0" borderId="0" xfId="1537" applyFont="1" applyAlignment="1">
      <alignment horizontal="center"/>
    </xf>
    <xf numFmtId="4" fontId="56" fillId="0" borderId="0" xfId="1537" applyNumberFormat="1" applyFont="1"/>
    <xf numFmtId="0" fontId="57" fillId="0" borderId="8" xfId="1537" applyFont="1" applyBorder="1" applyAlignment="1">
      <alignment horizontal="center"/>
    </xf>
    <xf numFmtId="0" fontId="57" fillId="0" borderId="0" xfId="1537" applyFont="1" applyAlignment="1">
      <alignment horizontal="center"/>
    </xf>
    <xf numFmtId="0" fontId="61" fillId="0" borderId="8" xfId="1537" applyFont="1" applyBorder="1" applyAlignment="1">
      <alignment vertical="center"/>
    </xf>
    <xf numFmtId="0" fontId="61" fillId="0" borderId="0" xfId="1537" applyFont="1" applyAlignment="1">
      <alignment vertical="center"/>
    </xf>
    <xf numFmtId="0" fontId="61" fillId="0" borderId="8" xfId="1537" applyFont="1" applyBorder="1" applyAlignment="1">
      <alignment vertical="top"/>
    </xf>
    <xf numFmtId="0" fontId="62" fillId="0" borderId="0" xfId="1537" applyFont="1" applyAlignment="1">
      <alignment vertical="top"/>
    </xf>
    <xf numFmtId="0" fontId="61" fillId="0" borderId="0" xfId="1537" applyFont="1" applyAlignment="1">
      <alignment vertical="top"/>
    </xf>
    <xf numFmtId="0" fontId="59" fillId="0" borderId="0" xfId="1537" applyFont="1" applyAlignment="1">
      <alignment horizontal="right"/>
    </xf>
    <xf numFmtId="0" fontId="57" fillId="0" borderId="8" xfId="1537" applyFont="1" applyBorder="1" applyAlignment="1">
      <alignment vertical="center"/>
    </xf>
    <xf numFmtId="0" fontId="57" fillId="0" borderId="0" xfId="1537" applyFont="1" applyAlignment="1">
      <alignment vertical="center"/>
    </xf>
    <xf numFmtId="0" fontId="57" fillId="0" borderId="8" xfId="1537" applyFont="1" applyBorder="1" applyAlignment="1">
      <alignment horizontal="center" vertical="center"/>
    </xf>
    <xf numFmtId="0" fontId="57" fillId="0" borderId="0" xfId="1537" applyFont="1" applyAlignment="1">
      <alignment horizontal="center" vertical="center"/>
    </xf>
    <xf numFmtId="0" fontId="57" fillId="0" borderId="8" xfId="1537" applyFont="1" applyBorder="1" applyAlignment="1"/>
    <xf numFmtId="0" fontId="57" fillId="0" borderId="0" xfId="1537" applyFont="1" applyAlignment="1"/>
    <xf numFmtId="0" fontId="57" fillId="0" borderId="0" xfId="1537" applyFont="1"/>
    <xf numFmtId="0" fontId="59" fillId="0" borderId="0" xfId="1537" applyFont="1" applyAlignment="1">
      <alignment horizontal="right"/>
    </xf>
    <xf numFmtId="0" fontId="59" fillId="0" borderId="4" xfId="1537" applyFont="1" applyBorder="1" applyAlignment="1">
      <alignment horizontal="center" vertical="center" textRotation="90" wrapText="1"/>
    </xf>
    <xf numFmtId="0" fontId="59" fillId="0" borderId="4" xfId="1537" applyFont="1" applyBorder="1" applyAlignment="1">
      <alignment horizontal="center" vertical="center" wrapText="1"/>
    </xf>
    <xf numFmtId="0" fontId="59" fillId="0" borderId="9" xfId="1537" applyFont="1" applyBorder="1" applyAlignment="1">
      <alignment horizontal="center" vertical="center" textRotation="90" wrapText="1"/>
    </xf>
    <xf numFmtId="0" fontId="59" fillId="0" borderId="7" xfId="1537" applyFont="1" applyBorder="1" applyAlignment="1">
      <alignment horizontal="center" vertical="center" textRotation="90" wrapText="1"/>
    </xf>
    <xf numFmtId="0" fontId="59" fillId="0" borderId="8" xfId="1537" applyFont="1" applyBorder="1" applyAlignment="1">
      <alignment horizontal="center" vertical="center" textRotation="90" wrapText="1"/>
    </xf>
    <xf numFmtId="0" fontId="57" fillId="0" borderId="4" xfId="1537" applyFont="1" applyBorder="1" applyAlignment="1">
      <alignment horizontal="center" vertical="center" textRotation="90" wrapText="1"/>
    </xf>
    <xf numFmtId="49" fontId="59" fillId="0" borderId="4" xfId="1537" applyNumberFormat="1" applyFont="1" applyBorder="1" applyAlignment="1">
      <alignment horizontal="center" vertical="center" wrapText="1"/>
    </xf>
    <xf numFmtId="0" fontId="59" fillId="0" borderId="10" xfId="1537" applyFont="1" applyBorder="1" applyAlignment="1">
      <alignment horizontal="center" vertical="center" wrapText="1"/>
    </xf>
    <xf numFmtId="49" fontId="57" fillId="0" borderId="4" xfId="1537" applyNumberFormat="1" applyFont="1" applyBorder="1" applyAlignment="1">
      <alignment horizontal="center" vertical="center" wrapText="1"/>
    </xf>
    <xf numFmtId="0" fontId="57" fillId="0" borderId="4" xfId="1537" applyFont="1" applyBorder="1" applyAlignment="1">
      <alignment horizontal="center" vertical="center" wrapText="1"/>
    </xf>
    <xf numFmtId="197" fontId="59" fillId="35" borderId="4" xfId="1537" applyNumberFormat="1" applyFont="1" applyFill="1" applyBorder="1" applyAlignment="1">
      <alignment horizontal="center" vertical="center" wrapText="1"/>
    </xf>
    <xf numFmtId="4" fontId="59" fillId="36" borderId="4" xfId="1537" applyNumberFormat="1" applyFont="1" applyFill="1" applyBorder="1" applyAlignment="1">
      <alignment horizontal="center" vertical="center" wrapText="1"/>
    </xf>
    <xf numFmtId="4" fontId="57" fillId="36" borderId="4" xfId="1537" applyNumberFormat="1" applyFont="1" applyFill="1" applyBorder="1" applyAlignment="1">
      <alignment horizontal="center" vertical="center" wrapText="1"/>
    </xf>
    <xf numFmtId="4" fontId="59" fillId="37" borderId="4" xfId="1537" applyNumberFormat="1" applyFont="1" applyFill="1" applyBorder="1" applyAlignment="1">
      <alignment horizontal="center" vertical="center" wrapText="1"/>
    </xf>
    <xf numFmtId="4" fontId="57" fillId="37" borderId="4" xfId="1537" applyNumberFormat="1" applyFont="1" applyFill="1" applyBorder="1" applyAlignment="1">
      <alignment horizontal="center" vertical="center" wrapText="1"/>
    </xf>
    <xf numFmtId="4" fontId="59" fillId="3" borderId="4" xfId="1537" applyNumberFormat="1" applyFont="1" applyFill="1" applyBorder="1" applyAlignment="1">
      <alignment horizontal="center" vertical="center" wrapText="1"/>
    </xf>
    <xf numFmtId="4" fontId="59" fillId="3" borderId="10" xfId="1537" applyNumberFormat="1" applyFont="1" applyFill="1" applyBorder="1" applyAlignment="1">
      <alignment horizontal="center" vertical="center" wrapText="1"/>
    </xf>
    <xf numFmtId="4" fontId="57" fillId="3" borderId="4" xfId="1537" applyNumberFormat="1" applyFont="1" applyFill="1" applyBorder="1" applyAlignment="1">
      <alignment horizontal="center" vertical="center" wrapText="1"/>
    </xf>
    <xf numFmtId="0" fontId="62" fillId="0" borderId="0" xfId="1537" applyFont="1"/>
    <xf numFmtId="4" fontId="59" fillId="0" borderId="10" xfId="1537" applyNumberFormat="1" applyFont="1" applyBorder="1" applyAlignment="1">
      <alignment horizontal="center" vertical="center" wrapText="1"/>
    </xf>
    <xf numFmtId="198" fontId="59" fillId="36" borderId="4" xfId="1537" applyNumberFormat="1" applyFont="1" applyFill="1" applyBorder="1" applyAlignment="1">
      <alignment horizontal="center" vertical="center" wrapText="1"/>
    </xf>
    <xf numFmtId="196" fontId="59" fillId="36" borderId="4" xfId="1537" applyNumberFormat="1" applyFont="1" applyFill="1" applyBorder="1" applyAlignment="1">
      <alignment horizontal="center" vertical="center" wrapText="1"/>
    </xf>
    <xf numFmtId="197" fontId="59" fillId="3" borderId="4" xfId="1537" applyNumberFormat="1" applyFont="1" applyFill="1" applyBorder="1" applyAlignment="1">
      <alignment horizontal="center" vertical="center" wrapText="1"/>
    </xf>
    <xf numFmtId="197" fontId="59" fillId="0" borderId="4" xfId="1537" applyNumberFormat="1" applyFont="1" applyBorder="1" applyAlignment="1">
      <alignment horizontal="center" vertical="center" wrapText="1"/>
    </xf>
    <xf numFmtId="196" fontId="59" fillId="3" borderId="4" xfId="1537" applyNumberFormat="1" applyFont="1" applyFill="1" applyBorder="1" applyAlignment="1">
      <alignment horizontal="center" vertical="center" wrapText="1"/>
    </xf>
    <xf numFmtId="49" fontId="62" fillId="38" borderId="4" xfId="1537" applyNumberFormat="1" applyFont="1" applyFill="1" applyBorder="1" applyAlignment="1">
      <alignment horizontal="center" vertical="center"/>
    </xf>
    <xf numFmtId="0" fontId="62" fillId="38" borderId="4" xfId="1537" applyFont="1" applyFill="1" applyBorder="1" applyAlignment="1">
      <alignment horizontal="center" vertical="center" wrapText="1"/>
    </xf>
    <xf numFmtId="0" fontId="59" fillId="38" borderId="4" xfId="1537" applyFont="1" applyFill="1" applyBorder="1" applyAlignment="1">
      <alignment horizontal="center" vertical="center" wrapText="1"/>
    </xf>
    <xf numFmtId="196" fontId="59" fillId="38" borderId="4" xfId="1537" applyNumberFormat="1" applyFont="1" applyFill="1" applyBorder="1" applyAlignment="1">
      <alignment horizontal="center" vertical="center" wrapText="1"/>
    </xf>
    <xf numFmtId="4" fontId="59" fillId="0" borderId="4" xfId="1537" applyNumberFormat="1" applyFont="1" applyBorder="1" applyAlignment="1">
      <alignment vertical="center"/>
    </xf>
    <xf numFmtId="199" fontId="59" fillId="0" borderId="10" xfId="1537" applyNumberFormat="1" applyFont="1" applyBorder="1" applyAlignment="1">
      <alignment horizontal="center" vertical="center" wrapText="1"/>
    </xf>
    <xf numFmtId="0" fontId="59" fillId="36" borderId="4" xfId="1537" applyFont="1" applyFill="1" applyBorder="1" applyAlignment="1">
      <alignment vertical="center"/>
    </xf>
    <xf numFmtId="0" fontId="59" fillId="36" borderId="4" xfId="1537" applyFont="1" applyFill="1" applyBorder="1"/>
    <xf numFmtId="198" fontId="59" fillId="36" borderId="4" xfId="1537" applyNumberFormat="1" applyFont="1" applyFill="1" applyBorder="1" applyAlignment="1">
      <alignment horizontal="center" vertical="center"/>
    </xf>
    <xf numFmtId="198" fontId="59" fillId="36" borderId="4" xfId="1537" applyNumberFormat="1" applyFont="1" applyFill="1" applyBorder="1"/>
    <xf numFmtId="0" fontId="59" fillId="0" borderId="4" xfId="1537" applyFont="1" applyBorder="1" applyAlignment="1">
      <alignment horizontal="center" vertical="center"/>
    </xf>
    <xf numFmtId="4" fontId="59" fillId="0" borderId="4" xfId="1537" applyNumberFormat="1" applyFont="1" applyBorder="1"/>
    <xf numFmtId="198" fontId="59" fillId="0" borderId="4" xfId="1537" applyNumberFormat="1" applyFont="1" applyBorder="1"/>
    <xf numFmtId="198" fontId="59" fillId="0" borderId="4" xfId="1537" applyNumberFormat="1" applyFont="1" applyBorder="1" applyAlignment="1">
      <alignment horizontal="center" vertical="center"/>
    </xf>
    <xf numFmtId="198" fontId="57" fillId="0" borderId="4" xfId="1537" applyNumberFormat="1" applyFont="1" applyBorder="1" applyAlignment="1">
      <alignment horizontal="center" vertical="center" wrapText="1"/>
    </xf>
    <xf numFmtId="198" fontId="59" fillId="0" borderId="4" xfId="1537" applyNumberFormat="1" applyFont="1" applyBorder="1" applyAlignment="1">
      <alignment vertical="center"/>
    </xf>
    <xf numFmtId="198" fontId="59" fillId="0" borderId="4" xfId="1537" applyNumberFormat="1" applyFont="1" applyBorder="1"/>
    <xf numFmtId="4" fontId="59" fillId="0" borderId="4" xfId="1537" applyNumberFormat="1" applyFont="1" applyBorder="1" applyAlignment="1">
      <alignment horizontal="center"/>
    </xf>
    <xf numFmtId="0" fontId="59" fillId="0" borderId="4" xfId="1537" applyFont="1" applyBorder="1"/>
    <xf numFmtId="49" fontId="62" fillId="0" borderId="0" xfId="1537" applyNumberFormat="1" applyFont="1" applyBorder="1" applyAlignment="1">
      <alignment horizontal="center" vertical="center"/>
    </xf>
    <xf numFmtId="0" fontId="62" fillId="0" borderId="0" xfId="1537" applyFont="1" applyBorder="1" applyAlignment="1">
      <alignment horizontal="center" vertical="center" wrapText="1"/>
    </xf>
    <xf numFmtId="0" fontId="59" fillId="0" borderId="0" xfId="1537" applyFont="1" applyBorder="1"/>
    <xf numFmtId="0" fontId="57" fillId="0" borderId="0" xfId="1537" applyFont="1" applyBorder="1"/>
    <xf numFmtId="0" fontId="59" fillId="0" borderId="0" xfId="1537" applyFont="1" applyBorder="1"/>
    <xf numFmtId="0" fontId="59" fillId="0" borderId="0" xfId="1537" applyFont="1" applyBorder="1" applyAlignment="1">
      <alignment wrapText="1"/>
    </xf>
    <xf numFmtId="0" fontId="59" fillId="0" borderId="0" xfId="1537" applyFont="1" applyAlignment="1">
      <alignment wrapText="1"/>
    </xf>
    <xf numFmtId="0" fontId="59" fillId="0" borderId="0" xfId="1537" applyFont="1" applyAlignment="1">
      <alignment wrapText="1"/>
    </xf>
    <xf numFmtId="0" fontId="59" fillId="0" borderId="0" xfId="1537" applyFont="1" applyBorder="1" applyAlignment="1"/>
    <xf numFmtId="1" fontId="56" fillId="0" borderId="0" xfId="1537" applyNumberFormat="1" applyFont="1"/>
    <xf numFmtId="0" fontId="56" fillId="0" borderId="0" xfId="1537" applyFont="1"/>
    <xf numFmtId="0" fontId="56" fillId="0" borderId="0" xfId="1537" applyFont="1" applyAlignment="1">
      <alignment wrapText="1"/>
    </xf>
    <xf numFmtId="0" fontId="56" fillId="0" borderId="0" xfId="1537" applyFont="1"/>
    <xf numFmtId="0" fontId="56" fillId="0" borderId="0" xfId="1537" applyFont="1" applyAlignment="1">
      <alignment wrapText="1"/>
    </xf>
    <xf numFmtId="0" fontId="57" fillId="0" borderId="0" xfId="1537" applyFont="1" applyAlignment="1">
      <alignment horizontal="center" wrapText="1"/>
    </xf>
    <xf numFmtId="0" fontId="53" fillId="0" borderId="0" xfId="1537" applyFont="1" applyAlignment="1">
      <alignment vertical="top"/>
    </xf>
    <xf numFmtId="1" fontId="44" fillId="0" borderId="0" xfId="1537" applyNumberFormat="1" applyFont="1" applyBorder="1" applyAlignment="1">
      <alignment vertical="top"/>
    </xf>
    <xf numFmtId="0" fontId="56" fillId="0" borderId="4" xfId="1537" applyFont="1" applyBorder="1" applyAlignment="1">
      <alignment horizontal="center" vertical="center" wrapText="1"/>
    </xf>
    <xf numFmtId="0" fontId="56" fillId="0" borderId="4" xfId="1537" applyFont="1" applyBorder="1" applyAlignment="1">
      <alignment horizontal="center" vertical="center" textRotation="90" wrapText="1"/>
    </xf>
    <xf numFmtId="0" fontId="56" fillId="0" borderId="4" xfId="1537" applyFont="1" applyBorder="1" applyAlignment="1">
      <alignment horizontal="center" vertical="center" wrapText="1"/>
    </xf>
    <xf numFmtId="0" fontId="56" fillId="0" borderId="9" xfId="1537" applyFont="1" applyBorder="1" applyAlignment="1">
      <alignment horizontal="center" vertical="center" wrapText="1"/>
    </xf>
    <xf numFmtId="0" fontId="56" fillId="0" borderId="9" xfId="1537" applyFont="1" applyBorder="1" applyAlignment="1">
      <alignment horizontal="center" vertical="center" wrapText="1"/>
    </xf>
    <xf numFmtId="0" fontId="56" fillId="0" borderId="4" xfId="1537" applyFont="1" applyBorder="1" applyAlignment="1">
      <alignment horizontal="center" vertical="center" textRotation="90" wrapText="1"/>
    </xf>
    <xf numFmtId="49" fontId="56" fillId="0" borderId="4" xfId="1537" applyNumberFormat="1" applyFont="1" applyBorder="1" applyAlignment="1">
      <alignment horizontal="center" vertical="center" wrapText="1"/>
    </xf>
    <xf numFmtId="1" fontId="59" fillId="0" borderId="0" xfId="1537" applyNumberFormat="1" applyFont="1"/>
    <xf numFmtId="0" fontId="62" fillId="35" borderId="4" xfId="1537" applyFont="1" applyFill="1" applyBorder="1" applyAlignment="1">
      <alignment horizontal="center" vertical="center"/>
    </xf>
    <xf numFmtId="0" fontId="61" fillId="0" borderId="4" xfId="1537" applyFont="1" applyBorder="1" applyAlignment="1">
      <alignment horizontal="center" vertical="center" wrapText="1"/>
    </xf>
    <xf numFmtId="196" fontId="59" fillId="0" borderId="4" xfId="1537" applyNumberFormat="1" applyFont="1" applyBorder="1" applyAlignment="1">
      <alignment horizontal="center" vertical="center" wrapText="1"/>
    </xf>
    <xf numFmtId="1" fontId="62" fillId="0" borderId="0" xfId="1537" applyNumberFormat="1" applyFont="1" applyAlignment="1">
      <alignment horizontal="center"/>
    </xf>
    <xf numFmtId="1" fontId="62" fillId="36" borderId="4" xfId="1537" applyNumberFormat="1" applyFont="1" applyFill="1" applyBorder="1" applyAlignment="1">
      <alignment horizontal="center" vertical="center"/>
    </xf>
    <xf numFmtId="4" fontId="59" fillId="36" borderId="4" xfId="1537" applyNumberFormat="1" applyFont="1" applyFill="1" applyBorder="1" applyAlignment="1">
      <alignment vertical="center"/>
    </xf>
    <xf numFmtId="4" fontId="59" fillId="36" borderId="4" xfId="1537" applyNumberFormat="1" applyFont="1" applyFill="1" applyBorder="1" applyAlignment="1">
      <alignment horizontal="center" vertical="center"/>
    </xf>
    <xf numFmtId="4" fontId="56" fillId="0" borderId="0" xfId="1537" applyNumberFormat="1" applyFont="1"/>
    <xf numFmtId="4" fontId="56" fillId="0" borderId="0" xfId="1537" applyNumberFormat="1" applyFont="1"/>
    <xf numFmtId="0" fontId="60" fillId="0" borderId="0" xfId="1537" applyFont="1" applyBorder="1" applyAlignment="1">
      <alignment horizontal="center"/>
    </xf>
    <xf numFmtId="0" fontId="44" fillId="0" borderId="0" xfId="1537" applyFont="1" applyAlignment="1">
      <alignment horizontal="center"/>
    </xf>
    <xf numFmtId="0" fontId="53" fillId="0" borderId="0" xfId="1537" applyFont="1" applyAlignment="1">
      <alignment horizontal="center" vertical="top"/>
    </xf>
    <xf numFmtId="0" fontId="44" fillId="0" borderId="0" xfId="1537" applyFont="1" applyAlignment="1"/>
    <xf numFmtId="0" fontId="60" fillId="0" borderId="0" xfId="1537" applyFont="1" applyBorder="1" applyAlignment="1"/>
    <xf numFmtId="0" fontId="56" fillId="0" borderId="0" xfId="1537" applyFont="1" applyAlignment="1">
      <alignment horizontal="right"/>
    </xf>
    <xf numFmtId="0" fontId="59" fillId="0" borderId="0" xfId="1537" applyFont="1" applyAlignment="1">
      <alignment vertical="center"/>
    </xf>
    <xf numFmtId="0" fontId="56" fillId="0" borderId="0" xfId="1537" applyFont="1" applyAlignment="1">
      <alignment vertical="center"/>
    </xf>
    <xf numFmtId="0" fontId="44" fillId="0" borderId="5" xfId="1537" applyFont="1" applyBorder="1" applyAlignment="1">
      <alignment horizontal="center"/>
    </xf>
    <xf numFmtId="0" fontId="44" fillId="0" borderId="0" xfId="1537" applyFont="1" applyBorder="1" applyAlignment="1">
      <alignment horizontal="center"/>
    </xf>
    <xf numFmtId="0" fontId="44" fillId="0" borderId="0" xfId="1537" applyFont="1" applyBorder="1" applyAlignment="1"/>
    <xf numFmtId="0" fontId="53" fillId="0" borderId="4" xfId="1537" applyFont="1" applyBorder="1" applyAlignment="1">
      <alignment horizontal="center" vertical="center" wrapText="1"/>
    </xf>
    <xf numFmtId="0" fontId="53" fillId="0" borderId="4" xfId="1537" applyFont="1" applyBorder="1" applyAlignment="1">
      <alignment horizontal="center" vertical="center"/>
    </xf>
    <xf numFmtId="0" fontId="60" fillId="0" borderId="0" xfId="1537" applyFont="1" applyBorder="1" applyAlignment="1">
      <alignment vertical="center"/>
    </xf>
    <xf numFmtId="0" fontId="53" fillId="0" borderId="4" xfId="1537" applyFont="1" applyBorder="1" applyAlignment="1">
      <alignment horizontal="center" vertical="center" textRotation="90" wrapText="1"/>
    </xf>
    <xf numFmtId="49" fontId="53" fillId="0" borderId="4" xfId="1537" applyNumberFormat="1" applyFont="1" applyBorder="1" applyAlignment="1">
      <alignment horizontal="center" vertical="center"/>
    </xf>
    <xf numFmtId="3" fontId="59" fillId="0" borderId="4" xfId="1537" applyNumberFormat="1" applyFont="1" applyBorder="1" applyAlignment="1">
      <alignment horizontal="center" vertical="center" wrapText="1"/>
    </xf>
    <xf numFmtId="3" fontId="59" fillId="3" borderId="4" xfId="1537" applyNumberFormat="1" applyFont="1" applyFill="1" applyBorder="1" applyAlignment="1">
      <alignment horizontal="center" vertical="center" wrapText="1"/>
    </xf>
    <xf numFmtId="49" fontId="62" fillId="39" borderId="4" xfId="1537" applyNumberFormat="1" applyFont="1" applyFill="1" applyBorder="1" applyAlignment="1">
      <alignment horizontal="center" vertical="center"/>
    </xf>
    <xf numFmtId="4" fontId="59" fillId="36" borderId="4" xfId="1537" applyNumberFormat="1" applyFont="1" applyFill="1" applyBorder="1" applyAlignment="1">
      <alignment horizontal="center"/>
    </xf>
    <xf numFmtId="1" fontId="56" fillId="0" borderId="0" xfId="1537" applyNumberFormat="1" applyFont="1"/>
    <xf numFmtId="1" fontId="59" fillId="0" borderId="0" xfId="1537" applyNumberFormat="1" applyFont="1" applyAlignment="1">
      <alignment horizontal="right" vertical="center"/>
    </xf>
    <xf numFmtId="1" fontId="56" fillId="0" borderId="0" xfId="1537" applyNumberFormat="1" applyFont="1" applyAlignment="1">
      <alignment horizontal="right"/>
    </xf>
    <xf numFmtId="0" fontId="61" fillId="0" borderId="0" xfId="1537" applyFont="1" applyBorder="1" applyAlignment="1">
      <alignment horizontal="center"/>
    </xf>
    <xf numFmtId="0" fontId="61" fillId="0" borderId="0" xfId="1537" applyFont="1" applyAlignment="1">
      <alignment horizontal="center"/>
    </xf>
    <xf numFmtId="4" fontId="44" fillId="0" borderId="0" xfId="1537" applyNumberFormat="1" applyFont="1" applyAlignment="1">
      <alignment horizontal="center"/>
    </xf>
    <xf numFmtId="1" fontId="44" fillId="0" borderId="0" xfId="1537" applyNumberFormat="1" applyFont="1" applyAlignment="1">
      <alignment horizontal="center"/>
    </xf>
    <xf numFmtId="4" fontId="53" fillId="0" borderId="0" xfId="1537" applyNumberFormat="1" applyFont="1" applyAlignment="1">
      <alignment horizontal="center" vertical="top"/>
    </xf>
    <xf numFmtId="1" fontId="53" fillId="0" borderId="0" xfId="1537" applyNumberFormat="1" applyFont="1" applyAlignment="1">
      <alignment horizontal="center" vertical="top"/>
    </xf>
    <xf numFmtId="0" fontId="56" fillId="0" borderId="0" xfId="1537" applyFont="1" applyAlignment="1">
      <alignment horizontal="center"/>
    </xf>
    <xf numFmtId="4" fontId="61" fillId="0" borderId="0" xfId="1537" applyNumberFormat="1" applyFont="1" applyAlignment="1">
      <alignment horizontal="center"/>
    </xf>
    <xf numFmtId="1" fontId="61" fillId="0" borderId="0" xfId="1537" applyNumberFormat="1" applyFont="1" applyAlignment="1">
      <alignment horizontal="center"/>
    </xf>
    <xf numFmtId="0" fontId="61" fillId="0" borderId="0" xfId="1537" applyFont="1" applyAlignment="1"/>
    <xf numFmtId="0" fontId="59" fillId="0" borderId="0" xfId="1537" applyFont="1" applyAlignment="1">
      <alignment horizontal="center" vertical="center"/>
    </xf>
    <xf numFmtId="0" fontId="56" fillId="0" borderId="0" xfId="1537" applyFont="1" applyAlignment="1">
      <alignment horizontal="center" vertical="center"/>
    </xf>
    <xf numFmtId="0" fontId="44" fillId="0" borderId="5" xfId="1537" applyFont="1" applyBorder="1" applyAlignment="1"/>
    <xf numFmtId="0" fontId="56" fillId="0" borderId="0" xfId="1537" applyFont="1" applyBorder="1"/>
    <xf numFmtId="4" fontId="53" fillId="0" borderId="4" xfId="1537" applyNumberFormat="1" applyFont="1" applyBorder="1" applyAlignment="1">
      <alignment horizontal="center" vertical="center" wrapText="1"/>
    </xf>
    <xf numFmtId="4" fontId="56" fillId="0" borderId="4" xfId="1537" applyNumberFormat="1" applyFont="1" applyBorder="1" applyAlignment="1">
      <alignment horizontal="center" vertical="center" textRotation="90" wrapText="1"/>
    </xf>
    <xf numFmtId="1" fontId="53" fillId="0" borderId="4" xfId="1537" applyNumberFormat="1" applyFont="1" applyBorder="1" applyAlignment="1">
      <alignment horizontal="center" vertical="center" textRotation="90" wrapText="1"/>
    </xf>
    <xf numFmtId="4" fontId="53" fillId="0" borderId="4" xfId="1537" applyNumberFormat="1" applyFont="1" applyBorder="1" applyAlignment="1">
      <alignment horizontal="center" vertical="center"/>
    </xf>
    <xf numFmtId="1" fontId="53" fillId="0" borderId="4" xfId="1537" applyNumberFormat="1" applyFont="1" applyBorder="1" applyAlignment="1">
      <alignment horizontal="center" vertical="center"/>
    </xf>
    <xf numFmtId="1" fontId="59" fillId="0" borderId="4" xfId="1537" applyNumberFormat="1" applyFont="1" applyBorder="1" applyAlignment="1">
      <alignment horizontal="center" vertical="center" wrapText="1"/>
    </xf>
    <xf numFmtId="1" fontId="59" fillId="3" borderId="4" xfId="1537" applyNumberFormat="1" applyFont="1" applyFill="1" applyBorder="1" applyAlignment="1">
      <alignment horizontal="center" vertical="center" wrapText="1"/>
    </xf>
    <xf numFmtId="0" fontId="0" fillId="0" borderId="0" xfId="1537" applyFont="1" applyAlignment="1">
      <alignment horizontal="center"/>
    </xf>
    <xf numFmtId="2" fontId="59" fillId="3" borderId="4" xfId="1537" applyNumberFormat="1" applyFont="1" applyFill="1" applyBorder="1" applyAlignment="1">
      <alignment horizontal="center" vertical="center" wrapText="1"/>
    </xf>
    <xf numFmtId="1" fontId="59" fillId="36" borderId="4" xfId="1537" applyNumberFormat="1" applyFont="1" applyFill="1" applyBorder="1" applyAlignment="1">
      <alignment horizontal="center"/>
    </xf>
    <xf numFmtId="4" fontId="62" fillId="0" borderId="4" xfId="1537" applyNumberFormat="1" applyFont="1" applyBorder="1" applyAlignment="1">
      <alignment horizontal="center"/>
    </xf>
    <xf numFmtId="0" fontId="60" fillId="0" borderId="0" xfId="1537" applyFont="1" applyBorder="1" applyAlignment="1">
      <alignment horizontal="center" wrapText="1"/>
    </xf>
    <xf numFmtId="0" fontId="53" fillId="0" borderId="0" xfId="1537" applyFont="1" applyBorder="1" applyAlignment="1">
      <alignment horizontal="center" vertical="center" textRotation="90" wrapText="1"/>
    </xf>
    <xf numFmtId="0" fontId="56" fillId="0" borderId="0" xfId="1537" applyFont="1" applyBorder="1" applyAlignment="1">
      <alignment horizontal="center" vertical="center" textRotation="90" wrapText="1"/>
    </xf>
    <xf numFmtId="0" fontId="68" fillId="0" borderId="0" xfId="1537" applyFont="1" applyBorder="1" applyAlignment="1">
      <alignment horizontal="center" vertical="center"/>
    </xf>
    <xf numFmtId="0" fontId="0" fillId="0" borderId="11" xfId="1537" applyFont="1" applyBorder="1" applyAlignment="1">
      <alignment horizontal="center"/>
    </xf>
    <xf numFmtId="0" fontId="62" fillId="0" borderId="4" xfId="1537" applyFont="1" applyBorder="1" applyAlignment="1">
      <alignment horizontal="center" vertical="center"/>
    </xf>
    <xf numFmtId="4" fontId="62" fillId="0" borderId="4" xfId="1537" applyNumberFormat="1" applyFont="1" applyBorder="1" applyAlignment="1">
      <alignment horizontal="center" vertical="center"/>
    </xf>
    <xf numFmtId="0" fontId="62" fillId="0" borderId="4" xfId="1537" applyFont="1" applyBorder="1" applyAlignment="1">
      <alignment horizontal="center"/>
    </xf>
    <xf numFmtId="0" fontId="23" fillId="0" borderId="0" xfId="1537" applyFont="1" applyAlignment="1">
      <alignment horizontal="right"/>
    </xf>
    <xf numFmtId="0" fontId="56" fillId="8" borderId="4" xfId="1537" applyFont="1" applyFill="1" applyBorder="1" applyAlignment="1">
      <alignment horizontal="center" vertical="center" textRotation="90" wrapText="1"/>
    </xf>
    <xf numFmtId="0" fontId="56" fillId="31" borderId="4" xfId="1537" applyFont="1" applyFill="1" applyBorder="1" applyAlignment="1">
      <alignment horizontal="center" vertical="center" textRotation="90" wrapText="1"/>
    </xf>
    <xf numFmtId="0" fontId="56" fillId="0" borderId="4" xfId="1537" applyFont="1" applyBorder="1" applyAlignment="1">
      <alignment horizontal="center" vertical="center" wrapText="1"/>
    </xf>
    <xf numFmtId="4" fontId="56" fillId="0" borderId="4" xfId="1537" applyNumberFormat="1" applyFont="1" applyBorder="1" applyAlignment="1">
      <alignment horizontal="center" vertical="center" wrapText="1"/>
    </xf>
    <xf numFmtId="4" fontId="56" fillId="0" borderId="0" xfId="1537" applyNumberFormat="1" applyFont="1" applyAlignment="1">
      <alignment horizontal="right"/>
    </xf>
    <xf numFmtId="0" fontId="60" fillId="0" borderId="0" xfId="1537" applyFont="1" applyBorder="1" applyAlignment="1">
      <alignment horizontal="center" vertical="center"/>
    </xf>
    <xf numFmtId="0" fontId="60" fillId="0" borderId="0" xfId="1537" applyFont="1" applyAlignment="1">
      <alignment vertical="center"/>
    </xf>
    <xf numFmtId="0" fontId="56" fillId="0" borderId="8" xfId="1537" applyFont="1" applyBorder="1"/>
    <xf numFmtId="0" fontId="56" fillId="0" borderId="0" xfId="1537" applyFont="1" applyBorder="1"/>
    <xf numFmtId="0" fontId="60" fillId="0" borderId="4" xfId="1537" applyFont="1" applyBorder="1" applyAlignment="1">
      <alignment horizontal="center" vertical="center" wrapText="1"/>
    </xf>
    <xf numFmtId="0" fontId="68" fillId="0" borderId="4" xfId="1537" applyFont="1" applyBorder="1" applyAlignment="1">
      <alignment horizontal="center" vertical="center"/>
    </xf>
    <xf numFmtId="49" fontId="68" fillId="0" borderId="4" xfId="1537" applyNumberFormat="1" applyFont="1" applyBorder="1" applyAlignment="1">
      <alignment horizontal="center" vertical="center"/>
    </xf>
    <xf numFmtId="0" fontId="69" fillId="0" borderId="0" xfId="1537" applyFont="1"/>
    <xf numFmtId="0" fontId="69" fillId="0" borderId="0" xfId="1537" applyFont="1" applyAlignment="1">
      <alignment vertical="center"/>
    </xf>
    <xf numFmtId="0" fontId="69" fillId="0" borderId="0" xfId="1537" applyFont="1" applyAlignment="1">
      <alignment vertical="center" wrapText="1"/>
    </xf>
    <xf numFmtId="0" fontId="69" fillId="0" borderId="0" xfId="1537" applyFont="1" applyAlignment="1">
      <alignment horizontal="center" vertical="center"/>
    </xf>
    <xf numFmtId="0" fontId="53" fillId="0" borderId="0" xfId="1537" applyFont="1" applyAlignment="1">
      <alignment horizontal="center" vertical="top" wrapText="1"/>
    </xf>
    <xf numFmtId="0" fontId="69" fillId="0" borderId="0" xfId="1537" applyFont="1" applyBorder="1" applyAlignment="1">
      <alignment horizontal="center" vertical="center"/>
    </xf>
    <xf numFmtId="0" fontId="69" fillId="0" borderId="4" xfId="1537" applyFont="1" applyBorder="1" applyAlignment="1">
      <alignment horizontal="center" vertical="center" wrapText="1"/>
    </xf>
    <xf numFmtId="0" fontId="50" fillId="0" borderId="4" xfId="1537" applyFont="1" applyBorder="1" applyAlignment="1">
      <alignment horizontal="center" vertical="center" wrapText="1"/>
    </xf>
    <xf numFmtId="0" fontId="69" fillId="0" borderId="12" xfId="1537" applyFont="1" applyBorder="1" applyAlignment="1">
      <alignment horizontal="center" vertical="center" wrapText="1"/>
    </xf>
    <xf numFmtId="0" fontId="69" fillId="0" borderId="4" xfId="1537" applyFont="1" applyBorder="1" applyAlignment="1">
      <alignment horizontal="center" vertical="center" wrapText="1"/>
    </xf>
    <xf numFmtId="0" fontId="53" fillId="0" borderId="12" xfId="1537" applyFont="1" applyBorder="1" applyAlignment="1">
      <alignment horizontal="center" vertical="center" wrapText="1"/>
    </xf>
    <xf numFmtId="0" fontId="69" fillId="0" borderId="7" xfId="1537" applyFont="1" applyBorder="1" applyAlignment="1">
      <alignment horizontal="center" vertical="center" wrapText="1"/>
    </xf>
    <xf numFmtId="0" fontId="69" fillId="0" borderId="4" xfId="1537" applyFont="1" applyBorder="1" applyAlignment="1">
      <alignment horizontal="center" vertical="center"/>
    </xf>
    <xf numFmtId="0" fontId="62" fillId="0" borderId="4" xfId="1537" applyFont="1" applyBorder="1" applyAlignment="1">
      <alignment horizontal="center" vertical="center" wrapText="1"/>
    </xf>
    <xf numFmtId="0" fontId="59" fillId="0" borderId="4" xfId="1537" applyFont="1" applyBorder="1" applyAlignment="1">
      <alignment horizontal="center" vertical="center" wrapText="1"/>
    </xf>
    <xf numFmtId="0" fontId="71" fillId="0" borderId="0" xfId="1537" applyFont="1" applyAlignment="1">
      <alignment horizontal="center"/>
    </xf>
    <xf numFmtId="0" fontId="69" fillId="0" borderId="0" xfId="1537" applyFont="1" applyAlignment="1"/>
    <xf numFmtId="0" fontId="71" fillId="0" borderId="0" xfId="1537" applyFont="1" applyAlignment="1"/>
    <xf numFmtId="0" fontId="56" fillId="0" borderId="4" xfId="1537" applyFont="1" applyBorder="1" applyAlignment="1">
      <alignment horizontal="center" vertical="center" wrapText="1"/>
    </xf>
    <xf numFmtId="0" fontId="69" fillId="0" borderId="4" xfId="1537" applyFont="1" applyBorder="1" applyAlignment="1">
      <alignment horizontal="center" vertical="center"/>
    </xf>
    <xf numFmtId="0" fontId="69" fillId="0" borderId="9" xfId="1537" applyFont="1" applyBorder="1" applyAlignment="1">
      <alignment horizontal="center" vertical="center" wrapText="1"/>
    </xf>
    <xf numFmtId="0" fontId="56" fillId="0" borderId="4" xfId="1537" applyFont="1" applyBorder="1" applyAlignment="1">
      <alignment horizontal="center" vertical="center" textRotation="90" wrapText="1"/>
    </xf>
    <xf numFmtId="0" fontId="69" fillId="0" borderId="4" xfId="1537" applyFont="1" applyBorder="1" applyAlignment="1">
      <alignment horizontal="center" vertical="center" textRotation="90"/>
    </xf>
    <xf numFmtId="0" fontId="69" fillId="0" borderId="4" xfId="1537" applyFont="1" applyBorder="1" applyAlignment="1">
      <alignment vertical="center"/>
    </xf>
    <xf numFmtId="0" fontId="69" fillId="0" borderId="4" xfId="1537" applyFont="1" applyBorder="1"/>
    <xf numFmtId="49" fontId="69" fillId="0" borderId="0" xfId="1537" applyNumberFormat="1" applyFont="1"/>
    <xf numFmtId="0" fontId="69" fillId="0" borderId="0" xfId="1537" applyFont="1" applyAlignment="1">
      <alignment vertical="center"/>
    </xf>
    <xf numFmtId="0" fontId="59" fillId="0" borderId="0" xfId="1537" applyFont="1" applyAlignment="1">
      <alignment horizontal="right" vertical="center"/>
    </xf>
    <xf numFmtId="0" fontId="59" fillId="0" borderId="0" xfId="1537" applyFont="1" applyAlignment="1">
      <alignment horizontal="right"/>
    </xf>
    <xf numFmtId="49" fontId="53" fillId="0" borderId="4" xfId="1537" applyNumberFormat="1" applyFont="1" applyBorder="1" applyAlignment="1">
      <alignment horizontal="center" vertical="center" wrapText="1"/>
    </xf>
    <xf numFmtId="0" fontId="53" fillId="0" borderId="4" xfId="1537" applyFont="1" applyBorder="1" applyAlignment="1">
      <alignment horizontal="center" vertical="center" wrapText="1"/>
    </xf>
    <xf numFmtId="0" fontId="53" fillId="0" borderId="12" xfId="1537" applyFont="1" applyBorder="1" applyAlignment="1">
      <alignment horizontal="center" vertical="center" wrapText="1"/>
    </xf>
    <xf numFmtId="0" fontId="53" fillId="0" borderId="4" xfId="1537" applyFont="1" applyBorder="1" applyAlignment="1">
      <alignment vertical="center" wrapText="1"/>
    </xf>
    <xf numFmtId="0" fontId="53" fillId="0" borderId="4" xfId="1537" applyFont="1" applyBorder="1" applyAlignment="1">
      <alignment horizontal="left" vertical="center" wrapText="1"/>
    </xf>
    <xf numFmtId="0" fontId="73" fillId="0" borderId="0" xfId="1537" applyFont="1" applyAlignment="1">
      <alignment vertical="center"/>
    </xf>
    <xf numFmtId="49" fontId="69" fillId="0" borderId="0" xfId="1537" applyNumberFormat="1" applyFont="1"/>
    <xf numFmtId="0" fontId="71" fillId="0" borderId="0" xfId="1537" applyFont="1" applyAlignment="1">
      <alignment horizontal="center" wrapText="1"/>
    </xf>
    <xf numFmtId="0" fontId="53" fillId="0" borderId="0" xfId="1537" applyFont="1" applyAlignment="1">
      <alignment vertical="center"/>
    </xf>
    <xf numFmtId="0" fontId="69" fillId="0" borderId="0" xfId="1537" applyFont="1" applyBorder="1" applyAlignment="1"/>
    <xf numFmtId="49" fontId="69" fillId="0" borderId="4" xfId="1537" applyNumberFormat="1" applyFont="1" applyBorder="1" applyAlignment="1">
      <alignment horizontal="center"/>
    </xf>
    <xf numFmtId="0" fontId="74" fillId="0" borderId="0" xfId="1537" applyFont="1"/>
    <xf numFmtId="0" fontId="36" fillId="0" borderId="0" xfId="1537" applyFont="1"/>
    <xf numFmtId="0" fontId="75" fillId="0" borderId="0" xfId="1537" applyFont="1"/>
    <xf numFmtId="0" fontId="54" fillId="0" borderId="0" xfId="1537" applyFont="1" applyAlignment="1">
      <alignment horizontal="left" vertical="center"/>
    </xf>
    <xf numFmtId="0" fontId="44" fillId="0" borderId="0" xfId="1537" applyFont="1" applyAlignment="1">
      <alignment horizontal="center" vertical="center"/>
    </xf>
    <xf numFmtId="0" fontId="75" fillId="0" borderId="0" xfId="1537" applyFont="1" applyBorder="1"/>
    <xf numFmtId="0" fontId="53" fillId="0" borderId="4" xfId="1537" applyFont="1" applyBorder="1" applyAlignment="1">
      <alignment horizontal="center" vertical="center" wrapText="1"/>
    </xf>
    <xf numFmtId="0" fontId="53" fillId="0" borderId="4" xfId="1537" applyFont="1" applyBorder="1" applyAlignment="1">
      <alignment horizontal="center" vertical="center" textRotation="90"/>
    </xf>
    <xf numFmtId="0" fontId="53" fillId="0" borderId="4" xfId="1537" applyFont="1" applyBorder="1" applyAlignment="1">
      <alignment horizontal="center" vertical="center"/>
    </xf>
    <xf numFmtId="0" fontId="56" fillId="0" borderId="4" xfId="1537" applyFont="1" applyBorder="1" applyAlignment="1">
      <alignment horizontal="center" vertical="center" wrapText="1"/>
    </xf>
    <xf numFmtId="0" fontId="53" fillId="0" borderId="4" xfId="1537" applyFont="1" applyBorder="1" applyAlignment="1">
      <alignment horizontal="center"/>
    </xf>
    <xf numFmtId="0" fontId="53" fillId="0" borderId="0" xfId="1537" applyFont="1" applyAlignment="1">
      <alignment horizontal="center"/>
    </xf>
    <xf numFmtId="0" fontId="74" fillId="0" borderId="4" xfId="1537" applyFont="1" applyBorder="1"/>
    <xf numFmtId="0" fontId="74" fillId="0" borderId="4" xfId="1537" applyFont="1" applyBorder="1"/>
    <xf numFmtId="200" fontId="59" fillId="0" borderId="4" xfId="1537" applyNumberFormat="1" applyFont="1" applyBorder="1" applyAlignment="1">
      <alignment horizontal="center" vertical="center" wrapText="1"/>
    </xf>
    <xf numFmtId="201" fontId="59" fillId="0" borderId="4" xfId="1537" applyNumberFormat="1" applyFont="1" applyBorder="1" applyAlignment="1">
      <alignment horizontal="center" vertical="center" wrapText="1"/>
    </xf>
    <xf numFmtId="197" fontId="68" fillId="19" borderId="9" xfId="1537" applyNumberFormat="1" applyFont="1" applyFill="1" applyBorder="1" applyAlignment="1">
      <alignment horizontal="center" vertical="center"/>
    </xf>
    <xf numFmtId="0" fontId="59" fillId="19" borderId="4" xfId="1537" applyFont="1" applyFill="1" applyBorder="1" applyAlignment="1">
      <alignment horizontal="center" vertical="center" wrapText="1"/>
    </xf>
    <xf numFmtId="201" fontId="59" fillId="0" borderId="4" xfId="1537" applyNumberFormat="1" applyFont="1" applyBorder="1" applyAlignment="1">
      <alignment horizontal="center" vertical="center" wrapText="1"/>
    </xf>
    <xf numFmtId="9" fontId="59" fillId="0" borderId="4" xfId="1537" applyNumberFormat="1" applyFont="1" applyBorder="1" applyAlignment="1">
      <alignment horizontal="center" vertical="center" wrapText="1"/>
    </xf>
    <xf numFmtId="0" fontId="59" fillId="40" borderId="4" xfId="1537" applyFont="1" applyFill="1" applyBorder="1" applyAlignment="1">
      <alignment horizontal="center" vertical="center" wrapText="1"/>
    </xf>
    <xf numFmtId="0" fontId="76" fillId="0" borderId="4" xfId="1537" applyFont="1" applyBorder="1" applyAlignment="1">
      <alignment vertical="center" wrapText="1"/>
    </xf>
    <xf numFmtId="0" fontId="76" fillId="0" borderId="4" xfId="1537" applyFont="1" applyBorder="1" applyAlignment="1">
      <alignment vertical="center" wrapText="1"/>
    </xf>
    <xf numFmtId="0" fontId="69" fillId="0" borderId="0" xfId="1537" applyFont="1" applyAlignment="1">
      <alignment horizontal="right" vertical="center"/>
    </xf>
    <xf numFmtId="0" fontId="69" fillId="0" borderId="0" xfId="1537" applyFont="1"/>
    <xf numFmtId="0" fontId="56" fillId="0" borderId="4" xfId="1537" applyFont="1" applyBorder="1" applyAlignment="1">
      <alignment horizontal="center" vertical="center" wrapText="1"/>
    </xf>
    <xf numFmtId="0" fontId="59" fillId="0" borderId="0" xfId="1537" applyFont="1" applyAlignment="1">
      <alignment horizontal="center" vertical="center"/>
    </xf>
    <xf numFmtId="0" fontId="59" fillId="36" borderId="4" xfId="1537" applyFont="1" applyFill="1" applyBorder="1" applyAlignment="1">
      <alignment horizontal="center" vertical="center"/>
    </xf>
    <xf numFmtId="4" fontId="69" fillId="0" borderId="0" xfId="1537" applyNumberFormat="1" applyFont="1" applyAlignment="1">
      <alignment vertical="center"/>
    </xf>
    <xf numFmtId="4" fontId="69" fillId="0" borderId="0" xfId="1537" applyNumberFormat="1" applyFont="1"/>
    <xf numFmtId="4" fontId="50" fillId="0" borderId="4" xfId="1537" applyNumberFormat="1" applyFont="1" applyBorder="1" applyAlignment="1">
      <alignment horizontal="center" vertical="center" wrapText="1"/>
    </xf>
    <xf numFmtId="0" fontId="50" fillId="0" borderId="4" xfId="1537" applyFont="1" applyBorder="1" applyAlignment="1">
      <alignment horizontal="center" vertical="center" textRotation="90" wrapText="1"/>
    </xf>
    <xf numFmtId="0" fontId="56" fillId="0" borderId="7" xfId="1537" applyFont="1" applyBorder="1" applyAlignment="1">
      <alignment horizontal="center" vertical="center" textRotation="90" wrapText="1"/>
    </xf>
    <xf numFmtId="0" fontId="50" fillId="0" borderId="4" xfId="1537" applyFont="1" applyBorder="1" applyAlignment="1">
      <alignment horizontal="center" vertical="center" textRotation="90" wrapText="1"/>
    </xf>
    <xf numFmtId="4" fontId="69" fillId="0" borderId="4" xfId="1537" applyNumberFormat="1" applyFont="1" applyBorder="1" applyAlignment="1">
      <alignment horizontal="center" vertical="center"/>
    </xf>
    <xf numFmtId="49" fontId="69" fillId="0" borderId="4" xfId="1537" applyNumberFormat="1" applyFont="1" applyBorder="1" applyAlignment="1">
      <alignment horizontal="center" vertical="center"/>
    </xf>
    <xf numFmtId="2" fontId="59" fillId="36" borderId="4" xfId="1537" applyNumberFormat="1" applyFont="1" applyFill="1" applyBorder="1" applyAlignment="1">
      <alignment horizontal="center"/>
    </xf>
    <xf numFmtId="0" fontId="56" fillId="0" borderId="0" xfId="1537" applyFont="1" applyBorder="1" applyAlignment="1">
      <alignment horizontal="center" vertical="center"/>
    </xf>
    <xf numFmtId="0" fontId="69" fillId="0" borderId="4" xfId="1537" applyFont="1" applyBorder="1" applyAlignment="1">
      <alignment horizontal="center" vertical="center" wrapText="1"/>
    </xf>
    <xf numFmtId="0" fontId="50" fillId="0" borderId="4" xfId="1537" applyFont="1" applyBorder="1" applyAlignment="1">
      <alignment horizontal="center" vertical="center" wrapText="1"/>
    </xf>
    <xf numFmtId="0" fontId="69" fillId="0" borderId="0" xfId="1537" applyFont="1" applyAlignment="1">
      <alignment horizontal="center"/>
    </xf>
    <xf numFmtId="0" fontId="53" fillId="0" borderId="0" xfId="1537" applyFont="1" applyAlignment="1">
      <alignment horizontal="center"/>
    </xf>
    <xf numFmtId="0" fontId="53" fillId="0" borderId="0" xfId="1537" applyFont="1"/>
    <xf numFmtId="0" fontId="69" fillId="0" borderId="0" xfId="1537" applyFont="1" applyAlignment="1">
      <alignment horizontal="center" vertical="center" wrapText="1"/>
    </xf>
    <xf numFmtId="0" fontId="69" fillId="0" borderId="0" xfId="1537" applyFont="1" applyAlignment="1">
      <alignment horizontal="left"/>
    </xf>
    <xf numFmtId="0" fontId="69" fillId="0" borderId="4" xfId="1537" applyFont="1" applyBorder="1" applyAlignment="1">
      <alignment horizontal="center" vertical="center" wrapText="1"/>
    </xf>
    <xf numFmtId="0" fontId="70" fillId="0" borderId="0" xfId="1537" applyFont="1" applyAlignment="1">
      <alignment horizontal="center" vertical="center" wrapText="1"/>
    </xf>
    <xf numFmtId="0" fontId="69" fillId="0" borderId="12" xfId="1537" applyFont="1" applyBorder="1" applyAlignment="1">
      <alignment horizontal="center" vertical="center" wrapText="1"/>
    </xf>
    <xf numFmtId="49" fontId="69" fillId="0" borderId="4" xfId="1537" applyNumberFormat="1" applyFont="1" applyBorder="1" applyAlignment="1">
      <alignment horizontal="center" vertical="center" wrapText="1"/>
    </xf>
    <xf numFmtId="49" fontId="69" fillId="0" borderId="4" xfId="1537" applyNumberFormat="1" applyFont="1" applyBorder="1" applyAlignment="1">
      <alignment horizontal="center" vertical="center" wrapText="1"/>
    </xf>
    <xf numFmtId="0" fontId="69" fillId="0" borderId="4" xfId="1537" applyFont="1" applyBorder="1" applyAlignment="1">
      <alignment vertical="center" wrapText="1"/>
    </xf>
    <xf numFmtId="0" fontId="69" fillId="0" borderId="4" xfId="1537" applyFont="1" applyBorder="1" applyAlignment="1">
      <alignment vertical="center" wrapText="1"/>
    </xf>
    <xf numFmtId="167" fontId="69" fillId="0" borderId="12" xfId="1537" applyNumberFormat="1" applyFont="1" applyBorder="1" applyAlignment="1">
      <alignment horizontal="center" vertical="center"/>
    </xf>
    <xf numFmtId="167" fontId="69" fillId="0" borderId="4" xfId="1537" applyNumberFormat="1" applyFont="1" applyBorder="1" applyAlignment="1">
      <alignment vertical="center" wrapText="1"/>
    </xf>
    <xf numFmtId="3" fontId="69" fillId="0" borderId="4" xfId="1537" applyNumberFormat="1" applyFont="1" applyBorder="1" applyAlignment="1">
      <alignment horizontal="center" vertical="center"/>
    </xf>
    <xf numFmtId="0" fontId="69" fillId="0" borderId="4" xfId="1537" applyFont="1" applyBorder="1" applyAlignment="1">
      <alignment horizontal="center"/>
    </xf>
    <xf numFmtId="195" fontId="69" fillId="0" borderId="4" xfId="1537" applyNumberFormat="1" applyFont="1" applyBorder="1" applyAlignment="1">
      <alignment horizontal="center" vertical="center"/>
    </xf>
    <xf numFmtId="0" fontId="77" fillId="0" borderId="0" xfId="1537" applyFont="1" applyAlignment="1">
      <alignment wrapText="1"/>
    </xf>
    <xf numFmtId="0" fontId="69" fillId="0" borderId="0" xfId="1537" applyFont="1" applyAlignment="1">
      <alignment wrapText="1"/>
    </xf>
    <xf numFmtId="0" fontId="69" fillId="0" borderId="0" xfId="1537" applyFont="1" applyAlignment="1">
      <alignment horizontal="center"/>
    </xf>
    <xf numFmtId="0" fontId="78" fillId="0" borderId="0" xfId="1537" applyFont="1" applyBorder="1" applyAlignment="1">
      <alignment horizontal="center" vertical="center"/>
    </xf>
    <xf numFmtId="0" fontId="79" fillId="0" borderId="0" xfId="1537" applyFont="1" applyBorder="1" applyAlignment="1">
      <alignment horizontal="center" vertical="center"/>
    </xf>
    <xf numFmtId="0" fontId="79" fillId="0" borderId="0" xfId="1537" applyFont="1" applyBorder="1" applyAlignment="1">
      <alignment horizontal="left" vertical="center" wrapText="1"/>
    </xf>
    <xf numFmtId="0" fontId="80" fillId="0" borderId="0" xfId="1537" applyFont="1" applyBorder="1" applyAlignment="1">
      <alignment horizontal="left" vertical="center" wrapText="1"/>
    </xf>
    <xf numFmtId="0" fontId="76" fillId="0" borderId="0" xfId="1537" applyFont="1" applyBorder="1" applyAlignment="1">
      <alignment horizontal="center" vertical="center"/>
    </xf>
    <xf numFmtId="0" fontId="76" fillId="0" borderId="0" xfId="1537" applyFont="1" applyBorder="1" applyAlignment="1">
      <alignment horizontal="left" vertical="center" wrapText="1"/>
    </xf>
    <xf numFmtId="0" fontId="76" fillId="0" borderId="0" xfId="1537" applyFont="1" applyBorder="1" applyAlignment="1">
      <alignment horizontal="center" vertical="center" wrapText="1"/>
    </xf>
    <xf numFmtId="0" fontId="50" fillId="0" borderId="0" xfId="1537" applyFont="1" applyBorder="1" applyAlignment="1">
      <alignment horizontal="center" vertical="center"/>
    </xf>
    <xf numFmtId="3" fontId="50" fillId="0" borderId="0" xfId="1537" applyNumberFormat="1" applyFont="1" applyBorder="1" applyAlignment="1">
      <alignment horizontal="center" vertical="center"/>
    </xf>
    <xf numFmtId="0" fontId="69" fillId="0" borderId="0" xfId="1537" applyFont="1" applyBorder="1" applyAlignment="1">
      <alignment vertical="center"/>
    </xf>
    <xf numFmtId="0" fontId="76" fillId="0" borderId="0" xfId="1537" applyFont="1" applyBorder="1" applyAlignment="1">
      <alignment vertical="center"/>
    </xf>
    <xf numFmtId="0" fontId="79" fillId="0" borderId="0" xfId="1537" applyFont="1" applyBorder="1" applyAlignment="1">
      <alignment vertical="center"/>
    </xf>
    <xf numFmtId="0" fontId="81" fillId="0" borderId="0" xfId="1537" applyFont="1" applyBorder="1" applyAlignment="1">
      <alignment horizontal="center" vertical="center"/>
    </xf>
    <xf numFmtId="0" fontId="79" fillId="0" borderId="0" xfId="1537" applyFont="1" applyBorder="1" applyAlignment="1">
      <alignment horizontal="center" vertical="center" wrapText="1"/>
    </xf>
    <xf numFmtId="0" fontId="56" fillId="0" borderId="0" xfId="1537" applyFont="1" applyAlignment="1">
      <alignment horizontal="right"/>
    </xf>
    <xf numFmtId="0" fontId="53" fillId="0" borderId="4" xfId="1537" applyFont="1" applyBorder="1" applyAlignment="1">
      <alignment horizontal="center" vertical="center"/>
    </xf>
    <xf numFmtId="0" fontId="52" fillId="0" borderId="4" xfId="1537" applyFont="1" applyBorder="1" applyAlignment="1">
      <alignment vertical="center" wrapText="1"/>
    </xf>
    <xf numFmtId="0" fontId="56" fillId="0" borderId="4" xfId="1537" applyFont="1" applyBorder="1" applyAlignment="1">
      <alignment horizontal="justify" vertical="center" wrapText="1"/>
    </xf>
    <xf numFmtId="4" fontId="56" fillId="0" borderId="4" xfId="1537" applyNumberFormat="1" applyFont="1" applyBorder="1" applyAlignment="1">
      <alignment horizontal="justify" vertical="center" wrapText="1"/>
    </xf>
    <xf numFmtId="0" fontId="56" fillId="0" borderId="0" xfId="1537" applyFont="1" applyAlignment="1">
      <alignment horizontal="left"/>
    </xf>
    <xf numFmtId="0" fontId="57" fillId="0" borderId="0" xfId="1537" applyFont="1" applyAlignment="1">
      <alignment wrapText="1"/>
    </xf>
    <xf numFmtId="0" fontId="57" fillId="0" borderId="0" xfId="1537" applyFont="1" applyAlignment="1">
      <alignment horizontal="center" wrapText="1"/>
    </xf>
    <xf numFmtId="0" fontId="56" fillId="0" borderId="4" xfId="1537" applyFont="1" applyBorder="1" applyAlignment="1">
      <alignment horizontal="center" vertical="center"/>
    </xf>
    <xf numFmtId="0" fontId="56" fillId="0" borderId="4" xfId="1537" applyFont="1" applyBorder="1" applyAlignment="1">
      <alignment horizontal="center"/>
    </xf>
    <xf numFmtId="0" fontId="56" fillId="0" borderId="4" xfId="1537" applyFont="1" applyBorder="1"/>
    <xf numFmtId="0" fontId="59" fillId="0" borderId="4" xfId="1537" applyFont="1" applyBorder="1" applyAlignment="1">
      <alignment horizontal="center" vertical="center"/>
    </xf>
    <xf numFmtId="49" fontId="21" fillId="0" borderId="0" xfId="1537" applyNumberFormat="1" applyFont="1" applyAlignment="1">
      <alignment horizontal="center" vertical="center"/>
    </xf>
    <xf numFmtId="0" fontId="56" fillId="0" borderId="0" xfId="1537" applyFont="1" applyAlignment="1">
      <alignment wrapText="1"/>
    </xf>
    <xf numFmtId="0" fontId="56" fillId="0" borderId="0" xfId="1537" applyFont="1"/>
    <xf numFmtId="0" fontId="59" fillId="0" borderId="0" xfId="1537" applyFont="1" applyAlignment="1">
      <alignment horizontal="right" vertical="center"/>
    </xf>
    <xf numFmtId="0" fontId="56" fillId="0" borderId="0" xfId="1537" applyFont="1"/>
    <xf numFmtId="0" fontId="56" fillId="0" borderId="0" xfId="1537" applyFont="1" applyAlignment="1"/>
    <xf numFmtId="0" fontId="56" fillId="0" borderId="0" xfId="1537" applyFont="1" applyAlignment="1">
      <alignment horizontal="center"/>
    </xf>
    <xf numFmtId="49" fontId="59" fillId="0" borderId="0" xfId="1537" applyNumberFormat="1" applyFont="1" applyAlignment="1">
      <alignment horizontal="center" vertical="center"/>
    </xf>
    <xf numFmtId="0" fontId="59" fillId="0" borderId="0" xfId="1537" applyFont="1" applyAlignment="1">
      <alignment wrapText="1"/>
    </xf>
    <xf numFmtId="0" fontId="59" fillId="0" borderId="0" xfId="1537" applyFont="1"/>
    <xf numFmtId="0" fontId="57" fillId="0" borderId="0" xfId="1537" applyFont="1" applyAlignment="1">
      <alignment horizontal="center" vertical="center" wrapText="1"/>
    </xf>
    <xf numFmtId="0" fontId="62" fillId="0" borderId="0" xfId="1537" applyFont="1" applyAlignment="1">
      <alignment horizontal="center" vertical="top"/>
    </xf>
    <xf numFmtId="0" fontId="55" fillId="0" borderId="0" xfId="1537" applyFont="1" applyBorder="1" applyAlignment="1">
      <alignment vertical="center" wrapText="1"/>
    </xf>
    <xf numFmtId="4" fontId="55" fillId="0" borderId="0" xfId="1537" applyNumberFormat="1" applyFont="1" applyBorder="1" applyAlignment="1">
      <alignment vertical="center" wrapText="1"/>
    </xf>
    <xf numFmtId="0" fontId="59" fillId="0" borderId="0" xfId="1537" applyFont="1" applyAlignment="1">
      <alignment horizontal="center" vertical="center" wrapText="1"/>
    </xf>
    <xf numFmtId="4" fontId="56" fillId="0" borderId="0" xfId="1537" applyNumberFormat="1" applyFont="1"/>
    <xf numFmtId="0" fontId="82" fillId="0" borderId="4" xfId="1537" applyFont="1" applyBorder="1" applyAlignment="1">
      <alignment horizontal="center" vertical="center" wrapText="1"/>
    </xf>
    <xf numFmtId="0" fontId="56" fillId="0" borderId="4" xfId="1537" applyFont="1" applyBorder="1" applyAlignment="1">
      <alignment horizontal="center" vertical="center" wrapText="1"/>
    </xf>
    <xf numFmtId="0" fontId="21" fillId="0" borderId="4" xfId="1537" applyFont="1" applyBorder="1" applyAlignment="1">
      <alignment horizontal="center" vertical="center" wrapText="1"/>
    </xf>
    <xf numFmtId="197" fontId="56" fillId="0" borderId="0" xfId="1537" applyNumberFormat="1" applyFont="1"/>
    <xf numFmtId="49" fontId="51" fillId="0" borderId="4" xfId="1537" applyNumberFormat="1" applyFont="1" applyBorder="1" applyAlignment="1">
      <alignment horizontal="center" vertical="center"/>
    </xf>
    <xf numFmtId="0" fontId="51" fillId="0" borderId="4" xfId="1537" applyFont="1" applyBorder="1" applyAlignment="1">
      <alignment horizontal="center" vertical="center" wrapText="1"/>
    </xf>
    <xf numFmtId="197" fontId="44" fillId="0" borderId="4" xfId="1537" applyNumberFormat="1" applyFont="1" applyBorder="1" applyAlignment="1">
      <alignment horizontal="center" vertical="center" wrapText="1"/>
    </xf>
    <xf numFmtId="49" fontId="21" fillId="0" borderId="4" xfId="1537" applyNumberFormat="1" applyFont="1" applyBorder="1" applyAlignment="1">
      <alignment horizontal="center" vertical="center"/>
    </xf>
    <xf numFmtId="0" fontId="56" fillId="0" borderId="4" xfId="1537" applyFont="1" applyBorder="1" applyAlignment="1">
      <alignment vertical="center"/>
    </xf>
    <xf numFmtId="197" fontId="56" fillId="0" borderId="4" xfId="1537" applyNumberFormat="1" applyFont="1" applyBorder="1" applyAlignment="1">
      <alignment horizontal="center" vertical="center" wrapText="1"/>
    </xf>
    <xf numFmtId="0" fontId="56" fillId="0" borderId="4" xfId="1537" applyFont="1" applyBorder="1" applyAlignment="1">
      <alignment horizontal="left" vertical="center" wrapText="1" indent="2"/>
    </xf>
    <xf numFmtId="0" fontId="56" fillId="0" borderId="4" xfId="1537" applyFont="1" applyBorder="1" applyAlignment="1">
      <alignment horizontal="left" vertical="center" wrapText="1" indent="5"/>
    </xf>
    <xf numFmtId="0" fontId="56" fillId="0" borderId="4" xfId="1537" applyFont="1" applyBorder="1" applyAlignment="1">
      <alignment horizontal="left" vertical="center" wrapText="1" indent="8"/>
    </xf>
    <xf numFmtId="49" fontId="21" fillId="19" borderId="4" xfId="1537" applyNumberFormat="1" applyFont="1" applyFill="1" applyBorder="1" applyAlignment="1">
      <alignment horizontal="center" vertical="center"/>
    </xf>
    <xf numFmtId="0" fontId="56" fillId="19" borderId="4" xfId="1537" applyFont="1" applyFill="1" applyBorder="1" applyAlignment="1">
      <alignment horizontal="left" vertical="center" wrapText="1" indent="5"/>
    </xf>
    <xf numFmtId="197" fontId="56" fillId="19" borderId="4" xfId="1537" applyNumberFormat="1" applyFont="1" applyFill="1" applyBorder="1" applyAlignment="1">
      <alignment horizontal="center" vertical="center" wrapText="1"/>
    </xf>
    <xf numFmtId="0" fontId="56" fillId="19" borderId="0" xfId="1537" applyFont="1" applyFill="1"/>
    <xf numFmtId="197" fontId="83" fillId="19" borderId="4" xfId="1537" applyNumberFormat="1" applyFont="1" applyFill="1" applyBorder="1" applyAlignment="1">
      <alignment horizontal="center" vertical="center" wrapText="1"/>
    </xf>
    <xf numFmtId="197" fontId="53" fillId="19" borderId="4" xfId="1537" applyNumberFormat="1" applyFont="1" applyFill="1" applyBorder="1" applyAlignment="1">
      <alignment horizontal="center" vertical="center" wrapText="1"/>
    </xf>
    <xf numFmtId="197" fontId="44" fillId="19" borderId="4" xfId="1537" applyNumberFormat="1" applyFont="1" applyFill="1" applyBorder="1" applyAlignment="1">
      <alignment horizontal="center" vertical="center" wrapText="1"/>
    </xf>
    <xf numFmtId="0" fontId="84" fillId="0" borderId="0" xfId="1537" applyFont="1" applyAlignment="1">
      <alignment vertical="center" wrapText="1"/>
    </xf>
    <xf numFmtId="0" fontId="62" fillId="0" borderId="0" xfId="1537" applyFont="1" applyAlignment="1">
      <alignment horizontal="justify"/>
    </xf>
    <xf numFmtId="2" fontId="56" fillId="0" borderId="0" xfId="1537" applyNumberFormat="1" applyFont="1"/>
    <xf numFmtId="2" fontId="57" fillId="0" borderId="0" xfId="1537" applyNumberFormat="1" applyFont="1"/>
    <xf numFmtId="202" fontId="57" fillId="0" borderId="0" xfId="1537" applyNumberFormat="1" applyFont="1"/>
    <xf numFmtId="0" fontId="56" fillId="0" borderId="4" xfId="1537" applyFont="1" applyBorder="1" applyAlignment="1">
      <alignment horizontal="center" vertical="center" wrapText="1"/>
    </xf>
    <xf numFmtId="0" fontId="56" fillId="0" borderId="4" xfId="1537" applyFont="1" applyBorder="1" applyAlignment="1">
      <alignment horizontal="center"/>
    </xf>
    <xf numFmtId="4" fontId="59" fillId="0" borderId="4" xfId="1537" applyNumberFormat="1" applyFont="1" applyBorder="1" applyAlignment="1">
      <alignment horizontal="center" vertical="center"/>
    </xf>
    <xf numFmtId="0" fontId="56" fillId="0" borderId="11" xfId="1537" applyFont="1" applyBorder="1" applyAlignment="1">
      <alignment horizontal="center"/>
    </xf>
    <xf numFmtId="0" fontId="59" fillId="0" borderId="4" xfId="1537" applyFont="1" applyBorder="1" applyAlignment="1">
      <alignment horizontal="center" vertical="center" wrapText="1"/>
    </xf>
    <xf numFmtId="49" fontId="62" fillId="0" borderId="4" xfId="1537" applyNumberFormat="1" applyFont="1" applyBorder="1" applyAlignment="1">
      <alignment horizontal="center" vertical="center"/>
    </xf>
    <xf numFmtId="49" fontId="62" fillId="0" borderId="4" xfId="1537" applyNumberFormat="1" applyFont="1" applyBorder="1" applyAlignment="1">
      <alignment horizontal="center" vertical="center" wrapText="1"/>
    </xf>
    <xf numFmtId="3" fontId="65" fillId="0" borderId="4" xfId="1537" applyNumberFormat="1" applyFont="1" applyBorder="1" applyAlignment="1" applyProtection="1">
      <alignment vertical="center" wrapText="1"/>
      <protection locked="0"/>
    </xf>
    <xf numFmtId="0" fontId="86" fillId="41" borderId="0" xfId="1537" applyFont="1" applyFill="1" applyAlignment="1"/>
    <xf numFmtId="197" fontId="86" fillId="41" borderId="0" xfId="1537" applyNumberFormat="1" applyFont="1" applyFill="1" applyAlignment="1"/>
    <xf numFmtId="0" fontId="60" fillId="0" borderId="0" xfId="1537" applyFont="1" applyBorder="1" applyAlignment="1">
      <alignment horizontal="center" vertical="center" wrapText="1"/>
    </xf>
    <xf numFmtId="0" fontId="61" fillId="0" borderId="0" xfId="1537" applyFont="1" applyBorder="1" applyAlignment="1">
      <alignment horizontal="center" vertical="center"/>
    </xf>
    <xf numFmtId="0" fontId="61" fillId="0" borderId="0" xfId="1537" applyFont="1" applyBorder="1" applyAlignment="1">
      <alignment horizontal="center"/>
    </xf>
    <xf numFmtId="0" fontId="62" fillId="0" borderId="0" xfId="1537" applyFont="1" applyBorder="1" applyAlignment="1">
      <alignment horizontal="center" vertical="center"/>
    </xf>
    <xf numFmtId="0" fontId="53" fillId="0" borderId="0" xfId="1537" applyFont="1" applyBorder="1" applyAlignment="1">
      <alignment horizontal="center" vertical="top"/>
    </xf>
    <xf numFmtId="0" fontId="59" fillId="0" borderId="0" xfId="1537" applyFont="1" applyBorder="1" applyAlignment="1">
      <alignment horizontal="center"/>
    </xf>
    <xf numFmtId="0" fontId="56" fillId="0" borderId="0" xfId="1537" applyFont="1" applyBorder="1" applyAlignment="1">
      <alignment horizontal="center"/>
    </xf>
    <xf numFmtId="0" fontId="53" fillId="0" borderId="4" xfId="1537" applyFont="1" applyBorder="1" applyAlignment="1">
      <alignment horizontal="center" vertical="center" wrapText="1"/>
    </xf>
    <xf numFmtId="0" fontId="60" fillId="0" borderId="4" xfId="1537" applyFont="1" applyBorder="1" applyAlignment="1">
      <alignment horizontal="center" vertical="center" wrapText="1"/>
    </xf>
    <xf numFmtId="0" fontId="60" fillId="8" borderId="4" xfId="1537" applyFont="1" applyFill="1" applyBorder="1" applyAlignment="1">
      <alignment horizontal="center" vertical="center" wrapText="1"/>
    </xf>
    <xf numFmtId="0" fontId="60" fillId="9" borderId="4" xfId="1537" applyFont="1" applyFill="1" applyBorder="1" applyAlignment="1">
      <alignment horizontal="center" vertical="center" wrapText="1"/>
    </xf>
    <xf numFmtId="0" fontId="60" fillId="31" borderId="4" xfId="1537" applyFont="1" applyFill="1" applyBorder="1" applyAlignment="1">
      <alignment horizontal="center" vertical="center" wrapText="1"/>
    </xf>
    <xf numFmtId="0" fontId="60" fillId="33" borderId="4" xfId="1537" applyFont="1" applyFill="1" applyBorder="1" applyAlignment="1">
      <alignment horizontal="center" vertical="center" wrapText="1"/>
    </xf>
    <xf numFmtId="0" fontId="64" fillId="0" borderId="4" xfId="1537" applyFont="1" applyBorder="1" applyAlignment="1">
      <alignment horizontal="center" vertical="center" wrapText="1"/>
    </xf>
    <xf numFmtId="0" fontId="60" fillId="34" borderId="4" xfId="1537" applyFont="1" applyFill="1" applyBorder="1" applyAlignment="1">
      <alignment horizontal="center" vertical="center" wrapText="1"/>
    </xf>
    <xf numFmtId="0" fontId="57" fillId="0" borderId="0" xfId="1537" applyFont="1" applyBorder="1" applyAlignment="1">
      <alignment horizontal="center" vertical="center"/>
    </xf>
    <xf numFmtId="0" fontId="57" fillId="0" borderId="0" xfId="1537" applyFont="1" applyBorder="1" applyAlignment="1">
      <alignment horizontal="center"/>
    </xf>
    <xf numFmtId="0" fontId="62" fillId="0" borderId="0" xfId="1537" applyFont="1" applyBorder="1" applyAlignment="1">
      <alignment horizontal="center" vertical="top"/>
    </xf>
    <xf numFmtId="0" fontId="59" fillId="0" borderId="4" xfId="1537" applyFont="1" applyBorder="1" applyAlignment="1">
      <alignment horizontal="center" vertical="center" wrapText="1"/>
    </xf>
    <xf numFmtId="0" fontId="59" fillId="0" borderId="4" xfId="1537" applyFont="1" applyBorder="1" applyAlignment="1">
      <alignment horizontal="center" vertical="center" textRotation="90" wrapText="1"/>
    </xf>
    <xf numFmtId="0" fontId="59" fillId="0" borderId="9" xfId="1537" applyFont="1" applyBorder="1" applyAlignment="1">
      <alignment horizontal="center" vertical="center" wrapText="1"/>
    </xf>
    <xf numFmtId="0" fontId="66" fillId="0" borderId="0" xfId="1537" applyFont="1" applyBorder="1" applyAlignment="1">
      <alignment wrapText="1"/>
    </xf>
    <xf numFmtId="0" fontId="59" fillId="0" borderId="0" xfId="1537" applyFont="1" applyBorder="1" applyAlignment="1">
      <alignment horizontal="left"/>
    </xf>
    <xf numFmtId="0" fontId="59" fillId="0" borderId="0" xfId="1537" applyFont="1" applyBorder="1" applyAlignment="1">
      <alignment horizontal="left" vertical="center" wrapText="1"/>
    </xf>
    <xf numFmtId="0" fontId="59" fillId="0" borderId="0" xfId="1537" applyFont="1" applyBorder="1" applyAlignment="1">
      <alignment wrapText="1"/>
    </xf>
    <xf numFmtId="0" fontId="59" fillId="0" borderId="0" xfId="1537" applyFont="1" applyBorder="1"/>
    <xf numFmtId="0" fontId="59" fillId="0" borderId="0" xfId="1537" applyFont="1" applyBorder="1" applyAlignment="1">
      <alignment horizontal="left" wrapText="1"/>
    </xf>
    <xf numFmtId="1" fontId="44" fillId="0" borderId="5" xfId="1537" applyNumberFormat="1" applyFont="1" applyBorder="1" applyAlignment="1">
      <alignment horizontal="center" vertical="top"/>
    </xf>
    <xf numFmtId="0" fontId="56" fillId="0" borderId="4" xfId="1537" applyFont="1" applyBorder="1" applyAlignment="1">
      <alignment horizontal="center" vertical="center" wrapText="1"/>
    </xf>
    <xf numFmtId="0" fontId="56" fillId="0" borderId="4" xfId="1537" applyFont="1" applyBorder="1" applyAlignment="1">
      <alignment horizontal="center" vertical="center" textRotation="90" wrapText="1"/>
    </xf>
    <xf numFmtId="0" fontId="56" fillId="0" borderId="10" xfId="1537" applyFont="1" applyBorder="1" applyAlignment="1">
      <alignment horizontal="center" vertical="center" wrapText="1"/>
    </xf>
    <xf numFmtId="0" fontId="56" fillId="0" borderId="4" xfId="1537" applyFont="1" applyBorder="1" applyAlignment="1">
      <alignment horizontal="center" vertical="center"/>
    </xf>
    <xf numFmtId="0" fontId="60" fillId="0" borderId="0" xfId="1537" applyFont="1" applyBorder="1" applyAlignment="1">
      <alignment horizontal="center"/>
    </xf>
    <xf numFmtId="0" fontId="44" fillId="0" borderId="0" xfId="1537" applyFont="1" applyBorder="1" applyAlignment="1">
      <alignment horizontal="center"/>
    </xf>
    <xf numFmtId="0" fontId="59" fillId="0" borderId="0" xfId="1537" applyFont="1" applyBorder="1" applyAlignment="1">
      <alignment horizontal="center" vertical="center"/>
    </xf>
    <xf numFmtId="0" fontId="56" fillId="0" borderId="0" xfId="1537" applyFont="1" applyBorder="1" applyAlignment="1">
      <alignment horizontal="center" vertical="center"/>
    </xf>
    <xf numFmtId="0" fontId="44" fillId="0" borderId="5" xfId="1537" applyFont="1" applyBorder="1" applyAlignment="1">
      <alignment horizontal="center"/>
    </xf>
    <xf numFmtId="0" fontId="53" fillId="0" borderId="4" xfId="1537" applyFont="1" applyBorder="1" applyAlignment="1">
      <alignment horizontal="center" vertical="center"/>
    </xf>
    <xf numFmtId="0" fontId="53" fillId="0" borderId="10" xfId="1537" applyFont="1" applyBorder="1" applyAlignment="1">
      <alignment horizontal="center" vertical="center"/>
    </xf>
    <xf numFmtId="0" fontId="60" fillId="0" borderId="0" xfId="1537" applyFont="1" applyBorder="1" applyAlignment="1">
      <alignment horizontal="center" wrapText="1"/>
    </xf>
    <xf numFmtId="0" fontId="60" fillId="0" borderId="0" xfId="1537" applyFont="1" applyBorder="1" applyAlignment="1">
      <alignment horizontal="center" vertical="center"/>
    </xf>
    <xf numFmtId="0" fontId="53" fillId="0" borderId="0" xfId="1537" applyFont="1" applyBorder="1" applyAlignment="1">
      <alignment horizontal="center" vertical="center"/>
    </xf>
    <xf numFmtId="0" fontId="53" fillId="0" borderId="0" xfId="1537" applyFont="1" applyBorder="1" applyAlignment="1">
      <alignment horizontal="center" vertical="center" wrapText="1"/>
    </xf>
    <xf numFmtId="0" fontId="56" fillId="0" borderId="4" xfId="1537" applyFont="1" applyBorder="1" applyAlignment="1">
      <alignment horizontal="center"/>
    </xf>
    <xf numFmtId="0" fontId="50" fillId="0" borderId="0" xfId="1537" applyFont="1" applyBorder="1" applyAlignment="1">
      <alignment horizontal="center" vertical="top" wrapText="1"/>
    </xf>
    <xf numFmtId="0" fontId="53" fillId="0" borderId="10" xfId="1537" applyFont="1" applyBorder="1" applyAlignment="1">
      <alignment horizontal="center" vertical="center" wrapText="1"/>
    </xf>
    <xf numFmtId="0" fontId="70" fillId="0" borderId="5" xfId="1537" applyFont="1" applyBorder="1" applyAlignment="1">
      <alignment horizontal="center"/>
    </xf>
    <xf numFmtId="0" fontId="69" fillId="0" borderId="4" xfId="1537" applyFont="1" applyBorder="1" applyAlignment="1">
      <alignment horizontal="center" vertical="center" wrapText="1"/>
    </xf>
    <xf numFmtId="0" fontId="50" fillId="0" borderId="4" xfId="1537" applyFont="1" applyBorder="1" applyAlignment="1">
      <alignment horizontal="center" vertical="center" wrapText="1"/>
    </xf>
    <xf numFmtId="0" fontId="71" fillId="0" borderId="0" xfId="1537" applyFont="1" applyBorder="1" applyAlignment="1">
      <alignment horizontal="center"/>
    </xf>
    <xf numFmtId="0" fontId="69" fillId="0" borderId="0" xfId="1537" applyFont="1" applyBorder="1" applyAlignment="1">
      <alignment horizontal="center"/>
    </xf>
    <xf numFmtId="0" fontId="69" fillId="0" borderId="5" xfId="1537" applyFont="1" applyBorder="1"/>
    <xf numFmtId="0" fontId="69" fillId="0" borderId="4" xfId="1537" applyFont="1" applyBorder="1" applyAlignment="1">
      <alignment horizontal="center" vertical="center"/>
    </xf>
    <xf numFmtId="0" fontId="69" fillId="0" borderId="0" xfId="1537" applyFont="1" applyBorder="1" applyAlignment="1">
      <alignment horizontal="center" vertical="top"/>
    </xf>
    <xf numFmtId="0" fontId="50" fillId="0" borderId="0" xfId="1537" applyFont="1" applyBorder="1" applyAlignment="1">
      <alignment horizontal="center"/>
    </xf>
    <xf numFmtId="49" fontId="53" fillId="0" borderId="4" xfId="1537" applyNumberFormat="1" applyFont="1" applyBorder="1" applyAlignment="1">
      <alignment horizontal="center" vertical="center" wrapText="1"/>
    </xf>
    <xf numFmtId="0" fontId="53" fillId="0" borderId="4" xfId="1537" applyFont="1" applyBorder="1" applyAlignment="1">
      <alignment horizontal="left" vertical="center" wrapText="1"/>
    </xf>
    <xf numFmtId="0" fontId="71" fillId="0" borderId="0" xfId="1537" applyFont="1" applyBorder="1" applyAlignment="1">
      <alignment horizontal="center" wrapText="1"/>
    </xf>
    <xf numFmtId="0" fontId="73" fillId="0" borderId="0" xfId="1537" applyFont="1" applyBorder="1" applyAlignment="1">
      <alignment horizontal="left" vertical="center" wrapText="1"/>
    </xf>
    <xf numFmtId="0" fontId="44" fillId="0" borderId="0" xfId="1537" applyFont="1" applyBorder="1" applyAlignment="1">
      <alignment horizontal="center" vertical="center"/>
    </xf>
    <xf numFmtId="0" fontId="75" fillId="0" borderId="0" xfId="1537" applyFont="1" applyBorder="1" applyAlignment="1">
      <alignment horizontal="center" vertical="center"/>
    </xf>
    <xf numFmtId="0" fontId="57" fillId="0" borderId="5" xfId="1537" applyFont="1" applyBorder="1" applyAlignment="1">
      <alignment horizontal="center" vertical="center"/>
    </xf>
    <xf numFmtId="49" fontId="62" fillId="0" borderId="4" xfId="1537" applyNumberFormat="1" applyFont="1" applyBorder="1" applyAlignment="1">
      <alignment horizontal="center" vertical="center"/>
    </xf>
    <xf numFmtId="49" fontId="62" fillId="0" borderId="4" xfId="1537" applyNumberFormat="1" applyFont="1" applyBorder="1" applyAlignment="1">
      <alignment horizontal="center" vertical="center" wrapText="1"/>
    </xf>
    <xf numFmtId="9" fontId="59" fillId="0" borderId="4" xfId="1537" applyNumberFormat="1" applyFont="1" applyBorder="1" applyAlignment="1">
      <alignment horizontal="center" vertical="center" wrapText="1"/>
    </xf>
    <xf numFmtId="0" fontId="70" fillId="0" borderId="0" xfId="1537" applyFont="1" applyBorder="1" applyAlignment="1">
      <alignment horizontal="center"/>
    </xf>
    <xf numFmtId="4" fontId="50" fillId="0" borderId="4" xfId="1537" applyNumberFormat="1" applyFont="1" applyBorder="1" applyAlignment="1">
      <alignment horizontal="center" vertical="center" wrapText="1"/>
    </xf>
    <xf numFmtId="0" fontId="69" fillId="0" borderId="12" xfId="1537" applyFont="1" applyBorder="1" applyAlignment="1">
      <alignment horizontal="center" vertical="center" wrapText="1"/>
    </xf>
    <xf numFmtId="0" fontId="57" fillId="0" borderId="0" xfId="1537" applyFont="1" applyBorder="1" applyAlignment="1">
      <alignment horizontal="center" vertical="center" wrapText="1"/>
    </xf>
    <xf numFmtId="0" fontId="59" fillId="0" borderId="0" xfId="1537" applyFont="1" applyBorder="1" applyAlignment="1">
      <alignment horizontal="right" vertical="center"/>
    </xf>
    <xf numFmtId="0" fontId="59" fillId="0" borderId="0" xfId="1537" applyFont="1" applyBorder="1" applyAlignment="1">
      <alignment horizontal="center" vertical="center" wrapText="1"/>
    </xf>
    <xf numFmtId="49" fontId="51" fillId="0" borderId="4" xfId="1537" applyNumberFormat="1" applyFont="1" applyBorder="1" applyAlignment="1">
      <alignment horizontal="center" vertical="center" wrapText="1"/>
    </xf>
    <xf numFmtId="0" fontId="82" fillId="0" borderId="4" xfId="1537" applyFont="1" applyBorder="1" applyAlignment="1">
      <alignment horizontal="center" vertical="center" wrapText="1"/>
    </xf>
    <xf numFmtId="0" fontId="56" fillId="0" borderId="4" xfId="1537" applyFont="1" applyBorder="1" applyAlignment="1">
      <alignment horizontal="left" vertical="center" wrapText="1"/>
    </xf>
  </cellXfs>
  <cellStyles count="64333">
    <cellStyle name=" 1" xfId="1"/>
    <cellStyle name="%" xfId="2"/>
    <cellStyle name="%_Inputs" xfId="3"/>
    <cellStyle name="%_Inputs (const)" xfId="4"/>
    <cellStyle name="%_Inputs Co" xfId="5"/>
    <cellStyle name="%_Денежный поток ЗАО ЭПИ-2008г.(в объемах декабря)2811  ПОСЛЕДНИЙ (Перераб. с изм. старахованием)" xfId="6"/>
    <cellStyle name=";;;" xfId="427"/>
    <cellStyle name="]_x000d__x000a_Zoomed=1_x000d__x000a_Row=0_x000d__x000a_Column=0_x000d__x000a_Height=0_x000d__x000a_Width=0_x000d__x000a_FontName=FoxFont_x000d__x000a_FontStyle=0_x000d__x000a_FontSize=9_x000d__x000a_PrtFontName=FoxPrin" xfId="429"/>
    <cellStyle name="ˆ’ŽƒŽ‚›‰" xfId="2158"/>
    <cellStyle name="_ ТЭЦ февраль 04г" xfId="430"/>
    <cellStyle name="_!!! Приобретение ОС (новая форма)" xfId="431"/>
    <cellStyle name="_!!! Энергия анализ (форма)" xfId="432"/>
    <cellStyle name="_!!!Проект 3 кв ТОиР Красноярск" xfId="433"/>
    <cellStyle name="__БДР и БДДС 2006 г по ПМЭС согл Мазепина" xfId="495"/>
    <cellStyle name="__БДР и БДДС 2006 г по ПМЭС утв 1 2 3 4кв 06 вер 3-2-3 ред Еремкин" xfId="496"/>
    <cellStyle name="__Макроэкономика 2007_СВОД" xfId="497"/>
    <cellStyle name="__Макроэкономика 2007_СВОД 10" xfId="498"/>
    <cellStyle name="__Макроэкономика 2007_СВОД 2" xfId="499"/>
    <cellStyle name="__Макроэкономика 2007_СВОД 3" xfId="500"/>
    <cellStyle name="__Макроэкономика 2007_СВОД 4" xfId="501"/>
    <cellStyle name="__Макроэкономика 2007_СВОД 5" xfId="502"/>
    <cellStyle name="__Макроэкономика 2007_СВОД 6" xfId="503"/>
    <cellStyle name="__Макроэкономика 2007_СВОД 7" xfId="504"/>
    <cellStyle name="__Макроэкономика 2007_СВОД 8" xfId="505"/>
    <cellStyle name="__Макроэкономика 2007_СВОД 9" xfId="506"/>
    <cellStyle name="__Макроэкономика 2007_СВОД_1 Рек. бл.1 ЗуТЭС_Мон.2 (грн)" xfId="507"/>
    <cellStyle name="__Макроэкономика 2007_СВОД_Анализ отклонений_КуТЭС бл. №7_05.02.2008" xfId="508"/>
    <cellStyle name="__Макроэкономика 2007_СВОД_Анализ отклонений_КуТЭС бл. №7_05.02.2008 10" xfId="509"/>
    <cellStyle name="__Макроэкономика 2007_СВОД_Анализ отклонений_КуТЭС бл. №7_05.02.2008 2" xfId="510"/>
    <cellStyle name="__Макроэкономика 2007_СВОД_Анализ отклонений_КуТЭС бл. №7_05.02.2008 3" xfId="511"/>
    <cellStyle name="__Макроэкономика 2007_СВОД_Анализ отклонений_КуТЭС бл. №7_05.02.2008 4" xfId="512"/>
    <cellStyle name="__Макроэкономика 2007_СВОД_Анализ отклонений_КуТЭС бл. №7_05.02.2008 5" xfId="513"/>
    <cellStyle name="__Макроэкономика 2007_СВОД_Анализ отклонений_КуТЭС бл. №7_05.02.2008 6" xfId="514"/>
    <cellStyle name="__Макроэкономика 2007_СВОД_Анализ отклонений_КуТЭС бл. №7_05.02.2008 7" xfId="515"/>
    <cellStyle name="__Макроэкономика 2007_СВОД_Анализ отклонений_КуТЭС бл. №7_05.02.2008 8" xfId="516"/>
    <cellStyle name="__Макроэкономика 2007_СВОД_Анализ отклонений_КуТЭС бл. №7_05.02.2008 9" xfId="517"/>
    <cellStyle name="__Макроэкономика 2007_СВОД_Анализ отклонений_КуТЭС бл. №7_05.02.2008_1 Рек. бл.1 ЗуТЭС_Мон.2 (грн)" xfId="518"/>
    <cellStyle name="__Макроэкономика 2007_СВОД_Анализ отклонений_КуТЭС бл. №7_05.02.2008_Книга1" xfId="519"/>
    <cellStyle name="__Макроэкономика 2007_СВОД_Анализ отклонений_КуТЭС бл. №7_05.02.2008_Книга3___3" xfId="520"/>
    <cellStyle name="__Макроэкономика 2007_СВОД_Анализ отклонений_КуТЭС бл. №7_05.02.2008_Рек. бл.1 ЗуТЭС_Мон.2 (грн)_на ИКА 050808" xfId="521"/>
    <cellStyle name="__Макроэкономика 2007_СВОД_Анализ отклонений_КуТЭС бл. №7_05.02.2008_Рек. бл.1 ЗуТЭС_Мон.2 (грн)_на ИКА 050808 10" xfId="522"/>
    <cellStyle name="__Макроэкономика 2007_СВОД_Анализ отклонений_КуТЭС бл. №7_05.02.2008_Рек. бл.1 ЗуТЭС_Мон.2 (грн)_на ИКА 050808 2" xfId="523"/>
    <cellStyle name="__Макроэкономика 2007_СВОД_Анализ отклонений_КуТЭС бл. №7_05.02.2008_Рек. бл.1 ЗуТЭС_Мон.2 (грн)_на ИКА 050808 3" xfId="524"/>
    <cellStyle name="__Макроэкономика 2007_СВОД_Анализ отклонений_КуТЭС бл. №7_05.02.2008_Рек. бл.1 ЗуТЭС_Мон.2 (грн)_на ИКА 050808 4" xfId="525"/>
    <cellStyle name="__Макроэкономика 2007_СВОД_Анализ отклонений_КуТЭС бл. №7_05.02.2008_Рек. бл.1 ЗуТЭС_Мон.2 (грн)_на ИКА 050808 5" xfId="526"/>
    <cellStyle name="__Макроэкономика 2007_СВОД_Анализ отклонений_КуТЭС бл. №7_05.02.2008_Рек. бл.1 ЗуТЭС_Мон.2 (грн)_на ИКА 050808 6" xfId="527"/>
    <cellStyle name="__Макроэкономика 2007_СВОД_Анализ отклонений_КуТЭС бл. №7_05.02.2008_Рек. бл.1 ЗуТЭС_Мон.2 (грн)_на ИКА 050808 7" xfId="528"/>
    <cellStyle name="__Макроэкономика 2007_СВОД_Анализ отклонений_КуТЭС бл. №7_05.02.2008_Рек. бл.1 ЗуТЭС_Мон.2 (грн)_на ИКА 050808 8" xfId="529"/>
    <cellStyle name="__Макроэкономика 2007_СВОД_Анализ отклонений_КуТЭС бл. №7_05.02.2008_Рек. бл.1 ЗуТЭС_Мон.2 (грн)_на ИКА 050808 9" xfId="530"/>
    <cellStyle name="__Макроэкономика 2007_СВОД_Анализ отклонений_КуТЭС бл. №7_05.02.2008_Рек. бл.1 ЗуТЭС_Мон.2 (грн)_на ИКА 050808_1 Рек. бл.1 ЗуТЭС_Мон.2 (грн)" xfId="531"/>
    <cellStyle name="__Макроэкономика 2007_СВОД_Анализ отклонений_КуТЭС бл. №7_05.02.2008_Рек. бл.1 ЗуТЭС_Мон.2 (грн)_на ИКА 050808_Рек. бл.4 ЗуТЭС_План (грн)_для презентации" xfId="532"/>
    <cellStyle name="__Макроэкономика 2007_СВОД_Анализ отклонений_КуТЭС бл. №7_05.02.2008_Рек. бл.10 ЛуТЭС" xfId="533"/>
    <cellStyle name="__Макроэкономика 2007_СВОД_Анализ отклонений_КуТЭС бл. №7_05.02.2008_Рек. бл.10 ЛуТЭС_Мон.2 (грн)_161008" xfId="534"/>
    <cellStyle name="__Макроэкономика 2007_СВОД_Анализ отклонений_КуТЭС бл. №7_05.02.2008_Рек. бл.10 ЛуТЭС_последняя 221008" xfId="535"/>
    <cellStyle name="__Макроэкономика 2007_СВОД_Анализ отклонений_КуТЭС бл. №7_05.02.2008_Рек. бл.13 ЛуТЭС_(грн)_161008" xfId="536"/>
    <cellStyle name="__Макроэкономика 2007_СВОД_Анализ отклонений_КуТЭС бл. №7_05.02.2008_Рек. бл.13 ЛуТЭС_(грн)_171008" xfId="537"/>
    <cellStyle name="__Макроэкономика 2007_СВОД_Анализ отклонений_КуТЭС бл. №7_05.02.2008_Рек. бл.13 ЛуТЭС_(грн)_211008_для презентации" xfId="538"/>
    <cellStyle name="__Макроэкономика 2007_СВОД_Анализ отклонений_КуТЭС бл. №7_05.02.2008_Рек. бл.13 ЛуТЭС_(грн)_последняя на ИКК 221008" xfId="539"/>
    <cellStyle name="__Макроэкономика 2007_СВОД_Анализ отклонений_КуТЭС бл. №7_05.02.2008_Рек. бл.13 ЛуТЭС_141008" xfId="540"/>
    <cellStyle name="__Макроэкономика 2007_СВОД_Анализ отклонений_КуТЭС бл. №7_05.02.2008_Рек. бл.13 ЛуТЭС_241008" xfId="541"/>
    <cellStyle name="__Макроэкономика 2007_СВОД_Анализ отклонений_КуТЭС бл. №7_05.02.2008_Рек. бл.13 ЛуТЭС_281108" xfId="542"/>
    <cellStyle name="__Макроэкономика 2007_СВОД_Анализ отклонений_КуТЭС бл. №7_05.02.2008_Рек. бл.4 ЗуТЭС_План (грн)_для презентации" xfId="543"/>
    <cellStyle name="__Макроэкономика 2007_СВОД_Анализ отклонений_КуТЭС бл. №7_05.02.2008_Рек. бл.7 КуТЭС_Мон. 2_050808" xfId="544"/>
    <cellStyle name="__Макроэкономика 2007_СВОД_Анализ отклонений_КуТЭС бл. №7_05.02.2008_Рек. бл.8 КуТЭС_141008" xfId="545"/>
    <cellStyle name="__Макроэкономика 2007_СВОД_Анализ отклонений_КуТЭС бл. №7_05.02.2008_Титул" xfId="546"/>
    <cellStyle name="__Макроэкономика 2007_СВОД_Анализ отклонений_КуТЭС бл. №7_05.02.2008_формы реконструкции бл10_200508_1" xfId="547"/>
    <cellStyle name="__Макроэкономика 2007_СВОД_Анализ отклонений_КуТЭС бл. №7_05.02.2008_формы реконструкции бл10_200508_1_Книга1" xfId="548"/>
    <cellStyle name="__Макроэкономика 2007_СВОД_Анализ отклонений_КуТЭС бл. №7_05.02.2008_формы реконструкции бл10_200508_1_Рек. бл.10 ЛуТЭС" xfId="549"/>
    <cellStyle name="__Макроэкономика 2007_СВОД_Анализ отклонений_КуТЭС бл. №7_05.02.2008_формы реконструкции бл10_200508_1_Рек. бл.10 ЛуТЭС_последняя 221008" xfId="550"/>
    <cellStyle name="__Макроэкономика 2007_СВОД_Анализ отклонений_КуТЭС бл. №7_05.02.2008_формы реконструкции бл10_200508_1_Рек. бл.13 ЛуТЭС_(грн)_161008" xfId="551"/>
    <cellStyle name="__Макроэкономика 2007_СВОД_Анализ отклонений_КуТЭС бл. №7_05.02.2008_формы реконструкции бл10_200508_1_Рек. бл.13 ЛуТЭС_(грн)_171008" xfId="552"/>
    <cellStyle name="__Макроэкономика 2007_СВОД_Анализ отклонений_КуТЭС бл. №7_05.02.2008_формы реконструкции бл10_200508_1_Рек. бл.13 ЛуТЭС_(грн)_211008_для презентации" xfId="553"/>
    <cellStyle name="__Макроэкономика 2007_СВОД_Анализ отклонений_КуТЭС бл. №7_05.02.2008_формы реконструкции бл10_200508_1_Рек. бл.13 ЛуТЭС_(грн)_последняя на ИКК 221008" xfId="554"/>
    <cellStyle name="__Макроэкономика 2007_СВОД_Анализ отклонений_КуТЭС бл. №7_05.02.2008_формы реконструкции бл10_200508_1_Рек. бл.13 ЛуТЭС_141008" xfId="555"/>
    <cellStyle name="__Макроэкономика 2007_СВОД_Анализ отклонений_КуТЭС бл. №7_05.02.2008_формы реконструкции бл10_200508_1_Рек. бл.13 ЛуТЭС_281108" xfId="556"/>
    <cellStyle name="__Макроэкономика 2007_СВОД_Анализ отклонений_КуТЭС бл. №7_05.02.2008_формы реконструкции бл10_200508_1_Титул" xfId="557"/>
    <cellStyle name="__Макроэкономика 2007_СВОД_Анализ отклонений_КуТЭС бл. №7_1" xfId="558"/>
    <cellStyle name="__Макроэкономика 2007_СВОД_Анализ отклонений_КуТЭС бл. №7_1 10" xfId="559"/>
    <cellStyle name="__Макроэкономика 2007_СВОД_Анализ отклонений_КуТЭС бл. №7_1 2" xfId="560"/>
    <cellStyle name="__Макроэкономика 2007_СВОД_Анализ отклонений_КуТЭС бл. №7_1 3" xfId="561"/>
    <cellStyle name="__Макроэкономика 2007_СВОД_Анализ отклонений_КуТЭС бл. №7_1 4" xfId="562"/>
    <cellStyle name="__Макроэкономика 2007_СВОД_Анализ отклонений_КуТЭС бл. №7_1 5" xfId="563"/>
    <cellStyle name="__Макроэкономика 2007_СВОД_Анализ отклонений_КуТЭС бл. №7_1 6" xfId="564"/>
    <cellStyle name="__Макроэкономика 2007_СВОД_Анализ отклонений_КуТЭС бл. №7_1 7" xfId="565"/>
    <cellStyle name="__Макроэкономика 2007_СВОД_Анализ отклонений_КуТЭС бл. №7_1 8" xfId="566"/>
    <cellStyle name="__Макроэкономика 2007_СВОД_Анализ отклонений_КуТЭС бл. №7_1 9" xfId="567"/>
    <cellStyle name="__Макроэкономика 2007_СВОД_Анализ отклонений_КуТЭС бл. №7_1_1 Рек. бл.1 ЗуТЭС_Мон.2 (грн)" xfId="568"/>
    <cellStyle name="__Макроэкономика 2007_СВОД_Анализ отклонений_КуТЭС бл. №7_1_Книга1" xfId="569"/>
    <cellStyle name="__Макроэкономика 2007_СВОД_Анализ отклонений_КуТЭС бл. №7_1_Книга3___3" xfId="570"/>
    <cellStyle name="__Макроэкономика 2007_СВОД_Анализ отклонений_КуТЭС бл. №7_1_Рек. бл.1 ЗуТЭС_Мон.2 (грн)_на ИКА 050808" xfId="571"/>
    <cellStyle name="__Макроэкономика 2007_СВОД_Анализ отклонений_КуТЭС бл. №7_1_Рек. бл.1 ЗуТЭС_Мон.2 (грн)_на ИКА 050808 10" xfId="572"/>
    <cellStyle name="__Макроэкономика 2007_СВОД_Анализ отклонений_КуТЭС бл. №7_1_Рек. бл.1 ЗуТЭС_Мон.2 (грн)_на ИКА 050808 2" xfId="573"/>
    <cellStyle name="__Макроэкономика 2007_СВОД_Анализ отклонений_КуТЭС бл. №7_1_Рек. бл.1 ЗуТЭС_Мон.2 (грн)_на ИКА 050808 3" xfId="574"/>
    <cellStyle name="__Макроэкономика 2007_СВОД_Анализ отклонений_КуТЭС бл. №7_1_Рек. бл.1 ЗуТЭС_Мон.2 (грн)_на ИКА 050808 4" xfId="575"/>
    <cellStyle name="__Макроэкономика 2007_СВОД_Анализ отклонений_КуТЭС бл. №7_1_Рек. бл.1 ЗуТЭС_Мон.2 (грн)_на ИКА 050808 5" xfId="576"/>
    <cellStyle name="__Макроэкономика 2007_СВОД_Анализ отклонений_КуТЭС бл. №7_1_Рек. бл.1 ЗуТЭС_Мон.2 (грн)_на ИКА 050808 6" xfId="577"/>
    <cellStyle name="__Макроэкономика 2007_СВОД_Анализ отклонений_КуТЭС бл. №7_1_Рек. бл.1 ЗуТЭС_Мон.2 (грн)_на ИКА 050808 7" xfId="578"/>
    <cellStyle name="__Макроэкономика 2007_СВОД_Анализ отклонений_КуТЭС бл. №7_1_Рек. бл.1 ЗуТЭС_Мон.2 (грн)_на ИКА 050808 8" xfId="579"/>
    <cellStyle name="__Макроэкономика 2007_СВОД_Анализ отклонений_КуТЭС бл. №7_1_Рек. бл.1 ЗуТЭС_Мон.2 (грн)_на ИКА 050808 9" xfId="580"/>
    <cellStyle name="__Макроэкономика 2007_СВОД_Анализ отклонений_КуТЭС бл. №7_1_Рек. бл.1 ЗуТЭС_Мон.2 (грн)_на ИКА 050808_1 Рек. бл.1 ЗуТЭС_Мон.2 (грн)" xfId="581"/>
    <cellStyle name="__Макроэкономика 2007_СВОД_Анализ отклонений_КуТЭС бл. №7_1_Рек. бл.1 ЗуТЭС_Мон.2 (грн)_на ИКА 050808_Рек. бл.4 ЗуТЭС_План (грн)_для презентации" xfId="582"/>
    <cellStyle name="__Макроэкономика 2007_СВОД_Анализ отклонений_КуТЭС бл. №7_1_Рек. бл.10 ЛуТЭС" xfId="583"/>
    <cellStyle name="__Макроэкономика 2007_СВОД_Анализ отклонений_КуТЭС бл. №7_1_Рек. бл.10 ЛуТЭС_Мон.2 (грн)_161008" xfId="584"/>
    <cellStyle name="__Макроэкономика 2007_СВОД_Анализ отклонений_КуТЭС бл. №7_1_Рек. бл.10 ЛуТЭС_последняя 221008" xfId="585"/>
    <cellStyle name="__Макроэкономика 2007_СВОД_Анализ отклонений_КуТЭС бл. №7_1_Рек. бл.13 ЛуТЭС_(грн)_161008" xfId="586"/>
    <cellStyle name="__Макроэкономика 2007_СВОД_Анализ отклонений_КуТЭС бл. №7_1_Рек. бл.13 ЛуТЭС_(грн)_171008" xfId="587"/>
    <cellStyle name="__Макроэкономика 2007_СВОД_Анализ отклонений_КуТЭС бл. №7_1_Рек. бл.13 ЛуТЭС_(грн)_211008_для презентации" xfId="588"/>
    <cellStyle name="__Макроэкономика 2007_СВОД_Анализ отклонений_КуТЭС бл. №7_1_Рек. бл.13 ЛуТЭС_(грн)_последняя на ИКК 221008" xfId="589"/>
    <cellStyle name="__Макроэкономика 2007_СВОД_Анализ отклонений_КуТЭС бл. №7_1_Рек. бл.13 ЛуТЭС_141008" xfId="590"/>
    <cellStyle name="__Макроэкономика 2007_СВОД_Анализ отклонений_КуТЭС бл. №7_1_Рек. бл.13 ЛуТЭС_241008" xfId="591"/>
    <cellStyle name="__Макроэкономика 2007_СВОД_Анализ отклонений_КуТЭС бл. №7_1_Рек. бл.13 ЛуТЭС_281108" xfId="592"/>
    <cellStyle name="__Макроэкономика 2007_СВОД_Анализ отклонений_КуТЭС бл. №7_1_Рек. бл.4 ЗуТЭС_План (грн)_для презентации" xfId="593"/>
    <cellStyle name="__Макроэкономика 2007_СВОД_Анализ отклонений_КуТЭС бл. №7_1_Рек. бл.7 КуТЭС_Мон. 2_050808" xfId="594"/>
    <cellStyle name="__Макроэкономика 2007_СВОД_Анализ отклонений_КуТЭС бл. №7_1_Рек. бл.8 КуТЭС_141008" xfId="595"/>
    <cellStyle name="__Макроэкономика 2007_СВОД_Анализ отклонений_КуТЭС бл. №7_1_Титул" xfId="596"/>
    <cellStyle name="__Макроэкономика 2007_СВОД_Анализ отклонений_КуТЭС бл. №7_1_формы реконструкции бл10_200508_1" xfId="597"/>
    <cellStyle name="__Макроэкономика 2007_СВОД_Анализ отклонений_КуТЭС бл. №7_1_формы реконструкции бл10_200508_1_Книга1" xfId="598"/>
    <cellStyle name="__Макроэкономика 2007_СВОД_Анализ отклонений_КуТЭС бл. №7_1_формы реконструкции бл10_200508_1_Рек. бл.10 ЛуТЭС" xfId="599"/>
    <cellStyle name="__Макроэкономика 2007_СВОД_Анализ отклонений_КуТЭС бл. №7_1_формы реконструкции бл10_200508_1_Рек. бл.10 ЛуТЭС_последняя 221008" xfId="600"/>
    <cellStyle name="__Макроэкономика 2007_СВОД_Анализ отклонений_КуТЭС бл. №7_1_формы реконструкции бл10_200508_1_Рек. бл.13 ЛуТЭС_(грн)_161008" xfId="601"/>
    <cellStyle name="__Макроэкономика 2007_СВОД_Анализ отклонений_КуТЭС бл. №7_1_формы реконструкции бл10_200508_1_Рек. бл.13 ЛуТЭС_(грн)_171008" xfId="602"/>
    <cellStyle name="__Макроэкономика 2007_СВОД_Анализ отклонений_КуТЭС бл. №7_1_формы реконструкции бл10_200508_1_Рек. бл.13 ЛуТЭС_(грн)_211008_для презентации" xfId="603"/>
    <cellStyle name="__Макроэкономика 2007_СВОД_Анализ отклонений_КуТЭС бл. №7_1_формы реконструкции бл10_200508_1_Рек. бл.13 ЛуТЭС_(грн)_последняя на ИКК 221008" xfId="604"/>
    <cellStyle name="__Макроэкономика 2007_СВОД_Анализ отклонений_КуТЭС бл. №7_1_формы реконструкции бл10_200508_1_Рек. бл.13 ЛуТЭС_141008" xfId="605"/>
    <cellStyle name="__Макроэкономика 2007_СВОД_Анализ отклонений_КуТЭС бл. №7_1_формы реконструкции бл10_200508_1_Рек. бл.13 ЛуТЭС_281108" xfId="606"/>
    <cellStyle name="__Макроэкономика 2007_СВОД_Анализ отклонений_КуТЭС бл. №7_1_формы реконструкции бл10_200508_1_Титул" xfId="607"/>
    <cellStyle name="__Макроэкономика 2007_СВОД_Книга1" xfId="608"/>
    <cellStyle name="__Макроэкономика 2007_СВОД_Книга3___3" xfId="609"/>
    <cellStyle name="__Макроэкономика 2007_СВОД_Рек. бл.1 ЗуТЭС_Мон.2 (грн)_161008" xfId="610"/>
    <cellStyle name="__Макроэкономика 2007_СВОД_Рек. бл.1 ЗуТЭС_Мон.2 (грн)_161008 10" xfId="611"/>
    <cellStyle name="__Макроэкономика 2007_СВОД_Рек. бл.1 ЗуТЭС_Мон.2 (грн)_161008 2" xfId="612"/>
    <cellStyle name="__Макроэкономика 2007_СВОД_Рек. бл.1 ЗуТЭС_Мон.2 (грн)_161008 3" xfId="613"/>
    <cellStyle name="__Макроэкономика 2007_СВОД_Рек. бл.1 ЗуТЭС_Мон.2 (грн)_161008 4" xfId="614"/>
    <cellStyle name="__Макроэкономика 2007_СВОД_Рек. бл.1 ЗуТЭС_Мон.2 (грн)_161008 5" xfId="615"/>
    <cellStyle name="__Макроэкономика 2007_СВОД_Рек. бл.1 ЗуТЭС_Мон.2 (грн)_161008 6" xfId="616"/>
    <cellStyle name="__Макроэкономика 2007_СВОД_Рек. бл.1 ЗуТЭС_Мон.2 (грн)_161008 7" xfId="617"/>
    <cellStyle name="__Макроэкономика 2007_СВОД_Рек. бл.1 ЗуТЭС_Мон.2 (грн)_161008 8" xfId="618"/>
    <cellStyle name="__Макроэкономика 2007_СВОД_Рек. бл.1 ЗуТЭС_Мон.2 (грн)_161008 9" xfId="619"/>
    <cellStyle name="__Макроэкономика 2007_СВОД_Рек. бл.1 ЗуТЭС_Мон.2 (грн)_161008_Рек. бл.4 ЗуТЭС_План (грн)_для презентации" xfId="620"/>
    <cellStyle name="__Макроэкономика 2007_СВОД_Рек. бл.1 ЗуТЭС_Мон.2 (грн)_на ИКА 050808" xfId="621"/>
    <cellStyle name="__Макроэкономика 2007_СВОД_Рек. бл.1 ЗуТЭС_Мон.2 (грн)_на ИКА 050808 10" xfId="622"/>
    <cellStyle name="__Макроэкономика 2007_СВОД_Рек. бл.1 ЗуТЭС_Мон.2 (грн)_на ИКА 050808 2" xfId="623"/>
    <cellStyle name="__Макроэкономика 2007_СВОД_Рек. бл.1 ЗуТЭС_Мон.2 (грн)_на ИКА 050808 3" xfId="624"/>
    <cellStyle name="__Макроэкономика 2007_СВОД_Рек. бл.1 ЗуТЭС_Мон.2 (грн)_на ИКА 050808 4" xfId="625"/>
    <cellStyle name="__Макроэкономика 2007_СВОД_Рек. бл.1 ЗуТЭС_Мон.2 (грн)_на ИКА 050808 5" xfId="626"/>
    <cellStyle name="__Макроэкономика 2007_СВОД_Рек. бл.1 ЗуТЭС_Мон.2 (грн)_на ИКА 050808 6" xfId="627"/>
    <cellStyle name="__Макроэкономика 2007_СВОД_Рек. бл.1 ЗуТЭС_Мон.2 (грн)_на ИКА 050808 7" xfId="628"/>
    <cellStyle name="__Макроэкономика 2007_СВОД_Рек. бл.1 ЗуТЭС_Мон.2 (грн)_на ИКА 050808 8" xfId="629"/>
    <cellStyle name="__Макроэкономика 2007_СВОД_Рек. бл.1 ЗуТЭС_Мон.2 (грн)_на ИКА 050808 9" xfId="630"/>
    <cellStyle name="__Макроэкономика 2007_СВОД_Рек. бл.1 ЗуТЭС_Мон.2 (грн)_на ИКА 050808_1 Рек. бл.1 ЗуТЭС_Мон.2 (грн)" xfId="631"/>
    <cellStyle name="__Макроэкономика 2007_СВОД_Рек. бл.1 ЗуТЭС_Мон.2 (грн)_на ИКА 050808_Рек. бл.4 ЗуТЭС_План (грн)_для презентации" xfId="632"/>
    <cellStyle name="__Макроэкономика 2007_СВОД_Рек. бл.1 ЗуТЭС_План (дол)_12.11.07" xfId="633"/>
    <cellStyle name="__Макроэкономика 2007_СВОД_Рек. бл.1 ЗуТЭС_План (дол)_12.11.07 10" xfId="634"/>
    <cellStyle name="__Макроэкономика 2007_СВОД_Рек. бл.1 ЗуТЭС_План (дол)_12.11.07 2" xfId="635"/>
    <cellStyle name="__Макроэкономика 2007_СВОД_Рек. бл.1 ЗуТЭС_План (дол)_12.11.07 3" xfId="636"/>
    <cellStyle name="__Макроэкономика 2007_СВОД_Рек. бл.1 ЗуТЭС_План (дол)_12.11.07 4" xfId="637"/>
    <cellStyle name="__Макроэкономика 2007_СВОД_Рек. бл.1 ЗуТЭС_План (дол)_12.11.07 5" xfId="638"/>
    <cellStyle name="__Макроэкономика 2007_СВОД_Рек. бл.1 ЗуТЭС_План (дол)_12.11.07 6" xfId="639"/>
    <cellStyle name="__Макроэкономика 2007_СВОД_Рек. бл.1 ЗуТЭС_План (дол)_12.11.07 7" xfId="640"/>
    <cellStyle name="__Макроэкономика 2007_СВОД_Рек. бл.1 ЗуТЭС_План (дол)_12.11.07 8" xfId="641"/>
    <cellStyle name="__Макроэкономика 2007_СВОД_Рек. бл.1 ЗуТЭС_План (дол)_12.11.07 9" xfId="642"/>
    <cellStyle name="__Макроэкономика 2007_СВОД_Рек. бл.10 ЛуТЭС" xfId="643"/>
    <cellStyle name="__Макроэкономика 2007_СВОД_Рек. бл.10 ЛуТЭС_Мон.2 (грн)_161008" xfId="644"/>
    <cellStyle name="__Макроэкономика 2007_СВОД_Рек. бл.10 ЛуТЭС_План (грн)_13.11.07" xfId="645"/>
    <cellStyle name="__Макроэкономика 2007_СВОД_Рек. бл.10 ЛуТЭС_План (грн)_13.11.07_Рек. бл.10 ЛуТЭС_последняя 221008" xfId="646"/>
    <cellStyle name="__Макроэкономика 2007_СВОД_Рек. бл.10 ЛуТЭС_План (грн)_13.11.07_Рек. бл.13 ЛуТЭС_(грн)_211008_для презентации" xfId="647"/>
    <cellStyle name="__Макроэкономика 2007_СВОД_Рек. бл.10 ЛуТЭС_План (грн)_13.11.07_Рек. бл.13 ЛуТЭС_(грн)_последняя на ИКК 221008" xfId="648"/>
    <cellStyle name="__Макроэкономика 2007_СВОД_Рек. бл.10 ЛуТЭС_План (грн)_13.11.07_Рек. бл.13 ЛуТЭС_241008" xfId="649"/>
    <cellStyle name="__Макроэкономика 2007_СВОД_Рек. бл.10 ЛуТЭС_План (грн)_13.11.07_Рек. бл.13 ЛуТЭС_281108" xfId="650"/>
    <cellStyle name="__Макроэкономика 2007_СВОД_Рек. бл.10 ЛуТЭС_План (грн)_13.11.07_Титул" xfId="651"/>
    <cellStyle name="__Макроэкономика 2007_СВОД_Рек. бл.10 ЛуТЭС_План (дол)_13.11.07" xfId="652"/>
    <cellStyle name="__Макроэкономика 2007_СВОД_Рек. бл.10 ЛуТЭС_последняя 221008" xfId="653"/>
    <cellStyle name="__Макроэкономика 2007_СВОД_Рек. бл.13 ЛуТЭС_(грн)_161008" xfId="654"/>
    <cellStyle name="__Макроэкономика 2007_СВОД_Рек. бл.13 ЛуТЭС_(грн)_171008" xfId="655"/>
    <cellStyle name="__Макроэкономика 2007_СВОД_Рек. бл.13 ЛуТЭС_(грн)_211008_для презентации" xfId="656"/>
    <cellStyle name="__Макроэкономика 2007_СВОД_Рек. бл.13 ЛуТЭС_(грн)_последняя на ИКК 221008" xfId="657"/>
    <cellStyle name="__Макроэкономика 2007_СВОД_Рек. бл.13 ЛуТЭС_141008" xfId="658"/>
    <cellStyle name="__Макроэкономика 2007_СВОД_Рек. бл.13 ЛуТЭС_241008" xfId="659"/>
    <cellStyle name="__Макроэкономика 2007_СВОД_Рек. бл.13 ЛуТЭС_281108" xfId="660"/>
    <cellStyle name="__Макроэкономика 2007_СВОД_Рек. бл.4 ЗуТЭС" xfId="661"/>
    <cellStyle name="__Макроэкономика 2007_СВОД_Рек. бл.4 ЗуТЭС 10" xfId="662"/>
    <cellStyle name="__Макроэкономика 2007_СВОД_Рек. бл.4 ЗуТЭС 2" xfId="663"/>
    <cellStyle name="__Макроэкономика 2007_СВОД_Рек. бл.4 ЗуТЭС 3" xfId="664"/>
    <cellStyle name="__Макроэкономика 2007_СВОД_Рек. бл.4 ЗуТЭС 4" xfId="665"/>
    <cellStyle name="__Макроэкономика 2007_СВОД_Рек. бл.4 ЗуТЭС 5" xfId="666"/>
    <cellStyle name="__Макроэкономика 2007_СВОД_Рек. бл.4 ЗуТЭС 6" xfId="667"/>
    <cellStyle name="__Макроэкономика 2007_СВОД_Рек. бл.4 ЗуТЭС 7" xfId="668"/>
    <cellStyle name="__Макроэкономика 2007_СВОД_Рек. бл.4 ЗуТЭС 8" xfId="669"/>
    <cellStyle name="__Макроэкономика 2007_СВОД_Рек. бл.4 ЗуТЭС 9" xfId="670"/>
    <cellStyle name="__Макроэкономика 2007_СВОД_Рек. бл.4 ЗуТЭС_141008" xfId="671"/>
    <cellStyle name="__Макроэкономика 2007_СВОД_Рек. бл.4 ЗуТЭС_141008 10" xfId="672"/>
    <cellStyle name="__Макроэкономика 2007_СВОД_Рек. бл.4 ЗуТЭС_141008 2" xfId="673"/>
    <cellStyle name="__Макроэкономика 2007_СВОД_Рек. бл.4 ЗуТЭС_141008 3" xfId="674"/>
    <cellStyle name="__Макроэкономика 2007_СВОД_Рек. бл.4 ЗуТЭС_141008 4" xfId="675"/>
    <cellStyle name="__Макроэкономика 2007_СВОД_Рек. бл.4 ЗуТЭС_141008 5" xfId="676"/>
    <cellStyle name="__Макроэкономика 2007_СВОД_Рек. бл.4 ЗуТЭС_141008 6" xfId="677"/>
    <cellStyle name="__Макроэкономика 2007_СВОД_Рек. бл.4 ЗуТЭС_141008 7" xfId="678"/>
    <cellStyle name="__Макроэкономика 2007_СВОД_Рек. бл.4 ЗуТЭС_141008 8" xfId="679"/>
    <cellStyle name="__Макроэкономика 2007_СВОД_Рек. бл.4 ЗуТЭС_141008 9" xfId="680"/>
    <cellStyle name="__Макроэкономика 2007_СВОД_Рек. бл.4 ЗуТЭС_141008_Рек. бл.4 ЗуТЭС_План (грн)_для презентации" xfId="681"/>
    <cellStyle name="__Макроэкономика 2007_СВОД_Рек. бл.4 ЗуТЭС_План (грн)_для презентации" xfId="682"/>
    <cellStyle name="__Макроэкономика 2007_СВОД_Рек. бл.4 ЗуТЭС_Рек. бл.4 ЗуТЭС_План (грн)_для презентации" xfId="683"/>
    <cellStyle name="__Макроэкономика 2007_СВОД_Рек. бл.7 КуТЭС_Мон. 2_050808" xfId="684"/>
    <cellStyle name="__Макроэкономика 2007_СВОД_Рек. бл.7 КуТЭС_План (грн)_13.11.07" xfId="685"/>
    <cellStyle name="__Макроэкономика 2007_СВОД_Рек. бл.8 КуТЭС_141008" xfId="686"/>
    <cellStyle name="__Макроэкономика 2007_СВОД_Титул" xfId="687"/>
    <cellStyle name="__Макроэкономика 2007_СВОД_формы реконструкции бл10_200508_1" xfId="688"/>
    <cellStyle name="__Макроэкономика 2007_СВОД_формы реконструкции бл10_200508_1_Книга1" xfId="689"/>
    <cellStyle name="__Макроэкономика 2007_СВОД_формы реконструкции бл10_200508_1_Рек. бл.10 ЛуТЭС" xfId="690"/>
    <cellStyle name="__Макроэкономика 2007_СВОД_формы реконструкции бл10_200508_1_Рек. бл.10 ЛуТЭС_последняя 221008" xfId="691"/>
    <cellStyle name="__Макроэкономика 2007_СВОД_формы реконструкции бл10_200508_1_Рек. бл.13 ЛуТЭС_(грн)_161008" xfId="692"/>
    <cellStyle name="__Макроэкономика 2007_СВОД_формы реконструкции бл10_200508_1_Рек. бл.13 ЛуТЭС_(грн)_171008" xfId="693"/>
    <cellStyle name="__Макроэкономика 2007_СВОД_формы реконструкции бл10_200508_1_Рек. бл.13 ЛуТЭС_(грн)_211008_для презентации" xfId="694"/>
    <cellStyle name="__Макроэкономика 2007_СВОД_формы реконструкции бл10_200508_1_Рек. бл.13 ЛуТЭС_(грн)_последняя на ИКК 221008" xfId="695"/>
    <cellStyle name="__Макроэкономика 2007_СВОД_формы реконструкции бл10_200508_1_Рек. бл.13 ЛуТЭС_141008" xfId="696"/>
    <cellStyle name="__Макроэкономика 2007_СВОД_формы реконструкции бл10_200508_1_Титул" xfId="697"/>
    <cellStyle name="__Металлургический дивизион - формы v1.2" xfId="698"/>
    <cellStyle name="__Металлургический дивизион v1.3" xfId="699"/>
    <cellStyle name="__ПЭПиБюджет ЕНЭС ОПМЭС 2006_34млн" xfId="700"/>
    <cellStyle name="__ПЭПиБюджет ЕНЭС ОПМЭС 2006_34млн_15_2 1 6 1" xfId="701"/>
    <cellStyle name="__ПЭПиБюджет ЕНЭС ОПМЭС 2006_34млн_Анализ 15_БДР и БДДС Омское 2007" xfId="702"/>
    <cellStyle name="__ПЭПиБюджет ЕНЭС ОПМЭС 2006_34млн_БДР МСК 1кв07 от Сергея 20 04 07" xfId="703"/>
    <cellStyle name="__ПЭПиБюджет ЕНЭС ОПМЭС 2006_34млн_БДР МСК 1кв07 от Сергея 20 04 07_БДР и БДДС сети ФСК ОП 2008" xfId="704"/>
    <cellStyle name="__ПЭПиБюджет ЕНЭС ОПМЭС 2006_34млн_БДР МСК 1кв07 от Сергея 20 04 07_формы бюджетов к защите 2008 года" xfId="705"/>
    <cellStyle name="__ПЭПиБюджет ЕНЭС ОПМЭС 2006_34млн_формы бюджетов к защите 2008 года" xfId="706"/>
    <cellStyle name="__ПЭПиБюджет на 2006г том числе ПСУиС" xfId="707"/>
    <cellStyle name="__ПЭПиБюджет на 2006г том числе ПСУиС_091105" xfId="708"/>
    <cellStyle name="__ПЭПиБюджет на 2006г том числе ПСУиС_091105_15_2 1 6 1" xfId="709"/>
    <cellStyle name="__ПЭПиБюджет на 2006г том числе ПСУиС_091105_Анализ 15_БДР и БДДС Омское 2007" xfId="710"/>
    <cellStyle name="__ПЭПиБюджет на 2006г том числе ПСУиС_091105_БДР МСК 1кв07 от Сергея 20 04 07" xfId="711"/>
    <cellStyle name="__ПЭПиБюджет на 2006г том числе ПСУиС_091105_БДР МСК 1кв07 от Сергея 20 04 07_БДР и БДДС сети ФСК ОП 2008" xfId="712"/>
    <cellStyle name="__ПЭПиБюджет на 2006г том числе ПСУиС_091105_БДР МСК 1кв07 от Сергея 20 04 07_формы бюджетов к защите 2008 года" xfId="713"/>
    <cellStyle name="__ПЭПиБюджет на 2006г том числе ПСУиС_091105_формы бюджетов к защите 2008 года" xfId="714"/>
    <cellStyle name="__ПЭПиБюджет на 2006г том числе ПСУиС_15_2 1 6 1" xfId="715"/>
    <cellStyle name="__ПЭПиБюджет на 2006г том числе ПСУиС_250106" xfId="716"/>
    <cellStyle name="__ПЭПиБюджет на 2006г том числе ПСУиС_250106_15_2 1 6 1" xfId="717"/>
    <cellStyle name="__ПЭПиБюджет на 2006г том числе ПСУиС_250106_формы бюджетов к защите 2008 года" xfId="718"/>
    <cellStyle name="__ПЭПиБюджет на 2006г том числе ПСУиС_Анализ 15_БДР и БДДС Омское 2007" xfId="719"/>
    <cellStyle name="__ПЭПиБюджет на 2006г том числе ПСУиС_БДР МСК 1кв07 от Сергея 20 04 07" xfId="720"/>
    <cellStyle name="__ПЭПиБюджет на 2006г том числе ПСУиС_БДР МСК 1кв07 от Сергея 20 04 07_БДР и БДДС сети ФСК ОП 2008" xfId="721"/>
    <cellStyle name="__ПЭПиБюджет на 2006г том числе ПСУиС_БДР МСК 1кв07 от Сергея 20 04 07_формы бюджетов к защите 2008 года" xfId="722"/>
    <cellStyle name="__ПЭПиБюджет на 2006г том числе ПСУиС_формы бюджетов к защите 2008 года" xfId="723"/>
    <cellStyle name="__Штабквартира - формы v1.1" xfId="724"/>
    <cellStyle name="__Штабквартира - формы v1.1_cеб_1кВтч_9м-цев" xfId="725"/>
    <cellStyle name="__Штабквартира - формы v1.1_БДР" xfId="726"/>
    <cellStyle name="__Штабквартира - формы v1.1_Книга2" xfId="727"/>
    <cellStyle name="__Штабквартира - формы v1.1_себ_1кВтч_4 кв_(БП, ТП) после БК" xfId="729"/>
    <cellStyle name="__Штабквартира - формы v1.1_С-ть 1 кВтч 4 месяца 2008_$" xfId="728"/>
    <cellStyle name="_+94 Прил. 24 2006-2010 новое с Соглашением 17.08.07" xfId="434"/>
    <cellStyle name="_+94 Прил. 24 2006-2010 новое с Соглашением 17.08.07_прил.7а" xfId="436"/>
    <cellStyle name="_+94 Прил. 24 2006-2010 новое с Соглашением 17.08.07_прил.7а_1" xfId="437"/>
    <cellStyle name="_+94 Прил. 24 2006-2010 новое с Соглашением 17.08.07_приложение 1.4" xfId="438"/>
    <cellStyle name="_+94 Прил. 24 2006-2010 новое с Соглашением 17.08.07_Филиал" xfId="435"/>
    <cellStyle name="_081003 скорректир ЦПид 2008 1" xfId="439"/>
    <cellStyle name="_081003 скорректир ЦПид 2008 1_Книга1" xfId="440"/>
    <cellStyle name="_081003 скорректир ЦПид 2008 1_ПР ОФ на  2010-2014 01 10 2010 2011!!! для ДИиСП (2)" xfId="441"/>
    <cellStyle name="_081003 скорректир ЦПид 2008 1_ПР ОФ на  2010-2014 коррект  26 10 2010" xfId="442"/>
    <cellStyle name="_081003 скорректир ЦПид 2008 1_ПР ОФ на  2010-2014 коррект  26 10 2010 для ДИиСП (2)" xfId="443"/>
    <cellStyle name="_081003 скорректир ЦПид 2008 1_ПР ОФ на  2010-2014 коррект  26 10 2010 для ДИиСП (3)" xfId="444"/>
    <cellStyle name="_081006 прогр АТС и спец 300 млн руб (доп фин)" xfId="445"/>
    <cellStyle name="_081006 прогр АТС и спец 300 млн руб (доп фин)_Книга1" xfId="446"/>
    <cellStyle name="_081006 прогр АТС и спец 300 млн руб (доп фин)_ПР ОФ на  2010-2014 01 10 2010 2011!!! для ДИиСП (2)" xfId="447"/>
    <cellStyle name="_081006 прогр АТС и спец 300 млн руб (доп фин)_ПР ОФ на  2010-2014 коррект  26 10 2010" xfId="448"/>
    <cellStyle name="_081006 прогр АТС и спец 300 млн руб (доп фин)_ПР ОФ на  2010-2014 коррект  26 10 2010 для ДИиСП (2)" xfId="449"/>
    <cellStyle name="_081006 прогр АТС и спец 300 млн руб (доп фин)_ПР ОФ на  2010-2014 коррект  26 10 2010 для ДИиСП (3)" xfId="450"/>
    <cellStyle name="_1 Книга1" xfId="451"/>
    <cellStyle name="_1 Конвертер в новую форму" xfId="452"/>
    <cellStyle name="_1 прил 1" xfId="454"/>
    <cellStyle name="_1 прил 1 к письму о защите 2006г" xfId="455"/>
    <cellStyle name="_1 прил 1 к письму о защите 4кв 05г" xfId="456"/>
    <cellStyle name="_1 Приложение 1" xfId="453"/>
    <cellStyle name="_11_02.08.02.01" xfId="457"/>
    <cellStyle name="_1ПЭПиБюджет на 2006г" xfId="458"/>
    <cellStyle name="_1Форма БДР и БДДС на 2кв 2006" xfId="459"/>
    <cellStyle name="_2 1Расшифровки к ПЭП 2006г" xfId="460"/>
    <cellStyle name="_2 Анализ ст Топливо на 2кв 2006 Забайкальское" xfId="461"/>
    <cellStyle name="_2 ЗСП" xfId="462"/>
    <cellStyle name="_2007 Макроэкономика" xfId="463"/>
    <cellStyle name="_2008_2010 06022008" xfId="464"/>
    <cellStyle name="_2008_2010 06022008_Книга1" xfId="465"/>
    <cellStyle name="_2008_2010 06022008_ПР ОФ на  2010-2014 01 10 2010 2011!!! для ДИиСП (2)" xfId="466"/>
    <cellStyle name="_2008_2010 06022008_ПР ОФ на  2010-2014 коррект  26 10 2010" xfId="467"/>
    <cellStyle name="_2008_2010 06022008_ПР ОФ на  2010-2014 коррект  26 10 2010 для ДИиСП (2)" xfId="468"/>
    <cellStyle name="_2008_2010 06022008_ПР ОФ на  2010-2014 коррект  26 10 2010 для ДИиСП (3)" xfId="469"/>
    <cellStyle name="_2010г Приложения 4_1 5 (2) (2)" xfId="470"/>
    <cellStyle name="_2010г Приложения 4_1 5 (2) (2)_4.2" xfId="471"/>
    <cellStyle name="_2010г Приложения 4_1 5 (2) (2)_иа" xfId="473"/>
    <cellStyle name="_2010г Приложения 4_1 5 (2) (2)_прил.7а" xfId="474"/>
    <cellStyle name="_2010г Приложения 4_1 5 (2) (2)_прил.7а_1" xfId="475"/>
    <cellStyle name="_2010г Приложения 4_1 5 (2) (2)_Филиал" xfId="472"/>
    <cellStyle name="_206B52E0" xfId="476"/>
    <cellStyle name="_24 05 06_MGTS_Draft_ Model" xfId="477"/>
    <cellStyle name="_24 с ГЕНЕРАЦИЕЙ 14.02.08" xfId="478"/>
    <cellStyle name="_24 с ГЕНЕРАЦИЕЙ 14.02.08_прил.7а" xfId="480"/>
    <cellStyle name="_24 с ГЕНЕРАЦИЕЙ 14.02.08_прил.7а_1" xfId="481"/>
    <cellStyle name="_24 с ГЕНЕРАЦИЕЙ 14.02.08_приложение 1.4" xfId="482"/>
    <cellStyle name="_24 с ГЕНЕРАЦИЕЙ 14.02.08_Филиал" xfId="479"/>
    <cellStyle name="_2приложение1 форма расчета по Спецодежде ПМЭС1" xfId="483"/>
    <cellStyle name="_3 Анализ отклонений по топливу" xfId="484"/>
    <cellStyle name="_3 БДР по кварталам" xfId="485"/>
    <cellStyle name="_31 декабря 2010" xfId="486"/>
    <cellStyle name="_3Расчет аморт.отчислений квартальный" xfId="487"/>
    <cellStyle name="_4 Анализ ГСМ 2006 Кузбасс" xfId="488"/>
    <cellStyle name="_5 Анализ ГСМ и энергии" xfId="489"/>
    <cellStyle name="_5 ЗД" xfId="490"/>
    <cellStyle name="_5 ЗД_Setup" xfId="491"/>
    <cellStyle name="_5 Проект согласованного плана Омского ПМЭС на 06г" xfId="492"/>
    <cellStyle name="_57B6AB88" xfId="493"/>
    <cellStyle name="_7-3 17-03-05" xfId="494"/>
    <cellStyle name="_A3 200 Consolidation support DTEK'06 v18" xfId="730"/>
    <cellStyle name="_A3.200 Consolidation support DTEK'06 v5" xfId="731"/>
    <cellStyle name="_Book1" xfId="732"/>
    <cellStyle name="_Comma" xfId="733"/>
    <cellStyle name="_Comps_Valuation Dec 2005" xfId="734"/>
    <cellStyle name="_Condition" xfId="735"/>
    <cellStyle name="_Condition-2020" xfId="736"/>
    <cellStyle name="_Cosolidation working 2" xfId="737"/>
    <cellStyle name="_Cosolidation working 2_БДР" xfId="738"/>
    <cellStyle name="_Cosolidation working 2_Книга2" xfId="739"/>
    <cellStyle name="_CPI foodimp" xfId="740"/>
    <cellStyle name="_Currency" xfId="741"/>
    <cellStyle name="_CurrencySpace" xfId="742"/>
    <cellStyle name="_DTEK_2006 Consolidation 6m 2007_v7 OKV" xfId="743"/>
    <cellStyle name="_DTEK_2006 Consolidation 6m 2007_v7 OKV_БДР" xfId="744"/>
    <cellStyle name="_DTEK_2006 Consolidation 6m 2007_v7 OKV_Книга2" xfId="745"/>
    <cellStyle name="_FR Consolidation" xfId="746"/>
    <cellStyle name="_Generation Model_1" xfId="747"/>
    <cellStyle name="_Heading_16 Detail of Key Metrics_mario marco" xfId="748"/>
    <cellStyle name="_Highlight" xfId="749"/>
    <cellStyle name="_IP - v30_1-куратор (081006)" xfId="750"/>
    <cellStyle name="_IP - v31_0 (081010)" xfId="751"/>
    <cellStyle name="_macro 2012 var 1" xfId="752"/>
    <cellStyle name="_macro 2020" xfId="753"/>
    <cellStyle name="_macro-1 ут" xfId="754"/>
    <cellStyle name="_macro-2 ут" xfId="755"/>
    <cellStyle name="_Model_RAB Мой" xfId="756"/>
    <cellStyle name="_Model_RAB_MRSK_svod" xfId="757"/>
    <cellStyle name="_MR Consolidated forms" xfId="758"/>
    <cellStyle name="_MR Consolidated forms_cеб_1кВтч_9м-цев" xfId="759"/>
    <cellStyle name="_MR Consolidated forms_БДР" xfId="760"/>
    <cellStyle name="_MR Consolidated forms_Книга2" xfId="761"/>
    <cellStyle name="_MR Consolidated forms_себ_1кВтч_4 кв_(БП, ТП) после БК" xfId="763"/>
    <cellStyle name="_MR Consolidated forms_С-ть 1 кВтч 4 месяца 2008_$" xfId="762"/>
    <cellStyle name="_Multiple" xfId="764"/>
    <cellStyle name="_MultipleSpace" xfId="765"/>
    <cellStyle name="_Percent" xfId="766"/>
    <cellStyle name="_PercentSpace" xfId="767"/>
    <cellStyle name="_SeriesAttributes" xfId="768"/>
    <cellStyle name="_SubHeading_16 Detail of Key Metrics_mario marco" xfId="769"/>
    <cellStyle name="_TableHead" xfId="770"/>
    <cellStyle name="_TableHead_16 Detail of Key Metrics_mario marco" xfId="771"/>
    <cellStyle name="_TableHead_16 Detail of Key Metrics_mario marco_План ФХД котельной (ТЭЦ) от 22.01.08 последняя версия А3" xfId="772"/>
    <cellStyle name="_TableHead_План ФХД котельной (ТЭЦ) от 22.01.08 последняя версия А3" xfId="773"/>
    <cellStyle name="_TableRowHead" xfId="774"/>
    <cellStyle name="_TableSuperHead_Water, IntGas and Other" xfId="775"/>
    <cellStyle name="_Transmission Model final - 22-03-2005" xfId="776"/>
    <cellStyle name="_UBS Flame valuation model v53 - FINAL" xfId="777"/>
    <cellStyle name="_v-2013-2030- 2b17.01.11Нах-cpiнов. курс inn 1-2-Е1xls" xfId="778"/>
    <cellStyle name="_Worksheet in   СoA V 2 dd 02.07" xfId="779"/>
    <cellStyle name="_Автотранспорт услуги+аренда расшифровка" xfId="783"/>
    <cellStyle name="_Адресная и трехлетняя программа140307" xfId="784"/>
    <cellStyle name="_Аморт 3 кв + год ФСК" xfId="785"/>
    <cellStyle name="_Амортизация 3 кв 2006 г" xfId="786"/>
    <cellStyle name="_Анализ Забайкальского по Охране за 6 мес 05г" xfId="787"/>
    <cellStyle name="_Анализ КД" xfId="788"/>
    <cellStyle name="_Анализ командировочных расходов за 6мес" xfId="799"/>
    <cellStyle name="_Анализ незаверш  стр-ва (Прил 1-4)" xfId="800"/>
    <cellStyle name="_Анализ незаверш  стр-ва (Прил 1-4) (2)" xfId="801"/>
    <cellStyle name="_Анализ незаверш  стр-ва (Прил 1-4) (2)_прил.7а" xfId="803"/>
    <cellStyle name="_Анализ незаверш  стр-ва (Прил 1-4) (2)_прил.7а_1" xfId="804"/>
    <cellStyle name="_Анализ незаверш  стр-ва (Прил 1-4) (2)_приложение 1.4" xfId="805"/>
    <cellStyle name="_Анализ незаверш  стр-ва (Прил 1-4) (2)_Филиал" xfId="802"/>
    <cellStyle name="_Анализ незаверш  стр-ва (Прил 1-4)_прил.7а" xfId="807"/>
    <cellStyle name="_Анализ незаверш  стр-ва (Прил 1-4)_прил.7а_1" xfId="808"/>
    <cellStyle name="_Анализ незаверш  стр-ва (Прил 1-4)_приложение 1.4" xfId="809"/>
    <cellStyle name="_Анализ незаверш  стр-ва (Прил 1-4)_Филиал" xfId="806"/>
    <cellStyle name="_Анализ ОС 2006 ФСК МСК" xfId="789"/>
    <cellStyle name="_Анализ откл ПЭП и Б" xfId="810"/>
    <cellStyle name="_Анализ ПУ" xfId="790"/>
    <cellStyle name="_Анализ ПУ_1" xfId="791"/>
    <cellStyle name="_Анализ ПУ_1_Setup" xfId="792"/>
    <cellStyle name="_Анализ ПУ_Setup" xfId="793"/>
    <cellStyle name="_Анализ ПЭП Красноярского на 2005г" xfId="794"/>
    <cellStyle name="_Анализ ПЭП Кузбасского ПМЭС на 2006г" xfId="795"/>
    <cellStyle name="_Анализ ПЭП Омского ПМЭС на 2005г" xfId="796"/>
    <cellStyle name="_Анализ ПЭП Омского ПМЭС на 4 кв.2005г" xfId="797"/>
    <cellStyle name="_Анализ СИБИРЬ 2006 исп Финоченко" xfId="798"/>
    <cellStyle name="_АСУ ГТК - без ЖД" xfId="780"/>
    <cellStyle name="_АСУ ГТК - без ЖД 2" xfId="781"/>
    <cellStyle name="_АСУ ГТК - без ЖД 2_Setup" xfId="782"/>
    <cellStyle name="_банки" xfId="1377"/>
    <cellStyle name="_БАР" xfId="811"/>
    <cellStyle name="_БДДС 1 КВ СВЕРКА" xfId="812"/>
    <cellStyle name="_БДР" xfId="813"/>
    <cellStyle name="_БДР 4кв и 2006год от Миши 20 12 06" xfId="814"/>
    <cellStyle name="_БДР и БДДС ЕНЭС ТПМЭС на  2006 (план 4 кв-расчет) МСК" xfId="815"/>
    <cellStyle name="_БДР и БДДС нов 2кв 2006" xfId="817"/>
    <cellStyle name="_БДР и БДДС сети ФСК ОП 2007" xfId="818"/>
    <cellStyle name="_БДР и БДДС ТОиР на 4кв 2006ММСК лимит" xfId="816"/>
    <cellStyle name="_БДР_БДДС_4кв06 РАБОЧИЙ-ОН!!!!!!!!!!!!!" xfId="819"/>
    <cellStyle name="_БДРиБДДС на 2кв.2006г" xfId="820"/>
    <cellStyle name="_БДС,БДР Бурятия 4 кв-л ТОиР1" xfId="821"/>
    <cellStyle name="_БП 2009 ВЭ+ТРП 21.10" xfId="822"/>
    <cellStyle name="_БП Владимирэнерго" xfId="823"/>
    <cellStyle name="_БП Владимирэнерго_прил.7а" xfId="826"/>
    <cellStyle name="_БП Владимирэнерго_прил.7а_1" xfId="827"/>
    <cellStyle name="_БП Владимирэнерго_приложение 1.4" xfId="828"/>
    <cellStyle name="_БП Владимирэнерго_Филиал" xfId="824"/>
    <cellStyle name="_БП Владимирэнерго_Филиал_1" xfId="825"/>
    <cellStyle name="_БП КД 2008 (2 чт)2 вариант" xfId="829"/>
    <cellStyle name="_БП ННЭ (с облиг.)" xfId="830"/>
    <cellStyle name="_БП ННЭ (с облиг.)_прил.7а" xfId="833"/>
    <cellStyle name="_БП ННЭ (с облиг.)_прил.7а_1" xfId="834"/>
    <cellStyle name="_БП ННЭ (с облиг.)_приложение 1.4" xfId="835"/>
    <cellStyle name="_БП ННЭ (с облиг.)_Филиал" xfId="831"/>
    <cellStyle name="_БП ННЭ (с облиг.)_Филиал_1" xfId="832"/>
    <cellStyle name="_БП ПУ 2008" xfId="836"/>
    <cellStyle name="_БП ПЭС ЭУ 2008 НС" xfId="837"/>
    <cellStyle name="_БП_ЦОФ К_2009" xfId="838"/>
    <cellStyle name="_БпДР" xfId="841"/>
    <cellStyle name="_БПСС" xfId="839"/>
    <cellStyle name="_БРС" xfId="840"/>
    <cellStyle name="_бюдж" xfId="1378"/>
    <cellStyle name="_вар 3 Выгрузка из АРМа БДР 12мес по ФСК от 11_12_06 исп Финоченко" xfId="1379"/>
    <cellStyle name="_Ввод" xfId="848"/>
    <cellStyle name="_ВМТ" xfId="842"/>
    <cellStyle name="_ВМТ_Книга1" xfId="843"/>
    <cellStyle name="_ВМТ_ПР ОФ на  2010-2014 01 10 2010 2011!!! для ДИиСП (2)" xfId="844"/>
    <cellStyle name="_ВМТ_ПР ОФ на  2010-2014 коррект  26 10 2010" xfId="845"/>
    <cellStyle name="_ВМТ_ПР ОФ на  2010-2014 коррект  26 10 2010 для ДИиСП (2)" xfId="846"/>
    <cellStyle name="_ВМТ_ПР ОФ на  2010-2014 коррект  26 10 2010 для ДИиСП (3)" xfId="847"/>
    <cellStyle name="_Вопросы 14 07" xfId="849"/>
    <cellStyle name="_Выгрузка из АРМа БДР 9 мес по ФСК от 04_10_06 исп Финоченко" xfId="850"/>
    <cellStyle name="_Выгрузка из АРМа БДР 9 мес по ФСК от 26_09_06 исп Финоченко" xfId="851"/>
    <cellStyle name="_Выгрузка из АРМа БДР и БДДС 6 мес по ФСК от Михи по электр 03 07 06" xfId="852"/>
    <cellStyle name="_выручка по присоединениям2" xfId="1380"/>
    <cellStyle name="_горн" xfId="1381"/>
    <cellStyle name="_горн_cеб_1кВтч_9м-цев" xfId="1382"/>
    <cellStyle name="_горн_БДР" xfId="1383"/>
    <cellStyle name="_горн_Книга2" xfId="1384"/>
    <cellStyle name="_горн_себ_1кВтч_4 кв_(БП, ТП) после БК" xfId="1386"/>
    <cellStyle name="_горн_С-ть 1 кВтч 4 месяца 2008_$" xfId="1385"/>
    <cellStyle name="_Горнорудный дивизион - формы MR - v6.0" xfId="853"/>
    <cellStyle name="_Горнорудный дивизион - формы MR_v7.4" xfId="854"/>
    <cellStyle name="_график c мощностями по Соглашению без НДС Ульянычев версия на 02 03 07" xfId="1387"/>
    <cellStyle name="_график c мощностями по Соглашению без НДС Ульянычев версия на 04 03 07 " xfId="1388"/>
    <cellStyle name="_График ввода 07-09" xfId="855"/>
    <cellStyle name="_график по Соглашению без НДС Ульянычев версия на 28 02 07" xfId="1389"/>
    <cellStyle name="_График рассмотрения программы 2008" xfId="856"/>
    <cellStyle name="_График рассмотрения программы 2008 2" xfId="857"/>
    <cellStyle name="_График рассмотрения программы 2008 2_Setup" xfId="858"/>
    <cellStyle name="_График рассмотрения программы 2008_Setup" xfId="859"/>
    <cellStyle name="_ДДП-ГП_РАО_05042" xfId="860"/>
    <cellStyle name="_Для Балаевой 23 05 07" xfId="861"/>
    <cellStyle name="_для ФСТ 2008 версия5" xfId="1390"/>
    <cellStyle name="_Долг инв программа ( для РЭКна 2009г )" xfId="862"/>
    <cellStyle name="_Долг инв программа ( для РЭКна 2009г ) (2)" xfId="863"/>
    <cellStyle name="_Доп вопросы" xfId="864"/>
    <cellStyle name="_Доп вопросы 01 07" xfId="865"/>
    <cellStyle name="_Доп вопросы 08 07" xfId="866"/>
    <cellStyle name="_Доп вопросы 27 06" xfId="867"/>
    <cellStyle name="_Доходник1" xfId="868"/>
    <cellStyle name="_ЕНЭС ТОиР 2кв 06г ОП" xfId="869"/>
    <cellStyle name="_ЕНЭС ТОиР 2кв 06г ОП_15_2 1 6 1" xfId="870"/>
    <cellStyle name="_ЕНЭС ТОиР 2кв 06г ОП_Анализ 15_БДР и БДДС Омское 2007" xfId="871"/>
    <cellStyle name="_ЕНЭС ТОиР 2кв 06г ОП_БДР МСК 1кв07 от Сергея 20 04 07" xfId="872"/>
    <cellStyle name="_ЕНЭС ТОиР 2кв 06г ОП_БДР МСК 1кв07 от Сергея 20 04 07_БДР и БДДС сети ФСК ОП 2008" xfId="873"/>
    <cellStyle name="_ЕНЭС ТОиР 2кв 06г ОП_БДР МСК 1кв07 от Сергея 20 04 07_формы бюджетов к защите 2008 года" xfId="874"/>
    <cellStyle name="_ЕНЭС ТОиР 2кв 06г ОП_формы бюджетов к защите 2008 года" xfId="875"/>
    <cellStyle name="_Заемные средства - MR and DGP" xfId="882"/>
    <cellStyle name="_Замечания по формам" xfId="883"/>
    <cellStyle name="_Затратный_.." xfId="884"/>
    <cellStyle name="_Затратный_МЗ_Сводный" xfId="885"/>
    <cellStyle name="_Затратный_СУЭК" xfId="886"/>
    <cellStyle name="_Затраты" xfId="887"/>
    <cellStyle name="_ЗБП МСК Бурятия  БДР, БДДС 4 кв 2006 г ДЛН" xfId="876"/>
    <cellStyle name="_ЗБП МСК Бурятия  БДР, БДДС 4 кв 2006 г зак с УС (3)" xfId="877"/>
    <cellStyle name="_ЗБП МСК Бурятия Корр по функц бюджетам 3 и 4 кв 2007 год 25 07 07" xfId="878"/>
    <cellStyle name="_ЗБП ФСК  БДР, БДДС на 4 кв 2006 (заказчик)" xfId="879"/>
    <cellStyle name="_ЗБП ФСК  БДР, БДДС на 4 кв 2006 г" xfId="880"/>
    <cellStyle name="_ЗБП ФСК Корр по функц бюджетам 3 и 4 кв 2007 год 25 07 07" xfId="881"/>
    <cellStyle name="_из АРМ расчет БДДС и БДР 12мес 06г" xfId="1391"/>
    <cellStyle name="_из АРМ расчет БДДС и БДР 9мес 06г" xfId="1392"/>
    <cellStyle name="_Из АРМа БДР 6 мес по ФСК (МСК) от Михи к отчету 03 07 06" xfId="923"/>
    <cellStyle name="_Инвест программа 2009-1 (2)" xfId="924"/>
    <cellStyle name="_Инвест программа 2009-1 (3)" xfId="925"/>
    <cellStyle name="_Инвестиции (лизинг) для БП 2007" xfId="926"/>
    <cellStyle name="_Инвестиции (лизинг) для БП 2007_прил.7а" xfId="928"/>
    <cellStyle name="_Инвестиции (лизинг) для БП 2007_прил.7а_1" xfId="929"/>
    <cellStyle name="_Инвестиции (лизинг) для БП 2007_приложение 1.4" xfId="930"/>
    <cellStyle name="_Инвестиции (лизинг) для БП 2007_Филиал" xfId="927"/>
    <cellStyle name="_Инструменты`2004" xfId="931"/>
    <cellStyle name="_ИП на 04 10 07 без 20071" xfId="894"/>
    <cellStyle name="_ИП на 04 10 07 без 20071_Книга1" xfId="895"/>
    <cellStyle name="_ИП на 04 10 07 без 20071_ПР ОФ на  2010-2014 01 10 2010 2011!!! для ДИиСП (2)" xfId="896"/>
    <cellStyle name="_ИП на 04 10 07 без 20071_ПР ОФ на  2010-2014 коррект  26 10 2010" xfId="897"/>
    <cellStyle name="_ИП на 04 10 07 без 20071_ПР ОФ на  2010-2014 коррект  26 10 2010 для ДИиСП (2)" xfId="898"/>
    <cellStyle name="_ИП на 04 10 07 без 20071_ПР ОФ на  2010-2014 коррект  26 10 2010 для ДИиСП (3)" xfId="899"/>
    <cellStyle name="_ИП на 04 10 07 после ЧАН" xfId="900"/>
    <cellStyle name="_ИП на 04 10 07 после ЧАН_Книга1" xfId="901"/>
    <cellStyle name="_ИП на 04 10 07 после ЧАН_ПР ОФ на  2010-2014 01 10 2010 2011!!! для ДИиСП (2)" xfId="902"/>
    <cellStyle name="_ИП на 04 10 07 после ЧАН_ПР ОФ на  2010-2014 коррект  26 10 2010" xfId="903"/>
    <cellStyle name="_ИП на 04 10 07 после ЧАН_ПР ОФ на  2010-2014 коррект  26 10 2010 для ДИиСП (2)" xfId="904"/>
    <cellStyle name="_ИП на 04 10 07 после ЧАН_ПР ОФ на  2010-2014 коррект  26 10 2010 для ДИиСП (3)" xfId="905"/>
    <cellStyle name="_ИП на 05.10.07" xfId="906"/>
    <cellStyle name="_ИП на 05.10.07_Книга1" xfId="907"/>
    <cellStyle name="_ИП на 05.10.07_ПР ОФ на  2010-2014 01 10 2010 2011!!! для ДИиСП (2)" xfId="908"/>
    <cellStyle name="_ИП на 05.10.07_ПР ОФ на  2010-2014 коррект  26 10 2010" xfId="909"/>
    <cellStyle name="_ИП на 05.10.07_ПР ОФ на  2010-2014 коррект  26 10 2010 для ДИиСП (2)" xfId="910"/>
    <cellStyle name="_ИП на 05.10.07_ПР ОФ на  2010-2014 коррект  26 10 2010 для ДИиСП (3)" xfId="911"/>
    <cellStyle name="_ИП ФСК 2007-2010" xfId="888"/>
    <cellStyle name="_ИП ФСК 2007-2010 (2)" xfId="889"/>
    <cellStyle name="_ИП ФСК 2007-2010_ИП ФСК 2007-2010 (2)" xfId="890"/>
    <cellStyle name="_ИП ФСК 2007-2010_Лист1" xfId="891"/>
    <cellStyle name="_ИП ФСК 2007-2010_Лист1_1" xfId="892"/>
    <cellStyle name="_ИП ФСК 2007-2010_Свод подрядчиков общий" xfId="893"/>
    <cellStyle name="_ИПР 2011-2015 СТФ пр1 2" xfId="912"/>
    <cellStyle name="_ИПР_ 2005" xfId="913"/>
    <cellStyle name="_ИПР_ 2005_прил.7а" xfId="915"/>
    <cellStyle name="_ИПР_ 2005_прил.7а_1" xfId="916"/>
    <cellStyle name="_ИПР_ 2005_приложение 1.4" xfId="917"/>
    <cellStyle name="_ИПР_ 2005_Филиал" xfId="914"/>
    <cellStyle name="_ИПР_свод" xfId="918"/>
    <cellStyle name="_ИПР_свод_иа" xfId="920"/>
    <cellStyle name="_ИПР_свод_прил.7а" xfId="921"/>
    <cellStyle name="_ИПР_свод_прил.7а_1" xfId="922"/>
    <cellStyle name="_ИПР_свод_Филиал" xfId="919"/>
    <cellStyle name="_исп плана по приобр 2к" xfId="1393"/>
    <cellStyle name="_Исходные данные для модели" xfId="932"/>
    <cellStyle name="_к ПЭП Забайкальского ПМЭС на 2кв 05г" xfId="1394"/>
    <cellStyle name="_Классификатор_дебиторы_кредиторы" xfId="934"/>
    <cellStyle name="_Классификатор_дебиторы_кредиторы_cеб_1кВтч_9м-цев" xfId="935"/>
    <cellStyle name="_Классификатор_дебиторы_кредиторы_БДР" xfId="936"/>
    <cellStyle name="_Классификатор_дебиторы_кредиторы_Книга2" xfId="937"/>
    <cellStyle name="_Классификатор_дебиторы_кредиторы_себ_1кВтч_4 кв_(БП, ТП) после БК" xfId="939"/>
    <cellStyle name="_Классификатор_дебиторы_кредиторы_С-ть 1 кВтч 4 месяца 2008_$" xfId="938"/>
    <cellStyle name="_Книга1" xfId="940"/>
    <cellStyle name="_Книга1 2" xfId="941"/>
    <cellStyle name="_Книга1_cеб_1кВтч_9м-цев" xfId="942"/>
    <cellStyle name="_Книга1_БДР" xfId="943"/>
    <cellStyle name="_Книга1_Книга2" xfId="944"/>
    <cellStyle name="_Книга1_Копия АРМ_БП_РСК_V10 0_20100213" xfId="945"/>
    <cellStyle name="_Книга1_Копия АРМ_БП_РСК_V10 0_20100213 2" xfId="946"/>
    <cellStyle name="_Книга1_прил.7а" xfId="950"/>
    <cellStyle name="_Книга1_прил.7а_1" xfId="951"/>
    <cellStyle name="_Книга1_приложение 1.4" xfId="952"/>
    <cellStyle name="_Книга1_себ_1кВтч_4 кв_(БП, ТП) после БК" xfId="953"/>
    <cellStyle name="_Книга1_С-ть 1 кВтч 4 месяца 2008_$" xfId="947"/>
    <cellStyle name="_Книга1_Филиал" xfId="948"/>
    <cellStyle name="_Книга1_Филиал_1" xfId="949"/>
    <cellStyle name="_Книга2" xfId="954"/>
    <cellStyle name="_Книга2_1" xfId="955"/>
    <cellStyle name="_Книга3" xfId="956"/>
    <cellStyle name="_Книга3_Setup" xfId="957"/>
    <cellStyle name="_Книга6" xfId="958"/>
    <cellStyle name="_Кодировка формул для SAS (v5) AL2_RF" xfId="959"/>
    <cellStyle name="_Кодировка формул для SAS (v5) AL2_RF_cеб_1кВтч_9м-цев" xfId="960"/>
    <cellStyle name="_Кодировка формул для SAS (v5) AL2_RF_БДР" xfId="961"/>
    <cellStyle name="_Кодировка формул для SAS (v5) AL2_RF_Книга2" xfId="962"/>
    <cellStyle name="_Кодировка формул для SAS (v5) AL2_RF_себ_1кВтч_4 кв_(БП, ТП) после БК" xfId="964"/>
    <cellStyle name="_Кодировка формул для SAS (v5) AL2_RF_С-ть 1 кВтч 4 месяца 2008_$" xfId="963"/>
    <cellStyle name="_кокс" xfId="1395"/>
    <cellStyle name="_кокс_cеб_1кВтч_9м-цев" xfId="1396"/>
    <cellStyle name="_кокс_БДР" xfId="1397"/>
    <cellStyle name="_кокс_Книга2" xfId="1398"/>
    <cellStyle name="_кокс_себ_1кВтч_4 кв_(БП, ТП) после БК" xfId="1400"/>
    <cellStyle name="_кокс_С-ть 1 кВтч 4 месяца 2008_$" xfId="1399"/>
    <cellStyle name="_Коксоугольный дивизион - формы MR - v2 0" xfId="965"/>
    <cellStyle name="_Коксоугольный дивизион - формы MR - v2.0" xfId="966"/>
    <cellStyle name="_Командировочные расходы 2006" xfId="967"/>
    <cellStyle name="_Комплексная по всем затратам ПСУИС" xfId="968"/>
    <cellStyle name="_комплексный" xfId="1401"/>
    <cellStyle name="_комплексный1" xfId="1402"/>
    <cellStyle name="_Константиновка_2008_26_07_08" xfId="969"/>
    <cellStyle name="_Копия 3кв_1" xfId="970"/>
    <cellStyle name="_Копия ЗБП МСК  Чита БДР, БДДС 4 кв 06 ТоиР 26 07 06" xfId="971"/>
    <cellStyle name="_Копия капвлож_бизнес-план25 05_1" xfId="1002"/>
    <cellStyle name="_Копия Макроэкономика 2007" xfId="972"/>
    <cellStyle name="_Копия Макроэкономика 2007_26.03.08_грн.ИП08 ПУ ГК ГВУ" xfId="973"/>
    <cellStyle name="_Копия Макроэкономика 2007_26.03.08_грн.ИП08 ПУ ГК ГВУ_Setup" xfId="974"/>
    <cellStyle name="_Копия Макроэкономика 2007_26.03.08_грн.ИП08 ПУ ГК ГВУ_Обоснование себестоимости (7)" xfId="975"/>
    <cellStyle name="_Копия Макроэкономика 2007_26.03.08_грн.ИП08 ПУ ГК ГВУ_Обоснование себестоимости (7)_Setup" xfId="976"/>
    <cellStyle name="_Копия Макроэкономика 2007_Setup" xfId="977"/>
    <cellStyle name="_Копия Образец Предложения по корректировке ИП МЭС С-З_3" xfId="978"/>
    <cellStyle name="_Копия Образец Предложения по корректировке ИП МЭС С-З_3_Книга1" xfId="979"/>
    <cellStyle name="_Копия Образец Предложения по корректировке ИП МЭС С-З_3_ПР ОФ на  2010-2014 01 10 2010 2011!!! для ДИиСП (2)" xfId="980"/>
    <cellStyle name="_Копия Образец Предложения по корректировке ИП МЭС С-З_3_ПР ОФ на  2010-2014 коррект  26 10 2010" xfId="981"/>
    <cellStyle name="_Копия Образец Предложения по корректировке ИП МЭС С-З_3_ПР ОФ на  2010-2014 коррект  26 10 2010 для ДИиСП (2)" xfId="982"/>
    <cellStyle name="_Копия Образец Предложения по корректировке ИП МЭС С-З_3_ПР ОФ на  2010-2014 коррект  26 10 2010 для ДИиСП (3)" xfId="983"/>
    <cellStyle name="_Копия ПР ОФ 2010-2014 (исправ версия)" xfId="984"/>
    <cellStyle name="_Копия ПР ОФ 2010-2014 (исправ версия)_Книга1" xfId="985"/>
    <cellStyle name="_Копия ПР ОФ 2010-2014 (исправ версия)_ПР ОФ на  2010-2014 01 10 2010 2011!!! для ДИиСП (2)" xfId="986"/>
    <cellStyle name="_Копия ПР ОФ 2010-2014 (исправ версия)_ПР ОФ на  2010-2014 коррект  26 10 2010" xfId="987"/>
    <cellStyle name="_Копия ПР ОФ 2010-2014 (исправ версия)_ПР ОФ на  2010-2014 коррект  26 10 2010 для ДИиСП (2)" xfId="988"/>
    <cellStyle name="_Копия ПР ОФ 2010-2014 (исправ версия)_ПР ОФ на  2010-2014 коррект  26 10 2010 для ДИиСП (3)" xfId="989"/>
    <cellStyle name="_Копия Приложение 3 1 - Перегруппировка ИПР 2009 - 2011 (2)" xfId="990"/>
    <cellStyle name="_Копия Приложение 3 1 - Перегруппировка ИПР 2009 - 2011 (2)_прил.7а" xfId="992"/>
    <cellStyle name="_Копия Приложение 3 1 - Перегруппировка ИПР 2009 - 2011 (2)_прил.7а_1" xfId="993"/>
    <cellStyle name="_Копия Приложение 3 1 - Перегруппировка ИПР 2009 - 2011 (2)_приложение 1.4" xfId="994"/>
    <cellStyle name="_Копия Приложение 3 1 - Перегруппировка ИПР 2009 - 2011 (2)_Филиал" xfId="991"/>
    <cellStyle name="_Копия Приложения 4 1  к ИПР 3400 23 04 (2)" xfId="995"/>
    <cellStyle name="_Копия Приложения 4 1  к ИПР 3400 23 04 (2)_4.2" xfId="996"/>
    <cellStyle name="_Копия Приложения 4 1  к ИПР 3400 23 04 (2)_иа" xfId="998"/>
    <cellStyle name="_Копия Приложения 4 1  к ИПР 3400 23 04 (2)_прил.7а" xfId="999"/>
    <cellStyle name="_Копия Приложения 4 1  к ИПР 3400 23 04 (2)_прил.7а_1" xfId="1000"/>
    <cellStyle name="_Копия Приложения 4 1  к ИПР 3400 23 04 (2)_Филиал" xfId="997"/>
    <cellStyle name="_Копия тех.-экон. и фин. показатели" xfId="1003"/>
    <cellStyle name="_Копия Форма Корректировки плана ремонта электросетевых объектов ОАО ФСК ЕЭС и МСК на 2007" xfId="1001"/>
    <cellStyle name="_Коррект 4кв06 31 10 06" xfId="1004"/>
    <cellStyle name="_Коррект. Долг инв программа ( прибыль РЭК)" xfId="1005"/>
    <cellStyle name="_Корректировка ИП для Боброва" xfId="1006"/>
    <cellStyle name="_корректировка КПМЭС 4кв" xfId="1403"/>
    <cellStyle name="_корректировка КПМЭС 4кв ФСК 07 11 (2)" xfId="1404"/>
    <cellStyle name="_корректировка КПМЭС ТОиР" xfId="1405"/>
    <cellStyle name="_КОРРЕКТИРОВКА СОГЛАШЕНИЯ 23.05.07" xfId="933"/>
    <cellStyle name="_корректировка_КПМЭС 4кв" xfId="1406"/>
    <cellStyle name="_Краткий анализ 2006г НОВЫЙ" xfId="1007"/>
    <cellStyle name="_Лимит 4 кв 06г. (Согл год - утверж 9 мес)" xfId="1008"/>
    <cellStyle name="_Лист в ТЭЦ март 04г" xfId="1009"/>
    <cellStyle name="_Лист1" xfId="1010"/>
    <cellStyle name="_Лист1_1" xfId="1011"/>
    <cellStyle name="_Макет 813-3  2008г" xfId="1019"/>
    <cellStyle name="_Макет 813-3  2008г 2" xfId="1020"/>
    <cellStyle name="_Макет 813-3  2008г 2_Setup" xfId="1021"/>
    <cellStyle name="_Макет 813-3  2008г ІТ-техн" xfId="1022"/>
    <cellStyle name="_Макет 813-3  2008г ІТ-техн 2" xfId="1023"/>
    <cellStyle name="_Макет 813-3  2008г ІТ-техн 2_Setup" xfId="1024"/>
    <cellStyle name="_Макет 813-3  2008г ІТ-техн_Setup" xfId="1025"/>
    <cellStyle name="_Макет 813-3  2008г_Setup" xfId="1026"/>
    <cellStyle name="_Макроэкономика 2007" xfId="1027"/>
    <cellStyle name="_Макроэкономика 2007_c2006_нов" xfId="1028"/>
    <cellStyle name="_Макроэкономика 2008" xfId="1029"/>
    <cellStyle name="_Макроэкономика 2008_26.03.08_грн.ИП08 ПУ ГК ГВУ" xfId="1030"/>
    <cellStyle name="_Макроэкономика 2008_26.03.08_грн.ИП08 ПУ ГК ГВУ_Setup" xfId="1031"/>
    <cellStyle name="_Макроэкономика 2008_26.03.08_грн.ИП08 ПУ ГК ГВУ_Обоснование себестоимости (7)" xfId="1032"/>
    <cellStyle name="_Макроэкономика 2008_26.03.08_грн.ИП08 ПУ ГК ГВУ_Обоснование себестоимости (7)_Setup" xfId="1033"/>
    <cellStyle name="_Макроэкономика 2008_5 ЗД" xfId="1034"/>
    <cellStyle name="_Макроэкономика 2008_5 ЗД_Setup" xfId="1035"/>
    <cellStyle name="_Макроэкономика 2008_Setup" xfId="1036"/>
    <cellStyle name="_Макроэкономика 2008_Благо_ФА для  KPI " xfId="1037"/>
    <cellStyle name="_Макроэкономика 2008_Благо_ФА для  KPI _Setup" xfId="1038"/>
    <cellStyle name="_Макроэкономика 2008_ГК_ФА для  KPI " xfId="1039"/>
    <cellStyle name="_Макроэкономика 2008_ГК_ФА для  KPI _Setup" xfId="1040"/>
    <cellStyle name="_Макроэкономика 2008_ИП 2008 ПУ Степная лава 157 (4)" xfId="1041"/>
    <cellStyle name="_Макроэкономика 2008_ИП 2008 ПУ Степная лава 157 (4)_Setup" xfId="1042"/>
    <cellStyle name="_Макроэкономика 2008_СРОЧНО для Ромащина 24.07.08" xfId="1043"/>
    <cellStyle name="_Макроэкономика 2008_СРОЧНО для Ромащина 24.07.08_Setup" xfId="1044"/>
    <cellStyle name="_Мариэнерго" xfId="1045"/>
    <cellStyle name="_мет" xfId="1407"/>
    <cellStyle name="_мет_cеб_1кВтч_9м-цев" xfId="1408"/>
    <cellStyle name="_мет_БДР" xfId="1409"/>
    <cellStyle name="_мет_Книга2" xfId="1410"/>
    <cellStyle name="_мет_себ_1кВтч_4 кв_(БП, ТП) после БК" xfId="1412"/>
    <cellStyle name="_мет_С-ть 1 кВтч 4 месяца 2008_$" xfId="1411"/>
    <cellStyle name="_Металлургический дивизион - формы MR - v5.8" xfId="1046"/>
    <cellStyle name="_Металлургический дивизион - формы MR - v8.2" xfId="1047"/>
    <cellStyle name="_Металлургический дивизион - формы MR - v8.4" xfId="1048"/>
    <cellStyle name="_Модель - 2(23)" xfId="1049"/>
    <cellStyle name="_МОДЕЛЬ_1 (2)" xfId="1012"/>
    <cellStyle name="_мтр 2006 год по месяцам" xfId="1413"/>
    <cellStyle name="_МЭС Волги ЦПИД 2008-2010гг" xfId="1013"/>
    <cellStyle name="_МЭС Волги ЦПИД 2008-2010гг_Книга1" xfId="1014"/>
    <cellStyle name="_МЭС Волги ЦПИД 2008-2010гг_ПР ОФ на  2010-2014 01 10 2010 2011!!! для ДИиСП (2)" xfId="1015"/>
    <cellStyle name="_МЭС Волги ЦПИД 2008-2010гг_ПР ОФ на  2010-2014 коррект  26 10 2010" xfId="1016"/>
    <cellStyle name="_МЭС Волги ЦПИД 2008-2010гг_ПР ОФ на  2010-2014 коррект  26 10 2010 для ДИиСП (2)" xfId="1017"/>
    <cellStyle name="_МЭС Волги ЦПИД 2008-2010гг_ПР ОФ на  2010-2014 коррект  26 10 2010 для ДИиСП (3)" xfId="1018"/>
    <cellStyle name="_НВВ 2009 постатейно свод по филиалам_09_02_09" xfId="1050"/>
    <cellStyle name="_НВВ 2009 постатейно свод по филиалам_для Валентина" xfId="1051"/>
    <cellStyle name="_Незавершённое строительство" xfId="1052"/>
    <cellStyle name="_Незавершённое строительство_прил.7а" xfId="1054"/>
    <cellStyle name="_Незавершённое строительство_прил.7а_1" xfId="1055"/>
    <cellStyle name="_Незавершённое строительство_приложение 1.4" xfId="1056"/>
    <cellStyle name="_Незавершённое строительство_Филиал" xfId="1053"/>
    <cellStyle name="_некомплекс 2009-2011" xfId="1414"/>
    <cellStyle name="_некомплекс 2009-2011_Книга1" xfId="1415"/>
    <cellStyle name="_некомплекс 2009-2011_ПР ОФ на  2010-2014 01 10 2010 2011!!! для ДИиСП (2)" xfId="1416"/>
    <cellStyle name="_некомплекс 2009-2011_ПР ОФ на  2010-2014 коррект  26 10 2010" xfId="1417"/>
    <cellStyle name="_некомплекс 2009-2011_ПР ОФ на  2010-2014 коррект  26 10 2010 для ДИиСП (2)" xfId="1418"/>
    <cellStyle name="_некомплекс 2009-2011_ПР ОФ на  2010-2014 коррект  26 10 2010 для ДИиСП (3)" xfId="1419"/>
    <cellStyle name="_Нижновэнерго" xfId="1057"/>
    <cellStyle name="_Нижновэнерго прил.24" xfId="1058"/>
    <cellStyle name="_Нижновэнерго прил.24_прил.7а" xfId="1060"/>
    <cellStyle name="_Нижновэнерго прил.24_прил.7а_1" xfId="1061"/>
    <cellStyle name="_Нижновэнерго прил.24_приложение 1.4" xfId="1062"/>
    <cellStyle name="_Нижновэнерго прил.24_Филиал" xfId="1059"/>
    <cellStyle name="_Нижновэнерго_прил.7а" xfId="1069"/>
    <cellStyle name="_Нижновэнерго_прил.7а_1" xfId="1070"/>
    <cellStyle name="_Нижновэнерго_приложение 1.4" xfId="1071"/>
    <cellStyle name="_Нижновэнерго_Филиал" xfId="1068"/>
    <cellStyle name="_Нижновэнерго24" xfId="1063"/>
    <cellStyle name="_Нижновэнерго24_прил.7а" xfId="1065"/>
    <cellStyle name="_Нижновэнерго24_прил.7а_1" xfId="1066"/>
    <cellStyle name="_Нижновэнерго24_приложение 1.4" xfId="1067"/>
    <cellStyle name="_Нижновэнерго24_Филиал" xfId="1064"/>
    <cellStyle name="_Новый_КС2_Элпитание в МЭС Юга 5-7-1" xfId="1072"/>
    <cellStyle name="_Новый_КС2_Элпитание в МЭС Юга 5-7-1_КПЭ ВВоды ИП 2010 (отправка)" xfId="1073"/>
    <cellStyle name="_Новый_КС2_Элпитание в МЭС Юга 5-7-1_КПЭ ВВоды ИП 2010 (посл вар  26 05 11)" xfId="1074"/>
    <cellStyle name="_Новый_КС2_Элпитание в МЭС Юга 5-7-1_КПЭ ВВоды ИП 2010 (посл вар  26 05 11) (3)" xfId="1075"/>
    <cellStyle name="_Новый_КС2_Элпитание в МЭС Юга 5-7-1_ремонт" xfId="1076"/>
    <cellStyle name="_Общий свод 4 декабрь, ноябрь, октябрь" xfId="1078"/>
    <cellStyle name="_Омск" xfId="1079"/>
    <cellStyle name="_Описание объектов" xfId="1080"/>
    <cellStyle name="_Описание объектов_Книга1" xfId="1081"/>
    <cellStyle name="_Описание объектов_ПР ОФ на  2010-2014 01 10 2010 2011!!! для ДИиСП (2)" xfId="1082"/>
    <cellStyle name="_Описание объектов_ПР ОФ на  2010-2014 коррект  26 10 2010" xfId="1083"/>
    <cellStyle name="_Описание объектов_ПР ОФ на  2010-2014 коррект  26 10 2010 для ДИиСП (2)" xfId="1084"/>
    <cellStyle name="_Описание объектов_ПР ОФ на  2010-2014 коррект  26 10 2010 для ДИиСП (3)" xfId="1085"/>
    <cellStyle name="_опл.и выполн.янв. -нояб + декаб.оператив" xfId="1420"/>
    <cellStyle name="_опл.и выполн.янв. -нояб + декаб.оператив_прил.7а" xfId="1423"/>
    <cellStyle name="_опл.и выполн.янв. -нояб + декаб.оператив_прил.7а_1" xfId="1424"/>
    <cellStyle name="_опл.и выполн.янв. -нояб + декаб.оператив_приложение 1.4" xfId="1425"/>
    <cellStyle name="_опл.и выполн.янв. -нояб + декаб.оператив_Филиал" xfId="1421"/>
    <cellStyle name="_опл.и выполн.янв. -нояб + декаб.оператив_Филиал_1" xfId="1422"/>
    <cellStyle name="_ОПМЭС 2004 статья 1_1_1_2" xfId="1077"/>
    <cellStyle name="_Ориентировочный график платежей бл 4" xfId="1086"/>
    <cellStyle name="_Осн Форма 2_1_ОП 13 05(1)" xfId="1087"/>
    <cellStyle name="_остаток векселей_01_07" xfId="1426"/>
    <cellStyle name="_отдано в РЭК сводный план ИП 2007 300606" xfId="1427"/>
    <cellStyle name="_Отражение источников" xfId="1088"/>
    <cellStyle name="_Отражение источников_прил.7а" xfId="1090"/>
    <cellStyle name="_Отражение источников_прил.7а_1" xfId="1091"/>
    <cellStyle name="_Отражение источников_приложение 1.4" xfId="1092"/>
    <cellStyle name="_Отражение источников_Филиал" xfId="1089"/>
    <cellStyle name="_Отчет 2006 _П 15 01" xfId="1093"/>
    <cellStyle name="_Отчёт за 3 квартал 2005_челяб" xfId="1100"/>
    <cellStyle name="_Отчёт за 3 квартал 2005_челяб_прил.7а" xfId="1102"/>
    <cellStyle name="_Отчёт за 3 квартал 2005_челяб_прил.7а_1" xfId="1103"/>
    <cellStyle name="_Отчёт за 3 квартал 2005_челяб_приложение 1.4" xfId="1104"/>
    <cellStyle name="_Отчёт за 3 квартал 2005_челяб_Филиал" xfId="1101"/>
    <cellStyle name="_Отчет за IIIкв.2005г. ОАО Мариэнерго (печать) в МРСК" xfId="1094"/>
    <cellStyle name="_Отчет за IIIкв.2005г. ОАО Мариэнерго (печать) в МРСК_прил.7а" xfId="1096"/>
    <cellStyle name="_Отчет за IIIкв.2005г. ОАО Мариэнерго (печать) в МРСК_прил.7а_1" xfId="1097"/>
    <cellStyle name="_Отчет за IIIкв.2005г. ОАО Мариэнерго (печать) в МРСК_приложение 1.4" xfId="1098"/>
    <cellStyle name="_Отчет за IIIкв.2005г. ОАО Мариэнерго (печать) в МРСК_Филиал" xfId="1095"/>
    <cellStyle name="_отчёт ИПР_3кв_мари" xfId="1428"/>
    <cellStyle name="_отчёт ИПР_3кв_мари_прил.7а" xfId="1430"/>
    <cellStyle name="_отчёт ИПР_3кв_мари_прил.7а_1" xfId="1431"/>
    <cellStyle name="_отчёт ИПР_3кв_мари_приложение 1.4" xfId="1432"/>
    <cellStyle name="_отчёт ИПР_3кв_мари_Филиал" xfId="1429"/>
    <cellStyle name="_Отчет о ходе реализации Чулковка РУ35 13_08_07" xfId="1099"/>
    <cellStyle name="_Перегруппировка 2009 - 2011" xfId="1136"/>
    <cellStyle name="_Перечень по ТП" xfId="1137"/>
    <cellStyle name="_Перечень по ТП на 2009 год _4 от 11 01 09 (2)" xfId="1138"/>
    <cellStyle name="_Перечень по ТП_дополненный (2)" xfId="1140"/>
    <cellStyle name="_Перечень по ТП_прил.7а" xfId="1141"/>
    <cellStyle name="_Перечень по ТП_прил.7а_1" xfId="1142"/>
    <cellStyle name="_Перечень по ТП_Филиал" xfId="1139"/>
    <cellStyle name="_Подряд 4кв 06 КМС" xfId="1143"/>
    <cellStyle name="_поквартальная разбивка реновации 2009" xfId="1433"/>
    <cellStyle name="_Последний ПЭП и Бюджет 2006 КузбПМЭС" xfId="1144"/>
    <cellStyle name="_пр 5 тариф RAB" xfId="1434"/>
    <cellStyle name="_ПР ОФ 2010-2012 для ФСТ" xfId="1105"/>
    <cellStyle name="_ПР ОФ 2010-2012 для ФСТ_Книга1" xfId="1106"/>
    <cellStyle name="_ПР ОФ 2010-2012 для ФСТ_ПР ОФ на  2010-2014 01 10 2010 2011!!! для ДИиСП (2)" xfId="1107"/>
    <cellStyle name="_ПР ОФ 2010-2012 для ФСТ_ПР ОФ на  2010-2014 коррект  26 10 2010" xfId="1108"/>
    <cellStyle name="_ПР ОФ 2010-2012 для ФСТ_ПР ОФ на  2010-2014 коррект  26 10 2010 для ДИиСП (2)" xfId="1109"/>
    <cellStyle name="_ПР ОФ 2010-2012 для ФСТ_ПР ОФ на  2010-2014 коррект  26 10 2010 для ДИиСП (3)" xfId="1110"/>
    <cellStyle name="_ПР ОФ 2010-2014" xfId="1111"/>
    <cellStyle name="_ПР ОФ 2010-2014_Книга1" xfId="1112"/>
    <cellStyle name="_ПР ОФ 2010-2014_ПР ОФ на  2010-2014 01 10 2010 2011!!! для ДИиСП (2)" xfId="1113"/>
    <cellStyle name="_ПР ОФ 2010-2014_ПР ОФ на  2010-2014 коррект  26 10 2010" xfId="1114"/>
    <cellStyle name="_ПР ОФ 2010-2014_ПР ОФ на  2010-2014 коррект  26 10 2010 для ДИиСП (2)" xfId="1115"/>
    <cellStyle name="_ПР ОФ 2010-2014_ПР ОФ на  2010-2014 коррект  26 10 2010 для ДИиСП (3)" xfId="1116"/>
    <cellStyle name="_ПР ОФ на  2010-2014 01 10 2010 2011!!! для ДИиСП (2)" xfId="1117"/>
    <cellStyle name="_ПР ОФ на  2010-2014 коррект  26 10 2010" xfId="1118"/>
    <cellStyle name="_ПР ОФ на  2010-2014 коррект  26 10 2010 для ДИиСП (2)" xfId="1119"/>
    <cellStyle name="_ПР ОФ на  2010-2014 коррект  26 10 2010 для ДИиСП (3)" xfId="1120"/>
    <cellStyle name="_Предложения по корректировке программы реновации (с учетом реновации за счет аморт)" xfId="1145"/>
    <cellStyle name="_Предложения по реновации 2008-2012" xfId="1146"/>
    <cellStyle name="_Предложения по реновации 2008-2012_Книга1" xfId="1147"/>
    <cellStyle name="_Предложения по реновации 2008-2012_ПР ОФ на  2010-2014 01 10 2010 2011!!! для ДИиСП (2)" xfId="1148"/>
    <cellStyle name="_Предложения по реновации 2008-2012_ПР ОФ на  2010-2014 коррект  26 10 2010" xfId="1149"/>
    <cellStyle name="_Предложения по реновации 2008-2012_ПР ОФ на  2010-2014 коррект  26 10 2010 для ДИиСП (2)" xfId="1150"/>
    <cellStyle name="_Предложения по реновации 2008-2012_ПР ОФ на  2010-2014 коррект  26 10 2010 для ДИиСП (3)" xfId="1151"/>
    <cellStyle name="_Предожение _ДБП_2009 г ( согласованные БП)  (2)" xfId="1152"/>
    <cellStyle name="_Прил 1 Расчет транспортный налог" xfId="1153"/>
    <cellStyle name="_прил090724 - Реновация поквартально v9 - отправ" xfId="1435"/>
    <cellStyle name="_Прил4-1_ФинПл5л_06.08.10" xfId="1154"/>
    <cellStyle name="_Прил4-1_ФинПл5л_06.08.10_4.2" xfId="1155"/>
    <cellStyle name="_Прил4-1_ФинПл5л_06.08.10_иа" xfId="1157"/>
    <cellStyle name="_Прил4-1_ФинПл5л_06.08.10_прил.7а" xfId="1158"/>
    <cellStyle name="_Прил4-1_ФинПл5л_06.08.10_прил.7а_1" xfId="1159"/>
    <cellStyle name="_Прил4-1_ФинПл5л_06.08.10_тэ" xfId="1160"/>
    <cellStyle name="_Прил4-1_ФинПл5л_06.08.10_Филиал" xfId="1156"/>
    <cellStyle name="_прилож.8, 8а с АДРЕСНОЙ 19.04.07" xfId="1436"/>
    <cellStyle name="_прилож.8, 8а с АДРЕСНОЙ 19.04.07_прил.7а" xfId="1438"/>
    <cellStyle name="_прилож.8, 8а с АДРЕСНОЙ 19.04.07_прил.7а_1" xfId="1439"/>
    <cellStyle name="_прилож.8, 8а с АДРЕСНОЙ 19.04.07_приложение 1.4" xfId="1440"/>
    <cellStyle name="_прилож.8, 8а с АДРЕСНОЙ 19.04.07_Филиал" xfId="1437"/>
    <cellStyle name="_приложение  1 2007 25.12. 06" xfId="1441"/>
    <cellStyle name="_Приложение 18.02.08 минус СКП-ГЕНЕРАЦИЯ" xfId="1161"/>
    <cellStyle name="_Приложение 1НОВАЯ" xfId="1162"/>
    <cellStyle name="_Приложение 2 Сети 110 и ниже" xfId="1163"/>
    <cellStyle name="_Приложение 4_ФП _новый" xfId="1164"/>
    <cellStyle name="_Приложение 4_ФП _новый_ННЭ" xfId="1165"/>
    <cellStyle name="_Приложение 4_ФП _новый_прил.7а" xfId="1167"/>
    <cellStyle name="_Приложение 4_ФП _новый_прил.7а_1" xfId="1168"/>
    <cellStyle name="_Приложение 4_ФП _новый_рэ" xfId="1169"/>
    <cellStyle name="_Приложение 4_ФП _новый_Филиал" xfId="1166"/>
    <cellStyle name="_Приложение к протоколу Правления 070607с Чечней" xfId="1171"/>
    <cellStyle name="_Приложение к протоколу Правления 070607с Чечней_Книга1" xfId="1172"/>
    <cellStyle name="_Приложение к протоколу Правления 070607с Чечней_ПР ОФ на  2010-2014 01 10 2010 2011!!! для ДИиСП (2)" xfId="1173"/>
    <cellStyle name="_Приложение к протоколу Правления 070607с Чечней_ПР ОФ на  2010-2014 коррект  26 10 2010" xfId="1174"/>
    <cellStyle name="_Приложение к протоколу Правления 070607с Чечней_ПР ОФ на  2010-2014 коррект  26 10 2010 для ДИиСП (2)" xfId="1175"/>
    <cellStyle name="_Приложение к протоколу Правления 070607с Чечней_ПР ОФ на  2010-2014 коррект  26 10 2010 для ДИиСП (3)" xfId="1176"/>
    <cellStyle name="_Приложение МТС-3-КС" xfId="1170"/>
    <cellStyle name="_Приложение-МТС--2-1" xfId="1177"/>
    <cellStyle name="_Приложения 4_1 5 (2010)" xfId="1178"/>
    <cellStyle name="_Приложения 4_1 5 (2010)_4.2" xfId="1179"/>
    <cellStyle name="_Приложения 4_1 5 (2010)_иа" xfId="1182"/>
    <cellStyle name="_Приложения 4_1 5 (2010)_прил.7а" xfId="1183"/>
    <cellStyle name="_Приложения 4_1 5 (2010)_прил.7а_1" xfId="1184"/>
    <cellStyle name="_Приложения 4_1 5 (2010)_Филиал" xfId="1180"/>
    <cellStyle name="_Приложения 4_1 5 (2010)_Форматы Минпромэнерго(2) с расшифровкой и физ объемами" xfId="1181"/>
    <cellStyle name="_Приложения 4_1 5 _формат_Тарасов" xfId="1185"/>
    <cellStyle name="_Приложения 4_1 5 _формат_Тарасов_4.2" xfId="1186"/>
    <cellStyle name="_Приложения 4_1 5 _формат_Тарасов_прил.7а" xfId="1188"/>
    <cellStyle name="_Приложения 4_1 5 _формат_Тарасов_прил.7а_1" xfId="1189"/>
    <cellStyle name="_Приложения 4_1 5 _формат_Тарасов_Филиал" xfId="1187"/>
    <cellStyle name="_ПриложенияОКСу" xfId="1190"/>
    <cellStyle name="_ПриложенияОКСу_прил.7а" xfId="1192"/>
    <cellStyle name="_ПриложенияОКСу_прил.7а_1" xfId="1193"/>
    <cellStyle name="_ПриложенияОКСу_приложение 1.4" xfId="1194"/>
    <cellStyle name="_ПриложенияОКСу_Филиал" xfId="1191"/>
    <cellStyle name="_Приобретение ОС 3кв.5.04.06г.(1)" xfId="1195"/>
    <cellStyle name="_Приобретение ОС Упр 2007" xfId="1196"/>
    <cellStyle name="_Прогноз 6мес06 ОП ФСК 19 06" xfId="1197"/>
    <cellStyle name="_программа замены оборудования ФСК на 2008 коррект" xfId="1442"/>
    <cellStyle name="_программа замены оборудования ФСК на 2008 коррект_Книга1" xfId="1443"/>
    <cellStyle name="_программа замены оборудования ФСК на 2008 коррект_ПР ОФ на  2010-2014 01 10 2010 2011!!! для ДИиСП (2)" xfId="1444"/>
    <cellStyle name="_программа замены оборудования ФСК на 2008 коррект_ПР ОФ на  2010-2014 коррект  26 10 2010" xfId="1445"/>
    <cellStyle name="_программа замены оборудования ФСК на 2008 коррект_ПР ОФ на  2010-2014 коррект  26 10 2010 для ДИиСП (2)" xfId="1446"/>
    <cellStyle name="_программа замены оборудования ФСК на 2008 коррект_ПР ОФ на  2010-2014 коррект  26 10 2010 для ДИиСП (3)" xfId="1447"/>
    <cellStyle name="_Программа по техприсоединению от 15 01  МРСК" xfId="1198"/>
    <cellStyle name="_Программы  замены ВЗУ и АБ ФСК и  МСК, ВМТ на 2008г" xfId="1199"/>
    <cellStyle name="_Программы  замены ВЗУ и АБ ФСК и  МСК, ВМТ на 2008г_Книга1" xfId="1200"/>
    <cellStyle name="_Программы  замены ВЗУ и АБ ФСК и  МСК, ВМТ на 2008г_ПР ОФ на  2010-2014 01 10 2010 2011!!! для ДИиСП (2)" xfId="1201"/>
    <cellStyle name="_Программы  замены ВЗУ и АБ ФСК и  МСК, ВМТ на 2008г_ПР ОФ на  2010-2014 коррект  26 10 2010" xfId="1202"/>
    <cellStyle name="_Программы  замены ВЗУ и АБ ФСК и  МСК, ВМТ на 2008г_ПР ОФ на  2010-2014 коррект  26 10 2010 для ДИиСП (2)" xfId="1203"/>
    <cellStyle name="_Программы  замены ВЗУ и АБ ФСК и  МСК, ВМТ на 2008г_ПР ОФ на  2010-2014 коррект  26 10 2010 для ДИиСП (3)" xfId="1204"/>
    <cellStyle name="_Проект 3 кв ТОиР  ХМК " xfId="1205"/>
    <cellStyle name="_Проект 3 кв ТОиР Красноярск" xfId="1206"/>
    <cellStyle name="_Проект плана по ремонту 3 кв ЗБП МСК ОАО Читаэнерго" xfId="1207"/>
    <cellStyle name="_Проект плана по ремонту 3 кв. ЗБП МСК ОАО Бурятэнерго" xfId="1208"/>
    <cellStyle name="_Проект подряд ремонт 3кв 06г ОП" xfId="1209"/>
    <cellStyle name="_Проект программы 2010_2014 20082009" xfId="1210"/>
    <cellStyle name="_Проект сметы ОП ТОиР МСК 4кв 06г" xfId="1211"/>
    <cellStyle name="_ПС Константиновка_2007-2604" xfId="1121"/>
    <cellStyle name="_ПСУИС" xfId="1122"/>
    <cellStyle name="_ПТОиР  БДР и БДДС 4кв 2006 КЭ" xfId="1123"/>
    <cellStyle name="_ПТОиР  БДР и БДДС 4кв 2006 ХП" xfId="1124"/>
    <cellStyle name="_ПТОиР  БДР и БДДС 4кв 2006 ХЭ" xfId="1125"/>
    <cellStyle name="_ПЭП и Б на  2006 УпрМЭС 07.11.05" xfId="1126"/>
    <cellStyle name="_ПЭП и Б на  2006 УпрМЭС утвержденный" xfId="1127"/>
    <cellStyle name="_ПЭП и Бюджет 2005г 2-3 уровни" xfId="1128"/>
    <cellStyle name="_ПЭП и Бюджет Кузбасского ПМЭС" xfId="1129"/>
    <cellStyle name="_ПЭП и Бюджет на 2005г УправленияМЭС" xfId="1130"/>
    <cellStyle name="_ПЭП и Бюджет на 4кв04г УправленияМЭС" xfId="1131"/>
    <cellStyle name="_ПЭП на 3 кв 2006 г ЗБП МЭС" xfId="1132"/>
    <cellStyle name="_ПЭПиБюджет на 2006гММСКмин" xfId="1133"/>
    <cellStyle name="_ПЭПиБюджет на 2кв 2006гММСК" xfId="1134"/>
    <cellStyle name="_ПЭПиБюджет на 2кв.2005г" xfId="1135"/>
    <cellStyle name="_Р-5 02.01.06.06.02.03 Ответств" xfId="1212"/>
    <cellStyle name="_Радиост., 21.01.05" xfId="1213"/>
    <cellStyle name="_Радиост., 21.01.05 2" xfId="1214"/>
    <cellStyle name="_Радиост., 21.01.05 2_Setup" xfId="1215"/>
    <cellStyle name="_Радиост., 21.01.05_Setup" xfId="1216"/>
    <cellStyle name="_РаппопортРАСЧЕТ ФОТ  на 9 мес 2008  " xfId="1217"/>
    <cellStyle name="_Расчет RAB_22072008" xfId="1218"/>
    <cellStyle name="_Расчет RAB_Лен и МОЭСК_с 2010 года_14.04.2009_со сглаж_version 3.0_без ФСК" xfId="1219"/>
    <cellStyle name="_расчет аморт.2006 ОП в МЭС" xfId="1448"/>
    <cellStyle name="_Расчеты для плана   2006г" xfId="1221"/>
    <cellStyle name="_Расчеты ЕНЭС   2006г" xfId="1220"/>
    <cellStyle name="_расшифровка активов_27.06.05" xfId="1449"/>
    <cellStyle name="_Реестр Корректировок на ПМЭС 09 06г" xfId="1222"/>
    <cellStyle name="_Реестр по ТП_прил_9" xfId="1223"/>
    <cellStyle name="_Резервная копия Выгрузка из АРМа БДР 9 мес по ФСК от Миши 11 09 06" xfId="1224"/>
    <cellStyle name="_Резервная копия Резервная копия Выгрузка из АРМа БДР 9 мес по ФСК от Миши 11 09 06" xfId="1225"/>
    <cellStyle name="_реконстр согл МЭС" xfId="1450"/>
    <cellStyle name="_реконстр согл МЭС_Книга1" xfId="1451"/>
    <cellStyle name="_реконстр согл МЭС_ПР ОФ на  2010-2014 01 10 2010 2011!!! для ДИиСП (2)" xfId="1452"/>
    <cellStyle name="_реконстр согл МЭС_ПР ОФ на  2010-2014 коррект  26 10 2010" xfId="1453"/>
    <cellStyle name="_реконстр согл МЭС_ПР ОФ на  2010-2014 коррект  26 10 2010 для ДИиСП (2)" xfId="1454"/>
    <cellStyle name="_реконстр согл МЭС_ПР ОФ на  2010-2014 коррект  26 10 2010 для ДИиСП (3)" xfId="1455"/>
    <cellStyle name="_ренновация ОФ ФСК 2008-2010 предл МЭС" xfId="1456"/>
    <cellStyle name="_ренновация ОФ ФСК 2008-2010 предл МЭС_Книга1" xfId="1457"/>
    <cellStyle name="_ренновация ОФ ФСК 2008-2010 предл МЭС_ПР ОФ на  2010-2014 01 10 2010 2011!!! для ДИиСП (2)" xfId="1458"/>
    <cellStyle name="_ренновация ОФ ФСК 2008-2010 предл МЭС_ПР ОФ на  2010-2014 коррект  26 10 2010" xfId="1459"/>
    <cellStyle name="_ренновация ОФ ФСК 2008-2010 предл МЭС_ПР ОФ на  2010-2014 коррект  26 10 2010 для ДИиСП (2)" xfId="1460"/>
    <cellStyle name="_ренновация ОФ ФСК 2008-2010 предл МЭС_ПР ОФ на  2010-2014 коррект  26 10 2010 для ДИиСП (3)" xfId="1461"/>
    <cellStyle name="_Реновация ОФ ФСК и МСК на 2009_2013 свод (2)" xfId="1226"/>
    <cellStyle name="_Реновация ОФ ФСК и МСК на 2009_2013 свод (2)_Книга1" xfId="1227"/>
    <cellStyle name="_Реновация ОФ ФСК и МСК на 2009_2013 свод (2)_ПР ОФ на  2010-2014 01 10 2010 2011!!! для ДИиСП (2)" xfId="1228"/>
    <cellStyle name="_Реновация ОФ ФСК и МСК на 2009_2013 свод (2)_ПР ОФ на  2010-2014 коррект  26 10 2010" xfId="1229"/>
    <cellStyle name="_Реновация ОФ ФСК и МСК на 2009_2013 свод (2)_ПР ОФ на  2010-2014 коррект  26 10 2010 для ДИиСП (2)" xfId="1230"/>
    <cellStyle name="_Реновация ОФ ФСК и МСК на 2009_2013 свод (2)_ПР ОФ на  2010-2014 коррект  26 10 2010 для ДИиСП (3)" xfId="1231"/>
    <cellStyle name="_Реновация ОФ ФСК и МСК на 2009_2015 (ПМЭС) испр 24.06.08" xfId="1232"/>
    <cellStyle name="_Реновация ОФ ФСК и МСК на 2009_2015 (ПМЭС) испр 24.06.08_Книга1" xfId="1233"/>
    <cellStyle name="_Реновация ОФ ФСК и МСК на 2009_2015 (ПМЭС) испр 24.06.08_ПР ОФ на  2010-2014 01 10 2010 2011!!! для ДИиСП (2)" xfId="1234"/>
    <cellStyle name="_Реновация ОФ ФСК и МСК на 2009_2015 (ПМЭС) испр 24.06.08_ПР ОФ на  2010-2014 коррект  26 10 2010" xfId="1235"/>
    <cellStyle name="_Реновация ОФ ФСК и МСК на 2009_2015 (ПМЭС) испр 24.06.08_ПР ОФ на  2010-2014 коррект  26 10 2010 для ДИиСП (2)" xfId="1236"/>
    <cellStyle name="_Реновация ОФ ФСК и МСК на 2009_2015 (ПМЭС) испр 24.06.08_ПР ОФ на  2010-2014 коррект  26 10 2010 для ДИиСП (3)" xfId="1237"/>
    <cellStyle name="_Рязаньэнерго" xfId="1238"/>
    <cellStyle name="_С учетом погашения задолженности_Векселя" xfId="1239"/>
    <cellStyle name="_Сб-macro 2020" xfId="1266"/>
    <cellStyle name="_Сведения о расходах на 2004г" xfId="1267"/>
    <cellStyle name="_Свод" xfId="1268"/>
    <cellStyle name="_Свод Актуарии (прав)" xfId="1269"/>
    <cellStyle name="_Свод Актуарии (прав) (2)" xfId="1270"/>
    <cellStyle name="_Свод Март 2009" xfId="1271"/>
    <cellStyle name="_Свод по ИПР (2)" xfId="1274"/>
    <cellStyle name="_Свод подрядчиков общий" xfId="1275"/>
    <cellStyle name="_СВОД прогноз БДДС 1пг 2007 07 06 07" xfId="1245"/>
    <cellStyle name="_СВОД прогноз БДДС 1пг 2007 18 06 07 мах" xfId="1246"/>
    <cellStyle name="_Свод Февраль 2009г." xfId="1272"/>
    <cellStyle name="_Свод ЦИУС  2008 БДР защищенный" xfId="1273"/>
    <cellStyle name="_СВОД_2011" xfId="1247"/>
    <cellStyle name="_СВОД_2012" xfId="1248"/>
    <cellStyle name="_СВОД_2013" xfId="1249"/>
    <cellStyle name="_СВОД_2014" xfId="1250"/>
    <cellStyle name="_СВОД_2015" xfId="1251"/>
    <cellStyle name="_Сводная по мероприятиям_с учетом корректировки 16.07.07_с учетом корректировки Героев Космоса" xfId="1276"/>
    <cellStyle name="_Сводная по мероприятиям_с учетом корректировки 16.07.07_с учетом корректировки Героев Космоса 2" xfId="1277"/>
    <cellStyle name="_Сводная по мероприятиям_с учетом корректировки 16.07.07_с учетом корректировки Героев Космоса 2_Setup" xfId="1278"/>
    <cellStyle name="_Сводная по мероприятиям_с учетом корректировки 16.07.07_с учетом корректировки Героев Космоса_Setup" xfId="1279"/>
    <cellStyle name="_Сибирь-84чел." xfId="1280"/>
    <cellStyle name="_Сквозная сс_2008" xfId="1281"/>
    <cellStyle name="_СМЕТА ОКС 2 кв." xfId="1252"/>
    <cellStyle name="_Согласованный бюджет 2006 г" xfId="1282"/>
    <cellStyle name="_согласованный ФСК ФОТ ОП ЕНЭС" xfId="1462"/>
    <cellStyle name="_Спецодежда" xfId="1283"/>
    <cellStyle name="_спецодежда отправ в МЭС" xfId="1463"/>
    <cellStyle name="_СПП  Правление 09102007" xfId="1253"/>
    <cellStyle name="_СПП  Правление 09102007_Книга1" xfId="1254"/>
    <cellStyle name="_СПП  Правление 09102007_ПР ОФ на  2010-2014 01 10 2010 2011!!! для ДИиСП (2)" xfId="1255"/>
    <cellStyle name="_СПП  Правление 09102007_ПР ОФ на  2010-2014 коррект  26 10 2010" xfId="1256"/>
    <cellStyle name="_СПП  Правление 09102007_ПР ОФ на  2010-2014 коррект  26 10 2010 для ДИиСП (2)" xfId="1257"/>
    <cellStyle name="_СПП  Правление 09102007_ПР ОФ на  2010-2014 коррект  26 10 2010 для ДИиСП (3)" xfId="1258"/>
    <cellStyle name="_СПРАВКА_анализ испол ИПР в 2006 г" xfId="1259"/>
    <cellStyle name="_СПРАВКА_анализ испол ИПР в 2006 г_прил.7а" xfId="1261"/>
    <cellStyle name="_СПРАВКА_анализ испол ИПР в 2006 г_прил.7а_1" xfId="1262"/>
    <cellStyle name="_СПРАВКА_анализ испол ИПР в 2006 г_приложение 1.4" xfId="1263"/>
    <cellStyle name="_СПРАВКА_анализ испол ИПР в 2006 г_Филиал" xfId="1260"/>
    <cellStyle name="_Сравнительный_Мотовилиха" xfId="1284"/>
    <cellStyle name="_С-сть и анализ КД" xfId="1243"/>
    <cellStyle name="_С-сть и анализ ПУ" xfId="1244"/>
    <cellStyle name="_С-сть КД" xfId="1240"/>
    <cellStyle name="_С-сть ПУ (1)" xfId="1241"/>
    <cellStyle name="_С-сть ПУ 12 мес" xfId="1242"/>
    <cellStyle name="_Ст.1.1.1.1 Сырье и материалы 2004" xfId="1285"/>
    <cellStyle name="_СТ_Донецкая_25_08_07" xfId="1264"/>
    <cellStyle name="_Страхование свод 2006 (испр)" xfId="1286"/>
    <cellStyle name="_СТФ" xfId="1265"/>
    <cellStyle name="_Супер-макет отчетов по ИП 2008-3" xfId="1287"/>
    <cellStyle name="_таблицы  к 2006г" xfId="1464"/>
    <cellStyle name="_Таблицы для Отчета 2007" xfId="1297"/>
    <cellStyle name="_таблицы для расчетов28-04-08_2006-2009_прибыль корр_по ИА" xfId="1465"/>
    <cellStyle name="_таблицы для расчетов28-04-08_2006-2009с ИА" xfId="1466"/>
    <cellStyle name="_Талмуд КД" xfId="1298"/>
    <cellStyle name="_Талмуд КД (2 чт)" xfId="1299"/>
    <cellStyle name="_Талмуд КД (2 чт)_Setup" xfId="1300"/>
    <cellStyle name="_Талмуд КД_Setup" xfId="1303"/>
    <cellStyle name="_Талмуд КД-2" xfId="1301"/>
    <cellStyle name="_Талмуд КД-2_Setup" xfId="1302"/>
    <cellStyle name="_Талмуд ПУ" xfId="1304"/>
    <cellStyle name="_Талмуд ПУ_Setup" xfId="1305"/>
    <cellStyle name="_ТОиРУпр  БДР и БДДС на 4 кв 06" xfId="1288"/>
    <cellStyle name="_ТП ПУ 2 кв_25.03_1" xfId="1289"/>
    <cellStyle name="_ТП ПУ 2 кв_25.03_1_Setup" xfId="1290"/>
    <cellStyle name="_ТПиР сетей ФСК на 2008г" xfId="1291"/>
    <cellStyle name="_ТПиР сетей ФСК на 2008г_Книга1" xfId="1292"/>
    <cellStyle name="_ТПиР сетей ФСК на 2008г_ПР ОФ на  2010-2014 01 10 2010 2011!!! для ДИиСП (2)" xfId="1293"/>
    <cellStyle name="_ТПиР сетей ФСК на 2008г_ПР ОФ на  2010-2014 коррект  26 10 2010" xfId="1294"/>
    <cellStyle name="_ТПиР сетей ФСК на 2008г_ПР ОФ на  2010-2014 коррект  26 10 2010 для ДИиСП (2)" xfId="1295"/>
    <cellStyle name="_ТПиР сетей ФСК на 2008г_ПР ОФ на  2010-2014 коррект  26 10 2010 для ДИиСП (3)" xfId="1296"/>
    <cellStyle name="_Удмуртэнерго" xfId="1306"/>
    <cellStyle name="_Упр Ар имущ 2 кв 2006 07 02оконч" xfId="1307"/>
    <cellStyle name="_Управление МЭС ОС за1кв04г" xfId="1308"/>
    <cellStyle name="_Филиал" xfId="1310"/>
    <cellStyle name="_Филиал_прил.7а" xfId="1312"/>
    <cellStyle name="_Филиал_прил.7а_1" xfId="1313"/>
    <cellStyle name="_Филиал_Филиал" xfId="1311"/>
    <cellStyle name="_Фин_Константиновка" xfId="1314"/>
    <cellStyle name="_Форма 6  РТК.xls(отчет по Адр пр. ЛО)" xfId="1315"/>
    <cellStyle name="_Форма БДР и БДДС на 4 кв 2006Кузбассэнерго МСК" xfId="1316"/>
    <cellStyle name="_Форма БДР и БДДС на 4 кв 2006ФСК" xfId="1317"/>
    <cellStyle name="_Форма БДР и БДДС на 4кв 2006 МСК" xfId="1318"/>
    <cellStyle name="_Форма БДР и БДДС на 4кв 2006 ФСК" xfId="1319"/>
    <cellStyle name="_Форма БДР, БДДС 4кв 06г ТОиР ФСК" xfId="1320"/>
    <cellStyle name="_Форма на приобретение ОС  3 кв" xfId="1323"/>
    <cellStyle name="_Форма ПЭП и Бюджет на 2кв 2005г ОПМЭС" xfId="1321"/>
    <cellStyle name="_Форма ПЭП и Бюджет на 4кв 2005г ОПМЭС" xfId="1322"/>
    <cellStyle name="_форма расчета по Спецодежде ПМЭС 2005 год 4 кв 05" xfId="1467"/>
    <cellStyle name="_Формат Инвестиционной программы на 2009г( сети )." xfId="1324"/>
    <cellStyle name="_Формат Инвестиционной программы на 2009г( сети )._прил.7а" xfId="1326"/>
    <cellStyle name="_Формат Инвестиционной программы на 2009г( сети )._прил.7а_1" xfId="1327"/>
    <cellStyle name="_Формат Инвестиционной программы на 2009г( сети )._приложение 1.4" xfId="1328"/>
    <cellStyle name="_Формат Инвестиционной программы на 2009г( сети )._Филиал" xfId="1325"/>
    <cellStyle name="_Формат Инвестиционной программы на 2009г.исправл" xfId="1329"/>
    <cellStyle name="_Формат Инвестиционной программы на 2009г.исправл_прил.7а" xfId="1331"/>
    <cellStyle name="_Формат Инвестиционной программы на 2009г.исправл_прил.7а_1" xfId="1332"/>
    <cellStyle name="_Формат Инвестиционной программы на 2009г.исправл_приложение 1.4" xfId="1333"/>
    <cellStyle name="_Формат Инвестиционной программы на 2009г.исправл_Филиал" xfId="1330"/>
    <cellStyle name="_Формат ПЭС ЭУ 2 кв" xfId="1334"/>
    <cellStyle name="_Формат ПЭС ЭУ 2 кв (2)" xfId="1335"/>
    <cellStyle name="_Формат разбивки по МРСК_РСК" xfId="1336"/>
    <cellStyle name="_Формат_для Согласования" xfId="1337"/>
    <cellStyle name="_ФОТ 80чел.2008" xfId="1309"/>
    <cellStyle name="_ХПМЭС Приобретение ОС 2006" xfId="1338"/>
    <cellStyle name="_ЦФО_ДТЭК_МТО_07_07 РАСА" xfId="1339"/>
    <cellStyle name="_ЦФО_ДТЭК_МТО_07_07 РАСА 2" xfId="1340"/>
    <cellStyle name="_ЦФО_ДТЭК_МТО_07_07 РАСА 2_Setup" xfId="1341"/>
    <cellStyle name="_ЦФО_ДТЭК_МТО_07_07 РАСА_Setup" xfId="1342"/>
    <cellStyle name="_Чек" xfId="1343"/>
    <cellStyle name="_ШтабКвартира - формы MR - v3.0" xfId="1344"/>
    <cellStyle name="_ШтабКвартира - формы MR - v3.0_cеб_1кВтч_9м-цев" xfId="1345"/>
    <cellStyle name="_ШтабКвартира - формы MR - v3.0_БДР" xfId="1346"/>
    <cellStyle name="_ШтабКвартира - формы MR - v3.0_Книга2" xfId="1347"/>
    <cellStyle name="_ШтабКвартира - формы MR - v3.0_себ_1кВтч_4 кв_(БП, ТП) после БК" xfId="1349"/>
    <cellStyle name="_ШтабКвартира - формы MR - v3.0_С-ть 1 кВтч 4 месяца 2008_$" xfId="1348"/>
    <cellStyle name="_ШтабКвартира - формы MR - v5 0" xfId="1350"/>
    <cellStyle name="_ШтабКвартира - формы MR - v5 0_cеб_1кВтч_9м-цев" xfId="1351"/>
    <cellStyle name="_ШтабКвартира - формы MR - v5 0_БДР" xfId="1352"/>
    <cellStyle name="_ШтабКвартира - формы MR - v5 0_Книга2" xfId="1353"/>
    <cellStyle name="_ШтабКвартира - формы MR - v5 0_себ_1кВтч_4 кв_(БП, ТП) после БК" xfId="1355"/>
    <cellStyle name="_ШтабКвартира - формы MR - v5 0_С-ть 1 кВтч 4 месяца 2008_$" xfId="1354"/>
    <cellStyle name="_ШтабКвартира - формы MR - v7.2(уточнить соответствие)" xfId="1356"/>
    <cellStyle name="_ШтабКвартира - формы MR - v7.2(уточнить соответствие)_cеб_1кВтч_9м-цев" xfId="1357"/>
    <cellStyle name="_ШтабКвартира - формы MR - v7.2(уточнить соответствие)_БДР" xfId="1358"/>
    <cellStyle name="_ШтабКвартира - формы MR - v7.2(уточнить соответствие)_Книга2" xfId="1359"/>
    <cellStyle name="_ШтабКвартира - формы MR - v7.2(уточнить соответствие)_себ_1кВтч_4 кв_(БП, ТП) после БК" xfId="1361"/>
    <cellStyle name="_ШтабКвартира - формы MR - v7.2(уточнить соответствие)_С-ть 1 кВтч 4 месяца 2008_$" xfId="1360"/>
    <cellStyle name="_ШтабКвартира - формы MR - v8.1" xfId="1362"/>
    <cellStyle name="_ШтабКвартира - формы MR - v8.1_cеб_1кВтч_9м-цев" xfId="1363"/>
    <cellStyle name="_ШтабКвартира - формы MR - v8.1_БДР" xfId="1364"/>
    <cellStyle name="_ШтабКвартира - формы MR - v8.1_Книга2" xfId="1365"/>
    <cellStyle name="_ШтабКвартира - формы MR - v8.1_себ_1кВтч_4 кв_(БП, ТП) после БК" xfId="1367"/>
    <cellStyle name="_ШтабКвартира - формы MR - v8.1_С-ть 1 кВтч 4 месяца 2008_$" xfId="1366"/>
    <cellStyle name="_ШтабКвартира - формы MR - v8.2" xfId="1368"/>
    <cellStyle name="_ШтабКвартира - формы MR - v8.2_cеб_1кВтч_9м-цев" xfId="1369"/>
    <cellStyle name="_ШтабКвартира - формы MR - v8.2_БДР" xfId="1370"/>
    <cellStyle name="_ШтабКвартира - формы MR - v8.2_Книга2" xfId="1371"/>
    <cellStyle name="_ШтабКвартира - формы MR - v8.2_себ_1кВтч_4 кв_(БП, ТП) после БК" xfId="1373"/>
    <cellStyle name="_ШтабКвартира - формы MR - v8.2_С-ть 1 кВтч 4 месяца 2008_$" xfId="1372"/>
    <cellStyle name="_Юбилейная Мероприятия по выходу из кризиса" xfId="1374"/>
    <cellStyle name="_Юбилейная Мероприятия по выходу из кризиса_Setup" xfId="1375"/>
    <cellStyle name="_Январь 2009" xfId="1376"/>
    <cellStyle name="”ˆŠ‘ˆŽ‚€›‰" xfId="64138"/>
    <cellStyle name="”ˆ€‘Ž‚›‰" xfId="64139"/>
    <cellStyle name="”€ЌЂЌ‘Ћ‚›‰" xfId="64141"/>
    <cellStyle name="”€ќђќ‘ћ‚›‰ 2" xfId="64144"/>
    <cellStyle name="”€ќђќ‘ћ‚›‰_Setup" xfId="64145"/>
    <cellStyle name="”€Љ‘€ђЋ‚ЂЌЌ›‰" xfId="64140"/>
    <cellStyle name="”€љ‘€ђћ‚ђќќ›‰ 2" xfId="64142"/>
    <cellStyle name="”€љ‘€ђћ‚ђќќ›‰_Setup" xfId="64143"/>
    <cellStyle name="”ќђќ‘ћ‚›‰" xfId="64136"/>
    <cellStyle name="”ќђќ‘ћ‚›‰ 2" xfId="64137"/>
    <cellStyle name="”љ‘ђћ‚ђќќ›‰" xfId="64134"/>
    <cellStyle name="”љ‘ђћ‚ђќќ›‰ 2" xfId="64135"/>
    <cellStyle name="„€’€" xfId="64150"/>
    <cellStyle name="„…ќ…†ќ›‰" xfId="64147"/>
    <cellStyle name="„…ќ…†ќ›‰ 2" xfId="64148"/>
    <cellStyle name="„……†›‰" xfId="64149"/>
    <cellStyle name="„Ђ’Ђ" xfId="64146"/>
    <cellStyle name="£ BP" xfId="2143"/>
    <cellStyle name="¥ JY" xfId="2144"/>
    <cellStyle name="€’ЋѓЋ‚›‰" xfId="64158"/>
    <cellStyle name="€’ћѓћ‚›‰ 2" xfId="64159"/>
    <cellStyle name="€’ћѓћ‚›‰_Setup" xfId="64160"/>
    <cellStyle name="=C:\WINNT35\SYSTEM32\COMMAND.COM" xfId="428"/>
    <cellStyle name="‡€ƒŽ‹Ž‚ŽŠ1" xfId="64155"/>
    <cellStyle name="‡€ƒŽ‹Ž‚ŽŠ2" xfId="64156"/>
    <cellStyle name="‡ђѓћ‹ћ‚ћљ1" xfId="64151"/>
    <cellStyle name="‡ђѓћ‹ћ‚ћљ1 2" xfId="64152"/>
    <cellStyle name="‡ђѓћ‹ћ‚ћљ2" xfId="64153"/>
    <cellStyle name="‡ђѓћ‹ћ‚ћљ2 2" xfId="64154"/>
    <cellStyle name="•W€_GE 3 MINIMUM" xfId="64157"/>
    <cellStyle name="’ћѓћ‚›‰" xfId="2126"/>
    <cellStyle name="’ћѓћ‚›‰ 2" xfId="2127"/>
    <cellStyle name="" xfId="2109"/>
    <cellStyle name="" xfId="2110"/>
    <cellStyle name="" xfId="2119"/>
    <cellStyle name="_лизинг и страхование" xfId="2115"/>
    <cellStyle name="_лизинг и страхование" xfId="2124"/>
    <cellStyle name="_лизинг и страхование_Денежный поток ЗАО ЭПИ-2008г.(в объемах декабря)2811  ПОСЛЕДНИЙ (Перераб. с изм. старахованием)" xfId="2116"/>
    <cellStyle name="_лизинг и страхование_Денежный поток ЗАО ЭПИ-2008г.(в объемах декабря)2811  ПОСЛЕДНИЙ (Перераб. с изм. старахованием)" xfId="2125"/>
    <cellStyle name="_ЛИЗИНГовый КАЛЕНДАРЬ" xfId="2111"/>
    <cellStyle name="_ЛИЗИНГовый КАЛЕНДАРЬ" xfId="2120"/>
    <cellStyle name="_ЛИЗИНГовый КАЛЕНДАРЬ_Денежный поток ЗАО ЭПИ-2008г.(в объемах декабря)2811  ПОСЛЕДНИЙ (Перераб. с изм. старахованием)" xfId="2112"/>
    <cellStyle name="_ЛИЗИНГовый КАЛЕНДАРЬ_Денежный поток ЗАО ЭПИ-2008г.(в объемах декабря)2811  ПОСЛЕДНИЙ (Перераб. с изм. старахованием)" xfId="2121"/>
    <cellStyle name="_ПУШКИНО ( прир.ГАЗ  2009-2014 проектная мощность вар1" xfId="2113"/>
    <cellStyle name="_ПУШКИНО ( прир.ГАЗ  2009-2014 проектная мощность вар1" xfId="2122"/>
    <cellStyle name="_ПУШКИНО ( прир.ГАЗ  2009-2014 проектная мощность вар1_Денежный поток ЗАО ЭПИ-2008г.(в объемах декабря)2811  ПОСЛЕДНИЙ (Перераб. с изм. старахованием)" xfId="2114"/>
    <cellStyle name="_ПУШКИНО ( прир.ГАЗ  2009-2014 проектная мощность вар1_Денежный поток ЗАО ЭПИ-2008г.(в объемах декабря)2811  ПОСЛЕДНИЙ (Перераб. с изм. старахованием)" xfId="2123"/>
    <cellStyle name="" xfId="2128"/>
    <cellStyle name="" xfId="2136"/>
    <cellStyle name="_лизинг и страхование" xfId="2133"/>
    <cellStyle name="_лизинг и страхование" xfId="2141"/>
    <cellStyle name="_лизинг и страхование_Денежный поток ЗАО ЭПИ-2008г.(в объемах декабря)2811  ПОСЛЕДНИЙ (Перераб. с изм. старахованием)" xfId="2134"/>
    <cellStyle name="_лизинг и страхование_Денежный поток ЗАО ЭПИ-2008г.(в объемах декабря)2811  ПОСЛЕДНИЙ (Перераб. с изм. старахованием)" xfId="2142"/>
    <cellStyle name="_ЛИЗИНГовый КАЛЕНДАРЬ" xfId="2129"/>
    <cellStyle name="_ЛИЗИНГовый КАЛЕНДАРЬ" xfId="2137"/>
    <cellStyle name="_ЛИЗИНГовый КАЛЕНДАРЬ_Денежный поток ЗАО ЭПИ-2008г.(в объемах декабря)2811  ПОСЛЕДНИЙ (Перераб. с изм. старахованием)" xfId="2130"/>
    <cellStyle name="_ЛИЗИНГовый КАЛЕНДАРЬ_Денежный поток ЗАО ЭПИ-2008г.(в объемах декабря)2811  ПОСЛЕДНИЙ (Перераб. с изм. старахованием)" xfId="2138"/>
    <cellStyle name="_ПУШКИНО ( прир.ГАЗ  2009-2014 проектная мощность вар1" xfId="2131"/>
    <cellStyle name="_ПУШКИНО ( прир.ГАЗ  2009-2014 проектная мощность вар1" xfId="2139"/>
    <cellStyle name="_ПУШКИНО ( прир.ГАЗ  2009-2014 проектная мощность вар1_Денежный поток ЗАО ЭПИ-2008г.(в объемах декабря)2811  ПОСЛЕДНИЙ (Перераб. с изм. старахованием)" xfId="2132"/>
    <cellStyle name="_ПУШКИНО ( прир.ГАЗ  2009-2014 проектная мощность вар1_Денежный поток ЗАО ЭПИ-2008г.(в объемах декабря)2811  ПОСЛЕДНИЙ (Перераб. с изм. старахованием)" xfId="2140"/>
    <cellStyle name="" xfId="2135"/>
    <cellStyle name="1" xfId="2117"/>
    <cellStyle name="2" xfId="2118"/>
    <cellStyle name="0,00;0;" xfId="7"/>
    <cellStyle name="0.0" xfId="8"/>
    <cellStyle name="1decimal" xfId="9"/>
    <cellStyle name="1Normal" xfId="10"/>
    <cellStyle name="1Outputbox1" xfId="11"/>
    <cellStyle name="1Outputbox2" xfId="12"/>
    <cellStyle name="1Outputheader" xfId="13"/>
    <cellStyle name="1Outputheader2" xfId="14"/>
    <cellStyle name="1Outputsubtitle" xfId="15"/>
    <cellStyle name="1Outputtitle" xfId="16"/>
    <cellStyle name="1Profileheader" xfId="17"/>
    <cellStyle name="1Profilelowerbox" xfId="18"/>
    <cellStyle name="1Profilesubheader" xfId="19"/>
    <cellStyle name="1Profiletitle" xfId="20"/>
    <cellStyle name="1Profiletopbox" xfId="21"/>
    <cellStyle name="20% - Accent1" xfId="22"/>
    <cellStyle name="20% - Accent2" xfId="23"/>
    <cellStyle name="20% - Accent3" xfId="24"/>
    <cellStyle name="20% - Accent4" xfId="25"/>
    <cellStyle name="20% - Accent5" xfId="26"/>
    <cellStyle name="20% - Accent6" xfId="27"/>
    <cellStyle name="20% - Акцент1 10" xfId="28"/>
    <cellStyle name="20% - Акцент1 13" xfId="29"/>
    <cellStyle name="20% - Акцент1 2" xfId="30"/>
    <cellStyle name="20% - Акцент1 2 2" xfId="31"/>
    <cellStyle name="20% - Акцент1 2 3" xfId="32"/>
    <cellStyle name="20% - Акцент1 2 4" xfId="33"/>
    <cellStyle name="20% - Акцент1 2 5" xfId="34"/>
    <cellStyle name="20% - Акцент1 2 6" xfId="35"/>
    <cellStyle name="20% - Акцент1 2_Инвестпрог.17_19_ копияКрымэнерго_12.02.16 - копия" xfId="36"/>
    <cellStyle name="20% - Акцент1 3" xfId="37"/>
    <cellStyle name="20% - Акцент1 3 2" xfId="38"/>
    <cellStyle name="20% - Акцент1 3_Инвестпрог.17_19_ копияКрымэнерго_12.02.16 - копия" xfId="39"/>
    <cellStyle name="20% - Акцент1 4" xfId="40"/>
    <cellStyle name="20% - Акцент1 4 2" xfId="41"/>
    <cellStyle name="20% - Акцент1 4_Инвестпрог.17_19_ копияКрымэнерго_12.02.16 - копия" xfId="42"/>
    <cellStyle name="20% - Акцент1 5" xfId="43"/>
    <cellStyle name="20% - Акцент1 5 2" xfId="44"/>
    <cellStyle name="20% - Акцент1 5_Инвестпрог.17_19_ копияКрымэнерго_12.02.16 - копия" xfId="45"/>
    <cellStyle name="20% - Акцент1 6" xfId="46"/>
    <cellStyle name="20% - Акцент1 6 2" xfId="47"/>
    <cellStyle name="20% - Акцент1 6_Инвестпрог.17_19_ копияКрымэнерго_12.02.16 - копия" xfId="48"/>
    <cellStyle name="20% - Акцент1 7" xfId="49"/>
    <cellStyle name="20% - Акцент1 8" xfId="50"/>
    <cellStyle name="20% - Акцент1 9" xfId="51"/>
    <cellStyle name="20% - Акцент2 10" xfId="52"/>
    <cellStyle name="20% - Акцент2 2" xfId="53"/>
    <cellStyle name="20% - Акцент2 2 2" xfId="54"/>
    <cellStyle name="20% - Акцент2 2 3" xfId="55"/>
    <cellStyle name="20% - Акцент2 2 4" xfId="56"/>
    <cellStyle name="20% - Акцент2 2 5" xfId="57"/>
    <cellStyle name="20% - Акцент2 2 6" xfId="58"/>
    <cellStyle name="20% - Акцент2 2_Инвестпрог.17_19_ копияКрымэнерго_12.02.16 - копия" xfId="59"/>
    <cellStyle name="20% - Акцент2 3" xfId="60"/>
    <cellStyle name="20% - Акцент2 3 2" xfId="61"/>
    <cellStyle name="20% - Акцент2 3_Инвестпрог.17_19_ копияКрымэнерго_12.02.16 - копия" xfId="62"/>
    <cellStyle name="20% - Акцент2 4" xfId="63"/>
    <cellStyle name="20% - Акцент2 4 2" xfId="64"/>
    <cellStyle name="20% - Акцент2 4_Инвестпрог.17_19_ копияКрымэнерго_12.02.16 - копия" xfId="65"/>
    <cellStyle name="20% - Акцент2 5" xfId="66"/>
    <cellStyle name="20% - Акцент2 5 2" xfId="67"/>
    <cellStyle name="20% - Акцент2 5_Инвестпрог.17_19_ копияКрымэнерго_12.02.16 - копия" xfId="68"/>
    <cellStyle name="20% - Акцент2 6" xfId="69"/>
    <cellStyle name="20% - Акцент2 6 2" xfId="70"/>
    <cellStyle name="20% - Акцент2 6_Инвестпрог.17_19_ копияКрымэнерго_12.02.16 - копия" xfId="71"/>
    <cellStyle name="20% - Акцент2 7" xfId="72"/>
    <cellStyle name="20% - Акцент2 8" xfId="73"/>
    <cellStyle name="20% - Акцент2 9" xfId="74"/>
    <cellStyle name="20% - Акцент3 10" xfId="75"/>
    <cellStyle name="20% - Акцент3 2" xfId="76"/>
    <cellStyle name="20% - Акцент3 2 2" xfId="77"/>
    <cellStyle name="20% - Акцент3 2 3" xfId="78"/>
    <cellStyle name="20% - Акцент3 2 4" xfId="79"/>
    <cellStyle name="20% - Акцент3 2 5" xfId="80"/>
    <cellStyle name="20% - Акцент3 2 6" xfId="81"/>
    <cellStyle name="20% - Акцент3 2_Инвестпрог.17_19_ копияКрымэнерго_12.02.16 - копия" xfId="82"/>
    <cellStyle name="20% - Акцент3 3" xfId="83"/>
    <cellStyle name="20% - Акцент3 3 2" xfId="84"/>
    <cellStyle name="20% - Акцент3 3_Инвестпрог.17_19_ копияКрымэнерго_12.02.16 - копия" xfId="85"/>
    <cellStyle name="20% - Акцент3 4" xfId="86"/>
    <cellStyle name="20% - Акцент3 4 2" xfId="87"/>
    <cellStyle name="20% - Акцент3 4_Инвестпрог.17_19_ копияКрымэнерго_12.02.16 - копия" xfId="88"/>
    <cellStyle name="20% - Акцент3 5" xfId="89"/>
    <cellStyle name="20% - Акцент3 5 2" xfId="90"/>
    <cellStyle name="20% - Акцент3 5_Инвестпрог.17_19_ копияКрымэнерго_12.02.16 - копия" xfId="91"/>
    <cellStyle name="20% - Акцент3 6" xfId="92"/>
    <cellStyle name="20% - Акцент3 6 2" xfId="93"/>
    <cellStyle name="20% - Акцент3 6_Инвестпрог.17_19_ копияКрымэнерго_12.02.16 - копия" xfId="94"/>
    <cellStyle name="20% - Акцент3 7" xfId="95"/>
    <cellStyle name="20% - Акцент3 8" xfId="96"/>
    <cellStyle name="20% - Акцент3 9" xfId="97"/>
    <cellStyle name="20% - Акцент4 10" xfId="98"/>
    <cellStyle name="20% - Акцент4 2" xfId="99"/>
    <cellStyle name="20% - Акцент4 2 2" xfId="100"/>
    <cellStyle name="20% - Акцент4 2 3" xfId="101"/>
    <cellStyle name="20% - Акцент4 2 4" xfId="102"/>
    <cellStyle name="20% - Акцент4 2 5" xfId="103"/>
    <cellStyle name="20% - Акцент4 2 6" xfId="104"/>
    <cellStyle name="20% - Акцент4 2_Инвестпрог.17_19_ копияКрымэнерго_12.02.16 - копия" xfId="105"/>
    <cellStyle name="20% - Акцент4 3" xfId="106"/>
    <cellStyle name="20% - Акцент4 3 2" xfId="107"/>
    <cellStyle name="20% - Акцент4 3_Инвестпрог.17_19_ копияКрымэнерго_12.02.16 - копия" xfId="108"/>
    <cellStyle name="20% - Акцент4 4" xfId="109"/>
    <cellStyle name="20% - Акцент4 4 2" xfId="110"/>
    <cellStyle name="20% - Акцент4 4_Инвестпрог.17_19_ копияКрымэнерго_12.02.16 - копия" xfId="111"/>
    <cellStyle name="20% - Акцент4 5" xfId="112"/>
    <cellStyle name="20% - Акцент4 5 2" xfId="113"/>
    <cellStyle name="20% - Акцент4 5_Инвестпрог.17_19_ копияКрымэнерго_12.02.16 - копия" xfId="114"/>
    <cellStyle name="20% - Акцент4 6" xfId="115"/>
    <cellStyle name="20% - Акцент4 6 2" xfId="116"/>
    <cellStyle name="20% - Акцент4 6_Инвестпрог.17_19_ копияКрымэнерго_12.02.16 - копия" xfId="117"/>
    <cellStyle name="20% - Акцент4 7" xfId="118"/>
    <cellStyle name="20% - Акцент4 8" xfId="119"/>
    <cellStyle name="20% - Акцент4 9" xfId="120"/>
    <cellStyle name="20% - Акцент5 10" xfId="121"/>
    <cellStyle name="20% - Акцент5 2" xfId="122"/>
    <cellStyle name="20% - Акцент5 2 2" xfId="123"/>
    <cellStyle name="20% - Акцент5 2 3" xfId="124"/>
    <cellStyle name="20% - Акцент5 2 4" xfId="125"/>
    <cellStyle name="20% - Акцент5 2 5" xfId="126"/>
    <cellStyle name="20% - Акцент5 2 6" xfId="127"/>
    <cellStyle name="20% - Акцент5 2_Инвестпрог.17_19_ копияКрымэнерго_12.02.16 - копия" xfId="128"/>
    <cellStyle name="20% - Акцент5 3" xfId="129"/>
    <cellStyle name="20% - Акцент5 3 2" xfId="130"/>
    <cellStyle name="20% - Акцент5 3_Инвестпрог.17_19_ копияКрымэнерго_12.02.16 - копия" xfId="131"/>
    <cellStyle name="20% - Акцент5 4" xfId="132"/>
    <cellStyle name="20% - Акцент5 4 2" xfId="133"/>
    <cellStyle name="20% - Акцент5 4_Инвестпрог.17_19_ копияКрымэнерго_12.02.16 - копия" xfId="134"/>
    <cellStyle name="20% - Акцент5 5" xfId="135"/>
    <cellStyle name="20% - Акцент5 5 2" xfId="136"/>
    <cellStyle name="20% - Акцент5 5_Инвестпрог.17_19_ копияКрымэнерго_12.02.16 - копия" xfId="137"/>
    <cellStyle name="20% - Акцент5 6" xfId="138"/>
    <cellStyle name="20% - Акцент5 6 2" xfId="139"/>
    <cellStyle name="20% - Акцент5 6_Инвестпрог.17_19_ копияКрымэнерго_12.02.16 - копия" xfId="140"/>
    <cellStyle name="20% - Акцент5 7" xfId="141"/>
    <cellStyle name="20% - Акцент5 8" xfId="142"/>
    <cellStyle name="20% - Акцент5 9" xfId="143"/>
    <cellStyle name="20% - Акцент6 10" xfId="144"/>
    <cellStyle name="20% - Акцент6 2" xfId="145"/>
    <cellStyle name="20% - Акцент6 2 2" xfId="146"/>
    <cellStyle name="20% - Акцент6 2 3" xfId="147"/>
    <cellStyle name="20% - Акцент6 2 4" xfId="148"/>
    <cellStyle name="20% - Акцент6 2 5" xfId="149"/>
    <cellStyle name="20% - Акцент6 2 6" xfId="150"/>
    <cellStyle name="20% - Акцент6 2_Инвестпрог.17_19_ копияКрымэнерго_12.02.16 - копия" xfId="151"/>
    <cellStyle name="20% - Акцент6 3" xfId="152"/>
    <cellStyle name="20% - Акцент6 3 2" xfId="153"/>
    <cellStyle name="20% - Акцент6 3_Инвестпрог.17_19_ копияКрымэнерго_12.02.16 - копия" xfId="154"/>
    <cellStyle name="20% - Акцент6 4" xfId="155"/>
    <cellStyle name="20% - Акцент6 4 2" xfId="156"/>
    <cellStyle name="20% - Акцент6 4_Инвестпрог.17_19_ копияКрымэнерго_12.02.16 - копия" xfId="157"/>
    <cellStyle name="20% - Акцент6 5" xfId="158"/>
    <cellStyle name="20% - Акцент6 5 2" xfId="159"/>
    <cellStyle name="20% - Акцент6 5_Инвестпрог.17_19_ копияКрымэнерго_12.02.16 - копия" xfId="160"/>
    <cellStyle name="20% - Акцент6 6" xfId="161"/>
    <cellStyle name="20% - Акцент6 6 2" xfId="162"/>
    <cellStyle name="20% - Акцент6 6_Инвестпрог.17_19_ копияКрымэнерго_12.02.16 - копия" xfId="163"/>
    <cellStyle name="20% - Акцент6 7" xfId="164"/>
    <cellStyle name="20% - Акцент6 8" xfId="165"/>
    <cellStyle name="20% - Акцент6 9" xfId="166"/>
    <cellStyle name="2decimal" xfId="167"/>
    <cellStyle name="40% - Accent1" xfId="168"/>
    <cellStyle name="40% - Accent2" xfId="169"/>
    <cellStyle name="40% - Accent3" xfId="170"/>
    <cellStyle name="40% - Accent4" xfId="171"/>
    <cellStyle name="40% - Accent5" xfId="172"/>
    <cellStyle name="40% - Accent6" xfId="173"/>
    <cellStyle name="40% - Акцент1 10" xfId="174"/>
    <cellStyle name="40% - Акцент1 2" xfId="175"/>
    <cellStyle name="40% - Акцент1 2 2" xfId="176"/>
    <cellStyle name="40% - Акцент1 2 3" xfId="177"/>
    <cellStyle name="40% - Акцент1 2 4" xfId="178"/>
    <cellStyle name="40% - Акцент1 2 5" xfId="179"/>
    <cellStyle name="40% - Акцент1 2 6" xfId="180"/>
    <cellStyle name="40% - Акцент1 2_Инвестпрог.17_19_ копияКрымэнерго_12.02.16 - копия" xfId="181"/>
    <cellStyle name="40% - Акцент1 3" xfId="182"/>
    <cellStyle name="40% - Акцент1 3 2" xfId="183"/>
    <cellStyle name="40% - Акцент1 3_Инвестпрог.17_19_ копияКрымэнерго_12.02.16 - копия" xfId="184"/>
    <cellStyle name="40% - Акцент1 4" xfId="185"/>
    <cellStyle name="40% - Акцент1 4 2" xfId="186"/>
    <cellStyle name="40% - Акцент1 4_Инвестпрог.17_19_ копияКрымэнерго_12.02.16 - копия" xfId="187"/>
    <cellStyle name="40% - Акцент1 5" xfId="188"/>
    <cellStyle name="40% - Акцент1 5 2" xfId="189"/>
    <cellStyle name="40% - Акцент1 5_Инвестпрог.17_19_ копияКрымэнерго_12.02.16 - копия" xfId="190"/>
    <cellStyle name="40% - Акцент1 6" xfId="191"/>
    <cellStyle name="40% - Акцент1 6 2" xfId="192"/>
    <cellStyle name="40% - Акцент1 6_Инвестпрог.17_19_ копияКрымэнерго_12.02.16 - копия" xfId="193"/>
    <cellStyle name="40% - Акцент1 7" xfId="194"/>
    <cellStyle name="40% - Акцент1 8" xfId="195"/>
    <cellStyle name="40% - Акцент1 9" xfId="196"/>
    <cellStyle name="40% - Акцент2 10" xfId="197"/>
    <cellStyle name="40% - Акцент2 2" xfId="198"/>
    <cellStyle name="40% - Акцент2 2 2" xfId="199"/>
    <cellStyle name="40% - Акцент2 2 3" xfId="200"/>
    <cellStyle name="40% - Акцент2 2 4" xfId="201"/>
    <cellStyle name="40% - Акцент2 2 5" xfId="202"/>
    <cellStyle name="40% - Акцент2 2 6" xfId="203"/>
    <cellStyle name="40% - Акцент2 2_Инвестпрог.17_19_ копияКрымэнерго_12.02.16 - копия" xfId="204"/>
    <cellStyle name="40% - Акцент2 3" xfId="205"/>
    <cellStyle name="40% - Акцент2 3 2" xfId="206"/>
    <cellStyle name="40% - Акцент2 3_Инвестпрог.17_19_ копияКрымэнерго_12.02.16 - копия" xfId="207"/>
    <cellStyle name="40% - Акцент2 4" xfId="208"/>
    <cellStyle name="40% - Акцент2 4 2" xfId="209"/>
    <cellStyle name="40% - Акцент2 4_Инвестпрог.17_19_ копияКрымэнерго_12.02.16 - копия" xfId="210"/>
    <cellStyle name="40% - Акцент2 5" xfId="211"/>
    <cellStyle name="40% - Акцент2 5 2" xfId="212"/>
    <cellStyle name="40% - Акцент2 5_Инвестпрог.17_19_ копияКрымэнерго_12.02.16 - копия" xfId="213"/>
    <cellStyle name="40% - Акцент2 6" xfId="214"/>
    <cellStyle name="40% - Акцент2 6 2" xfId="215"/>
    <cellStyle name="40% - Акцент2 6_Инвестпрог.17_19_ копияКрымэнерго_12.02.16 - копия" xfId="216"/>
    <cellStyle name="40% - Акцент2 7" xfId="217"/>
    <cellStyle name="40% - Акцент2 8" xfId="218"/>
    <cellStyle name="40% - Акцент2 9" xfId="219"/>
    <cellStyle name="40% - Акцент3 10" xfId="220"/>
    <cellStyle name="40% - Акцент3 2" xfId="221"/>
    <cellStyle name="40% - Акцент3 2 2" xfId="222"/>
    <cellStyle name="40% - Акцент3 2 3" xfId="223"/>
    <cellStyle name="40% - Акцент3 2 4" xfId="224"/>
    <cellStyle name="40% - Акцент3 2 5" xfId="225"/>
    <cellStyle name="40% - Акцент3 2 6" xfId="226"/>
    <cellStyle name="40% - Акцент3 2_Инвестпрог.17_19_ копияКрымэнерго_12.02.16 - копия" xfId="227"/>
    <cellStyle name="40% - Акцент3 3" xfId="228"/>
    <cellStyle name="40% - Акцент3 3 2" xfId="229"/>
    <cellStyle name="40% - Акцент3 3_Инвестпрог.17_19_ копияКрымэнерго_12.02.16 - копия" xfId="230"/>
    <cellStyle name="40% - Акцент3 4" xfId="231"/>
    <cellStyle name="40% - Акцент3 4 2" xfId="232"/>
    <cellStyle name="40% - Акцент3 4_Инвестпрог.17_19_ копияКрымэнерго_12.02.16 - копия" xfId="233"/>
    <cellStyle name="40% - Акцент3 5" xfId="234"/>
    <cellStyle name="40% - Акцент3 5 2" xfId="235"/>
    <cellStyle name="40% - Акцент3 5_Инвестпрог.17_19_ копияКрымэнерго_12.02.16 - копия" xfId="236"/>
    <cellStyle name="40% - Акцент3 6" xfId="237"/>
    <cellStyle name="40% - Акцент3 6 2" xfId="238"/>
    <cellStyle name="40% - Акцент3 6_Инвестпрог.17_19_ копияКрымэнерго_12.02.16 - копия" xfId="239"/>
    <cellStyle name="40% - Акцент3 7" xfId="240"/>
    <cellStyle name="40% - Акцент3 8" xfId="241"/>
    <cellStyle name="40% - Акцент3 9" xfId="242"/>
    <cellStyle name="40% - Акцент4 10" xfId="243"/>
    <cellStyle name="40% - Акцент4 2" xfId="244"/>
    <cellStyle name="40% - Акцент4 2 2" xfId="245"/>
    <cellStyle name="40% - Акцент4 2 3" xfId="246"/>
    <cellStyle name="40% - Акцент4 2 4" xfId="247"/>
    <cellStyle name="40% - Акцент4 2 5" xfId="248"/>
    <cellStyle name="40% - Акцент4 2 6" xfId="249"/>
    <cellStyle name="40% - Акцент4 2_Инвестпрог.17_19_ копияКрымэнерго_12.02.16 - копия" xfId="250"/>
    <cellStyle name="40% - Акцент4 3" xfId="251"/>
    <cellStyle name="40% - Акцент4 3 2" xfId="252"/>
    <cellStyle name="40% - Акцент4 3_Инвестпрог.17_19_ копияКрымэнерго_12.02.16 - копия" xfId="253"/>
    <cellStyle name="40% - Акцент4 4" xfId="254"/>
    <cellStyle name="40% - Акцент4 4 2" xfId="255"/>
    <cellStyle name="40% - Акцент4 4_Инвестпрог.17_19_ копияКрымэнерго_12.02.16 - копия" xfId="256"/>
    <cellStyle name="40% - Акцент4 5" xfId="257"/>
    <cellStyle name="40% - Акцент4 5 2" xfId="258"/>
    <cellStyle name="40% - Акцент4 5_Инвестпрог.17_19_ копияКрымэнерго_12.02.16 - копия" xfId="259"/>
    <cellStyle name="40% - Акцент4 6" xfId="260"/>
    <cellStyle name="40% - Акцент4 6 2" xfId="261"/>
    <cellStyle name="40% - Акцент4 6_Инвестпрог.17_19_ копияКрымэнерго_12.02.16 - копия" xfId="262"/>
    <cellStyle name="40% - Акцент4 7" xfId="263"/>
    <cellStyle name="40% - Акцент4 8" xfId="264"/>
    <cellStyle name="40% - Акцент4 9" xfId="265"/>
    <cellStyle name="40% - Акцент5 10" xfId="266"/>
    <cellStyle name="40% - Акцент5 2" xfId="267"/>
    <cellStyle name="40% - Акцент5 2 2" xfId="268"/>
    <cellStyle name="40% - Акцент5 2 3" xfId="269"/>
    <cellStyle name="40% - Акцент5 2 4" xfId="270"/>
    <cellStyle name="40% - Акцент5 2 5" xfId="271"/>
    <cellStyle name="40% - Акцент5 2 6" xfId="272"/>
    <cellStyle name="40% - Акцент5 2_Инвестпрог.17_19_ копияКрымэнерго_12.02.16 - копия" xfId="273"/>
    <cellStyle name="40% - Акцент5 3" xfId="274"/>
    <cellStyle name="40% - Акцент5 3 2" xfId="275"/>
    <cellStyle name="40% - Акцент5 3_Инвестпрог.17_19_ копияКрымэнерго_12.02.16 - копия" xfId="276"/>
    <cellStyle name="40% - Акцент5 4" xfId="277"/>
    <cellStyle name="40% - Акцент5 4 2" xfId="278"/>
    <cellStyle name="40% - Акцент5 4_Инвестпрог.17_19_ копияКрымэнерго_12.02.16 - копия" xfId="279"/>
    <cellStyle name="40% - Акцент5 5" xfId="280"/>
    <cellStyle name="40% - Акцент5 5 2" xfId="281"/>
    <cellStyle name="40% - Акцент5 5_Инвестпрог.17_19_ копияКрымэнерго_12.02.16 - копия" xfId="282"/>
    <cellStyle name="40% - Акцент5 6" xfId="283"/>
    <cellStyle name="40% - Акцент5 6 2" xfId="284"/>
    <cellStyle name="40% - Акцент5 6_Инвестпрог.17_19_ копияКрымэнерго_12.02.16 - копия" xfId="285"/>
    <cellStyle name="40% - Акцент5 7" xfId="286"/>
    <cellStyle name="40% - Акцент5 8" xfId="287"/>
    <cellStyle name="40% - Акцент5 9" xfId="288"/>
    <cellStyle name="40% - Акцент6 10" xfId="289"/>
    <cellStyle name="40% - Акцент6 2" xfId="290"/>
    <cellStyle name="40% - Акцент6 2 2" xfId="291"/>
    <cellStyle name="40% - Акцент6 2 3" xfId="292"/>
    <cellStyle name="40% - Акцент6 2 4" xfId="293"/>
    <cellStyle name="40% - Акцент6 2 5" xfId="294"/>
    <cellStyle name="40% - Акцент6 2 6" xfId="295"/>
    <cellStyle name="40% - Акцент6 2_Инвестпрог.17_19_ копияКрымэнерго_12.02.16 - копия" xfId="296"/>
    <cellStyle name="40% - Акцент6 3" xfId="297"/>
    <cellStyle name="40% - Акцент6 3 2" xfId="298"/>
    <cellStyle name="40% - Акцент6 3_Инвестпрог.17_19_ копияКрымэнерго_12.02.16 - копия" xfId="299"/>
    <cellStyle name="40% - Акцент6 4" xfId="300"/>
    <cellStyle name="40% - Акцент6 4 2" xfId="301"/>
    <cellStyle name="40% - Акцент6 4_Инвестпрог.17_19_ копияКрымэнерго_12.02.16 - копия" xfId="302"/>
    <cellStyle name="40% - Акцент6 5" xfId="303"/>
    <cellStyle name="40% - Акцент6 5 2" xfId="304"/>
    <cellStyle name="40% - Акцент6 5_Инвестпрог.17_19_ копияКрымэнерго_12.02.16 - копия" xfId="305"/>
    <cellStyle name="40% - Акцент6 6" xfId="306"/>
    <cellStyle name="40% - Акцент6 6 2" xfId="307"/>
    <cellStyle name="40% - Акцент6 6_Инвестпрог.17_19_ копияКрымэнерго_12.02.16 - копия" xfId="308"/>
    <cellStyle name="40% - Акцент6 7" xfId="309"/>
    <cellStyle name="40% - Акцент6 8" xfId="310"/>
    <cellStyle name="40% - Акцент6 9" xfId="311"/>
    <cellStyle name="60% - Accent1" xfId="312"/>
    <cellStyle name="60% - Accent2" xfId="313"/>
    <cellStyle name="60% - Accent3" xfId="314"/>
    <cellStyle name="60% - Accent4" xfId="315"/>
    <cellStyle name="60% - Accent5" xfId="316"/>
    <cellStyle name="60% - Accent6" xfId="317"/>
    <cellStyle name="60% - Акцент1 10" xfId="318"/>
    <cellStyle name="60% - Акцент1 2" xfId="319"/>
    <cellStyle name="60% - Акцент1 2 2" xfId="320"/>
    <cellStyle name="60% - Акцент1 2 3" xfId="321"/>
    <cellStyle name="60% - Акцент1 2 4" xfId="322"/>
    <cellStyle name="60% - Акцент1 2 5" xfId="323"/>
    <cellStyle name="60% - Акцент1 2 6" xfId="324"/>
    <cellStyle name="60% - Акцент1 3" xfId="325"/>
    <cellStyle name="60% - Акцент1 3 2" xfId="326"/>
    <cellStyle name="60% - Акцент1 4" xfId="327"/>
    <cellStyle name="60% - Акцент1 4 2" xfId="328"/>
    <cellStyle name="60% - Акцент1 5" xfId="329"/>
    <cellStyle name="60% - Акцент1 5 2" xfId="330"/>
    <cellStyle name="60% - Акцент1 6" xfId="331"/>
    <cellStyle name="60% - Акцент1 6 2" xfId="332"/>
    <cellStyle name="60% - Акцент1 7" xfId="333"/>
    <cellStyle name="60% - Акцент1 8" xfId="334"/>
    <cellStyle name="60% - Акцент1 9" xfId="335"/>
    <cellStyle name="60% - Акцент2 10" xfId="336"/>
    <cellStyle name="60% - Акцент2 2" xfId="337"/>
    <cellStyle name="60% - Акцент2 2 2" xfId="338"/>
    <cellStyle name="60% - Акцент2 2 3" xfId="339"/>
    <cellStyle name="60% - Акцент2 2 4" xfId="340"/>
    <cellStyle name="60% - Акцент2 2 5" xfId="341"/>
    <cellStyle name="60% - Акцент2 2 6" xfId="342"/>
    <cellStyle name="60% - Акцент2 3" xfId="343"/>
    <cellStyle name="60% - Акцент2 3 2" xfId="344"/>
    <cellStyle name="60% - Акцент2 4" xfId="345"/>
    <cellStyle name="60% - Акцент2 4 2" xfId="346"/>
    <cellStyle name="60% - Акцент2 5" xfId="347"/>
    <cellStyle name="60% - Акцент2 5 2" xfId="348"/>
    <cellStyle name="60% - Акцент2 6" xfId="349"/>
    <cellStyle name="60% - Акцент2 6 2" xfId="350"/>
    <cellStyle name="60% - Акцент2 7" xfId="351"/>
    <cellStyle name="60% - Акцент2 8" xfId="352"/>
    <cellStyle name="60% - Акцент2 9" xfId="353"/>
    <cellStyle name="60% - Акцент3 10" xfId="354"/>
    <cellStyle name="60% - Акцент3 2" xfId="355"/>
    <cellStyle name="60% - Акцент3 2 2" xfId="356"/>
    <cellStyle name="60% - Акцент3 2 3" xfId="357"/>
    <cellStyle name="60% - Акцент3 2 4" xfId="358"/>
    <cellStyle name="60% - Акцент3 2 5" xfId="359"/>
    <cellStyle name="60% - Акцент3 2 6" xfId="360"/>
    <cellStyle name="60% - Акцент3 3" xfId="361"/>
    <cellStyle name="60% - Акцент3 3 2" xfId="362"/>
    <cellStyle name="60% - Акцент3 4" xfId="363"/>
    <cellStyle name="60% - Акцент3 4 2" xfId="364"/>
    <cellStyle name="60% - Акцент3 5" xfId="365"/>
    <cellStyle name="60% - Акцент3 5 2" xfId="366"/>
    <cellStyle name="60% - Акцент3 6" xfId="367"/>
    <cellStyle name="60% - Акцент3 6 2" xfId="368"/>
    <cellStyle name="60% - Акцент3 7" xfId="369"/>
    <cellStyle name="60% - Акцент3 8" xfId="370"/>
    <cellStyle name="60% - Акцент3 9" xfId="371"/>
    <cellStyle name="60% - Акцент4 10" xfId="372"/>
    <cellStyle name="60% - Акцент4 2" xfId="373"/>
    <cellStyle name="60% - Акцент4 2 2" xfId="374"/>
    <cellStyle name="60% - Акцент4 2 3" xfId="375"/>
    <cellStyle name="60% - Акцент4 2 4" xfId="376"/>
    <cellStyle name="60% - Акцент4 2 5" xfId="377"/>
    <cellStyle name="60% - Акцент4 2 6" xfId="378"/>
    <cellStyle name="60% - Акцент4 3" xfId="379"/>
    <cellStyle name="60% - Акцент4 3 2" xfId="380"/>
    <cellStyle name="60% - Акцент4 4" xfId="381"/>
    <cellStyle name="60% - Акцент4 4 2" xfId="382"/>
    <cellStyle name="60% - Акцент4 5" xfId="383"/>
    <cellStyle name="60% - Акцент4 5 2" xfId="384"/>
    <cellStyle name="60% - Акцент4 6" xfId="385"/>
    <cellStyle name="60% - Акцент4 6 2" xfId="386"/>
    <cellStyle name="60% - Акцент4 7" xfId="387"/>
    <cellStyle name="60% - Акцент4 8" xfId="388"/>
    <cellStyle name="60% - Акцент4 9" xfId="389"/>
    <cellStyle name="60% - Акцент5 10" xfId="390"/>
    <cellStyle name="60% - Акцент5 2" xfId="391"/>
    <cellStyle name="60% - Акцент5 2 2" xfId="392"/>
    <cellStyle name="60% - Акцент5 2 3" xfId="393"/>
    <cellStyle name="60% - Акцент5 2 4" xfId="394"/>
    <cellStyle name="60% - Акцент5 2 5" xfId="395"/>
    <cellStyle name="60% - Акцент5 2 6" xfId="396"/>
    <cellStyle name="60% - Акцент5 3" xfId="397"/>
    <cellStyle name="60% - Акцент5 3 2" xfId="398"/>
    <cellStyle name="60% - Акцент5 4" xfId="399"/>
    <cellStyle name="60% - Акцент5 4 2" xfId="400"/>
    <cellStyle name="60% - Акцент5 5" xfId="401"/>
    <cellStyle name="60% - Акцент5 5 2" xfId="402"/>
    <cellStyle name="60% - Акцент5 6" xfId="403"/>
    <cellStyle name="60% - Акцент5 6 2" xfId="404"/>
    <cellStyle name="60% - Акцент5 7" xfId="405"/>
    <cellStyle name="60% - Акцент5 8" xfId="406"/>
    <cellStyle name="60% - Акцент5 9" xfId="407"/>
    <cellStyle name="60% - Акцент6 10" xfId="408"/>
    <cellStyle name="60% - Акцент6 2" xfId="409"/>
    <cellStyle name="60% - Акцент6 2 2" xfId="410"/>
    <cellStyle name="60% - Акцент6 2 3" xfId="411"/>
    <cellStyle name="60% - Акцент6 2 4" xfId="412"/>
    <cellStyle name="60% - Акцент6 2 5" xfId="413"/>
    <cellStyle name="60% - Акцент6 2 6" xfId="414"/>
    <cellStyle name="60% - Акцент6 3" xfId="415"/>
    <cellStyle name="60% - Акцент6 3 2" xfId="416"/>
    <cellStyle name="60% - Акцент6 4" xfId="417"/>
    <cellStyle name="60% - Акцент6 4 2" xfId="418"/>
    <cellStyle name="60% - Акцент6 5" xfId="419"/>
    <cellStyle name="60% - Акцент6 5 2" xfId="420"/>
    <cellStyle name="60% - Акцент6 6" xfId="421"/>
    <cellStyle name="60% - Акцент6 6 2" xfId="422"/>
    <cellStyle name="60% - Акцент6 7" xfId="423"/>
    <cellStyle name="60% - Акцент6 8" xfId="424"/>
    <cellStyle name="60% - Акцент6 9" xfId="425"/>
    <cellStyle name="8pt" xfId="426"/>
    <cellStyle name="Aaia?iue [0]_vaqduGfTSN7qyUJNWHRlcWo3H" xfId="1468"/>
    <cellStyle name="Aaia?iue_vaqduGfTSN7qyUJNWHRlcWo3H" xfId="1469"/>
    <cellStyle name="Äåíåæíûé [0]_vaqduGfTSN7qyUJNWHRlcWo3H" xfId="2146"/>
    <cellStyle name="Äåíåæíûé_vaqduGfTSN7qyUJNWHRlcWo3H" xfId="2147"/>
    <cellStyle name="Accent1" xfId="1470"/>
    <cellStyle name="Accent1 - 20%" xfId="1471"/>
    <cellStyle name="Accent1 - 40%" xfId="1472"/>
    <cellStyle name="Accent1 - 60%" xfId="1473"/>
    <cellStyle name="Accent2" xfId="1474"/>
    <cellStyle name="Accent2 - 20%" xfId="1475"/>
    <cellStyle name="Accent2 - 40%" xfId="1476"/>
    <cellStyle name="Accent2 - 60%" xfId="1477"/>
    <cellStyle name="Accent3" xfId="1478"/>
    <cellStyle name="Accent3 - 20%" xfId="1479"/>
    <cellStyle name="Accent3 - 40%" xfId="1480"/>
    <cellStyle name="Accent3 - 60%" xfId="1481"/>
    <cellStyle name="Accent4" xfId="1482"/>
    <cellStyle name="Accent4 - 20%" xfId="1483"/>
    <cellStyle name="Accent4 - 40%" xfId="1484"/>
    <cellStyle name="Accent4 - 60%" xfId="1485"/>
    <cellStyle name="Accent5" xfId="1486"/>
    <cellStyle name="Accent5 - 20%" xfId="1487"/>
    <cellStyle name="Accent5 - 40%" xfId="1488"/>
    <cellStyle name="Accent5 - 60%" xfId="1489"/>
    <cellStyle name="Accent6" xfId="1490"/>
    <cellStyle name="Accent6 - 20%" xfId="1491"/>
    <cellStyle name="Accent6 - 40%" xfId="1492"/>
    <cellStyle name="Accent6 - 60%" xfId="1493"/>
    <cellStyle name="acct" xfId="1494"/>
    <cellStyle name="Ăčďĺđńńűëęŕ" xfId="2157"/>
    <cellStyle name="AeE­ [0]_?A°??µAoC?" xfId="1495"/>
    <cellStyle name="AeE­_?A°??µAoC?" xfId="1496"/>
    <cellStyle name="Aeia?nnueea" xfId="1497"/>
    <cellStyle name="AFE" xfId="1498"/>
    <cellStyle name="Áĺççŕůčňíűé" xfId="2145"/>
    <cellStyle name="Äĺíĺćíűé [0]_(ňŕá 3č)" xfId="2148"/>
    <cellStyle name="Äĺíĺćíűé_(ňŕá 3č)" xfId="2149"/>
    <cellStyle name="alternate" xfId="1499"/>
    <cellStyle name="aluminium" xfId="1500"/>
    <cellStyle name="Analyst Name" xfId="1501"/>
    <cellStyle name="Arial 10" xfId="1502"/>
    <cellStyle name="Arial 12" xfId="1503"/>
    <cellStyle name="Assumption - Normal" xfId="1504"/>
    <cellStyle name="Availability" xfId="1505"/>
    <cellStyle name="b lue" xfId="1506"/>
    <cellStyle name="Bad 1" xfId="1507"/>
    <cellStyle name="Big" xfId="1508"/>
    <cellStyle name="BLACK" xfId="1509"/>
    <cellStyle name="Blue" xfId="1510"/>
    <cellStyle name="blur" xfId="1511"/>
    <cellStyle name="Body" xfId="1512"/>
    <cellStyle name="Bold/Border" xfId="1513"/>
    <cellStyle name="British Pound" xfId="1514"/>
    <cellStyle name="Bullet" xfId="1515"/>
    <cellStyle name="C" xfId="1516"/>
    <cellStyle name="C?AO_?A°??µAoC?" xfId="1517"/>
    <cellStyle name="Calc Currency (0)" xfId="1518"/>
    <cellStyle name="Calc Currency (2)" xfId="1519"/>
    <cellStyle name="Calc Percent (0)" xfId="1520"/>
    <cellStyle name="Calc Percent (1)" xfId="1521"/>
    <cellStyle name="Calc Percent (2)" xfId="1522"/>
    <cellStyle name="Calc Units (0)" xfId="1523"/>
    <cellStyle name="Calc Units (1)" xfId="1524"/>
    <cellStyle name="Calc Units (2)" xfId="1525"/>
    <cellStyle name="Calculation" xfId="1526"/>
    <cellStyle name="Case" xfId="1527"/>
    <cellStyle name="Center Across" xfId="1528"/>
    <cellStyle name="Changeable" xfId="1529"/>
    <cellStyle name="Check" xfId="1530"/>
    <cellStyle name="Check Cell" xfId="1531"/>
    <cellStyle name="Code" xfId="1532"/>
    <cellStyle name="Code Section" xfId="1533"/>
    <cellStyle name="ColHeading" xfId="1534"/>
    <cellStyle name="Column Heading" xfId="1535"/>
    <cellStyle name="Column Title" xfId="1536"/>
    <cellStyle name="Comma  - Style1" xfId="1537"/>
    <cellStyle name="Comma  - Style2" xfId="1538"/>
    <cellStyle name="Comma  - Style3" xfId="1539"/>
    <cellStyle name="Comma  - Style4" xfId="1540"/>
    <cellStyle name="Comma  - Style5" xfId="1541"/>
    <cellStyle name="Comma  - Style6" xfId="1542"/>
    <cellStyle name="Comma  - Style7" xfId="1543"/>
    <cellStyle name="Comma  - Style8" xfId="1544"/>
    <cellStyle name="Comma [0]_laroux" xfId="1550"/>
    <cellStyle name="Comma [00]" xfId="1549"/>
    <cellStyle name="Comma [1]" xfId="1551"/>
    <cellStyle name="Comma [2]" xfId="1552"/>
    <cellStyle name="Comma [3]" xfId="1553"/>
    <cellStyle name="Comma 0" xfId="1545"/>
    <cellStyle name="Comma 0*" xfId="1546"/>
    <cellStyle name="Comma 2" xfId="1547"/>
    <cellStyle name="Comma 3" xfId="1548"/>
    <cellStyle name="Comma(1)" xfId="1554"/>
    <cellStyle name="Comma_#C" xfId="1560"/>
    <cellStyle name="Comma0" xfId="1555"/>
    <cellStyle name="Comma0 - Modelo1" xfId="1556"/>
    <cellStyle name="Comma0 - Style1" xfId="1557"/>
    <cellStyle name="Comma1 - Modelo2" xfId="1558"/>
    <cellStyle name="Comma1 - Style2" xfId="1559"/>
    <cellStyle name="Company" xfId="1561"/>
    <cellStyle name="CompanyName" xfId="1562"/>
    <cellStyle name="Coname" xfId="1563"/>
    <cellStyle name="Conor 1" xfId="1564"/>
    <cellStyle name="Conor1" xfId="1565"/>
    <cellStyle name="Conor2" xfId="1566"/>
    <cellStyle name="Credit" xfId="1567"/>
    <cellStyle name="Credit subtotal" xfId="1568"/>
    <cellStyle name="Credit Total" xfId="1569"/>
    <cellStyle name="Credit_Tickmarks" xfId="1570"/>
    <cellStyle name="Çŕůčňíűé" xfId="2150"/>
    <cellStyle name="CurRatio" xfId="1571"/>
    <cellStyle name="Currency [0]" xfId="1575"/>
    <cellStyle name="Currency [00]" xfId="1574"/>
    <cellStyle name="Currency [1]" xfId="1576"/>
    <cellStyle name="Currency [2]" xfId="1577"/>
    <cellStyle name="Currency [3]" xfId="1578"/>
    <cellStyle name="Currency 0" xfId="1572"/>
    <cellStyle name="Currency 2" xfId="1573"/>
    <cellStyle name="Currency_#C" xfId="1580"/>
    <cellStyle name="Currency0" xfId="1579"/>
    <cellStyle name="CUS.Work.Area" xfId="1581"/>
    <cellStyle name="d" xfId="1582"/>
    <cellStyle name="Dash" xfId="1583"/>
    <cellStyle name="DataCell" xfId="1584"/>
    <cellStyle name="Date" xfId="1585"/>
    <cellStyle name="Date 2" xfId="1586"/>
    <cellStyle name="Date Aligned" xfId="1587"/>
    <cellStyle name="Date Short" xfId="1588"/>
    <cellStyle name="Date, Long" xfId="1589"/>
    <cellStyle name="Date, Short" xfId="1590"/>
    <cellStyle name="Date_BV204 DCF Model" xfId="1591"/>
    <cellStyle name="Dateline" xfId="1592"/>
    <cellStyle name="Dates" xfId="1593"/>
    <cellStyle name="DateTime" xfId="1594"/>
    <cellStyle name="Debit" xfId="1595"/>
    <cellStyle name="Debit subtotal" xfId="1596"/>
    <cellStyle name="Debit Total" xfId="1597"/>
    <cellStyle name="Debit_Tickmarks" xfId="1598"/>
    <cellStyle name="Dec_0" xfId="1599"/>
    <cellStyle name="Default" xfId="64161"/>
    <cellStyle name="Default 2" xfId="1600"/>
    <cellStyle name="DELTA" xfId="1601"/>
    <cellStyle name="Deviant" xfId="1602"/>
    <cellStyle name="Dezimal [0]_Bilanz" xfId="1603"/>
    <cellStyle name="Dezimal__Utopia Index Index und Guidance (Deutsch)" xfId="1604"/>
    <cellStyle name="Dia" xfId="1605"/>
    <cellStyle name="Diary" xfId="1606"/>
    <cellStyle name="Dollar" xfId="1607"/>
    <cellStyle name="Dollars" xfId="1608"/>
    <cellStyle name="done" xfId="1609"/>
    <cellStyle name="Dotted Line" xfId="1610"/>
    <cellStyle name="Double Accounting" xfId="1611"/>
    <cellStyle name="Dziesi?tny [0]_1" xfId="1612"/>
    <cellStyle name="Dziesi?tny_1" xfId="1613"/>
    <cellStyle name="Dziesiêtny [0]_1" xfId="1614"/>
    <cellStyle name="Dziesiêtny_1" xfId="1615"/>
    <cellStyle name="E&amp;Y House" xfId="1616"/>
    <cellStyle name="ein" xfId="1618"/>
    <cellStyle name="E-mail" xfId="1617"/>
    <cellStyle name="Emphasis 1" xfId="1619"/>
    <cellStyle name="Emphasis 2" xfId="1620"/>
    <cellStyle name="Emphasis 3" xfId="1621"/>
    <cellStyle name="Encabez1" xfId="1622"/>
    <cellStyle name="Encabez2" xfId="1623"/>
    <cellStyle name="Enter Currency (0)" xfId="1624"/>
    <cellStyle name="Enter Currency (2)" xfId="1625"/>
    <cellStyle name="Enter Units (0)" xfId="1626"/>
    <cellStyle name="Enter Units (1)" xfId="1627"/>
    <cellStyle name="Enter Units (2)" xfId="1628"/>
    <cellStyle name="Euro" xfId="1629"/>
    <cellStyle name="Euro 10" xfId="1630"/>
    <cellStyle name="Euro 11" xfId="1631"/>
    <cellStyle name="Euro 12" xfId="1632"/>
    <cellStyle name="Euro 13" xfId="1633"/>
    <cellStyle name="Euro 14" xfId="1634"/>
    <cellStyle name="Euro 2" xfId="1635"/>
    <cellStyle name="Euro 3" xfId="1636"/>
    <cellStyle name="Euro 4" xfId="1637"/>
    <cellStyle name="Euro 5" xfId="1638"/>
    <cellStyle name="Euro 6" xfId="1639"/>
    <cellStyle name="Euro 7" xfId="1640"/>
    <cellStyle name="Euro 8" xfId="1641"/>
    <cellStyle name="Euro 9" xfId="1642"/>
    <cellStyle name="Euro_Setup" xfId="1643"/>
    <cellStyle name="Explanatory Text" xfId="1644"/>
    <cellStyle name="Ezres [0]_Document" xfId="1645"/>
    <cellStyle name="Ezres_Document" xfId="1646"/>
    <cellStyle name="F2" xfId="1647"/>
    <cellStyle name="F3" xfId="1648"/>
    <cellStyle name="F4" xfId="1649"/>
    <cellStyle name="F5" xfId="1650"/>
    <cellStyle name="F6" xfId="1651"/>
    <cellStyle name="F7" xfId="1652"/>
    <cellStyle name="F8" xfId="1653"/>
    <cellStyle name="Factor" xfId="1654"/>
    <cellStyle name="Fijo" xfId="1655"/>
    <cellStyle name="Financiero" xfId="1656"/>
    <cellStyle name="Fixed" xfId="1657"/>
    <cellStyle name="Flag" xfId="1658"/>
    <cellStyle name="footer" xfId="1659"/>
    <cellStyle name="Footnote 3" xfId="1660"/>
    <cellStyle name="From" xfId="1661"/>
    <cellStyle name="From 2" xfId="1662"/>
    <cellStyle name="From_Setup" xfId="1663"/>
    <cellStyle name="g" xfId="1664"/>
    <cellStyle name="g_Invoice GI" xfId="1665"/>
    <cellStyle name="g_Invoice GI_План ФХД котельной (ТЭЦ) от 22.01.08 последняя версия А3" xfId="1666"/>
    <cellStyle name="g_План ФХД котельной (ТЭЦ) от 22.01.08 последняя версия А3" xfId="1667"/>
    <cellStyle name="Good 4" xfId="1668"/>
    <cellStyle name="Green" xfId="1669"/>
    <cellStyle name="Grey" xfId="1670"/>
    <cellStyle name="GWN Table Body" xfId="1671"/>
    <cellStyle name="GWN Table Header" xfId="1672"/>
    <cellStyle name="GWN Table Left Header" xfId="1673"/>
    <cellStyle name="GWN Table Note" xfId="1674"/>
    <cellStyle name="GWN Table Title" xfId="1675"/>
    <cellStyle name="hard no" xfId="1676"/>
    <cellStyle name="hard number" xfId="1677"/>
    <cellStyle name="Hard Percent" xfId="1678"/>
    <cellStyle name="hardno" xfId="1679"/>
    <cellStyle name="Header" xfId="1680"/>
    <cellStyle name="Header1" xfId="1681"/>
    <cellStyle name="Header2" xfId="1682"/>
    <cellStyle name="Heading 1 2" xfId="1683"/>
    <cellStyle name="Heading 1 5" xfId="1684"/>
    <cellStyle name="Heading 2 2" xfId="1685"/>
    <cellStyle name="Heading 2 6" xfId="1686"/>
    <cellStyle name="Heading 3" xfId="1687"/>
    <cellStyle name="Heading 3 2" xfId="1688"/>
    <cellStyle name="Heading 4" xfId="1689"/>
    <cellStyle name="heading_a2" xfId="1698"/>
    <cellStyle name="Heading1" xfId="1690"/>
    <cellStyle name="Heading1 1" xfId="1691"/>
    <cellStyle name="Heading1_лизинг и страхование" xfId="1692"/>
    <cellStyle name="Heading2" xfId="1693"/>
    <cellStyle name="Heading3" xfId="1694"/>
    <cellStyle name="Heading4" xfId="1695"/>
    <cellStyle name="Heading5" xfId="1696"/>
    <cellStyle name="Heading6" xfId="1697"/>
    <cellStyle name="HeadingS" xfId="1699"/>
    <cellStyle name="Headline2" xfId="1700"/>
    <cellStyle name="Headline3" xfId="1701"/>
    <cellStyle name="Hide" xfId="1702"/>
    <cellStyle name="highlight" xfId="1703"/>
    <cellStyle name="highlight 2" xfId="1704"/>
    <cellStyle name="highlight_Setup" xfId="1705"/>
    <cellStyle name="Horizontal" xfId="1706"/>
    <cellStyle name="Hyperlink_MILL_PVG_8" xfId="1710"/>
    <cellStyle name="Hyperlink1" xfId="1707"/>
    <cellStyle name="Hyperlink2" xfId="1708"/>
    <cellStyle name="Hyperlink3" xfId="1709"/>
    <cellStyle name="í â› [0.00]_Sheet1" xfId="2156"/>
    <cellStyle name="Iau?iue" xfId="1711"/>
    <cellStyle name="Iau?iue 2" xfId="1712"/>
    <cellStyle name="Iau?iue 3" xfId="1713"/>
    <cellStyle name="Iau?iue_o10-n" xfId="1714"/>
    <cellStyle name="Îáű÷íűé__FES" xfId="2152"/>
    <cellStyle name="Îáû÷íûé_vaqduGfTSN7qyUJNWHRlcWo3H" xfId="2151"/>
    <cellStyle name="Index" xfId="1715"/>
    <cellStyle name="Îňęđűâŕâřŕ˙ń˙ ăčďĺđńńűëęŕ" xfId="2153"/>
    <cellStyle name="Input" xfId="1716"/>
    <cellStyle name="Input [yellow]" xfId="1718"/>
    <cellStyle name="Input 2" xfId="1717"/>
    <cellStyle name="Input%" xfId="1719"/>
    <cellStyle name="Input, 0 dec" xfId="1720"/>
    <cellStyle name="Input, 1 dec" xfId="1721"/>
    <cellStyle name="Input, 2 dec" xfId="1722"/>
    <cellStyle name="Input_Copy of Доходный подход_05 10 05" xfId="1723"/>
    <cellStyle name="InputBlueFont" xfId="1724"/>
    <cellStyle name="InputDate" xfId="1725"/>
    <cellStyle name="InputDecimal" xfId="1726"/>
    <cellStyle name="InputGen" xfId="1727"/>
    <cellStyle name="Inputs" xfId="1728"/>
    <cellStyle name="Inputs (const)" xfId="1729"/>
    <cellStyle name="Inputs Co" xfId="1730"/>
    <cellStyle name="InputValue" xfId="1731"/>
    <cellStyle name="Integer" xfId="1732"/>
    <cellStyle name="Invisible" xfId="1733"/>
    <cellStyle name="Ioe?uaaaoayny aeia?nnueea" xfId="1734"/>
    <cellStyle name="ISO" xfId="1735"/>
    <cellStyle name="Italic" xfId="1736"/>
    <cellStyle name="Item" xfId="1737"/>
    <cellStyle name="ItemCode" xfId="1738"/>
    <cellStyle name="ItemCode 2" xfId="1739"/>
    <cellStyle name="ItemCode_Setup" xfId="1740"/>
    <cellStyle name="ItemName" xfId="1741"/>
    <cellStyle name="ItemName 2" xfId="1742"/>
    <cellStyle name="ItemTypeClass" xfId="1743"/>
    <cellStyle name="Ivedimas" xfId="1744"/>
    <cellStyle name="Ivedimo1" xfId="1745"/>
    <cellStyle name="Ivedimo2" xfId="1746"/>
    <cellStyle name="Ivedimo5" xfId="1747"/>
    <cellStyle name="Komma [0]_Arcen" xfId="1748"/>
    <cellStyle name="Komma_Arcen" xfId="1749"/>
    <cellStyle name="KPMG Heading 1" xfId="1750"/>
    <cellStyle name="KPMG Heading 2" xfId="1751"/>
    <cellStyle name="KPMG Heading 3" xfId="1752"/>
    <cellStyle name="KPMG Heading 4" xfId="1753"/>
    <cellStyle name="KPMG Normal" xfId="1754"/>
    <cellStyle name="KPMG Normal Text" xfId="1755"/>
    <cellStyle name="KS_Number_Smart[0]" xfId="1756"/>
    <cellStyle name="Line Number" xfId="1757"/>
    <cellStyle name="Link Currency (0)" xfId="1758"/>
    <cellStyle name="Link Currency (2)" xfId="1759"/>
    <cellStyle name="Link Units (0)" xfId="1760"/>
    <cellStyle name="Link Units (1)" xfId="1761"/>
    <cellStyle name="Link Units (2)" xfId="1762"/>
    <cellStyle name="Linked Cell" xfId="1763"/>
    <cellStyle name="lue" xfId="1764"/>
    <cellStyle name="Main text" xfId="1765"/>
    <cellStyle name="Margin" xfId="1766"/>
    <cellStyle name="Matrix" xfId="1767"/>
    <cellStyle name="Millares [0]_10 AVERIAS MASIVAS + ANT" xfId="1768"/>
    <cellStyle name="Millares_10 AVERIAS MASIVAS + ANT" xfId="1769"/>
    <cellStyle name="Milliers [0]_BUDGET" xfId="1770"/>
    <cellStyle name="Milliers_BUDGET" xfId="1771"/>
    <cellStyle name="Millions" xfId="1772"/>
    <cellStyle name="mnb" xfId="1773"/>
    <cellStyle name="Moneda [0]_10 AVERIAS MASIVAS + ANT" xfId="1774"/>
    <cellStyle name="Moneda_10 AVERIAS MASIVAS + ANT" xfId="1775"/>
    <cellStyle name="Monétaire [0]_BUDGET" xfId="1776"/>
    <cellStyle name="Monétaire_BUDGET" xfId="1777"/>
    <cellStyle name="Multiple" xfId="1778"/>
    <cellStyle name="Multiple [0]" xfId="1779"/>
    <cellStyle name="Multiple [1]" xfId="1780"/>
    <cellStyle name="Multiple [2]" xfId="1781"/>
    <cellStyle name="Multiple [3]" xfId="1782"/>
    <cellStyle name="Multiple, 1 dec" xfId="1783"/>
    <cellStyle name="Multiple, 2 dec" xfId="1784"/>
    <cellStyle name="Multiple_1 Dec" xfId="1785"/>
    <cellStyle name="n" xfId="1786"/>
    <cellStyle name="Neutral 7" xfId="1787"/>
    <cellStyle name="no" xfId="1788"/>
    <cellStyle name="no dec" xfId="1789"/>
    <cellStyle name="No.s to 1dp" xfId="1790"/>
    <cellStyle name="nor" xfId="1791"/>
    <cellStyle name="norm?ln?_Rozvaha - aktiva" xfId="1792"/>
    <cellStyle name="Norma11l" xfId="1793"/>
    <cellStyle name="normail" xfId="1794"/>
    <cellStyle name="Normal - Style1" xfId="1795"/>
    <cellStyle name="Normal 2" xfId="1796"/>
    <cellStyle name="Normal 2 2" xfId="1797"/>
    <cellStyle name="Normal 2 3" xfId="1798"/>
    <cellStyle name="Normal 3" xfId="1799"/>
    <cellStyle name="Normal 4" xfId="1800"/>
    <cellStyle name="Normal 4 2" xfId="1801"/>
    <cellStyle name="Normal 5" xfId="1802"/>
    <cellStyle name="Normal 5 2" xfId="1803"/>
    <cellStyle name="Normal 5 3" xfId="1804"/>
    <cellStyle name="Normal 6" xfId="1805"/>
    <cellStyle name="Normal 7" xfId="1806"/>
    <cellStyle name="Normal." xfId="1807"/>
    <cellStyle name="Normal_#C" xfId="1809"/>
    <cellStyle name="Normál_1." xfId="1816"/>
    <cellStyle name="Normal_38" xfId="1810"/>
    <cellStyle name="Normál_VERZIOK" xfId="1817"/>
    <cellStyle name="Normal_WACC Calculations" xfId="1811"/>
    <cellStyle name="Normal1" xfId="1808"/>
    <cellStyle name="Normale_MODELLO DI CONSOLIDAMENTO" xfId="1812"/>
    <cellStyle name="NormalGB" xfId="1813"/>
    <cellStyle name="normální_Rozvaha - aktiva" xfId="1818"/>
    <cellStyle name="Normalny_0" xfId="1814"/>
    <cellStyle name="normalPercent" xfId="1815"/>
    <cellStyle name="normбlnм_laroux" xfId="1819"/>
    <cellStyle name="nornPercent" xfId="1820"/>
    <cellStyle name="Note 2" xfId="1821"/>
    <cellStyle name="Note 2 2" xfId="1822"/>
    <cellStyle name="Note 3" xfId="1823"/>
    <cellStyle name="Note 4" xfId="1824"/>
    <cellStyle name="Note 8" xfId="1825"/>
    <cellStyle name="Nr 0 dec" xfId="1826"/>
    <cellStyle name="Nr 0 dec - Input" xfId="1827"/>
    <cellStyle name="Nr 0 dec - Subtotal" xfId="1828"/>
    <cellStyle name="Nr 0 dec_Data" xfId="1829"/>
    <cellStyle name="Nr 1 dec" xfId="1830"/>
    <cellStyle name="Nr 1 dec - Input" xfId="1831"/>
    <cellStyle name="Nr, 0 dec" xfId="1832"/>
    <cellStyle name="Num Total" xfId="1833"/>
    <cellStyle name="Number" xfId="1834"/>
    <cellStyle name="Number entry" xfId="1835"/>
    <cellStyle name="Number entry dec" xfId="1836"/>
    <cellStyle name="Number, 0 dec" xfId="1837"/>
    <cellStyle name="Number, 1 dec" xfId="1838"/>
    <cellStyle name="Number, 2 dec" xfId="1839"/>
    <cellStyle name="Ôčíŕíńîâűé [0]_(ňŕá 3č)" xfId="2154"/>
    <cellStyle name="Ôčíŕíńîâűé_(ňŕá 3č)" xfId="2155"/>
    <cellStyle name="Option" xfId="1840"/>
    <cellStyle name="OptionHeading" xfId="1841"/>
    <cellStyle name="Output" xfId="1842"/>
    <cellStyle name="Output Amounts" xfId="1843"/>
    <cellStyle name="Output Column Headings" xfId="1844"/>
    <cellStyle name="Output Line Items" xfId="1845"/>
    <cellStyle name="Output Report Heading" xfId="1846"/>
    <cellStyle name="Output Report Title" xfId="1847"/>
    <cellStyle name="Outputtitle" xfId="1848"/>
    <cellStyle name="Paaotsikko" xfId="1849"/>
    <cellStyle name="Page Number" xfId="1850"/>
    <cellStyle name="PageTitle" xfId="1851"/>
    <cellStyle name="pb_page_heading_LS" xfId="1852"/>
    <cellStyle name="PctLine" xfId="1853"/>
    <cellStyle name="Pénznem [0]_Document" xfId="1891"/>
    <cellStyle name="Pénznem_Document" xfId="1892"/>
    <cellStyle name="perc" xfId="1854"/>
    <cellStyle name="Percent [0]" xfId="1865"/>
    <cellStyle name="Percent [00]" xfId="1864"/>
    <cellStyle name="Percent [1]" xfId="1866"/>
    <cellStyle name="Percent [2]" xfId="1867"/>
    <cellStyle name="Percent [3]" xfId="1868"/>
    <cellStyle name="Percent 1 dec" xfId="1855"/>
    <cellStyle name="Percent 1 dec - Input" xfId="1856"/>
    <cellStyle name="Percent 1 dec_Data" xfId="1857"/>
    <cellStyle name="Percent 2" xfId="1858"/>
    <cellStyle name="Percent 2 2" xfId="1859"/>
    <cellStyle name="Percent 3" xfId="1860"/>
    <cellStyle name="Percent 3 2" xfId="1861"/>
    <cellStyle name="Percent 4" xfId="1862"/>
    <cellStyle name="Percent 6" xfId="1863"/>
    <cellStyle name="Percent hard no" xfId="1869"/>
    <cellStyle name="Percent(1)" xfId="1870"/>
    <cellStyle name="Percent(2)" xfId="1871"/>
    <cellStyle name="Percent, 0 dec" xfId="1872"/>
    <cellStyle name="Percent, 1 dec" xfId="1873"/>
    <cellStyle name="Percent, 2 dec" xfId="1874"/>
    <cellStyle name="Percent, bp" xfId="1875"/>
    <cellStyle name="Percent_A3.200 Consolidation support DTEK'06 v5" xfId="1876"/>
    <cellStyle name="PercentChange" xfId="1877"/>
    <cellStyle name="perecnt" xfId="1878"/>
    <cellStyle name="Porcentual_PROVBRID (2)" xfId="1879"/>
    <cellStyle name="precent" xfId="1880"/>
    <cellStyle name="PrePop Currency (0)" xfId="1881"/>
    <cellStyle name="PrePop Currency (2)" xfId="1882"/>
    <cellStyle name="PrePop Units (0)" xfId="1883"/>
    <cellStyle name="PrePop Units (1)" xfId="1884"/>
    <cellStyle name="PrePop Units (2)" xfId="1885"/>
    <cellStyle name="Price" xfId="1886"/>
    <cellStyle name="prochrek" xfId="1887"/>
    <cellStyle name="Profit figure" xfId="1888"/>
    <cellStyle name="Puslapis1" xfId="1889"/>
    <cellStyle name="Puslapis2" xfId="1890"/>
    <cellStyle name="Ratio" xfId="1893"/>
    <cellStyle name="RatioX" xfId="1894"/>
    <cellStyle name="Red" xfId="1895"/>
    <cellStyle name="s_Valuation " xfId="1900"/>
    <cellStyle name="s_Valuation _WACC Analysis" xfId="1901"/>
    <cellStyle name="s_Valuation _WACC Analysis_лизинг и страхование" xfId="1907"/>
    <cellStyle name="s_Valuation _WACC Analysis_лизинг и страхование_Денежный поток ЗАО ЭПИ-2008г.(в объемах декабря)2811  ПОСЛЕДНИЙ (Перераб. с изм. старахованием)" xfId="1908"/>
    <cellStyle name="s_Valuation _WACC Analysis_ЛИЗИНГовый КАЛЕНДАРЬ" xfId="1902"/>
    <cellStyle name="s_Valuation _WACC Analysis_ЛИЗИНГовый КАЛЕНДАРЬ_Денежный поток ЗАО ЭПИ-2008г.(в объемах декабря)2811  ПОСЛЕДНИЙ (Перераб. с изм. старахованием)" xfId="1903"/>
    <cellStyle name="s_Valuation _WACC Analysis_План ФХД котельной (ТЭЦ) от 22.01.08 последняя версия А3" xfId="1906"/>
    <cellStyle name="s_Valuation _WACC Analysis_ПУШКИНО ( прир.ГАЗ  2009-2014 проектная мощность вар1" xfId="190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905"/>
    <cellStyle name="s_Valuation _лизинг и страхование" xfId="1914"/>
    <cellStyle name="s_Valuation _лизинг и страхование_Денежный поток ЗАО ЭПИ-2008г.(в объемах декабря)2811  ПОСЛЕДНИЙ (Перераб. с изм. старахованием)" xfId="1915"/>
    <cellStyle name="s_Valuation _ЛИЗИНГовый КАЛЕНДАРЬ" xfId="1909"/>
    <cellStyle name="s_Valuation _ЛИЗИНГовый КАЛЕНДАРЬ_Денежный поток ЗАО ЭПИ-2008г.(в объемах декабря)2811  ПОСЛЕДНИЙ (Перераб. с изм. старахованием)" xfId="1910"/>
    <cellStyle name="s_Valuation _План ФХД котельной (ТЭЦ) от 22.01.08 последняя версия А3" xfId="1913"/>
    <cellStyle name="s_Valuation _ПУШКИНО ( прир.ГАЗ  2009-2014 проектная мощность вар1" xfId="1911"/>
    <cellStyle name="s_Valuation _ПУШКИНО ( прир.ГАЗ  2009-2014 проектная мощность вар1_Денежный поток ЗАО ЭПИ-2008г.(в объемах декабря)2811  ПОСЛЕДНИЙ (Перераб. с изм. старахованием)" xfId="1912"/>
    <cellStyle name="S0" xfId="1896"/>
    <cellStyle name="S1" xfId="1897"/>
    <cellStyle name="S2" xfId="1898"/>
    <cellStyle name="S3" xfId="1899"/>
    <cellStyle name="Salomon Logo" xfId="1916"/>
    <cellStyle name="SAPBEXaggData" xfId="1917"/>
    <cellStyle name="SAPBEXaggData 2" xfId="1918"/>
    <cellStyle name="SAPBEXaggData_Постановка_под_напряжение_объектов_ВЛ_и_ПС_в_2011_году" xfId="1919"/>
    <cellStyle name="SAPBEXaggDataEmph" xfId="1920"/>
    <cellStyle name="SAPBEXaggItem" xfId="1921"/>
    <cellStyle name="SAPBEXaggItemX" xfId="1922"/>
    <cellStyle name="SAPBEXchaText" xfId="1923"/>
    <cellStyle name="SAPBEXchaText 2" xfId="1924"/>
    <cellStyle name="SAPBEXexcBad7" xfId="1925"/>
    <cellStyle name="SAPBEXexcBad8" xfId="1926"/>
    <cellStyle name="SAPBEXexcBad9" xfId="1927"/>
    <cellStyle name="SAPBEXexcCritical4" xfId="1928"/>
    <cellStyle name="SAPBEXexcCritical5" xfId="1929"/>
    <cellStyle name="SAPBEXexcCritical6" xfId="1930"/>
    <cellStyle name="SAPBEXexcGood1" xfId="1931"/>
    <cellStyle name="SAPBEXexcGood2" xfId="1932"/>
    <cellStyle name="SAPBEXexcGood3" xfId="1933"/>
    <cellStyle name="SAPBEXfilterDrill" xfId="1934"/>
    <cellStyle name="SAPBEXfilterItem" xfId="1935"/>
    <cellStyle name="SAPBEXfilterText" xfId="1936"/>
    <cellStyle name="SAPBEXfilterText 2" xfId="1937"/>
    <cellStyle name="SAPBEXformats" xfId="1938"/>
    <cellStyle name="SAPBEXformats 2" xfId="1939"/>
    <cellStyle name="SAPBEXheaderItem" xfId="1940"/>
    <cellStyle name="SAPBEXheaderItem 2" xfId="1941"/>
    <cellStyle name="SAPBEXheaderText" xfId="1942"/>
    <cellStyle name="SAPBEXheaderText 2" xfId="1943"/>
    <cellStyle name="SAPBEXHLevel0" xfId="1944"/>
    <cellStyle name="SAPBEXHLevel0 2" xfId="1945"/>
    <cellStyle name="SAPBEXHLevel0X" xfId="1946"/>
    <cellStyle name="SAPBEXHLevel0X 2" xfId="1947"/>
    <cellStyle name="SAPBEXHLevel1" xfId="1948"/>
    <cellStyle name="SAPBEXHLevel1 2" xfId="1949"/>
    <cellStyle name="SAPBEXHLevel1X" xfId="1950"/>
    <cellStyle name="SAPBEXHLevel1X 2" xfId="1951"/>
    <cellStyle name="SAPBEXHLevel2" xfId="1952"/>
    <cellStyle name="SAPBEXHLevel2 2" xfId="1953"/>
    <cellStyle name="SAPBEXHLevel2X" xfId="1954"/>
    <cellStyle name="SAPBEXHLevel2X 2" xfId="1955"/>
    <cellStyle name="SAPBEXHLevel3" xfId="1956"/>
    <cellStyle name="SAPBEXHLevel3 2" xfId="1957"/>
    <cellStyle name="SAPBEXHLevel3X" xfId="1958"/>
    <cellStyle name="SAPBEXHLevel3X 2" xfId="1959"/>
    <cellStyle name="SAPBEXinputData" xfId="1960"/>
    <cellStyle name="SAPBEXinputData 2" xfId="1961"/>
    <cellStyle name="SAPBEXinputData 3" xfId="1962"/>
    <cellStyle name="SAPBEXinputData 4" xfId="1963"/>
    <cellStyle name="SAPBEXItemHeader" xfId="1964"/>
    <cellStyle name="SAPBEXresData" xfId="1965"/>
    <cellStyle name="SAPBEXresDataEmph" xfId="1966"/>
    <cellStyle name="SAPBEXresItem" xfId="1967"/>
    <cellStyle name="SAPBEXresItemX" xfId="1968"/>
    <cellStyle name="SAPBEXstdData" xfId="1969"/>
    <cellStyle name="SAPBEXstdData 2" xfId="1970"/>
    <cellStyle name="SAPBEXstdData 3" xfId="1971"/>
    <cellStyle name="SAPBEXstdData_Постановка_под_напряжение_объектов_ВЛ_и_ПС_в_2011_году" xfId="1972"/>
    <cellStyle name="SAPBEXstdDataEmph" xfId="1973"/>
    <cellStyle name="SAPBEXstdItem" xfId="1974"/>
    <cellStyle name="SAPBEXstdItem 2" xfId="1975"/>
    <cellStyle name="SAPBEXstdItem 3" xfId="1976"/>
    <cellStyle name="SAPBEXstdItem_10.инвест" xfId="1977"/>
    <cellStyle name="SAPBEXstdItemX" xfId="1978"/>
    <cellStyle name="SAPBEXstdItemX 2" xfId="1979"/>
    <cellStyle name="SAPBEXtitle" xfId="1980"/>
    <cellStyle name="SAPBEXtitle 2" xfId="1981"/>
    <cellStyle name="SAPBEXunassignedItem" xfId="1982"/>
    <cellStyle name="SAPBEXundefined" xfId="1983"/>
    <cellStyle name="SAS FM Column drillable header" xfId="1984"/>
    <cellStyle name="SAS FM Column header" xfId="1985"/>
    <cellStyle name="SAS FM Drill path" xfId="1986"/>
    <cellStyle name="SAS FM Invalid data cell" xfId="1987"/>
    <cellStyle name="SAS FM Read-only data cell (data entry table)" xfId="1988"/>
    <cellStyle name="SAS FM Read-only data cell (read-only table)" xfId="1989"/>
    <cellStyle name="SAS FM Row drillable header" xfId="1990"/>
    <cellStyle name="SAS FM Row header" xfId="1991"/>
    <cellStyle name="SAS FM Slicers" xfId="1992"/>
    <cellStyle name="SAS FM Writeable data cell" xfId="1993"/>
    <cellStyle name="ScotchRule" xfId="1994"/>
    <cellStyle name="ScripFactor" xfId="1995"/>
    <cellStyle name="SectionHeading" xfId="1996"/>
    <cellStyle name="Sheet Title" xfId="1997"/>
    <cellStyle name="Siding" xfId="1998"/>
    <cellStyle name="Single Accounting" xfId="1999"/>
    <cellStyle name="small" xfId="2000"/>
    <cellStyle name="ssp " xfId="2001"/>
    <cellStyle name="Standard" xfId="2002"/>
    <cellStyle name="Straipsnis1" xfId="2003"/>
    <cellStyle name="Straipsnis4" xfId="2004"/>
    <cellStyle name="Style 1" xfId="2005"/>
    <cellStyle name="Style 21" xfId="2006"/>
    <cellStyle name="Style 22" xfId="2007"/>
    <cellStyle name="Style 23" xfId="2008"/>
    <cellStyle name="Style 24" xfId="2009"/>
    <cellStyle name="Style 25" xfId="2010"/>
    <cellStyle name="Style 26" xfId="2011"/>
    <cellStyle name="Style 27" xfId="2012"/>
    <cellStyle name="Style 28" xfId="2013"/>
    <cellStyle name="Style 29" xfId="2014"/>
    <cellStyle name="Style 30" xfId="2015"/>
    <cellStyle name="Style 31" xfId="2016"/>
    <cellStyle name="Style 32" xfId="2017"/>
    <cellStyle name="Style 33" xfId="2018"/>
    <cellStyle name="Style 34" xfId="2019"/>
    <cellStyle name="Style 35" xfId="2020"/>
    <cellStyle name="STYLE1 - Style1" xfId="2021"/>
    <cellStyle name="styleColumnTitles" xfId="2022"/>
    <cellStyle name="styleDateRange" xfId="2023"/>
    <cellStyle name="styleHidden" xfId="2024"/>
    <cellStyle name="styleNormal" xfId="2025"/>
    <cellStyle name="styleSeriesAttributes" xfId="2026"/>
    <cellStyle name="styleSeriesData" xfId="2027"/>
    <cellStyle name="styleSeriesDataForecast" xfId="2028"/>
    <cellStyle name="styleSeriesDataForecastNA" xfId="2029"/>
    <cellStyle name="styleSeriesDataNA" xfId="2030"/>
    <cellStyle name="Subtitle" xfId="2031"/>
    <cellStyle name="Summe" xfId="2032"/>
    <cellStyle name="t" xfId="2033"/>
    <cellStyle name="t_Manager" xfId="2034"/>
    <cellStyle name="t_Manager_лизинг и страхование" xfId="2040"/>
    <cellStyle name="t_Manager_лизинг и страхование_Денежный поток ЗАО ЭПИ-2008г.(в объемах декабря)2811  ПОСЛЕДНИЙ (Перераб. с изм. старахованием)" xfId="2041"/>
    <cellStyle name="t_Manager_ЛИЗИНГовый КАЛЕНДАРЬ" xfId="2035"/>
    <cellStyle name="t_Manager_ЛИЗИНГовый КАЛЕНДАРЬ_Денежный поток ЗАО ЭПИ-2008г.(в объемах декабря)2811  ПОСЛЕДНИЙ (Перераб. с изм. старахованием)" xfId="2036"/>
    <cellStyle name="t_Manager_План ФХД котельной (ТЭЦ) от 22.01.08 последняя версия А3" xfId="2039"/>
    <cellStyle name="t_Manager_ПУШКИНО ( прир.ГАЗ  2009-2014 проектная мощность вар1" xfId="2037"/>
    <cellStyle name="t_Manager_ПУШКИНО ( прир.ГАЗ  2009-2014 проектная мощность вар1_Денежный поток ЗАО ЭПИ-2008г.(в объемах декабря)2811  ПОСЛЕДНИЙ (Перераб. с изм. старахованием)" xfId="2038"/>
    <cellStyle name="t_лизинг и страхование" xfId="2047"/>
    <cellStyle name="t_лизинг и страхование_Денежный поток ЗАО ЭПИ-2008г.(в объемах декабря)2811  ПОСЛЕДНИЙ (Перераб. с изм. старахованием)" xfId="2048"/>
    <cellStyle name="t_ЛИЗИНГовый КАЛЕНДАРЬ" xfId="2042"/>
    <cellStyle name="t_ЛИЗИНГовый КАЛЕНДАРЬ_Денежный поток ЗАО ЭПИ-2008г.(в объемах декабря)2811  ПОСЛЕДНИЙ (Перераб. с изм. старахованием)" xfId="2043"/>
    <cellStyle name="t_План ФХД котельной (ТЭЦ) от 22.01.08 последняя версия А3" xfId="2046"/>
    <cellStyle name="t_ПУШКИНО ( прир.ГАЗ  2009-2014 проектная мощность вар1" xfId="2044"/>
    <cellStyle name="t_ПУШКИНО ( прир.ГАЗ  2009-2014 проектная мощность вар1_Денежный поток ЗАО ЭПИ-2008г.(в объемах декабря)2811  ПОСЛЕДНИЙ (Перераб. с изм. старахованием)" xfId="2045"/>
    <cellStyle name="Table Head" xfId="2049"/>
    <cellStyle name="Table Head Aligned" xfId="2050"/>
    <cellStyle name="Table Head Blue" xfId="2051"/>
    <cellStyle name="Table Head Green" xfId="2052"/>
    <cellStyle name="Table Head_Val_Sum_Graph" xfId="2053"/>
    <cellStyle name="Table Heading" xfId="2054"/>
    <cellStyle name="Table Text" xfId="2055"/>
    <cellStyle name="Table Title" xfId="2056"/>
    <cellStyle name="Table Units" xfId="2057"/>
    <cellStyle name="Table_Header" xfId="2058"/>
    <cellStyle name="TableStyleLight1" xfId="2059"/>
    <cellStyle name="TableStyleLight1 2" xfId="2060"/>
    <cellStyle name="TableStyleLight1 3" xfId="2061"/>
    <cellStyle name="Text [3]" xfId="2064"/>
    <cellStyle name="Text [5]" xfId="2065"/>
    <cellStyle name="Text [6]" xfId="2066"/>
    <cellStyle name="Text 1" xfId="2062"/>
    <cellStyle name="Text 9" xfId="2063"/>
    <cellStyle name="Text Head 1" xfId="2067"/>
    <cellStyle name="Text Indent A" xfId="2068"/>
    <cellStyle name="Text Indent B" xfId="2069"/>
    <cellStyle name="Text Indent C" xfId="2070"/>
    <cellStyle name="Tickmark" xfId="2071"/>
    <cellStyle name="Times 10" xfId="2072"/>
    <cellStyle name="Times 12" xfId="2073"/>
    <cellStyle name="Title" xfId="2074"/>
    <cellStyle name="Title 2" xfId="2075"/>
    <cellStyle name="Titles" xfId="2076"/>
    <cellStyle name="To" xfId="2077"/>
    <cellStyle name="Total" xfId="2078"/>
    <cellStyle name="Total 2" xfId="2079"/>
    <cellStyle name="Undefiniert" xfId="2080"/>
    <cellStyle name="Underline_Single" xfId="2081"/>
    <cellStyle name="Unit" xfId="2082"/>
    <cellStyle name="Units" xfId="2083"/>
    <cellStyle name="Valiotsikko" xfId="2084"/>
    <cellStyle name="Valuta [0]_Arcen" xfId="2085"/>
    <cellStyle name="Valuta_Arcen" xfId="2086"/>
    <cellStyle name="vb-rynok" xfId="2087"/>
    <cellStyle name="vb-rynok 2" xfId="2088"/>
    <cellStyle name="vb-rynok_Setup" xfId="2089"/>
    <cellStyle name="Vertical" xfId="2090"/>
    <cellStyle name="W?hrung [0]_laroux" xfId="2091"/>
    <cellStyle name="W?hrung_laroux" xfId="2092"/>
    <cellStyle name="Wahrung [0]_Bilanz" xfId="2093"/>
    <cellStyle name="Währung [0]_laroux" xfId="2099"/>
    <cellStyle name="Wahrung_Bilanz" xfId="2094"/>
    <cellStyle name="Währung_laroux" xfId="2100"/>
    <cellStyle name="Walutowy [0]_1" xfId="2095"/>
    <cellStyle name="Walutowy_1" xfId="2096"/>
    <cellStyle name="Warning Text" xfId="2097"/>
    <cellStyle name="WIP" xfId="2098"/>
    <cellStyle name="Wдhrung [0]_Compiling Utility Macros" xfId="2101"/>
    <cellStyle name="Wдhrung_Compiling Utility Macros" xfId="2102"/>
    <cellStyle name="Year" xfId="2103"/>
    <cellStyle name="Year, Actual" xfId="2104"/>
    <cellStyle name="Year, Expected" xfId="2105"/>
    <cellStyle name="Year_Доходник1" xfId="2106"/>
    <cellStyle name="Yen" xfId="2107"/>
    <cellStyle name="Zero" xfId="2108"/>
    <cellStyle name="Акцент1 10" xfId="2160"/>
    <cellStyle name="Акцент1 2" xfId="2161"/>
    <cellStyle name="Акцент1 2 2" xfId="2162"/>
    <cellStyle name="Акцент1 2 3" xfId="2163"/>
    <cellStyle name="Акцент1 2 4" xfId="2164"/>
    <cellStyle name="Акцент1 2 5" xfId="2165"/>
    <cellStyle name="Акцент1 2 6" xfId="2166"/>
    <cellStyle name="Акцент1 3" xfId="2167"/>
    <cellStyle name="Акцент1 3 2" xfId="2168"/>
    <cellStyle name="Акцент1 4" xfId="2169"/>
    <cellStyle name="Акцент1 4 2" xfId="2170"/>
    <cellStyle name="Акцент1 5" xfId="2171"/>
    <cellStyle name="Акцент1 5 2" xfId="2172"/>
    <cellStyle name="Акцент1 6" xfId="2173"/>
    <cellStyle name="Акцент1 6 2" xfId="2174"/>
    <cellStyle name="Акцент1 7" xfId="2175"/>
    <cellStyle name="Акцент1 8" xfId="2176"/>
    <cellStyle name="Акцент1 9" xfId="2177"/>
    <cellStyle name="Акцент2 10" xfId="2178"/>
    <cellStyle name="Акцент2 2" xfId="2179"/>
    <cellStyle name="Акцент2 2 2" xfId="2180"/>
    <cellStyle name="Акцент2 2 3" xfId="2181"/>
    <cellStyle name="Акцент2 2 4" xfId="2182"/>
    <cellStyle name="Акцент2 2 5" xfId="2183"/>
    <cellStyle name="Акцент2 2 6" xfId="2184"/>
    <cellStyle name="Акцент2 3" xfId="2185"/>
    <cellStyle name="Акцент2 3 2" xfId="2186"/>
    <cellStyle name="Акцент2 4" xfId="2187"/>
    <cellStyle name="Акцент2 4 2" xfId="2188"/>
    <cellStyle name="Акцент2 5" xfId="2189"/>
    <cellStyle name="Акцент2 5 2" xfId="2190"/>
    <cellStyle name="Акцент2 6" xfId="2191"/>
    <cellStyle name="Акцент2 6 2" xfId="2192"/>
    <cellStyle name="Акцент2 7" xfId="2193"/>
    <cellStyle name="Акцент2 8" xfId="2194"/>
    <cellStyle name="Акцент2 9" xfId="2195"/>
    <cellStyle name="Акцент3 10" xfId="2196"/>
    <cellStyle name="Акцент3 2" xfId="2197"/>
    <cellStyle name="Акцент3 2 2" xfId="2198"/>
    <cellStyle name="Акцент3 2 3" xfId="2199"/>
    <cellStyle name="Акцент3 2 4" xfId="2200"/>
    <cellStyle name="Акцент3 2 5" xfId="2201"/>
    <cellStyle name="Акцент3 2 6" xfId="2202"/>
    <cellStyle name="Акцент3 3" xfId="2203"/>
    <cellStyle name="Акцент3 3 2" xfId="2204"/>
    <cellStyle name="Акцент3 4" xfId="2205"/>
    <cellStyle name="Акцент3 4 2" xfId="2206"/>
    <cellStyle name="Акцент3 5" xfId="2207"/>
    <cellStyle name="Акцент3 5 2" xfId="2208"/>
    <cellStyle name="Акцент3 6" xfId="2209"/>
    <cellStyle name="Акцент3 6 2" xfId="2210"/>
    <cellStyle name="Акцент3 7" xfId="2211"/>
    <cellStyle name="Акцент3 8" xfId="2212"/>
    <cellStyle name="Акцент3 9" xfId="2213"/>
    <cellStyle name="Акцент4 10" xfId="2214"/>
    <cellStyle name="Акцент4 2" xfId="2215"/>
    <cellStyle name="Акцент4 2 2" xfId="2216"/>
    <cellStyle name="Акцент4 2 3" xfId="2217"/>
    <cellStyle name="Акцент4 2 4" xfId="2218"/>
    <cellStyle name="Акцент4 2 5" xfId="2219"/>
    <cellStyle name="Акцент4 2 6" xfId="2220"/>
    <cellStyle name="Акцент4 3" xfId="2221"/>
    <cellStyle name="Акцент4 3 2" xfId="2222"/>
    <cellStyle name="Акцент4 4" xfId="2223"/>
    <cellStyle name="Акцент4 4 2" xfId="2224"/>
    <cellStyle name="Акцент4 5" xfId="2225"/>
    <cellStyle name="Акцент4 5 2" xfId="2226"/>
    <cellStyle name="Акцент4 6" xfId="2227"/>
    <cellStyle name="Акцент4 6 2" xfId="2228"/>
    <cellStyle name="Акцент4 7" xfId="2229"/>
    <cellStyle name="Акцент4 8" xfId="2230"/>
    <cellStyle name="Акцент4 9" xfId="2231"/>
    <cellStyle name="Акцент5 10" xfId="2232"/>
    <cellStyle name="Акцент5 2" xfId="2233"/>
    <cellStyle name="Акцент5 2 2" xfId="2234"/>
    <cellStyle name="Акцент5 2 3" xfId="2235"/>
    <cellStyle name="Акцент5 2 4" xfId="2236"/>
    <cellStyle name="Акцент5 2 5" xfId="2237"/>
    <cellStyle name="Акцент5 2 6" xfId="2238"/>
    <cellStyle name="Акцент5 3" xfId="2239"/>
    <cellStyle name="Акцент5 3 2" xfId="2240"/>
    <cellStyle name="Акцент5 4" xfId="2241"/>
    <cellStyle name="Акцент5 4 2" xfId="2242"/>
    <cellStyle name="Акцент5 5" xfId="2243"/>
    <cellStyle name="Акцент5 5 2" xfId="2244"/>
    <cellStyle name="Акцент5 6" xfId="2245"/>
    <cellStyle name="Акцент5 6 2" xfId="2246"/>
    <cellStyle name="Акцент5 7" xfId="2247"/>
    <cellStyle name="Акцент5 8" xfId="2248"/>
    <cellStyle name="Акцент5 9" xfId="2249"/>
    <cellStyle name="Акцент6 10" xfId="2250"/>
    <cellStyle name="Акцент6 2" xfId="2251"/>
    <cellStyle name="Акцент6 2 2" xfId="2252"/>
    <cellStyle name="Акцент6 2 3" xfId="2253"/>
    <cellStyle name="Акцент6 2 4" xfId="2254"/>
    <cellStyle name="Акцент6 2 5" xfId="2255"/>
    <cellStyle name="Акцент6 2 6" xfId="2256"/>
    <cellStyle name="Акцент6 3" xfId="2257"/>
    <cellStyle name="Акцент6 3 2" xfId="2258"/>
    <cellStyle name="Акцент6 4" xfId="2259"/>
    <cellStyle name="Акцент6 4 2" xfId="2260"/>
    <cellStyle name="Акцент6 5" xfId="2261"/>
    <cellStyle name="Акцент6 5 2" xfId="2262"/>
    <cellStyle name="Акцент6 6" xfId="2263"/>
    <cellStyle name="Акцент6 6 2" xfId="2264"/>
    <cellStyle name="Акцент6 7" xfId="2265"/>
    <cellStyle name="Акцент6 8" xfId="2266"/>
    <cellStyle name="Акцент6 9" xfId="2267"/>
    <cellStyle name="Беззащитный" xfId="2268"/>
    <cellStyle name="вагоны" xfId="64131"/>
    <cellStyle name="Ввод  10" xfId="2269"/>
    <cellStyle name="Ввод  2" xfId="2270"/>
    <cellStyle name="Ввод  2 2" xfId="2271"/>
    <cellStyle name="Ввод  2 3" xfId="2272"/>
    <cellStyle name="Ввод  2 4" xfId="2273"/>
    <cellStyle name="Ввод  2 5" xfId="2274"/>
    <cellStyle name="Ввод  2 6" xfId="2275"/>
    <cellStyle name="Ввод  3" xfId="2276"/>
    <cellStyle name="Ввод  3 2" xfId="2277"/>
    <cellStyle name="Ввод  4" xfId="2278"/>
    <cellStyle name="Ввод  4 2" xfId="2279"/>
    <cellStyle name="Ввод  5" xfId="2280"/>
    <cellStyle name="Ввод  5 2" xfId="2281"/>
    <cellStyle name="Ввод  6" xfId="2282"/>
    <cellStyle name="Ввод  6 2" xfId="2283"/>
    <cellStyle name="Ввод  7" xfId="2284"/>
    <cellStyle name="Ввод  8" xfId="2285"/>
    <cellStyle name="Ввод  9" xfId="2286"/>
    <cellStyle name="Внебиржевой" xfId="2287"/>
    <cellStyle name="Внебиржевой 2" xfId="2288"/>
    <cellStyle name="Внебиржевой_Setup" xfId="2289"/>
    <cellStyle name="Вывод 10" xfId="2290"/>
    <cellStyle name="Вывод 2" xfId="2291"/>
    <cellStyle name="Вывод 2 2" xfId="2292"/>
    <cellStyle name="Вывод 2 3" xfId="2293"/>
    <cellStyle name="Вывод 2 4" xfId="2294"/>
    <cellStyle name="Вывод 2 5" xfId="2295"/>
    <cellStyle name="Вывод 2 6" xfId="2296"/>
    <cellStyle name="Вывод 3" xfId="2297"/>
    <cellStyle name="Вывод 3 2" xfId="2298"/>
    <cellStyle name="Вывод 4" xfId="2299"/>
    <cellStyle name="Вывод 4 2" xfId="2300"/>
    <cellStyle name="Вывод 5" xfId="2301"/>
    <cellStyle name="Вывод 5 2" xfId="2302"/>
    <cellStyle name="Вывод 6" xfId="2303"/>
    <cellStyle name="Вывод 6 2" xfId="2304"/>
    <cellStyle name="Вывод 7" xfId="2305"/>
    <cellStyle name="Вывод 8" xfId="2306"/>
    <cellStyle name="Вывод 9" xfId="2307"/>
    <cellStyle name="Вычисление 10" xfId="2308"/>
    <cellStyle name="Вычисление 2" xfId="2309"/>
    <cellStyle name="Вычисление 2 2" xfId="2310"/>
    <cellStyle name="Вычисление 2 3" xfId="2311"/>
    <cellStyle name="Вычисление 2 4" xfId="2312"/>
    <cellStyle name="Вычисление 2 5" xfId="2313"/>
    <cellStyle name="Вычисление 2 6" xfId="2314"/>
    <cellStyle name="Вычисление 3" xfId="2315"/>
    <cellStyle name="Вычисление 3 2" xfId="2316"/>
    <cellStyle name="Вычисление 4" xfId="2317"/>
    <cellStyle name="Вычисление 4 2" xfId="2318"/>
    <cellStyle name="Вычисление 5" xfId="2319"/>
    <cellStyle name="Вычисление 5 2" xfId="2320"/>
    <cellStyle name="Вычисление 6" xfId="2321"/>
    <cellStyle name="Вычисление 6 2" xfId="2322"/>
    <cellStyle name="Вычисление 7" xfId="2323"/>
    <cellStyle name="Вычисление 8" xfId="2324"/>
    <cellStyle name="Вычисление 9" xfId="2325"/>
    <cellStyle name="Гиперссылка 2" xfId="2326"/>
    <cellStyle name="Гиперссылка 3" xfId="2327"/>
    <cellStyle name="Данные" xfId="2328"/>
    <cellStyle name="Дата" xfId="2329"/>
    <cellStyle name="Дата UTL" xfId="2330"/>
    <cellStyle name="Денежный 2" xfId="2331"/>
    <cellStyle name="Денежный 2 2" xfId="2332"/>
    <cellStyle name="Денежный 2 2 2" xfId="2333"/>
    <cellStyle name="Денежный 2 2 3" xfId="2334"/>
    <cellStyle name="Денежный 2 3" xfId="2335"/>
    <cellStyle name="Денежный 3" xfId="2336"/>
    <cellStyle name="Денежный 3 2" xfId="2337"/>
    <cellStyle name="Денежный 3 3" xfId="2338"/>
    <cellStyle name="Денежный 4" xfId="2339"/>
    <cellStyle name="Денежный 5" xfId="2340"/>
    <cellStyle name="Заголовок" xfId="2341"/>
    <cellStyle name="Заголовок 1 2" xfId="2342"/>
    <cellStyle name="Заголовок 1 2 2" xfId="2343"/>
    <cellStyle name="Заголовок 1 2 3" xfId="2344"/>
    <cellStyle name="Заголовок 1 2 4" xfId="2345"/>
    <cellStyle name="Заголовок 1 2 5" xfId="2346"/>
    <cellStyle name="Заголовок 1 2 6" xfId="2347"/>
    <cellStyle name="Заголовок 1 3" xfId="2348"/>
    <cellStyle name="Заголовок 1 3 2" xfId="2349"/>
    <cellStyle name="Заголовок 1 4" xfId="2350"/>
    <cellStyle name="Заголовок 1 4 2" xfId="2351"/>
    <cellStyle name="Заголовок 1 5" xfId="2352"/>
    <cellStyle name="Заголовок 1 5 2" xfId="2353"/>
    <cellStyle name="Заголовок 1 6" xfId="2354"/>
    <cellStyle name="Заголовок 1 6 2" xfId="2355"/>
    <cellStyle name="Заголовок 1 7" xfId="2356"/>
    <cellStyle name="Заголовок 1 8" xfId="2357"/>
    <cellStyle name="Заголовок 1 9" xfId="2358"/>
    <cellStyle name="Заголовок 2 2" xfId="2359"/>
    <cellStyle name="Заголовок 2 2 2" xfId="2360"/>
    <cellStyle name="Заголовок 2 2 3" xfId="2361"/>
    <cellStyle name="Заголовок 2 2 4" xfId="2362"/>
    <cellStyle name="Заголовок 2 2 5" xfId="2363"/>
    <cellStyle name="Заголовок 2 2 6" xfId="2364"/>
    <cellStyle name="Заголовок 2 3" xfId="2365"/>
    <cellStyle name="Заголовок 2 3 2" xfId="2366"/>
    <cellStyle name="Заголовок 2 4" xfId="2367"/>
    <cellStyle name="Заголовок 2 4 2" xfId="2368"/>
    <cellStyle name="Заголовок 2 5" xfId="2369"/>
    <cellStyle name="Заголовок 2 5 2" xfId="2370"/>
    <cellStyle name="Заголовок 2 6" xfId="2371"/>
    <cellStyle name="Заголовок 2 6 2" xfId="2372"/>
    <cellStyle name="Заголовок 2 7" xfId="2373"/>
    <cellStyle name="Заголовок 2 8" xfId="2374"/>
    <cellStyle name="Заголовок 2 9" xfId="2375"/>
    <cellStyle name="Заголовок 3 2" xfId="2376"/>
    <cellStyle name="Заголовок 3 2 2" xfId="2377"/>
    <cellStyle name="Заголовок 3 2 2 2" xfId="2378"/>
    <cellStyle name="Заголовок 3 2 3" xfId="2379"/>
    <cellStyle name="Заголовок 3 2 4" xfId="2380"/>
    <cellStyle name="Заголовок 3 2 5" xfId="2381"/>
    <cellStyle name="Заголовок 3 2 6" xfId="2382"/>
    <cellStyle name="Заголовок 3 3" xfId="2383"/>
    <cellStyle name="Заголовок 3 3 2" xfId="2384"/>
    <cellStyle name="Заголовок 3 3 2 2" xfId="2385"/>
    <cellStyle name="Заголовок 3 3 3" xfId="2386"/>
    <cellStyle name="Заголовок 3 4" xfId="2387"/>
    <cellStyle name="Заголовок 3 4 2" xfId="2388"/>
    <cellStyle name="Заголовок 3 4 2 2" xfId="2389"/>
    <cellStyle name="Заголовок 3 4 3" xfId="2390"/>
    <cellStyle name="Заголовок 3 5" xfId="2391"/>
    <cellStyle name="Заголовок 3 5 2" xfId="2392"/>
    <cellStyle name="Заголовок 3 5 2 2" xfId="2393"/>
    <cellStyle name="Заголовок 3 5 3" xfId="2394"/>
    <cellStyle name="Заголовок 3 6" xfId="2395"/>
    <cellStyle name="Заголовок 3 6 2" xfId="2396"/>
    <cellStyle name="Заголовок 3 6 2 2" xfId="2397"/>
    <cellStyle name="Заголовок 3 6 3" xfId="2398"/>
    <cellStyle name="Заголовок 3 7" xfId="2399"/>
    <cellStyle name="Заголовок 3 7 2" xfId="2400"/>
    <cellStyle name="Заголовок 3 8" xfId="2401"/>
    <cellStyle name="Заголовок 3 8 2" xfId="2402"/>
    <cellStyle name="Заголовок 3 9" xfId="2403"/>
    <cellStyle name="Заголовок 3 9 2" xfId="2404"/>
    <cellStyle name="Заголовок 4 2" xfId="2405"/>
    <cellStyle name="Заголовок 4 2 2" xfId="2406"/>
    <cellStyle name="Заголовок 4 2 3" xfId="2407"/>
    <cellStyle name="Заголовок 4 2 4" xfId="2408"/>
    <cellStyle name="Заголовок 4 2 5" xfId="2409"/>
    <cellStyle name="Заголовок 4 2 6" xfId="2410"/>
    <cellStyle name="Заголовок 4 3" xfId="2411"/>
    <cellStyle name="Заголовок 4 3 2" xfId="2412"/>
    <cellStyle name="Заголовок 4 4" xfId="2413"/>
    <cellStyle name="Заголовок 4 4 2" xfId="2414"/>
    <cellStyle name="Заголовок 4 5" xfId="2415"/>
    <cellStyle name="Заголовок 4 5 2" xfId="2416"/>
    <cellStyle name="Заголовок 4 6" xfId="2417"/>
    <cellStyle name="Заголовок 4 6 2" xfId="2418"/>
    <cellStyle name="Заголовок 4 7" xfId="2419"/>
    <cellStyle name="Заголовок 4 8" xfId="2420"/>
    <cellStyle name="Заголовок 4 9" xfId="2421"/>
    <cellStyle name="ЗаголовокСтолбца" xfId="2422"/>
    <cellStyle name="Защитный" xfId="2423"/>
    <cellStyle name="Звичайний_Аркуш1" xfId="2424"/>
    <cellStyle name="Значение" xfId="2425"/>
    <cellStyle name="Зоголовок" xfId="2426"/>
    <cellStyle name="зуксуте" xfId="64132"/>
    <cellStyle name="идгу" xfId="64133"/>
    <cellStyle name="Итог 2" xfId="2427"/>
    <cellStyle name="Итог 2 2" xfId="2428"/>
    <cellStyle name="Итог 2 3" xfId="2429"/>
    <cellStyle name="Итог 2 4" xfId="2430"/>
    <cellStyle name="Итог 2 5" xfId="2431"/>
    <cellStyle name="Итог 2 6" xfId="2432"/>
    <cellStyle name="Итог 3" xfId="2433"/>
    <cellStyle name="Итог 3 2" xfId="2434"/>
    <cellStyle name="Итог 4" xfId="2435"/>
    <cellStyle name="Итог 4 2" xfId="2436"/>
    <cellStyle name="Итог 5" xfId="2437"/>
    <cellStyle name="Итог 5 2" xfId="2438"/>
    <cellStyle name="Итог 6" xfId="2439"/>
    <cellStyle name="Итог 6 2" xfId="2440"/>
    <cellStyle name="Итог 7" xfId="2441"/>
    <cellStyle name="Итог 8" xfId="2442"/>
    <cellStyle name="Итог 9" xfId="2443"/>
    <cellStyle name="Итого" xfId="2444"/>
    <cellStyle name="Контрольная ячейка 10" xfId="2445"/>
    <cellStyle name="Контрольная ячейка 2" xfId="2446"/>
    <cellStyle name="Контрольная ячейка 2 2" xfId="2447"/>
    <cellStyle name="Контрольная ячейка 2 3" xfId="2448"/>
    <cellStyle name="Контрольная ячейка 2 4" xfId="2449"/>
    <cellStyle name="Контрольная ячейка 2 5" xfId="2450"/>
    <cellStyle name="Контрольная ячейка 2 6" xfId="2451"/>
    <cellStyle name="Контрольная ячейка 3" xfId="2452"/>
    <cellStyle name="Контрольная ячейка 3 2" xfId="2453"/>
    <cellStyle name="Контрольная ячейка 4" xfId="2454"/>
    <cellStyle name="Контрольная ячейка 4 2" xfId="2455"/>
    <cellStyle name="Контрольная ячейка 5" xfId="2456"/>
    <cellStyle name="Контрольная ячейка 5 2" xfId="2457"/>
    <cellStyle name="Контрольная ячейка 6" xfId="2458"/>
    <cellStyle name="Контрольная ячейка 6 2" xfId="2459"/>
    <cellStyle name="Контрольная ячейка 7" xfId="2460"/>
    <cellStyle name="Контрольная ячейка 8" xfId="2461"/>
    <cellStyle name="Контрольная ячейка 9" xfId="2462"/>
    <cellStyle name="Мой заголовок" xfId="2465"/>
    <cellStyle name="Мой заголовок листа" xfId="2466"/>
    <cellStyle name="Мои наименования показателей" xfId="2464"/>
    <cellStyle name="МЭС" xfId="2463"/>
    <cellStyle name="Название 2" xfId="2467"/>
    <cellStyle name="Название 2 2" xfId="2468"/>
    <cellStyle name="Название 2 3" xfId="2469"/>
    <cellStyle name="Название 2 4" xfId="2470"/>
    <cellStyle name="Название 2 5" xfId="2471"/>
    <cellStyle name="Название 2 6" xfId="2472"/>
    <cellStyle name="Название 3" xfId="2473"/>
    <cellStyle name="Название 3 2" xfId="2474"/>
    <cellStyle name="Название 4" xfId="2475"/>
    <cellStyle name="Название 4 2" xfId="2476"/>
    <cellStyle name="Название 5" xfId="2477"/>
    <cellStyle name="Название 5 2" xfId="2478"/>
    <cellStyle name="Название 6" xfId="2479"/>
    <cellStyle name="Название 6 2" xfId="2480"/>
    <cellStyle name="Название 7" xfId="2481"/>
    <cellStyle name="Название 8" xfId="2482"/>
    <cellStyle name="Название 9" xfId="2483"/>
    <cellStyle name="Нейтральный 10" xfId="2484"/>
    <cellStyle name="Нейтральный 2" xfId="2485"/>
    <cellStyle name="Нейтральный 2 2" xfId="2486"/>
    <cellStyle name="Нейтральный 2 3" xfId="2487"/>
    <cellStyle name="Нейтральный 2 4" xfId="2488"/>
    <cellStyle name="Нейтральный 2 5" xfId="2489"/>
    <cellStyle name="Нейтральный 2 6" xfId="2490"/>
    <cellStyle name="Нейтральный 3" xfId="2491"/>
    <cellStyle name="Нейтральный 3 2" xfId="2492"/>
    <cellStyle name="Нейтральный 4" xfId="2493"/>
    <cellStyle name="Нейтральный 4 2" xfId="2494"/>
    <cellStyle name="Нейтральный 5" xfId="2495"/>
    <cellStyle name="Нейтральный 5 2" xfId="2496"/>
    <cellStyle name="Нейтральный 6" xfId="2497"/>
    <cellStyle name="Нейтральный 6 2" xfId="2498"/>
    <cellStyle name="Нейтральный 7" xfId="2499"/>
    <cellStyle name="Нейтральный 8" xfId="2500"/>
    <cellStyle name="Нейтральный 9" xfId="2501"/>
    <cellStyle name="Обычный" xfId="0" builtinId="0"/>
    <cellStyle name="Обычный 10" xfId="2502"/>
    <cellStyle name="Обычный 10 10" xfId="2503"/>
    <cellStyle name="Обычный 10 10 2" xfId="2504"/>
    <cellStyle name="Обычный 10 10 2 2" xfId="2505"/>
    <cellStyle name="Обычный 10 10 2 2 2" xfId="2506"/>
    <cellStyle name="Обычный 10 10 2 2 2 2" xfId="2507"/>
    <cellStyle name="Обычный 10 10 2 2 3" xfId="2508"/>
    <cellStyle name="Обычный 10 10 2 3" xfId="2509"/>
    <cellStyle name="Обычный 10 10 2 3 2" xfId="2510"/>
    <cellStyle name="Обычный 10 10 2 3 2 2" xfId="2511"/>
    <cellStyle name="Обычный 10 10 2 3 3" xfId="2512"/>
    <cellStyle name="Обычный 10 10 2 4" xfId="2513"/>
    <cellStyle name="Обычный 10 10 2 4 2" xfId="2514"/>
    <cellStyle name="Обычный 10 10 2 5" xfId="2515"/>
    <cellStyle name="Обычный 10 10 3" xfId="2516"/>
    <cellStyle name="Обычный 10 10 3 2" xfId="2517"/>
    <cellStyle name="Обычный 10 10 3 2 2" xfId="2518"/>
    <cellStyle name="Обычный 10 10 3 3" xfId="2519"/>
    <cellStyle name="Обычный 10 10 4" xfId="2520"/>
    <cellStyle name="Обычный 10 10 4 2" xfId="2521"/>
    <cellStyle name="Обычный 10 10 4 2 2" xfId="2522"/>
    <cellStyle name="Обычный 10 10 4 3" xfId="2523"/>
    <cellStyle name="Обычный 10 10 5" xfId="2524"/>
    <cellStyle name="Обычный 10 10 5 2" xfId="2525"/>
    <cellStyle name="Обычный 10 10 5 2 2" xfId="2526"/>
    <cellStyle name="Обычный 10 10 5 3" xfId="2527"/>
    <cellStyle name="Обычный 10 10 6" xfId="2528"/>
    <cellStyle name="Обычный 10 10 6 2" xfId="2529"/>
    <cellStyle name="Обычный 10 10 7" xfId="2530"/>
    <cellStyle name="Обычный 10 11" xfId="2531"/>
    <cellStyle name="Обычный 10 11 2" xfId="2532"/>
    <cellStyle name="Обычный 10 11 2 2" xfId="2533"/>
    <cellStyle name="Обычный 10 11 2 2 2" xfId="2534"/>
    <cellStyle name="Обычный 10 11 2 2 2 2" xfId="2535"/>
    <cellStyle name="Обычный 10 11 2 2 3" xfId="2536"/>
    <cellStyle name="Обычный 10 11 2 3" xfId="2537"/>
    <cellStyle name="Обычный 10 11 2 3 2" xfId="2538"/>
    <cellStyle name="Обычный 10 11 2 3 2 2" xfId="2539"/>
    <cellStyle name="Обычный 10 11 2 3 3" xfId="2540"/>
    <cellStyle name="Обычный 10 11 2 4" xfId="2541"/>
    <cellStyle name="Обычный 10 11 2 4 2" xfId="2542"/>
    <cellStyle name="Обычный 10 11 2 5" xfId="2543"/>
    <cellStyle name="Обычный 10 11 3" xfId="2544"/>
    <cellStyle name="Обычный 10 11 3 2" xfId="2545"/>
    <cellStyle name="Обычный 10 11 3 2 2" xfId="2546"/>
    <cellStyle name="Обычный 10 11 3 3" xfId="2547"/>
    <cellStyle name="Обычный 10 11 4" xfId="2548"/>
    <cellStyle name="Обычный 10 11 4 2" xfId="2549"/>
    <cellStyle name="Обычный 10 11 4 2 2" xfId="2550"/>
    <cellStyle name="Обычный 10 11 4 3" xfId="2551"/>
    <cellStyle name="Обычный 10 11 5" xfId="2552"/>
    <cellStyle name="Обычный 10 11 5 2" xfId="2553"/>
    <cellStyle name="Обычный 10 11 5 2 2" xfId="2554"/>
    <cellStyle name="Обычный 10 11 5 3" xfId="2555"/>
    <cellStyle name="Обычный 10 11 6" xfId="2556"/>
    <cellStyle name="Обычный 10 11 6 2" xfId="2557"/>
    <cellStyle name="Обычный 10 11 7" xfId="2558"/>
    <cellStyle name="Обычный 10 12" xfId="2559"/>
    <cellStyle name="Обычный 10 12 2" xfId="2560"/>
    <cellStyle name="Обычный 10 12 2 2" xfId="2561"/>
    <cellStyle name="Обычный 10 12 2 2 2" xfId="2562"/>
    <cellStyle name="Обычный 10 12 2 2 2 2" xfId="2563"/>
    <cellStyle name="Обычный 10 12 2 2 3" xfId="2564"/>
    <cellStyle name="Обычный 10 12 2 3" xfId="2565"/>
    <cellStyle name="Обычный 10 12 2 3 2" xfId="2566"/>
    <cellStyle name="Обычный 10 12 2 3 2 2" xfId="2567"/>
    <cellStyle name="Обычный 10 12 2 3 3" xfId="2568"/>
    <cellStyle name="Обычный 10 12 2 4" xfId="2569"/>
    <cellStyle name="Обычный 10 12 2 4 2" xfId="2570"/>
    <cellStyle name="Обычный 10 12 2 5" xfId="2571"/>
    <cellStyle name="Обычный 10 12 3" xfId="2572"/>
    <cellStyle name="Обычный 10 12 3 2" xfId="2573"/>
    <cellStyle name="Обычный 10 12 3 2 2" xfId="2574"/>
    <cellStyle name="Обычный 10 12 3 3" xfId="2575"/>
    <cellStyle name="Обычный 10 12 4" xfId="2576"/>
    <cellStyle name="Обычный 10 12 4 2" xfId="2577"/>
    <cellStyle name="Обычный 10 12 4 2 2" xfId="2578"/>
    <cellStyle name="Обычный 10 12 4 3" xfId="2579"/>
    <cellStyle name="Обычный 10 12 5" xfId="2580"/>
    <cellStyle name="Обычный 10 12 5 2" xfId="2581"/>
    <cellStyle name="Обычный 10 12 5 2 2" xfId="2582"/>
    <cellStyle name="Обычный 10 12 5 3" xfId="2583"/>
    <cellStyle name="Обычный 10 12 6" xfId="2584"/>
    <cellStyle name="Обычный 10 12 6 2" xfId="2585"/>
    <cellStyle name="Обычный 10 12 7" xfId="2586"/>
    <cellStyle name="Обычный 10 13" xfId="2587"/>
    <cellStyle name="Обычный 10 13 2" xfId="2588"/>
    <cellStyle name="Обычный 10 13 2 2" xfId="2589"/>
    <cellStyle name="Обычный 10 13 2 2 2" xfId="2590"/>
    <cellStyle name="Обычный 10 13 2 3" xfId="2591"/>
    <cellStyle name="Обычный 10 13 3" xfId="2592"/>
    <cellStyle name="Обычный 10 13 3 2" xfId="2593"/>
    <cellStyle name="Обычный 10 13 3 2 2" xfId="2594"/>
    <cellStyle name="Обычный 10 13 3 3" xfId="2595"/>
    <cellStyle name="Обычный 10 13 4" xfId="2596"/>
    <cellStyle name="Обычный 10 13 4 2" xfId="2597"/>
    <cellStyle name="Обычный 10 13 5" xfId="2598"/>
    <cellStyle name="Обычный 10 14" xfId="2599"/>
    <cellStyle name="Обычный 10 14 2" xfId="2600"/>
    <cellStyle name="Обычный 10 14 2 2" xfId="2601"/>
    <cellStyle name="Обычный 10 14 3" xfId="2602"/>
    <cellStyle name="Обычный 10 15" xfId="2603"/>
    <cellStyle name="Обычный 10 15 2" xfId="2604"/>
    <cellStyle name="Обычный 10 15 2 2" xfId="2605"/>
    <cellStyle name="Обычный 10 15 3" xfId="2606"/>
    <cellStyle name="Обычный 10 16" xfId="2607"/>
    <cellStyle name="Обычный 10 16 2" xfId="2608"/>
    <cellStyle name="Обычный 10 16 2 2" xfId="2609"/>
    <cellStyle name="Обычный 10 16 3" xfId="2610"/>
    <cellStyle name="Обычный 10 17" xfId="2611"/>
    <cellStyle name="Обычный 10 17 2" xfId="2612"/>
    <cellStyle name="Обычный 10 18" xfId="2613"/>
    <cellStyle name="Обычный 10 19" xfId="2614"/>
    <cellStyle name="Обычный 10 2" xfId="2615"/>
    <cellStyle name="Обычный 10 2 10" xfId="2616"/>
    <cellStyle name="Обычный 10 2 10 2" xfId="2617"/>
    <cellStyle name="Обычный 10 2 10 2 2" xfId="2618"/>
    <cellStyle name="Обычный 10 2 10 2 2 2" xfId="2619"/>
    <cellStyle name="Обычный 10 2 10 2 2 2 2" xfId="2620"/>
    <cellStyle name="Обычный 10 2 10 2 2 3" xfId="2621"/>
    <cellStyle name="Обычный 10 2 10 2 3" xfId="2622"/>
    <cellStyle name="Обычный 10 2 10 2 3 2" xfId="2623"/>
    <cellStyle name="Обычный 10 2 10 2 3 2 2" xfId="2624"/>
    <cellStyle name="Обычный 10 2 10 2 3 3" xfId="2625"/>
    <cellStyle name="Обычный 10 2 10 2 4" xfId="2626"/>
    <cellStyle name="Обычный 10 2 10 2 4 2" xfId="2627"/>
    <cellStyle name="Обычный 10 2 10 2 5" xfId="2628"/>
    <cellStyle name="Обычный 10 2 10 3" xfId="2629"/>
    <cellStyle name="Обычный 10 2 10 3 2" xfId="2630"/>
    <cellStyle name="Обычный 10 2 10 3 2 2" xfId="2631"/>
    <cellStyle name="Обычный 10 2 10 3 3" xfId="2632"/>
    <cellStyle name="Обычный 10 2 10 4" xfId="2633"/>
    <cellStyle name="Обычный 10 2 10 4 2" xfId="2634"/>
    <cellStyle name="Обычный 10 2 10 4 2 2" xfId="2635"/>
    <cellStyle name="Обычный 10 2 10 4 3" xfId="2636"/>
    <cellStyle name="Обычный 10 2 10 5" xfId="2637"/>
    <cellStyle name="Обычный 10 2 10 5 2" xfId="2638"/>
    <cellStyle name="Обычный 10 2 10 5 2 2" xfId="2639"/>
    <cellStyle name="Обычный 10 2 10 5 3" xfId="2640"/>
    <cellStyle name="Обычный 10 2 10 6" xfId="2641"/>
    <cellStyle name="Обычный 10 2 10 6 2" xfId="2642"/>
    <cellStyle name="Обычный 10 2 10 7" xfId="2643"/>
    <cellStyle name="Обычный 10 2 11" xfId="2644"/>
    <cellStyle name="Обычный 10 2 11 2" xfId="2645"/>
    <cellStyle name="Обычный 10 2 11 2 2" xfId="2646"/>
    <cellStyle name="Обычный 10 2 11 2 2 2" xfId="2647"/>
    <cellStyle name="Обычный 10 2 11 2 3" xfId="2648"/>
    <cellStyle name="Обычный 10 2 11 3" xfId="2649"/>
    <cellStyle name="Обычный 10 2 11 3 2" xfId="2650"/>
    <cellStyle name="Обычный 10 2 11 3 2 2" xfId="2651"/>
    <cellStyle name="Обычный 10 2 11 3 3" xfId="2652"/>
    <cellStyle name="Обычный 10 2 11 4" xfId="2653"/>
    <cellStyle name="Обычный 10 2 11 4 2" xfId="2654"/>
    <cellStyle name="Обычный 10 2 11 5" xfId="2655"/>
    <cellStyle name="Обычный 10 2 12" xfId="2656"/>
    <cellStyle name="Обычный 10 2 12 2" xfId="2657"/>
    <cellStyle name="Обычный 10 2 12 2 2" xfId="2658"/>
    <cellStyle name="Обычный 10 2 12 3" xfId="2659"/>
    <cellStyle name="Обычный 10 2 13" xfId="2660"/>
    <cellStyle name="Обычный 10 2 13 2" xfId="2661"/>
    <cellStyle name="Обычный 10 2 13 2 2" xfId="2662"/>
    <cellStyle name="Обычный 10 2 13 3" xfId="2663"/>
    <cellStyle name="Обычный 10 2 14" xfId="2664"/>
    <cellStyle name="Обычный 10 2 14 2" xfId="2665"/>
    <cellStyle name="Обычный 10 2 14 2 2" xfId="2666"/>
    <cellStyle name="Обычный 10 2 14 3" xfId="2667"/>
    <cellStyle name="Обычный 10 2 15" xfId="2668"/>
    <cellStyle name="Обычный 10 2 15 2" xfId="2669"/>
    <cellStyle name="Обычный 10 2 16" xfId="2670"/>
    <cellStyle name="Обычный 10 2 17" xfId="2671"/>
    <cellStyle name="Обычный 10 2 2" xfId="2672"/>
    <cellStyle name="Обычный 10 2 2 10" xfId="2673"/>
    <cellStyle name="Обычный 10 2 2 10 2" xfId="2674"/>
    <cellStyle name="Обычный 10 2 2 11" xfId="2675"/>
    <cellStyle name="Обычный 10 2 2 2" xfId="2676"/>
    <cellStyle name="Обычный 10 2 2 2 10" xfId="2677"/>
    <cellStyle name="Обычный 10 2 2 2 2" xfId="2678"/>
    <cellStyle name="Обычный 10 2 2 2 2 2" xfId="2679"/>
    <cellStyle name="Обычный 10 2 2 2 2 2 2" xfId="2680"/>
    <cellStyle name="Обычный 10 2 2 2 2 2 2 2" xfId="2681"/>
    <cellStyle name="Обычный 10 2 2 2 2 2 2 2 2" xfId="2682"/>
    <cellStyle name="Обычный 10 2 2 2 2 2 2 2 2 2" xfId="2683"/>
    <cellStyle name="Обычный 10 2 2 2 2 2 2 2 3" xfId="2684"/>
    <cellStyle name="Обычный 10 2 2 2 2 2 2 3" xfId="2685"/>
    <cellStyle name="Обычный 10 2 2 2 2 2 2 3 2" xfId="2686"/>
    <cellStyle name="Обычный 10 2 2 2 2 2 2 3 2 2" xfId="2687"/>
    <cellStyle name="Обычный 10 2 2 2 2 2 2 3 3" xfId="2688"/>
    <cellStyle name="Обычный 10 2 2 2 2 2 2 4" xfId="2689"/>
    <cellStyle name="Обычный 10 2 2 2 2 2 2 4 2" xfId="2690"/>
    <cellStyle name="Обычный 10 2 2 2 2 2 2 5" xfId="2691"/>
    <cellStyle name="Обычный 10 2 2 2 2 2 3" xfId="2692"/>
    <cellStyle name="Обычный 10 2 2 2 2 2 3 2" xfId="2693"/>
    <cellStyle name="Обычный 10 2 2 2 2 2 3 2 2" xfId="2694"/>
    <cellStyle name="Обычный 10 2 2 2 2 2 3 3" xfId="2695"/>
    <cellStyle name="Обычный 10 2 2 2 2 2 4" xfId="2696"/>
    <cellStyle name="Обычный 10 2 2 2 2 2 4 2" xfId="2697"/>
    <cellStyle name="Обычный 10 2 2 2 2 2 4 2 2" xfId="2698"/>
    <cellStyle name="Обычный 10 2 2 2 2 2 4 3" xfId="2699"/>
    <cellStyle name="Обычный 10 2 2 2 2 2 5" xfId="2700"/>
    <cellStyle name="Обычный 10 2 2 2 2 2 5 2" xfId="2701"/>
    <cellStyle name="Обычный 10 2 2 2 2 2 5 2 2" xfId="2702"/>
    <cellStyle name="Обычный 10 2 2 2 2 2 5 3" xfId="2703"/>
    <cellStyle name="Обычный 10 2 2 2 2 2 6" xfId="2704"/>
    <cellStyle name="Обычный 10 2 2 2 2 2 6 2" xfId="2705"/>
    <cellStyle name="Обычный 10 2 2 2 2 2 7" xfId="2706"/>
    <cellStyle name="Обычный 10 2 2 2 2 3" xfId="2707"/>
    <cellStyle name="Обычный 10 2 2 2 2 3 2" xfId="2708"/>
    <cellStyle name="Обычный 10 2 2 2 2 3 2 2" xfId="2709"/>
    <cellStyle name="Обычный 10 2 2 2 2 3 2 2 2" xfId="2710"/>
    <cellStyle name="Обычный 10 2 2 2 2 3 2 2 2 2" xfId="2711"/>
    <cellStyle name="Обычный 10 2 2 2 2 3 2 2 3" xfId="2712"/>
    <cellStyle name="Обычный 10 2 2 2 2 3 2 3" xfId="2713"/>
    <cellStyle name="Обычный 10 2 2 2 2 3 2 3 2" xfId="2714"/>
    <cellStyle name="Обычный 10 2 2 2 2 3 2 3 2 2" xfId="2715"/>
    <cellStyle name="Обычный 10 2 2 2 2 3 2 3 3" xfId="2716"/>
    <cellStyle name="Обычный 10 2 2 2 2 3 2 4" xfId="2717"/>
    <cellStyle name="Обычный 10 2 2 2 2 3 2 4 2" xfId="2718"/>
    <cellStyle name="Обычный 10 2 2 2 2 3 2 5" xfId="2719"/>
    <cellStyle name="Обычный 10 2 2 2 2 3 3" xfId="2720"/>
    <cellStyle name="Обычный 10 2 2 2 2 3 3 2" xfId="2721"/>
    <cellStyle name="Обычный 10 2 2 2 2 3 3 2 2" xfId="2722"/>
    <cellStyle name="Обычный 10 2 2 2 2 3 3 3" xfId="2723"/>
    <cellStyle name="Обычный 10 2 2 2 2 3 4" xfId="2724"/>
    <cellStyle name="Обычный 10 2 2 2 2 3 4 2" xfId="2725"/>
    <cellStyle name="Обычный 10 2 2 2 2 3 4 2 2" xfId="2726"/>
    <cellStyle name="Обычный 10 2 2 2 2 3 4 3" xfId="2727"/>
    <cellStyle name="Обычный 10 2 2 2 2 3 5" xfId="2728"/>
    <cellStyle name="Обычный 10 2 2 2 2 3 5 2" xfId="2729"/>
    <cellStyle name="Обычный 10 2 2 2 2 3 5 2 2" xfId="2730"/>
    <cellStyle name="Обычный 10 2 2 2 2 3 5 3" xfId="2731"/>
    <cellStyle name="Обычный 10 2 2 2 2 3 6" xfId="2732"/>
    <cellStyle name="Обычный 10 2 2 2 2 3 6 2" xfId="2733"/>
    <cellStyle name="Обычный 10 2 2 2 2 3 7" xfId="2734"/>
    <cellStyle name="Обычный 10 2 2 2 2 4" xfId="2735"/>
    <cellStyle name="Обычный 10 2 2 2 2 4 2" xfId="2736"/>
    <cellStyle name="Обычный 10 2 2 2 2 4 2 2" xfId="2737"/>
    <cellStyle name="Обычный 10 2 2 2 2 4 2 2 2" xfId="2738"/>
    <cellStyle name="Обычный 10 2 2 2 2 4 2 3" xfId="2739"/>
    <cellStyle name="Обычный 10 2 2 2 2 4 3" xfId="2740"/>
    <cellStyle name="Обычный 10 2 2 2 2 4 3 2" xfId="2741"/>
    <cellStyle name="Обычный 10 2 2 2 2 4 3 2 2" xfId="2742"/>
    <cellStyle name="Обычный 10 2 2 2 2 4 3 3" xfId="2743"/>
    <cellStyle name="Обычный 10 2 2 2 2 4 4" xfId="2744"/>
    <cellStyle name="Обычный 10 2 2 2 2 4 4 2" xfId="2745"/>
    <cellStyle name="Обычный 10 2 2 2 2 4 5" xfId="2746"/>
    <cellStyle name="Обычный 10 2 2 2 2 5" xfId="2747"/>
    <cellStyle name="Обычный 10 2 2 2 2 5 2" xfId="2748"/>
    <cellStyle name="Обычный 10 2 2 2 2 5 2 2" xfId="2749"/>
    <cellStyle name="Обычный 10 2 2 2 2 5 3" xfId="2750"/>
    <cellStyle name="Обычный 10 2 2 2 2 6" xfId="2751"/>
    <cellStyle name="Обычный 10 2 2 2 2 6 2" xfId="2752"/>
    <cellStyle name="Обычный 10 2 2 2 2 6 2 2" xfId="2753"/>
    <cellStyle name="Обычный 10 2 2 2 2 6 3" xfId="2754"/>
    <cellStyle name="Обычный 10 2 2 2 2 7" xfId="2755"/>
    <cellStyle name="Обычный 10 2 2 2 2 7 2" xfId="2756"/>
    <cellStyle name="Обычный 10 2 2 2 2 7 2 2" xfId="2757"/>
    <cellStyle name="Обычный 10 2 2 2 2 7 3" xfId="2758"/>
    <cellStyle name="Обычный 10 2 2 2 2 8" xfId="2759"/>
    <cellStyle name="Обычный 10 2 2 2 2 8 2" xfId="2760"/>
    <cellStyle name="Обычный 10 2 2 2 2 9" xfId="2761"/>
    <cellStyle name="Обычный 10 2 2 2 3" xfId="2762"/>
    <cellStyle name="Обычный 10 2 2 2 3 2" xfId="2763"/>
    <cellStyle name="Обычный 10 2 2 2 3 2 2" xfId="2764"/>
    <cellStyle name="Обычный 10 2 2 2 3 2 2 2" xfId="2765"/>
    <cellStyle name="Обычный 10 2 2 2 3 2 2 2 2" xfId="2766"/>
    <cellStyle name="Обычный 10 2 2 2 3 2 2 3" xfId="2767"/>
    <cellStyle name="Обычный 10 2 2 2 3 2 3" xfId="2768"/>
    <cellStyle name="Обычный 10 2 2 2 3 2 3 2" xfId="2769"/>
    <cellStyle name="Обычный 10 2 2 2 3 2 3 2 2" xfId="2770"/>
    <cellStyle name="Обычный 10 2 2 2 3 2 3 3" xfId="2771"/>
    <cellStyle name="Обычный 10 2 2 2 3 2 4" xfId="2772"/>
    <cellStyle name="Обычный 10 2 2 2 3 2 4 2" xfId="2773"/>
    <cellStyle name="Обычный 10 2 2 2 3 2 5" xfId="2774"/>
    <cellStyle name="Обычный 10 2 2 2 3 3" xfId="2775"/>
    <cellStyle name="Обычный 10 2 2 2 3 3 2" xfId="2776"/>
    <cellStyle name="Обычный 10 2 2 2 3 3 2 2" xfId="2777"/>
    <cellStyle name="Обычный 10 2 2 2 3 3 3" xfId="2778"/>
    <cellStyle name="Обычный 10 2 2 2 3 4" xfId="2779"/>
    <cellStyle name="Обычный 10 2 2 2 3 4 2" xfId="2780"/>
    <cellStyle name="Обычный 10 2 2 2 3 4 2 2" xfId="2781"/>
    <cellStyle name="Обычный 10 2 2 2 3 4 3" xfId="2782"/>
    <cellStyle name="Обычный 10 2 2 2 3 5" xfId="2783"/>
    <cellStyle name="Обычный 10 2 2 2 3 5 2" xfId="2784"/>
    <cellStyle name="Обычный 10 2 2 2 3 5 2 2" xfId="2785"/>
    <cellStyle name="Обычный 10 2 2 2 3 5 3" xfId="2786"/>
    <cellStyle name="Обычный 10 2 2 2 3 6" xfId="2787"/>
    <cellStyle name="Обычный 10 2 2 2 3 6 2" xfId="2788"/>
    <cellStyle name="Обычный 10 2 2 2 3 7" xfId="2789"/>
    <cellStyle name="Обычный 10 2 2 2 4" xfId="2790"/>
    <cellStyle name="Обычный 10 2 2 2 4 2" xfId="2791"/>
    <cellStyle name="Обычный 10 2 2 2 4 2 2" xfId="2792"/>
    <cellStyle name="Обычный 10 2 2 2 4 2 2 2" xfId="2793"/>
    <cellStyle name="Обычный 10 2 2 2 4 2 2 2 2" xfId="2794"/>
    <cellStyle name="Обычный 10 2 2 2 4 2 2 3" xfId="2795"/>
    <cellStyle name="Обычный 10 2 2 2 4 2 3" xfId="2796"/>
    <cellStyle name="Обычный 10 2 2 2 4 2 3 2" xfId="2797"/>
    <cellStyle name="Обычный 10 2 2 2 4 2 3 2 2" xfId="2798"/>
    <cellStyle name="Обычный 10 2 2 2 4 2 3 3" xfId="2799"/>
    <cellStyle name="Обычный 10 2 2 2 4 2 4" xfId="2800"/>
    <cellStyle name="Обычный 10 2 2 2 4 2 4 2" xfId="2801"/>
    <cellStyle name="Обычный 10 2 2 2 4 2 5" xfId="2802"/>
    <cellStyle name="Обычный 10 2 2 2 4 3" xfId="2803"/>
    <cellStyle name="Обычный 10 2 2 2 4 3 2" xfId="2804"/>
    <cellStyle name="Обычный 10 2 2 2 4 3 2 2" xfId="2805"/>
    <cellStyle name="Обычный 10 2 2 2 4 3 3" xfId="2806"/>
    <cellStyle name="Обычный 10 2 2 2 4 4" xfId="2807"/>
    <cellStyle name="Обычный 10 2 2 2 4 4 2" xfId="2808"/>
    <cellStyle name="Обычный 10 2 2 2 4 4 2 2" xfId="2809"/>
    <cellStyle name="Обычный 10 2 2 2 4 4 3" xfId="2810"/>
    <cellStyle name="Обычный 10 2 2 2 4 5" xfId="2811"/>
    <cellStyle name="Обычный 10 2 2 2 4 5 2" xfId="2812"/>
    <cellStyle name="Обычный 10 2 2 2 4 5 2 2" xfId="2813"/>
    <cellStyle name="Обычный 10 2 2 2 4 5 3" xfId="2814"/>
    <cellStyle name="Обычный 10 2 2 2 4 6" xfId="2815"/>
    <cellStyle name="Обычный 10 2 2 2 4 6 2" xfId="2816"/>
    <cellStyle name="Обычный 10 2 2 2 4 7" xfId="2817"/>
    <cellStyle name="Обычный 10 2 2 2 5" xfId="2818"/>
    <cellStyle name="Обычный 10 2 2 2 5 2" xfId="2819"/>
    <cellStyle name="Обычный 10 2 2 2 5 2 2" xfId="2820"/>
    <cellStyle name="Обычный 10 2 2 2 5 2 2 2" xfId="2821"/>
    <cellStyle name="Обычный 10 2 2 2 5 2 3" xfId="2822"/>
    <cellStyle name="Обычный 10 2 2 2 5 3" xfId="2823"/>
    <cellStyle name="Обычный 10 2 2 2 5 3 2" xfId="2824"/>
    <cellStyle name="Обычный 10 2 2 2 5 3 2 2" xfId="2825"/>
    <cellStyle name="Обычный 10 2 2 2 5 3 3" xfId="2826"/>
    <cellStyle name="Обычный 10 2 2 2 5 4" xfId="2827"/>
    <cellStyle name="Обычный 10 2 2 2 5 4 2" xfId="2828"/>
    <cellStyle name="Обычный 10 2 2 2 5 5" xfId="2829"/>
    <cellStyle name="Обычный 10 2 2 2 6" xfId="2830"/>
    <cellStyle name="Обычный 10 2 2 2 6 2" xfId="2831"/>
    <cellStyle name="Обычный 10 2 2 2 6 2 2" xfId="2832"/>
    <cellStyle name="Обычный 10 2 2 2 6 3" xfId="2833"/>
    <cellStyle name="Обычный 10 2 2 2 7" xfId="2834"/>
    <cellStyle name="Обычный 10 2 2 2 7 2" xfId="2835"/>
    <cellStyle name="Обычный 10 2 2 2 7 2 2" xfId="2836"/>
    <cellStyle name="Обычный 10 2 2 2 7 3" xfId="2837"/>
    <cellStyle name="Обычный 10 2 2 2 8" xfId="2838"/>
    <cellStyle name="Обычный 10 2 2 2 8 2" xfId="2839"/>
    <cellStyle name="Обычный 10 2 2 2 8 2 2" xfId="2840"/>
    <cellStyle name="Обычный 10 2 2 2 8 3" xfId="2841"/>
    <cellStyle name="Обычный 10 2 2 2 9" xfId="2842"/>
    <cellStyle name="Обычный 10 2 2 2 9 2" xfId="2843"/>
    <cellStyle name="Обычный 10 2 2 3" xfId="2844"/>
    <cellStyle name="Обычный 10 2 2 3 2" xfId="2845"/>
    <cellStyle name="Обычный 10 2 2 3 2 2" xfId="2846"/>
    <cellStyle name="Обычный 10 2 2 3 2 2 2" xfId="2847"/>
    <cellStyle name="Обычный 10 2 2 3 2 2 2 2" xfId="2848"/>
    <cellStyle name="Обычный 10 2 2 3 2 2 2 2 2" xfId="2849"/>
    <cellStyle name="Обычный 10 2 2 3 2 2 2 3" xfId="2850"/>
    <cellStyle name="Обычный 10 2 2 3 2 2 3" xfId="2851"/>
    <cellStyle name="Обычный 10 2 2 3 2 2 3 2" xfId="2852"/>
    <cellStyle name="Обычный 10 2 2 3 2 2 3 2 2" xfId="2853"/>
    <cellStyle name="Обычный 10 2 2 3 2 2 3 3" xfId="2854"/>
    <cellStyle name="Обычный 10 2 2 3 2 2 4" xfId="2855"/>
    <cellStyle name="Обычный 10 2 2 3 2 2 4 2" xfId="2856"/>
    <cellStyle name="Обычный 10 2 2 3 2 2 5" xfId="2857"/>
    <cellStyle name="Обычный 10 2 2 3 2 3" xfId="2858"/>
    <cellStyle name="Обычный 10 2 2 3 2 3 2" xfId="2859"/>
    <cellStyle name="Обычный 10 2 2 3 2 3 2 2" xfId="2860"/>
    <cellStyle name="Обычный 10 2 2 3 2 3 3" xfId="2861"/>
    <cellStyle name="Обычный 10 2 2 3 2 4" xfId="2862"/>
    <cellStyle name="Обычный 10 2 2 3 2 4 2" xfId="2863"/>
    <cellStyle name="Обычный 10 2 2 3 2 4 2 2" xfId="2864"/>
    <cellStyle name="Обычный 10 2 2 3 2 4 3" xfId="2865"/>
    <cellStyle name="Обычный 10 2 2 3 2 5" xfId="2866"/>
    <cellStyle name="Обычный 10 2 2 3 2 5 2" xfId="2867"/>
    <cellStyle name="Обычный 10 2 2 3 2 5 2 2" xfId="2868"/>
    <cellStyle name="Обычный 10 2 2 3 2 5 3" xfId="2869"/>
    <cellStyle name="Обычный 10 2 2 3 2 6" xfId="2870"/>
    <cellStyle name="Обычный 10 2 2 3 2 6 2" xfId="2871"/>
    <cellStyle name="Обычный 10 2 2 3 2 7" xfId="2872"/>
    <cellStyle name="Обычный 10 2 2 3 3" xfId="2873"/>
    <cellStyle name="Обычный 10 2 2 3 3 2" xfId="2874"/>
    <cellStyle name="Обычный 10 2 2 3 3 2 2" xfId="2875"/>
    <cellStyle name="Обычный 10 2 2 3 3 2 2 2" xfId="2876"/>
    <cellStyle name="Обычный 10 2 2 3 3 2 2 2 2" xfId="2877"/>
    <cellStyle name="Обычный 10 2 2 3 3 2 2 3" xfId="2878"/>
    <cellStyle name="Обычный 10 2 2 3 3 2 3" xfId="2879"/>
    <cellStyle name="Обычный 10 2 2 3 3 2 3 2" xfId="2880"/>
    <cellStyle name="Обычный 10 2 2 3 3 2 3 2 2" xfId="2881"/>
    <cellStyle name="Обычный 10 2 2 3 3 2 3 3" xfId="2882"/>
    <cellStyle name="Обычный 10 2 2 3 3 2 4" xfId="2883"/>
    <cellStyle name="Обычный 10 2 2 3 3 2 4 2" xfId="2884"/>
    <cellStyle name="Обычный 10 2 2 3 3 2 5" xfId="2885"/>
    <cellStyle name="Обычный 10 2 2 3 3 3" xfId="2886"/>
    <cellStyle name="Обычный 10 2 2 3 3 3 2" xfId="2887"/>
    <cellStyle name="Обычный 10 2 2 3 3 3 2 2" xfId="2888"/>
    <cellStyle name="Обычный 10 2 2 3 3 3 3" xfId="2889"/>
    <cellStyle name="Обычный 10 2 2 3 3 4" xfId="2890"/>
    <cellStyle name="Обычный 10 2 2 3 3 4 2" xfId="2891"/>
    <cellStyle name="Обычный 10 2 2 3 3 4 2 2" xfId="2892"/>
    <cellStyle name="Обычный 10 2 2 3 3 4 3" xfId="2893"/>
    <cellStyle name="Обычный 10 2 2 3 3 5" xfId="2894"/>
    <cellStyle name="Обычный 10 2 2 3 3 5 2" xfId="2895"/>
    <cellStyle name="Обычный 10 2 2 3 3 5 2 2" xfId="2896"/>
    <cellStyle name="Обычный 10 2 2 3 3 5 3" xfId="2897"/>
    <cellStyle name="Обычный 10 2 2 3 3 6" xfId="2898"/>
    <cellStyle name="Обычный 10 2 2 3 3 6 2" xfId="2899"/>
    <cellStyle name="Обычный 10 2 2 3 3 7" xfId="2900"/>
    <cellStyle name="Обычный 10 2 2 3 4" xfId="2901"/>
    <cellStyle name="Обычный 10 2 2 3 4 2" xfId="2902"/>
    <cellStyle name="Обычный 10 2 2 3 4 2 2" xfId="2903"/>
    <cellStyle name="Обычный 10 2 2 3 4 2 2 2" xfId="2904"/>
    <cellStyle name="Обычный 10 2 2 3 4 2 3" xfId="2905"/>
    <cellStyle name="Обычный 10 2 2 3 4 3" xfId="2906"/>
    <cellStyle name="Обычный 10 2 2 3 4 3 2" xfId="2907"/>
    <cellStyle name="Обычный 10 2 2 3 4 3 2 2" xfId="2908"/>
    <cellStyle name="Обычный 10 2 2 3 4 3 3" xfId="2909"/>
    <cellStyle name="Обычный 10 2 2 3 4 4" xfId="2910"/>
    <cellStyle name="Обычный 10 2 2 3 4 4 2" xfId="2911"/>
    <cellStyle name="Обычный 10 2 2 3 4 5" xfId="2912"/>
    <cellStyle name="Обычный 10 2 2 3 5" xfId="2913"/>
    <cellStyle name="Обычный 10 2 2 3 5 2" xfId="2914"/>
    <cellStyle name="Обычный 10 2 2 3 5 2 2" xfId="2915"/>
    <cellStyle name="Обычный 10 2 2 3 5 3" xfId="2916"/>
    <cellStyle name="Обычный 10 2 2 3 6" xfId="2917"/>
    <cellStyle name="Обычный 10 2 2 3 6 2" xfId="2918"/>
    <cellStyle name="Обычный 10 2 2 3 6 2 2" xfId="2919"/>
    <cellStyle name="Обычный 10 2 2 3 6 3" xfId="2920"/>
    <cellStyle name="Обычный 10 2 2 3 7" xfId="2921"/>
    <cellStyle name="Обычный 10 2 2 3 7 2" xfId="2922"/>
    <cellStyle name="Обычный 10 2 2 3 7 2 2" xfId="2923"/>
    <cellStyle name="Обычный 10 2 2 3 7 3" xfId="2924"/>
    <cellStyle name="Обычный 10 2 2 3 8" xfId="2925"/>
    <cellStyle name="Обычный 10 2 2 3 8 2" xfId="2926"/>
    <cellStyle name="Обычный 10 2 2 3 9" xfId="2927"/>
    <cellStyle name="Обычный 10 2 2 4" xfId="2928"/>
    <cellStyle name="Обычный 10 2 2 4 2" xfId="2929"/>
    <cellStyle name="Обычный 10 2 2 4 2 2" xfId="2930"/>
    <cellStyle name="Обычный 10 2 2 4 2 2 2" xfId="2931"/>
    <cellStyle name="Обычный 10 2 2 4 2 2 2 2" xfId="2932"/>
    <cellStyle name="Обычный 10 2 2 4 2 2 3" xfId="2933"/>
    <cellStyle name="Обычный 10 2 2 4 2 3" xfId="2934"/>
    <cellStyle name="Обычный 10 2 2 4 2 3 2" xfId="2935"/>
    <cellStyle name="Обычный 10 2 2 4 2 3 2 2" xfId="2936"/>
    <cellStyle name="Обычный 10 2 2 4 2 3 3" xfId="2937"/>
    <cellStyle name="Обычный 10 2 2 4 2 4" xfId="2938"/>
    <cellStyle name="Обычный 10 2 2 4 2 4 2" xfId="2939"/>
    <cellStyle name="Обычный 10 2 2 4 2 5" xfId="2940"/>
    <cellStyle name="Обычный 10 2 2 4 3" xfId="2941"/>
    <cellStyle name="Обычный 10 2 2 4 3 2" xfId="2942"/>
    <cellStyle name="Обычный 10 2 2 4 3 2 2" xfId="2943"/>
    <cellStyle name="Обычный 10 2 2 4 3 3" xfId="2944"/>
    <cellStyle name="Обычный 10 2 2 4 4" xfId="2945"/>
    <cellStyle name="Обычный 10 2 2 4 4 2" xfId="2946"/>
    <cellStyle name="Обычный 10 2 2 4 4 2 2" xfId="2947"/>
    <cellStyle name="Обычный 10 2 2 4 4 3" xfId="2948"/>
    <cellStyle name="Обычный 10 2 2 4 5" xfId="2949"/>
    <cellStyle name="Обычный 10 2 2 4 5 2" xfId="2950"/>
    <cellStyle name="Обычный 10 2 2 4 5 2 2" xfId="2951"/>
    <cellStyle name="Обычный 10 2 2 4 5 3" xfId="2952"/>
    <cellStyle name="Обычный 10 2 2 4 6" xfId="2953"/>
    <cellStyle name="Обычный 10 2 2 4 6 2" xfId="2954"/>
    <cellStyle name="Обычный 10 2 2 4 7" xfId="2955"/>
    <cellStyle name="Обычный 10 2 2 5" xfId="2956"/>
    <cellStyle name="Обычный 10 2 2 5 2" xfId="2957"/>
    <cellStyle name="Обычный 10 2 2 5 2 2" xfId="2958"/>
    <cellStyle name="Обычный 10 2 2 5 2 2 2" xfId="2959"/>
    <cellStyle name="Обычный 10 2 2 5 2 2 2 2" xfId="2960"/>
    <cellStyle name="Обычный 10 2 2 5 2 2 3" xfId="2961"/>
    <cellStyle name="Обычный 10 2 2 5 2 3" xfId="2962"/>
    <cellStyle name="Обычный 10 2 2 5 2 3 2" xfId="2963"/>
    <cellStyle name="Обычный 10 2 2 5 2 3 2 2" xfId="2964"/>
    <cellStyle name="Обычный 10 2 2 5 2 3 3" xfId="2965"/>
    <cellStyle name="Обычный 10 2 2 5 2 4" xfId="2966"/>
    <cellStyle name="Обычный 10 2 2 5 2 4 2" xfId="2967"/>
    <cellStyle name="Обычный 10 2 2 5 2 5" xfId="2968"/>
    <cellStyle name="Обычный 10 2 2 5 3" xfId="2969"/>
    <cellStyle name="Обычный 10 2 2 5 3 2" xfId="2970"/>
    <cellStyle name="Обычный 10 2 2 5 3 2 2" xfId="2971"/>
    <cellStyle name="Обычный 10 2 2 5 3 3" xfId="2972"/>
    <cellStyle name="Обычный 10 2 2 5 4" xfId="2973"/>
    <cellStyle name="Обычный 10 2 2 5 4 2" xfId="2974"/>
    <cellStyle name="Обычный 10 2 2 5 4 2 2" xfId="2975"/>
    <cellStyle name="Обычный 10 2 2 5 4 3" xfId="2976"/>
    <cellStyle name="Обычный 10 2 2 5 5" xfId="2977"/>
    <cellStyle name="Обычный 10 2 2 5 5 2" xfId="2978"/>
    <cellStyle name="Обычный 10 2 2 5 5 2 2" xfId="2979"/>
    <cellStyle name="Обычный 10 2 2 5 5 3" xfId="2980"/>
    <cellStyle name="Обычный 10 2 2 5 6" xfId="2981"/>
    <cellStyle name="Обычный 10 2 2 5 6 2" xfId="2982"/>
    <cellStyle name="Обычный 10 2 2 5 7" xfId="2983"/>
    <cellStyle name="Обычный 10 2 2 6" xfId="2984"/>
    <cellStyle name="Обычный 10 2 2 6 2" xfId="2985"/>
    <cellStyle name="Обычный 10 2 2 6 2 2" xfId="2986"/>
    <cellStyle name="Обычный 10 2 2 6 2 2 2" xfId="2987"/>
    <cellStyle name="Обычный 10 2 2 6 2 3" xfId="2988"/>
    <cellStyle name="Обычный 10 2 2 6 3" xfId="2989"/>
    <cellStyle name="Обычный 10 2 2 6 3 2" xfId="2990"/>
    <cellStyle name="Обычный 10 2 2 6 3 2 2" xfId="2991"/>
    <cellStyle name="Обычный 10 2 2 6 3 3" xfId="2992"/>
    <cellStyle name="Обычный 10 2 2 6 4" xfId="2993"/>
    <cellStyle name="Обычный 10 2 2 6 4 2" xfId="2994"/>
    <cellStyle name="Обычный 10 2 2 6 5" xfId="2995"/>
    <cellStyle name="Обычный 10 2 2 7" xfId="2996"/>
    <cellStyle name="Обычный 10 2 2 7 2" xfId="2997"/>
    <cellStyle name="Обычный 10 2 2 7 2 2" xfId="2998"/>
    <cellStyle name="Обычный 10 2 2 7 3" xfId="2999"/>
    <cellStyle name="Обычный 10 2 2 8" xfId="3000"/>
    <cellStyle name="Обычный 10 2 2 8 2" xfId="3001"/>
    <cellStyle name="Обычный 10 2 2 8 2 2" xfId="3002"/>
    <cellStyle name="Обычный 10 2 2 8 3" xfId="3003"/>
    <cellStyle name="Обычный 10 2 2 9" xfId="3004"/>
    <cellStyle name="Обычный 10 2 2 9 2" xfId="3005"/>
    <cellStyle name="Обычный 10 2 2 9 2 2" xfId="3006"/>
    <cellStyle name="Обычный 10 2 2 9 3" xfId="3007"/>
    <cellStyle name="Обычный 10 2 3" xfId="3008"/>
    <cellStyle name="Обычный 10 2 3 10" xfId="3009"/>
    <cellStyle name="Обычный 10 2 3 2" xfId="3010"/>
    <cellStyle name="Обычный 10 2 3 2 2" xfId="3011"/>
    <cellStyle name="Обычный 10 2 3 2 2 2" xfId="3012"/>
    <cellStyle name="Обычный 10 2 3 2 2 2 2" xfId="3013"/>
    <cellStyle name="Обычный 10 2 3 2 2 2 2 2" xfId="3014"/>
    <cellStyle name="Обычный 10 2 3 2 2 2 2 2 2" xfId="3015"/>
    <cellStyle name="Обычный 10 2 3 2 2 2 2 3" xfId="3016"/>
    <cellStyle name="Обычный 10 2 3 2 2 2 3" xfId="3017"/>
    <cellStyle name="Обычный 10 2 3 2 2 2 3 2" xfId="3018"/>
    <cellStyle name="Обычный 10 2 3 2 2 2 3 2 2" xfId="3019"/>
    <cellStyle name="Обычный 10 2 3 2 2 2 3 3" xfId="3020"/>
    <cellStyle name="Обычный 10 2 3 2 2 2 4" xfId="3021"/>
    <cellStyle name="Обычный 10 2 3 2 2 2 4 2" xfId="3022"/>
    <cellStyle name="Обычный 10 2 3 2 2 2 5" xfId="3023"/>
    <cellStyle name="Обычный 10 2 3 2 2 3" xfId="3024"/>
    <cellStyle name="Обычный 10 2 3 2 2 3 2" xfId="3025"/>
    <cellStyle name="Обычный 10 2 3 2 2 3 2 2" xfId="3026"/>
    <cellStyle name="Обычный 10 2 3 2 2 3 3" xfId="3027"/>
    <cellStyle name="Обычный 10 2 3 2 2 4" xfId="3028"/>
    <cellStyle name="Обычный 10 2 3 2 2 4 2" xfId="3029"/>
    <cellStyle name="Обычный 10 2 3 2 2 4 2 2" xfId="3030"/>
    <cellStyle name="Обычный 10 2 3 2 2 4 3" xfId="3031"/>
    <cellStyle name="Обычный 10 2 3 2 2 5" xfId="3032"/>
    <cellStyle name="Обычный 10 2 3 2 2 5 2" xfId="3033"/>
    <cellStyle name="Обычный 10 2 3 2 2 5 2 2" xfId="3034"/>
    <cellStyle name="Обычный 10 2 3 2 2 5 3" xfId="3035"/>
    <cellStyle name="Обычный 10 2 3 2 2 6" xfId="3036"/>
    <cellStyle name="Обычный 10 2 3 2 2 6 2" xfId="3037"/>
    <cellStyle name="Обычный 10 2 3 2 2 7" xfId="3038"/>
    <cellStyle name="Обычный 10 2 3 2 3" xfId="3039"/>
    <cellStyle name="Обычный 10 2 3 2 3 2" xfId="3040"/>
    <cellStyle name="Обычный 10 2 3 2 3 2 2" xfId="3041"/>
    <cellStyle name="Обычный 10 2 3 2 3 2 2 2" xfId="3042"/>
    <cellStyle name="Обычный 10 2 3 2 3 2 2 2 2" xfId="3043"/>
    <cellStyle name="Обычный 10 2 3 2 3 2 2 3" xfId="3044"/>
    <cellStyle name="Обычный 10 2 3 2 3 2 3" xfId="3045"/>
    <cellStyle name="Обычный 10 2 3 2 3 2 3 2" xfId="3046"/>
    <cellStyle name="Обычный 10 2 3 2 3 2 3 2 2" xfId="3047"/>
    <cellStyle name="Обычный 10 2 3 2 3 2 3 3" xfId="3048"/>
    <cellStyle name="Обычный 10 2 3 2 3 2 4" xfId="3049"/>
    <cellStyle name="Обычный 10 2 3 2 3 2 4 2" xfId="3050"/>
    <cellStyle name="Обычный 10 2 3 2 3 2 5" xfId="3051"/>
    <cellStyle name="Обычный 10 2 3 2 3 3" xfId="3052"/>
    <cellStyle name="Обычный 10 2 3 2 3 3 2" xfId="3053"/>
    <cellStyle name="Обычный 10 2 3 2 3 3 2 2" xfId="3054"/>
    <cellStyle name="Обычный 10 2 3 2 3 3 3" xfId="3055"/>
    <cellStyle name="Обычный 10 2 3 2 3 4" xfId="3056"/>
    <cellStyle name="Обычный 10 2 3 2 3 4 2" xfId="3057"/>
    <cellStyle name="Обычный 10 2 3 2 3 4 2 2" xfId="3058"/>
    <cellStyle name="Обычный 10 2 3 2 3 4 3" xfId="3059"/>
    <cellStyle name="Обычный 10 2 3 2 3 5" xfId="3060"/>
    <cellStyle name="Обычный 10 2 3 2 3 5 2" xfId="3061"/>
    <cellStyle name="Обычный 10 2 3 2 3 5 2 2" xfId="3062"/>
    <cellStyle name="Обычный 10 2 3 2 3 5 3" xfId="3063"/>
    <cellStyle name="Обычный 10 2 3 2 3 6" xfId="3064"/>
    <cellStyle name="Обычный 10 2 3 2 3 6 2" xfId="3065"/>
    <cellStyle name="Обычный 10 2 3 2 3 7" xfId="3066"/>
    <cellStyle name="Обычный 10 2 3 2 4" xfId="3067"/>
    <cellStyle name="Обычный 10 2 3 2 4 2" xfId="3068"/>
    <cellStyle name="Обычный 10 2 3 2 4 2 2" xfId="3069"/>
    <cellStyle name="Обычный 10 2 3 2 4 2 2 2" xfId="3070"/>
    <cellStyle name="Обычный 10 2 3 2 4 2 3" xfId="3071"/>
    <cellStyle name="Обычный 10 2 3 2 4 3" xfId="3072"/>
    <cellStyle name="Обычный 10 2 3 2 4 3 2" xfId="3073"/>
    <cellStyle name="Обычный 10 2 3 2 4 3 2 2" xfId="3074"/>
    <cellStyle name="Обычный 10 2 3 2 4 3 3" xfId="3075"/>
    <cellStyle name="Обычный 10 2 3 2 4 4" xfId="3076"/>
    <cellStyle name="Обычный 10 2 3 2 4 4 2" xfId="3077"/>
    <cellStyle name="Обычный 10 2 3 2 4 5" xfId="3078"/>
    <cellStyle name="Обычный 10 2 3 2 5" xfId="3079"/>
    <cellStyle name="Обычный 10 2 3 2 5 2" xfId="3080"/>
    <cellStyle name="Обычный 10 2 3 2 5 2 2" xfId="3081"/>
    <cellStyle name="Обычный 10 2 3 2 5 3" xfId="3082"/>
    <cellStyle name="Обычный 10 2 3 2 6" xfId="3083"/>
    <cellStyle name="Обычный 10 2 3 2 6 2" xfId="3084"/>
    <cellStyle name="Обычный 10 2 3 2 6 2 2" xfId="3085"/>
    <cellStyle name="Обычный 10 2 3 2 6 3" xfId="3086"/>
    <cellStyle name="Обычный 10 2 3 2 7" xfId="3087"/>
    <cellStyle name="Обычный 10 2 3 2 7 2" xfId="3088"/>
    <cellStyle name="Обычный 10 2 3 2 7 2 2" xfId="3089"/>
    <cellStyle name="Обычный 10 2 3 2 7 3" xfId="3090"/>
    <cellStyle name="Обычный 10 2 3 2 8" xfId="3091"/>
    <cellStyle name="Обычный 10 2 3 2 8 2" xfId="3092"/>
    <cellStyle name="Обычный 10 2 3 2 9" xfId="3093"/>
    <cellStyle name="Обычный 10 2 3 3" xfId="3094"/>
    <cellStyle name="Обычный 10 2 3 3 2" xfId="3095"/>
    <cellStyle name="Обычный 10 2 3 3 2 2" xfId="3096"/>
    <cellStyle name="Обычный 10 2 3 3 2 2 2" xfId="3097"/>
    <cellStyle name="Обычный 10 2 3 3 2 2 2 2" xfId="3098"/>
    <cellStyle name="Обычный 10 2 3 3 2 2 3" xfId="3099"/>
    <cellStyle name="Обычный 10 2 3 3 2 3" xfId="3100"/>
    <cellStyle name="Обычный 10 2 3 3 2 3 2" xfId="3101"/>
    <cellStyle name="Обычный 10 2 3 3 2 3 2 2" xfId="3102"/>
    <cellStyle name="Обычный 10 2 3 3 2 3 3" xfId="3103"/>
    <cellStyle name="Обычный 10 2 3 3 2 4" xfId="3104"/>
    <cellStyle name="Обычный 10 2 3 3 2 4 2" xfId="3105"/>
    <cellStyle name="Обычный 10 2 3 3 2 5" xfId="3106"/>
    <cellStyle name="Обычный 10 2 3 3 3" xfId="3107"/>
    <cellStyle name="Обычный 10 2 3 3 3 2" xfId="3108"/>
    <cellStyle name="Обычный 10 2 3 3 3 2 2" xfId="3109"/>
    <cellStyle name="Обычный 10 2 3 3 3 3" xfId="3110"/>
    <cellStyle name="Обычный 10 2 3 3 4" xfId="3111"/>
    <cellStyle name="Обычный 10 2 3 3 4 2" xfId="3112"/>
    <cellStyle name="Обычный 10 2 3 3 4 2 2" xfId="3113"/>
    <cellStyle name="Обычный 10 2 3 3 4 3" xfId="3114"/>
    <cellStyle name="Обычный 10 2 3 3 5" xfId="3115"/>
    <cellStyle name="Обычный 10 2 3 3 5 2" xfId="3116"/>
    <cellStyle name="Обычный 10 2 3 3 5 2 2" xfId="3117"/>
    <cellStyle name="Обычный 10 2 3 3 5 3" xfId="3118"/>
    <cellStyle name="Обычный 10 2 3 3 6" xfId="3119"/>
    <cellStyle name="Обычный 10 2 3 3 6 2" xfId="3120"/>
    <cellStyle name="Обычный 10 2 3 3 7" xfId="3121"/>
    <cellStyle name="Обычный 10 2 3 4" xfId="3122"/>
    <cellStyle name="Обычный 10 2 3 4 2" xfId="3123"/>
    <cellStyle name="Обычный 10 2 3 4 2 2" xfId="3124"/>
    <cellStyle name="Обычный 10 2 3 4 2 2 2" xfId="3125"/>
    <cellStyle name="Обычный 10 2 3 4 2 2 2 2" xfId="3126"/>
    <cellStyle name="Обычный 10 2 3 4 2 2 3" xfId="3127"/>
    <cellStyle name="Обычный 10 2 3 4 2 3" xfId="3128"/>
    <cellStyle name="Обычный 10 2 3 4 2 3 2" xfId="3129"/>
    <cellStyle name="Обычный 10 2 3 4 2 3 2 2" xfId="3130"/>
    <cellStyle name="Обычный 10 2 3 4 2 3 3" xfId="3131"/>
    <cellStyle name="Обычный 10 2 3 4 2 4" xfId="3132"/>
    <cellStyle name="Обычный 10 2 3 4 2 4 2" xfId="3133"/>
    <cellStyle name="Обычный 10 2 3 4 2 5" xfId="3134"/>
    <cellStyle name="Обычный 10 2 3 4 3" xfId="3135"/>
    <cellStyle name="Обычный 10 2 3 4 3 2" xfId="3136"/>
    <cellStyle name="Обычный 10 2 3 4 3 2 2" xfId="3137"/>
    <cellStyle name="Обычный 10 2 3 4 3 3" xfId="3138"/>
    <cellStyle name="Обычный 10 2 3 4 4" xfId="3139"/>
    <cellStyle name="Обычный 10 2 3 4 4 2" xfId="3140"/>
    <cellStyle name="Обычный 10 2 3 4 4 2 2" xfId="3141"/>
    <cellStyle name="Обычный 10 2 3 4 4 3" xfId="3142"/>
    <cellStyle name="Обычный 10 2 3 4 5" xfId="3143"/>
    <cellStyle name="Обычный 10 2 3 4 5 2" xfId="3144"/>
    <cellStyle name="Обычный 10 2 3 4 5 2 2" xfId="3145"/>
    <cellStyle name="Обычный 10 2 3 4 5 3" xfId="3146"/>
    <cellStyle name="Обычный 10 2 3 4 6" xfId="3147"/>
    <cellStyle name="Обычный 10 2 3 4 6 2" xfId="3148"/>
    <cellStyle name="Обычный 10 2 3 4 7" xfId="3149"/>
    <cellStyle name="Обычный 10 2 3 5" xfId="3150"/>
    <cellStyle name="Обычный 10 2 3 5 2" xfId="3151"/>
    <cellStyle name="Обычный 10 2 3 5 2 2" xfId="3152"/>
    <cellStyle name="Обычный 10 2 3 5 2 2 2" xfId="3153"/>
    <cellStyle name="Обычный 10 2 3 5 2 3" xfId="3154"/>
    <cellStyle name="Обычный 10 2 3 5 3" xfId="3155"/>
    <cellStyle name="Обычный 10 2 3 5 3 2" xfId="3156"/>
    <cellStyle name="Обычный 10 2 3 5 3 2 2" xfId="3157"/>
    <cellStyle name="Обычный 10 2 3 5 3 3" xfId="3158"/>
    <cellStyle name="Обычный 10 2 3 5 4" xfId="3159"/>
    <cellStyle name="Обычный 10 2 3 5 4 2" xfId="3160"/>
    <cellStyle name="Обычный 10 2 3 5 5" xfId="3161"/>
    <cellStyle name="Обычный 10 2 3 6" xfId="3162"/>
    <cellStyle name="Обычный 10 2 3 6 2" xfId="3163"/>
    <cellStyle name="Обычный 10 2 3 6 2 2" xfId="3164"/>
    <cellStyle name="Обычный 10 2 3 6 3" xfId="3165"/>
    <cellStyle name="Обычный 10 2 3 7" xfId="3166"/>
    <cellStyle name="Обычный 10 2 3 7 2" xfId="3167"/>
    <cellStyle name="Обычный 10 2 3 7 2 2" xfId="3168"/>
    <cellStyle name="Обычный 10 2 3 7 3" xfId="3169"/>
    <cellStyle name="Обычный 10 2 3 8" xfId="3170"/>
    <cellStyle name="Обычный 10 2 3 8 2" xfId="3171"/>
    <cellStyle name="Обычный 10 2 3 8 2 2" xfId="3172"/>
    <cellStyle name="Обычный 10 2 3 8 3" xfId="3173"/>
    <cellStyle name="Обычный 10 2 3 9" xfId="3174"/>
    <cellStyle name="Обычный 10 2 3 9 2" xfId="3175"/>
    <cellStyle name="Обычный 10 2 4" xfId="3176"/>
    <cellStyle name="Обычный 10 2 4 2" xfId="3177"/>
    <cellStyle name="Обычный 10 2 4 2 2" xfId="3178"/>
    <cellStyle name="Обычный 10 2 4 2 2 2" xfId="3179"/>
    <cellStyle name="Обычный 10 2 4 2 2 2 2" xfId="3180"/>
    <cellStyle name="Обычный 10 2 4 2 2 2 2 2" xfId="3181"/>
    <cellStyle name="Обычный 10 2 4 2 2 2 3" xfId="3182"/>
    <cellStyle name="Обычный 10 2 4 2 2 3" xfId="3183"/>
    <cellStyle name="Обычный 10 2 4 2 2 3 2" xfId="3184"/>
    <cellStyle name="Обычный 10 2 4 2 2 3 2 2" xfId="3185"/>
    <cellStyle name="Обычный 10 2 4 2 2 3 3" xfId="3186"/>
    <cellStyle name="Обычный 10 2 4 2 2 4" xfId="3187"/>
    <cellStyle name="Обычный 10 2 4 2 2 4 2" xfId="3188"/>
    <cellStyle name="Обычный 10 2 4 2 2 5" xfId="3189"/>
    <cellStyle name="Обычный 10 2 4 2 3" xfId="3190"/>
    <cellStyle name="Обычный 10 2 4 2 3 2" xfId="3191"/>
    <cellStyle name="Обычный 10 2 4 2 3 2 2" xfId="3192"/>
    <cellStyle name="Обычный 10 2 4 2 3 3" xfId="3193"/>
    <cellStyle name="Обычный 10 2 4 2 4" xfId="3194"/>
    <cellStyle name="Обычный 10 2 4 2 4 2" xfId="3195"/>
    <cellStyle name="Обычный 10 2 4 2 4 2 2" xfId="3196"/>
    <cellStyle name="Обычный 10 2 4 2 4 3" xfId="3197"/>
    <cellStyle name="Обычный 10 2 4 2 5" xfId="3198"/>
    <cellStyle name="Обычный 10 2 4 2 5 2" xfId="3199"/>
    <cellStyle name="Обычный 10 2 4 2 5 2 2" xfId="3200"/>
    <cellStyle name="Обычный 10 2 4 2 5 3" xfId="3201"/>
    <cellStyle name="Обычный 10 2 4 2 6" xfId="3202"/>
    <cellStyle name="Обычный 10 2 4 2 6 2" xfId="3203"/>
    <cellStyle name="Обычный 10 2 4 2 7" xfId="3204"/>
    <cellStyle name="Обычный 10 2 4 3" xfId="3205"/>
    <cellStyle name="Обычный 10 2 4 3 2" xfId="3206"/>
    <cellStyle name="Обычный 10 2 4 3 2 2" xfId="3207"/>
    <cellStyle name="Обычный 10 2 4 3 2 2 2" xfId="3208"/>
    <cellStyle name="Обычный 10 2 4 3 2 2 2 2" xfId="3209"/>
    <cellStyle name="Обычный 10 2 4 3 2 2 3" xfId="3210"/>
    <cellStyle name="Обычный 10 2 4 3 2 3" xfId="3211"/>
    <cellStyle name="Обычный 10 2 4 3 2 3 2" xfId="3212"/>
    <cellStyle name="Обычный 10 2 4 3 2 3 2 2" xfId="3213"/>
    <cellStyle name="Обычный 10 2 4 3 2 3 3" xfId="3214"/>
    <cellStyle name="Обычный 10 2 4 3 2 4" xfId="3215"/>
    <cellStyle name="Обычный 10 2 4 3 2 4 2" xfId="3216"/>
    <cellStyle name="Обычный 10 2 4 3 2 5" xfId="3217"/>
    <cellStyle name="Обычный 10 2 4 3 3" xfId="3218"/>
    <cellStyle name="Обычный 10 2 4 3 3 2" xfId="3219"/>
    <cellStyle name="Обычный 10 2 4 3 3 2 2" xfId="3220"/>
    <cellStyle name="Обычный 10 2 4 3 3 3" xfId="3221"/>
    <cellStyle name="Обычный 10 2 4 3 4" xfId="3222"/>
    <cellStyle name="Обычный 10 2 4 3 4 2" xfId="3223"/>
    <cellStyle name="Обычный 10 2 4 3 4 2 2" xfId="3224"/>
    <cellStyle name="Обычный 10 2 4 3 4 3" xfId="3225"/>
    <cellStyle name="Обычный 10 2 4 3 5" xfId="3226"/>
    <cellStyle name="Обычный 10 2 4 3 5 2" xfId="3227"/>
    <cellStyle name="Обычный 10 2 4 3 5 2 2" xfId="3228"/>
    <cellStyle name="Обычный 10 2 4 3 5 3" xfId="3229"/>
    <cellStyle name="Обычный 10 2 4 3 6" xfId="3230"/>
    <cellStyle name="Обычный 10 2 4 3 6 2" xfId="3231"/>
    <cellStyle name="Обычный 10 2 4 3 7" xfId="3232"/>
    <cellStyle name="Обычный 10 2 4 4" xfId="3233"/>
    <cellStyle name="Обычный 10 2 4 4 2" xfId="3234"/>
    <cellStyle name="Обычный 10 2 4 4 2 2" xfId="3235"/>
    <cellStyle name="Обычный 10 2 4 4 2 2 2" xfId="3236"/>
    <cellStyle name="Обычный 10 2 4 4 2 3" xfId="3237"/>
    <cellStyle name="Обычный 10 2 4 4 3" xfId="3238"/>
    <cellStyle name="Обычный 10 2 4 4 3 2" xfId="3239"/>
    <cellStyle name="Обычный 10 2 4 4 3 2 2" xfId="3240"/>
    <cellStyle name="Обычный 10 2 4 4 3 3" xfId="3241"/>
    <cellStyle name="Обычный 10 2 4 4 4" xfId="3242"/>
    <cellStyle name="Обычный 10 2 4 4 4 2" xfId="3243"/>
    <cellStyle name="Обычный 10 2 4 4 5" xfId="3244"/>
    <cellStyle name="Обычный 10 2 4 5" xfId="3245"/>
    <cellStyle name="Обычный 10 2 4 5 2" xfId="3246"/>
    <cellStyle name="Обычный 10 2 4 5 2 2" xfId="3247"/>
    <cellStyle name="Обычный 10 2 4 5 3" xfId="3248"/>
    <cellStyle name="Обычный 10 2 4 6" xfId="3249"/>
    <cellStyle name="Обычный 10 2 4 6 2" xfId="3250"/>
    <cellStyle name="Обычный 10 2 4 6 2 2" xfId="3251"/>
    <cellStyle name="Обычный 10 2 4 6 3" xfId="3252"/>
    <cellStyle name="Обычный 10 2 4 7" xfId="3253"/>
    <cellStyle name="Обычный 10 2 4 7 2" xfId="3254"/>
    <cellStyle name="Обычный 10 2 4 7 2 2" xfId="3255"/>
    <cellStyle name="Обычный 10 2 4 7 3" xfId="3256"/>
    <cellStyle name="Обычный 10 2 4 8" xfId="3257"/>
    <cellStyle name="Обычный 10 2 4 8 2" xfId="3258"/>
    <cellStyle name="Обычный 10 2 4 9" xfId="3259"/>
    <cellStyle name="Обычный 10 2 5" xfId="3260"/>
    <cellStyle name="Обычный 10 2 5 2" xfId="3261"/>
    <cellStyle name="Обычный 10 2 5 2 2" xfId="3262"/>
    <cellStyle name="Обычный 10 2 5 2 2 2" xfId="3263"/>
    <cellStyle name="Обычный 10 2 5 2 2 2 2" xfId="3264"/>
    <cellStyle name="Обычный 10 2 5 2 2 2 2 2" xfId="3265"/>
    <cellStyle name="Обычный 10 2 5 2 2 2 3" xfId="3266"/>
    <cellStyle name="Обычный 10 2 5 2 2 3" xfId="3267"/>
    <cellStyle name="Обычный 10 2 5 2 2 3 2" xfId="3268"/>
    <cellStyle name="Обычный 10 2 5 2 2 3 2 2" xfId="3269"/>
    <cellStyle name="Обычный 10 2 5 2 2 3 3" xfId="3270"/>
    <cellStyle name="Обычный 10 2 5 2 2 4" xfId="3271"/>
    <cellStyle name="Обычный 10 2 5 2 2 4 2" xfId="3272"/>
    <cellStyle name="Обычный 10 2 5 2 2 5" xfId="3273"/>
    <cellStyle name="Обычный 10 2 5 2 3" xfId="3274"/>
    <cellStyle name="Обычный 10 2 5 2 3 2" xfId="3275"/>
    <cellStyle name="Обычный 10 2 5 2 3 2 2" xfId="3276"/>
    <cellStyle name="Обычный 10 2 5 2 3 3" xfId="3277"/>
    <cellStyle name="Обычный 10 2 5 2 4" xfId="3278"/>
    <cellStyle name="Обычный 10 2 5 2 4 2" xfId="3279"/>
    <cellStyle name="Обычный 10 2 5 2 4 2 2" xfId="3280"/>
    <cellStyle name="Обычный 10 2 5 2 4 3" xfId="3281"/>
    <cellStyle name="Обычный 10 2 5 2 5" xfId="3282"/>
    <cellStyle name="Обычный 10 2 5 2 5 2" xfId="3283"/>
    <cellStyle name="Обычный 10 2 5 2 5 2 2" xfId="3284"/>
    <cellStyle name="Обычный 10 2 5 2 5 3" xfId="3285"/>
    <cellStyle name="Обычный 10 2 5 2 6" xfId="3286"/>
    <cellStyle name="Обычный 10 2 5 2 6 2" xfId="3287"/>
    <cellStyle name="Обычный 10 2 5 2 7" xfId="3288"/>
    <cellStyle name="Обычный 10 2 5 3" xfId="3289"/>
    <cellStyle name="Обычный 10 2 5 3 2" xfId="3290"/>
    <cellStyle name="Обычный 10 2 5 3 2 2" xfId="3291"/>
    <cellStyle name="Обычный 10 2 5 3 2 2 2" xfId="3292"/>
    <cellStyle name="Обычный 10 2 5 3 2 2 2 2" xfId="3293"/>
    <cellStyle name="Обычный 10 2 5 3 2 2 3" xfId="3294"/>
    <cellStyle name="Обычный 10 2 5 3 2 3" xfId="3295"/>
    <cellStyle name="Обычный 10 2 5 3 2 3 2" xfId="3296"/>
    <cellStyle name="Обычный 10 2 5 3 2 3 2 2" xfId="3297"/>
    <cellStyle name="Обычный 10 2 5 3 2 3 3" xfId="3298"/>
    <cellStyle name="Обычный 10 2 5 3 2 4" xfId="3299"/>
    <cellStyle name="Обычный 10 2 5 3 2 4 2" xfId="3300"/>
    <cellStyle name="Обычный 10 2 5 3 2 5" xfId="3301"/>
    <cellStyle name="Обычный 10 2 5 3 3" xfId="3302"/>
    <cellStyle name="Обычный 10 2 5 3 3 2" xfId="3303"/>
    <cellStyle name="Обычный 10 2 5 3 3 2 2" xfId="3304"/>
    <cellStyle name="Обычный 10 2 5 3 3 3" xfId="3305"/>
    <cellStyle name="Обычный 10 2 5 3 4" xfId="3306"/>
    <cellStyle name="Обычный 10 2 5 3 4 2" xfId="3307"/>
    <cellStyle name="Обычный 10 2 5 3 4 2 2" xfId="3308"/>
    <cellStyle name="Обычный 10 2 5 3 4 3" xfId="3309"/>
    <cellStyle name="Обычный 10 2 5 3 5" xfId="3310"/>
    <cellStyle name="Обычный 10 2 5 3 5 2" xfId="3311"/>
    <cellStyle name="Обычный 10 2 5 3 5 2 2" xfId="3312"/>
    <cellStyle name="Обычный 10 2 5 3 5 3" xfId="3313"/>
    <cellStyle name="Обычный 10 2 5 3 6" xfId="3314"/>
    <cellStyle name="Обычный 10 2 5 3 6 2" xfId="3315"/>
    <cellStyle name="Обычный 10 2 5 3 7" xfId="3316"/>
    <cellStyle name="Обычный 10 2 5 4" xfId="3317"/>
    <cellStyle name="Обычный 10 2 5 4 2" xfId="3318"/>
    <cellStyle name="Обычный 10 2 5 4 2 2" xfId="3319"/>
    <cellStyle name="Обычный 10 2 5 4 2 2 2" xfId="3320"/>
    <cellStyle name="Обычный 10 2 5 4 2 3" xfId="3321"/>
    <cellStyle name="Обычный 10 2 5 4 3" xfId="3322"/>
    <cellStyle name="Обычный 10 2 5 4 3 2" xfId="3323"/>
    <cellStyle name="Обычный 10 2 5 4 3 2 2" xfId="3324"/>
    <cellStyle name="Обычный 10 2 5 4 3 3" xfId="3325"/>
    <cellStyle name="Обычный 10 2 5 4 4" xfId="3326"/>
    <cellStyle name="Обычный 10 2 5 4 4 2" xfId="3327"/>
    <cellStyle name="Обычный 10 2 5 4 5" xfId="3328"/>
    <cellStyle name="Обычный 10 2 5 5" xfId="3329"/>
    <cellStyle name="Обычный 10 2 5 5 2" xfId="3330"/>
    <cellStyle name="Обычный 10 2 5 5 2 2" xfId="3331"/>
    <cellStyle name="Обычный 10 2 5 5 3" xfId="3332"/>
    <cellStyle name="Обычный 10 2 5 6" xfId="3333"/>
    <cellStyle name="Обычный 10 2 5 6 2" xfId="3334"/>
    <cellStyle name="Обычный 10 2 5 6 2 2" xfId="3335"/>
    <cellStyle name="Обычный 10 2 5 6 3" xfId="3336"/>
    <cellStyle name="Обычный 10 2 5 7" xfId="3337"/>
    <cellStyle name="Обычный 10 2 5 7 2" xfId="3338"/>
    <cellStyle name="Обычный 10 2 5 7 2 2" xfId="3339"/>
    <cellStyle name="Обычный 10 2 5 7 3" xfId="3340"/>
    <cellStyle name="Обычный 10 2 5 8" xfId="3341"/>
    <cellStyle name="Обычный 10 2 5 8 2" xfId="3342"/>
    <cellStyle name="Обычный 10 2 5 9" xfId="3343"/>
    <cellStyle name="Обычный 10 2 6" xfId="3344"/>
    <cellStyle name="Обычный 10 2 6 2" xfId="3345"/>
    <cellStyle name="Обычный 10 2 6 2 2" xfId="3346"/>
    <cellStyle name="Обычный 10 2 6 2 2 2" xfId="3347"/>
    <cellStyle name="Обычный 10 2 6 2 2 2 2" xfId="3348"/>
    <cellStyle name="Обычный 10 2 6 2 2 2 2 2" xfId="3349"/>
    <cellStyle name="Обычный 10 2 6 2 2 2 3" xfId="3350"/>
    <cellStyle name="Обычный 10 2 6 2 2 3" xfId="3351"/>
    <cellStyle name="Обычный 10 2 6 2 2 3 2" xfId="3352"/>
    <cellStyle name="Обычный 10 2 6 2 2 3 2 2" xfId="3353"/>
    <cellStyle name="Обычный 10 2 6 2 2 3 3" xfId="3354"/>
    <cellStyle name="Обычный 10 2 6 2 2 4" xfId="3355"/>
    <cellStyle name="Обычный 10 2 6 2 2 4 2" xfId="3356"/>
    <cellStyle name="Обычный 10 2 6 2 2 5" xfId="3357"/>
    <cellStyle name="Обычный 10 2 6 2 3" xfId="3358"/>
    <cellStyle name="Обычный 10 2 6 2 3 2" xfId="3359"/>
    <cellStyle name="Обычный 10 2 6 2 3 2 2" xfId="3360"/>
    <cellStyle name="Обычный 10 2 6 2 3 3" xfId="3361"/>
    <cellStyle name="Обычный 10 2 6 2 4" xfId="3362"/>
    <cellStyle name="Обычный 10 2 6 2 4 2" xfId="3363"/>
    <cellStyle name="Обычный 10 2 6 2 4 2 2" xfId="3364"/>
    <cellStyle name="Обычный 10 2 6 2 4 3" xfId="3365"/>
    <cellStyle name="Обычный 10 2 6 2 5" xfId="3366"/>
    <cellStyle name="Обычный 10 2 6 2 5 2" xfId="3367"/>
    <cellStyle name="Обычный 10 2 6 2 5 2 2" xfId="3368"/>
    <cellStyle name="Обычный 10 2 6 2 5 3" xfId="3369"/>
    <cellStyle name="Обычный 10 2 6 2 6" xfId="3370"/>
    <cellStyle name="Обычный 10 2 6 2 6 2" xfId="3371"/>
    <cellStyle name="Обычный 10 2 6 2 7" xfId="3372"/>
    <cellStyle name="Обычный 10 2 6 3" xfId="3373"/>
    <cellStyle name="Обычный 10 2 6 3 2" xfId="3374"/>
    <cellStyle name="Обычный 10 2 6 3 2 2" xfId="3375"/>
    <cellStyle name="Обычный 10 2 6 3 2 2 2" xfId="3376"/>
    <cellStyle name="Обычный 10 2 6 3 2 2 2 2" xfId="3377"/>
    <cellStyle name="Обычный 10 2 6 3 2 2 3" xfId="3378"/>
    <cellStyle name="Обычный 10 2 6 3 2 3" xfId="3379"/>
    <cellStyle name="Обычный 10 2 6 3 2 3 2" xfId="3380"/>
    <cellStyle name="Обычный 10 2 6 3 2 3 2 2" xfId="3381"/>
    <cellStyle name="Обычный 10 2 6 3 2 3 3" xfId="3382"/>
    <cellStyle name="Обычный 10 2 6 3 2 4" xfId="3383"/>
    <cellStyle name="Обычный 10 2 6 3 2 4 2" xfId="3384"/>
    <cellStyle name="Обычный 10 2 6 3 2 5" xfId="3385"/>
    <cellStyle name="Обычный 10 2 6 3 3" xfId="3386"/>
    <cellStyle name="Обычный 10 2 6 3 3 2" xfId="3387"/>
    <cellStyle name="Обычный 10 2 6 3 3 2 2" xfId="3388"/>
    <cellStyle name="Обычный 10 2 6 3 3 3" xfId="3389"/>
    <cellStyle name="Обычный 10 2 6 3 4" xfId="3390"/>
    <cellStyle name="Обычный 10 2 6 3 4 2" xfId="3391"/>
    <cellStyle name="Обычный 10 2 6 3 4 2 2" xfId="3392"/>
    <cellStyle name="Обычный 10 2 6 3 4 3" xfId="3393"/>
    <cellStyle name="Обычный 10 2 6 3 5" xfId="3394"/>
    <cellStyle name="Обычный 10 2 6 3 5 2" xfId="3395"/>
    <cellStyle name="Обычный 10 2 6 3 5 2 2" xfId="3396"/>
    <cellStyle name="Обычный 10 2 6 3 5 3" xfId="3397"/>
    <cellStyle name="Обычный 10 2 6 3 6" xfId="3398"/>
    <cellStyle name="Обычный 10 2 6 3 6 2" xfId="3399"/>
    <cellStyle name="Обычный 10 2 6 3 7" xfId="3400"/>
    <cellStyle name="Обычный 10 2 6 4" xfId="3401"/>
    <cellStyle name="Обычный 10 2 6 4 2" xfId="3402"/>
    <cellStyle name="Обычный 10 2 6 4 2 2" xfId="3403"/>
    <cellStyle name="Обычный 10 2 6 4 2 2 2" xfId="3404"/>
    <cellStyle name="Обычный 10 2 6 4 2 3" xfId="3405"/>
    <cellStyle name="Обычный 10 2 6 4 3" xfId="3406"/>
    <cellStyle name="Обычный 10 2 6 4 3 2" xfId="3407"/>
    <cellStyle name="Обычный 10 2 6 4 3 2 2" xfId="3408"/>
    <cellStyle name="Обычный 10 2 6 4 3 3" xfId="3409"/>
    <cellStyle name="Обычный 10 2 6 4 4" xfId="3410"/>
    <cellStyle name="Обычный 10 2 6 4 4 2" xfId="3411"/>
    <cellStyle name="Обычный 10 2 6 4 5" xfId="3412"/>
    <cellStyle name="Обычный 10 2 6 5" xfId="3413"/>
    <cellStyle name="Обычный 10 2 6 5 2" xfId="3414"/>
    <cellStyle name="Обычный 10 2 6 5 2 2" xfId="3415"/>
    <cellStyle name="Обычный 10 2 6 5 3" xfId="3416"/>
    <cellStyle name="Обычный 10 2 6 6" xfId="3417"/>
    <cellStyle name="Обычный 10 2 6 6 2" xfId="3418"/>
    <cellStyle name="Обычный 10 2 6 6 2 2" xfId="3419"/>
    <cellStyle name="Обычный 10 2 6 6 3" xfId="3420"/>
    <cellStyle name="Обычный 10 2 6 7" xfId="3421"/>
    <cellStyle name="Обычный 10 2 6 7 2" xfId="3422"/>
    <cellStyle name="Обычный 10 2 6 7 2 2" xfId="3423"/>
    <cellStyle name="Обычный 10 2 6 7 3" xfId="3424"/>
    <cellStyle name="Обычный 10 2 6 8" xfId="3425"/>
    <cellStyle name="Обычный 10 2 6 8 2" xfId="3426"/>
    <cellStyle name="Обычный 10 2 6 9" xfId="3427"/>
    <cellStyle name="Обычный 10 2 7" xfId="3428"/>
    <cellStyle name="Обычный 10 2 7 2" xfId="3429"/>
    <cellStyle name="Обычный 10 2 7 2 2" xfId="3430"/>
    <cellStyle name="Обычный 10 2 7 2 2 2" xfId="3431"/>
    <cellStyle name="Обычный 10 2 7 2 2 2 2" xfId="3432"/>
    <cellStyle name="Обычный 10 2 7 2 2 3" xfId="3433"/>
    <cellStyle name="Обычный 10 2 7 2 3" xfId="3434"/>
    <cellStyle name="Обычный 10 2 7 2 3 2" xfId="3435"/>
    <cellStyle name="Обычный 10 2 7 2 3 2 2" xfId="3436"/>
    <cellStyle name="Обычный 10 2 7 2 3 3" xfId="3437"/>
    <cellStyle name="Обычный 10 2 7 2 4" xfId="3438"/>
    <cellStyle name="Обычный 10 2 7 2 4 2" xfId="3439"/>
    <cellStyle name="Обычный 10 2 7 2 5" xfId="3440"/>
    <cellStyle name="Обычный 10 2 7 3" xfId="3441"/>
    <cellStyle name="Обычный 10 2 7 3 2" xfId="3442"/>
    <cellStyle name="Обычный 10 2 7 3 2 2" xfId="3443"/>
    <cellStyle name="Обычный 10 2 7 3 3" xfId="3444"/>
    <cellStyle name="Обычный 10 2 7 4" xfId="3445"/>
    <cellStyle name="Обычный 10 2 7 4 2" xfId="3446"/>
    <cellStyle name="Обычный 10 2 7 4 2 2" xfId="3447"/>
    <cellStyle name="Обычный 10 2 7 4 3" xfId="3448"/>
    <cellStyle name="Обычный 10 2 7 5" xfId="3449"/>
    <cellStyle name="Обычный 10 2 7 5 2" xfId="3450"/>
    <cellStyle name="Обычный 10 2 7 5 2 2" xfId="3451"/>
    <cellStyle name="Обычный 10 2 7 5 3" xfId="3452"/>
    <cellStyle name="Обычный 10 2 7 6" xfId="3453"/>
    <cellStyle name="Обычный 10 2 7 6 2" xfId="3454"/>
    <cellStyle name="Обычный 10 2 7 7" xfId="3455"/>
    <cellStyle name="Обычный 10 2 8" xfId="3456"/>
    <cellStyle name="Обычный 10 2 8 2" xfId="3457"/>
    <cellStyle name="Обычный 10 2 8 2 2" xfId="3458"/>
    <cellStyle name="Обычный 10 2 8 2 2 2" xfId="3459"/>
    <cellStyle name="Обычный 10 2 8 2 2 2 2" xfId="3460"/>
    <cellStyle name="Обычный 10 2 8 2 2 3" xfId="3461"/>
    <cellStyle name="Обычный 10 2 8 2 3" xfId="3462"/>
    <cellStyle name="Обычный 10 2 8 2 3 2" xfId="3463"/>
    <cellStyle name="Обычный 10 2 8 2 3 2 2" xfId="3464"/>
    <cellStyle name="Обычный 10 2 8 2 3 3" xfId="3465"/>
    <cellStyle name="Обычный 10 2 8 2 4" xfId="3466"/>
    <cellStyle name="Обычный 10 2 8 2 4 2" xfId="3467"/>
    <cellStyle name="Обычный 10 2 8 2 5" xfId="3468"/>
    <cellStyle name="Обычный 10 2 8 3" xfId="3469"/>
    <cellStyle name="Обычный 10 2 8 3 2" xfId="3470"/>
    <cellStyle name="Обычный 10 2 8 3 2 2" xfId="3471"/>
    <cellStyle name="Обычный 10 2 8 3 3" xfId="3472"/>
    <cellStyle name="Обычный 10 2 8 4" xfId="3473"/>
    <cellStyle name="Обычный 10 2 8 4 2" xfId="3474"/>
    <cellStyle name="Обычный 10 2 8 4 2 2" xfId="3475"/>
    <cellStyle name="Обычный 10 2 8 4 3" xfId="3476"/>
    <cellStyle name="Обычный 10 2 8 5" xfId="3477"/>
    <cellStyle name="Обычный 10 2 8 5 2" xfId="3478"/>
    <cellStyle name="Обычный 10 2 8 5 2 2" xfId="3479"/>
    <cellStyle name="Обычный 10 2 8 5 3" xfId="3480"/>
    <cellStyle name="Обычный 10 2 8 6" xfId="3481"/>
    <cellStyle name="Обычный 10 2 8 6 2" xfId="3482"/>
    <cellStyle name="Обычный 10 2 8 7" xfId="3483"/>
    <cellStyle name="Обычный 10 2 9" xfId="3484"/>
    <cellStyle name="Обычный 10 2 9 2" xfId="3485"/>
    <cellStyle name="Обычный 10 2 9 2 2" xfId="3486"/>
    <cellStyle name="Обычный 10 2 9 2 2 2" xfId="3487"/>
    <cellStyle name="Обычный 10 2 9 2 2 2 2" xfId="3488"/>
    <cellStyle name="Обычный 10 2 9 2 2 3" xfId="3489"/>
    <cellStyle name="Обычный 10 2 9 2 3" xfId="3490"/>
    <cellStyle name="Обычный 10 2 9 2 3 2" xfId="3491"/>
    <cellStyle name="Обычный 10 2 9 2 3 2 2" xfId="3492"/>
    <cellStyle name="Обычный 10 2 9 2 3 3" xfId="3493"/>
    <cellStyle name="Обычный 10 2 9 2 4" xfId="3494"/>
    <cellStyle name="Обычный 10 2 9 2 4 2" xfId="3495"/>
    <cellStyle name="Обычный 10 2 9 2 5" xfId="3496"/>
    <cellStyle name="Обычный 10 2 9 3" xfId="3497"/>
    <cellStyle name="Обычный 10 2 9 3 2" xfId="3498"/>
    <cellStyle name="Обычный 10 2 9 3 2 2" xfId="3499"/>
    <cellStyle name="Обычный 10 2 9 3 3" xfId="3500"/>
    <cellStyle name="Обычный 10 2 9 4" xfId="3501"/>
    <cellStyle name="Обычный 10 2 9 4 2" xfId="3502"/>
    <cellStyle name="Обычный 10 2 9 4 2 2" xfId="3503"/>
    <cellStyle name="Обычный 10 2 9 4 3" xfId="3504"/>
    <cellStyle name="Обычный 10 2 9 5" xfId="3505"/>
    <cellStyle name="Обычный 10 2 9 5 2" xfId="3506"/>
    <cellStyle name="Обычный 10 2 9 5 2 2" xfId="3507"/>
    <cellStyle name="Обычный 10 2 9 5 3" xfId="3508"/>
    <cellStyle name="Обычный 10 2 9 6" xfId="3509"/>
    <cellStyle name="Обычный 10 2 9 6 2" xfId="3510"/>
    <cellStyle name="Обычный 10 2 9 7" xfId="3511"/>
    <cellStyle name="Обычный 10 20" xfId="3512"/>
    <cellStyle name="Обычный 10 3" xfId="3513"/>
    <cellStyle name="Обычный 10 3 2" xfId="3514"/>
    <cellStyle name="Обычный 10 4" xfId="3515"/>
    <cellStyle name="Обычный 10 4 10" xfId="3516"/>
    <cellStyle name="Обычный 10 4 10 2" xfId="3517"/>
    <cellStyle name="Обычный 10 4 11" xfId="3518"/>
    <cellStyle name="Обычный 10 4 2" xfId="3519"/>
    <cellStyle name="Обычный 10 4 2 10" xfId="3520"/>
    <cellStyle name="Обычный 10 4 2 2" xfId="3521"/>
    <cellStyle name="Обычный 10 4 2 2 2" xfId="3522"/>
    <cellStyle name="Обычный 10 4 2 2 2 2" xfId="3523"/>
    <cellStyle name="Обычный 10 4 2 2 2 2 2" xfId="3524"/>
    <cellStyle name="Обычный 10 4 2 2 2 2 2 2" xfId="3525"/>
    <cellStyle name="Обычный 10 4 2 2 2 2 2 2 2" xfId="3526"/>
    <cellStyle name="Обычный 10 4 2 2 2 2 2 3" xfId="3527"/>
    <cellStyle name="Обычный 10 4 2 2 2 2 3" xfId="3528"/>
    <cellStyle name="Обычный 10 4 2 2 2 2 3 2" xfId="3529"/>
    <cellStyle name="Обычный 10 4 2 2 2 2 3 2 2" xfId="3530"/>
    <cellStyle name="Обычный 10 4 2 2 2 2 3 3" xfId="3531"/>
    <cellStyle name="Обычный 10 4 2 2 2 2 4" xfId="3532"/>
    <cellStyle name="Обычный 10 4 2 2 2 2 4 2" xfId="3533"/>
    <cellStyle name="Обычный 10 4 2 2 2 2 5" xfId="3534"/>
    <cellStyle name="Обычный 10 4 2 2 2 3" xfId="3535"/>
    <cellStyle name="Обычный 10 4 2 2 2 3 2" xfId="3536"/>
    <cellStyle name="Обычный 10 4 2 2 2 3 2 2" xfId="3537"/>
    <cellStyle name="Обычный 10 4 2 2 2 3 3" xfId="3538"/>
    <cellStyle name="Обычный 10 4 2 2 2 4" xfId="3539"/>
    <cellStyle name="Обычный 10 4 2 2 2 4 2" xfId="3540"/>
    <cellStyle name="Обычный 10 4 2 2 2 4 2 2" xfId="3541"/>
    <cellStyle name="Обычный 10 4 2 2 2 4 3" xfId="3542"/>
    <cellStyle name="Обычный 10 4 2 2 2 5" xfId="3543"/>
    <cellStyle name="Обычный 10 4 2 2 2 5 2" xfId="3544"/>
    <cellStyle name="Обычный 10 4 2 2 2 5 2 2" xfId="3545"/>
    <cellStyle name="Обычный 10 4 2 2 2 5 3" xfId="3546"/>
    <cellStyle name="Обычный 10 4 2 2 2 6" xfId="3547"/>
    <cellStyle name="Обычный 10 4 2 2 2 6 2" xfId="3548"/>
    <cellStyle name="Обычный 10 4 2 2 2 7" xfId="3549"/>
    <cellStyle name="Обычный 10 4 2 2 3" xfId="3550"/>
    <cellStyle name="Обычный 10 4 2 2 3 2" xfId="3551"/>
    <cellStyle name="Обычный 10 4 2 2 3 2 2" xfId="3552"/>
    <cellStyle name="Обычный 10 4 2 2 3 2 2 2" xfId="3553"/>
    <cellStyle name="Обычный 10 4 2 2 3 2 2 2 2" xfId="3554"/>
    <cellStyle name="Обычный 10 4 2 2 3 2 2 3" xfId="3555"/>
    <cellStyle name="Обычный 10 4 2 2 3 2 3" xfId="3556"/>
    <cellStyle name="Обычный 10 4 2 2 3 2 3 2" xfId="3557"/>
    <cellStyle name="Обычный 10 4 2 2 3 2 3 2 2" xfId="3558"/>
    <cellStyle name="Обычный 10 4 2 2 3 2 3 3" xfId="3559"/>
    <cellStyle name="Обычный 10 4 2 2 3 2 4" xfId="3560"/>
    <cellStyle name="Обычный 10 4 2 2 3 2 4 2" xfId="3561"/>
    <cellStyle name="Обычный 10 4 2 2 3 2 5" xfId="3562"/>
    <cellStyle name="Обычный 10 4 2 2 3 3" xfId="3563"/>
    <cellStyle name="Обычный 10 4 2 2 3 3 2" xfId="3564"/>
    <cellStyle name="Обычный 10 4 2 2 3 3 2 2" xfId="3565"/>
    <cellStyle name="Обычный 10 4 2 2 3 3 3" xfId="3566"/>
    <cellStyle name="Обычный 10 4 2 2 3 4" xfId="3567"/>
    <cellStyle name="Обычный 10 4 2 2 3 4 2" xfId="3568"/>
    <cellStyle name="Обычный 10 4 2 2 3 4 2 2" xfId="3569"/>
    <cellStyle name="Обычный 10 4 2 2 3 4 3" xfId="3570"/>
    <cellStyle name="Обычный 10 4 2 2 3 5" xfId="3571"/>
    <cellStyle name="Обычный 10 4 2 2 3 5 2" xfId="3572"/>
    <cellStyle name="Обычный 10 4 2 2 3 5 2 2" xfId="3573"/>
    <cellStyle name="Обычный 10 4 2 2 3 5 3" xfId="3574"/>
    <cellStyle name="Обычный 10 4 2 2 3 6" xfId="3575"/>
    <cellStyle name="Обычный 10 4 2 2 3 6 2" xfId="3576"/>
    <cellStyle name="Обычный 10 4 2 2 3 7" xfId="3577"/>
    <cellStyle name="Обычный 10 4 2 2 4" xfId="3578"/>
    <cellStyle name="Обычный 10 4 2 2 4 2" xfId="3579"/>
    <cellStyle name="Обычный 10 4 2 2 4 2 2" xfId="3580"/>
    <cellStyle name="Обычный 10 4 2 2 4 2 2 2" xfId="3581"/>
    <cellStyle name="Обычный 10 4 2 2 4 2 3" xfId="3582"/>
    <cellStyle name="Обычный 10 4 2 2 4 3" xfId="3583"/>
    <cellStyle name="Обычный 10 4 2 2 4 3 2" xfId="3584"/>
    <cellStyle name="Обычный 10 4 2 2 4 3 2 2" xfId="3585"/>
    <cellStyle name="Обычный 10 4 2 2 4 3 3" xfId="3586"/>
    <cellStyle name="Обычный 10 4 2 2 4 4" xfId="3587"/>
    <cellStyle name="Обычный 10 4 2 2 4 4 2" xfId="3588"/>
    <cellStyle name="Обычный 10 4 2 2 4 5" xfId="3589"/>
    <cellStyle name="Обычный 10 4 2 2 5" xfId="3590"/>
    <cellStyle name="Обычный 10 4 2 2 5 2" xfId="3591"/>
    <cellStyle name="Обычный 10 4 2 2 5 2 2" xfId="3592"/>
    <cellStyle name="Обычный 10 4 2 2 5 3" xfId="3593"/>
    <cellStyle name="Обычный 10 4 2 2 6" xfId="3594"/>
    <cellStyle name="Обычный 10 4 2 2 6 2" xfId="3595"/>
    <cellStyle name="Обычный 10 4 2 2 6 2 2" xfId="3596"/>
    <cellStyle name="Обычный 10 4 2 2 6 3" xfId="3597"/>
    <cellStyle name="Обычный 10 4 2 2 7" xfId="3598"/>
    <cellStyle name="Обычный 10 4 2 2 7 2" xfId="3599"/>
    <cellStyle name="Обычный 10 4 2 2 7 2 2" xfId="3600"/>
    <cellStyle name="Обычный 10 4 2 2 7 3" xfId="3601"/>
    <cellStyle name="Обычный 10 4 2 2 8" xfId="3602"/>
    <cellStyle name="Обычный 10 4 2 2 8 2" xfId="3603"/>
    <cellStyle name="Обычный 10 4 2 2 9" xfId="3604"/>
    <cellStyle name="Обычный 10 4 2 3" xfId="3605"/>
    <cellStyle name="Обычный 10 4 2 3 2" xfId="3606"/>
    <cellStyle name="Обычный 10 4 2 3 2 2" xfId="3607"/>
    <cellStyle name="Обычный 10 4 2 3 2 2 2" xfId="3608"/>
    <cellStyle name="Обычный 10 4 2 3 2 2 2 2" xfId="3609"/>
    <cellStyle name="Обычный 10 4 2 3 2 2 3" xfId="3610"/>
    <cellStyle name="Обычный 10 4 2 3 2 3" xfId="3611"/>
    <cellStyle name="Обычный 10 4 2 3 2 3 2" xfId="3612"/>
    <cellStyle name="Обычный 10 4 2 3 2 3 2 2" xfId="3613"/>
    <cellStyle name="Обычный 10 4 2 3 2 3 3" xfId="3614"/>
    <cellStyle name="Обычный 10 4 2 3 2 4" xfId="3615"/>
    <cellStyle name="Обычный 10 4 2 3 2 4 2" xfId="3616"/>
    <cellStyle name="Обычный 10 4 2 3 2 5" xfId="3617"/>
    <cellStyle name="Обычный 10 4 2 3 3" xfId="3618"/>
    <cellStyle name="Обычный 10 4 2 3 3 2" xfId="3619"/>
    <cellStyle name="Обычный 10 4 2 3 3 2 2" xfId="3620"/>
    <cellStyle name="Обычный 10 4 2 3 3 3" xfId="3621"/>
    <cellStyle name="Обычный 10 4 2 3 4" xfId="3622"/>
    <cellStyle name="Обычный 10 4 2 3 4 2" xfId="3623"/>
    <cellStyle name="Обычный 10 4 2 3 4 2 2" xfId="3624"/>
    <cellStyle name="Обычный 10 4 2 3 4 3" xfId="3625"/>
    <cellStyle name="Обычный 10 4 2 3 5" xfId="3626"/>
    <cellStyle name="Обычный 10 4 2 3 5 2" xfId="3627"/>
    <cellStyle name="Обычный 10 4 2 3 5 2 2" xfId="3628"/>
    <cellStyle name="Обычный 10 4 2 3 5 3" xfId="3629"/>
    <cellStyle name="Обычный 10 4 2 3 6" xfId="3630"/>
    <cellStyle name="Обычный 10 4 2 3 6 2" xfId="3631"/>
    <cellStyle name="Обычный 10 4 2 3 7" xfId="3632"/>
    <cellStyle name="Обычный 10 4 2 4" xfId="3633"/>
    <cellStyle name="Обычный 10 4 2 4 2" xfId="3634"/>
    <cellStyle name="Обычный 10 4 2 4 2 2" xfId="3635"/>
    <cellStyle name="Обычный 10 4 2 4 2 2 2" xfId="3636"/>
    <cellStyle name="Обычный 10 4 2 4 2 2 2 2" xfId="3637"/>
    <cellStyle name="Обычный 10 4 2 4 2 2 3" xfId="3638"/>
    <cellStyle name="Обычный 10 4 2 4 2 3" xfId="3639"/>
    <cellStyle name="Обычный 10 4 2 4 2 3 2" xfId="3640"/>
    <cellStyle name="Обычный 10 4 2 4 2 3 2 2" xfId="3641"/>
    <cellStyle name="Обычный 10 4 2 4 2 3 3" xfId="3642"/>
    <cellStyle name="Обычный 10 4 2 4 2 4" xfId="3643"/>
    <cellStyle name="Обычный 10 4 2 4 2 4 2" xfId="3644"/>
    <cellStyle name="Обычный 10 4 2 4 2 5" xfId="3645"/>
    <cellStyle name="Обычный 10 4 2 4 3" xfId="3646"/>
    <cellStyle name="Обычный 10 4 2 4 3 2" xfId="3647"/>
    <cellStyle name="Обычный 10 4 2 4 3 2 2" xfId="3648"/>
    <cellStyle name="Обычный 10 4 2 4 3 3" xfId="3649"/>
    <cellStyle name="Обычный 10 4 2 4 4" xfId="3650"/>
    <cellStyle name="Обычный 10 4 2 4 4 2" xfId="3651"/>
    <cellStyle name="Обычный 10 4 2 4 4 2 2" xfId="3652"/>
    <cellStyle name="Обычный 10 4 2 4 4 3" xfId="3653"/>
    <cellStyle name="Обычный 10 4 2 4 5" xfId="3654"/>
    <cellStyle name="Обычный 10 4 2 4 5 2" xfId="3655"/>
    <cellStyle name="Обычный 10 4 2 4 5 2 2" xfId="3656"/>
    <cellStyle name="Обычный 10 4 2 4 5 3" xfId="3657"/>
    <cellStyle name="Обычный 10 4 2 4 6" xfId="3658"/>
    <cellStyle name="Обычный 10 4 2 4 6 2" xfId="3659"/>
    <cellStyle name="Обычный 10 4 2 4 7" xfId="3660"/>
    <cellStyle name="Обычный 10 4 2 5" xfId="3661"/>
    <cellStyle name="Обычный 10 4 2 5 2" xfId="3662"/>
    <cellStyle name="Обычный 10 4 2 5 2 2" xfId="3663"/>
    <cellStyle name="Обычный 10 4 2 5 2 2 2" xfId="3664"/>
    <cellStyle name="Обычный 10 4 2 5 2 3" xfId="3665"/>
    <cellStyle name="Обычный 10 4 2 5 3" xfId="3666"/>
    <cellStyle name="Обычный 10 4 2 5 3 2" xfId="3667"/>
    <cellStyle name="Обычный 10 4 2 5 3 2 2" xfId="3668"/>
    <cellStyle name="Обычный 10 4 2 5 3 3" xfId="3669"/>
    <cellStyle name="Обычный 10 4 2 5 4" xfId="3670"/>
    <cellStyle name="Обычный 10 4 2 5 4 2" xfId="3671"/>
    <cellStyle name="Обычный 10 4 2 5 5" xfId="3672"/>
    <cellStyle name="Обычный 10 4 2 6" xfId="3673"/>
    <cellStyle name="Обычный 10 4 2 6 2" xfId="3674"/>
    <cellStyle name="Обычный 10 4 2 6 2 2" xfId="3675"/>
    <cellStyle name="Обычный 10 4 2 6 3" xfId="3676"/>
    <cellStyle name="Обычный 10 4 2 7" xfId="3677"/>
    <cellStyle name="Обычный 10 4 2 7 2" xfId="3678"/>
    <cellStyle name="Обычный 10 4 2 7 2 2" xfId="3679"/>
    <cellStyle name="Обычный 10 4 2 7 3" xfId="3680"/>
    <cellStyle name="Обычный 10 4 2 8" xfId="3681"/>
    <cellStyle name="Обычный 10 4 2 8 2" xfId="3682"/>
    <cellStyle name="Обычный 10 4 2 8 2 2" xfId="3683"/>
    <cellStyle name="Обычный 10 4 2 8 3" xfId="3684"/>
    <cellStyle name="Обычный 10 4 2 9" xfId="3685"/>
    <cellStyle name="Обычный 10 4 2 9 2" xfId="3686"/>
    <cellStyle name="Обычный 10 4 3" xfId="3687"/>
    <cellStyle name="Обычный 10 4 3 2" xfId="3688"/>
    <cellStyle name="Обычный 10 4 3 2 2" xfId="3689"/>
    <cellStyle name="Обычный 10 4 3 2 2 2" xfId="3690"/>
    <cellStyle name="Обычный 10 4 3 2 2 2 2" xfId="3691"/>
    <cellStyle name="Обычный 10 4 3 2 2 2 2 2" xfId="3692"/>
    <cellStyle name="Обычный 10 4 3 2 2 2 3" xfId="3693"/>
    <cellStyle name="Обычный 10 4 3 2 2 3" xfId="3694"/>
    <cellStyle name="Обычный 10 4 3 2 2 3 2" xfId="3695"/>
    <cellStyle name="Обычный 10 4 3 2 2 3 2 2" xfId="3696"/>
    <cellStyle name="Обычный 10 4 3 2 2 3 3" xfId="3697"/>
    <cellStyle name="Обычный 10 4 3 2 2 4" xfId="3698"/>
    <cellStyle name="Обычный 10 4 3 2 2 4 2" xfId="3699"/>
    <cellStyle name="Обычный 10 4 3 2 2 5" xfId="3700"/>
    <cellStyle name="Обычный 10 4 3 2 3" xfId="3701"/>
    <cellStyle name="Обычный 10 4 3 2 3 2" xfId="3702"/>
    <cellStyle name="Обычный 10 4 3 2 3 2 2" xfId="3703"/>
    <cellStyle name="Обычный 10 4 3 2 3 3" xfId="3704"/>
    <cellStyle name="Обычный 10 4 3 2 4" xfId="3705"/>
    <cellStyle name="Обычный 10 4 3 2 4 2" xfId="3706"/>
    <cellStyle name="Обычный 10 4 3 2 4 2 2" xfId="3707"/>
    <cellStyle name="Обычный 10 4 3 2 4 3" xfId="3708"/>
    <cellStyle name="Обычный 10 4 3 2 5" xfId="3709"/>
    <cellStyle name="Обычный 10 4 3 2 5 2" xfId="3710"/>
    <cellStyle name="Обычный 10 4 3 2 5 2 2" xfId="3711"/>
    <cellStyle name="Обычный 10 4 3 2 5 3" xfId="3712"/>
    <cellStyle name="Обычный 10 4 3 2 6" xfId="3713"/>
    <cellStyle name="Обычный 10 4 3 2 6 2" xfId="3714"/>
    <cellStyle name="Обычный 10 4 3 2 7" xfId="3715"/>
    <cellStyle name="Обычный 10 4 3 3" xfId="3716"/>
    <cellStyle name="Обычный 10 4 3 3 2" xfId="3717"/>
    <cellStyle name="Обычный 10 4 3 3 2 2" xfId="3718"/>
    <cellStyle name="Обычный 10 4 3 3 2 2 2" xfId="3719"/>
    <cellStyle name="Обычный 10 4 3 3 2 2 2 2" xfId="3720"/>
    <cellStyle name="Обычный 10 4 3 3 2 2 3" xfId="3721"/>
    <cellStyle name="Обычный 10 4 3 3 2 3" xfId="3722"/>
    <cellStyle name="Обычный 10 4 3 3 2 3 2" xfId="3723"/>
    <cellStyle name="Обычный 10 4 3 3 2 3 2 2" xfId="3724"/>
    <cellStyle name="Обычный 10 4 3 3 2 3 3" xfId="3725"/>
    <cellStyle name="Обычный 10 4 3 3 2 4" xfId="3726"/>
    <cellStyle name="Обычный 10 4 3 3 2 4 2" xfId="3727"/>
    <cellStyle name="Обычный 10 4 3 3 2 5" xfId="3728"/>
    <cellStyle name="Обычный 10 4 3 3 3" xfId="3729"/>
    <cellStyle name="Обычный 10 4 3 3 3 2" xfId="3730"/>
    <cellStyle name="Обычный 10 4 3 3 3 2 2" xfId="3731"/>
    <cellStyle name="Обычный 10 4 3 3 3 3" xfId="3732"/>
    <cellStyle name="Обычный 10 4 3 3 4" xfId="3733"/>
    <cellStyle name="Обычный 10 4 3 3 4 2" xfId="3734"/>
    <cellStyle name="Обычный 10 4 3 3 4 2 2" xfId="3735"/>
    <cellStyle name="Обычный 10 4 3 3 4 3" xfId="3736"/>
    <cellStyle name="Обычный 10 4 3 3 5" xfId="3737"/>
    <cellStyle name="Обычный 10 4 3 3 5 2" xfId="3738"/>
    <cellStyle name="Обычный 10 4 3 3 5 2 2" xfId="3739"/>
    <cellStyle name="Обычный 10 4 3 3 5 3" xfId="3740"/>
    <cellStyle name="Обычный 10 4 3 3 6" xfId="3741"/>
    <cellStyle name="Обычный 10 4 3 3 6 2" xfId="3742"/>
    <cellStyle name="Обычный 10 4 3 3 7" xfId="3743"/>
    <cellStyle name="Обычный 10 4 3 4" xfId="3744"/>
    <cellStyle name="Обычный 10 4 3 4 2" xfId="3745"/>
    <cellStyle name="Обычный 10 4 3 4 2 2" xfId="3746"/>
    <cellStyle name="Обычный 10 4 3 4 2 2 2" xfId="3747"/>
    <cellStyle name="Обычный 10 4 3 4 2 3" xfId="3748"/>
    <cellStyle name="Обычный 10 4 3 4 3" xfId="3749"/>
    <cellStyle name="Обычный 10 4 3 4 3 2" xfId="3750"/>
    <cellStyle name="Обычный 10 4 3 4 3 2 2" xfId="3751"/>
    <cellStyle name="Обычный 10 4 3 4 3 3" xfId="3752"/>
    <cellStyle name="Обычный 10 4 3 4 4" xfId="3753"/>
    <cellStyle name="Обычный 10 4 3 4 4 2" xfId="3754"/>
    <cellStyle name="Обычный 10 4 3 4 5" xfId="3755"/>
    <cellStyle name="Обычный 10 4 3 5" xfId="3756"/>
    <cellStyle name="Обычный 10 4 3 5 2" xfId="3757"/>
    <cellStyle name="Обычный 10 4 3 5 2 2" xfId="3758"/>
    <cellStyle name="Обычный 10 4 3 5 3" xfId="3759"/>
    <cellStyle name="Обычный 10 4 3 6" xfId="3760"/>
    <cellStyle name="Обычный 10 4 3 6 2" xfId="3761"/>
    <cellStyle name="Обычный 10 4 3 6 2 2" xfId="3762"/>
    <cellStyle name="Обычный 10 4 3 6 3" xfId="3763"/>
    <cellStyle name="Обычный 10 4 3 7" xfId="3764"/>
    <cellStyle name="Обычный 10 4 3 7 2" xfId="3765"/>
    <cellStyle name="Обычный 10 4 3 7 2 2" xfId="3766"/>
    <cellStyle name="Обычный 10 4 3 7 3" xfId="3767"/>
    <cellStyle name="Обычный 10 4 3 8" xfId="3768"/>
    <cellStyle name="Обычный 10 4 3 8 2" xfId="3769"/>
    <cellStyle name="Обычный 10 4 3 9" xfId="3770"/>
    <cellStyle name="Обычный 10 4 4" xfId="3771"/>
    <cellStyle name="Обычный 10 4 4 2" xfId="3772"/>
    <cellStyle name="Обычный 10 4 4 2 2" xfId="3773"/>
    <cellStyle name="Обычный 10 4 4 2 2 2" xfId="3774"/>
    <cellStyle name="Обычный 10 4 4 2 2 2 2" xfId="3775"/>
    <cellStyle name="Обычный 10 4 4 2 2 3" xfId="3776"/>
    <cellStyle name="Обычный 10 4 4 2 3" xfId="3777"/>
    <cellStyle name="Обычный 10 4 4 2 3 2" xfId="3778"/>
    <cellStyle name="Обычный 10 4 4 2 3 2 2" xfId="3779"/>
    <cellStyle name="Обычный 10 4 4 2 3 3" xfId="3780"/>
    <cellStyle name="Обычный 10 4 4 2 4" xfId="3781"/>
    <cellStyle name="Обычный 10 4 4 2 4 2" xfId="3782"/>
    <cellStyle name="Обычный 10 4 4 2 5" xfId="3783"/>
    <cellStyle name="Обычный 10 4 4 3" xfId="3784"/>
    <cellStyle name="Обычный 10 4 4 3 2" xfId="3785"/>
    <cellStyle name="Обычный 10 4 4 3 2 2" xfId="3786"/>
    <cellStyle name="Обычный 10 4 4 3 3" xfId="3787"/>
    <cellStyle name="Обычный 10 4 4 4" xfId="3788"/>
    <cellStyle name="Обычный 10 4 4 4 2" xfId="3789"/>
    <cellStyle name="Обычный 10 4 4 4 2 2" xfId="3790"/>
    <cellStyle name="Обычный 10 4 4 4 3" xfId="3791"/>
    <cellStyle name="Обычный 10 4 4 5" xfId="3792"/>
    <cellStyle name="Обычный 10 4 4 5 2" xfId="3793"/>
    <cellStyle name="Обычный 10 4 4 5 2 2" xfId="3794"/>
    <cellStyle name="Обычный 10 4 4 5 3" xfId="3795"/>
    <cellStyle name="Обычный 10 4 4 6" xfId="3796"/>
    <cellStyle name="Обычный 10 4 4 6 2" xfId="3797"/>
    <cellStyle name="Обычный 10 4 4 7" xfId="3798"/>
    <cellStyle name="Обычный 10 4 5" xfId="3799"/>
    <cellStyle name="Обычный 10 4 5 2" xfId="3800"/>
    <cellStyle name="Обычный 10 4 5 2 2" xfId="3801"/>
    <cellStyle name="Обычный 10 4 5 2 2 2" xfId="3802"/>
    <cellStyle name="Обычный 10 4 5 2 2 2 2" xfId="3803"/>
    <cellStyle name="Обычный 10 4 5 2 2 3" xfId="3804"/>
    <cellStyle name="Обычный 10 4 5 2 3" xfId="3805"/>
    <cellStyle name="Обычный 10 4 5 2 3 2" xfId="3806"/>
    <cellStyle name="Обычный 10 4 5 2 3 2 2" xfId="3807"/>
    <cellStyle name="Обычный 10 4 5 2 3 3" xfId="3808"/>
    <cellStyle name="Обычный 10 4 5 2 4" xfId="3809"/>
    <cellStyle name="Обычный 10 4 5 2 4 2" xfId="3810"/>
    <cellStyle name="Обычный 10 4 5 2 5" xfId="3811"/>
    <cellStyle name="Обычный 10 4 5 3" xfId="3812"/>
    <cellStyle name="Обычный 10 4 5 3 2" xfId="3813"/>
    <cellStyle name="Обычный 10 4 5 3 2 2" xfId="3814"/>
    <cellStyle name="Обычный 10 4 5 3 3" xfId="3815"/>
    <cellStyle name="Обычный 10 4 5 4" xfId="3816"/>
    <cellStyle name="Обычный 10 4 5 4 2" xfId="3817"/>
    <cellStyle name="Обычный 10 4 5 4 2 2" xfId="3818"/>
    <cellStyle name="Обычный 10 4 5 4 3" xfId="3819"/>
    <cellStyle name="Обычный 10 4 5 5" xfId="3820"/>
    <cellStyle name="Обычный 10 4 5 5 2" xfId="3821"/>
    <cellStyle name="Обычный 10 4 5 5 2 2" xfId="3822"/>
    <cellStyle name="Обычный 10 4 5 5 3" xfId="3823"/>
    <cellStyle name="Обычный 10 4 5 6" xfId="3824"/>
    <cellStyle name="Обычный 10 4 5 6 2" xfId="3825"/>
    <cellStyle name="Обычный 10 4 5 7" xfId="3826"/>
    <cellStyle name="Обычный 10 4 6" xfId="3827"/>
    <cellStyle name="Обычный 10 4 6 2" xfId="3828"/>
    <cellStyle name="Обычный 10 4 6 2 2" xfId="3829"/>
    <cellStyle name="Обычный 10 4 6 2 2 2" xfId="3830"/>
    <cellStyle name="Обычный 10 4 6 2 3" xfId="3831"/>
    <cellStyle name="Обычный 10 4 6 3" xfId="3832"/>
    <cellStyle name="Обычный 10 4 6 3 2" xfId="3833"/>
    <cellStyle name="Обычный 10 4 6 3 2 2" xfId="3834"/>
    <cellStyle name="Обычный 10 4 6 3 3" xfId="3835"/>
    <cellStyle name="Обычный 10 4 6 4" xfId="3836"/>
    <cellStyle name="Обычный 10 4 6 4 2" xfId="3837"/>
    <cellStyle name="Обычный 10 4 6 5" xfId="3838"/>
    <cellStyle name="Обычный 10 4 7" xfId="3839"/>
    <cellStyle name="Обычный 10 4 7 2" xfId="3840"/>
    <cellStyle name="Обычный 10 4 7 2 2" xfId="3841"/>
    <cellStyle name="Обычный 10 4 7 3" xfId="3842"/>
    <cellStyle name="Обычный 10 4 8" xfId="3843"/>
    <cellStyle name="Обычный 10 4 8 2" xfId="3844"/>
    <cellStyle name="Обычный 10 4 8 2 2" xfId="3845"/>
    <cellStyle name="Обычный 10 4 8 3" xfId="3846"/>
    <cellStyle name="Обычный 10 4 9" xfId="3847"/>
    <cellStyle name="Обычный 10 4 9 2" xfId="3848"/>
    <cellStyle name="Обычный 10 4 9 2 2" xfId="3849"/>
    <cellStyle name="Обычный 10 4 9 3" xfId="3850"/>
    <cellStyle name="Обычный 10 5" xfId="3851"/>
    <cellStyle name="Обычный 10 5 10" xfId="3852"/>
    <cellStyle name="Обычный 10 5 2" xfId="3853"/>
    <cellStyle name="Обычный 10 5 2 2" xfId="3854"/>
    <cellStyle name="Обычный 10 5 2 2 2" xfId="3855"/>
    <cellStyle name="Обычный 10 5 2 2 2 2" xfId="3856"/>
    <cellStyle name="Обычный 10 5 2 2 2 2 2" xfId="3857"/>
    <cellStyle name="Обычный 10 5 2 2 2 2 2 2" xfId="3858"/>
    <cellStyle name="Обычный 10 5 2 2 2 2 3" xfId="3859"/>
    <cellStyle name="Обычный 10 5 2 2 2 3" xfId="3860"/>
    <cellStyle name="Обычный 10 5 2 2 2 3 2" xfId="3861"/>
    <cellStyle name="Обычный 10 5 2 2 2 3 2 2" xfId="3862"/>
    <cellStyle name="Обычный 10 5 2 2 2 3 3" xfId="3863"/>
    <cellStyle name="Обычный 10 5 2 2 2 4" xfId="3864"/>
    <cellStyle name="Обычный 10 5 2 2 2 4 2" xfId="3865"/>
    <cellStyle name="Обычный 10 5 2 2 2 5" xfId="3866"/>
    <cellStyle name="Обычный 10 5 2 2 3" xfId="3867"/>
    <cellStyle name="Обычный 10 5 2 2 3 2" xfId="3868"/>
    <cellStyle name="Обычный 10 5 2 2 3 2 2" xfId="3869"/>
    <cellStyle name="Обычный 10 5 2 2 3 3" xfId="3870"/>
    <cellStyle name="Обычный 10 5 2 2 4" xfId="3871"/>
    <cellStyle name="Обычный 10 5 2 2 4 2" xfId="3872"/>
    <cellStyle name="Обычный 10 5 2 2 4 2 2" xfId="3873"/>
    <cellStyle name="Обычный 10 5 2 2 4 3" xfId="3874"/>
    <cellStyle name="Обычный 10 5 2 2 5" xfId="3875"/>
    <cellStyle name="Обычный 10 5 2 2 5 2" xfId="3876"/>
    <cellStyle name="Обычный 10 5 2 2 5 2 2" xfId="3877"/>
    <cellStyle name="Обычный 10 5 2 2 5 3" xfId="3878"/>
    <cellStyle name="Обычный 10 5 2 2 6" xfId="3879"/>
    <cellStyle name="Обычный 10 5 2 2 6 2" xfId="3880"/>
    <cellStyle name="Обычный 10 5 2 2 7" xfId="3881"/>
    <cellStyle name="Обычный 10 5 2 3" xfId="3882"/>
    <cellStyle name="Обычный 10 5 2 3 2" xfId="3883"/>
    <cellStyle name="Обычный 10 5 2 3 2 2" xfId="3884"/>
    <cellStyle name="Обычный 10 5 2 3 2 2 2" xfId="3885"/>
    <cellStyle name="Обычный 10 5 2 3 2 2 2 2" xfId="3886"/>
    <cellStyle name="Обычный 10 5 2 3 2 2 3" xfId="3887"/>
    <cellStyle name="Обычный 10 5 2 3 2 3" xfId="3888"/>
    <cellStyle name="Обычный 10 5 2 3 2 3 2" xfId="3889"/>
    <cellStyle name="Обычный 10 5 2 3 2 3 2 2" xfId="3890"/>
    <cellStyle name="Обычный 10 5 2 3 2 3 3" xfId="3891"/>
    <cellStyle name="Обычный 10 5 2 3 2 4" xfId="3892"/>
    <cellStyle name="Обычный 10 5 2 3 2 4 2" xfId="3893"/>
    <cellStyle name="Обычный 10 5 2 3 2 5" xfId="3894"/>
    <cellStyle name="Обычный 10 5 2 3 3" xfId="3895"/>
    <cellStyle name="Обычный 10 5 2 3 3 2" xfId="3896"/>
    <cellStyle name="Обычный 10 5 2 3 3 2 2" xfId="3897"/>
    <cellStyle name="Обычный 10 5 2 3 3 3" xfId="3898"/>
    <cellStyle name="Обычный 10 5 2 3 4" xfId="3899"/>
    <cellStyle name="Обычный 10 5 2 3 4 2" xfId="3900"/>
    <cellStyle name="Обычный 10 5 2 3 4 2 2" xfId="3901"/>
    <cellStyle name="Обычный 10 5 2 3 4 3" xfId="3902"/>
    <cellStyle name="Обычный 10 5 2 3 5" xfId="3903"/>
    <cellStyle name="Обычный 10 5 2 3 5 2" xfId="3904"/>
    <cellStyle name="Обычный 10 5 2 3 5 2 2" xfId="3905"/>
    <cellStyle name="Обычный 10 5 2 3 5 3" xfId="3906"/>
    <cellStyle name="Обычный 10 5 2 3 6" xfId="3907"/>
    <cellStyle name="Обычный 10 5 2 3 6 2" xfId="3908"/>
    <cellStyle name="Обычный 10 5 2 3 7" xfId="3909"/>
    <cellStyle name="Обычный 10 5 2 4" xfId="3910"/>
    <cellStyle name="Обычный 10 5 2 4 2" xfId="3911"/>
    <cellStyle name="Обычный 10 5 2 4 2 2" xfId="3912"/>
    <cellStyle name="Обычный 10 5 2 4 2 2 2" xfId="3913"/>
    <cellStyle name="Обычный 10 5 2 4 2 3" xfId="3914"/>
    <cellStyle name="Обычный 10 5 2 4 3" xfId="3915"/>
    <cellStyle name="Обычный 10 5 2 4 3 2" xfId="3916"/>
    <cellStyle name="Обычный 10 5 2 4 3 2 2" xfId="3917"/>
    <cellStyle name="Обычный 10 5 2 4 3 3" xfId="3918"/>
    <cellStyle name="Обычный 10 5 2 4 4" xfId="3919"/>
    <cellStyle name="Обычный 10 5 2 4 4 2" xfId="3920"/>
    <cellStyle name="Обычный 10 5 2 4 5" xfId="3921"/>
    <cellStyle name="Обычный 10 5 2 5" xfId="3922"/>
    <cellStyle name="Обычный 10 5 2 5 2" xfId="3923"/>
    <cellStyle name="Обычный 10 5 2 5 2 2" xfId="3924"/>
    <cellStyle name="Обычный 10 5 2 5 3" xfId="3925"/>
    <cellStyle name="Обычный 10 5 2 6" xfId="3926"/>
    <cellStyle name="Обычный 10 5 2 6 2" xfId="3927"/>
    <cellStyle name="Обычный 10 5 2 6 2 2" xfId="3928"/>
    <cellStyle name="Обычный 10 5 2 6 3" xfId="3929"/>
    <cellStyle name="Обычный 10 5 2 7" xfId="3930"/>
    <cellStyle name="Обычный 10 5 2 7 2" xfId="3931"/>
    <cellStyle name="Обычный 10 5 2 7 2 2" xfId="3932"/>
    <cellStyle name="Обычный 10 5 2 7 3" xfId="3933"/>
    <cellStyle name="Обычный 10 5 2 8" xfId="3934"/>
    <cellStyle name="Обычный 10 5 2 8 2" xfId="3935"/>
    <cellStyle name="Обычный 10 5 2 9" xfId="3936"/>
    <cellStyle name="Обычный 10 5 3" xfId="3937"/>
    <cellStyle name="Обычный 10 5 3 2" xfId="3938"/>
    <cellStyle name="Обычный 10 5 3 2 2" xfId="3939"/>
    <cellStyle name="Обычный 10 5 3 2 2 2" xfId="3940"/>
    <cellStyle name="Обычный 10 5 3 2 2 2 2" xfId="3941"/>
    <cellStyle name="Обычный 10 5 3 2 2 3" xfId="3942"/>
    <cellStyle name="Обычный 10 5 3 2 3" xfId="3943"/>
    <cellStyle name="Обычный 10 5 3 2 3 2" xfId="3944"/>
    <cellStyle name="Обычный 10 5 3 2 3 2 2" xfId="3945"/>
    <cellStyle name="Обычный 10 5 3 2 3 3" xfId="3946"/>
    <cellStyle name="Обычный 10 5 3 2 4" xfId="3947"/>
    <cellStyle name="Обычный 10 5 3 2 4 2" xfId="3948"/>
    <cellStyle name="Обычный 10 5 3 2 5" xfId="3949"/>
    <cellStyle name="Обычный 10 5 3 3" xfId="3950"/>
    <cellStyle name="Обычный 10 5 3 3 2" xfId="3951"/>
    <cellStyle name="Обычный 10 5 3 3 2 2" xfId="3952"/>
    <cellStyle name="Обычный 10 5 3 3 3" xfId="3953"/>
    <cellStyle name="Обычный 10 5 3 4" xfId="3954"/>
    <cellStyle name="Обычный 10 5 3 4 2" xfId="3955"/>
    <cellStyle name="Обычный 10 5 3 4 2 2" xfId="3956"/>
    <cellStyle name="Обычный 10 5 3 4 3" xfId="3957"/>
    <cellStyle name="Обычный 10 5 3 5" xfId="3958"/>
    <cellStyle name="Обычный 10 5 3 5 2" xfId="3959"/>
    <cellStyle name="Обычный 10 5 3 5 2 2" xfId="3960"/>
    <cellStyle name="Обычный 10 5 3 5 3" xfId="3961"/>
    <cellStyle name="Обычный 10 5 3 6" xfId="3962"/>
    <cellStyle name="Обычный 10 5 3 6 2" xfId="3963"/>
    <cellStyle name="Обычный 10 5 3 7" xfId="3964"/>
    <cellStyle name="Обычный 10 5 4" xfId="3965"/>
    <cellStyle name="Обычный 10 5 4 2" xfId="3966"/>
    <cellStyle name="Обычный 10 5 4 2 2" xfId="3967"/>
    <cellStyle name="Обычный 10 5 4 2 2 2" xfId="3968"/>
    <cellStyle name="Обычный 10 5 4 2 2 2 2" xfId="3969"/>
    <cellStyle name="Обычный 10 5 4 2 2 3" xfId="3970"/>
    <cellStyle name="Обычный 10 5 4 2 3" xfId="3971"/>
    <cellStyle name="Обычный 10 5 4 2 3 2" xfId="3972"/>
    <cellStyle name="Обычный 10 5 4 2 3 2 2" xfId="3973"/>
    <cellStyle name="Обычный 10 5 4 2 3 3" xfId="3974"/>
    <cellStyle name="Обычный 10 5 4 2 4" xfId="3975"/>
    <cellStyle name="Обычный 10 5 4 2 4 2" xfId="3976"/>
    <cellStyle name="Обычный 10 5 4 2 5" xfId="3977"/>
    <cellStyle name="Обычный 10 5 4 3" xfId="3978"/>
    <cellStyle name="Обычный 10 5 4 3 2" xfId="3979"/>
    <cellStyle name="Обычный 10 5 4 3 2 2" xfId="3980"/>
    <cellStyle name="Обычный 10 5 4 3 3" xfId="3981"/>
    <cellStyle name="Обычный 10 5 4 4" xfId="3982"/>
    <cellStyle name="Обычный 10 5 4 4 2" xfId="3983"/>
    <cellStyle name="Обычный 10 5 4 4 2 2" xfId="3984"/>
    <cellStyle name="Обычный 10 5 4 4 3" xfId="3985"/>
    <cellStyle name="Обычный 10 5 4 5" xfId="3986"/>
    <cellStyle name="Обычный 10 5 4 5 2" xfId="3987"/>
    <cellStyle name="Обычный 10 5 4 5 2 2" xfId="3988"/>
    <cellStyle name="Обычный 10 5 4 5 3" xfId="3989"/>
    <cellStyle name="Обычный 10 5 4 6" xfId="3990"/>
    <cellStyle name="Обычный 10 5 4 6 2" xfId="3991"/>
    <cellStyle name="Обычный 10 5 4 7" xfId="3992"/>
    <cellStyle name="Обычный 10 5 5" xfId="3993"/>
    <cellStyle name="Обычный 10 5 5 2" xfId="3994"/>
    <cellStyle name="Обычный 10 5 5 2 2" xfId="3995"/>
    <cellStyle name="Обычный 10 5 5 2 2 2" xfId="3996"/>
    <cellStyle name="Обычный 10 5 5 2 3" xfId="3997"/>
    <cellStyle name="Обычный 10 5 5 3" xfId="3998"/>
    <cellStyle name="Обычный 10 5 5 3 2" xfId="3999"/>
    <cellStyle name="Обычный 10 5 5 3 2 2" xfId="4000"/>
    <cellStyle name="Обычный 10 5 5 3 3" xfId="4001"/>
    <cellStyle name="Обычный 10 5 5 4" xfId="4002"/>
    <cellStyle name="Обычный 10 5 5 4 2" xfId="4003"/>
    <cellStyle name="Обычный 10 5 5 5" xfId="4004"/>
    <cellStyle name="Обычный 10 5 6" xfId="4005"/>
    <cellStyle name="Обычный 10 5 6 2" xfId="4006"/>
    <cellStyle name="Обычный 10 5 6 2 2" xfId="4007"/>
    <cellStyle name="Обычный 10 5 6 3" xfId="4008"/>
    <cellStyle name="Обычный 10 5 7" xfId="4009"/>
    <cellStyle name="Обычный 10 5 7 2" xfId="4010"/>
    <cellStyle name="Обычный 10 5 7 2 2" xfId="4011"/>
    <cellStyle name="Обычный 10 5 7 3" xfId="4012"/>
    <cellStyle name="Обычный 10 5 8" xfId="4013"/>
    <cellStyle name="Обычный 10 5 8 2" xfId="4014"/>
    <cellStyle name="Обычный 10 5 8 2 2" xfId="4015"/>
    <cellStyle name="Обычный 10 5 8 3" xfId="4016"/>
    <cellStyle name="Обычный 10 5 9" xfId="4017"/>
    <cellStyle name="Обычный 10 5 9 2" xfId="4018"/>
    <cellStyle name="Обычный 10 6" xfId="4019"/>
    <cellStyle name="Обычный 10 6 2" xfId="4020"/>
    <cellStyle name="Обычный 10 6 2 2" xfId="4021"/>
    <cellStyle name="Обычный 10 6 2 2 2" xfId="4022"/>
    <cellStyle name="Обычный 10 6 2 2 2 2" xfId="4023"/>
    <cellStyle name="Обычный 10 6 2 2 2 2 2" xfId="4024"/>
    <cellStyle name="Обычный 10 6 2 2 2 3" xfId="4025"/>
    <cellStyle name="Обычный 10 6 2 2 3" xfId="4026"/>
    <cellStyle name="Обычный 10 6 2 2 3 2" xfId="4027"/>
    <cellStyle name="Обычный 10 6 2 2 3 2 2" xfId="4028"/>
    <cellStyle name="Обычный 10 6 2 2 3 3" xfId="4029"/>
    <cellStyle name="Обычный 10 6 2 2 4" xfId="4030"/>
    <cellStyle name="Обычный 10 6 2 2 4 2" xfId="4031"/>
    <cellStyle name="Обычный 10 6 2 2 5" xfId="4032"/>
    <cellStyle name="Обычный 10 6 2 3" xfId="4033"/>
    <cellStyle name="Обычный 10 6 2 3 2" xfId="4034"/>
    <cellStyle name="Обычный 10 6 2 3 2 2" xfId="4035"/>
    <cellStyle name="Обычный 10 6 2 3 3" xfId="4036"/>
    <cellStyle name="Обычный 10 6 2 4" xfId="4037"/>
    <cellStyle name="Обычный 10 6 2 4 2" xfId="4038"/>
    <cellStyle name="Обычный 10 6 2 4 2 2" xfId="4039"/>
    <cellStyle name="Обычный 10 6 2 4 3" xfId="4040"/>
    <cellStyle name="Обычный 10 6 2 5" xfId="4041"/>
    <cellStyle name="Обычный 10 6 2 5 2" xfId="4042"/>
    <cellStyle name="Обычный 10 6 2 5 2 2" xfId="4043"/>
    <cellStyle name="Обычный 10 6 2 5 3" xfId="4044"/>
    <cellStyle name="Обычный 10 6 2 6" xfId="4045"/>
    <cellStyle name="Обычный 10 6 2 6 2" xfId="4046"/>
    <cellStyle name="Обычный 10 6 2 7" xfId="4047"/>
    <cellStyle name="Обычный 10 6 3" xfId="4048"/>
    <cellStyle name="Обычный 10 6 3 2" xfId="4049"/>
    <cellStyle name="Обычный 10 6 3 2 2" xfId="4050"/>
    <cellStyle name="Обычный 10 6 3 2 2 2" xfId="4051"/>
    <cellStyle name="Обычный 10 6 3 2 2 2 2" xfId="4052"/>
    <cellStyle name="Обычный 10 6 3 2 2 3" xfId="4053"/>
    <cellStyle name="Обычный 10 6 3 2 3" xfId="4054"/>
    <cellStyle name="Обычный 10 6 3 2 3 2" xfId="4055"/>
    <cellStyle name="Обычный 10 6 3 2 3 2 2" xfId="4056"/>
    <cellStyle name="Обычный 10 6 3 2 3 3" xfId="4057"/>
    <cellStyle name="Обычный 10 6 3 2 4" xfId="4058"/>
    <cellStyle name="Обычный 10 6 3 2 4 2" xfId="4059"/>
    <cellStyle name="Обычный 10 6 3 2 5" xfId="4060"/>
    <cellStyle name="Обычный 10 6 3 3" xfId="4061"/>
    <cellStyle name="Обычный 10 6 3 3 2" xfId="4062"/>
    <cellStyle name="Обычный 10 6 3 3 2 2" xfId="4063"/>
    <cellStyle name="Обычный 10 6 3 3 3" xfId="4064"/>
    <cellStyle name="Обычный 10 6 3 4" xfId="4065"/>
    <cellStyle name="Обычный 10 6 3 4 2" xfId="4066"/>
    <cellStyle name="Обычный 10 6 3 4 2 2" xfId="4067"/>
    <cellStyle name="Обычный 10 6 3 4 3" xfId="4068"/>
    <cellStyle name="Обычный 10 6 3 5" xfId="4069"/>
    <cellStyle name="Обычный 10 6 3 5 2" xfId="4070"/>
    <cellStyle name="Обычный 10 6 3 5 2 2" xfId="4071"/>
    <cellStyle name="Обычный 10 6 3 5 3" xfId="4072"/>
    <cellStyle name="Обычный 10 6 3 6" xfId="4073"/>
    <cellStyle name="Обычный 10 6 3 6 2" xfId="4074"/>
    <cellStyle name="Обычный 10 6 3 7" xfId="4075"/>
    <cellStyle name="Обычный 10 6 4" xfId="4076"/>
    <cellStyle name="Обычный 10 6 4 2" xfId="4077"/>
    <cellStyle name="Обычный 10 6 4 2 2" xfId="4078"/>
    <cellStyle name="Обычный 10 6 4 2 2 2" xfId="4079"/>
    <cellStyle name="Обычный 10 6 4 2 3" xfId="4080"/>
    <cellStyle name="Обычный 10 6 4 3" xfId="4081"/>
    <cellStyle name="Обычный 10 6 4 3 2" xfId="4082"/>
    <cellStyle name="Обычный 10 6 4 3 2 2" xfId="4083"/>
    <cellStyle name="Обычный 10 6 4 3 3" xfId="4084"/>
    <cellStyle name="Обычный 10 6 4 4" xfId="4085"/>
    <cellStyle name="Обычный 10 6 4 4 2" xfId="4086"/>
    <cellStyle name="Обычный 10 6 4 5" xfId="4087"/>
    <cellStyle name="Обычный 10 6 5" xfId="4088"/>
    <cellStyle name="Обычный 10 6 5 2" xfId="4089"/>
    <cellStyle name="Обычный 10 6 5 2 2" xfId="4090"/>
    <cellStyle name="Обычный 10 6 5 3" xfId="4091"/>
    <cellStyle name="Обычный 10 6 6" xfId="4092"/>
    <cellStyle name="Обычный 10 6 6 2" xfId="4093"/>
    <cellStyle name="Обычный 10 6 6 2 2" xfId="4094"/>
    <cellStyle name="Обычный 10 6 6 3" xfId="4095"/>
    <cellStyle name="Обычный 10 6 7" xfId="4096"/>
    <cellStyle name="Обычный 10 6 7 2" xfId="4097"/>
    <cellStyle name="Обычный 10 6 7 2 2" xfId="4098"/>
    <cellStyle name="Обычный 10 6 7 3" xfId="4099"/>
    <cellStyle name="Обычный 10 6 8" xfId="4100"/>
    <cellStyle name="Обычный 10 6 8 2" xfId="4101"/>
    <cellStyle name="Обычный 10 6 9" xfId="4102"/>
    <cellStyle name="Обычный 10 7" xfId="4103"/>
    <cellStyle name="Обычный 10 7 2" xfId="4104"/>
    <cellStyle name="Обычный 10 7 2 2" xfId="4105"/>
    <cellStyle name="Обычный 10 7 2 2 2" xfId="4106"/>
    <cellStyle name="Обычный 10 7 2 2 2 2" xfId="4107"/>
    <cellStyle name="Обычный 10 7 2 2 2 2 2" xfId="4108"/>
    <cellStyle name="Обычный 10 7 2 2 2 3" xfId="4109"/>
    <cellStyle name="Обычный 10 7 2 2 3" xfId="4110"/>
    <cellStyle name="Обычный 10 7 2 2 3 2" xfId="4111"/>
    <cellStyle name="Обычный 10 7 2 2 3 2 2" xfId="4112"/>
    <cellStyle name="Обычный 10 7 2 2 3 3" xfId="4113"/>
    <cellStyle name="Обычный 10 7 2 2 4" xfId="4114"/>
    <cellStyle name="Обычный 10 7 2 2 4 2" xfId="4115"/>
    <cellStyle name="Обычный 10 7 2 2 5" xfId="4116"/>
    <cellStyle name="Обычный 10 7 2 3" xfId="4117"/>
    <cellStyle name="Обычный 10 7 2 3 2" xfId="4118"/>
    <cellStyle name="Обычный 10 7 2 3 2 2" xfId="4119"/>
    <cellStyle name="Обычный 10 7 2 3 3" xfId="4120"/>
    <cellStyle name="Обычный 10 7 2 4" xfId="4121"/>
    <cellStyle name="Обычный 10 7 2 4 2" xfId="4122"/>
    <cellStyle name="Обычный 10 7 2 4 2 2" xfId="4123"/>
    <cellStyle name="Обычный 10 7 2 4 3" xfId="4124"/>
    <cellStyle name="Обычный 10 7 2 5" xfId="4125"/>
    <cellStyle name="Обычный 10 7 2 5 2" xfId="4126"/>
    <cellStyle name="Обычный 10 7 2 5 2 2" xfId="4127"/>
    <cellStyle name="Обычный 10 7 2 5 3" xfId="4128"/>
    <cellStyle name="Обычный 10 7 2 6" xfId="4129"/>
    <cellStyle name="Обычный 10 7 2 6 2" xfId="4130"/>
    <cellStyle name="Обычный 10 7 2 7" xfId="4131"/>
    <cellStyle name="Обычный 10 7 3" xfId="4132"/>
    <cellStyle name="Обычный 10 7 3 2" xfId="4133"/>
    <cellStyle name="Обычный 10 7 3 2 2" xfId="4134"/>
    <cellStyle name="Обычный 10 7 3 2 2 2" xfId="4135"/>
    <cellStyle name="Обычный 10 7 3 2 2 2 2" xfId="4136"/>
    <cellStyle name="Обычный 10 7 3 2 2 3" xfId="4137"/>
    <cellStyle name="Обычный 10 7 3 2 3" xfId="4138"/>
    <cellStyle name="Обычный 10 7 3 2 3 2" xfId="4139"/>
    <cellStyle name="Обычный 10 7 3 2 3 2 2" xfId="4140"/>
    <cellStyle name="Обычный 10 7 3 2 3 3" xfId="4141"/>
    <cellStyle name="Обычный 10 7 3 2 4" xfId="4142"/>
    <cellStyle name="Обычный 10 7 3 2 4 2" xfId="4143"/>
    <cellStyle name="Обычный 10 7 3 2 5" xfId="4144"/>
    <cellStyle name="Обычный 10 7 3 3" xfId="4145"/>
    <cellStyle name="Обычный 10 7 3 3 2" xfId="4146"/>
    <cellStyle name="Обычный 10 7 3 3 2 2" xfId="4147"/>
    <cellStyle name="Обычный 10 7 3 3 3" xfId="4148"/>
    <cellStyle name="Обычный 10 7 3 4" xfId="4149"/>
    <cellStyle name="Обычный 10 7 3 4 2" xfId="4150"/>
    <cellStyle name="Обычный 10 7 3 4 2 2" xfId="4151"/>
    <cellStyle name="Обычный 10 7 3 4 3" xfId="4152"/>
    <cellStyle name="Обычный 10 7 3 5" xfId="4153"/>
    <cellStyle name="Обычный 10 7 3 5 2" xfId="4154"/>
    <cellStyle name="Обычный 10 7 3 5 2 2" xfId="4155"/>
    <cellStyle name="Обычный 10 7 3 5 3" xfId="4156"/>
    <cellStyle name="Обычный 10 7 3 6" xfId="4157"/>
    <cellStyle name="Обычный 10 7 3 6 2" xfId="4158"/>
    <cellStyle name="Обычный 10 7 3 7" xfId="4159"/>
    <cellStyle name="Обычный 10 7 4" xfId="4160"/>
    <cellStyle name="Обычный 10 7 4 2" xfId="4161"/>
    <cellStyle name="Обычный 10 7 4 2 2" xfId="4162"/>
    <cellStyle name="Обычный 10 7 4 2 2 2" xfId="4163"/>
    <cellStyle name="Обычный 10 7 4 2 3" xfId="4164"/>
    <cellStyle name="Обычный 10 7 4 3" xfId="4165"/>
    <cellStyle name="Обычный 10 7 4 3 2" xfId="4166"/>
    <cellStyle name="Обычный 10 7 4 3 2 2" xfId="4167"/>
    <cellStyle name="Обычный 10 7 4 3 3" xfId="4168"/>
    <cellStyle name="Обычный 10 7 4 4" xfId="4169"/>
    <cellStyle name="Обычный 10 7 4 4 2" xfId="4170"/>
    <cellStyle name="Обычный 10 7 4 5" xfId="4171"/>
    <cellStyle name="Обычный 10 7 5" xfId="4172"/>
    <cellStyle name="Обычный 10 7 5 2" xfId="4173"/>
    <cellStyle name="Обычный 10 7 5 2 2" xfId="4174"/>
    <cellStyle name="Обычный 10 7 5 3" xfId="4175"/>
    <cellStyle name="Обычный 10 7 6" xfId="4176"/>
    <cellStyle name="Обычный 10 7 6 2" xfId="4177"/>
    <cellStyle name="Обычный 10 7 6 2 2" xfId="4178"/>
    <cellStyle name="Обычный 10 7 6 3" xfId="4179"/>
    <cellStyle name="Обычный 10 7 7" xfId="4180"/>
    <cellStyle name="Обычный 10 7 7 2" xfId="4181"/>
    <cellStyle name="Обычный 10 7 7 2 2" xfId="4182"/>
    <cellStyle name="Обычный 10 7 7 3" xfId="4183"/>
    <cellStyle name="Обычный 10 7 8" xfId="4184"/>
    <cellStyle name="Обычный 10 7 8 2" xfId="4185"/>
    <cellStyle name="Обычный 10 7 9" xfId="4186"/>
    <cellStyle name="Обычный 10 8" xfId="4187"/>
    <cellStyle name="Обычный 10 8 2" xfId="4188"/>
    <cellStyle name="Обычный 10 8 2 2" xfId="4189"/>
    <cellStyle name="Обычный 10 8 2 2 2" xfId="4190"/>
    <cellStyle name="Обычный 10 8 2 2 2 2" xfId="4191"/>
    <cellStyle name="Обычный 10 8 2 2 2 2 2" xfId="4192"/>
    <cellStyle name="Обычный 10 8 2 2 2 3" xfId="4193"/>
    <cellStyle name="Обычный 10 8 2 2 3" xfId="4194"/>
    <cellStyle name="Обычный 10 8 2 2 3 2" xfId="4195"/>
    <cellStyle name="Обычный 10 8 2 2 3 2 2" xfId="4196"/>
    <cellStyle name="Обычный 10 8 2 2 3 3" xfId="4197"/>
    <cellStyle name="Обычный 10 8 2 2 4" xfId="4198"/>
    <cellStyle name="Обычный 10 8 2 2 4 2" xfId="4199"/>
    <cellStyle name="Обычный 10 8 2 2 5" xfId="4200"/>
    <cellStyle name="Обычный 10 8 2 3" xfId="4201"/>
    <cellStyle name="Обычный 10 8 2 3 2" xfId="4202"/>
    <cellStyle name="Обычный 10 8 2 3 2 2" xfId="4203"/>
    <cellStyle name="Обычный 10 8 2 3 3" xfId="4204"/>
    <cellStyle name="Обычный 10 8 2 4" xfId="4205"/>
    <cellStyle name="Обычный 10 8 2 4 2" xfId="4206"/>
    <cellStyle name="Обычный 10 8 2 4 2 2" xfId="4207"/>
    <cellStyle name="Обычный 10 8 2 4 3" xfId="4208"/>
    <cellStyle name="Обычный 10 8 2 5" xfId="4209"/>
    <cellStyle name="Обычный 10 8 2 5 2" xfId="4210"/>
    <cellStyle name="Обычный 10 8 2 5 2 2" xfId="4211"/>
    <cellStyle name="Обычный 10 8 2 5 3" xfId="4212"/>
    <cellStyle name="Обычный 10 8 2 6" xfId="4213"/>
    <cellStyle name="Обычный 10 8 2 6 2" xfId="4214"/>
    <cellStyle name="Обычный 10 8 2 7" xfId="4215"/>
    <cellStyle name="Обычный 10 8 3" xfId="4216"/>
    <cellStyle name="Обычный 10 8 3 2" xfId="4217"/>
    <cellStyle name="Обычный 10 8 3 2 2" xfId="4218"/>
    <cellStyle name="Обычный 10 8 3 2 2 2" xfId="4219"/>
    <cellStyle name="Обычный 10 8 3 2 2 2 2" xfId="4220"/>
    <cellStyle name="Обычный 10 8 3 2 2 3" xfId="4221"/>
    <cellStyle name="Обычный 10 8 3 2 3" xfId="4222"/>
    <cellStyle name="Обычный 10 8 3 2 3 2" xfId="4223"/>
    <cellStyle name="Обычный 10 8 3 2 3 2 2" xfId="4224"/>
    <cellStyle name="Обычный 10 8 3 2 3 3" xfId="4225"/>
    <cellStyle name="Обычный 10 8 3 2 4" xfId="4226"/>
    <cellStyle name="Обычный 10 8 3 2 4 2" xfId="4227"/>
    <cellStyle name="Обычный 10 8 3 2 5" xfId="4228"/>
    <cellStyle name="Обычный 10 8 3 3" xfId="4229"/>
    <cellStyle name="Обычный 10 8 3 3 2" xfId="4230"/>
    <cellStyle name="Обычный 10 8 3 3 2 2" xfId="4231"/>
    <cellStyle name="Обычный 10 8 3 3 3" xfId="4232"/>
    <cellStyle name="Обычный 10 8 3 4" xfId="4233"/>
    <cellStyle name="Обычный 10 8 3 4 2" xfId="4234"/>
    <cellStyle name="Обычный 10 8 3 4 2 2" xfId="4235"/>
    <cellStyle name="Обычный 10 8 3 4 3" xfId="4236"/>
    <cellStyle name="Обычный 10 8 3 5" xfId="4237"/>
    <cellStyle name="Обычный 10 8 3 5 2" xfId="4238"/>
    <cellStyle name="Обычный 10 8 3 5 2 2" xfId="4239"/>
    <cellStyle name="Обычный 10 8 3 5 3" xfId="4240"/>
    <cellStyle name="Обычный 10 8 3 6" xfId="4241"/>
    <cellStyle name="Обычный 10 8 3 6 2" xfId="4242"/>
    <cellStyle name="Обычный 10 8 3 7" xfId="4243"/>
    <cellStyle name="Обычный 10 8 4" xfId="4244"/>
    <cellStyle name="Обычный 10 8 4 2" xfId="4245"/>
    <cellStyle name="Обычный 10 8 4 2 2" xfId="4246"/>
    <cellStyle name="Обычный 10 8 4 2 2 2" xfId="4247"/>
    <cellStyle name="Обычный 10 8 4 2 3" xfId="4248"/>
    <cellStyle name="Обычный 10 8 4 3" xfId="4249"/>
    <cellStyle name="Обычный 10 8 4 3 2" xfId="4250"/>
    <cellStyle name="Обычный 10 8 4 3 2 2" xfId="4251"/>
    <cellStyle name="Обычный 10 8 4 3 3" xfId="4252"/>
    <cellStyle name="Обычный 10 8 4 4" xfId="4253"/>
    <cellStyle name="Обычный 10 8 4 4 2" xfId="4254"/>
    <cellStyle name="Обычный 10 8 4 5" xfId="4255"/>
    <cellStyle name="Обычный 10 8 5" xfId="4256"/>
    <cellStyle name="Обычный 10 8 5 2" xfId="4257"/>
    <cellStyle name="Обычный 10 8 5 2 2" xfId="4258"/>
    <cellStyle name="Обычный 10 8 5 3" xfId="4259"/>
    <cellStyle name="Обычный 10 8 6" xfId="4260"/>
    <cellStyle name="Обычный 10 8 6 2" xfId="4261"/>
    <cellStyle name="Обычный 10 8 6 2 2" xfId="4262"/>
    <cellStyle name="Обычный 10 8 6 3" xfId="4263"/>
    <cellStyle name="Обычный 10 8 7" xfId="4264"/>
    <cellStyle name="Обычный 10 8 7 2" xfId="4265"/>
    <cellStyle name="Обычный 10 8 7 2 2" xfId="4266"/>
    <cellStyle name="Обычный 10 8 7 3" xfId="4267"/>
    <cellStyle name="Обычный 10 8 8" xfId="4268"/>
    <cellStyle name="Обычный 10 8 8 2" xfId="4269"/>
    <cellStyle name="Обычный 10 8 9" xfId="4270"/>
    <cellStyle name="Обычный 10 9" xfId="4271"/>
    <cellStyle name="Обычный 10 9 2" xfId="4272"/>
    <cellStyle name="Обычный 10 9 2 2" xfId="4273"/>
    <cellStyle name="Обычный 10 9 2 2 2" xfId="4274"/>
    <cellStyle name="Обычный 10 9 2 2 2 2" xfId="4275"/>
    <cellStyle name="Обычный 10 9 2 2 3" xfId="4276"/>
    <cellStyle name="Обычный 10 9 2 3" xfId="4277"/>
    <cellStyle name="Обычный 10 9 2 3 2" xfId="4278"/>
    <cellStyle name="Обычный 10 9 2 3 2 2" xfId="4279"/>
    <cellStyle name="Обычный 10 9 2 3 3" xfId="4280"/>
    <cellStyle name="Обычный 10 9 2 4" xfId="4281"/>
    <cellStyle name="Обычный 10 9 2 4 2" xfId="4282"/>
    <cellStyle name="Обычный 10 9 2 5" xfId="4283"/>
    <cellStyle name="Обычный 10 9 3" xfId="4284"/>
    <cellStyle name="Обычный 10 9 3 2" xfId="4285"/>
    <cellStyle name="Обычный 10 9 3 2 2" xfId="4286"/>
    <cellStyle name="Обычный 10 9 3 3" xfId="4287"/>
    <cellStyle name="Обычный 10 9 4" xfId="4288"/>
    <cellStyle name="Обычный 10 9 4 2" xfId="4289"/>
    <cellStyle name="Обычный 10 9 4 2 2" xfId="4290"/>
    <cellStyle name="Обычный 10 9 4 3" xfId="4291"/>
    <cellStyle name="Обычный 10 9 5" xfId="4292"/>
    <cellStyle name="Обычный 10 9 5 2" xfId="4293"/>
    <cellStyle name="Обычный 10 9 5 2 2" xfId="4294"/>
    <cellStyle name="Обычный 10 9 5 3" xfId="4295"/>
    <cellStyle name="Обычный 10 9 6" xfId="4296"/>
    <cellStyle name="Обычный 10 9 6 2" xfId="4297"/>
    <cellStyle name="Обычный 10 9 7" xfId="4298"/>
    <cellStyle name="Обычный 10_Инвестпрог.17_19_ копияКрымэнерго_12.02.16 - копия" xfId="4301"/>
    <cellStyle name="Обычный 100" xfId="4299"/>
    <cellStyle name="Обычный 108" xfId="4300"/>
    <cellStyle name="Обычный 11" xfId="4302"/>
    <cellStyle name="Обычный 11 10" xfId="4303"/>
    <cellStyle name="Обычный 11 11" xfId="4304"/>
    <cellStyle name="Обычный 11 12" xfId="4305"/>
    <cellStyle name="Обычный 11 13" xfId="4306"/>
    <cellStyle name="Обычный 11 14" xfId="4307"/>
    <cellStyle name="Обычный 11 15" xfId="4308"/>
    <cellStyle name="Обычный 11 16" xfId="4309"/>
    <cellStyle name="Обычный 11 17" xfId="4310"/>
    <cellStyle name="Обычный 11 18" xfId="4311"/>
    <cellStyle name="Обычный 11 18 2" xfId="4312"/>
    <cellStyle name="Обычный 11 2" xfId="4313"/>
    <cellStyle name="Обычный 11 3" xfId="4314"/>
    <cellStyle name="Обычный 11 4" xfId="4315"/>
    <cellStyle name="Обычный 11 5" xfId="4316"/>
    <cellStyle name="Обычный 11 6" xfId="4317"/>
    <cellStyle name="Обычный 11 7" xfId="4318"/>
    <cellStyle name="Обычный 11 8" xfId="4319"/>
    <cellStyle name="Обычный 11 9" xfId="4320"/>
    <cellStyle name="Обычный 114 2" xfId="4321"/>
    <cellStyle name="Обычный 114 2 2" xfId="4322"/>
    <cellStyle name="Обычный 114 2_пр№2 пр.149 170311" xfId="4323"/>
    <cellStyle name="Обычный 12" xfId="4324"/>
    <cellStyle name="Обычный 12 10" xfId="4325"/>
    <cellStyle name="Обычный 12 11" xfId="4326"/>
    <cellStyle name="Обычный 12 12" xfId="4327"/>
    <cellStyle name="Обычный 12 13" xfId="4328"/>
    <cellStyle name="Обычный 12 14" xfId="4329"/>
    <cellStyle name="Обычный 12 15" xfId="4330"/>
    <cellStyle name="Обычный 12 2" xfId="4331"/>
    <cellStyle name="Обычный 12 2 2" xfId="4332"/>
    <cellStyle name="Обычный 12 3" xfId="4333"/>
    <cellStyle name="Обычный 12 4" xfId="4334"/>
    <cellStyle name="Обычный 12 5" xfId="4335"/>
    <cellStyle name="Обычный 12 6" xfId="4336"/>
    <cellStyle name="Обычный 12 7" xfId="4337"/>
    <cellStyle name="Обычный 12 8" xfId="4338"/>
    <cellStyle name="Обычный 12 9" xfId="4339"/>
    <cellStyle name="Обычный 13" xfId="4340"/>
    <cellStyle name="Обычный 13 10" xfId="4341"/>
    <cellStyle name="Обычный 13 11" xfId="4342"/>
    <cellStyle name="Обычный 13 12" xfId="4343"/>
    <cellStyle name="Обычный 13 13" xfId="4344"/>
    <cellStyle name="Обычный 13 2" xfId="4345"/>
    <cellStyle name="Обычный 13 3" xfId="4346"/>
    <cellStyle name="Обычный 13 4" xfId="4347"/>
    <cellStyle name="Обычный 13 5" xfId="4348"/>
    <cellStyle name="Обычный 13 6" xfId="4349"/>
    <cellStyle name="Обычный 13 7" xfId="4350"/>
    <cellStyle name="Обычный 13 8" xfId="4351"/>
    <cellStyle name="Обычный 13 9" xfId="4352"/>
    <cellStyle name="Обычный 13_Setup" xfId="4353"/>
    <cellStyle name="Обычный 14" xfId="4354"/>
    <cellStyle name="Обычный 14 10" xfId="4355"/>
    <cellStyle name="Обычный 14 11" xfId="4356"/>
    <cellStyle name="Обычный 14 12" xfId="4357"/>
    <cellStyle name="Обычный 14 13" xfId="4358"/>
    <cellStyle name="Обычный 14 14" xfId="4359"/>
    <cellStyle name="Обычный 14 14 4 2" xfId="4360"/>
    <cellStyle name="Обычный 14 2" xfId="4361"/>
    <cellStyle name="Обычный 14 3" xfId="4362"/>
    <cellStyle name="Обычный 14 4" xfId="4363"/>
    <cellStyle name="Обычный 14 5" xfId="4364"/>
    <cellStyle name="Обычный 14 6" xfId="4365"/>
    <cellStyle name="Обычный 14 7" xfId="4366"/>
    <cellStyle name="Обычный 14 8" xfId="4367"/>
    <cellStyle name="Обычный 14 9" xfId="4368"/>
    <cellStyle name="Обычный 15" xfId="4369"/>
    <cellStyle name="Обычный 15 10" xfId="4370"/>
    <cellStyle name="Обычный 15 10 2" xfId="4371"/>
    <cellStyle name="Обычный 15 10 2 2" xfId="4372"/>
    <cellStyle name="Обычный 15 10 2 2 2" xfId="4373"/>
    <cellStyle name="Обычный 15 10 2 2 2 2" xfId="4374"/>
    <cellStyle name="Обычный 15 10 2 2 2 2 2" xfId="4375"/>
    <cellStyle name="Обычный 15 10 2 2 2 2 2 2" xfId="4376"/>
    <cellStyle name="Обычный 15 10 2 2 2 2 3" xfId="4377"/>
    <cellStyle name="Обычный 15 10 2 2 2 3" xfId="4378"/>
    <cellStyle name="Обычный 15 10 2 2 2 3 2" xfId="4379"/>
    <cellStyle name="Обычный 15 10 2 2 2 4" xfId="4380"/>
    <cellStyle name="Обычный 15 10 2 2 3" xfId="4381"/>
    <cellStyle name="Обычный 15 10 2 2 3 2" xfId="4382"/>
    <cellStyle name="Обычный 15 10 2 2 3 2 2" xfId="4383"/>
    <cellStyle name="Обычный 15 10 2 2 3 3" xfId="4384"/>
    <cellStyle name="Обычный 15 10 2 2 4" xfId="4385"/>
    <cellStyle name="Обычный 15 10 2 2 4 2" xfId="4386"/>
    <cellStyle name="Обычный 15 10 2 2 5" xfId="4387"/>
    <cellStyle name="Обычный 15 10 2 3" xfId="4388"/>
    <cellStyle name="Обычный 15 10 2 3 2" xfId="4389"/>
    <cellStyle name="Обычный 15 10 2 3 2 2" xfId="4390"/>
    <cellStyle name="Обычный 15 10 2 3 2 2 2" xfId="4391"/>
    <cellStyle name="Обычный 15 10 2 3 2 2 2 2" xfId="4392"/>
    <cellStyle name="Обычный 15 10 2 3 2 2 3" xfId="4393"/>
    <cellStyle name="Обычный 15 10 2 3 2 3" xfId="4394"/>
    <cellStyle name="Обычный 15 10 2 3 2 3 2" xfId="4395"/>
    <cellStyle name="Обычный 15 10 2 3 2 4" xfId="4396"/>
    <cellStyle name="Обычный 15 10 2 3 3" xfId="4397"/>
    <cellStyle name="Обычный 15 10 2 3 3 2" xfId="4398"/>
    <cellStyle name="Обычный 15 10 2 3 3 2 2" xfId="4399"/>
    <cellStyle name="Обычный 15 10 2 3 3 3" xfId="4400"/>
    <cellStyle name="Обычный 15 10 2 3 4" xfId="4401"/>
    <cellStyle name="Обычный 15 10 2 3 4 2" xfId="4402"/>
    <cellStyle name="Обычный 15 10 2 3 5" xfId="4403"/>
    <cellStyle name="Обычный 15 10 2 4" xfId="4404"/>
    <cellStyle name="Обычный 15 10 2 4 2" xfId="4405"/>
    <cellStyle name="Обычный 15 10 2 4 2 2" xfId="4406"/>
    <cellStyle name="Обычный 15 10 2 4 2 2 2" xfId="4407"/>
    <cellStyle name="Обычный 15 10 2 4 2 3" xfId="4408"/>
    <cellStyle name="Обычный 15 10 2 4 3" xfId="4409"/>
    <cellStyle name="Обычный 15 10 2 4 3 2" xfId="4410"/>
    <cellStyle name="Обычный 15 10 2 4 4" xfId="4411"/>
    <cellStyle name="Обычный 15 10 2 5" xfId="4412"/>
    <cellStyle name="Обычный 15 10 2 5 2" xfId="4413"/>
    <cellStyle name="Обычный 15 10 2 5 2 2" xfId="4414"/>
    <cellStyle name="Обычный 15 10 2 5 3" xfId="4415"/>
    <cellStyle name="Обычный 15 10 2 6" xfId="4416"/>
    <cellStyle name="Обычный 15 10 2 6 2" xfId="4417"/>
    <cellStyle name="Обычный 15 10 2 7" xfId="4418"/>
    <cellStyle name="Обычный 15 10 3" xfId="4419"/>
    <cellStyle name="Обычный 15 10 3 2" xfId="4420"/>
    <cellStyle name="Обычный 15 10 3 2 2" xfId="4421"/>
    <cellStyle name="Обычный 15 10 3 2 2 2" xfId="4422"/>
    <cellStyle name="Обычный 15 10 3 2 2 2 2" xfId="4423"/>
    <cellStyle name="Обычный 15 10 3 2 2 3" xfId="4424"/>
    <cellStyle name="Обычный 15 10 3 2 3" xfId="4425"/>
    <cellStyle name="Обычный 15 10 3 2 3 2" xfId="4426"/>
    <cellStyle name="Обычный 15 10 3 2 4" xfId="4427"/>
    <cellStyle name="Обычный 15 10 3 3" xfId="4428"/>
    <cellStyle name="Обычный 15 10 3 3 2" xfId="4429"/>
    <cellStyle name="Обычный 15 10 3 3 2 2" xfId="4430"/>
    <cellStyle name="Обычный 15 10 3 3 3" xfId="4431"/>
    <cellStyle name="Обычный 15 10 3 4" xfId="4432"/>
    <cellStyle name="Обычный 15 10 3 4 2" xfId="4433"/>
    <cellStyle name="Обычный 15 10 3 5" xfId="4434"/>
    <cellStyle name="Обычный 15 10 4" xfId="4435"/>
    <cellStyle name="Обычный 15 10 4 2" xfId="4436"/>
    <cellStyle name="Обычный 15 10 4 2 2" xfId="4437"/>
    <cellStyle name="Обычный 15 10 4 2 2 2" xfId="4438"/>
    <cellStyle name="Обычный 15 10 4 2 2 2 2" xfId="4439"/>
    <cellStyle name="Обычный 15 10 4 2 2 3" xfId="4440"/>
    <cellStyle name="Обычный 15 10 4 2 3" xfId="4441"/>
    <cellStyle name="Обычный 15 10 4 2 3 2" xfId="4442"/>
    <cellStyle name="Обычный 15 10 4 2 4" xfId="4443"/>
    <cellStyle name="Обычный 15 10 4 3" xfId="4444"/>
    <cellStyle name="Обычный 15 10 4 3 2" xfId="4445"/>
    <cellStyle name="Обычный 15 10 4 3 2 2" xfId="4446"/>
    <cellStyle name="Обычный 15 10 4 3 3" xfId="4447"/>
    <cellStyle name="Обычный 15 10 4 4" xfId="4448"/>
    <cellStyle name="Обычный 15 10 4 4 2" xfId="4449"/>
    <cellStyle name="Обычный 15 10 4 5" xfId="4450"/>
    <cellStyle name="Обычный 15 10 5" xfId="4451"/>
    <cellStyle name="Обычный 15 10 5 2" xfId="4452"/>
    <cellStyle name="Обычный 15 10 5 2 2" xfId="4453"/>
    <cellStyle name="Обычный 15 10 5 2 2 2" xfId="4454"/>
    <cellStyle name="Обычный 15 10 5 2 3" xfId="4455"/>
    <cellStyle name="Обычный 15 10 5 3" xfId="4456"/>
    <cellStyle name="Обычный 15 10 5 3 2" xfId="4457"/>
    <cellStyle name="Обычный 15 10 5 4" xfId="4458"/>
    <cellStyle name="Обычный 15 10 6" xfId="4459"/>
    <cellStyle name="Обычный 15 10 6 2" xfId="4460"/>
    <cellStyle name="Обычный 15 10 6 2 2" xfId="4461"/>
    <cellStyle name="Обычный 15 10 6 3" xfId="4462"/>
    <cellStyle name="Обычный 15 10 7" xfId="4463"/>
    <cellStyle name="Обычный 15 10 7 2" xfId="4464"/>
    <cellStyle name="Обычный 15 10 8" xfId="4465"/>
    <cellStyle name="Обычный 15 11" xfId="4466"/>
    <cellStyle name="Обычный 15 11 2" xfId="4467"/>
    <cellStyle name="Обычный 15 11 2 2" xfId="4468"/>
    <cellStyle name="Обычный 15 11 2 2 2" xfId="4469"/>
    <cellStyle name="Обычный 15 11 2 2 2 2" xfId="4470"/>
    <cellStyle name="Обычный 15 11 2 2 2 2 2" xfId="4471"/>
    <cellStyle name="Обычный 15 11 2 2 2 2 2 2" xfId="4472"/>
    <cellStyle name="Обычный 15 11 2 2 2 2 3" xfId="4473"/>
    <cellStyle name="Обычный 15 11 2 2 2 3" xfId="4474"/>
    <cellStyle name="Обычный 15 11 2 2 2 3 2" xfId="4475"/>
    <cellStyle name="Обычный 15 11 2 2 2 4" xfId="4476"/>
    <cellStyle name="Обычный 15 11 2 2 3" xfId="4477"/>
    <cellStyle name="Обычный 15 11 2 2 3 2" xfId="4478"/>
    <cellStyle name="Обычный 15 11 2 2 3 2 2" xfId="4479"/>
    <cellStyle name="Обычный 15 11 2 2 3 3" xfId="4480"/>
    <cellStyle name="Обычный 15 11 2 2 4" xfId="4481"/>
    <cellStyle name="Обычный 15 11 2 2 4 2" xfId="4482"/>
    <cellStyle name="Обычный 15 11 2 2 5" xfId="4483"/>
    <cellStyle name="Обычный 15 11 2 3" xfId="4484"/>
    <cellStyle name="Обычный 15 11 2 3 2" xfId="4485"/>
    <cellStyle name="Обычный 15 11 2 3 2 2" xfId="4486"/>
    <cellStyle name="Обычный 15 11 2 3 2 2 2" xfId="4487"/>
    <cellStyle name="Обычный 15 11 2 3 2 2 2 2" xfId="4488"/>
    <cellStyle name="Обычный 15 11 2 3 2 2 3" xfId="4489"/>
    <cellStyle name="Обычный 15 11 2 3 2 3" xfId="4490"/>
    <cellStyle name="Обычный 15 11 2 3 2 3 2" xfId="4491"/>
    <cellStyle name="Обычный 15 11 2 3 2 4" xfId="4492"/>
    <cellStyle name="Обычный 15 11 2 3 3" xfId="4493"/>
    <cellStyle name="Обычный 15 11 2 3 3 2" xfId="4494"/>
    <cellStyle name="Обычный 15 11 2 3 3 2 2" xfId="4495"/>
    <cellStyle name="Обычный 15 11 2 3 3 3" xfId="4496"/>
    <cellStyle name="Обычный 15 11 2 3 4" xfId="4497"/>
    <cellStyle name="Обычный 15 11 2 3 4 2" xfId="4498"/>
    <cellStyle name="Обычный 15 11 2 3 5" xfId="4499"/>
    <cellStyle name="Обычный 15 11 2 4" xfId="4500"/>
    <cellStyle name="Обычный 15 11 2 4 2" xfId="4501"/>
    <cellStyle name="Обычный 15 11 2 4 2 2" xfId="4502"/>
    <cellStyle name="Обычный 15 11 2 4 2 2 2" xfId="4503"/>
    <cellStyle name="Обычный 15 11 2 4 2 3" xfId="4504"/>
    <cellStyle name="Обычный 15 11 2 4 3" xfId="4505"/>
    <cellStyle name="Обычный 15 11 2 4 3 2" xfId="4506"/>
    <cellStyle name="Обычный 15 11 2 4 4" xfId="4507"/>
    <cellStyle name="Обычный 15 11 2 5" xfId="4508"/>
    <cellStyle name="Обычный 15 11 2 5 2" xfId="4509"/>
    <cellStyle name="Обычный 15 11 2 5 2 2" xfId="4510"/>
    <cellStyle name="Обычный 15 11 2 5 3" xfId="4511"/>
    <cellStyle name="Обычный 15 11 2 6" xfId="4512"/>
    <cellStyle name="Обычный 15 11 2 6 2" xfId="4513"/>
    <cellStyle name="Обычный 15 11 2 7" xfId="4514"/>
    <cellStyle name="Обычный 15 11 3" xfId="4515"/>
    <cellStyle name="Обычный 15 11 3 2" xfId="4516"/>
    <cellStyle name="Обычный 15 11 3 2 2" xfId="4517"/>
    <cellStyle name="Обычный 15 11 3 2 2 2" xfId="4518"/>
    <cellStyle name="Обычный 15 11 3 2 2 2 2" xfId="4519"/>
    <cellStyle name="Обычный 15 11 3 2 2 3" xfId="4520"/>
    <cellStyle name="Обычный 15 11 3 2 3" xfId="4521"/>
    <cellStyle name="Обычный 15 11 3 2 3 2" xfId="4522"/>
    <cellStyle name="Обычный 15 11 3 2 4" xfId="4523"/>
    <cellStyle name="Обычный 15 11 3 3" xfId="4524"/>
    <cellStyle name="Обычный 15 11 3 3 2" xfId="4525"/>
    <cellStyle name="Обычный 15 11 3 3 2 2" xfId="4526"/>
    <cellStyle name="Обычный 15 11 3 3 3" xfId="4527"/>
    <cellStyle name="Обычный 15 11 3 4" xfId="4528"/>
    <cellStyle name="Обычный 15 11 3 4 2" xfId="4529"/>
    <cellStyle name="Обычный 15 11 3 5" xfId="4530"/>
    <cellStyle name="Обычный 15 11 4" xfId="4531"/>
    <cellStyle name="Обычный 15 11 4 2" xfId="4532"/>
    <cellStyle name="Обычный 15 11 4 2 2" xfId="4533"/>
    <cellStyle name="Обычный 15 11 4 2 2 2" xfId="4534"/>
    <cellStyle name="Обычный 15 11 4 2 2 2 2" xfId="4535"/>
    <cellStyle name="Обычный 15 11 4 2 2 3" xfId="4536"/>
    <cellStyle name="Обычный 15 11 4 2 3" xfId="4537"/>
    <cellStyle name="Обычный 15 11 4 2 3 2" xfId="4538"/>
    <cellStyle name="Обычный 15 11 4 2 4" xfId="4539"/>
    <cellStyle name="Обычный 15 11 4 3" xfId="4540"/>
    <cellStyle name="Обычный 15 11 4 3 2" xfId="4541"/>
    <cellStyle name="Обычный 15 11 4 3 2 2" xfId="4542"/>
    <cellStyle name="Обычный 15 11 4 3 3" xfId="4543"/>
    <cellStyle name="Обычный 15 11 4 4" xfId="4544"/>
    <cellStyle name="Обычный 15 11 4 4 2" xfId="4545"/>
    <cellStyle name="Обычный 15 11 4 5" xfId="4546"/>
    <cellStyle name="Обычный 15 11 5" xfId="4547"/>
    <cellStyle name="Обычный 15 11 5 2" xfId="4548"/>
    <cellStyle name="Обычный 15 11 5 2 2" xfId="4549"/>
    <cellStyle name="Обычный 15 11 5 2 2 2" xfId="4550"/>
    <cellStyle name="Обычный 15 11 5 2 3" xfId="4551"/>
    <cellStyle name="Обычный 15 11 5 3" xfId="4552"/>
    <cellStyle name="Обычный 15 11 5 3 2" xfId="4553"/>
    <cellStyle name="Обычный 15 11 5 4" xfId="4554"/>
    <cellStyle name="Обычный 15 11 6" xfId="4555"/>
    <cellStyle name="Обычный 15 11 6 2" xfId="4556"/>
    <cellStyle name="Обычный 15 11 6 2 2" xfId="4557"/>
    <cellStyle name="Обычный 15 11 6 3" xfId="4558"/>
    <cellStyle name="Обычный 15 11 7" xfId="4559"/>
    <cellStyle name="Обычный 15 11 7 2" xfId="4560"/>
    <cellStyle name="Обычный 15 11 8" xfId="4561"/>
    <cellStyle name="Обычный 15 12" xfId="4562"/>
    <cellStyle name="Обычный 15 12 2" xfId="4563"/>
    <cellStyle name="Обычный 15 12 2 2" xfId="4564"/>
    <cellStyle name="Обычный 15 12 2 2 2" xfId="4565"/>
    <cellStyle name="Обычный 15 12 2 2 2 2" xfId="4566"/>
    <cellStyle name="Обычный 15 12 2 2 2 2 2" xfId="4567"/>
    <cellStyle name="Обычный 15 12 2 2 2 2 2 2" xfId="4568"/>
    <cellStyle name="Обычный 15 12 2 2 2 2 3" xfId="4569"/>
    <cellStyle name="Обычный 15 12 2 2 2 3" xfId="4570"/>
    <cellStyle name="Обычный 15 12 2 2 2 3 2" xfId="4571"/>
    <cellStyle name="Обычный 15 12 2 2 2 4" xfId="4572"/>
    <cellStyle name="Обычный 15 12 2 2 3" xfId="4573"/>
    <cellStyle name="Обычный 15 12 2 2 3 2" xfId="4574"/>
    <cellStyle name="Обычный 15 12 2 2 3 2 2" xfId="4575"/>
    <cellStyle name="Обычный 15 12 2 2 3 3" xfId="4576"/>
    <cellStyle name="Обычный 15 12 2 2 4" xfId="4577"/>
    <cellStyle name="Обычный 15 12 2 2 4 2" xfId="4578"/>
    <cellStyle name="Обычный 15 12 2 2 5" xfId="4579"/>
    <cellStyle name="Обычный 15 12 2 3" xfId="4580"/>
    <cellStyle name="Обычный 15 12 2 3 2" xfId="4581"/>
    <cellStyle name="Обычный 15 12 2 3 2 2" xfId="4582"/>
    <cellStyle name="Обычный 15 12 2 3 2 2 2" xfId="4583"/>
    <cellStyle name="Обычный 15 12 2 3 2 2 2 2" xfId="4584"/>
    <cellStyle name="Обычный 15 12 2 3 2 2 3" xfId="4585"/>
    <cellStyle name="Обычный 15 12 2 3 2 3" xfId="4586"/>
    <cellStyle name="Обычный 15 12 2 3 2 3 2" xfId="4587"/>
    <cellStyle name="Обычный 15 12 2 3 2 4" xfId="4588"/>
    <cellStyle name="Обычный 15 12 2 3 3" xfId="4589"/>
    <cellStyle name="Обычный 15 12 2 3 3 2" xfId="4590"/>
    <cellStyle name="Обычный 15 12 2 3 3 2 2" xfId="4591"/>
    <cellStyle name="Обычный 15 12 2 3 3 3" xfId="4592"/>
    <cellStyle name="Обычный 15 12 2 3 4" xfId="4593"/>
    <cellStyle name="Обычный 15 12 2 3 4 2" xfId="4594"/>
    <cellStyle name="Обычный 15 12 2 3 5" xfId="4595"/>
    <cellStyle name="Обычный 15 12 2 4" xfId="4596"/>
    <cellStyle name="Обычный 15 12 2 4 2" xfId="4597"/>
    <cellStyle name="Обычный 15 12 2 4 2 2" xfId="4598"/>
    <cellStyle name="Обычный 15 12 2 4 2 2 2" xfId="4599"/>
    <cellStyle name="Обычный 15 12 2 4 2 3" xfId="4600"/>
    <cellStyle name="Обычный 15 12 2 4 3" xfId="4601"/>
    <cellStyle name="Обычный 15 12 2 4 3 2" xfId="4602"/>
    <cellStyle name="Обычный 15 12 2 4 4" xfId="4603"/>
    <cellStyle name="Обычный 15 12 2 5" xfId="4604"/>
    <cellStyle name="Обычный 15 12 2 5 2" xfId="4605"/>
    <cellStyle name="Обычный 15 12 2 5 2 2" xfId="4606"/>
    <cellStyle name="Обычный 15 12 2 5 3" xfId="4607"/>
    <cellStyle name="Обычный 15 12 2 6" xfId="4608"/>
    <cellStyle name="Обычный 15 12 2 6 2" xfId="4609"/>
    <cellStyle name="Обычный 15 12 2 7" xfId="4610"/>
    <cellStyle name="Обычный 15 12 3" xfId="4611"/>
    <cellStyle name="Обычный 15 12 3 2" xfId="4612"/>
    <cellStyle name="Обычный 15 12 3 2 2" xfId="4613"/>
    <cellStyle name="Обычный 15 12 3 2 2 2" xfId="4614"/>
    <cellStyle name="Обычный 15 12 3 2 2 2 2" xfId="4615"/>
    <cellStyle name="Обычный 15 12 3 2 2 3" xfId="4616"/>
    <cellStyle name="Обычный 15 12 3 2 3" xfId="4617"/>
    <cellStyle name="Обычный 15 12 3 2 3 2" xfId="4618"/>
    <cellStyle name="Обычный 15 12 3 2 4" xfId="4619"/>
    <cellStyle name="Обычный 15 12 3 3" xfId="4620"/>
    <cellStyle name="Обычный 15 12 3 3 2" xfId="4621"/>
    <cellStyle name="Обычный 15 12 3 3 2 2" xfId="4622"/>
    <cellStyle name="Обычный 15 12 3 3 3" xfId="4623"/>
    <cellStyle name="Обычный 15 12 3 4" xfId="4624"/>
    <cellStyle name="Обычный 15 12 3 4 2" xfId="4625"/>
    <cellStyle name="Обычный 15 12 3 5" xfId="4626"/>
    <cellStyle name="Обычный 15 12 4" xfId="4627"/>
    <cellStyle name="Обычный 15 12 4 2" xfId="4628"/>
    <cellStyle name="Обычный 15 12 4 2 2" xfId="4629"/>
    <cellStyle name="Обычный 15 12 4 2 2 2" xfId="4630"/>
    <cellStyle name="Обычный 15 12 4 2 2 2 2" xfId="4631"/>
    <cellStyle name="Обычный 15 12 4 2 2 3" xfId="4632"/>
    <cellStyle name="Обычный 15 12 4 2 3" xfId="4633"/>
    <cellStyle name="Обычный 15 12 4 2 3 2" xfId="4634"/>
    <cellStyle name="Обычный 15 12 4 2 4" xfId="4635"/>
    <cellStyle name="Обычный 15 12 4 3" xfId="4636"/>
    <cellStyle name="Обычный 15 12 4 3 2" xfId="4637"/>
    <cellStyle name="Обычный 15 12 4 3 2 2" xfId="4638"/>
    <cellStyle name="Обычный 15 12 4 3 3" xfId="4639"/>
    <cellStyle name="Обычный 15 12 4 4" xfId="4640"/>
    <cellStyle name="Обычный 15 12 4 4 2" xfId="4641"/>
    <cellStyle name="Обычный 15 12 4 5" xfId="4642"/>
    <cellStyle name="Обычный 15 12 5" xfId="4643"/>
    <cellStyle name="Обычный 15 12 5 2" xfId="4644"/>
    <cellStyle name="Обычный 15 12 5 2 2" xfId="4645"/>
    <cellStyle name="Обычный 15 12 5 2 2 2" xfId="4646"/>
    <cellStyle name="Обычный 15 12 5 2 3" xfId="4647"/>
    <cellStyle name="Обычный 15 12 5 3" xfId="4648"/>
    <cellStyle name="Обычный 15 12 5 3 2" xfId="4649"/>
    <cellStyle name="Обычный 15 12 5 4" xfId="4650"/>
    <cellStyle name="Обычный 15 12 6" xfId="4651"/>
    <cellStyle name="Обычный 15 12 6 2" xfId="4652"/>
    <cellStyle name="Обычный 15 12 6 2 2" xfId="4653"/>
    <cellStyle name="Обычный 15 12 6 3" xfId="4654"/>
    <cellStyle name="Обычный 15 12 7" xfId="4655"/>
    <cellStyle name="Обычный 15 12 7 2" xfId="4656"/>
    <cellStyle name="Обычный 15 12 8" xfId="4657"/>
    <cellStyle name="Обычный 15 13" xfId="4658"/>
    <cellStyle name="Обычный 15 13 2" xfId="4659"/>
    <cellStyle name="Обычный 15 13 2 2" xfId="4660"/>
    <cellStyle name="Обычный 15 13 2 2 2" xfId="4661"/>
    <cellStyle name="Обычный 15 13 2 2 2 2" xfId="4662"/>
    <cellStyle name="Обычный 15 13 2 2 2 2 2" xfId="4663"/>
    <cellStyle name="Обычный 15 13 2 2 2 2 2 2" xfId="4664"/>
    <cellStyle name="Обычный 15 13 2 2 2 2 3" xfId="4665"/>
    <cellStyle name="Обычный 15 13 2 2 2 3" xfId="4666"/>
    <cellStyle name="Обычный 15 13 2 2 2 3 2" xfId="4667"/>
    <cellStyle name="Обычный 15 13 2 2 2 4" xfId="4668"/>
    <cellStyle name="Обычный 15 13 2 2 3" xfId="4669"/>
    <cellStyle name="Обычный 15 13 2 2 3 2" xfId="4670"/>
    <cellStyle name="Обычный 15 13 2 2 3 2 2" xfId="4671"/>
    <cellStyle name="Обычный 15 13 2 2 3 3" xfId="4672"/>
    <cellStyle name="Обычный 15 13 2 2 4" xfId="4673"/>
    <cellStyle name="Обычный 15 13 2 2 4 2" xfId="4674"/>
    <cellStyle name="Обычный 15 13 2 2 5" xfId="4675"/>
    <cellStyle name="Обычный 15 13 2 3" xfId="4676"/>
    <cellStyle name="Обычный 15 13 2 3 2" xfId="4677"/>
    <cellStyle name="Обычный 15 13 2 3 2 2" xfId="4678"/>
    <cellStyle name="Обычный 15 13 2 3 2 2 2" xfId="4679"/>
    <cellStyle name="Обычный 15 13 2 3 2 2 2 2" xfId="4680"/>
    <cellStyle name="Обычный 15 13 2 3 2 2 3" xfId="4681"/>
    <cellStyle name="Обычный 15 13 2 3 2 3" xfId="4682"/>
    <cellStyle name="Обычный 15 13 2 3 2 3 2" xfId="4683"/>
    <cellStyle name="Обычный 15 13 2 3 2 4" xfId="4684"/>
    <cellStyle name="Обычный 15 13 2 3 3" xfId="4685"/>
    <cellStyle name="Обычный 15 13 2 3 3 2" xfId="4686"/>
    <cellStyle name="Обычный 15 13 2 3 3 2 2" xfId="4687"/>
    <cellStyle name="Обычный 15 13 2 3 3 3" xfId="4688"/>
    <cellStyle name="Обычный 15 13 2 3 4" xfId="4689"/>
    <cellStyle name="Обычный 15 13 2 3 4 2" xfId="4690"/>
    <cellStyle name="Обычный 15 13 2 3 5" xfId="4691"/>
    <cellStyle name="Обычный 15 13 2 4" xfId="4692"/>
    <cellStyle name="Обычный 15 13 2 4 2" xfId="4693"/>
    <cellStyle name="Обычный 15 13 2 4 2 2" xfId="4694"/>
    <cellStyle name="Обычный 15 13 2 4 2 2 2" xfId="4695"/>
    <cellStyle name="Обычный 15 13 2 4 2 3" xfId="4696"/>
    <cellStyle name="Обычный 15 13 2 4 3" xfId="4697"/>
    <cellStyle name="Обычный 15 13 2 4 3 2" xfId="4698"/>
    <cellStyle name="Обычный 15 13 2 4 4" xfId="4699"/>
    <cellStyle name="Обычный 15 13 2 5" xfId="4700"/>
    <cellStyle name="Обычный 15 13 2 5 2" xfId="4701"/>
    <cellStyle name="Обычный 15 13 2 5 2 2" xfId="4702"/>
    <cellStyle name="Обычный 15 13 2 5 3" xfId="4703"/>
    <cellStyle name="Обычный 15 13 2 6" xfId="4704"/>
    <cellStyle name="Обычный 15 13 2 6 2" xfId="4705"/>
    <cellStyle name="Обычный 15 13 2 7" xfId="4706"/>
    <cellStyle name="Обычный 15 13 3" xfId="4707"/>
    <cellStyle name="Обычный 15 13 3 2" xfId="4708"/>
    <cellStyle name="Обычный 15 13 3 2 2" xfId="4709"/>
    <cellStyle name="Обычный 15 13 3 2 2 2" xfId="4710"/>
    <cellStyle name="Обычный 15 13 3 2 2 2 2" xfId="4711"/>
    <cellStyle name="Обычный 15 13 3 2 2 3" xfId="4712"/>
    <cellStyle name="Обычный 15 13 3 2 3" xfId="4713"/>
    <cellStyle name="Обычный 15 13 3 2 3 2" xfId="4714"/>
    <cellStyle name="Обычный 15 13 3 2 4" xfId="4715"/>
    <cellStyle name="Обычный 15 13 3 3" xfId="4716"/>
    <cellStyle name="Обычный 15 13 3 3 2" xfId="4717"/>
    <cellStyle name="Обычный 15 13 3 3 2 2" xfId="4718"/>
    <cellStyle name="Обычный 15 13 3 3 3" xfId="4719"/>
    <cellStyle name="Обычный 15 13 3 4" xfId="4720"/>
    <cellStyle name="Обычный 15 13 3 4 2" xfId="4721"/>
    <cellStyle name="Обычный 15 13 3 5" xfId="4722"/>
    <cellStyle name="Обычный 15 13 4" xfId="4723"/>
    <cellStyle name="Обычный 15 13 4 2" xfId="4724"/>
    <cellStyle name="Обычный 15 13 4 2 2" xfId="4725"/>
    <cellStyle name="Обычный 15 13 4 2 2 2" xfId="4726"/>
    <cellStyle name="Обычный 15 13 4 2 2 2 2" xfId="4727"/>
    <cellStyle name="Обычный 15 13 4 2 2 3" xfId="4728"/>
    <cellStyle name="Обычный 15 13 4 2 3" xfId="4729"/>
    <cellStyle name="Обычный 15 13 4 2 3 2" xfId="4730"/>
    <cellStyle name="Обычный 15 13 4 2 4" xfId="4731"/>
    <cellStyle name="Обычный 15 13 4 3" xfId="4732"/>
    <cellStyle name="Обычный 15 13 4 3 2" xfId="4733"/>
    <cellStyle name="Обычный 15 13 4 3 2 2" xfId="4734"/>
    <cellStyle name="Обычный 15 13 4 3 3" xfId="4735"/>
    <cellStyle name="Обычный 15 13 4 4" xfId="4736"/>
    <cellStyle name="Обычный 15 13 4 4 2" xfId="4737"/>
    <cellStyle name="Обычный 15 13 4 5" xfId="4738"/>
    <cellStyle name="Обычный 15 13 5" xfId="4739"/>
    <cellStyle name="Обычный 15 13 5 2" xfId="4740"/>
    <cellStyle name="Обычный 15 13 5 2 2" xfId="4741"/>
    <cellStyle name="Обычный 15 13 5 2 2 2" xfId="4742"/>
    <cellStyle name="Обычный 15 13 5 2 3" xfId="4743"/>
    <cellStyle name="Обычный 15 13 5 3" xfId="4744"/>
    <cellStyle name="Обычный 15 13 5 3 2" xfId="4745"/>
    <cellStyle name="Обычный 15 13 5 4" xfId="4746"/>
    <cellStyle name="Обычный 15 13 6" xfId="4747"/>
    <cellStyle name="Обычный 15 13 6 2" xfId="4748"/>
    <cellStyle name="Обычный 15 13 6 2 2" xfId="4749"/>
    <cellStyle name="Обычный 15 13 6 3" xfId="4750"/>
    <cellStyle name="Обычный 15 13 7" xfId="4751"/>
    <cellStyle name="Обычный 15 13 7 2" xfId="4752"/>
    <cellStyle name="Обычный 15 13 8" xfId="4753"/>
    <cellStyle name="Обычный 15 14" xfId="4754"/>
    <cellStyle name="Обычный 15 14 2" xfId="4755"/>
    <cellStyle name="Обычный 15 14 2 2" xfId="4756"/>
    <cellStyle name="Обычный 15 14 2 2 2" xfId="4757"/>
    <cellStyle name="Обычный 15 14 2 2 2 2" xfId="4758"/>
    <cellStyle name="Обычный 15 14 2 2 2 2 2" xfId="4759"/>
    <cellStyle name="Обычный 15 14 2 2 2 2 2 2" xfId="4760"/>
    <cellStyle name="Обычный 15 14 2 2 2 2 3" xfId="4761"/>
    <cellStyle name="Обычный 15 14 2 2 2 3" xfId="4762"/>
    <cellStyle name="Обычный 15 14 2 2 2 3 2" xfId="4763"/>
    <cellStyle name="Обычный 15 14 2 2 2 4" xfId="4764"/>
    <cellStyle name="Обычный 15 14 2 2 3" xfId="4765"/>
    <cellStyle name="Обычный 15 14 2 2 3 2" xfId="4766"/>
    <cellStyle name="Обычный 15 14 2 2 3 2 2" xfId="4767"/>
    <cellStyle name="Обычный 15 14 2 2 3 3" xfId="4768"/>
    <cellStyle name="Обычный 15 14 2 2 4" xfId="4769"/>
    <cellStyle name="Обычный 15 14 2 2 4 2" xfId="4770"/>
    <cellStyle name="Обычный 15 14 2 2 5" xfId="4771"/>
    <cellStyle name="Обычный 15 14 2 3" xfId="4772"/>
    <cellStyle name="Обычный 15 14 2 3 2" xfId="4773"/>
    <cellStyle name="Обычный 15 14 2 3 2 2" xfId="4774"/>
    <cellStyle name="Обычный 15 14 2 3 2 2 2" xfId="4775"/>
    <cellStyle name="Обычный 15 14 2 3 2 2 2 2" xfId="4776"/>
    <cellStyle name="Обычный 15 14 2 3 2 2 3" xfId="4777"/>
    <cellStyle name="Обычный 15 14 2 3 2 3" xfId="4778"/>
    <cellStyle name="Обычный 15 14 2 3 2 3 2" xfId="4779"/>
    <cellStyle name="Обычный 15 14 2 3 2 4" xfId="4780"/>
    <cellStyle name="Обычный 15 14 2 3 3" xfId="4781"/>
    <cellStyle name="Обычный 15 14 2 3 3 2" xfId="4782"/>
    <cellStyle name="Обычный 15 14 2 3 3 2 2" xfId="4783"/>
    <cellStyle name="Обычный 15 14 2 3 3 3" xfId="4784"/>
    <cellStyle name="Обычный 15 14 2 3 4" xfId="4785"/>
    <cellStyle name="Обычный 15 14 2 3 4 2" xfId="4786"/>
    <cellStyle name="Обычный 15 14 2 3 5" xfId="4787"/>
    <cellStyle name="Обычный 15 14 2 4" xfId="4788"/>
    <cellStyle name="Обычный 15 14 2 4 2" xfId="4789"/>
    <cellStyle name="Обычный 15 14 2 4 2 2" xfId="4790"/>
    <cellStyle name="Обычный 15 14 2 4 2 2 2" xfId="4791"/>
    <cellStyle name="Обычный 15 14 2 4 2 3" xfId="4792"/>
    <cellStyle name="Обычный 15 14 2 4 3" xfId="4793"/>
    <cellStyle name="Обычный 15 14 2 4 3 2" xfId="4794"/>
    <cellStyle name="Обычный 15 14 2 4 4" xfId="4795"/>
    <cellStyle name="Обычный 15 14 2 5" xfId="4796"/>
    <cellStyle name="Обычный 15 14 2 5 2" xfId="4797"/>
    <cellStyle name="Обычный 15 14 2 5 2 2" xfId="4798"/>
    <cellStyle name="Обычный 15 14 2 5 3" xfId="4799"/>
    <cellStyle name="Обычный 15 14 2 6" xfId="4800"/>
    <cellStyle name="Обычный 15 14 2 6 2" xfId="4801"/>
    <cellStyle name="Обычный 15 14 2 7" xfId="4802"/>
    <cellStyle name="Обычный 15 14 3" xfId="4803"/>
    <cellStyle name="Обычный 15 14 3 2" xfId="4804"/>
    <cellStyle name="Обычный 15 14 3 2 2" xfId="4805"/>
    <cellStyle name="Обычный 15 14 3 2 2 2" xfId="4806"/>
    <cellStyle name="Обычный 15 14 3 2 2 2 2" xfId="4807"/>
    <cellStyle name="Обычный 15 14 3 2 2 3" xfId="4808"/>
    <cellStyle name="Обычный 15 14 3 2 3" xfId="4809"/>
    <cellStyle name="Обычный 15 14 3 2 3 2" xfId="4810"/>
    <cellStyle name="Обычный 15 14 3 2 4" xfId="4811"/>
    <cellStyle name="Обычный 15 14 3 3" xfId="4812"/>
    <cellStyle name="Обычный 15 14 3 3 2" xfId="4813"/>
    <cellStyle name="Обычный 15 14 3 3 2 2" xfId="4814"/>
    <cellStyle name="Обычный 15 14 3 3 3" xfId="4815"/>
    <cellStyle name="Обычный 15 14 3 4" xfId="4816"/>
    <cellStyle name="Обычный 15 14 3 4 2" xfId="4817"/>
    <cellStyle name="Обычный 15 14 3 5" xfId="4818"/>
    <cellStyle name="Обычный 15 14 4" xfId="4819"/>
    <cellStyle name="Обычный 15 14 4 2" xfId="4820"/>
    <cellStyle name="Обычный 15 14 4 2 2" xfId="4821"/>
    <cellStyle name="Обычный 15 14 4 2 2 2" xfId="4822"/>
    <cellStyle name="Обычный 15 14 4 2 2 2 2" xfId="4823"/>
    <cellStyle name="Обычный 15 14 4 2 2 3" xfId="4824"/>
    <cellStyle name="Обычный 15 14 4 2 3" xfId="4825"/>
    <cellStyle name="Обычный 15 14 4 2 3 2" xfId="4826"/>
    <cellStyle name="Обычный 15 14 4 2 4" xfId="4827"/>
    <cellStyle name="Обычный 15 14 4 3" xfId="4828"/>
    <cellStyle name="Обычный 15 14 4 3 2" xfId="4829"/>
    <cellStyle name="Обычный 15 14 4 3 2 2" xfId="4830"/>
    <cellStyle name="Обычный 15 14 4 3 3" xfId="4831"/>
    <cellStyle name="Обычный 15 14 4 4" xfId="4832"/>
    <cellStyle name="Обычный 15 14 4 4 2" xfId="4833"/>
    <cellStyle name="Обычный 15 14 4 5" xfId="4834"/>
    <cellStyle name="Обычный 15 14 5" xfId="4835"/>
    <cellStyle name="Обычный 15 14 5 2" xfId="4836"/>
    <cellStyle name="Обычный 15 14 5 2 2" xfId="4837"/>
    <cellStyle name="Обычный 15 14 5 2 2 2" xfId="4838"/>
    <cellStyle name="Обычный 15 14 5 2 3" xfId="4839"/>
    <cellStyle name="Обычный 15 14 5 3" xfId="4840"/>
    <cellStyle name="Обычный 15 14 5 3 2" xfId="4841"/>
    <cellStyle name="Обычный 15 14 5 4" xfId="4842"/>
    <cellStyle name="Обычный 15 14 6" xfId="4843"/>
    <cellStyle name="Обычный 15 14 6 2" xfId="4844"/>
    <cellStyle name="Обычный 15 14 6 2 2" xfId="4845"/>
    <cellStyle name="Обычный 15 14 6 3" xfId="4846"/>
    <cellStyle name="Обычный 15 14 7" xfId="4847"/>
    <cellStyle name="Обычный 15 14 7 2" xfId="4848"/>
    <cellStyle name="Обычный 15 14 8" xfId="4849"/>
    <cellStyle name="Обычный 15 15" xfId="4850"/>
    <cellStyle name="Обычный 15 15 2" xfId="4851"/>
    <cellStyle name="Обычный 15 15 2 2" xfId="4852"/>
    <cellStyle name="Обычный 15 15 2 2 2" xfId="4853"/>
    <cellStyle name="Обычный 15 15 2 2 2 2" xfId="4854"/>
    <cellStyle name="Обычный 15 15 2 2 2 2 2" xfId="4855"/>
    <cellStyle name="Обычный 15 15 2 2 2 2 2 2" xfId="4856"/>
    <cellStyle name="Обычный 15 15 2 2 2 2 3" xfId="4857"/>
    <cellStyle name="Обычный 15 15 2 2 2 3" xfId="4858"/>
    <cellStyle name="Обычный 15 15 2 2 2 3 2" xfId="4859"/>
    <cellStyle name="Обычный 15 15 2 2 2 4" xfId="4860"/>
    <cellStyle name="Обычный 15 15 2 2 3" xfId="4861"/>
    <cellStyle name="Обычный 15 15 2 2 3 2" xfId="4862"/>
    <cellStyle name="Обычный 15 15 2 2 3 2 2" xfId="4863"/>
    <cellStyle name="Обычный 15 15 2 2 3 3" xfId="4864"/>
    <cellStyle name="Обычный 15 15 2 2 4" xfId="4865"/>
    <cellStyle name="Обычный 15 15 2 2 4 2" xfId="4866"/>
    <cellStyle name="Обычный 15 15 2 2 5" xfId="4867"/>
    <cellStyle name="Обычный 15 15 2 3" xfId="4868"/>
    <cellStyle name="Обычный 15 15 2 3 2" xfId="4869"/>
    <cellStyle name="Обычный 15 15 2 3 2 2" xfId="4870"/>
    <cellStyle name="Обычный 15 15 2 3 2 2 2" xfId="4871"/>
    <cellStyle name="Обычный 15 15 2 3 2 2 2 2" xfId="4872"/>
    <cellStyle name="Обычный 15 15 2 3 2 2 3" xfId="4873"/>
    <cellStyle name="Обычный 15 15 2 3 2 3" xfId="4874"/>
    <cellStyle name="Обычный 15 15 2 3 2 3 2" xfId="4875"/>
    <cellStyle name="Обычный 15 15 2 3 2 4" xfId="4876"/>
    <cellStyle name="Обычный 15 15 2 3 3" xfId="4877"/>
    <cellStyle name="Обычный 15 15 2 3 3 2" xfId="4878"/>
    <cellStyle name="Обычный 15 15 2 3 3 2 2" xfId="4879"/>
    <cellStyle name="Обычный 15 15 2 3 3 3" xfId="4880"/>
    <cellStyle name="Обычный 15 15 2 3 4" xfId="4881"/>
    <cellStyle name="Обычный 15 15 2 3 4 2" xfId="4882"/>
    <cellStyle name="Обычный 15 15 2 3 5" xfId="4883"/>
    <cellStyle name="Обычный 15 15 2 4" xfId="4884"/>
    <cellStyle name="Обычный 15 15 2 4 2" xfId="4885"/>
    <cellStyle name="Обычный 15 15 2 4 2 2" xfId="4886"/>
    <cellStyle name="Обычный 15 15 2 4 2 2 2" xfId="4887"/>
    <cellStyle name="Обычный 15 15 2 4 2 3" xfId="4888"/>
    <cellStyle name="Обычный 15 15 2 4 3" xfId="4889"/>
    <cellStyle name="Обычный 15 15 2 4 3 2" xfId="4890"/>
    <cellStyle name="Обычный 15 15 2 4 4" xfId="4891"/>
    <cellStyle name="Обычный 15 15 2 5" xfId="4892"/>
    <cellStyle name="Обычный 15 15 2 5 2" xfId="4893"/>
    <cellStyle name="Обычный 15 15 2 5 2 2" xfId="4894"/>
    <cellStyle name="Обычный 15 15 2 5 3" xfId="4895"/>
    <cellStyle name="Обычный 15 15 2 6" xfId="4896"/>
    <cellStyle name="Обычный 15 15 2 6 2" xfId="4897"/>
    <cellStyle name="Обычный 15 15 2 7" xfId="4898"/>
    <cellStyle name="Обычный 15 15 3" xfId="4899"/>
    <cellStyle name="Обычный 15 15 3 2" xfId="4900"/>
    <cellStyle name="Обычный 15 15 3 2 2" xfId="4901"/>
    <cellStyle name="Обычный 15 15 3 2 2 2" xfId="4902"/>
    <cellStyle name="Обычный 15 15 3 2 2 2 2" xfId="4903"/>
    <cellStyle name="Обычный 15 15 3 2 2 3" xfId="4904"/>
    <cellStyle name="Обычный 15 15 3 2 3" xfId="4905"/>
    <cellStyle name="Обычный 15 15 3 2 3 2" xfId="4906"/>
    <cellStyle name="Обычный 15 15 3 2 4" xfId="4907"/>
    <cellStyle name="Обычный 15 15 3 3" xfId="4908"/>
    <cellStyle name="Обычный 15 15 3 3 2" xfId="4909"/>
    <cellStyle name="Обычный 15 15 3 3 2 2" xfId="4910"/>
    <cellStyle name="Обычный 15 15 3 3 3" xfId="4911"/>
    <cellStyle name="Обычный 15 15 3 4" xfId="4912"/>
    <cellStyle name="Обычный 15 15 3 4 2" xfId="4913"/>
    <cellStyle name="Обычный 15 15 3 5" xfId="4914"/>
    <cellStyle name="Обычный 15 15 4" xfId="4915"/>
    <cellStyle name="Обычный 15 15 4 2" xfId="4916"/>
    <cellStyle name="Обычный 15 15 4 2 2" xfId="4917"/>
    <cellStyle name="Обычный 15 15 4 2 2 2" xfId="4918"/>
    <cellStyle name="Обычный 15 15 4 2 2 2 2" xfId="4919"/>
    <cellStyle name="Обычный 15 15 4 2 2 3" xfId="4920"/>
    <cellStyle name="Обычный 15 15 4 2 3" xfId="4921"/>
    <cellStyle name="Обычный 15 15 4 2 3 2" xfId="4922"/>
    <cellStyle name="Обычный 15 15 4 2 4" xfId="4923"/>
    <cellStyle name="Обычный 15 15 4 3" xfId="4924"/>
    <cellStyle name="Обычный 15 15 4 3 2" xfId="4925"/>
    <cellStyle name="Обычный 15 15 4 3 2 2" xfId="4926"/>
    <cellStyle name="Обычный 15 15 4 3 3" xfId="4927"/>
    <cellStyle name="Обычный 15 15 4 4" xfId="4928"/>
    <cellStyle name="Обычный 15 15 4 4 2" xfId="4929"/>
    <cellStyle name="Обычный 15 15 4 5" xfId="4930"/>
    <cellStyle name="Обычный 15 15 5" xfId="4931"/>
    <cellStyle name="Обычный 15 15 5 2" xfId="4932"/>
    <cellStyle name="Обычный 15 15 5 2 2" xfId="4933"/>
    <cellStyle name="Обычный 15 15 5 2 2 2" xfId="4934"/>
    <cellStyle name="Обычный 15 15 5 2 3" xfId="4935"/>
    <cellStyle name="Обычный 15 15 5 3" xfId="4936"/>
    <cellStyle name="Обычный 15 15 5 3 2" xfId="4937"/>
    <cellStyle name="Обычный 15 15 5 4" xfId="4938"/>
    <cellStyle name="Обычный 15 15 6" xfId="4939"/>
    <cellStyle name="Обычный 15 15 6 2" xfId="4940"/>
    <cellStyle name="Обычный 15 15 6 2 2" xfId="4941"/>
    <cellStyle name="Обычный 15 15 6 3" xfId="4942"/>
    <cellStyle name="Обычный 15 15 7" xfId="4943"/>
    <cellStyle name="Обычный 15 15 7 2" xfId="4944"/>
    <cellStyle name="Обычный 15 15 8" xfId="4945"/>
    <cellStyle name="Обычный 15 16" xfId="4946"/>
    <cellStyle name="Обычный 15 16 2" xfId="4947"/>
    <cellStyle name="Обычный 15 16 2 2" xfId="4948"/>
    <cellStyle name="Обычный 15 16 2 2 2" xfId="4949"/>
    <cellStyle name="Обычный 15 16 2 2 2 2" xfId="4950"/>
    <cellStyle name="Обычный 15 16 2 2 2 2 2" xfId="4951"/>
    <cellStyle name="Обычный 15 16 2 2 2 2 2 2" xfId="4952"/>
    <cellStyle name="Обычный 15 16 2 2 2 2 3" xfId="4953"/>
    <cellStyle name="Обычный 15 16 2 2 2 3" xfId="4954"/>
    <cellStyle name="Обычный 15 16 2 2 2 3 2" xfId="4955"/>
    <cellStyle name="Обычный 15 16 2 2 2 4" xfId="4956"/>
    <cellStyle name="Обычный 15 16 2 2 3" xfId="4957"/>
    <cellStyle name="Обычный 15 16 2 2 3 2" xfId="4958"/>
    <cellStyle name="Обычный 15 16 2 2 3 2 2" xfId="4959"/>
    <cellStyle name="Обычный 15 16 2 2 3 3" xfId="4960"/>
    <cellStyle name="Обычный 15 16 2 2 4" xfId="4961"/>
    <cellStyle name="Обычный 15 16 2 2 4 2" xfId="4962"/>
    <cellStyle name="Обычный 15 16 2 2 5" xfId="4963"/>
    <cellStyle name="Обычный 15 16 2 3" xfId="4964"/>
    <cellStyle name="Обычный 15 16 2 3 2" xfId="4965"/>
    <cellStyle name="Обычный 15 16 2 3 2 2" xfId="4966"/>
    <cellStyle name="Обычный 15 16 2 3 2 2 2" xfId="4967"/>
    <cellStyle name="Обычный 15 16 2 3 2 2 2 2" xfId="4968"/>
    <cellStyle name="Обычный 15 16 2 3 2 2 3" xfId="4969"/>
    <cellStyle name="Обычный 15 16 2 3 2 3" xfId="4970"/>
    <cellStyle name="Обычный 15 16 2 3 2 3 2" xfId="4971"/>
    <cellStyle name="Обычный 15 16 2 3 2 4" xfId="4972"/>
    <cellStyle name="Обычный 15 16 2 3 3" xfId="4973"/>
    <cellStyle name="Обычный 15 16 2 3 3 2" xfId="4974"/>
    <cellStyle name="Обычный 15 16 2 3 3 2 2" xfId="4975"/>
    <cellStyle name="Обычный 15 16 2 3 3 3" xfId="4976"/>
    <cellStyle name="Обычный 15 16 2 3 4" xfId="4977"/>
    <cellStyle name="Обычный 15 16 2 3 4 2" xfId="4978"/>
    <cellStyle name="Обычный 15 16 2 3 5" xfId="4979"/>
    <cellStyle name="Обычный 15 16 2 4" xfId="4980"/>
    <cellStyle name="Обычный 15 16 2 4 2" xfId="4981"/>
    <cellStyle name="Обычный 15 16 2 4 2 2" xfId="4982"/>
    <cellStyle name="Обычный 15 16 2 4 2 2 2" xfId="4983"/>
    <cellStyle name="Обычный 15 16 2 4 2 3" xfId="4984"/>
    <cellStyle name="Обычный 15 16 2 4 3" xfId="4985"/>
    <cellStyle name="Обычный 15 16 2 4 3 2" xfId="4986"/>
    <cellStyle name="Обычный 15 16 2 4 4" xfId="4987"/>
    <cellStyle name="Обычный 15 16 2 5" xfId="4988"/>
    <cellStyle name="Обычный 15 16 2 5 2" xfId="4989"/>
    <cellStyle name="Обычный 15 16 2 5 2 2" xfId="4990"/>
    <cellStyle name="Обычный 15 16 2 5 3" xfId="4991"/>
    <cellStyle name="Обычный 15 16 2 6" xfId="4992"/>
    <cellStyle name="Обычный 15 16 2 6 2" xfId="4993"/>
    <cellStyle name="Обычный 15 16 2 7" xfId="4994"/>
    <cellStyle name="Обычный 15 16 3" xfId="4995"/>
    <cellStyle name="Обычный 15 16 3 2" xfId="4996"/>
    <cellStyle name="Обычный 15 16 3 2 2" xfId="4997"/>
    <cellStyle name="Обычный 15 16 3 2 2 2" xfId="4998"/>
    <cellStyle name="Обычный 15 16 3 2 2 2 2" xfId="4999"/>
    <cellStyle name="Обычный 15 16 3 2 2 3" xfId="5000"/>
    <cellStyle name="Обычный 15 16 3 2 3" xfId="5001"/>
    <cellStyle name="Обычный 15 16 3 2 3 2" xfId="5002"/>
    <cellStyle name="Обычный 15 16 3 2 4" xfId="5003"/>
    <cellStyle name="Обычный 15 16 3 3" xfId="5004"/>
    <cellStyle name="Обычный 15 16 3 3 2" xfId="5005"/>
    <cellStyle name="Обычный 15 16 3 3 2 2" xfId="5006"/>
    <cellStyle name="Обычный 15 16 3 3 3" xfId="5007"/>
    <cellStyle name="Обычный 15 16 3 4" xfId="5008"/>
    <cellStyle name="Обычный 15 16 3 4 2" xfId="5009"/>
    <cellStyle name="Обычный 15 16 3 5" xfId="5010"/>
    <cellStyle name="Обычный 15 16 4" xfId="5011"/>
    <cellStyle name="Обычный 15 16 4 2" xfId="5012"/>
    <cellStyle name="Обычный 15 16 4 2 2" xfId="5013"/>
    <cellStyle name="Обычный 15 16 4 2 2 2" xfId="5014"/>
    <cellStyle name="Обычный 15 16 4 2 2 2 2" xfId="5015"/>
    <cellStyle name="Обычный 15 16 4 2 2 3" xfId="5016"/>
    <cellStyle name="Обычный 15 16 4 2 3" xfId="5017"/>
    <cellStyle name="Обычный 15 16 4 2 3 2" xfId="5018"/>
    <cellStyle name="Обычный 15 16 4 2 4" xfId="5019"/>
    <cellStyle name="Обычный 15 16 4 3" xfId="5020"/>
    <cellStyle name="Обычный 15 16 4 3 2" xfId="5021"/>
    <cellStyle name="Обычный 15 16 4 3 2 2" xfId="5022"/>
    <cellStyle name="Обычный 15 16 4 3 3" xfId="5023"/>
    <cellStyle name="Обычный 15 16 4 4" xfId="5024"/>
    <cellStyle name="Обычный 15 16 4 4 2" xfId="5025"/>
    <cellStyle name="Обычный 15 16 4 5" xfId="5026"/>
    <cellStyle name="Обычный 15 16 5" xfId="5027"/>
    <cellStyle name="Обычный 15 16 5 2" xfId="5028"/>
    <cellStyle name="Обычный 15 16 5 2 2" xfId="5029"/>
    <cellStyle name="Обычный 15 16 5 2 2 2" xfId="5030"/>
    <cellStyle name="Обычный 15 16 5 2 3" xfId="5031"/>
    <cellStyle name="Обычный 15 16 5 3" xfId="5032"/>
    <cellStyle name="Обычный 15 16 5 3 2" xfId="5033"/>
    <cellStyle name="Обычный 15 16 5 4" xfId="5034"/>
    <cellStyle name="Обычный 15 16 6" xfId="5035"/>
    <cellStyle name="Обычный 15 16 6 2" xfId="5036"/>
    <cellStyle name="Обычный 15 16 6 2 2" xfId="5037"/>
    <cellStyle name="Обычный 15 16 6 3" xfId="5038"/>
    <cellStyle name="Обычный 15 16 7" xfId="5039"/>
    <cellStyle name="Обычный 15 16 7 2" xfId="5040"/>
    <cellStyle name="Обычный 15 16 8" xfId="5041"/>
    <cellStyle name="Обычный 15 17" xfId="5042"/>
    <cellStyle name="Обычный 15 17 2" xfId="5043"/>
    <cellStyle name="Обычный 15 17 2 2" xfId="5044"/>
    <cellStyle name="Обычный 15 17 2 2 2" xfId="5045"/>
    <cellStyle name="Обычный 15 17 2 2 2 2" xfId="5046"/>
    <cellStyle name="Обычный 15 17 2 2 2 2 2" xfId="5047"/>
    <cellStyle name="Обычный 15 17 2 2 2 2 2 2" xfId="5048"/>
    <cellStyle name="Обычный 15 17 2 2 2 2 3" xfId="5049"/>
    <cellStyle name="Обычный 15 17 2 2 2 3" xfId="5050"/>
    <cellStyle name="Обычный 15 17 2 2 2 3 2" xfId="5051"/>
    <cellStyle name="Обычный 15 17 2 2 2 4" xfId="5052"/>
    <cellStyle name="Обычный 15 17 2 2 3" xfId="5053"/>
    <cellStyle name="Обычный 15 17 2 2 3 2" xfId="5054"/>
    <cellStyle name="Обычный 15 17 2 2 3 2 2" xfId="5055"/>
    <cellStyle name="Обычный 15 17 2 2 3 3" xfId="5056"/>
    <cellStyle name="Обычный 15 17 2 2 4" xfId="5057"/>
    <cellStyle name="Обычный 15 17 2 2 4 2" xfId="5058"/>
    <cellStyle name="Обычный 15 17 2 2 5" xfId="5059"/>
    <cellStyle name="Обычный 15 17 2 3" xfId="5060"/>
    <cellStyle name="Обычный 15 17 2 3 2" xfId="5061"/>
    <cellStyle name="Обычный 15 17 2 3 2 2" xfId="5062"/>
    <cellStyle name="Обычный 15 17 2 3 2 2 2" xfId="5063"/>
    <cellStyle name="Обычный 15 17 2 3 2 2 2 2" xfId="5064"/>
    <cellStyle name="Обычный 15 17 2 3 2 2 3" xfId="5065"/>
    <cellStyle name="Обычный 15 17 2 3 2 3" xfId="5066"/>
    <cellStyle name="Обычный 15 17 2 3 2 3 2" xfId="5067"/>
    <cellStyle name="Обычный 15 17 2 3 2 4" xfId="5068"/>
    <cellStyle name="Обычный 15 17 2 3 3" xfId="5069"/>
    <cellStyle name="Обычный 15 17 2 3 3 2" xfId="5070"/>
    <cellStyle name="Обычный 15 17 2 3 3 2 2" xfId="5071"/>
    <cellStyle name="Обычный 15 17 2 3 3 3" xfId="5072"/>
    <cellStyle name="Обычный 15 17 2 3 4" xfId="5073"/>
    <cellStyle name="Обычный 15 17 2 3 4 2" xfId="5074"/>
    <cellStyle name="Обычный 15 17 2 3 5" xfId="5075"/>
    <cellStyle name="Обычный 15 17 2 4" xfId="5076"/>
    <cellStyle name="Обычный 15 17 2 4 2" xfId="5077"/>
    <cellStyle name="Обычный 15 17 2 4 2 2" xfId="5078"/>
    <cellStyle name="Обычный 15 17 2 4 2 2 2" xfId="5079"/>
    <cellStyle name="Обычный 15 17 2 4 2 3" xfId="5080"/>
    <cellStyle name="Обычный 15 17 2 4 3" xfId="5081"/>
    <cellStyle name="Обычный 15 17 2 4 3 2" xfId="5082"/>
    <cellStyle name="Обычный 15 17 2 4 4" xfId="5083"/>
    <cellStyle name="Обычный 15 17 2 5" xfId="5084"/>
    <cellStyle name="Обычный 15 17 2 5 2" xfId="5085"/>
    <cellStyle name="Обычный 15 17 2 5 2 2" xfId="5086"/>
    <cellStyle name="Обычный 15 17 2 5 3" xfId="5087"/>
    <cellStyle name="Обычный 15 17 2 6" xfId="5088"/>
    <cellStyle name="Обычный 15 17 2 6 2" xfId="5089"/>
    <cellStyle name="Обычный 15 17 2 7" xfId="5090"/>
    <cellStyle name="Обычный 15 17 3" xfId="5091"/>
    <cellStyle name="Обычный 15 17 3 2" xfId="5092"/>
    <cellStyle name="Обычный 15 17 3 2 2" xfId="5093"/>
    <cellStyle name="Обычный 15 17 3 2 2 2" xfId="5094"/>
    <cellStyle name="Обычный 15 17 3 2 2 2 2" xfId="5095"/>
    <cellStyle name="Обычный 15 17 3 2 2 3" xfId="5096"/>
    <cellStyle name="Обычный 15 17 3 2 3" xfId="5097"/>
    <cellStyle name="Обычный 15 17 3 2 3 2" xfId="5098"/>
    <cellStyle name="Обычный 15 17 3 2 4" xfId="5099"/>
    <cellStyle name="Обычный 15 17 3 3" xfId="5100"/>
    <cellStyle name="Обычный 15 17 3 3 2" xfId="5101"/>
    <cellStyle name="Обычный 15 17 3 3 2 2" xfId="5102"/>
    <cellStyle name="Обычный 15 17 3 3 3" xfId="5103"/>
    <cellStyle name="Обычный 15 17 3 4" xfId="5104"/>
    <cellStyle name="Обычный 15 17 3 4 2" xfId="5105"/>
    <cellStyle name="Обычный 15 17 3 5" xfId="5106"/>
    <cellStyle name="Обычный 15 17 4" xfId="5107"/>
    <cellStyle name="Обычный 15 17 4 2" xfId="5108"/>
    <cellStyle name="Обычный 15 17 4 2 2" xfId="5109"/>
    <cellStyle name="Обычный 15 17 4 2 2 2" xfId="5110"/>
    <cellStyle name="Обычный 15 17 4 2 2 2 2" xfId="5111"/>
    <cellStyle name="Обычный 15 17 4 2 2 3" xfId="5112"/>
    <cellStyle name="Обычный 15 17 4 2 3" xfId="5113"/>
    <cellStyle name="Обычный 15 17 4 2 3 2" xfId="5114"/>
    <cellStyle name="Обычный 15 17 4 2 4" xfId="5115"/>
    <cellStyle name="Обычный 15 17 4 3" xfId="5116"/>
    <cellStyle name="Обычный 15 17 4 3 2" xfId="5117"/>
    <cellStyle name="Обычный 15 17 4 3 2 2" xfId="5118"/>
    <cellStyle name="Обычный 15 17 4 3 3" xfId="5119"/>
    <cellStyle name="Обычный 15 17 4 4" xfId="5120"/>
    <cellStyle name="Обычный 15 17 4 4 2" xfId="5121"/>
    <cellStyle name="Обычный 15 17 4 5" xfId="5122"/>
    <cellStyle name="Обычный 15 17 5" xfId="5123"/>
    <cellStyle name="Обычный 15 17 5 2" xfId="5124"/>
    <cellStyle name="Обычный 15 17 5 2 2" xfId="5125"/>
    <cellStyle name="Обычный 15 17 5 2 2 2" xfId="5126"/>
    <cellStyle name="Обычный 15 17 5 2 3" xfId="5127"/>
    <cellStyle name="Обычный 15 17 5 3" xfId="5128"/>
    <cellStyle name="Обычный 15 17 5 3 2" xfId="5129"/>
    <cellStyle name="Обычный 15 17 5 4" xfId="5130"/>
    <cellStyle name="Обычный 15 17 6" xfId="5131"/>
    <cellStyle name="Обычный 15 17 6 2" xfId="5132"/>
    <cellStyle name="Обычный 15 17 6 2 2" xfId="5133"/>
    <cellStyle name="Обычный 15 17 6 3" xfId="5134"/>
    <cellStyle name="Обычный 15 17 7" xfId="5135"/>
    <cellStyle name="Обычный 15 17 7 2" xfId="5136"/>
    <cellStyle name="Обычный 15 17 8" xfId="5137"/>
    <cellStyle name="Обычный 15 18" xfId="5138"/>
    <cellStyle name="Обычный 15 18 2" xfId="5139"/>
    <cellStyle name="Обычный 15 18 2 2" xfId="5140"/>
    <cellStyle name="Обычный 15 18 2 2 2" xfId="5141"/>
    <cellStyle name="Обычный 15 18 2 2 2 2" xfId="5142"/>
    <cellStyle name="Обычный 15 18 2 2 2 2 2" xfId="5143"/>
    <cellStyle name="Обычный 15 18 2 2 2 2 2 2" xfId="5144"/>
    <cellStyle name="Обычный 15 18 2 2 2 2 3" xfId="5145"/>
    <cellStyle name="Обычный 15 18 2 2 2 3" xfId="5146"/>
    <cellStyle name="Обычный 15 18 2 2 2 3 2" xfId="5147"/>
    <cellStyle name="Обычный 15 18 2 2 2 4" xfId="5148"/>
    <cellStyle name="Обычный 15 18 2 2 3" xfId="5149"/>
    <cellStyle name="Обычный 15 18 2 2 3 2" xfId="5150"/>
    <cellStyle name="Обычный 15 18 2 2 3 2 2" xfId="5151"/>
    <cellStyle name="Обычный 15 18 2 2 3 3" xfId="5152"/>
    <cellStyle name="Обычный 15 18 2 2 4" xfId="5153"/>
    <cellStyle name="Обычный 15 18 2 2 4 2" xfId="5154"/>
    <cellStyle name="Обычный 15 18 2 2 5" xfId="5155"/>
    <cellStyle name="Обычный 15 18 2 3" xfId="5156"/>
    <cellStyle name="Обычный 15 18 2 3 2" xfId="5157"/>
    <cellStyle name="Обычный 15 18 2 3 2 2" xfId="5158"/>
    <cellStyle name="Обычный 15 18 2 3 2 2 2" xfId="5159"/>
    <cellStyle name="Обычный 15 18 2 3 2 2 2 2" xfId="5160"/>
    <cellStyle name="Обычный 15 18 2 3 2 2 3" xfId="5161"/>
    <cellStyle name="Обычный 15 18 2 3 2 3" xfId="5162"/>
    <cellStyle name="Обычный 15 18 2 3 2 3 2" xfId="5163"/>
    <cellStyle name="Обычный 15 18 2 3 2 4" xfId="5164"/>
    <cellStyle name="Обычный 15 18 2 3 3" xfId="5165"/>
    <cellStyle name="Обычный 15 18 2 3 3 2" xfId="5166"/>
    <cellStyle name="Обычный 15 18 2 3 3 2 2" xfId="5167"/>
    <cellStyle name="Обычный 15 18 2 3 3 3" xfId="5168"/>
    <cellStyle name="Обычный 15 18 2 3 4" xfId="5169"/>
    <cellStyle name="Обычный 15 18 2 3 4 2" xfId="5170"/>
    <cellStyle name="Обычный 15 18 2 3 5" xfId="5171"/>
    <cellStyle name="Обычный 15 18 2 4" xfId="5172"/>
    <cellStyle name="Обычный 15 18 2 4 2" xfId="5173"/>
    <cellStyle name="Обычный 15 18 2 4 2 2" xfId="5174"/>
    <cellStyle name="Обычный 15 18 2 4 2 2 2" xfId="5175"/>
    <cellStyle name="Обычный 15 18 2 4 2 3" xfId="5176"/>
    <cellStyle name="Обычный 15 18 2 4 3" xfId="5177"/>
    <cellStyle name="Обычный 15 18 2 4 3 2" xfId="5178"/>
    <cellStyle name="Обычный 15 18 2 4 4" xfId="5179"/>
    <cellStyle name="Обычный 15 18 2 5" xfId="5180"/>
    <cellStyle name="Обычный 15 18 2 5 2" xfId="5181"/>
    <cellStyle name="Обычный 15 18 2 5 2 2" xfId="5182"/>
    <cellStyle name="Обычный 15 18 2 5 3" xfId="5183"/>
    <cellStyle name="Обычный 15 18 2 6" xfId="5184"/>
    <cellStyle name="Обычный 15 18 2 6 2" xfId="5185"/>
    <cellStyle name="Обычный 15 18 2 7" xfId="5186"/>
    <cellStyle name="Обычный 15 18 3" xfId="5187"/>
    <cellStyle name="Обычный 15 18 3 2" xfId="5188"/>
    <cellStyle name="Обычный 15 18 3 2 2" xfId="5189"/>
    <cellStyle name="Обычный 15 18 3 2 2 2" xfId="5190"/>
    <cellStyle name="Обычный 15 18 3 2 2 2 2" xfId="5191"/>
    <cellStyle name="Обычный 15 18 3 2 2 3" xfId="5192"/>
    <cellStyle name="Обычный 15 18 3 2 3" xfId="5193"/>
    <cellStyle name="Обычный 15 18 3 2 3 2" xfId="5194"/>
    <cellStyle name="Обычный 15 18 3 2 4" xfId="5195"/>
    <cellStyle name="Обычный 15 18 3 3" xfId="5196"/>
    <cellStyle name="Обычный 15 18 3 3 2" xfId="5197"/>
    <cellStyle name="Обычный 15 18 3 3 2 2" xfId="5198"/>
    <cellStyle name="Обычный 15 18 3 3 3" xfId="5199"/>
    <cellStyle name="Обычный 15 18 3 4" xfId="5200"/>
    <cellStyle name="Обычный 15 18 3 4 2" xfId="5201"/>
    <cellStyle name="Обычный 15 18 3 5" xfId="5202"/>
    <cellStyle name="Обычный 15 18 4" xfId="5203"/>
    <cellStyle name="Обычный 15 18 4 2" xfId="5204"/>
    <cellStyle name="Обычный 15 18 4 2 2" xfId="5205"/>
    <cellStyle name="Обычный 15 18 4 2 2 2" xfId="5206"/>
    <cellStyle name="Обычный 15 18 4 2 2 2 2" xfId="5207"/>
    <cellStyle name="Обычный 15 18 4 2 2 3" xfId="5208"/>
    <cellStyle name="Обычный 15 18 4 2 3" xfId="5209"/>
    <cellStyle name="Обычный 15 18 4 2 3 2" xfId="5210"/>
    <cellStyle name="Обычный 15 18 4 2 4" xfId="5211"/>
    <cellStyle name="Обычный 15 18 4 3" xfId="5212"/>
    <cellStyle name="Обычный 15 18 4 3 2" xfId="5213"/>
    <cellStyle name="Обычный 15 18 4 3 2 2" xfId="5214"/>
    <cellStyle name="Обычный 15 18 4 3 3" xfId="5215"/>
    <cellStyle name="Обычный 15 18 4 4" xfId="5216"/>
    <cellStyle name="Обычный 15 18 4 4 2" xfId="5217"/>
    <cellStyle name="Обычный 15 18 4 5" xfId="5218"/>
    <cellStyle name="Обычный 15 18 5" xfId="5219"/>
    <cellStyle name="Обычный 15 18 5 2" xfId="5220"/>
    <cellStyle name="Обычный 15 18 5 2 2" xfId="5221"/>
    <cellStyle name="Обычный 15 18 5 2 2 2" xfId="5222"/>
    <cellStyle name="Обычный 15 18 5 2 3" xfId="5223"/>
    <cellStyle name="Обычный 15 18 5 3" xfId="5224"/>
    <cellStyle name="Обычный 15 18 5 3 2" xfId="5225"/>
    <cellStyle name="Обычный 15 18 5 4" xfId="5226"/>
    <cellStyle name="Обычный 15 18 6" xfId="5227"/>
    <cellStyle name="Обычный 15 18 6 2" xfId="5228"/>
    <cellStyle name="Обычный 15 18 6 2 2" xfId="5229"/>
    <cellStyle name="Обычный 15 18 6 3" xfId="5230"/>
    <cellStyle name="Обычный 15 18 7" xfId="5231"/>
    <cellStyle name="Обычный 15 18 7 2" xfId="5232"/>
    <cellStyle name="Обычный 15 18 8" xfId="5233"/>
    <cellStyle name="Обычный 15 19" xfId="5234"/>
    <cellStyle name="Обычный 15 19 2" xfId="5235"/>
    <cellStyle name="Обычный 15 19 2 2" xfId="5236"/>
    <cellStyle name="Обычный 15 19 2 2 2" xfId="5237"/>
    <cellStyle name="Обычный 15 19 2 2 2 2" xfId="5238"/>
    <cellStyle name="Обычный 15 19 2 2 2 2 2" xfId="5239"/>
    <cellStyle name="Обычный 15 19 2 2 2 2 2 2" xfId="5240"/>
    <cellStyle name="Обычный 15 19 2 2 2 2 3" xfId="5241"/>
    <cellStyle name="Обычный 15 19 2 2 2 3" xfId="5242"/>
    <cellStyle name="Обычный 15 19 2 2 2 3 2" xfId="5243"/>
    <cellStyle name="Обычный 15 19 2 2 2 4" xfId="5244"/>
    <cellStyle name="Обычный 15 19 2 2 3" xfId="5245"/>
    <cellStyle name="Обычный 15 19 2 2 3 2" xfId="5246"/>
    <cellStyle name="Обычный 15 19 2 2 3 2 2" xfId="5247"/>
    <cellStyle name="Обычный 15 19 2 2 3 3" xfId="5248"/>
    <cellStyle name="Обычный 15 19 2 2 4" xfId="5249"/>
    <cellStyle name="Обычный 15 19 2 2 4 2" xfId="5250"/>
    <cellStyle name="Обычный 15 19 2 2 5" xfId="5251"/>
    <cellStyle name="Обычный 15 19 2 3" xfId="5252"/>
    <cellStyle name="Обычный 15 19 2 3 2" xfId="5253"/>
    <cellStyle name="Обычный 15 19 2 3 2 2" xfId="5254"/>
    <cellStyle name="Обычный 15 19 2 3 2 2 2" xfId="5255"/>
    <cellStyle name="Обычный 15 19 2 3 2 2 2 2" xfId="5256"/>
    <cellStyle name="Обычный 15 19 2 3 2 2 3" xfId="5257"/>
    <cellStyle name="Обычный 15 19 2 3 2 3" xfId="5258"/>
    <cellStyle name="Обычный 15 19 2 3 2 3 2" xfId="5259"/>
    <cellStyle name="Обычный 15 19 2 3 2 4" xfId="5260"/>
    <cellStyle name="Обычный 15 19 2 3 3" xfId="5261"/>
    <cellStyle name="Обычный 15 19 2 3 3 2" xfId="5262"/>
    <cellStyle name="Обычный 15 19 2 3 3 2 2" xfId="5263"/>
    <cellStyle name="Обычный 15 19 2 3 3 3" xfId="5264"/>
    <cellStyle name="Обычный 15 19 2 3 4" xfId="5265"/>
    <cellStyle name="Обычный 15 19 2 3 4 2" xfId="5266"/>
    <cellStyle name="Обычный 15 19 2 3 5" xfId="5267"/>
    <cellStyle name="Обычный 15 19 2 4" xfId="5268"/>
    <cellStyle name="Обычный 15 19 2 4 2" xfId="5269"/>
    <cellStyle name="Обычный 15 19 2 4 2 2" xfId="5270"/>
    <cellStyle name="Обычный 15 19 2 4 2 2 2" xfId="5271"/>
    <cellStyle name="Обычный 15 19 2 4 2 3" xfId="5272"/>
    <cellStyle name="Обычный 15 19 2 4 3" xfId="5273"/>
    <cellStyle name="Обычный 15 19 2 4 3 2" xfId="5274"/>
    <cellStyle name="Обычный 15 19 2 4 4" xfId="5275"/>
    <cellStyle name="Обычный 15 19 2 5" xfId="5276"/>
    <cellStyle name="Обычный 15 19 2 5 2" xfId="5277"/>
    <cellStyle name="Обычный 15 19 2 5 2 2" xfId="5278"/>
    <cellStyle name="Обычный 15 19 2 5 3" xfId="5279"/>
    <cellStyle name="Обычный 15 19 2 6" xfId="5280"/>
    <cellStyle name="Обычный 15 19 2 6 2" xfId="5281"/>
    <cellStyle name="Обычный 15 19 2 7" xfId="5282"/>
    <cellStyle name="Обычный 15 19 3" xfId="5283"/>
    <cellStyle name="Обычный 15 19 3 2" xfId="5284"/>
    <cellStyle name="Обычный 15 19 3 2 2" xfId="5285"/>
    <cellStyle name="Обычный 15 19 3 2 2 2" xfId="5286"/>
    <cellStyle name="Обычный 15 19 3 2 2 2 2" xfId="5287"/>
    <cellStyle name="Обычный 15 19 3 2 2 3" xfId="5288"/>
    <cellStyle name="Обычный 15 19 3 2 3" xfId="5289"/>
    <cellStyle name="Обычный 15 19 3 2 3 2" xfId="5290"/>
    <cellStyle name="Обычный 15 19 3 2 4" xfId="5291"/>
    <cellStyle name="Обычный 15 19 3 3" xfId="5292"/>
    <cellStyle name="Обычный 15 19 3 3 2" xfId="5293"/>
    <cellStyle name="Обычный 15 19 3 3 2 2" xfId="5294"/>
    <cellStyle name="Обычный 15 19 3 3 3" xfId="5295"/>
    <cellStyle name="Обычный 15 19 3 4" xfId="5296"/>
    <cellStyle name="Обычный 15 19 3 4 2" xfId="5297"/>
    <cellStyle name="Обычный 15 19 3 5" xfId="5298"/>
    <cellStyle name="Обычный 15 19 4" xfId="5299"/>
    <cellStyle name="Обычный 15 19 4 2" xfId="5300"/>
    <cellStyle name="Обычный 15 19 4 2 2" xfId="5301"/>
    <cellStyle name="Обычный 15 19 4 2 2 2" xfId="5302"/>
    <cellStyle name="Обычный 15 19 4 2 2 2 2" xfId="5303"/>
    <cellStyle name="Обычный 15 19 4 2 2 3" xfId="5304"/>
    <cellStyle name="Обычный 15 19 4 2 3" xfId="5305"/>
    <cellStyle name="Обычный 15 19 4 2 3 2" xfId="5306"/>
    <cellStyle name="Обычный 15 19 4 2 4" xfId="5307"/>
    <cellStyle name="Обычный 15 19 4 3" xfId="5308"/>
    <cellStyle name="Обычный 15 19 4 3 2" xfId="5309"/>
    <cellStyle name="Обычный 15 19 4 3 2 2" xfId="5310"/>
    <cellStyle name="Обычный 15 19 4 3 3" xfId="5311"/>
    <cellStyle name="Обычный 15 19 4 4" xfId="5312"/>
    <cellStyle name="Обычный 15 19 4 4 2" xfId="5313"/>
    <cellStyle name="Обычный 15 19 4 5" xfId="5314"/>
    <cellStyle name="Обычный 15 19 5" xfId="5315"/>
    <cellStyle name="Обычный 15 19 5 2" xfId="5316"/>
    <cellStyle name="Обычный 15 19 5 2 2" xfId="5317"/>
    <cellStyle name="Обычный 15 19 5 2 2 2" xfId="5318"/>
    <cellStyle name="Обычный 15 19 5 2 3" xfId="5319"/>
    <cellStyle name="Обычный 15 19 5 3" xfId="5320"/>
    <cellStyle name="Обычный 15 19 5 3 2" xfId="5321"/>
    <cellStyle name="Обычный 15 19 5 4" xfId="5322"/>
    <cellStyle name="Обычный 15 19 6" xfId="5323"/>
    <cellStyle name="Обычный 15 19 6 2" xfId="5324"/>
    <cellStyle name="Обычный 15 19 6 2 2" xfId="5325"/>
    <cellStyle name="Обычный 15 19 6 3" xfId="5326"/>
    <cellStyle name="Обычный 15 19 7" xfId="5327"/>
    <cellStyle name="Обычный 15 19 7 2" xfId="5328"/>
    <cellStyle name="Обычный 15 19 8" xfId="5329"/>
    <cellStyle name="Обычный 15 2" xfId="5330"/>
    <cellStyle name="Обычный 15 2 2" xfId="5331"/>
    <cellStyle name="Обычный 15 2 2 2" xfId="5332"/>
    <cellStyle name="Обычный 15 2 2 2 2" xfId="5333"/>
    <cellStyle name="Обычный 15 2 2 2 2 2" xfId="5334"/>
    <cellStyle name="Обычный 15 2 2 2 2 2 2" xfId="5335"/>
    <cellStyle name="Обычный 15 2 2 2 2 2 2 2" xfId="5336"/>
    <cellStyle name="Обычный 15 2 2 2 2 2 3" xfId="5337"/>
    <cellStyle name="Обычный 15 2 2 2 2 3" xfId="5338"/>
    <cellStyle name="Обычный 15 2 2 2 2 3 2" xfId="5339"/>
    <cellStyle name="Обычный 15 2 2 2 2 4" xfId="5340"/>
    <cellStyle name="Обычный 15 2 2 2 3" xfId="5341"/>
    <cellStyle name="Обычный 15 2 2 2 3 2" xfId="5342"/>
    <cellStyle name="Обычный 15 2 2 2 3 2 2" xfId="5343"/>
    <cellStyle name="Обычный 15 2 2 2 3 3" xfId="5344"/>
    <cellStyle name="Обычный 15 2 2 2 4" xfId="5345"/>
    <cellStyle name="Обычный 15 2 2 2 4 2" xfId="5346"/>
    <cellStyle name="Обычный 15 2 2 2 5" xfId="5347"/>
    <cellStyle name="Обычный 15 2 2 3" xfId="5348"/>
    <cellStyle name="Обычный 15 2 2 3 2" xfId="5349"/>
    <cellStyle name="Обычный 15 2 2 3 2 2" xfId="5350"/>
    <cellStyle name="Обычный 15 2 2 3 2 2 2" xfId="5351"/>
    <cellStyle name="Обычный 15 2 2 3 2 2 2 2" xfId="5352"/>
    <cellStyle name="Обычный 15 2 2 3 2 2 3" xfId="5353"/>
    <cellStyle name="Обычный 15 2 2 3 2 3" xfId="5354"/>
    <cellStyle name="Обычный 15 2 2 3 2 3 2" xfId="5355"/>
    <cellStyle name="Обычный 15 2 2 3 2 4" xfId="5356"/>
    <cellStyle name="Обычный 15 2 2 3 3" xfId="5357"/>
    <cellStyle name="Обычный 15 2 2 3 3 2" xfId="5358"/>
    <cellStyle name="Обычный 15 2 2 3 3 2 2" xfId="5359"/>
    <cellStyle name="Обычный 15 2 2 3 3 3" xfId="5360"/>
    <cellStyle name="Обычный 15 2 2 3 4" xfId="5361"/>
    <cellStyle name="Обычный 15 2 2 3 4 2" xfId="5362"/>
    <cellStyle name="Обычный 15 2 2 3 5" xfId="5363"/>
    <cellStyle name="Обычный 15 2 2 4" xfId="5364"/>
    <cellStyle name="Обычный 15 2 2 4 2" xfId="5365"/>
    <cellStyle name="Обычный 15 2 2 4 2 2" xfId="5366"/>
    <cellStyle name="Обычный 15 2 2 4 2 2 2" xfId="5367"/>
    <cellStyle name="Обычный 15 2 2 4 2 3" xfId="5368"/>
    <cellStyle name="Обычный 15 2 2 4 3" xfId="5369"/>
    <cellStyle name="Обычный 15 2 2 4 3 2" xfId="5370"/>
    <cellStyle name="Обычный 15 2 2 4 4" xfId="5371"/>
    <cellStyle name="Обычный 15 2 2 5" xfId="5372"/>
    <cellStyle name="Обычный 15 2 2 5 2" xfId="5373"/>
    <cellStyle name="Обычный 15 2 2 5 2 2" xfId="5374"/>
    <cellStyle name="Обычный 15 2 2 5 3" xfId="5375"/>
    <cellStyle name="Обычный 15 2 2 6" xfId="5376"/>
    <cellStyle name="Обычный 15 2 2 6 2" xfId="5377"/>
    <cellStyle name="Обычный 15 2 2 7" xfId="5378"/>
    <cellStyle name="Обычный 15 2 3" xfId="5379"/>
    <cellStyle name="Обычный 15 2 3 2" xfId="5380"/>
    <cellStyle name="Обычный 15 2 3 2 2" xfId="5381"/>
    <cellStyle name="Обычный 15 2 3 2 2 2" xfId="5382"/>
    <cellStyle name="Обычный 15 2 3 2 2 2 2" xfId="5383"/>
    <cellStyle name="Обычный 15 2 3 2 2 3" xfId="5384"/>
    <cellStyle name="Обычный 15 2 3 2 3" xfId="5385"/>
    <cellStyle name="Обычный 15 2 3 2 3 2" xfId="5386"/>
    <cellStyle name="Обычный 15 2 3 2 4" xfId="5387"/>
    <cellStyle name="Обычный 15 2 3 3" xfId="5388"/>
    <cellStyle name="Обычный 15 2 3 3 2" xfId="5389"/>
    <cellStyle name="Обычный 15 2 3 3 2 2" xfId="5390"/>
    <cellStyle name="Обычный 15 2 3 3 3" xfId="5391"/>
    <cellStyle name="Обычный 15 2 3 4" xfId="5392"/>
    <cellStyle name="Обычный 15 2 3 4 2" xfId="5393"/>
    <cellStyle name="Обычный 15 2 3 5" xfId="5394"/>
    <cellStyle name="Обычный 15 2 4" xfId="5395"/>
    <cellStyle name="Обычный 15 2 4 2" xfId="5396"/>
    <cellStyle name="Обычный 15 2 4 2 2" xfId="5397"/>
    <cellStyle name="Обычный 15 2 4 2 2 2" xfId="5398"/>
    <cellStyle name="Обычный 15 2 4 2 2 2 2" xfId="5399"/>
    <cellStyle name="Обычный 15 2 4 2 2 3" xfId="5400"/>
    <cellStyle name="Обычный 15 2 4 2 3" xfId="5401"/>
    <cellStyle name="Обычный 15 2 4 2 3 2" xfId="5402"/>
    <cellStyle name="Обычный 15 2 4 2 4" xfId="5403"/>
    <cellStyle name="Обычный 15 2 4 3" xfId="5404"/>
    <cellStyle name="Обычный 15 2 4 3 2" xfId="5405"/>
    <cellStyle name="Обычный 15 2 4 3 2 2" xfId="5406"/>
    <cellStyle name="Обычный 15 2 4 3 3" xfId="5407"/>
    <cellStyle name="Обычный 15 2 4 4" xfId="5408"/>
    <cellStyle name="Обычный 15 2 4 4 2" xfId="5409"/>
    <cellStyle name="Обычный 15 2 4 5" xfId="5410"/>
    <cellStyle name="Обычный 15 2 5" xfId="5411"/>
    <cellStyle name="Обычный 15 2 5 2" xfId="5412"/>
    <cellStyle name="Обычный 15 2 5 2 2" xfId="5413"/>
    <cellStyle name="Обычный 15 2 5 2 2 2" xfId="5414"/>
    <cellStyle name="Обычный 15 2 5 2 3" xfId="5415"/>
    <cellStyle name="Обычный 15 2 5 3" xfId="5416"/>
    <cellStyle name="Обычный 15 2 5 3 2" xfId="5417"/>
    <cellStyle name="Обычный 15 2 5 4" xfId="5418"/>
    <cellStyle name="Обычный 15 2 6" xfId="5419"/>
    <cellStyle name="Обычный 15 2 6 2" xfId="5420"/>
    <cellStyle name="Обычный 15 2 6 2 2" xfId="5421"/>
    <cellStyle name="Обычный 15 2 6 3" xfId="5422"/>
    <cellStyle name="Обычный 15 2 7" xfId="5423"/>
    <cellStyle name="Обычный 15 2 7 2" xfId="5424"/>
    <cellStyle name="Обычный 15 2 8" xfId="5425"/>
    <cellStyle name="Обычный 15 20" xfId="5426"/>
    <cellStyle name="Обычный 15 20 2" xfId="5427"/>
    <cellStyle name="Обычный 15 20 2 2" xfId="5428"/>
    <cellStyle name="Обычный 15 20 2 2 2" xfId="5429"/>
    <cellStyle name="Обычный 15 20 2 2 2 2" xfId="5430"/>
    <cellStyle name="Обычный 15 20 2 2 2 2 2" xfId="5431"/>
    <cellStyle name="Обычный 15 20 2 2 2 2 2 2" xfId="5432"/>
    <cellStyle name="Обычный 15 20 2 2 2 2 3" xfId="5433"/>
    <cellStyle name="Обычный 15 20 2 2 2 3" xfId="5434"/>
    <cellStyle name="Обычный 15 20 2 2 2 3 2" xfId="5435"/>
    <cellStyle name="Обычный 15 20 2 2 2 4" xfId="5436"/>
    <cellStyle name="Обычный 15 20 2 2 3" xfId="5437"/>
    <cellStyle name="Обычный 15 20 2 2 3 2" xfId="5438"/>
    <cellStyle name="Обычный 15 20 2 2 3 2 2" xfId="5439"/>
    <cellStyle name="Обычный 15 20 2 2 3 3" xfId="5440"/>
    <cellStyle name="Обычный 15 20 2 2 4" xfId="5441"/>
    <cellStyle name="Обычный 15 20 2 2 4 2" xfId="5442"/>
    <cellStyle name="Обычный 15 20 2 2 5" xfId="5443"/>
    <cellStyle name="Обычный 15 20 2 3" xfId="5444"/>
    <cellStyle name="Обычный 15 20 2 3 2" xfId="5445"/>
    <cellStyle name="Обычный 15 20 2 3 2 2" xfId="5446"/>
    <cellStyle name="Обычный 15 20 2 3 2 2 2" xfId="5447"/>
    <cellStyle name="Обычный 15 20 2 3 2 2 2 2" xfId="5448"/>
    <cellStyle name="Обычный 15 20 2 3 2 2 3" xfId="5449"/>
    <cellStyle name="Обычный 15 20 2 3 2 3" xfId="5450"/>
    <cellStyle name="Обычный 15 20 2 3 2 3 2" xfId="5451"/>
    <cellStyle name="Обычный 15 20 2 3 2 4" xfId="5452"/>
    <cellStyle name="Обычный 15 20 2 3 3" xfId="5453"/>
    <cellStyle name="Обычный 15 20 2 3 3 2" xfId="5454"/>
    <cellStyle name="Обычный 15 20 2 3 3 2 2" xfId="5455"/>
    <cellStyle name="Обычный 15 20 2 3 3 3" xfId="5456"/>
    <cellStyle name="Обычный 15 20 2 3 4" xfId="5457"/>
    <cellStyle name="Обычный 15 20 2 3 4 2" xfId="5458"/>
    <cellStyle name="Обычный 15 20 2 3 5" xfId="5459"/>
    <cellStyle name="Обычный 15 20 2 4" xfId="5460"/>
    <cellStyle name="Обычный 15 20 2 4 2" xfId="5461"/>
    <cellStyle name="Обычный 15 20 2 4 2 2" xfId="5462"/>
    <cellStyle name="Обычный 15 20 2 4 2 2 2" xfId="5463"/>
    <cellStyle name="Обычный 15 20 2 4 2 3" xfId="5464"/>
    <cellStyle name="Обычный 15 20 2 4 3" xfId="5465"/>
    <cellStyle name="Обычный 15 20 2 4 3 2" xfId="5466"/>
    <cellStyle name="Обычный 15 20 2 4 4" xfId="5467"/>
    <cellStyle name="Обычный 15 20 2 5" xfId="5468"/>
    <cellStyle name="Обычный 15 20 2 5 2" xfId="5469"/>
    <cellStyle name="Обычный 15 20 2 5 2 2" xfId="5470"/>
    <cellStyle name="Обычный 15 20 2 5 3" xfId="5471"/>
    <cellStyle name="Обычный 15 20 2 6" xfId="5472"/>
    <cellStyle name="Обычный 15 20 2 6 2" xfId="5473"/>
    <cellStyle name="Обычный 15 20 2 7" xfId="5474"/>
    <cellStyle name="Обычный 15 20 3" xfId="5475"/>
    <cellStyle name="Обычный 15 20 3 2" xfId="5476"/>
    <cellStyle name="Обычный 15 20 3 2 2" xfId="5477"/>
    <cellStyle name="Обычный 15 20 3 2 2 2" xfId="5478"/>
    <cellStyle name="Обычный 15 20 3 2 2 2 2" xfId="5479"/>
    <cellStyle name="Обычный 15 20 3 2 2 3" xfId="5480"/>
    <cellStyle name="Обычный 15 20 3 2 3" xfId="5481"/>
    <cellStyle name="Обычный 15 20 3 2 3 2" xfId="5482"/>
    <cellStyle name="Обычный 15 20 3 2 4" xfId="5483"/>
    <cellStyle name="Обычный 15 20 3 3" xfId="5484"/>
    <cellStyle name="Обычный 15 20 3 3 2" xfId="5485"/>
    <cellStyle name="Обычный 15 20 3 3 2 2" xfId="5486"/>
    <cellStyle name="Обычный 15 20 3 3 3" xfId="5487"/>
    <cellStyle name="Обычный 15 20 3 4" xfId="5488"/>
    <cellStyle name="Обычный 15 20 3 4 2" xfId="5489"/>
    <cellStyle name="Обычный 15 20 3 5" xfId="5490"/>
    <cellStyle name="Обычный 15 20 4" xfId="5491"/>
    <cellStyle name="Обычный 15 20 4 2" xfId="5492"/>
    <cellStyle name="Обычный 15 20 4 2 2" xfId="5493"/>
    <cellStyle name="Обычный 15 20 4 2 2 2" xfId="5494"/>
    <cellStyle name="Обычный 15 20 4 2 2 2 2" xfId="5495"/>
    <cellStyle name="Обычный 15 20 4 2 2 3" xfId="5496"/>
    <cellStyle name="Обычный 15 20 4 2 3" xfId="5497"/>
    <cellStyle name="Обычный 15 20 4 2 3 2" xfId="5498"/>
    <cellStyle name="Обычный 15 20 4 2 4" xfId="5499"/>
    <cellStyle name="Обычный 15 20 4 3" xfId="5500"/>
    <cellStyle name="Обычный 15 20 4 3 2" xfId="5501"/>
    <cellStyle name="Обычный 15 20 4 3 2 2" xfId="5502"/>
    <cellStyle name="Обычный 15 20 4 3 3" xfId="5503"/>
    <cellStyle name="Обычный 15 20 4 4" xfId="5504"/>
    <cellStyle name="Обычный 15 20 4 4 2" xfId="5505"/>
    <cellStyle name="Обычный 15 20 4 5" xfId="5506"/>
    <cellStyle name="Обычный 15 20 5" xfId="5507"/>
    <cellStyle name="Обычный 15 20 5 2" xfId="5508"/>
    <cellStyle name="Обычный 15 20 5 2 2" xfId="5509"/>
    <cellStyle name="Обычный 15 20 5 2 2 2" xfId="5510"/>
    <cellStyle name="Обычный 15 20 5 2 3" xfId="5511"/>
    <cellStyle name="Обычный 15 20 5 3" xfId="5512"/>
    <cellStyle name="Обычный 15 20 5 3 2" xfId="5513"/>
    <cellStyle name="Обычный 15 20 5 4" xfId="5514"/>
    <cellStyle name="Обычный 15 20 6" xfId="5515"/>
    <cellStyle name="Обычный 15 20 6 2" xfId="5516"/>
    <cellStyle name="Обычный 15 20 6 2 2" xfId="5517"/>
    <cellStyle name="Обычный 15 20 6 3" xfId="5518"/>
    <cellStyle name="Обычный 15 20 7" xfId="5519"/>
    <cellStyle name="Обычный 15 20 7 2" xfId="5520"/>
    <cellStyle name="Обычный 15 20 8" xfId="5521"/>
    <cellStyle name="Обычный 15 21" xfId="5522"/>
    <cellStyle name="Обычный 15 21 2" xfId="5523"/>
    <cellStyle name="Обычный 15 21 2 2" xfId="5524"/>
    <cellStyle name="Обычный 15 21 2 2 2" xfId="5525"/>
    <cellStyle name="Обычный 15 21 2 2 2 2" xfId="5526"/>
    <cellStyle name="Обычный 15 21 2 2 2 2 2" xfId="5527"/>
    <cellStyle name="Обычный 15 21 2 2 2 2 2 2" xfId="5528"/>
    <cellStyle name="Обычный 15 21 2 2 2 2 3" xfId="5529"/>
    <cellStyle name="Обычный 15 21 2 2 2 3" xfId="5530"/>
    <cellStyle name="Обычный 15 21 2 2 2 3 2" xfId="5531"/>
    <cellStyle name="Обычный 15 21 2 2 2 4" xfId="5532"/>
    <cellStyle name="Обычный 15 21 2 2 3" xfId="5533"/>
    <cellStyle name="Обычный 15 21 2 2 3 2" xfId="5534"/>
    <cellStyle name="Обычный 15 21 2 2 3 2 2" xfId="5535"/>
    <cellStyle name="Обычный 15 21 2 2 3 3" xfId="5536"/>
    <cellStyle name="Обычный 15 21 2 2 4" xfId="5537"/>
    <cellStyle name="Обычный 15 21 2 2 4 2" xfId="5538"/>
    <cellStyle name="Обычный 15 21 2 2 5" xfId="5539"/>
    <cellStyle name="Обычный 15 21 2 3" xfId="5540"/>
    <cellStyle name="Обычный 15 21 2 3 2" xfId="5541"/>
    <cellStyle name="Обычный 15 21 2 3 2 2" xfId="5542"/>
    <cellStyle name="Обычный 15 21 2 3 2 2 2" xfId="5543"/>
    <cellStyle name="Обычный 15 21 2 3 2 2 2 2" xfId="5544"/>
    <cellStyle name="Обычный 15 21 2 3 2 2 3" xfId="5545"/>
    <cellStyle name="Обычный 15 21 2 3 2 3" xfId="5546"/>
    <cellStyle name="Обычный 15 21 2 3 2 3 2" xfId="5547"/>
    <cellStyle name="Обычный 15 21 2 3 2 4" xfId="5548"/>
    <cellStyle name="Обычный 15 21 2 3 3" xfId="5549"/>
    <cellStyle name="Обычный 15 21 2 3 3 2" xfId="5550"/>
    <cellStyle name="Обычный 15 21 2 3 3 2 2" xfId="5551"/>
    <cellStyle name="Обычный 15 21 2 3 3 3" xfId="5552"/>
    <cellStyle name="Обычный 15 21 2 3 4" xfId="5553"/>
    <cellStyle name="Обычный 15 21 2 3 4 2" xfId="5554"/>
    <cellStyle name="Обычный 15 21 2 3 5" xfId="5555"/>
    <cellStyle name="Обычный 15 21 2 4" xfId="5556"/>
    <cellStyle name="Обычный 15 21 2 4 2" xfId="5557"/>
    <cellStyle name="Обычный 15 21 2 4 2 2" xfId="5558"/>
    <cellStyle name="Обычный 15 21 2 4 2 2 2" xfId="5559"/>
    <cellStyle name="Обычный 15 21 2 4 2 3" xfId="5560"/>
    <cellStyle name="Обычный 15 21 2 4 3" xfId="5561"/>
    <cellStyle name="Обычный 15 21 2 4 3 2" xfId="5562"/>
    <cellStyle name="Обычный 15 21 2 4 4" xfId="5563"/>
    <cellStyle name="Обычный 15 21 2 5" xfId="5564"/>
    <cellStyle name="Обычный 15 21 2 5 2" xfId="5565"/>
    <cellStyle name="Обычный 15 21 2 5 2 2" xfId="5566"/>
    <cellStyle name="Обычный 15 21 2 5 3" xfId="5567"/>
    <cellStyle name="Обычный 15 21 2 6" xfId="5568"/>
    <cellStyle name="Обычный 15 21 2 6 2" xfId="5569"/>
    <cellStyle name="Обычный 15 21 2 7" xfId="5570"/>
    <cellStyle name="Обычный 15 21 3" xfId="5571"/>
    <cellStyle name="Обычный 15 21 3 2" xfId="5572"/>
    <cellStyle name="Обычный 15 21 3 2 2" xfId="5573"/>
    <cellStyle name="Обычный 15 21 3 2 2 2" xfId="5574"/>
    <cellStyle name="Обычный 15 21 3 2 2 2 2" xfId="5575"/>
    <cellStyle name="Обычный 15 21 3 2 2 3" xfId="5576"/>
    <cellStyle name="Обычный 15 21 3 2 3" xfId="5577"/>
    <cellStyle name="Обычный 15 21 3 2 3 2" xfId="5578"/>
    <cellStyle name="Обычный 15 21 3 2 4" xfId="5579"/>
    <cellStyle name="Обычный 15 21 3 3" xfId="5580"/>
    <cellStyle name="Обычный 15 21 3 3 2" xfId="5581"/>
    <cellStyle name="Обычный 15 21 3 3 2 2" xfId="5582"/>
    <cellStyle name="Обычный 15 21 3 3 3" xfId="5583"/>
    <cellStyle name="Обычный 15 21 3 4" xfId="5584"/>
    <cellStyle name="Обычный 15 21 3 4 2" xfId="5585"/>
    <cellStyle name="Обычный 15 21 3 5" xfId="5586"/>
    <cellStyle name="Обычный 15 21 4" xfId="5587"/>
    <cellStyle name="Обычный 15 21 4 2" xfId="5588"/>
    <cellStyle name="Обычный 15 21 4 2 2" xfId="5589"/>
    <cellStyle name="Обычный 15 21 4 2 2 2" xfId="5590"/>
    <cellStyle name="Обычный 15 21 4 2 2 2 2" xfId="5591"/>
    <cellStyle name="Обычный 15 21 4 2 2 3" xfId="5592"/>
    <cellStyle name="Обычный 15 21 4 2 3" xfId="5593"/>
    <cellStyle name="Обычный 15 21 4 2 3 2" xfId="5594"/>
    <cellStyle name="Обычный 15 21 4 2 4" xfId="5595"/>
    <cellStyle name="Обычный 15 21 4 3" xfId="5596"/>
    <cellStyle name="Обычный 15 21 4 3 2" xfId="5597"/>
    <cellStyle name="Обычный 15 21 4 3 2 2" xfId="5598"/>
    <cellStyle name="Обычный 15 21 4 3 3" xfId="5599"/>
    <cellStyle name="Обычный 15 21 4 4" xfId="5600"/>
    <cellStyle name="Обычный 15 21 4 4 2" xfId="5601"/>
    <cellStyle name="Обычный 15 21 4 5" xfId="5602"/>
    <cellStyle name="Обычный 15 21 5" xfId="5603"/>
    <cellStyle name="Обычный 15 21 5 2" xfId="5604"/>
    <cellStyle name="Обычный 15 21 5 2 2" xfId="5605"/>
    <cellStyle name="Обычный 15 21 5 2 2 2" xfId="5606"/>
    <cellStyle name="Обычный 15 21 5 2 3" xfId="5607"/>
    <cellStyle name="Обычный 15 21 5 3" xfId="5608"/>
    <cellStyle name="Обычный 15 21 5 3 2" xfId="5609"/>
    <cellStyle name="Обычный 15 21 5 4" xfId="5610"/>
    <cellStyle name="Обычный 15 21 6" xfId="5611"/>
    <cellStyle name="Обычный 15 21 6 2" xfId="5612"/>
    <cellStyle name="Обычный 15 21 6 2 2" xfId="5613"/>
    <cellStyle name="Обычный 15 21 6 3" xfId="5614"/>
    <cellStyle name="Обычный 15 21 7" xfId="5615"/>
    <cellStyle name="Обычный 15 21 7 2" xfId="5616"/>
    <cellStyle name="Обычный 15 21 8" xfId="5617"/>
    <cellStyle name="Обычный 15 22" xfId="5618"/>
    <cellStyle name="Обычный 15 22 2" xfId="5619"/>
    <cellStyle name="Обычный 15 22 2 2" xfId="5620"/>
    <cellStyle name="Обычный 15 22 2 2 2" xfId="5621"/>
    <cellStyle name="Обычный 15 22 2 2 2 2" xfId="5622"/>
    <cellStyle name="Обычный 15 22 2 2 2 2 2" xfId="5623"/>
    <cellStyle name="Обычный 15 22 2 2 2 2 2 2" xfId="5624"/>
    <cellStyle name="Обычный 15 22 2 2 2 2 3" xfId="5625"/>
    <cellStyle name="Обычный 15 22 2 2 2 3" xfId="5626"/>
    <cellStyle name="Обычный 15 22 2 2 2 3 2" xfId="5627"/>
    <cellStyle name="Обычный 15 22 2 2 2 4" xfId="5628"/>
    <cellStyle name="Обычный 15 22 2 2 3" xfId="5629"/>
    <cellStyle name="Обычный 15 22 2 2 3 2" xfId="5630"/>
    <cellStyle name="Обычный 15 22 2 2 3 2 2" xfId="5631"/>
    <cellStyle name="Обычный 15 22 2 2 3 3" xfId="5632"/>
    <cellStyle name="Обычный 15 22 2 2 4" xfId="5633"/>
    <cellStyle name="Обычный 15 22 2 2 4 2" xfId="5634"/>
    <cellStyle name="Обычный 15 22 2 2 5" xfId="5635"/>
    <cellStyle name="Обычный 15 22 2 3" xfId="5636"/>
    <cellStyle name="Обычный 15 22 2 3 2" xfId="5637"/>
    <cellStyle name="Обычный 15 22 2 3 2 2" xfId="5638"/>
    <cellStyle name="Обычный 15 22 2 3 2 2 2" xfId="5639"/>
    <cellStyle name="Обычный 15 22 2 3 2 2 2 2" xfId="5640"/>
    <cellStyle name="Обычный 15 22 2 3 2 2 3" xfId="5641"/>
    <cellStyle name="Обычный 15 22 2 3 2 3" xfId="5642"/>
    <cellStyle name="Обычный 15 22 2 3 2 3 2" xfId="5643"/>
    <cellStyle name="Обычный 15 22 2 3 2 4" xfId="5644"/>
    <cellStyle name="Обычный 15 22 2 3 3" xfId="5645"/>
    <cellStyle name="Обычный 15 22 2 3 3 2" xfId="5646"/>
    <cellStyle name="Обычный 15 22 2 3 3 2 2" xfId="5647"/>
    <cellStyle name="Обычный 15 22 2 3 3 3" xfId="5648"/>
    <cellStyle name="Обычный 15 22 2 3 4" xfId="5649"/>
    <cellStyle name="Обычный 15 22 2 3 4 2" xfId="5650"/>
    <cellStyle name="Обычный 15 22 2 3 5" xfId="5651"/>
    <cellStyle name="Обычный 15 22 2 4" xfId="5652"/>
    <cellStyle name="Обычный 15 22 2 4 2" xfId="5653"/>
    <cellStyle name="Обычный 15 22 2 4 2 2" xfId="5654"/>
    <cellStyle name="Обычный 15 22 2 4 2 2 2" xfId="5655"/>
    <cellStyle name="Обычный 15 22 2 4 2 3" xfId="5656"/>
    <cellStyle name="Обычный 15 22 2 4 3" xfId="5657"/>
    <cellStyle name="Обычный 15 22 2 4 3 2" xfId="5658"/>
    <cellStyle name="Обычный 15 22 2 4 4" xfId="5659"/>
    <cellStyle name="Обычный 15 22 2 5" xfId="5660"/>
    <cellStyle name="Обычный 15 22 2 5 2" xfId="5661"/>
    <cellStyle name="Обычный 15 22 2 5 2 2" xfId="5662"/>
    <cellStyle name="Обычный 15 22 2 5 3" xfId="5663"/>
    <cellStyle name="Обычный 15 22 2 6" xfId="5664"/>
    <cellStyle name="Обычный 15 22 2 6 2" xfId="5665"/>
    <cellStyle name="Обычный 15 22 2 7" xfId="5666"/>
    <cellStyle name="Обычный 15 22 3" xfId="5667"/>
    <cellStyle name="Обычный 15 22 3 2" xfId="5668"/>
    <cellStyle name="Обычный 15 22 3 2 2" xfId="5669"/>
    <cellStyle name="Обычный 15 22 3 2 2 2" xfId="5670"/>
    <cellStyle name="Обычный 15 22 3 2 2 2 2" xfId="5671"/>
    <cellStyle name="Обычный 15 22 3 2 2 3" xfId="5672"/>
    <cellStyle name="Обычный 15 22 3 2 3" xfId="5673"/>
    <cellStyle name="Обычный 15 22 3 2 3 2" xfId="5674"/>
    <cellStyle name="Обычный 15 22 3 2 4" xfId="5675"/>
    <cellStyle name="Обычный 15 22 3 3" xfId="5676"/>
    <cellStyle name="Обычный 15 22 3 3 2" xfId="5677"/>
    <cellStyle name="Обычный 15 22 3 3 2 2" xfId="5678"/>
    <cellStyle name="Обычный 15 22 3 3 3" xfId="5679"/>
    <cellStyle name="Обычный 15 22 3 4" xfId="5680"/>
    <cellStyle name="Обычный 15 22 3 4 2" xfId="5681"/>
    <cellStyle name="Обычный 15 22 3 5" xfId="5682"/>
    <cellStyle name="Обычный 15 22 4" xfId="5683"/>
    <cellStyle name="Обычный 15 22 4 2" xfId="5684"/>
    <cellStyle name="Обычный 15 22 4 2 2" xfId="5685"/>
    <cellStyle name="Обычный 15 22 4 2 2 2" xfId="5686"/>
    <cellStyle name="Обычный 15 22 4 2 2 2 2" xfId="5687"/>
    <cellStyle name="Обычный 15 22 4 2 2 3" xfId="5688"/>
    <cellStyle name="Обычный 15 22 4 2 3" xfId="5689"/>
    <cellStyle name="Обычный 15 22 4 2 3 2" xfId="5690"/>
    <cellStyle name="Обычный 15 22 4 2 4" xfId="5691"/>
    <cellStyle name="Обычный 15 22 4 3" xfId="5692"/>
    <cellStyle name="Обычный 15 22 4 3 2" xfId="5693"/>
    <cellStyle name="Обычный 15 22 4 3 2 2" xfId="5694"/>
    <cellStyle name="Обычный 15 22 4 3 3" xfId="5695"/>
    <cellStyle name="Обычный 15 22 4 4" xfId="5696"/>
    <cellStyle name="Обычный 15 22 4 4 2" xfId="5697"/>
    <cellStyle name="Обычный 15 22 4 5" xfId="5698"/>
    <cellStyle name="Обычный 15 22 5" xfId="5699"/>
    <cellStyle name="Обычный 15 22 5 2" xfId="5700"/>
    <cellStyle name="Обычный 15 22 5 2 2" xfId="5701"/>
    <cellStyle name="Обычный 15 22 5 2 2 2" xfId="5702"/>
    <cellStyle name="Обычный 15 22 5 2 3" xfId="5703"/>
    <cellStyle name="Обычный 15 22 5 3" xfId="5704"/>
    <cellStyle name="Обычный 15 22 5 3 2" xfId="5705"/>
    <cellStyle name="Обычный 15 22 5 4" xfId="5706"/>
    <cellStyle name="Обычный 15 22 6" xfId="5707"/>
    <cellStyle name="Обычный 15 22 6 2" xfId="5708"/>
    <cellStyle name="Обычный 15 22 6 2 2" xfId="5709"/>
    <cellStyle name="Обычный 15 22 6 3" xfId="5710"/>
    <cellStyle name="Обычный 15 22 7" xfId="5711"/>
    <cellStyle name="Обычный 15 22 7 2" xfId="5712"/>
    <cellStyle name="Обычный 15 22 8" xfId="5713"/>
    <cellStyle name="Обычный 15 23" xfId="5714"/>
    <cellStyle name="Обычный 15 23 2" xfId="5715"/>
    <cellStyle name="Обычный 15 23 2 2" xfId="5716"/>
    <cellStyle name="Обычный 15 23 2 2 2" xfId="5717"/>
    <cellStyle name="Обычный 15 23 2 2 2 2" xfId="5718"/>
    <cellStyle name="Обычный 15 23 2 2 2 2 2" xfId="5719"/>
    <cellStyle name="Обычный 15 23 2 2 2 2 2 2" xfId="5720"/>
    <cellStyle name="Обычный 15 23 2 2 2 2 3" xfId="5721"/>
    <cellStyle name="Обычный 15 23 2 2 2 3" xfId="5722"/>
    <cellStyle name="Обычный 15 23 2 2 2 3 2" xfId="5723"/>
    <cellStyle name="Обычный 15 23 2 2 2 4" xfId="5724"/>
    <cellStyle name="Обычный 15 23 2 2 3" xfId="5725"/>
    <cellStyle name="Обычный 15 23 2 2 3 2" xfId="5726"/>
    <cellStyle name="Обычный 15 23 2 2 3 2 2" xfId="5727"/>
    <cellStyle name="Обычный 15 23 2 2 3 3" xfId="5728"/>
    <cellStyle name="Обычный 15 23 2 2 4" xfId="5729"/>
    <cellStyle name="Обычный 15 23 2 2 4 2" xfId="5730"/>
    <cellStyle name="Обычный 15 23 2 2 5" xfId="5731"/>
    <cellStyle name="Обычный 15 23 2 3" xfId="5732"/>
    <cellStyle name="Обычный 15 23 2 3 2" xfId="5733"/>
    <cellStyle name="Обычный 15 23 2 3 2 2" xfId="5734"/>
    <cellStyle name="Обычный 15 23 2 3 2 2 2" xfId="5735"/>
    <cellStyle name="Обычный 15 23 2 3 2 2 2 2" xfId="5736"/>
    <cellStyle name="Обычный 15 23 2 3 2 2 3" xfId="5737"/>
    <cellStyle name="Обычный 15 23 2 3 2 3" xfId="5738"/>
    <cellStyle name="Обычный 15 23 2 3 2 3 2" xfId="5739"/>
    <cellStyle name="Обычный 15 23 2 3 2 4" xfId="5740"/>
    <cellStyle name="Обычный 15 23 2 3 3" xfId="5741"/>
    <cellStyle name="Обычный 15 23 2 3 3 2" xfId="5742"/>
    <cellStyle name="Обычный 15 23 2 3 3 2 2" xfId="5743"/>
    <cellStyle name="Обычный 15 23 2 3 3 3" xfId="5744"/>
    <cellStyle name="Обычный 15 23 2 3 4" xfId="5745"/>
    <cellStyle name="Обычный 15 23 2 3 4 2" xfId="5746"/>
    <cellStyle name="Обычный 15 23 2 3 5" xfId="5747"/>
    <cellStyle name="Обычный 15 23 2 4" xfId="5748"/>
    <cellStyle name="Обычный 15 23 2 4 2" xfId="5749"/>
    <cellStyle name="Обычный 15 23 2 4 2 2" xfId="5750"/>
    <cellStyle name="Обычный 15 23 2 4 2 2 2" xfId="5751"/>
    <cellStyle name="Обычный 15 23 2 4 2 3" xfId="5752"/>
    <cellStyle name="Обычный 15 23 2 4 3" xfId="5753"/>
    <cellStyle name="Обычный 15 23 2 4 3 2" xfId="5754"/>
    <cellStyle name="Обычный 15 23 2 4 4" xfId="5755"/>
    <cellStyle name="Обычный 15 23 2 5" xfId="5756"/>
    <cellStyle name="Обычный 15 23 2 5 2" xfId="5757"/>
    <cellStyle name="Обычный 15 23 2 5 2 2" xfId="5758"/>
    <cellStyle name="Обычный 15 23 2 5 3" xfId="5759"/>
    <cellStyle name="Обычный 15 23 2 6" xfId="5760"/>
    <cellStyle name="Обычный 15 23 2 6 2" xfId="5761"/>
    <cellStyle name="Обычный 15 23 2 7" xfId="5762"/>
    <cellStyle name="Обычный 15 23 3" xfId="5763"/>
    <cellStyle name="Обычный 15 23 3 2" xfId="5764"/>
    <cellStyle name="Обычный 15 23 3 2 2" xfId="5765"/>
    <cellStyle name="Обычный 15 23 3 2 2 2" xfId="5766"/>
    <cellStyle name="Обычный 15 23 3 2 2 2 2" xfId="5767"/>
    <cellStyle name="Обычный 15 23 3 2 2 3" xfId="5768"/>
    <cellStyle name="Обычный 15 23 3 2 3" xfId="5769"/>
    <cellStyle name="Обычный 15 23 3 2 3 2" xfId="5770"/>
    <cellStyle name="Обычный 15 23 3 2 4" xfId="5771"/>
    <cellStyle name="Обычный 15 23 3 3" xfId="5772"/>
    <cellStyle name="Обычный 15 23 3 3 2" xfId="5773"/>
    <cellStyle name="Обычный 15 23 3 3 2 2" xfId="5774"/>
    <cellStyle name="Обычный 15 23 3 3 3" xfId="5775"/>
    <cellStyle name="Обычный 15 23 3 4" xfId="5776"/>
    <cellStyle name="Обычный 15 23 3 4 2" xfId="5777"/>
    <cellStyle name="Обычный 15 23 3 5" xfId="5778"/>
    <cellStyle name="Обычный 15 23 4" xfId="5779"/>
    <cellStyle name="Обычный 15 23 4 2" xfId="5780"/>
    <cellStyle name="Обычный 15 23 4 2 2" xfId="5781"/>
    <cellStyle name="Обычный 15 23 4 2 2 2" xfId="5782"/>
    <cellStyle name="Обычный 15 23 4 2 2 2 2" xfId="5783"/>
    <cellStyle name="Обычный 15 23 4 2 2 3" xfId="5784"/>
    <cellStyle name="Обычный 15 23 4 2 3" xfId="5785"/>
    <cellStyle name="Обычный 15 23 4 2 3 2" xfId="5786"/>
    <cellStyle name="Обычный 15 23 4 2 4" xfId="5787"/>
    <cellStyle name="Обычный 15 23 4 3" xfId="5788"/>
    <cellStyle name="Обычный 15 23 4 3 2" xfId="5789"/>
    <cellStyle name="Обычный 15 23 4 3 2 2" xfId="5790"/>
    <cellStyle name="Обычный 15 23 4 3 3" xfId="5791"/>
    <cellStyle name="Обычный 15 23 4 4" xfId="5792"/>
    <cellStyle name="Обычный 15 23 4 4 2" xfId="5793"/>
    <cellStyle name="Обычный 15 23 4 5" xfId="5794"/>
    <cellStyle name="Обычный 15 23 5" xfId="5795"/>
    <cellStyle name="Обычный 15 23 5 2" xfId="5796"/>
    <cellStyle name="Обычный 15 23 5 2 2" xfId="5797"/>
    <cellStyle name="Обычный 15 23 5 2 2 2" xfId="5798"/>
    <cellStyle name="Обычный 15 23 5 2 3" xfId="5799"/>
    <cellStyle name="Обычный 15 23 5 3" xfId="5800"/>
    <cellStyle name="Обычный 15 23 5 3 2" xfId="5801"/>
    <cellStyle name="Обычный 15 23 5 4" xfId="5802"/>
    <cellStyle name="Обычный 15 23 6" xfId="5803"/>
    <cellStyle name="Обычный 15 23 6 2" xfId="5804"/>
    <cellStyle name="Обычный 15 23 6 2 2" xfId="5805"/>
    <cellStyle name="Обычный 15 23 6 3" xfId="5806"/>
    <cellStyle name="Обычный 15 23 7" xfId="5807"/>
    <cellStyle name="Обычный 15 23 7 2" xfId="5808"/>
    <cellStyle name="Обычный 15 23 8" xfId="5809"/>
    <cellStyle name="Обычный 15 24" xfId="5810"/>
    <cellStyle name="Обычный 15 24 2" xfId="5811"/>
    <cellStyle name="Обычный 15 24 2 2" xfId="5812"/>
    <cellStyle name="Обычный 15 24 2 2 2" xfId="5813"/>
    <cellStyle name="Обычный 15 24 2 2 2 2" xfId="5814"/>
    <cellStyle name="Обычный 15 24 2 2 2 2 2" xfId="5815"/>
    <cellStyle name="Обычный 15 24 2 2 2 2 2 2" xfId="5816"/>
    <cellStyle name="Обычный 15 24 2 2 2 2 3" xfId="5817"/>
    <cellStyle name="Обычный 15 24 2 2 2 3" xfId="5818"/>
    <cellStyle name="Обычный 15 24 2 2 2 3 2" xfId="5819"/>
    <cellStyle name="Обычный 15 24 2 2 2 4" xfId="5820"/>
    <cellStyle name="Обычный 15 24 2 2 3" xfId="5821"/>
    <cellStyle name="Обычный 15 24 2 2 3 2" xfId="5822"/>
    <cellStyle name="Обычный 15 24 2 2 3 2 2" xfId="5823"/>
    <cellStyle name="Обычный 15 24 2 2 3 3" xfId="5824"/>
    <cellStyle name="Обычный 15 24 2 2 4" xfId="5825"/>
    <cellStyle name="Обычный 15 24 2 2 4 2" xfId="5826"/>
    <cellStyle name="Обычный 15 24 2 2 5" xfId="5827"/>
    <cellStyle name="Обычный 15 24 2 3" xfId="5828"/>
    <cellStyle name="Обычный 15 24 2 3 2" xfId="5829"/>
    <cellStyle name="Обычный 15 24 2 3 2 2" xfId="5830"/>
    <cellStyle name="Обычный 15 24 2 3 2 2 2" xfId="5831"/>
    <cellStyle name="Обычный 15 24 2 3 2 2 2 2" xfId="5832"/>
    <cellStyle name="Обычный 15 24 2 3 2 2 3" xfId="5833"/>
    <cellStyle name="Обычный 15 24 2 3 2 3" xfId="5834"/>
    <cellStyle name="Обычный 15 24 2 3 2 3 2" xfId="5835"/>
    <cellStyle name="Обычный 15 24 2 3 2 4" xfId="5836"/>
    <cellStyle name="Обычный 15 24 2 3 3" xfId="5837"/>
    <cellStyle name="Обычный 15 24 2 3 3 2" xfId="5838"/>
    <cellStyle name="Обычный 15 24 2 3 3 2 2" xfId="5839"/>
    <cellStyle name="Обычный 15 24 2 3 3 3" xfId="5840"/>
    <cellStyle name="Обычный 15 24 2 3 4" xfId="5841"/>
    <cellStyle name="Обычный 15 24 2 3 4 2" xfId="5842"/>
    <cellStyle name="Обычный 15 24 2 3 5" xfId="5843"/>
    <cellStyle name="Обычный 15 24 2 4" xfId="5844"/>
    <cellStyle name="Обычный 15 24 2 4 2" xfId="5845"/>
    <cellStyle name="Обычный 15 24 2 4 2 2" xfId="5846"/>
    <cellStyle name="Обычный 15 24 2 4 2 2 2" xfId="5847"/>
    <cellStyle name="Обычный 15 24 2 4 2 3" xfId="5848"/>
    <cellStyle name="Обычный 15 24 2 4 3" xfId="5849"/>
    <cellStyle name="Обычный 15 24 2 4 3 2" xfId="5850"/>
    <cellStyle name="Обычный 15 24 2 4 4" xfId="5851"/>
    <cellStyle name="Обычный 15 24 2 5" xfId="5852"/>
    <cellStyle name="Обычный 15 24 2 5 2" xfId="5853"/>
    <cellStyle name="Обычный 15 24 2 5 2 2" xfId="5854"/>
    <cellStyle name="Обычный 15 24 2 5 3" xfId="5855"/>
    <cellStyle name="Обычный 15 24 2 6" xfId="5856"/>
    <cellStyle name="Обычный 15 24 2 6 2" xfId="5857"/>
    <cellStyle name="Обычный 15 24 2 7" xfId="5858"/>
    <cellStyle name="Обычный 15 24 3" xfId="5859"/>
    <cellStyle name="Обычный 15 24 3 2" xfId="5860"/>
    <cellStyle name="Обычный 15 24 3 2 2" xfId="5861"/>
    <cellStyle name="Обычный 15 24 3 2 2 2" xfId="5862"/>
    <cellStyle name="Обычный 15 24 3 2 2 2 2" xfId="5863"/>
    <cellStyle name="Обычный 15 24 3 2 2 3" xfId="5864"/>
    <cellStyle name="Обычный 15 24 3 2 3" xfId="5865"/>
    <cellStyle name="Обычный 15 24 3 2 3 2" xfId="5866"/>
    <cellStyle name="Обычный 15 24 3 2 4" xfId="5867"/>
    <cellStyle name="Обычный 15 24 3 3" xfId="5868"/>
    <cellStyle name="Обычный 15 24 3 3 2" xfId="5869"/>
    <cellStyle name="Обычный 15 24 3 3 2 2" xfId="5870"/>
    <cellStyle name="Обычный 15 24 3 3 3" xfId="5871"/>
    <cellStyle name="Обычный 15 24 3 4" xfId="5872"/>
    <cellStyle name="Обычный 15 24 3 4 2" xfId="5873"/>
    <cellStyle name="Обычный 15 24 3 5" xfId="5874"/>
    <cellStyle name="Обычный 15 24 4" xfId="5875"/>
    <cellStyle name="Обычный 15 24 4 2" xfId="5876"/>
    <cellStyle name="Обычный 15 24 4 2 2" xfId="5877"/>
    <cellStyle name="Обычный 15 24 4 2 2 2" xfId="5878"/>
    <cellStyle name="Обычный 15 24 4 2 2 2 2" xfId="5879"/>
    <cellStyle name="Обычный 15 24 4 2 2 3" xfId="5880"/>
    <cellStyle name="Обычный 15 24 4 2 3" xfId="5881"/>
    <cellStyle name="Обычный 15 24 4 2 3 2" xfId="5882"/>
    <cellStyle name="Обычный 15 24 4 2 4" xfId="5883"/>
    <cellStyle name="Обычный 15 24 4 3" xfId="5884"/>
    <cellStyle name="Обычный 15 24 4 3 2" xfId="5885"/>
    <cellStyle name="Обычный 15 24 4 3 2 2" xfId="5886"/>
    <cellStyle name="Обычный 15 24 4 3 3" xfId="5887"/>
    <cellStyle name="Обычный 15 24 4 4" xfId="5888"/>
    <cellStyle name="Обычный 15 24 4 4 2" xfId="5889"/>
    <cellStyle name="Обычный 15 24 4 5" xfId="5890"/>
    <cellStyle name="Обычный 15 24 5" xfId="5891"/>
    <cellStyle name="Обычный 15 24 5 2" xfId="5892"/>
    <cellStyle name="Обычный 15 24 5 2 2" xfId="5893"/>
    <cellStyle name="Обычный 15 24 5 2 2 2" xfId="5894"/>
    <cellStyle name="Обычный 15 24 5 2 3" xfId="5895"/>
    <cellStyle name="Обычный 15 24 5 3" xfId="5896"/>
    <cellStyle name="Обычный 15 24 5 3 2" xfId="5897"/>
    <cellStyle name="Обычный 15 24 5 4" xfId="5898"/>
    <cellStyle name="Обычный 15 24 6" xfId="5899"/>
    <cellStyle name="Обычный 15 24 6 2" xfId="5900"/>
    <cellStyle name="Обычный 15 24 6 2 2" xfId="5901"/>
    <cellStyle name="Обычный 15 24 6 3" xfId="5902"/>
    <cellStyle name="Обычный 15 24 7" xfId="5903"/>
    <cellStyle name="Обычный 15 24 7 2" xfId="5904"/>
    <cellStyle name="Обычный 15 24 8" xfId="5905"/>
    <cellStyle name="Обычный 15 25" xfId="5906"/>
    <cellStyle name="Обычный 15 25 2" xfId="5907"/>
    <cellStyle name="Обычный 15 25 2 2" xfId="5908"/>
    <cellStyle name="Обычный 15 25 2 2 2" xfId="5909"/>
    <cellStyle name="Обычный 15 25 2 2 2 2" xfId="5910"/>
    <cellStyle name="Обычный 15 25 2 2 2 2 2" xfId="5911"/>
    <cellStyle name="Обычный 15 25 2 2 2 2 2 2" xfId="5912"/>
    <cellStyle name="Обычный 15 25 2 2 2 2 3" xfId="5913"/>
    <cellStyle name="Обычный 15 25 2 2 2 3" xfId="5914"/>
    <cellStyle name="Обычный 15 25 2 2 2 3 2" xfId="5915"/>
    <cellStyle name="Обычный 15 25 2 2 2 4" xfId="5916"/>
    <cellStyle name="Обычный 15 25 2 2 3" xfId="5917"/>
    <cellStyle name="Обычный 15 25 2 2 3 2" xfId="5918"/>
    <cellStyle name="Обычный 15 25 2 2 3 2 2" xfId="5919"/>
    <cellStyle name="Обычный 15 25 2 2 3 3" xfId="5920"/>
    <cellStyle name="Обычный 15 25 2 2 4" xfId="5921"/>
    <cellStyle name="Обычный 15 25 2 2 4 2" xfId="5922"/>
    <cellStyle name="Обычный 15 25 2 2 5" xfId="5923"/>
    <cellStyle name="Обычный 15 25 2 3" xfId="5924"/>
    <cellStyle name="Обычный 15 25 2 3 2" xfId="5925"/>
    <cellStyle name="Обычный 15 25 2 3 2 2" xfId="5926"/>
    <cellStyle name="Обычный 15 25 2 3 2 2 2" xfId="5927"/>
    <cellStyle name="Обычный 15 25 2 3 2 2 2 2" xfId="5928"/>
    <cellStyle name="Обычный 15 25 2 3 2 2 3" xfId="5929"/>
    <cellStyle name="Обычный 15 25 2 3 2 3" xfId="5930"/>
    <cellStyle name="Обычный 15 25 2 3 2 3 2" xfId="5931"/>
    <cellStyle name="Обычный 15 25 2 3 2 4" xfId="5932"/>
    <cellStyle name="Обычный 15 25 2 3 3" xfId="5933"/>
    <cellStyle name="Обычный 15 25 2 3 3 2" xfId="5934"/>
    <cellStyle name="Обычный 15 25 2 3 3 2 2" xfId="5935"/>
    <cellStyle name="Обычный 15 25 2 3 3 3" xfId="5936"/>
    <cellStyle name="Обычный 15 25 2 3 4" xfId="5937"/>
    <cellStyle name="Обычный 15 25 2 3 4 2" xfId="5938"/>
    <cellStyle name="Обычный 15 25 2 3 5" xfId="5939"/>
    <cellStyle name="Обычный 15 25 2 4" xfId="5940"/>
    <cellStyle name="Обычный 15 25 2 4 2" xfId="5941"/>
    <cellStyle name="Обычный 15 25 2 4 2 2" xfId="5942"/>
    <cellStyle name="Обычный 15 25 2 4 2 2 2" xfId="5943"/>
    <cellStyle name="Обычный 15 25 2 4 2 3" xfId="5944"/>
    <cellStyle name="Обычный 15 25 2 4 3" xfId="5945"/>
    <cellStyle name="Обычный 15 25 2 4 3 2" xfId="5946"/>
    <cellStyle name="Обычный 15 25 2 4 4" xfId="5947"/>
    <cellStyle name="Обычный 15 25 2 5" xfId="5948"/>
    <cellStyle name="Обычный 15 25 2 5 2" xfId="5949"/>
    <cellStyle name="Обычный 15 25 2 5 2 2" xfId="5950"/>
    <cellStyle name="Обычный 15 25 2 5 3" xfId="5951"/>
    <cellStyle name="Обычный 15 25 2 6" xfId="5952"/>
    <cellStyle name="Обычный 15 25 2 6 2" xfId="5953"/>
    <cellStyle name="Обычный 15 25 2 7" xfId="5954"/>
    <cellStyle name="Обычный 15 25 3" xfId="5955"/>
    <cellStyle name="Обычный 15 25 3 2" xfId="5956"/>
    <cellStyle name="Обычный 15 25 3 2 2" xfId="5957"/>
    <cellStyle name="Обычный 15 25 3 2 2 2" xfId="5958"/>
    <cellStyle name="Обычный 15 25 3 2 2 2 2" xfId="5959"/>
    <cellStyle name="Обычный 15 25 3 2 2 3" xfId="5960"/>
    <cellStyle name="Обычный 15 25 3 2 3" xfId="5961"/>
    <cellStyle name="Обычный 15 25 3 2 3 2" xfId="5962"/>
    <cellStyle name="Обычный 15 25 3 2 4" xfId="5963"/>
    <cellStyle name="Обычный 15 25 3 3" xfId="5964"/>
    <cellStyle name="Обычный 15 25 3 3 2" xfId="5965"/>
    <cellStyle name="Обычный 15 25 3 3 2 2" xfId="5966"/>
    <cellStyle name="Обычный 15 25 3 3 3" xfId="5967"/>
    <cellStyle name="Обычный 15 25 3 4" xfId="5968"/>
    <cellStyle name="Обычный 15 25 3 4 2" xfId="5969"/>
    <cellStyle name="Обычный 15 25 3 5" xfId="5970"/>
    <cellStyle name="Обычный 15 25 4" xfId="5971"/>
    <cellStyle name="Обычный 15 25 4 2" xfId="5972"/>
    <cellStyle name="Обычный 15 25 4 2 2" xfId="5973"/>
    <cellStyle name="Обычный 15 25 4 2 2 2" xfId="5974"/>
    <cellStyle name="Обычный 15 25 4 2 2 2 2" xfId="5975"/>
    <cellStyle name="Обычный 15 25 4 2 2 3" xfId="5976"/>
    <cellStyle name="Обычный 15 25 4 2 3" xfId="5977"/>
    <cellStyle name="Обычный 15 25 4 2 3 2" xfId="5978"/>
    <cellStyle name="Обычный 15 25 4 2 4" xfId="5979"/>
    <cellStyle name="Обычный 15 25 4 3" xfId="5980"/>
    <cellStyle name="Обычный 15 25 4 3 2" xfId="5981"/>
    <cellStyle name="Обычный 15 25 4 3 2 2" xfId="5982"/>
    <cellStyle name="Обычный 15 25 4 3 3" xfId="5983"/>
    <cellStyle name="Обычный 15 25 4 4" xfId="5984"/>
    <cellStyle name="Обычный 15 25 4 4 2" xfId="5985"/>
    <cellStyle name="Обычный 15 25 4 5" xfId="5986"/>
    <cellStyle name="Обычный 15 25 5" xfId="5987"/>
    <cellStyle name="Обычный 15 25 5 2" xfId="5988"/>
    <cellStyle name="Обычный 15 25 5 2 2" xfId="5989"/>
    <cellStyle name="Обычный 15 25 5 2 2 2" xfId="5990"/>
    <cellStyle name="Обычный 15 25 5 2 3" xfId="5991"/>
    <cellStyle name="Обычный 15 25 5 3" xfId="5992"/>
    <cellStyle name="Обычный 15 25 5 3 2" xfId="5993"/>
    <cellStyle name="Обычный 15 25 5 4" xfId="5994"/>
    <cellStyle name="Обычный 15 25 6" xfId="5995"/>
    <cellStyle name="Обычный 15 25 6 2" xfId="5996"/>
    <cellStyle name="Обычный 15 25 6 2 2" xfId="5997"/>
    <cellStyle name="Обычный 15 25 6 3" xfId="5998"/>
    <cellStyle name="Обычный 15 25 7" xfId="5999"/>
    <cellStyle name="Обычный 15 25 7 2" xfId="6000"/>
    <cellStyle name="Обычный 15 25 8" xfId="6001"/>
    <cellStyle name="Обычный 15 26" xfId="6002"/>
    <cellStyle name="Обычный 15 26 2" xfId="6003"/>
    <cellStyle name="Обычный 15 26 2 2" xfId="6004"/>
    <cellStyle name="Обычный 15 26 2 2 2" xfId="6005"/>
    <cellStyle name="Обычный 15 26 2 2 2 2" xfId="6006"/>
    <cellStyle name="Обычный 15 26 2 2 2 2 2" xfId="6007"/>
    <cellStyle name="Обычный 15 26 2 2 2 2 2 2" xfId="6008"/>
    <cellStyle name="Обычный 15 26 2 2 2 2 3" xfId="6009"/>
    <cellStyle name="Обычный 15 26 2 2 2 3" xfId="6010"/>
    <cellStyle name="Обычный 15 26 2 2 2 3 2" xfId="6011"/>
    <cellStyle name="Обычный 15 26 2 2 2 4" xfId="6012"/>
    <cellStyle name="Обычный 15 26 2 2 3" xfId="6013"/>
    <cellStyle name="Обычный 15 26 2 2 3 2" xfId="6014"/>
    <cellStyle name="Обычный 15 26 2 2 3 2 2" xfId="6015"/>
    <cellStyle name="Обычный 15 26 2 2 3 3" xfId="6016"/>
    <cellStyle name="Обычный 15 26 2 2 4" xfId="6017"/>
    <cellStyle name="Обычный 15 26 2 2 4 2" xfId="6018"/>
    <cellStyle name="Обычный 15 26 2 2 5" xfId="6019"/>
    <cellStyle name="Обычный 15 26 2 3" xfId="6020"/>
    <cellStyle name="Обычный 15 26 2 3 2" xfId="6021"/>
    <cellStyle name="Обычный 15 26 2 3 2 2" xfId="6022"/>
    <cellStyle name="Обычный 15 26 2 3 2 2 2" xfId="6023"/>
    <cellStyle name="Обычный 15 26 2 3 2 2 2 2" xfId="6024"/>
    <cellStyle name="Обычный 15 26 2 3 2 2 3" xfId="6025"/>
    <cellStyle name="Обычный 15 26 2 3 2 3" xfId="6026"/>
    <cellStyle name="Обычный 15 26 2 3 2 3 2" xfId="6027"/>
    <cellStyle name="Обычный 15 26 2 3 2 4" xfId="6028"/>
    <cellStyle name="Обычный 15 26 2 3 3" xfId="6029"/>
    <cellStyle name="Обычный 15 26 2 3 3 2" xfId="6030"/>
    <cellStyle name="Обычный 15 26 2 3 3 2 2" xfId="6031"/>
    <cellStyle name="Обычный 15 26 2 3 3 3" xfId="6032"/>
    <cellStyle name="Обычный 15 26 2 3 4" xfId="6033"/>
    <cellStyle name="Обычный 15 26 2 3 4 2" xfId="6034"/>
    <cellStyle name="Обычный 15 26 2 3 5" xfId="6035"/>
    <cellStyle name="Обычный 15 26 2 4" xfId="6036"/>
    <cellStyle name="Обычный 15 26 2 4 2" xfId="6037"/>
    <cellStyle name="Обычный 15 26 2 4 2 2" xfId="6038"/>
    <cellStyle name="Обычный 15 26 2 4 2 2 2" xfId="6039"/>
    <cellStyle name="Обычный 15 26 2 4 2 3" xfId="6040"/>
    <cellStyle name="Обычный 15 26 2 4 3" xfId="6041"/>
    <cellStyle name="Обычный 15 26 2 4 3 2" xfId="6042"/>
    <cellStyle name="Обычный 15 26 2 4 4" xfId="6043"/>
    <cellStyle name="Обычный 15 26 2 5" xfId="6044"/>
    <cellStyle name="Обычный 15 26 2 5 2" xfId="6045"/>
    <cellStyle name="Обычный 15 26 2 5 2 2" xfId="6046"/>
    <cellStyle name="Обычный 15 26 2 5 3" xfId="6047"/>
    <cellStyle name="Обычный 15 26 2 6" xfId="6048"/>
    <cellStyle name="Обычный 15 26 2 6 2" xfId="6049"/>
    <cellStyle name="Обычный 15 26 2 7" xfId="6050"/>
    <cellStyle name="Обычный 15 26 3" xfId="6051"/>
    <cellStyle name="Обычный 15 26 3 2" xfId="6052"/>
    <cellStyle name="Обычный 15 26 3 2 2" xfId="6053"/>
    <cellStyle name="Обычный 15 26 3 2 2 2" xfId="6054"/>
    <cellStyle name="Обычный 15 26 3 2 2 2 2" xfId="6055"/>
    <cellStyle name="Обычный 15 26 3 2 2 3" xfId="6056"/>
    <cellStyle name="Обычный 15 26 3 2 3" xfId="6057"/>
    <cellStyle name="Обычный 15 26 3 2 3 2" xfId="6058"/>
    <cellStyle name="Обычный 15 26 3 2 4" xfId="6059"/>
    <cellStyle name="Обычный 15 26 3 3" xfId="6060"/>
    <cellStyle name="Обычный 15 26 3 3 2" xfId="6061"/>
    <cellStyle name="Обычный 15 26 3 3 2 2" xfId="6062"/>
    <cellStyle name="Обычный 15 26 3 3 3" xfId="6063"/>
    <cellStyle name="Обычный 15 26 3 4" xfId="6064"/>
    <cellStyle name="Обычный 15 26 3 4 2" xfId="6065"/>
    <cellStyle name="Обычный 15 26 3 5" xfId="6066"/>
    <cellStyle name="Обычный 15 26 4" xfId="6067"/>
    <cellStyle name="Обычный 15 26 4 2" xfId="6068"/>
    <cellStyle name="Обычный 15 26 4 2 2" xfId="6069"/>
    <cellStyle name="Обычный 15 26 4 2 2 2" xfId="6070"/>
    <cellStyle name="Обычный 15 26 4 2 2 2 2" xfId="6071"/>
    <cellStyle name="Обычный 15 26 4 2 2 3" xfId="6072"/>
    <cellStyle name="Обычный 15 26 4 2 3" xfId="6073"/>
    <cellStyle name="Обычный 15 26 4 2 3 2" xfId="6074"/>
    <cellStyle name="Обычный 15 26 4 2 4" xfId="6075"/>
    <cellStyle name="Обычный 15 26 4 3" xfId="6076"/>
    <cellStyle name="Обычный 15 26 4 3 2" xfId="6077"/>
    <cellStyle name="Обычный 15 26 4 3 2 2" xfId="6078"/>
    <cellStyle name="Обычный 15 26 4 3 3" xfId="6079"/>
    <cellStyle name="Обычный 15 26 4 4" xfId="6080"/>
    <cellStyle name="Обычный 15 26 4 4 2" xfId="6081"/>
    <cellStyle name="Обычный 15 26 4 5" xfId="6082"/>
    <cellStyle name="Обычный 15 26 5" xfId="6083"/>
    <cellStyle name="Обычный 15 26 5 2" xfId="6084"/>
    <cellStyle name="Обычный 15 26 5 2 2" xfId="6085"/>
    <cellStyle name="Обычный 15 26 5 2 2 2" xfId="6086"/>
    <cellStyle name="Обычный 15 26 5 2 3" xfId="6087"/>
    <cellStyle name="Обычный 15 26 5 3" xfId="6088"/>
    <cellStyle name="Обычный 15 26 5 3 2" xfId="6089"/>
    <cellStyle name="Обычный 15 26 5 4" xfId="6090"/>
    <cellStyle name="Обычный 15 26 6" xfId="6091"/>
    <cellStyle name="Обычный 15 26 6 2" xfId="6092"/>
    <cellStyle name="Обычный 15 26 6 2 2" xfId="6093"/>
    <cellStyle name="Обычный 15 26 6 3" xfId="6094"/>
    <cellStyle name="Обычный 15 26 7" xfId="6095"/>
    <cellStyle name="Обычный 15 26 7 2" xfId="6096"/>
    <cellStyle name="Обычный 15 26 8" xfId="6097"/>
    <cellStyle name="Обычный 15 27" xfId="6098"/>
    <cellStyle name="Обычный 15 27 2" xfId="6099"/>
    <cellStyle name="Обычный 15 27 2 2" xfId="6100"/>
    <cellStyle name="Обычный 15 27 2 2 2" xfId="6101"/>
    <cellStyle name="Обычный 15 27 2 2 2 2" xfId="6102"/>
    <cellStyle name="Обычный 15 27 2 2 2 2 2" xfId="6103"/>
    <cellStyle name="Обычный 15 27 2 2 2 2 2 2" xfId="6104"/>
    <cellStyle name="Обычный 15 27 2 2 2 2 3" xfId="6105"/>
    <cellStyle name="Обычный 15 27 2 2 2 3" xfId="6106"/>
    <cellStyle name="Обычный 15 27 2 2 2 3 2" xfId="6107"/>
    <cellStyle name="Обычный 15 27 2 2 2 4" xfId="6108"/>
    <cellStyle name="Обычный 15 27 2 2 3" xfId="6109"/>
    <cellStyle name="Обычный 15 27 2 2 3 2" xfId="6110"/>
    <cellStyle name="Обычный 15 27 2 2 3 2 2" xfId="6111"/>
    <cellStyle name="Обычный 15 27 2 2 3 3" xfId="6112"/>
    <cellStyle name="Обычный 15 27 2 2 4" xfId="6113"/>
    <cellStyle name="Обычный 15 27 2 2 4 2" xfId="6114"/>
    <cellStyle name="Обычный 15 27 2 2 5" xfId="6115"/>
    <cellStyle name="Обычный 15 27 2 3" xfId="6116"/>
    <cellStyle name="Обычный 15 27 2 3 2" xfId="6117"/>
    <cellStyle name="Обычный 15 27 2 3 2 2" xfId="6118"/>
    <cellStyle name="Обычный 15 27 2 3 2 2 2" xfId="6119"/>
    <cellStyle name="Обычный 15 27 2 3 2 2 2 2" xfId="6120"/>
    <cellStyle name="Обычный 15 27 2 3 2 2 3" xfId="6121"/>
    <cellStyle name="Обычный 15 27 2 3 2 3" xfId="6122"/>
    <cellStyle name="Обычный 15 27 2 3 2 3 2" xfId="6123"/>
    <cellStyle name="Обычный 15 27 2 3 2 4" xfId="6124"/>
    <cellStyle name="Обычный 15 27 2 3 3" xfId="6125"/>
    <cellStyle name="Обычный 15 27 2 3 3 2" xfId="6126"/>
    <cellStyle name="Обычный 15 27 2 3 3 2 2" xfId="6127"/>
    <cellStyle name="Обычный 15 27 2 3 3 3" xfId="6128"/>
    <cellStyle name="Обычный 15 27 2 3 4" xfId="6129"/>
    <cellStyle name="Обычный 15 27 2 3 4 2" xfId="6130"/>
    <cellStyle name="Обычный 15 27 2 3 5" xfId="6131"/>
    <cellStyle name="Обычный 15 27 2 4" xfId="6132"/>
    <cellStyle name="Обычный 15 27 2 4 2" xfId="6133"/>
    <cellStyle name="Обычный 15 27 2 4 2 2" xfId="6134"/>
    <cellStyle name="Обычный 15 27 2 4 2 2 2" xfId="6135"/>
    <cellStyle name="Обычный 15 27 2 4 2 3" xfId="6136"/>
    <cellStyle name="Обычный 15 27 2 4 3" xfId="6137"/>
    <cellStyle name="Обычный 15 27 2 4 3 2" xfId="6138"/>
    <cellStyle name="Обычный 15 27 2 4 4" xfId="6139"/>
    <cellStyle name="Обычный 15 27 2 5" xfId="6140"/>
    <cellStyle name="Обычный 15 27 2 5 2" xfId="6141"/>
    <cellStyle name="Обычный 15 27 2 5 2 2" xfId="6142"/>
    <cellStyle name="Обычный 15 27 2 5 3" xfId="6143"/>
    <cellStyle name="Обычный 15 27 2 6" xfId="6144"/>
    <cellStyle name="Обычный 15 27 2 6 2" xfId="6145"/>
    <cellStyle name="Обычный 15 27 2 7" xfId="6146"/>
    <cellStyle name="Обычный 15 27 3" xfId="6147"/>
    <cellStyle name="Обычный 15 27 3 2" xfId="6148"/>
    <cellStyle name="Обычный 15 27 3 2 2" xfId="6149"/>
    <cellStyle name="Обычный 15 27 3 2 2 2" xfId="6150"/>
    <cellStyle name="Обычный 15 27 3 2 2 2 2" xfId="6151"/>
    <cellStyle name="Обычный 15 27 3 2 2 3" xfId="6152"/>
    <cellStyle name="Обычный 15 27 3 2 3" xfId="6153"/>
    <cellStyle name="Обычный 15 27 3 2 3 2" xfId="6154"/>
    <cellStyle name="Обычный 15 27 3 2 4" xfId="6155"/>
    <cellStyle name="Обычный 15 27 3 3" xfId="6156"/>
    <cellStyle name="Обычный 15 27 3 3 2" xfId="6157"/>
    <cellStyle name="Обычный 15 27 3 3 2 2" xfId="6158"/>
    <cellStyle name="Обычный 15 27 3 3 3" xfId="6159"/>
    <cellStyle name="Обычный 15 27 3 4" xfId="6160"/>
    <cellStyle name="Обычный 15 27 3 4 2" xfId="6161"/>
    <cellStyle name="Обычный 15 27 3 5" xfId="6162"/>
    <cellStyle name="Обычный 15 27 4" xfId="6163"/>
    <cellStyle name="Обычный 15 27 4 2" xfId="6164"/>
    <cellStyle name="Обычный 15 27 4 2 2" xfId="6165"/>
    <cellStyle name="Обычный 15 27 4 2 2 2" xfId="6166"/>
    <cellStyle name="Обычный 15 27 4 2 2 2 2" xfId="6167"/>
    <cellStyle name="Обычный 15 27 4 2 2 3" xfId="6168"/>
    <cellStyle name="Обычный 15 27 4 2 3" xfId="6169"/>
    <cellStyle name="Обычный 15 27 4 2 3 2" xfId="6170"/>
    <cellStyle name="Обычный 15 27 4 2 4" xfId="6171"/>
    <cellStyle name="Обычный 15 27 4 3" xfId="6172"/>
    <cellStyle name="Обычный 15 27 4 3 2" xfId="6173"/>
    <cellStyle name="Обычный 15 27 4 3 2 2" xfId="6174"/>
    <cellStyle name="Обычный 15 27 4 3 3" xfId="6175"/>
    <cellStyle name="Обычный 15 27 4 4" xfId="6176"/>
    <cellStyle name="Обычный 15 27 4 4 2" xfId="6177"/>
    <cellStyle name="Обычный 15 27 4 5" xfId="6178"/>
    <cellStyle name="Обычный 15 27 5" xfId="6179"/>
    <cellStyle name="Обычный 15 27 5 2" xfId="6180"/>
    <cellStyle name="Обычный 15 27 5 2 2" xfId="6181"/>
    <cellStyle name="Обычный 15 27 5 2 2 2" xfId="6182"/>
    <cellStyle name="Обычный 15 27 5 2 3" xfId="6183"/>
    <cellStyle name="Обычный 15 27 5 3" xfId="6184"/>
    <cellStyle name="Обычный 15 27 5 3 2" xfId="6185"/>
    <cellStyle name="Обычный 15 27 5 4" xfId="6186"/>
    <cellStyle name="Обычный 15 27 6" xfId="6187"/>
    <cellStyle name="Обычный 15 27 6 2" xfId="6188"/>
    <cellStyle name="Обычный 15 27 6 2 2" xfId="6189"/>
    <cellStyle name="Обычный 15 27 6 3" xfId="6190"/>
    <cellStyle name="Обычный 15 27 7" xfId="6191"/>
    <cellStyle name="Обычный 15 27 7 2" xfId="6192"/>
    <cellStyle name="Обычный 15 27 8" xfId="6193"/>
    <cellStyle name="Обычный 15 28" xfId="6194"/>
    <cellStyle name="Обычный 15 28 2" xfId="6195"/>
    <cellStyle name="Обычный 15 28 2 2" xfId="6196"/>
    <cellStyle name="Обычный 15 28 2 2 2" xfId="6197"/>
    <cellStyle name="Обычный 15 28 2 2 2 2" xfId="6198"/>
    <cellStyle name="Обычный 15 28 2 2 2 2 2" xfId="6199"/>
    <cellStyle name="Обычный 15 28 2 2 2 2 2 2" xfId="6200"/>
    <cellStyle name="Обычный 15 28 2 2 2 2 3" xfId="6201"/>
    <cellStyle name="Обычный 15 28 2 2 2 3" xfId="6202"/>
    <cellStyle name="Обычный 15 28 2 2 2 3 2" xfId="6203"/>
    <cellStyle name="Обычный 15 28 2 2 2 4" xfId="6204"/>
    <cellStyle name="Обычный 15 28 2 2 3" xfId="6205"/>
    <cellStyle name="Обычный 15 28 2 2 3 2" xfId="6206"/>
    <cellStyle name="Обычный 15 28 2 2 3 2 2" xfId="6207"/>
    <cellStyle name="Обычный 15 28 2 2 3 3" xfId="6208"/>
    <cellStyle name="Обычный 15 28 2 2 4" xfId="6209"/>
    <cellStyle name="Обычный 15 28 2 2 4 2" xfId="6210"/>
    <cellStyle name="Обычный 15 28 2 2 5" xfId="6211"/>
    <cellStyle name="Обычный 15 28 2 3" xfId="6212"/>
    <cellStyle name="Обычный 15 28 2 3 2" xfId="6213"/>
    <cellStyle name="Обычный 15 28 2 3 2 2" xfId="6214"/>
    <cellStyle name="Обычный 15 28 2 3 2 2 2" xfId="6215"/>
    <cellStyle name="Обычный 15 28 2 3 2 2 2 2" xfId="6216"/>
    <cellStyle name="Обычный 15 28 2 3 2 2 3" xfId="6217"/>
    <cellStyle name="Обычный 15 28 2 3 2 3" xfId="6218"/>
    <cellStyle name="Обычный 15 28 2 3 2 3 2" xfId="6219"/>
    <cellStyle name="Обычный 15 28 2 3 2 4" xfId="6220"/>
    <cellStyle name="Обычный 15 28 2 3 3" xfId="6221"/>
    <cellStyle name="Обычный 15 28 2 3 3 2" xfId="6222"/>
    <cellStyle name="Обычный 15 28 2 3 3 2 2" xfId="6223"/>
    <cellStyle name="Обычный 15 28 2 3 3 3" xfId="6224"/>
    <cellStyle name="Обычный 15 28 2 3 4" xfId="6225"/>
    <cellStyle name="Обычный 15 28 2 3 4 2" xfId="6226"/>
    <cellStyle name="Обычный 15 28 2 3 5" xfId="6227"/>
    <cellStyle name="Обычный 15 28 2 4" xfId="6228"/>
    <cellStyle name="Обычный 15 28 2 4 2" xfId="6229"/>
    <cellStyle name="Обычный 15 28 2 4 2 2" xfId="6230"/>
    <cellStyle name="Обычный 15 28 2 4 2 2 2" xfId="6231"/>
    <cellStyle name="Обычный 15 28 2 4 2 3" xfId="6232"/>
    <cellStyle name="Обычный 15 28 2 4 3" xfId="6233"/>
    <cellStyle name="Обычный 15 28 2 4 3 2" xfId="6234"/>
    <cellStyle name="Обычный 15 28 2 4 4" xfId="6235"/>
    <cellStyle name="Обычный 15 28 2 5" xfId="6236"/>
    <cellStyle name="Обычный 15 28 2 5 2" xfId="6237"/>
    <cellStyle name="Обычный 15 28 2 5 2 2" xfId="6238"/>
    <cellStyle name="Обычный 15 28 2 5 3" xfId="6239"/>
    <cellStyle name="Обычный 15 28 2 6" xfId="6240"/>
    <cellStyle name="Обычный 15 28 2 6 2" xfId="6241"/>
    <cellStyle name="Обычный 15 28 2 7" xfId="6242"/>
    <cellStyle name="Обычный 15 28 3" xfId="6243"/>
    <cellStyle name="Обычный 15 28 3 2" xfId="6244"/>
    <cellStyle name="Обычный 15 28 3 2 2" xfId="6245"/>
    <cellStyle name="Обычный 15 28 3 2 2 2" xfId="6246"/>
    <cellStyle name="Обычный 15 28 3 2 2 2 2" xfId="6247"/>
    <cellStyle name="Обычный 15 28 3 2 2 3" xfId="6248"/>
    <cellStyle name="Обычный 15 28 3 2 3" xfId="6249"/>
    <cellStyle name="Обычный 15 28 3 2 3 2" xfId="6250"/>
    <cellStyle name="Обычный 15 28 3 2 4" xfId="6251"/>
    <cellStyle name="Обычный 15 28 3 3" xfId="6252"/>
    <cellStyle name="Обычный 15 28 3 3 2" xfId="6253"/>
    <cellStyle name="Обычный 15 28 3 3 2 2" xfId="6254"/>
    <cellStyle name="Обычный 15 28 3 3 3" xfId="6255"/>
    <cellStyle name="Обычный 15 28 3 4" xfId="6256"/>
    <cellStyle name="Обычный 15 28 3 4 2" xfId="6257"/>
    <cellStyle name="Обычный 15 28 3 5" xfId="6258"/>
    <cellStyle name="Обычный 15 28 4" xfId="6259"/>
    <cellStyle name="Обычный 15 28 4 2" xfId="6260"/>
    <cellStyle name="Обычный 15 28 4 2 2" xfId="6261"/>
    <cellStyle name="Обычный 15 28 4 2 2 2" xfId="6262"/>
    <cellStyle name="Обычный 15 28 4 2 2 2 2" xfId="6263"/>
    <cellStyle name="Обычный 15 28 4 2 2 3" xfId="6264"/>
    <cellStyle name="Обычный 15 28 4 2 3" xfId="6265"/>
    <cellStyle name="Обычный 15 28 4 2 3 2" xfId="6266"/>
    <cellStyle name="Обычный 15 28 4 2 4" xfId="6267"/>
    <cellStyle name="Обычный 15 28 4 3" xfId="6268"/>
    <cellStyle name="Обычный 15 28 4 3 2" xfId="6269"/>
    <cellStyle name="Обычный 15 28 4 3 2 2" xfId="6270"/>
    <cellStyle name="Обычный 15 28 4 3 3" xfId="6271"/>
    <cellStyle name="Обычный 15 28 4 4" xfId="6272"/>
    <cellStyle name="Обычный 15 28 4 4 2" xfId="6273"/>
    <cellStyle name="Обычный 15 28 4 5" xfId="6274"/>
    <cellStyle name="Обычный 15 28 5" xfId="6275"/>
    <cellStyle name="Обычный 15 28 5 2" xfId="6276"/>
    <cellStyle name="Обычный 15 28 5 2 2" xfId="6277"/>
    <cellStyle name="Обычный 15 28 5 2 2 2" xfId="6278"/>
    <cellStyle name="Обычный 15 28 5 2 3" xfId="6279"/>
    <cellStyle name="Обычный 15 28 5 3" xfId="6280"/>
    <cellStyle name="Обычный 15 28 5 3 2" xfId="6281"/>
    <cellStyle name="Обычный 15 28 5 4" xfId="6282"/>
    <cellStyle name="Обычный 15 28 6" xfId="6283"/>
    <cellStyle name="Обычный 15 28 6 2" xfId="6284"/>
    <cellStyle name="Обычный 15 28 6 2 2" xfId="6285"/>
    <cellStyle name="Обычный 15 28 6 3" xfId="6286"/>
    <cellStyle name="Обычный 15 28 7" xfId="6287"/>
    <cellStyle name="Обычный 15 28 7 2" xfId="6288"/>
    <cellStyle name="Обычный 15 28 8" xfId="6289"/>
    <cellStyle name="Обычный 15 29" xfId="6290"/>
    <cellStyle name="Обычный 15 29 2" xfId="6291"/>
    <cellStyle name="Обычный 15 29 2 2" xfId="6292"/>
    <cellStyle name="Обычный 15 29 2 2 2" xfId="6293"/>
    <cellStyle name="Обычный 15 29 2 2 2 2" xfId="6294"/>
    <cellStyle name="Обычный 15 29 2 2 2 2 2" xfId="6295"/>
    <cellStyle name="Обычный 15 29 2 2 2 2 2 2" xfId="6296"/>
    <cellStyle name="Обычный 15 29 2 2 2 2 3" xfId="6297"/>
    <cellStyle name="Обычный 15 29 2 2 2 3" xfId="6298"/>
    <cellStyle name="Обычный 15 29 2 2 2 3 2" xfId="6299"/>
    <cellStyle name="Обычный 15 29 2 2 2 4" xfId="6300"/>
    <cellStyle name="Обычный 15 29 2 2 3" xfId="6301"/>
    <cellStyle name="Обычный 15 29 2 2 3 2" xfId="6302"/>
    <cellStyle name="Обычный 15 29 2 2 3 2 2" xfId="6303"/>
    <cellStyle name="Обычный 15 29 2 2 3 3" xfId="6304"/>
    <cellStyle name="Обычный 15 29 2 2 4" xfId="6305"/>
    <cellStyle name="Обычный 15 29 2 2 4 2" xfId="6306"/>
    <cellStyle name="Обычный 15 29 2 2 5" xfId="6307"/>
    <cellStyle name="Обычный 15 29 2 3" xfId="6308"/>
    <cellStyle name="Обычный 15 29 2 3 2" xfId="6309"/>
    <cellStyle name="Обычный 15 29 2 3 2 2" xfId="6310"/>
    <cellStyle name="Обычный 15 29 2 3 2 2 2" xfId="6311"/>
    <cellStyle name="Обычный 15 29 2 3 2 2 2 2" xfId="6312"/>
    <cellStyle name="Обычный 15 29 2 3 2 2 3" xfId="6313"/>
    <cellStyle name="Обычный 15 29 2 3 2 3" xfId="6314"/>
    <cellStyle name="Обычный 15 29 2 3 2 3 2" xfId="6315"/>
    <cellStyle name="Обычный 15 29 2 3 2 4" xfId="6316"/>
    <cellStyle name="Обычный 15 29 2 3 3" xfId="6317"/>
    <cellStyle name="Обычный 15 29 2 3 3 2" xfId="6318"/>
    <cellStyle name="Обычный 15 29 2 3 3 2 2" xfId="6319"/>
    <cellStyle name="Обычный 15 29 2 3 3 3" xfId="6320"/>
    <cellStyle name="Обычный 15 29 2 3 4" xfId="6321"/>
    <cellStyle name="Обычный 15 29 2 3 4 2" xfId="6322"/>
    <cellStyle name="Обычный 15 29 2 3 5" xfId="6323"/>
    <cellStyle name="Обычный 15 29 2 4" xfId="6324"/>
    <cellStyle name="Обычный 15 29 2 4 2" xfId="6325"/>
    <cellStyle name="Обычный 15 29 2 4 2 2" xfId="6326"/>
    <cellStyle name="Обычный 15 29 2 4 2 2 2" xfId="6327"/>
    <cellStyle name="Обычный 15 29 2 4 2 3" xfId="6328"/>
    <cellStyle name="Обычный 15 29 2 4 3" xfId="6329"/>
    <cellStyle name="Обычный 15 29 2 4 3 2" xfId="6330"/>
    <cellStyle name="Обычный 15 29 2 4 4" xfId="6331"/>
    <cellStyle name="Обычный 15 29 2 5" xfId="6332"/>
    <cellStyle name="Обычный 15 29 2 5 2" xfId="6333"/>
    <cellStyle name="Обычный 15 29 2 5 2 2" xfId="6334"/>
    <cellStyle name="Обычный 15 29 2 5 3" xfId="6335"/>
    <cellStyle name="Обычный 15 29 2 6" xfId="6336"/>
    <cellStyle name="Обычный 15 29 2 6 2" xfId="6337"/>
    <cellStyle name="Обычный 15 29 2 7" xfId="6338"/>
    <cellStyle name="Обычный 15 29 3" xfId="6339"/>
    <cellStyle name="Обычный 15 29 3 2" xfId="6340"/>
    <cellStyle name="Обычный 15 29 3 2 2" xfId="6341"/>
    <cellStyle name="Обычный 15 29 3 2 2 2" xfId="6342"/>
    <cellStyle name="Обычный 15 29 3 2 2 2 2" xfId="6343"/>
    <cellStyle name="Обычный 15 29 3 2 2 3" xfId="6344"/>
    <cellStyle name="Обычный 15 29 3 2 3" xfId="6345"/>
    <cellStyle name="Обычный 15 29 3 2 3 2" xfId="6346"/>
    <cellStyle name="Обычный 15 29 3 2 4" xfId="6347"/>
    <cellStyle name="Обычный 15 29 3 3" xfId="6348"/>
    <cellStyle name="Обычный 15 29 3 3 2" xfId="6349"/>
    <cellStyle name="Обычный 15 29 3 3 2 2" xfId="6350"/>
    <cellStyle name="Обычный 15 29 3 3 3" xfId="6351"/>
    <cellStyle name="Обычный 15 29 3 4" xfId="6352"/>
    <cellStyle name="Обычный 15 29 3 4 2" xfId="6353"/>
    <cellStyle name="Обычный 15 29 3 5" xfId="6354"/>
    <cellStyle name="Обычный 15 29 4" xfId="6355"/>
    <cellStyle name="Обычный 15 29 4 2" xfId="6356"/>
    <cellStyle name="Обычный 15 29 4 2 2" xfId="6357"/>
    <cellStyle name="Обычный 15 29 4 2 2 2" xfId="6358"/>
    <cellStyle name="Обычный 15 29 4 2 2 2 2" xfId="6359"/>
    <cellStyle name="Обычный 15 29 4 2 2 3" xfId="6360"/>
    <cellStyle name="Обычный 15 29 4 2 3" xfId="6361"/>
    <cellStyle name="Обычный 15 29 4 2 3 2" xfId="6362"/>
    <cellStyle name="Обычный 15 29 4 2 4" xfId="6363"/>
    <cellStyle name="Обычный 15 29 4 3" xfId="6364"/>
    <cellStyle name="Обычный 15 29 4 3 2" xfId="6365"/>
    <cellStyle name="Обычный 15 29 4 3 2 2" xfId="6366"/>
    <cellStyle name="Обычный 15 29 4 3 3" xfId="6367"/>
    <cellStyle name="Обычный 15 29 4 4" xfId="6368"/>
    <cellStyle name="Обычный 15 29 4 4 2" xfId="6369"/>
    <cellStyle name="Обычный 15 29 4 5" xfId="6370"/>
    <cellStyle name="Обычный 15 29 5" xfId="6371"/>
    <cellStyle name="Обычный 15 29 5 2" xfId="6372"/>
    <cellStyle name="Обычный 15 29 5 2 2" xfId="6373"/>
    <cellStyle name="Обычный 15 29 5 2 2 2" xfId="6374"/>
    <cellStyle name="Обычный 15 29 5 2 3" xfId="6375"/>
    <cellStyle name="Обычный 15 29 5 3" xfId="6376"/>
    <cellStyle name="Обычный 15 29 5 3 2" xfId="6377"/>
    <cellStyle name="Обычный 15 29 5 4" xfId="6378"/>
    <cellStyle name="Обычный 15 29 6" xfId="6379"/>
    <cellStyle name="Обычный 15 29 6 2" xfId="6380"/>
    <cellStyle name="Обычный 15 29 6 2 2" xfId="6381"/>
    <cellStyle name="Обычный 15 29 6 3" xfId="6382"/>
    <cellStyle name="Обычный 15 29 7" xfId="6383"/>
    <cellStyle name="Обычный 15 29 7 2" xfId="6384"/>
    <cellStyle name="Обычный 15 29 8" xfId="6385"/>
    <cellStyle name="Обычный 15 3" xfId="6386"/>
    <cellStyle name="Обычный 15 3 2" xfId="6387"/>
    <cellStyle name="Обычный 15 3 2 2" xfId="6388"/>
    <cellStyle name="Обычный 15 3 2 2 2" xfId="6389"/>
    <cellStyle name="Обычный 15 3 2 2 2 2" xfId="6390"/>
    <cellStyle name="Обычный 15 3 2 2 2 2 2" xfId="6391"/>
    <cellStyle name="Обычный 15 3 2 2 2 2 2 2" xfId="6392"/>
    <cellStyle name="Обычный 15 3 2 2 2 2 3" xfId="6393"/>
    <cellStyle name="Обычный 15 3 2 2 2 3" xfId="6394"/>
    <cellStyle name="Обычный 15 3 2 2 2 3 2" xfId="6395"/>
    <cellStyle name="Обычный 15 3 2 2 2 4" xfId="6396"/>
    <cellStyle name="Обычный 15 3 2 2 3" xfId="6397"/>
    <cellStyle name="Обычный 15 3 2 2 3 2" xfId="6398"/>
    <cellStyle name="Обычный 15 3 2 2 3 2 2" xfId="6399"/>
    <cellStyle name="Обычный 15 3 2 2 3 3" xfId="6400"/>
    <cellStyle name="Обычный 15 3 2 2 4" xfId="6401"/>
    <cellStyle name="Обычный 15 3 2 2 4 2" xfId="6402"/>
    <cellStyle name="Обычный 15 3 2 2 5" xfId="6403"/>
    <cellStyle name="Обычный 15 3 2 3" xfId="6404"/>
    <cellStyle name="Обычный 15 3 2 3 2" xfId="6405"/>
    <cellStyle name="Обычный 15 3 2 3 2 2" xfId="6406"/>
    <cellStyle name="Обычный 15 3 2 3 2 2 2" xfId="6407"/>
    <cellStyle name="Обычный 15 3 2 3 2 2 2 2" xfId="6408"/>
    <cellStyle name="Обычный 15 3 2 3 2 2 3" xfId="6409"/>
    <cellStyle name="Обычный 15 3 2 3 2 3" xfId="6410"/>
    <cellStyle name="Обычный 15 3 2 3 2 3 2" xfId="6411"/>
    <cellStyle name="Обычный 15 3 2 3 2 4" xfId="6412"/>
    <cellStyle name="Обычный 15 3 2 3 3" xfId="6413"/>
    <cellStyle name="Обычный 15 3 2 3 3 2" xfId="6414"/>
    <cellStyle name="Обычный 15 3 2 3 3 2 2" xfId="6415"/>
    <cellStyle name="Обычный 15 3 2 3 3 3" xfId="6416"/>
    <cellStyle name="Обычный 15 3 2 3 4" xfId="6417"/>
    <cellStyle name="Обычный 15 3 2 3 4 2" xfId="6418"/>
    <cellStyle name="Обычный 15 3 2 3 5" xfId="6419"/>
    <cellStyle name="Обычный 15 3 2 4" xfId="6420"/>
    <cellStyle name="Обычный 15 3 2 4 2" xfId="6421"/>
    <cellStyle name="Обычный 15 3 2 4 2 2" xfId="6422"/>
    <cellStyle name="Обычный 15 3 2 4 2 2 2" xfId="6423"/>
    <cellStyle name="Обычный 15 3 2 4 2 3" xfId="6424"/>
    <cellStyle name="Обычный 15 3 2 4 3" xfId="6425"/>
    <cellStyle name="Обычный 15 3 2 4 3 2" xfId="6426"/>
    <cellStyle name="Обычный 15 3 2 4 4" xfId="6427"/>
    <cellStyle name="Обычный 15 3 2 5" xfId="6428"/>
    <cellStyle name="Обычный 15 3 2 5 2" xfId="6429"/>
    <cellStyle name="Обычный 15 3 2 5 2 2" xfId="6430"/>
    <cellStyle name="Обычный 15 3 2 5 3" xfId="6431"/>
    <cellStyle name="Обычный 15 3 2 6" xfId="6432"/>
    <cellStyle name="Обычный 15 3 2 6 2" xfId="6433"/>
    <cellStyle name="Обычный 15 3 2 7" xfId="6434"/>
    <cellStyle name="Обычный 15 3 3" xfId="6435"/>
    <cellStyle name="Обычный 15 3 3 2" xfId="6436"/>
    <cellStyle name="Обычный 15 3 3 2 2" xfId="6437"/>
    <cellStyle name="Обычный 15 3 3 2 2 2" xfId="6438"/>
    <cellStyle name="Обычный 15 3 3 2 2 2 2" xfId="6439"/>
    <cellStyle name="Обычный 15 3 3 2 2 3" xfId="6440"/>
    <cellStyle name="Обычный 15 3 3 2 3" xfId="6441"/>
    <cellStyle name="Обычный 15 3 3 2 3 2" xfId="6442"/>
    <cellStyle name="Обычный 15 3 3 2 4" xfId="6443"/>
    <cellStyle name="Обычный 15 3 3 3" xfId="6444"/>
    <cellStyle name="Обычный 15 3 3 3 2" xfId="6445"/>
    <cellStyle name="Обычный 15 3 3 3 2 2" xfId="6446"/>
    <cellStyle name="Обычный 15 3 3 3 3" xfId="6447"/>
    <cellStyle name="Обычный 15 3 3 4" xfId="6448"/>
    <cellStyle name="Обычный 15 3 3 4 2" xfId="6449"/>
    <cellStyle name="Обычный 15 3 3 5" xfId="6450"/>
    <cellStyle name="Обычный 15 3 4" xfId="6451"/>
    <cellStyle name="Обычный 15 3 4 2" xfId="6452"/>
    <cellStyle name="Обычный 15 3 4 2 2" xfId="6453"/>
    <cellStyle name="Обычный 15 3 4 2 2 2" xfId="6454"/>
    <cellStyle name="Обычный 15 3 4 2 2 2 2" xfId="6455"/>
    <cellStyle name="Обычный 15 3 4 2 2 3" xfId="6456"/>
    <cellStyle name="Обычный 15 3 4 2 3" xfId="6457"/>
    <cellStyle name="Обычный 15 3 4 2 3 2" xfId="6458"/>
    <cellStyle name="Обычный 15 3 4 2 4" xfId="6459"/>
    <cellStyle name="Обычный 15 3 4 3" xfId="6460"/>
    <cellStyle name="Обычный 15 3 4 3 2" xfId="6461"/>
    <cellStyle name="Обычный 15 3 4 3 2 2" xfId="6462"/>
    <cellStyle name="Обычный 15 3 4 3 3" xfId="6463"/>
    <cellStyle name="Обычный 15 3 4 4" xfId="6464"/>
    <cellStyle name="Обычный 15 3 4 4 2" xfId="6465"/>
    <cellStyle name="Обычный 15 3 4 5" xfId="6466"/>
    <cellStyle name="Обычный 15 3 5" xfId="6467"/>
    <cellStyle name="Обычный 15 3 5 2" xfId="6468"/>
    <cellStyle name="Обычный 15 3 5 2 2" xfId="6469"/>
    <cellStyle name="Обычный 15 3 5 2 2 2" xfId="6470"/>
    <cellStyle name="Обычный 15 3 5 2 3" xfId="6471"/>
    <cellStyle name="Обычный 15 3 5 3" xfId="6472"/>
    <cellStyle name="Обычный 15 3 5 3 2" xfId="6473"/>
    <cellStyle name="Обычный 15 3 5 4" xfId="6474"/>
    <cellStyle name="Обычный 15 3 6" xfId="6475"/>
    <cellStyle name="Обычный 15 3 6 2" xfId="6476"/>
    <cellStyle name="Обычный 15 3 6 2 2" xfId="6477"/>
    <cellStyle name="Обычный 15 3 6 3" xfId="6478"/>
    <cellStyle name="Обычный 15 3 7" xfId="6479"/>
    <cellStyle name="Обычный 15 3 7 2" xfId="6480"/>
    <cellStyle name="Обычный 15 3 8" xfId="6481"/>
    <cellStyle name="Обычный 15 30" xfId="6482"/>
    <cellStyle name="Обычный 15 30 2" xfId="6483"/>
    <cellStyle name="Обычный 15 30 2 2" xfId="6484"/>
    <cellStyle name="Обычный 15 30 2 2 2" xfId="6485"/>
    <cellStyle name="Обычный 15 30 2 2 2 2" xfId="6486"/>
    <cellStyle name="Обычный 15 30 2 2 2 2 2" xfId="6487"/>
    <cellStyle name="Обычный 15 30 2 2 2 2 2 2" xfId="6488"/>
    <cellStyle name="Обычный 15 30 2 2 2 2 3" xfId="6489"/>
    <cellStyle name="Обычный 15 30 2 2 2 3" xfId="6490"/>
    <cellStyle name="Обычный 15 30 2 2 2 3 2" xfId="6491"/>
    <cellStyle name="Обычный 15 30 2 2 2 4" xfId="6492"/>
    <cellStyle name="Обычный 15 30 2 2 3" xfId="6493"/>
    <cellStyle name="Обычный 15 30 2 2 3 2" xfId="6494"/>
    <cellStyle name="Обычный 15 30 2 2 3 2 2" xfId="6495"/>
    <cellStyle name="Обычный 15 30 2 2 3 3" xfId="6496"/>
    <cellStyle name="Обычный 15 30 2 2 4" xfId="6497"/>
    <cellStyle name="Обычный 15 30 2 2 4 2" xfId="6498"/>
    <cellStyle name="Обычный 15 30 2 2 5" xfId="6499"/>
    <cellStyle name="Обычный 15 30 2 3" xfId="6500"/>
    <cellStyle name="Обычный 15 30 2 3 2" xfId="6501"/>
    <cellStyle name="Обычный 15 30 2 3 2 2" xfId="6502"/>
    <cellStyle name="Обычный 15 30 2 3 2 2 2" xfId="6503"/>
    <cellStyle name="Обычный 15 30 2 3 2 2 2 2" xfId="6504"/>
    <cellStyle name="Обычный 15 30 2 3 2 2 3" xfId="6505"/>
    <cellStyle name="Обычный 15 30 2 3 2 3" xfId="6506"/>
    <cellStyle name="Обычный 15 30 2 3 2 3 2" xfId="6507"/>
    <cellStyle name="Обычный 15 30 2 3 2 4" xfId="6508"/>
    <cellStyle name="Обычный 15 30 2 3 3" xfId="6509"/>
    <cellStyle name="Обычный 15 30 2 3 3 2" xfId="6510"/>
    <cellStyle name="Обычный 15 30 2 3 3 2 2" xfId="6511"/>
    <cellStyle name="Обычный 15 30 2 3 3 3" xfId="6512"/>
    <cellStyle name="Обычный 15 30 2 3 4" xfId="6513"/>
    <cellStyle name="Обычный 15 30 2 3 4 2" xfId="6514"/>
    <cellStyle name="Обычный 15 30 2 3 5" xfId="6515"/>
    <cellStyle name="Обычный 15 30 2 4" xfId="6516"/>
    <cellStyle name="Обычный 15 30 2 4 2" xfId="6517"/>
    <cellStyle name="Обычный 15 30 2 4 2 2" xfId="6518"/>
    <cellStyle name="Обычный 15 30 2 4 2 2 2" xfId="6519"/>
    <cellStyle name="Обычный 15 30 2 4 2 3" xfId="6520"/>
    <cellStyle name="Обычный 15 30 2 4 3" xfId="6521"/>
    <cellStyle name="Обычный 15 30 2 4 3 2" xfId="6522"/>
    <cellStyle name="Обычный 15 30 2 4 4" xfId="6523"/>
    <cellStyle name="Обычный 15 30 2 5" xfId="6524"/>
    <cellStyle name="Обычный 15 30 2 5 2" xfId="6525"/>
    <cellStyle name="Обычный 15 30 2 5 2 2" xfId="6526"/>
    <cellStyle name="Обычный 15 30 2 5 3" xfId="6527"/>
    <cellStyle name="Обычный 15 30 2 6" xfId="6528"/>
    <cellStyle name="Обычный 15 30 2 6 2" xfId="6529"/>
    <cellStyle name="Обычный 15 30 2 7" xfId="6530"/>
    <cellStyle name="Обычный 15 30 3" xfId="6531"/>
    <cellStyle name="Обычный 15 30 3 2" xfId="6532"/>
    <cellStyle name="Обычный 15 30 3 2 2" xfId="6533"/>
    <cellStyle name="Обычный 15 30 3 2 2 2" xfId="6534"/>
    <cellStyle name="Обычный 15 30 3 2 2 2 2" xfId="6535"/>
    <cellStyle name="Обычный 15 30 3 2 2 3" xfId="6536"/>
    <cellStyle name="Обычный 15 30 3 2 3" xfId="6537"/>
    <cellStyle name="Обычный 15 30 3 2 3 2" xfId="6538"/>
    <cellStyle name="Обычный 15 30 3 2 4" xfId="6539"/>
    <cellStyle name="Обычный 15 30 3 3" xfId="6540"/>
    <cellStyle name="Обычный 15 30 3 3 2" xfId="6541"/>
    <cellStyle name="Обычный 15 30 3 3 2 2" xfId="6542"/>
    <cellStyle name="Обычный 15 30 3 3 3" xfId="6543"/>
    <cellStyle name="Обычный 15 30 3 4" xfId="6544"/>
    <cellStyle name="Обычный 15 30 3 4 2" xfId="6545"/>
    <cellStyle name="Обычный 15 30 3 5" xfId="6546"/>
    <cellStyle name="Обычный 15 30 4" xfId="6547"/>
    <cellStyle name="Обычный 15 30 4 2" xfId="6548"/>
    <cellStyle name="Обычный 15 30 4 2 2" xfId="6549"/>
    <cellStyle name="Обычный 15 30 4 2 2 2" xfId="6550"/>
    <cellStyle name="Обычный 15 30 4 2 2 2 2" xfId="6551"/>
    <cellStyle name="Обычный 15 30 4 2 2 3" xfId="6552"/>
    <cellStyle name="Обычный 15 30 4 2 3" xfId="6553"/>
    <cellStyle name="Обычный 15 30 4 2 3 2" xfId="6554"/>
    <cellStyle name="Обычный 15 30 4 2 4" xfId="6555"/>
    <cellStyle name="Обычный 15 30 4 3" xfId="6556"/>
    <cellStyle name="Обычный 15 30 4 3 2" xfId="6557"/>
    <cellStyle name="Обычный 15 30 4 3 2 2" xfId="6558"/>
    <cellStyle name="Обычный 15 30 4 3 3" xfId="6559"/>
    <cellStyle name="Обычный 15 30 4 4" xfId="6560"/>
    <cellStyle name="Обычный 15 30 4 4 2" xfId="6561"/>
    <cellStyle name="Обычный 15 30 4 5" xfId="6562"/>
    <cellStyle name="Обычный 15 30 5" xfId="6563"/>
    <cellStyle name="Обычный 15 30 5 2" xfId="6564"/>
    <cellStyle name="Обычный 15 30 5 2 2" xfId="6565"/>
    <cellStyle name="Обычный 15 30 5 2 2 2" xfId="6566"/>
    <cellStyle name="Обычный 15 30 5 2 3" xfId="6567"/>
    <cellStyle name="Обычный 15 30 5 3" xfId="6568"/>
    <cellStyle name="Обычный 15 30 5 3 2" xfId="6569"/>
    <cellStyle name="Обычный 15 30 5 4" xfId="6570"/>
    <cellStyle name="Обычный 15 30 6" xfId="6571"/>
    <cellStyle name="Обычный 15 30 6 2" xfId="6572"/>
    <cellStyle name="Обычный 15 30 6 2 2" xfId="6573"/>
    <cellStyle name="Обычный 15 30 6 3" xfId="6574"/>
    <cellStyle name="Обычный 15 30 7" xfId="6575"/>
    <cellStyle name="Обычный 15 30 7 2" xfId="6576"/>
    <cellStyle name="Обычный 15 30 8" xfId="6577"/>
    <cellStyle name="Обычный 15 31" xfId="6578"/>
    <cellStyle name="Обычный 15 31 2" xfId="6579"/>
    <cellStyle name="Обычный 15 31 2 2" xfId="6580"/>
    <cellStyle name="Обычный 15 31 2 2 2" xfId="6581"/>
    <cellStyle name="Обычный 15 31 2 2 2 2" xfId="6582"/>
    <cellStyle name="Обычный 15 31 2 2 2 2 2" xfId="6583"/>
    <cellStyle name="Обычный 15 31 2 2 2 2 2 2" xfId="6584"/>
    <cellStyle name="Обычный 15 31 2 2 2 2 3" xfId="6585"/>
    <cellStyle name="Обычный 15 31 2 2 2 3" xfId="6586"/>
    <cellStyle name="Обычный 15 31 2 2 2 3 2" xfId="6587"/>
    <cellStyle name="Обычный 15 31 2 2 2 4" xfId="6588"/>
    <cellStyle name="Обычный 15 31 2 2 3" xfId="6589"/>
    <cellStyle name="Обычный 15 31 2 2 3 2" xfId="6590"/>
    <cellStyle name="Обычный 15 31 2 2 3 2 2" xfId="6591"/>
    <cellStyle name="Обычный 15 31 2 2 3 3" xfId="6592"/>
    <cellStyle name="Обычный 15 31 2 2 4" xfId="6593"/>
    <cellStyle name="Обычный 15 31 2 2 4 2" xfId="6594"/>
    <cellStyle name="Обычный 15 31 2 2 5" xfId="6595"/>
    <cellStyle name="Обычный 15 31 2 3" xfId="6596"/>
    <cellStyle name="Обычный 15 31 2 3 2" xfId="6597"/>
    <cellStyle name="Обычный 15 31 2 3 2 2" xfId="6598"/>
    <cellStyle name="Обычный 15 31 2 3 2 2 2" xfId="6599"/>
    <cellStyle name="Обычный 15 31 2 3 2 2 2 2" xfId="6600"/>
    <cellStyle name="Обычный 15 31 2 3 2 2 3" xfId="6601"/>
    <cellStyle name="Обычный 15 31 2 3 2 3" xfId="6602"/>
    <cellStyle name="Обычный 15 31 2 3 2 3 2" xfId="6603"/>
    <cellStyle name="Обычный 15 31 2 3 2 4" xfId="6604"/>
    <cellStyle name="Обычный 15 31 2 3 3" xfId="6605"/>
    <cellStyle name="Обычный 15 31 2 3 3 2" xfId="6606"/>
    <cellStyle name="Обычный 15 31 2 3 3 2 2" xfId="6607"/>
    <cellStyle name="Обычный 15 31 2 3 3 3" xfId="6608"/>
    <cellStyle name="Обычный 15 31 2 3 4" xfId="6609"/>
    <cellStyle name="Обычный 15 31 2 3 4 2" xfId="6610"/>
    <cellStyle name="Обычный 15 31 2 3 5" xfId="6611"/>
    <cellStyle name="Обычный 15 31 2 4" xfId="6612"/>
    <cellStyle name="Обычный 15 31 2 4 2" xfId="6613"/>
    <cellStyle name="Обычный 15 31 2 4 2 2" xfId="6614"/>
    <cellStyle name="Обычный 15 31 2 4 2 2 2" xfId="6615"/>
    <cellStyle name="Обычный 15 31 2 4 2 3" xfId="6616"/>
    <cellStyle name="Обычный 15 31 2 4 3" xfId="6617"/>
    <cellStyle name="Обычный 15 31 2 4 3 2" xfId="6618"/>
    <cellStyle name="Обычный 15 31 2 4 4" xfId="6619"/>
    <cellStyle name="Обычный 15 31 2 5" xfId="6620"/>
    <cellStyle name="Обычный 15 31 2 5 2" xfId="6621"/>
    <cellStyle name="Обычный 15 31 2 5 2 2" xfId="6622"/>
    <cellStyle name="Обычный 15 31 2 5 3" xfId="6623"/>
    <cellStyle name="Обычный 15 31 2 6" xfId="6624"/>
    <cellStyle name="Обычный 15 31 2 6 2" xfId="6625"/>
    <cellStyle name="Обычный 15 31 2 7" xfId="6626"/>
    <cellStyle name="Обычный 15 31 3" xfId="6627"/>
    <cellStyle name="Обычный 15 31 3 2" xfId="6628"/>
    <cellStyle name="Обычный 15 31 3 2 2" xfId="6629"/>
    <cellStyle name="Обычный 15 31 3 2 2 2" xfId="6630"/>
    <cellStyle name="Обычный 15 31 3 2 2 2 2" xfId="6631"/>
    <cellStyle name="Обычный 15 31 3 2 2 3" xfId="6632"/>
    <cellStyle name="Обычный 15 31 3 2 3" xfId="6633"/>
    <cellStyle name="Обычный 15 31 3 2 3 2" xfId="6634"/>
    <cellStyle name="Обычный 15 31 3 2 4" xfId="6635"/>
    <cellStyle name="Обычный 15 31 3 3" xfId="6636"/>
    <cellStyle name="Обычный 15 31 3 3 2" xfId="6637"/>
    <cellStyle name="Обычный 15 31 3 3 2 2" xfId="6638"/>
    <cellStyle name="Обычный 15 31 3 3 3" xfId="6639"/>
    <cellStyle name="Обычный 15 31 3 4" xfId="6640"/>
    <cellStyle name="Обычный 15 31 3 4 2" xfId="6641"/>
    <cellStyle name="Обычный 15 31 3 5" xfId="6642"/>
    <cellStyle name="Обычный 15 31 4" xfId="6643"/>
    <cellStyle name="Обычный 15 31 4 2" xfId="6644"/>
    <cellStyle name="Обычный 15 31 4 2 2" xfId="6645"/>
    <cellStyle name="Обычный 15 31 4 2 2 2" xfId="6646"/>
    <cellStyle name="Обычный 15 31 4 2 2 2 2" xfId="6647"/>
    <cellStyle name="Обычный 15 31 4 2 2 3" xfId="6648"/>
    <cellStyle name="Обычный 15 31 4 2 3" xfId="6649"/>
    <cellStyle name="Обычный 15 31 4 2 3 2" xfId="6650"/>
    <cellStyle name="Обычный 15 31 4 2 4" xfId="6651"/>
    <cellStyle name="Обычный 15 31 4 3" xfId="6652"/>
    <cellStyle name="Обычный 15 31 4 3 2" xfId="6653"/>
    <cellStyle name="Обычный 15 31 4 3 2 2" xfId="6654"/>
    <cellStyle name="Обычный 15 31 4 3 3" xfId="6655"/>
    <cellStyle name="Обычный 15 31 4 4" xfId="6656"/>
    <cellStyle name="Обычный 15 31 4 4 2" xfId="6657"/>
    <cellStyle name="Обычный 15 31 4 5" xfId="6658"/>
    <cellStyle name="Обычный 15 31 5" xfId="6659"/>
    <cellStyle name="Обычный 15 31 5 2" xfId="6660"/>
    <cellStyle name="Обычный 15 31 5 2 2" xfId="6661"/>
    <cellStyle name="Обычный 15 31 5 2 2 2" xfId="6662"/>
    <cellStyle name="Обычный 15 31 5 2 3" xfId="6663"/>
    <cellStyle name="Обычный 15 31 5 3" xfId="6664"/>
    <cellStyle name="Обычный 15 31 5 3 2" xfId="6665"/>
    <cellStyle name="Обычный 15 31 5 4" xfId="6666"/>
    <cellStyle name="Обычный 15 31 6" xfId="6667"/>
    <cellStyle name="Обычный 15 31 6 2" xfId="6668"/>
    <cellStyle name="Обычный 15 31 6 2 2" xfId="6669"/>
    <cellStyle name="Обычный 15 31 6 3" xfId="6670"/>
    <cellStyle name="Обычный 15 31 7" xfId="6671"/>
    <cellStyle name="Обычный 15 31 7 2" xfId="6672"/>
    <cellStyle name="Обычный 15 31 8" xfId="6673"/>
    <cellStyle name="Обычный 15 32" xfId="6674"/>
    <cellStyle name="Обычный 15 32 2" xfId="6675"/>
    <cellStyle name="Обычный 15 32 2 2" xfId="6676"/>
    <cellStyle name="Обычный 15 32 2 2 2" xfId="6677"/>
    <cellStyle name="Обычный 15 32 2 2 2 2" xfId="6678"/>
    <cellStyle name="Обычный 15 32 2 2 2 2 2" xfId="6679"/>
    <cellStyle name="Обычный 15 32 2 2 2 2 2 2" xfId="6680"/>
    <cellStyle name="Обычный 15 32 2 2 2 2 3" xfId="6681"/>
    <cellStyle name="Обычный 15 32 2 2 2 3" xfId="6682"/>
    <cellStyle name="Обычный 15 32 2 2 2 3 2" xfId="6683"/>
    <cellStyle name="Обычный 15 32 2 2 2 4" xfId="6684"/>
    <cellStyle name="Обычный 15 32 2 2 3" xfId="6685"/>
    <cellStyle name="Обычный 15 32 2 2 3 2" xfId="6686"/>
    <cellStyle name="Обычный 15 32 2 2 3 2 2" xfId="6687"/>
    <cellStyle name="Обычный 15 32 2 2 3 3" xfId="6688"/>
    <cellStyle name="Обычный 15 32 2 2 4" xfId="6689"/>
    <cellStyle name="Обычный 15 32 2 2 4 2" xfId="6690"/>
    <cellStyle name="Обычный 15 32 2 2 5" xfId="6691"/>
    <cellStyle name="Обычный 15 32 2 3" xfId="6692"/>
    <cellStyle name="Обычный 15 32 2 3 2" xfId="6693"/>
    <cellStyle name="Обычный 15 32 2 3 2 2" xfId="6694"/>
    <cellStyle name="Обычный 15 32 2 3 2 2 2" xfId="6695"/>
    <cellStyle name="Обычный 15 32 2 3 2 2 2 2" xfId="6696"/>
    <cellStyle name="Обычный 15 32 2 3 2 2 3" xfId="6697"/>
    <cellStyle name="Обычный 15 32 2 3 2 3" xfId="6698"/>
    <cellStyle name="Обычный 15 32 2 3 2 3 2" xfId="6699"/>
    <cellStyle name="Обычный 15 32 2 3 2 4" xfId="6700"/>
    <cellStyle name="Обычный 15 32 2 3 3" xfId="6701"/>
    <cellStyle name="Обычный 15 32 2 3 3 2" xfId="6702"/>
    <cellStyle name="Обычный 15 32 2 3 3 2 2" xfId="6703"/>
    <cellStyle name="Обычный 15 32 2 3 3 3" xfId="6704"/>
    <cellStyle name="Обычный 15 32 2 3 4" xfId="6705"/>
    <cellStyle name="Обычный 15 32 2 3 4 2" xfId="6706"/>
    <cellStyle name="Обычный 15 32 2 3 5" xfId="6707"/>
    <cellStyle name="Обычный 15 32 2 4" xfId="6708"/>
    <cellStyle name="Обычный 15 32 2 4 2" xfId="6709"/>
    <cellStyle name="Обычный 15 32 2 4 2 2" xfId="6710"/>
    <cellStyle name="Обычный 15 32 2 4 2 2 2" xfId="6711"/>
    <cellStyle name="Обычный 15 32 2 4 2 3" xfId="6712"/>
    <cellStyle name="Обычный 15 32 2 4 3" xfId="6713"/>
    <cellStyle name="Обычный 15 32 2 4 3 2" xfId="6714"/>
    <cellStyle name="Обычный 15 32 2 4 4" xfId="6715"/>
    <cellStyle name="Обычный 15 32 2 5" xfId="6716"/>
    <cellStyle name="Обычный 15 32 2 5 2" xfId="6717"/>
    <cellStyle name="Обычный 15 32 2 5 2 2" xfId="6718"/>
    <cellStyle name="Обычный 15 32 2 5 3" xfId="6719"/>
    <cellStyle name="Обычный 15 32 2 6" xfId="6720"/>
    <cellStyle name="Обычный 15 32 2 6 2" xfId="6721"/>
    <cellStyle name="Обычный 15 32 2 7" xfId="6722"/>
    <cellStyle name="Обычный 15 32 3" xfId="6723"/>
    <cellStyle name="Обычный 15 32 3 2" xfId="6724"/>
    <cellStyle name="Обычный 15 32 3 2 2" xfId="6725"/>
    <cellStyle name="Обычный 15 32 3 2 2 2" xfId="6726"/>
    <cellStyle name="Обычный 15 32 3 2 2 2 2" xfId="6727"/>
    <cellStyle name="Обычный 15 32 3 2 2 3" xfId="6728"/>
    <cellStyle name="Обычный 15 32 3 2 3" xfId="6729"/>
    <cellStyle name="Обычный 15 32 3 2 3 2" xfId="6730"/>
    <cellStyle name="Обычный 15 32 3 2 4" xfId="6731"/>
    <cellStyle name="Обычный 15 32 3 3" xfId="6732"/>
    <cellStyle name="Обычный 15 32 3 3 2" xfId="6733"/>
    <cellStyle name="Обычный 15 32 3 3 2 2" xfId="6734"/>
    <cellStyle name="Обычный 15 32 3 3 3" xfId="6735"/>
    <cellStyle name="Обычный 15 32 3 4" xfId="6736"/>
    <cellStyle name="Обычный 15 32 3 4 2" xfId="6737"/>
    <cellStyle name="Обычный 15 32 3 5" xfId="6738"/>
    <cellStyle name="Обычный 15 32 4" xfId="6739"/>
    <cellStyle name="Обычный 15 32 4 2" xfId="6740"/>
    <cellStyle name="Обычный 15 32 4 2 2" xfId="6741"/>
    <cellStyle name="Обычный 15 32 4 2 2 2" xfId="6742"/>
    <cellStyle name="Обычный 15 32 4 2 2 2 2" xfId="6743"/>
    <cellStyle name="Обычный 15 32 4 2 2 3" xfId="6744"/>
    <cellStyle name="Обычный 15 32 4 2 3" xfId="6745"/>
    <cellStyle name="Обычный 15 32 4 2 3 2" xfId="6746"/>
    <cellStyle name="Обычный 15 32 4 2 4" xfId="6747"/>
    <cellStyle name="Обычный 15 32 4 3" xfId="6748"/>
    <cellStyle name="Обычный 15 32 4 3 2" xfId="6749"/>
    <cellStyle name="Обычный 15 32 4 3 2 2" xfId="6750"/>
    <cellStyle name="Обычный 15 32 4 3 3" xfId="6751"/>
    <cellStyle name="Обычный 15 32 4 4" xfId="6752"/>
    <cellStyle name="Обычный 15 32 4 4 2" xfId="6753"/>
    <cellStyle name="Обычный 15 32 4 5" xfId="6754"/>
    <cellStyle name="Обычный 15 32 5" xfId="6755"/>
    <cellStyle name="Обычный 15 32 5 2" xfId="6756"/>
    <cellStyle name="Обычный 15 32 5 2 2" xfId="6757"/>
    <cellStyle name="Обычный 15 32 5 2 2 2" xfId="6758"/>
    <cellStyle name="Обычный 15 32 5 2 3" xfId="6759"/>
    <cellStyle name="Обычный 15 32 5 3" xfId="6760"/>
    <cellStyle name="Обычный 15 32 5 3 2" xfId="6761"/>
    <cellStyle name="Обычный 15 32 5 4" xfId="6762"/>
    <cellStyle name="Обычный 15 32 6" xfId="6763"/>
    <cellStyle name="Обычный 15 32 6 2" xfId="6764"/>
    <cellStyle name="Обычный 15 32 6 2 2" xfId="6765"/>
    <cellStyle name="Обычный 15 32 6 3" xfId="6766"/>
    <cellStyle name="Обычный 15 32 7" xfId="6767"/>
    <cellStyle name="Обычный 15 32 7 2" xfId="6768"/>
    <cellStyle name="Обычный 15 32 8" xfId="6769"/>
    <cellStyle name="Обычный 15 33" xfId="6770"/>
    <cellStyle name="Обычный 15 33 2" xfId="6771"/>
    <cellStyle name="Обычный 15 33 2 2" xfId="6772"/>
    <cellStyle name="Обычный 15 33 2 2 2" xfId="6773"/>
    <cellStyle name="Обычный 15 33 2 2 2 2" xfId="6774"/>
    <cellStyle name="Обычный 15 33 2 2 2 2 2" xfId="6775"/>
    <cellStyle name="Обычный 15 33 2 2 2 2 2 2" xfId="6776"/>
    <cellStyle name="Обычный 15 33 2 2 2 2 3" xfId="6777"/>
    <cellStyle name="Обычный 15 33 2 2 2 3" xfId="6778"/>
    <cellStyle name="Обычный 15 33 2 2 2 3 2" xfId="6779"/>
    <cellStyle name="Обычный 15 33 2 2 2 4" xfId="6780"/>
    <cellStyle name="Обычный 15 33 2 2 3" xfId="6781"/>
    <cellStyle name="Обычный 15 33 2 2 3 2" xfId="6782"/>
    <cellStyle name="Обычный 15 33 2 2 3 2 2" xfId="6783"/>
    <cellStyle name="Обычный 15 33 2 2 3 3" xfId="6784"/>
    <cellStyle name="Обычный 15 33 2 2 4" xfId="6785"/>
    <cellStyle name="Обычный 15 33 2 2 4 2" xfId="6786"/>
    <cellStyle name="Обычный 15 33 2 2 5" xfId="6787"/>
    <cellStyle name="Обычный 15 33 2 3" xfId="6788"/>
    <cellStyle name="Обычный 15 33 2 3 2" xfId="6789"/>
    <cellStyle name="Обычный 15 33 2 3 2 2" xfId="6790"/>
    <cellStyle name="Обычный 15 33 2 3 2 2 2" xfId="6791"/>
    <cellStyle name="Обычный 15 33 2 3 2 2 2 2" xfId="6792"/>
    <cellStyle name="Обычный 15 33 2 3 2 2 3" xfId="6793"/>
    <cellStyle name="Обычный 15 33 2 3 2 3" xfId="6794"/>
    <cellStyle name="Обычный 15 33 2 3 2 3 2" xfId="6795"/>
    <cellStyle name="Обычный 15 33 2 3 2 4" xfId="6796"/>
    <cellStyle name="Обычный 15 33 2 3 3" xfId="6797"/>
    <cellStyle name="Обычный 15 33 2 3 3 2" xfId="6798"/>
    <cellStyle name="Обычный 15 33 2 3 3 2 2" xfId="6799"/>
    <cellStyle name="Обычный 15 33 2 3 3 3" xfId="6800"/>
    <cellStyle name="Обычный 15 33 2 3 4" xfId="6801"/>
    <cellStyle name="Обычный 15 33 2 3 4 2" xfId="6802"/>
    <cellStyle name="Обычный 15 33 2 3 5" xfId="6803"/>
    <cellStyle name="Обычный 15 33 2 4" xfId="6804"/>
    <cellStyle name="Обычный 15 33 2 4 2" xfId="6805"/>
    <cellStyle name="Обычный 15 33 2 4 2 2" xfId="6806"/>
    <cellStyle name="Обычный 15 33 2 4 2 2 2" xfId="6807"/>
    <cellStyle name="Обычный 15 33 2 4 2 3" xfId="6808"/>
    <cellStyle name="Обычный 15 33 2 4 3" xfId="6809"/>
    <cellStyle name="Обычный 15 33 2 4 3 2" xfId="6810"/>
    <cellStyle name="Обычный 15 33 2 4 4" xfId="6811"/>
    <cellStyle name="Обычный 15 33 2 5" xfId="6812"/>
    <cellStyle name="Обычный 15 33 2 5 2" xfId="6813"/>
    <cellStyle name="Обычный 15 33 2 5 2 2" xfId="6814"/>
    <cellStyle name="Обычный 15 33 2 5 3" xfId="6815"/>
    <cellStyle name="Обычный 15 33 2 6" xfId="6816"/>
    <cellStyle name="Обычный 15 33 2 6 2" xfId="6817"/>
    <cellStyle name="Обычный 15 33 2 7" xfId="6818"/>
    <cellStyle name="Обычный 15 33 3" xfId="6819"/>
    <cellStyle name="Обычный 15 33 3 2" xfId="6820"/>
    <cellStyle name="Обычный 15 33 3 2 2" xfId="6821"/>
    <cellStyle name="Обычный 15 33 3 2 2 2" xfId="6822"/>
    <cellStyle name="Обычный 15 33 3 2 2 2 2" xfId="6823"/>
    <cellStyle name="Обычный 15 33 3 2 2 3" xfId="6824"/>
    <cellStyle name="Обычный 15 33 3 2 3" xfId="6825"/>
    <cellStyle name="Обычный 15 33 3 2 3 2" xfId="6826"/>
    <cellStyle name="Обычный 15 33 3 2 4" xfId="6827"/>
    <cellStyle name="Обычный 15 33 3 3" xfId="6828"/>
    <cellStyle name="Обычный 15 33 3 3 2" xfId="6829"/>
    <cellStyle name="Обычный 15 33 3 3 2 2" xfId="6830"/>
    <cellStyle name="Обычный 15 33 3 3 3" xfId="6831"/>
    <cellStyle name="Обычный 15 33 3 4" xfId="6832"/>
    <cellStyle name="Обычный 15 33 3 4 2" xfId="6833"/>
    <cellStyle name="Обычный 15 33 3 5" xfId="6834"/>
    <cellStyle name="Обычный 15 33 4" xfId="6835"/>
    <cellStyle name="Обычный 15 33 4 2" xfId="6836"/>
    <cellStyle name="Обычный 15 33 4 2 2" xfId="6837"/>
    <cellStyle name="Обычный 15 33 4 2 2 2" xfId="6838"/>
    <cellStyle name="Обычный 15 33 4 2 2 2 2" xfId="6839"/>
    <cellStyle name="Обычный 15 33 4 2 2 3" xfId="6840"/>
    <cellStyle name="Обычный 15 33 4 2 3" xfId="6841"/>
    <cellStyle name="Обычный 15 33 4 2 3 2" xfId="6842"/>
    <cellStyle name="Обычный 15 33 4 2 4" xfId="6843"/>
    <cellStyle name="Обычный 15 33 4 3" xfId="6844"/>
    <cellStyle name="Обычный 15 33 4 3 2" xfId="6845"/>
    <cellStyle name="Обычный 15 33 4 3 2 2" xfId="6846"/>
    <cellStyle name="Обычный 15 33 4 3 3" xfId="6847"/>
    <cellStyle name="Обычный 15 33 4 4" xfId="6848"/>
    <cellStyle name="Обычный 15 33 4 4 2" xfId="6849"/>
    <cellStyle name="Обычный 15 33 4 5" xfId="6850"/>
    <cellStyle name="Обычный 15 33 5" xfId="6851"/>
    <cellStyle name="Обычный 15 33 5 2" xfId="6852"/>
    <cellStyle name="Обычный 15 33 5 2 2" xfId="6853"/>
    <cellStyle name="Обычный 15 33 5 2 2 2" xfId="6854"/>
    <cellStyle name="Обычный 15 33 5 2 3" xfId="6855"/>
    <cellStyle name="Обычный 15 33 5 3" xfId="6856"/>
    <cellStyle name="Обычный 15 33 5 3 2" xfId="6857"/>
    <cellStyle name="Обычный 15 33 5 4" xfId="6858"/>
    <cellStyle name="Обычный 15 33 6" xfId="6859"/>
    <cellStyle name="Обычный 15 33 6 2" xfId="6860"/>
    <cellStyle name="Обычный 15 33 6 2 2" xfId="6861"/>
    <cellStyle name="Обычный 15 33 6 3" xfId="6862"/>
    <cellStyle name="Обычный 15 33 7" xfId="6863"/>
    <cellStyle name="Обычный 15 33 7 2" xfId="6864"/>
    <cellStyle name="Обычный 15 33 8" xfId="6865"/>
    <cellStyle name="Обычный 15 34" xfId="6866"/>
    <cellStyle name="Обычный 15 34 2" xfId="6867"/>
    <cellStyle name="Обычный 15 34 2 2" xfId="6868"/>
    <cellStyle name="Обычный 15 34 2 2 2" xfId="6869"/>
    <cellStyle name="Обычный 15 34 2 2 2 2" xfId="6870"/>
    <cellStyle name="Обычный 15 34 2 2 2 2 2" xfId="6871"/>
    <cellStyle name="Обычный 15 34 2 2 2 2 2 2" xfId="6872"/>
    <cellStyle name="Обычный 15 34 2 2 2 2 3" xfId="6873"/>
    <cellStyle name="Обычный 15 34 2 2 2 3" xfId="6874"/>
    <cellStyle name="Обычный 15 34 2 2 2 3 2" xfId="6875"/>
    <cellStyle name="Обычный 15 34 2 2 2 4" xfId="6876"/>
    <cellStyle name="Обычный 15 34 2 2 3" xfId="6877"/>
    <cellStyle name="Обычный 15 34 2 2 3 2" xfId="6878"/>
    <cellStyle name="Обычный 15 34 2 2 3 2 2" xfId="6879"/>
    <cellStyle name="Обычный 15 34 2 2 3 3" xfId="6880"/>
    <cellStyle name="Обычный 15 34 2 2 4" xfId="6881"/>
    <cellStyle name="Обычный 15 34 2 2 4 2" xfId="6882"/>
    <cellStyle name="Обычный 15 34 2 2 5" xfId="6883"/>
    <cellStyle name="Обычный 15 34 2 3" xfId="6884"/>
    <cellStyle name="Обычный 15 34 2 3 2" xfId="6885"/>
    <cellStyle name="Обычный 15 34 2 3 2 2" xfId="6886"/>
    <cellStyle name="Обычный 15 34 2 3 2 2 2" xfId="6887"/>
    <cellStyle name="Обычный 15 34 2 3 2 2 2 2" xfId="6888"/>
    <cellStyle name="Обычный 15 34 2 3 2 2 3" xfId="6889"/>
    <cellStyle name="Обычный 15 34 2 3 2 3" xfId="6890"/>
    <cellStyle name="Обычный 15 34 2 3 2 3 2" xfId="6891"/>
    <cellStyle name="Обычный 15 34 2 3 2 4" xfId="6892"/>
    <cellStyle name="Обычный 15 34 2 3 3" xfId="6893"/>
    <cellStyle name="Обычный 15 34 2 3 3 2" xfId="6894"/>
    <cellStyle name="Обычный 15 34 2 3 3 2 2" xfId="6895"/>
    <cellStyle name="Обычный 15 34 2 3 3 3" xfId="6896"/>
    <cellStyle name="Обычный 15 34 2 3 4" xfId="6897"/>
    <cellStyle name="Обычный 15 34 2 3 4 2" xfId="6898"/>
    <cellStyle name="Обычный 15 34 2 3 5" xfId="6899"/>
    <cellStyle name="Обычный 15 34 2 4" xfId="6900"/>
    <cellStyle name="Обычный 15 34 2 4 2" xfId="6901"/>
    <cellStyle name="Обычный 15 34 2 4 2 2" xfId="6902"/>
    <cellStyle name="Обычный 15 34 2 4 2 2 2" xfId="6903"/>
    <cellStyle name="Обычный 15 34 2 4 2 3" xfId="6904"/>
    <cellStyle name="Обычный 15 34 2 4 3" xfId="6905"/>
    <cellStyle name="Обычный 15 34 2 4 3 2" xfId="6906"/>
    <cellStyle name="Обычный 15 34 2 4 4" xfId="6907"/>
    <cellStyle name="Обычный 15 34 2 5" xfId="6908"/>
    <cellStyle name="Обычный 15 34 2 5 2" xfId="6909"/>
    <cellStyle name="Обычный 15 34 2 5 2 2" xfId="6910"/>
    <cellStyle name="Обычный 15 34 2 5 3" xfId="6911"/>
    <cellStyle name="Обычный 15 34 2 6" xfId="6912"/>
    <cellStyle name="Обычный 15 34 2 6 2" xfId="6913"/>
    <cellStyle name="Обычный 15 34 2 7" xfId="6914"/>
    <cellStyle name="Обычный 15 34 3" xfId="6915"/>
    <cellStyle name="Обычный 15 34 3 2" xfId="6916"/>
    <cellStyle name="Обычный 15 34 3 2 2" xfId="6917"/>
    <cellStyle name="Обычный 15 34 3 2 2 2" xfId="6918"/>
    <cellStyle name="Обычный 15 34 3 2 2 2 2" xfId="6919"/>
    <cellStyle name="Обычный 15 34 3 2 2 3" xfId="6920"/>
    <cellStyle name="Обычный 15 34 3 2 3" xfId="6921"/>
    <cellStyle name="Обычный 15 34 3 2 3 2" xfId="6922"/>
    <cellStyle name="Обычный 15 34 3 2 4" xfId="6923"/>
    <cellStyle name="Обычный 15 34 3 3" xfId="6924"/>
    <cellStyle name="Обычный 15 34 3 3 2" xfId="6925"/>
    <cellStyle name="Обычный 15 34 3 3 2 2" xfId="6926"/>
    <cellStyle name="Обычный 15 34 3 3 3" xfId="6927"/>
    <cellStyle name="Обычный 15 34 3 4" xfId="6928"/>
    <cellStyle name="Обычный 15 34 3 4 2" xfId="6929"/>
    <cellStyle name="Обычный 15 34 3 5" xfId="6930"/>
    <cellStyle name="Обычный 15 34 4" xfId="6931"/>
    <cellStyle name="Обычный 15 34 4 2" xfId="6932"/>
    <cellStyle name="Обычный 15 34 4 2 2" xfId="6933"/>
    <cellStyle name="Обычный 15 34 4 2 2 2" xfId="6934"/>
    <cellStyle name="Обычный 15 34 4 2 2 2 2" xfId="6935"/>
    <cellStyle name="Обычный 15 34 4 2 2 3" xfId="6936"/>
    <cellStyle name="Обычный 15 34 4 2 3" xfId="6937"/>
    <cellStyle name="Обычный 15 34 4 2 3 2" xfId="6938"/>
    <cellStyle name="Обычный 15 34 4 2 4" xfId="6939"/>
    <cellStyle name="Обычный 15 34 4 3" xfId="6940"/>
    <cellStyle name="Обычный 15 34 4 3 2" xfId="6941"/>
    <cellStyle name="Обычный 15 34 4 3 2 2" xfId="6942"/>
    <cellStyle name="Обычный 15 34 4 3 3" xfId="6943"/>
    <cellStyle name="Обычный 15 34 4 4" xfId="6944"/>
    <cellStyle name="Обычный 15 34 4 4 2" xfId="6945"/>
    <cellStyle name="Обычный 15 34 4 5" xfId="6946"/>
    <cellStyle name="Обычный 15 34 5" xfId="6947"/>
    <cellStyle name="Обычный 15 34 5 2" xfId="6948"/>
    <cellStyle name="Обычный 15 34 5 2 2" xfId="6949"/>
    <cellStyle name="Обычный 15 34 5 2 2 2" xfId="6950"/>
    <cellStyle name="Обычный 15 34 5 2 3" xfId="6951"/>
    <cellStyle name="Обычный 15 34 5 3" xfId="6952"/>
    <cellStyle name="Обычный 15 34 5 3 2" xfId="6953"/>
    <cellStyle name="Обычный 15 34 5 4" xfId="6954"/>
    <cellStyle name="Обычный 15 34 6" xfId="6955"/>
    <cellStyle name="Обычный 15 34 6 2" xfId="6956"/>
    <cellStyle name="Обычный 15 34 6 2 2" xfId="6957"/>
    <cellStyle name="Обычный 15 34 6 3" xfId="6958"/>
    <cellStyle name="Обычный 15 34 7" xfId="6959"/>
    <cellStyle name="Обычный 15 34 7 2" xfId="6960"/>
    <cellStyle name="Обычный 15 34 8" xfId="6961"/>
    <cellStyle name="Обычный 15 35" xfId="6962"/>
    <cellStyle name="Обычный 15 35 2" xfId="6963"/>
    <cellStyle name="Обычный 15 35 2 2" xfId="6964"/>
    <cellStyle name="Обычный 15 35 2 2 2" xfId="6965"/>
    <cellStyle name="Обычный 15 35 2 2 2 2" xfId="6966"/>
    <cellStyle name="Обычный 15 35 2 2 2 2 2" xfId="6967"/>
    <cellStyle name="Обычный 15 35 2 2 2 2 2 2" xfId="6968"/>
    <cellStyle name="Обычный 15 35 2 2 2 2 3" xfId="6969"/>
    <cellStyle name="Обычный 15 35 2 2 2 3" xfId="6970"/>
    <cellStyle name="Обычный 15 35 2 2 2 3 2" xfId="6971"/>
    <cellStyle name="Обычный 15 35 2 2 2 4" xfId="6972"/>
    <cellStyle name="Обычный 15 35 2 2 3" xfId="6973"/>
    <cellStyle name="Обычный 15 35 2 2 3 2" xfId="6974"/>
    <cellStyle name="Обычный 15 35 2 2 3 2 2" xfId="6975"/>
    <cellStyle name="Обычный 15 35 2 2 3 3" xfId="6976"/>
    <cellStyle name="Обычный 15 35 2 2 4" xfId="6977"/>
    <cellStyle name="Обычный 15 35 2 2 4 2" xfId="6978"/>
    <cellStyle name="Обычный 15 35 2 2 5" xfId="6979"/>
    <cellStyle name="Обычный 15 35 2 3" xfId="6980"/>
    <cellStyle name="Обычный 15 35 2 3 2" xfId="6981"/>
    <cellStyle name="Обычный 15 35 2 3 2 2" xfId="6982"/>
    <cellStyle name="Обычный 15 35 2 3 2 2 2" xfId="6983"/>
    <cellStyle name="Обычный 15 35 2 3 2 2 2 2" xfId="6984"/>
    <cellStyle name="Обычный 15 35 2 3 2 2 3" xfId="6985"/>
    <cellStyle name="Обычный 15 35 2 3 2 3" xfId="6986"/>
    <cellStyle name="Обычный 15 35 2 3 2 3 2" xfId="6987"/>
    <cellStyle name="Обычный 15 35 2 3 2 4" xfId="6988"/>
    <cellStyle name="Обычный 15 35 2 3 3" xfId="6989"/>
    <cellStyle name="Обычный 15 35 2 3 3 2" xfId="6990"/>
    <cellStyle name="Обычный 15 35 2 3 3 2 2" xfId="6991"/>
    <cellStyle name="Обычный 15 35 2 3 3 3" xfId="6992"/>
    <cellStyle name="Обычный 15 35 2 3 4" xfId="6993"/>
    <cellStyle name="Обычный 15 35 2 3 4 2" xfId="6994"/>
    <cellStyle name="Обычный 15 35 2 3 5" xfId="6995"/>
    <cellStyle name="Обычный 15 35 2 4" xfId="6996"/>
    <cellStyle name="Обычный 15 35 2 4 2" xfId="6997"/>
    <cellStyle name="Обычный 15 35 2 4 2 2" xfId="6998"/>
    <cellStyle name="Обычный 15 35 2 4 2 2 2" xfId="6999"/>
    <cellStyle name="Обычный 15 35 2 4 2 3" xfId="7000"/>
    <cellStyle name="Обычный 15 35 2 4 3" xfId="7001"/>
    <cellStyle name="Обычный 15 35 2 4 3 2" xfId="7002"/>
    <cellStyle name="Обычный 15 35 2 4 4" xfId="7003"/>
    <cellStyle name="Обычный 15 35 2 5" xfId="7004"/>
    <cellStyle name="Обычный 15 35 2 5 2" xfId="7005"/>
    <cellStyle name="Обычный 15 35 2 5 2 2" xfId="7006"/>
    <cellStyle name="Обычный 15 35 2 5 3" xfId="7007"/>
    <cellStyle name="Обычный 15 35 2 6" xfId="7008"/>
    <cellStyle name="Обычный 15 35 2 6 2" xfId="7009"/>
    <cellStyle name="Обычный 15 35 2 7" xfId="7010"/>
    <cellStyle name="Обычный 15 35 3" xfId="7011"/>
    <cellStyle name="Обычный 15 35 3 2" xfId="7012"/>
    <cellStyle name="Обычный 15 35 3 2 2" xfId="7013"/>
    <cellStyle name="Обычный 15 35 3 2 2 2" xfId="7014"/>
    <cellStyle name="Обычный 15 35 3 2 2 2 2" xfId="7015"/>
    <cellStyle name="Обычный 15 35 3 2 2 3" xfId="7016"/>
    <cellStyle name="Обычный 15 35 3 2 3" xfId="7017"/>
    <cellStyle name="Обычный 15 35 3 2 3 2" xfId="7018"/>
    <cellStyle name="Обычный 15 35 3 2 4" xfId="7019"/>
    <cellStyle name="Обычный 15 35 3 3" xfId="7020"/>
    <cellStyle name="Обычный 15 35 3 3 2" xfId="7021"/>
    <cellStyle name="Обычный 15 35 3 3 2 2" xfId="7022"/>
    <cellStyle name="Обычный 15 35 3 3 3" xfId="7023"/>
    <cellStyle name="Обычный 15 35 3 4" xfId="7024"/>
    <cellStyle name="Обычный 15 35 3 4 2" xfId="7025"/>
    <cellStyle name="Обычный 15 35 3 5" xfId="7026"/>
    <cellStyle name="Обычный 15 35 4" xfId="7027"/>
    <cellStyle name="Обычный 15 35 4 2" xfId="7028"/>
    <cellStyle name="Обычный 15 35 4 2 2" xfId="7029"/>
    <cellStyle name="Обычный 15 35 4 2 2 2" xfId="7030"/>
    <cellStyle name="Обычный 15 35 4 2 2 2 2" xfId="7031"/>
    <cellStyle name="Обычный 15 35 4 2 2 3" xfId="7032"/>
    <cellStyle name="Обычный 15 35 4 2 3" xfId="7033"/>
    <cellStyle name="Обычный 15 35 4 2 3 2" xfId="7034"/>
    <cellStyle name="Обычный 15 35 4 2 4" xfId="7035"/>
    <cellStyle name="Обычный 15 35 4 3" xfId="7036"/>
    <cellStyle name="Обычный 15 35 4 3 2" xfId="7037"/>
    <cellStyle name="Обычный 15 35 4 3 2 2" xfId="7038"/>
    <cellStyle name="Обычный 15 35 4 3 3" xfId="7039"/>
    <cellStyle name="Обычный 15 35 4 4" xfId="7040"/>
    <cellStyle name="Обычный 15 35 4 4 2" xfId="7041"/>
    <cellStyle name="Обычный 15 35 4 5" xfId="7042"/>
    <cellStyle name="Обычный 15 35 5" xfId="7043"/>
    <cellStyle name="Обычный 15 35 5 2" xfId="7044"/>
    <cellStyle name="Обычный 15 35 5 2 2" xfId="7045"/>
    <cellStyle name="Обычный 15 35 5 2 2 2" xfId="7046"/>
    <cellStyle name="Обычный 15 35 5 2 3" xfId="7047"/>
    <cellStyle name="Обычный 15 35 5 3" xfId="7048"/>
    <cellStyle name="Обычный 15 35 5 3 2" xfId="7049"/>
    <cellStyle name="Обычный 15 35 5 4" xfId="7050"/>
    <cellStyle name="Обычный 15 35 6" xfId="7051"/>
    <cellStyle name="Обычный 15 35 6 2" xfId="7052"/>
    <cellStyle name="Обычный 15 35 6 2 2" xfId="7053"/>
    <cellStyle name="Обычный 15 35 6 3" xfId="7054"/>
    <cellStyle name="Обычный 15 35 7" xfId="7055"/>
    <cellStyle name="Обычный 15 35 7 2" xfId="7056"/>
    <cellStyle name="Обычный 15 35 8" xfId="7057"/>
    <cellStyle name="Обычный 15 36" xfId="7058"/>
    <cellStyle name="Обычный 15 36 2" xfId="7059"/>
    <cellStyle name="Обычный 15 36 2 2" xfId="7060"/>
    <cellStyle name="Обычный 15 36 2 2 2" xfId="7061"/>
    <cellStyle name="Обычный 15 36 2 2 2 2" xfId="7062"/>
    <cellStyle name="Обычный 15 36 2 2 2 2 2" xfId="7063"/>
    <cellStyle name="Обычный 15 36 2 2 2 2 2 2" xfId="7064"/>
    <cellStyle name="Обычный 15 36 2 2 2 2 3" xfId="7065"/>
    <cellStyle name="Обычный 15 36 2 2 2 3" xfId="7066"/>
    <cellStyle name="Обычный 15 36 2 2 2 3 2" xfId="7067"/>
    <cellStyle name="Обычный 15 36 2 2 2 4" xfId="7068"/>
    <cellStyle name="Обычный 15 36 2 2 3" xfId="7069"/>
    <cellStyle name="Обычный 15 36 2 2 3 2" xfId="7070"/>
    <cellStyle name="Обычный 15 36 2 2 3 2 2" xfId="7071"/>
    <cellStyle name="Обычный 15 36 2 2 3 3" xfId="7072"/>
    <cellStyle name="Обычный 15 36 2 2 4" xfId="7073"/>
    <cellStyle name="Обычный 15 36 2 2 4 2" xfId="7074"/>
    <cellStyle name="Обычный 15 36 2 2 5" xfId="7075"/>
    <cellStyle name="Обычный 15 36 2 3" xfId="7076"/>
    <cellStyle name="Обычный 15 36 2 3 2" xfId="7077"/>
    <cellStyle name="Обычный 15 36 2 3 2 2" xfId="7078"/>
    <cellStyle name="Обычный 15 36 2 3 2 2 2" xfId="7079"/>
    <cellStyle name="Обычный 15 36 2 3 2 2 2 2" xfId="7080"/>
    <cellStyle name="Обычный 15 36 2 3 2 2 3" xfId="7081"/>
    <cellStyle name="Обычный 15 36 2 3 2 3" xfId="7082"/>
    <cellStyle name="Обычный 15 36 2 3 2 3 2" xfId="7083"/>
    <cellStyle name="Обычный 15 36 2 3 2 4" xfId="7084"/>
    <cellStyle name="Обычный 15 36 2 3 3" xfId="7085"/>
    <cellStyle name="Обычный 15 36 2 3 3 2" xfId="7086"/>
    <cellStyle name="Обычный 15 36 2 3 3 2 2" xfId="7087"/>
    <cellStyle name="Обычный 15 36 2 3 3 3" xfId="7088"/>
    <cellStyle name="Обычный 15 36 2 3 4" xfId="7089"/>
    <cellStyle name="Обычный 15 36 2 3 4 2" xfId="7090"/>
    <cellStyle name="Обычный 15 36 2 3 5" xfId="7091"/>
    <cellStyle name="Обычный 15 36 2 4" xfId="7092"/>
    <cellStyle name="Обычный 15 36 2 4 2" xfId="7093"/>
    <cellStyle name="Обычный 15 36 2 4 2 2" xfId="7094"/>
    <cellStyle name="Обычный 15 36 2 4 2 2 2" xfId="7095"/>
    <cellStyle name="Обычный 15 36 2 4 2 3" xfId="7096"/>
    <cellStyle name="Обычный 15 36 2 4 3" xfId="7097"/>
    <cellStyle name="Обычный 15 36 2 4 3 2" xfId="7098"/>
    <cellStyle name="Обычный 15 36 2 4 4" xfId="7099"/>
    <cellStyle name="Обычный 15 36 2 5" xfId="7100"/>
    <cellStyle name="Обычный 15 36 2 5 2" xfId="7101"/>
    <cellStyle name="Обычный 15 36 2 5 2 2" xfId="7102"/>
    <cellStyle name="Обычный 15 36 2 5 3" xfId="7103"/>
    <cellStyle name="Обычный 15 36 2 6" xfId="7104"/>
    <cellStyle name="Обычный 15 36 2 6 2" xfId="7105"/>
    <cellStyle name="Обычный 15 36 2 7" xfId="7106"/>
    <cellStyle name="Обычный 15 36 3" xfId="7107"/>
    <cellStyle name="Обычный 15 36 3 2" xfId="7108"/>
    <cellStyle name="Обычный 15 36 3 2 2" xfId="7109"/>
    <cellStyle name="Обычный 15 36 3 2 2 2" xfId="7110"/>
    <cellStyle name="Обычный 15 36 3 2 2 2 2" xfId="7111"/>
    <cellStyle name="Обычный 15 36 3 2 2 3" xfId="7112"/>
    <cellStyle name="Обычный 15 36 3 2 3" xfId="7113"/>
    <cellStyle name="Обычный 15 36 3 2 3 2" xfId="7114"/>
    <cellStyle name="Обычный 15 36 3 2 4" xfId="7115"/>
    <cellStyle name="Обычный 15 36 3 3" xfId="7116"/>
    <cellStyle name="Обычный 15 36 3 3 2" xfId="7117"/>
    <cellStyle name="Обычный 15 36 3 3 2 2" xfId="7118"/>
    <cellStyle name="Обычный 15 36 3 3 3" xfId="7119"/>
    <cellStyle name="Обычный 15 36 3 4" xfId="7120"/>
    <cellStyle name="Обычный 15 36 3 4 2" xfId="7121"/>
    <cellStyle name="Обычный 15 36 3 5" xfId="7122"/>
    <cellStyle name="Обычный 15 36 4" xfId="7123"/>
    <cellStyle name="Обычный 15 36 4 2" xfId="7124"/>
    <cellStyle name="Обычный 15 36 4 2 2" xfId="7125"/>
    <cellStyle name="Обычный 15 36 4 2 2 2" xfId="7126"/>
    <cellStyle name="Обычный 15 36 4 2 2 2 2" xfId="7127"/>
    <cellStyle name="Обычный 15 36 4 2 2 3" xfId="7128"/>
    <cellStyle name="Обычный 15 36 4 2 3" xfId="7129"/>
    <cellStyle name="Обычный 15 36 4 2 3 2" xfId="7130"/>
    <cellStyle name="Обычный 15 36 4 2 4" xfId="7131"/>
    <cellStyle name="Обычный 15 36 4 3" xfId="7132"/>
    <cellStyle name="Обычный 15 36 4 3 2" xfId="7133"/>
    <cellStyle name="Обычный 15 36 4 3 2 2" xfId="7134"/>
    <cellStyle name="Обычный 15 36 4 3 3" xfId="7135"/>
    <cellStyle name="Обычный 15 36 4 4" xfId="7136"/>
    <cellStyle name="Обычный 15 36 4 4 2" xfId="7137"/>
    <cellStyle name="Обычный 15 36 4 5" xfId="7138"/>
    <cellStyle name="Обычный 15 36 5" xfId="7139"/>
    <cellStyle name="Обычный 15 36 5 2" xfId="7140"/>
    <cellStyle name="Обычный 15 36 5 2 2" xfId="7141"/>
    <cellStyle name="Обычный 15 36 5 2 2 2" xfId="7142"/>
    <cellStyle name="Обычный 15 36 5 2 3" xfId="7143"/>
    <cellStyle name="Обычный 15 36 5 3" xfId="7144"/>
    <cellStyle name="Обычный 15 36 5 3 2" xfId="7145"/>
    <cellStyle name="Обычный 15 36 5 4" xfId="7146"/>
    <cellStyle name="Обычный 15 36 6" xfId="7147"/>
    <cellStyle name="Обычный 15 36 6 2" xfId="7148"/>
    <cellStyle name="Обычный 15 36 6 2 2" xfId="7149"/>
    <cellStyle name="Обычный 15 36 6 3" xfId="7150"/>
    <cellStyle name="Обычный 15 36 7" xfId="7151"/>
    <cellStyle name="Обычный 15 36 7 2" xfId="7152"/>
    <cellStyle name="Обычный 15 36 8" xfId="7153"/>
    <cellStyle name="Обычный 15 37" xfId="7154"/>
    <cellStyle name="Обычный 15 37 2" xfId="7155"/>
    <cellStyle name="Обычный 15 37 2 2" xfId="7156"/>
    <cellStyle name="Обычный 15 37 2 2 2" xfId="7157"/>
    <cellStyle name="Обычный 15 37 2 2 2 2" xfId="7158"/>
    <cellStyle name="Обычный 15 37 2 2 2 2 2" xfId="7159"/>
    <cellStyle name="Обычный 15 37 2 2 2 2 2 2" xfId="7160"/>
    <cellStyle name="Обычный 15 37 2 2 2 2 3" xfId="7161"/>
    <cellStyle name="Обычный 15 37 2 2 2 3" xfId="7162"/>
    <cellStyle name="Обычный 15 37 2 2 2 3 2" xfId="7163"/>
    <cellStyle name="Обычный 15 37 2 2 2 4" xfId="7164"/>
    <cellStyle name="Обычный 15 37 2 2 3" xfId="7165"/>
    <cellStyle name="Обычный 15 37 2 2 3 2" xfId="7166"/>
    <cellStyle name="Обычный 15 37 2 2 3 2 2" xfId="7167"/>
    <cellStyle name="Обычный 15 37 2 2 3 3" xfId="7168"/>
    <cellStyle name="Обычный 15 37 2 2 4" xfId="7169"/>
    <cellStyle name="Обычный 15 37 2 2 4 2" xfId="7170"/>
    <cellStyle name="Обычный 15 37 2 2 5" xfId="7171"/>
    <cellStyle name="Обычный 15 37 2 3" xfId="7172"/>
    <cellStyle name="Обычный 15 37 2 3 2" xfId="7173"/>
    <cellStyle name="Обычный 15 37 2 3 2 2" xfId="7174"/>
    <cellStyle name="Обычный 15 37 2 3 2 2 2" xfId="7175"/>
    <cellStyle name="Обычный 15 37 2 3 2 2 2 2" xfId="7176"/>
    <cellStyle name="Обычный 15 37 2 3 2 2 3" xfId="7177"/>
    <cellStyle name="Обычный 15 37 2 3 2 3" xfId="7178"/>
    <cellStyle name="Обычный 15 37 2 3 2 3 2" xfId="7179"/>
    <cellStyle name="Обычный 15 37 2 3 2 4" xfId="7180"/>
    <cellStyle name="Обычный 15 37 2 3 3" xfId="7181"/>
    <cellStyle name="Обычный 15 37 2 3 3 2" xfId="7182"/>
    <cellStyle name="Обычный 15 37 2 3 3 2 2" xfId="7183"/>
    <cellStyle name="Обычный 15 37 2 3 3 3" xfId="7184"/>
    <cellStyle name="Обычный 15 37 2 3 4" xfId="7185"/>
    <cellStyle name="Обычный 15 37 2 3 4 2" xfId="7186"/>
    <cellStyle name="Обычный 15 37 2 3 5" xfId="7187"/>
    <cellStyle name="Обычный 15 37 2 4" xfId="7188"/>
    <cellStyle name="Обычный 15 37 2 4 2" xfId="7189"/>
    <cellStyle name="Обычный 15 37 2 4 2 2" xfId="7190"/>
    <cellStyle name="Обычный 15 37 2 4 2 2 2" xfId="7191"/>
    <cellStyle name="Обычный 15 37 2 4 2 3" xfId="7192"/>
    <cellStyle name="Обычный 15 37 2 4 3" xfId="7193"/>
    <cellStyle name="Обычный 15 37 2 4 3 2" xfId="7194"/>
    <cellStyle name="Обычный 15 37 2 4 4" xfId="7195"/>
    <cellStyle name="Обычный 15 37 2 5" xfId="7196"/>
    <cellStyle name="Обычный 15 37 2 5 2" xfId="7197"/>
    <cellStyle name="Обычный 15 37 2 5 2 2" xfId="7198"/>
    <cellStyle name="Обычный 15 37 2 5 3" xfId="7199"/>
    <cellStyle name="Обычный 15 37 2 6" xfId="7200"/>
    <cellStyle name="Обычный 15 37 2 6 2" xfId="7201"/>
    <cellStyle name="Обычный 15 37 2 7" xfId="7202"/>
    <cellStyle name="Обычный 15 37 3" xfId="7203"/>
    <cellStyle name="Обычный 15 37 3 2" xfId="7204"/>
    <cellStyle name="Обычный 15 37 3 2 2" xfId="7205"/>
    <cellStyle name="Обычный 15 37 3 2 2 2" xfId="7206"/>
    <cellStyle name="Обычный 15 37 3 2 2 2 2" xfId="7207"/>
    <cellStyle name="Обычный 15 37 3 2 2 3" xfId="7208"/>
    <cellStyle name="Обычный 15 37 3 2 3" xfId="7209"/>
    <cellStyle name="Обычный 15 37 3 2 3 2" xfId="7210"/>
    <cellStyle name="Обычный 15 37 3 2 4" xfId="7211"/>
    <cellStyle name="Обычный 15 37 3 3" xfId="7212"/>
    <cellStyle name="Обычный 15 37 3 3 2" xfId="7213"/>
    <cellStyle name="Обычный 15 37 3 3 2 2" xfId="7214"/>
    <cellStyle name="Обычный 15 37 3 3 3" xfId="7215"/>
    <cellStyle name="Обычный 15 37 3 4" xfId="7216"/>
    <cellStyle name="Обычный 15 37 3 4 2" xfId="7217"/>
    <cellStyle name="Обычный 15 37 3 5" xfId="7218"/>
    <cellStyle name="Обычный 15 37 4" xfId="7219"/>
    <cellStyle name="Обычный 15 37 4 2" xfId="7220"/>
    <cellStyle name="Обычный 15 37 4 2 2" xfId="7221"/>
    <cellStyle name="Обычный 15 37 4 2 2 2" xfId="7222"/>
    <cellStyle name="Обычный 15 37 4 2 2 2 2" xfId="7223"/>
    <cellStyle name="Обычный 15 37 4 2 2 3" xfId="7224"/>
    <cellStyle name="Обычный 15 37 4 2 3" xfId="7225"/>
    <cellStyle name="Обычный 15 37 4 2 3 2" xfId="7226"/>
    <cellStyle name="Обычный 15 37 4 2 4" xfId="7227"/>
    <cellStyle name="Обычный 15 37 4 3" xfId="7228"/>
    <cellStyle name="Обычный 15 37 4 3 2" xfId="7229"/>
    <cellStyle name="Обычный 15 37 4 3 2 2" xfId="7230"/>
    <cellStyle name="Обычный 15 37 4 3 3" xfId="7231"/>
    <cellStyle name="Обычный 15 37 4 4" xfId="7232"/>
    <cellStyle name="Обычный 15 37 4 4 2" xfId="7233"/>
    <cellStyle name="Обычный 15 37 4 5" xfId="7234"/>
    <cellStyle name="Обычный 15 37 5" xfId="7235"/>
    <cellStyle name="Обычный 15 37 5 2" xfId="7236"/>
    <cellStyle name="Обычный 15 37 5 2 2" xfId="7237"/>
    <cellStyle name="Обычный 15 37 5 2 2 2" xfId="7238"/>
    <cellStyle name="Обычный 15 37 5 2 3" xfId="7239"/>
    <cellStyle name="Обычный 15 37 5 3" xfId="7240"/>
    <cellStyle name="Обычный 15 37 5 3 2" xfId="7241"/>
    <cellStyle name="Обычный 15 37 5 4" xfId="7242"/>
    <cellStyle name="Обычный 15 37 6" xfId="7243"/>
    <cellStyle name="Обычный 15 37 6 2" xfId="7244"/>
    <cellStyle name="Обычный 15 37 6 2 2" xfId="7245"/>
    <cellStyle name="Обычный 15 37 6 3" xfId="7246"/>
    <cellStyle name="Обычный 15 37 7" xfId="7247"/>
    <cellStyle name="Обычный 15 37 7 2" xfId="7248"/>
    <cellStyle name="Обычный 15 37 8" xfId="7249"/>
    <cellStyle name="Обычный 15 38" xfId="7250"/>
    <cellStyle name="Обычный 15 38 2" xfId="7251"/>
    <cellStyle name="Обычный 15 38 2 2" xfId="7252"/>
    <cellStyle name="Обычный 15 38 2 2 2" xfId="7253"/>
    <cellStyle name="Обычный 15 38 2 2 2 2" xfId="7254"/>
    <cellStyle name="Обычный 15 38 2 2 2 2 2" xfId="7255"/>
    <cellStyle name="Обычный 15 38 2 2 2 2 2 2" xfId="7256"/>
    <cellStyle name="Обычный 15 38 2 2 2 2 3" xfId="7257"/>
    <cellStyle name="Обычный 15 38 2 2 2 3" xfId="7258"/>
    <cellStyle name="Обычный 15 38 2 2 2 3 2" xfId="7259"/>
    <cellStyle name="Обычный 15 38 2 2 2 4" xfId="7260"/>
    <cellStyle name="Обычный 15 38 2 2 3" xfId="7261"/>
    <cellStyle name="Обычный 15 38 2 2 3 2" xfId="7262"/>
    <cellStyle name="Обычный 15 38 2 2 3 2 2" xfId="7263"/>
    <cellStyle name="Обычный 15 38 2 2 3 3" xfId="7264"/>
    <cellStyle name="Обычный 15 38 2 2 4" xfId="7265"/>
    <cellStyle name="Обычный 15 38 2 2 4 2" xfId="7266"/>
    <cellStyle name="Обычный 15 38 2 2 5" xfId="7267"/>
    <cellStyle name="Обычный 15 38 2 3" xfId="7268"/>
    <cellStyle name="Обычный 15 38 2 3 2" xfId="7269"/>
    <cellStyle name="Обычный 15 38 2 3 2 2" xfId="7270"/>
    <cellStyle name="Обычный 15 38 2 3 2 2 2" xfId="7271"/>
    <cellStyle name="Обычный 15 38 2 3 2 2 2 2" xfId="7272"/>
    <cellStyle name="Обычный 15 38 2 3 2 2 3" xfId="7273"/>
    <cellStyle name="Обычный 15 38 2 3 2 3" xfId="7274"/>
    <cellStyle name="Обычный 15 38 2 3 2 3 2" xfId="7275"/>
    <cellStyle name="Обычный 15 38 2 3 2 4" xfId="7276"/>
    <cellStyle name="Обычный 15 38 2 3 3" xfId="7277"/>
    <cellStyle name="Обычный 15 38 2 3 3 2" xfId="7278"/>
    <cellStyle name="Обычный 15 38 2 3 3 2 2" xfId="7279"/>
    <cellStyle name="Обычный 15 38 2 3 3 3" xfId="7280"/>
    <cellStyle name="Обычный 15 38 2 3 4" xfId="7281"/>
    <cellStyle name="Обычный 15 38 2 3 4 2" xfId="7282"/>
    <cellStyle name="Обычный 15 38 2 3 5" xfId="7283"/>
    <cellStyle name="Обычный 15 38 2 4" xfId="7284"/>
    <cellStyle name="Обычный 15 38 2 4 2" xfId="7285"/>
    <cellStyle name="Обычный 15 38 2 4 2 2" xfId="7286"/>
    <cellStyle name="Обычный 15 38 2 4 2 2 2" xfId="7287"/>
    <cellStyle name="Обычный 15 38 2 4 2 3" xfId="7288"/>
    <cellStyle name="Обычный 15 38 2 4 3" xfId="7289"/>
    <cellStyle name="Обычный 15 38 2 4 3 2" xfId="7290"/>
    <cellStyle name="Обычный 15 38 2 4 4" xfId="7291"/>
    <cellStyle name="Обычный 15 38 2 5" xfId="7292"/>
    <cellStyle name="Обычный 15 38 2 5 2" xfId="7293"/>
    <cellStyle name="Обычный 15 38 2 5 2 2" xfId="7294"/>
    <cellStyle name="Обычный 15 38 2 5 3" xfId="7295"/>
    <cellStyle name="Обычный 15 38 2 6" xfId="7296"/>
    <cellStyle name="Обычный 15 38 2 6 2" xfId="7297"/>
    <cellStyle name="Обычный 15 38 2 7" xfId="7298"/>
    <cellStyle name="Обычный 15 38 3" xfId="7299"/>
    <cellStyle name="Обычный 15 38 3 2" xfId="7300"/>
    <cellStyle name="Обычный 15 38 3 2 2" xfId="7301"/>
    <cellStyle name="Обычный 15 38 3 2 2 2" xfId="7302"/>
    <cellStyle name="Обычный 15 38 3 2 2 2 2" xfId="7303"/>
    <cellStyle name="Обычный 15 38 3 2 2 3" xfId="7304"/>
    <cellStyle name="Обычный 15 38 3 2 3" xfId="7305"/>
    <cellStyle name="Обычный 15 38 3 2 3 2" xfId="7306"/>
    <cellStyle name="Обычный 15 38 3 2 4" xfId="7307"/>
    <cellStyle name="Обычный 15 38 3 3" xfId="7308"/>
    <cellStyle name="Обычный 15 38 3 3 2" xfId="7309"/>
    <cellStyle name="Обычный 15 38 3 3 2 2" xfId="7310"/>
    <cellStyle name="Обычный 15 38 3 3 3" xfId="7311"/>
    <cellStyle name="Обычный 15 38 3 4" xfId="7312"/>
    <cellStyle name="Обычный 15 38 3 4 2" xfId="7313"/>
    <cellStyle name="Обычный 15 38 3 5" xfId="7314"/>
    <cellStyle name="Обычный 15 38 4" xfId="7315"/>
    <cellStyle name="Обычный 15 38 4 2" xfId="7316"/>
    <cellStyle name="Обычный 15 38 4 2 2" xfId="7317"/>
    <cellStyle name="Обычный 15 38 4 2 2 2" xfId="7318"/>
    <cellStyle name="Обычный 15 38 4 2 2 2 2" xfId="7319"/>
    <cellStyle name="Обычный 15 38 4 2 2 3" xfId="7320"/>
    <cellStyle name="Обычный 15 38 4 2 3" xfId="7321"/>
    <cellStyle name="Обычный 15 38 4 2 3 2" xfId="7322"/>
    <cellStyle name="Обычный 15 38 4 2 4" xfId="7323"/>
    <cellStyle name="Обычный 15 38 4 3" xfId="7324"/>
    <cellStyle name="Обычный 15 38 4 3 2" xfId="7325"/>
    <cellStyle name="Обычный 15 38 4 3 2 2" xfId="7326"/>
    <cellStyle name="Обычный 15 38 4 3 3" xfId="7327"/>
    <cellStyle name="Обычный 15 38 4 4" xfId="7328"/>
    <cellStyle name="Обычный 15 38 4 4 2" xfId="7329"/>
    <cellStyle name="Обычный 15 38 4 5" xfId="7330"/>
    <cellStyle name="Обычный 15 38 5" xfId="7331"/>
    <cellStyle name="Обычный 15 38 5 2" xfId="7332"/>
    <cellStyle name="Обычный 15 38 5 2 2" xfId="7333"/>
    <cellStyle name="Обычный 15 38 5 2 2 2" xfId="7334"/>
    <cellStyle name="Обычный 15 38 5 2 3" xfId="7335"/>
    <cellStyle name="Обычный 15 38 5 3" xfId="7336"/>
    <cellStyle name="Обычный 15 38 5 3 2" xfId="7337"/>
    <cellStyle name="Обычный 15 38 5 4" xfId="7338"/>
    <cellStyle name="Обычный 15 38 6" xfId="7339"/>
    <cellStyle name="Обычный 15 38 6 2" xfId="7340"/>
    <cellStyle name="Обычный 15 38 6 2 2" xfId="7341"/>
    <cellStyle name="Обычный 15 38 6 3" xfId="7342"/>
    <cellStyle name="Обычный 15 38 7" xfId="7343"/>
    <cellStyle name="Обычный 15 38 7 2" xfId="7344"/>
    <cellStyle name="Обычный 15 38 8" xfId="7345"/>
    <cellStyle name="Обычный 15 39" xfId="7346"/>
    <cellStyle name="Обычный 15 39 2" xfId="7347"/>
    <cellStyle name="Обычный 15 39 2 2" xfId="7348"/>
    <cellStyle name="Обычный 15 39 2 2 2" xfId="7349"/>
    <cellStyle name="Обычный 15 39 2 2 2 2" xfId="7350"/>
    <cellStyle name="Обычный 15 39 2 2 2 2 2" xfId="7351"/>
    <cellStyle name="Обычный 15 39 2 2 2 2 2 2" xfId="7352"/>
    <cellStyle name="Обычный 15 39 2 2 2 2 3" xfId="7353"/>
    <cellStyle name="Обычный 15 39 2 2 2 3" xfId="7354"/>
    <cellStyle name="Обычный 15 39 2 2 2 3 2" xfId="7355"/>
    <cellStyle name="Обычный 15 39 2 2 2 4" xfId="7356"/>
    <cellStyle name="Обычный 15 39 2 2 3" xfId="7357"/>
    <cellStyle name="Обычный 15 39 2 2 3 2" xfId="7358"/>
    <cellStyle name="Обычный 15 39 2 2 3 2 2" xfId="7359"/>
    <cellStyle name="Обычный 15 39 2 2 3 3" xfId="7360"/>
    <cellStyle name="Обычный 15 39 2 2 4" xfId="7361"/>
    <cellStyle name="Обычный 15 39 2 2 4 2" xfId="7362"/>
    <cellStyle name="Обычный 15 39 2 2 5" xfId="7363"/>
    <cellStyle name="Обычный 15 39 2 3" xfId="7364"/>
    <cellStyle name="Обычный 15 39 2 3 2" xfId="7365"/>
    <cellStyle name="Обычный 15 39 2 3 2 2" xfId="7366"/>
    <cellStyle name="Обычный 15 39 2 3 2 2 2" xfId="7367"/>
    <cellStyle name="Обычный 15 39 2 3 2 2 2 2" xfId="7368"/>
    <cellStyle name="Обычный 15 39 2 3 2 2 3" xfId="7369"/>
    <cellStyle name="Обычный 15 39 2 3 2 3" xfId="7370"/>
    <cellStyle name="Обычный 15 39 2 3 2 3 2" xfId="7371"/>
    <cellStyle name="Обычный 15 39 2 3 2 4" xfId="7372"/>
    <cellStyle name="Обычный 15 39 2 3 3" xfId="7373"/>
    <cellStyle name="Обычный 15 39 2 3 3 2" xfId="7374"/>
    <cellStyle name="Обычный 15 39 2 3 3 2 2" xfId="7375"/>
    <cellStyle name="Обычный 15 39 2 3 3 3" xfId="7376"/>
    <cellStyle name="Обычный 15 39 2 3 4" xfId="7377"/>
    <cellStyle name="Обычный 15 39 2 3 4 2" xfId="7378"/>
    <cellStyle name="Обычный 15 39 2 3 5" xfId="7379"/>
    <cellStyle name="Обычный 15 39 2 4" xfId="7380"/>
    <cellStyle name="Обычный 15 39 2 4 2" xfId="7381"/>
    <cellStyle name="Обычный 15 39 2 4 2 2" xfId="7382"/>
    <cellStyle name="Обычный 15 39 2 4 2 2 2" xfId="7383"/>
    <cellStyle name="Обычный 15 39 2 4 2 3" xfId="7384"/>
    <cellStyle name="Обычный 15 39 2 4 3" xfId="7385"/>
    <cellStyle name="Обычный 15 39 2 4 3 2" xfId="7386"/>
    <cellStyle name="Обычный 15 39 2 4 4" xfId="7387"/>
    <cellStyle name="Обычный 15 39 2 5" xfId="7388"/>
    <cellStyle name="Обычный 15 39 2 5 2" xfId="7389"/>
    <cellStyle name="Обычный 15 39 2 5 2 2" xfId="7390"/>
    <cellStyle name="Обычный 15 39 2 5 3" xfId="7391"/>
    <cellStyle name="Обычный 15 39 2 6" xfId="7392"/>
    <cellStyle name="Обычный 15 39 2 6 2" xfId="7393"/>
    <cellStyle name="Обычный 15 39 2 7" xfId="7394"/>
    <cellStyle name="Обычный 15 39 3" xfId="7395"/>
    <cellStyle name="Обычный 15 39 3 2" xfId="7396"/>
    <cellStyle name="Обычный 15 39 3 2 2" xfId="7397"/>
    <cellStyle name="Обычный 15 39 3 2 2 2" xfId="7398"/>
    <cellStyle name="Обычный 15 39 3 2 2 2 2" xfId="7399"/>
    <cellStyle name="Обычный 15 39 3 2 2 3" xfId="7400"/>
    <cellStyle name="Обычный 15 39 3 2 3" xfId="7401"/>
    <cellStyle name="Обычный 15 39 3 2 3 2" xfId="7402"/>
    <cellStyle name="Обычный 15 39 3 2 4" xfId="7403"/>
    <cellStyle name="Обычный 15 39 3 3" xfId="7404"/>
    <cellStyle name="Обычный 15 39 3 3 2" xfId="7405"/>
    <cellStyle name="Обычный 15 39 3 3 2 2" xfId="7406"/>
    <cellStyle name="Обычный 15 39 3 3 3" xfId="7407"/>
    <cellStyle name="Обычный 15 39 3 4" xfId="7408"/>
    <cellStyle name="Обычный 15 39 3 4 2" xfId="7409"/>
    <cellStyle name="Обычный 15 39 3 5" xfId="7410"/>
    <cellStyle name="Обычный 15 39 4" xfId="7411"/>
    <cellStyle name="Обычный 15 39 4 2" xfId="7412"/>
    <cellStyle name="Обычный 15 39 4 2 2" xfId="7413"/>
    <cellStyle name="Обычный 15 39 4 2 2 2" xfId="7414"/>
    <cellStyle name="Обычный 15 39 4 2 2 2 2" xfId="7415"/>
    <cellStyle name="Обычный 15 39 4 2 2 3" xfId="7416"/>
    <cellStyle name="Обычный 15 39 4 2 3" xfId="7417"/>
    <cellStyle name="Обычный 15 39 4 2 3 2" xfId="7418"/>
    <cellStyle name="Обычный 15 39 4 2 4" xfId="7419"/>
    <cellStyle name="Обычный 15 39 4 3" xfId="7420"/>
    <cellStyle name="Обычный 15 39 4 3 2" xfId="7421"/>
    <cellStyle name="Обычный 15 39 4 3 2 2" xfId="7422"/>
    <cellStyle name="Обычный 15 39 4 3 3" xfId="7423"/>
    <cellStyle name="Обычный 15 39 4 4" xfId="7424"/>
    <cellStyle name="Обычный 15 39 4 4 2" xfId="7425"/>
    <cellStyle name="Обычный 15 39 4 5" xfId="7426"/>
    <cellStyle name="Обычный 15 39 5" xfId="7427"/>
    <cellStyle name="Обычный 15 39 5 2" xfId="7428"/>
    <cellStyle name="Обычный 15 39 5 2 2" xfId="7429"/>
    <cellStyle name="Обычный 15 39 5 2 2 2" xfId="7430"/>
    <cellStyle name="Обычный 15 39 5 2 3" xfId="7431"/>
    <cellStyle name="Обычный 15 39 5 3" xfId="7432"/>
    <cellStyle name="Обычный 15 39 5 3 2" xfId="7433"/>
    <cellStyle name="Обычный 15 39 5 4" xfId="7434"/>
    <cellStyle name="Обычный 15 39 6" xfId="7435"/>
    <cellStyle name="Обычный 15 39 6 2" xfId="7436"/>
    <cellStyle name="Обычный 15 39 6 2 2" xfId="7437"/>
    <cellStyle name="Обычный 15 39 6 3" xfId="7438"/>
    <cellStyle name="Обычный 15 39 7" xfId="7439"/>
    <cellStyle name="Обычный 15 39 7 2" xfId="7440"/>
    <cellStyle name="Обычный 15 39 8" xfId="7441"/>
    <cellStyle name="Обычный 15 4" xfId="7442"/>
    <cellStyle name="Обычный 15 4 2" xfId="7443"/>
    <cellStyle name="Обычный 15 4 2 2" xfId="7444"/>
    <cellStyle name="Обычный 15 4 2 2 2" xfId="7445"/>
    <cellStyle name="Обычный 15 4 2 2 2 2" xfId="7446"/>
    <cellStyle name="Обычный 15 4 2 2 2 2 2" xfId="7447"/>
    <cellStyle name="Обычный 15 4 2 2 2 2 2 2" xfId="7448"/>
    <cellStyle name="Обычный 15 4 2 2 2 2 3" xfId="7449"/>
    <cellStyle name="Обычный 15 4 2 2 2 3" xfId="7450"/>
    <cellStyle name="Обычный 15 4 2 2 2 3 2" xfId="7451"/>
    <cellStyle name="Обычный 15 4 2 2 2 4" xfId="7452"/>
    <cellStyle name="Обычный 15 4 2 2 3" xfId="7453"/>
    <cellStyle name="Обычный 15 4 2 2 3 2" xfId="7454"/>
    <cellStyle name="Обычный 15 4 2 2 3 2 2" xfId="7455"/>
    <cellStyle name="Обычный 15 4 2 2 3 3" xfId="7456"/>
    <cellStyle name="Обычный 15 4 2 2 4" xfId="7457"/>
    <cellStyle name="Обычный 15 4 2 2 4 2" xfId="7458"/>
    <cellStyle name="Обычный 15 4 2 2 5" xfId="7459"/>
    <cellStyle name="Обычный 15 4 2 3" xfId="7460"/>
    <cellStyle name="Обычный 15 4 2 3 2" xfId="7461"/>
    <cellStyle name="Обычный 15 4 2 3 2 2" xfId="7462"/>
    <cellStyle name="Обычный 15 4 2 3 2 2 2" xfId="7463"/>
    <cellStyle name="Обычный 15 4 2 3 2 2 2 2" xfId="7464"/>
    <cellStyle name="Обычный 15 4 2 3 2 2 3" xfId="7465"/>
    <cellStyle name="Обычный 15 4 2 3 2 3" xfId="7466"/>
    <cellStyle name="Обычный 15 4 2 3 2 3 2" xfId="7467"/>
    <cellStyle name="Обычный 15 4 2 3 2 4" xfId="7468"/>
    <cellStyle name="Обычный 15 4 2 3 3" xfId="7469"/>
    <cellStyle name="Обычный 15 4 2 3 3 2" xfId="7470"/>
    <cellStyle name="Обычный 15 4 2 3 3 2 2" xfId="7471"/>
    <cellStyle name="Обычный 15 4 2 3 3 3" xfId="7472"/>
    <cellStyle name="Обычный 15 4 2 3 4" xfId="7473"/>
    <cellStyle name="Обычный 15 4 2 3 4 2" xfId="7474"/>
    <cellStyle name="Обычный 15 4 2 3 5" xfId="7475"/>
    <cellStyle name="Обычный 15 4 2 4" xfId="7476"/>
    <cellStyle name="Обычный 15 4 2 4 2" xfId="7477"/>
    <cellStyle name="Обычный 15 4 2 4 2 2" xfId="7478"/>
    <cellStyle name="Обычный 15 4 2 4 2 2 2" xfId="7479"/>
    <cellStyle name="Обычный 15 4 2 4 2 3" xfId="7480"/>
    <cellStyle name="Обычный 15 4 2 4 3" xfId="7481"/>
    <cellStyle name="Обычный 15 4 2 4 3 2" xfId="7482"/>
    <cellStyle name="Обычный 15 4 2 4 4" xfId="7483"/>
    <cellStyle name="Обычный 15 4 2 5" xfId="7484"/>
    <cellStyle name="Обычный 15 4 2 5 2" xfId="7485"/>
    <cellStyle name="Обычный 15 4 2 5 2 2" xfId="7486"/>
    <cellStyle name="Обычный 15 4 2 5 3" xfId="7487"/>
    <cellStyle name="Обычный 15 4 2 6" xfId="7488"/>
    <cellStyle name="Обычный 15 4 2 6 2" xfId="7489"/>
    <cellStyle name="Обычный 15 4 2 7" xfId="7490"/>
    <cellStyle name="Обычный 15 4 3" xfId="7491"/>
    <cellStyle name="Обычный 15 4 3 2" xfId="7492"/>
    <cellStyle name="Обычный 15 4 3 2 2" xfId="7493"/>
    <cellStyle name="Обычный 15 4 3 2 2 2" xfId="7494"/>
    <cellStyle name="Обычный 15 4 3 2 2 2 2" xfId="7495"/>
    <cellStyle name="Обычный 15 4 3 2 2 3" xfId="7496"/>
    <cellStyle name="Обычный 15 4 3 2 3" xfId="7497"/>
    <cellStyle name="Обычный 15 4 3 2 3 2" xfId="7498"/>
    <cellStyle name="Обычный 15 4 3 2 4" xfId="7499"/>
    <cellStyle name="Обычный 15 4 3 3" xfId="7500"/>
    <cellStyle name="Обычный 15 4 3 3 2" xfId="7501"/>
    <cellStyle name="Обычный 15 4 3 3 2 2" xfId="7502"/>
    <cellStyle name="Обычный 15 4 3 3 3" xfId="7503"/>
    <cellStyle name="Обычный 15 4 3 4" xfId="7504"/>
    <cellStyle name="Обычный 15 4 3 4 2" xfId="7505"/>
    <cellStyle name="Обычный 15 4 3 5" xfId="7506"/>
    <cellStyle name="Обычный 15 4 4" xfId="7507"/>
    <cellStyle name="Обычный 15 4 4 2" xfId="7508"/>
    <cellStyle name="Обычный 15 4 4 2 2" xfId="7509"/>
    <cellStyle name="Обычный 15 4 4 2 2 2" xfId="7510"/>
    <cellStyle name="Обычный 15 4 4 2 2 2 2" xfId="7511"/>
    <cellStyle name="Обычный 15 4 4 2 2 3" xfId="7512"/>
    <cellStyle name="Обычный 15 4 4 2 3" xfId="7513"/>
    <cellStyle name="Обычный 15 4 4 2 3 2" xfId="7514"/>
    <cellStyle name="Обычный 15 4 4 2 4" xfId="7515"/>
    <cellStyle name="Обычный 15 4 4 3" xfId="7516"/>
    <cellStyle name="Обычный 15 4 4 3 2" xfId="7517"/>
    <cellStyle name="Обычный 15 4 4 3 2 2" xfId="7518"/>
    <cellStyle name="Обычный 15 4 4 3 3" xfId="7519"/>
    <cellStyle name="Обычный 15 4 4 4" xfId="7520"/>
    <cellStyle name="Обычный 15 4 4 4 2" xfId="7521"/>
    <cellStyle name="Обычный 15 4 4 5" xfId="7522"/>
    <cellStyle name="Обычный 15 4 5" xfId="7523"/>
    <cellStyle name="Обычный 15 4 5 2" xfId="7524"/>
    <cellStyle name="Обычный 15 4 5 2 2" xfId="7525"/>
    <cellStyle name="Обычный 15 4 5 2 2 2" xfId="7526"/>
    <cellStyle name="Обычный 15 4 5 2 3" xfId="7527"/>
    <cellStyle name="Обычный 15 4 5 3" xfId="7528"/>
    <cellStyle name="Обычный 15 4 5 3 2" xfId="7529"/>
    <cellStyle name="Обычный 15 4 5 4" xfId="7530"/>
    <cellStyle name="Обычный 15 4 6" xfId="7531"/>
    <cellStyle name="Обычный 15 4 6 2" xfId="7532"/>
    <cellStyle name="Обычный 15 4 6 2 2" xfId="7533"/>
    <cellStyle name="Обычный 15 4 6 3" xfId="7534"/>
    <cellStyle name="Обычный 15 4 7" xfId="7535"/>
    <cellStyle name="Обычный 15 4 7 2" xfId="7536"/>
    <cellStyle name="Обычный 15 4 8" xfId="7537"/>
    <cellStyle name="Обычный 15 40" xfId="7538"/>
    <cellStyle name="Обычный 15 40 2" xfId="7539"/>
    <cellStyle name="Обычный 15 40 2 2" xfId="7540"/>
    <cellStyle name="Обычный 15 40 2 2 2" xfId="7541"/>
    <cellStyle name="Обычный 15 40 2 2 2 2" xfId="7542"/>
    <cellStyle name="Обычный 15 40 2 2 2 2 2" xfId="7543"/>
    <cellStyle name="Обычный 15 40 2 2 2 2 2 2" xfId="7544"/>
    <cellStyle name="Обычный 15 40 2 2 2 2 3" xfId="7545"/>
    <cellStyle name="Обычный 15 40 2 2 2 3" xfId="7546"/>
    <cellStyle name="Обычный 15 40 2 2 2 3 2" xfId="7547"/>
    <cellStyle name="Обычный 15 40 2 2 2 4" xfId="7548"/>
    <cellStyle name="Обычный 15 40 2 2 3" xfId="7549"/>
    <cellStyle name="Обычный 15 40 2 2 3 2" xfId="7550"/>
    <cellStyle name="Обычный 15 40 2 2 3 2 2" xfId="7551"/>
    <cellStyle name="Обычный 15 40 2 2 3 3" xfId="7552"/>
    <cellStyle name="Обычный 15 40 2 2 4" xfId="7553"/>
    <cellStyle name="Обычный 15 40 2 2 4 2" xfId="7554"/>
    <cellStyle name="Обычный 15 40 2 2 5" xfId="7555"/>
    <cellStyle name="Обычный 15 40 2 3" xfId="7556"/>
    <cellStyle name="Обычный 15 40 2 3 2" xfId="7557"/>
    <cellStyle name="Обычный 15 40 2 3 2 2" xfId="7558"/>
    <cellStyle name="Обычный 15 40 2 3 2 2 2" xfId="7559"/>
    <cellStyle name="Обычный 15 40 2 3 2 2 2 2" xfId="7560"/>
    <cellStyle name="Обычный 15 40 2 3 2 2 3" xfId="7561"/>
    <cellStyle name="Обычный 15 40 2 3 2 3" xfId="7562"/>
    <cellStyle name="Обычный 15 40 2 3 2 3 2" xfId="7563"/>
    <cellStyle name="Обычный 15 40 2 3 2 4" xfId="7564"/>
    <cellStyle name="Обычный 15 40 2 3 3" xfId="7565"/>
    <cellStyle name="Обычный 15 40 2 3 3 2" xfId="7566"/>
    <cellStyle name="Обычный 15 40 2 3 3 2 2" xfId="7567"/>
    <cellStyle name="Обычный 15 40 2 3 3 3" xfId="7568"/>
    <cellStyle name="Обычный 15 40 2 3 4" xfId="7569"/>
    <cellStyle name="Обычный 15 40 2 3 4 2" xfId="7570"/>
    <cellStyle name="Обычный 15 40 2 3 5" xfId="7571"/>
    <cellStyle name="Обычный 15 40 2 4" xfId="7572"/>
    <cellStyle name="Обычный 15 40 2 4 2" xfId="7573"/>
    <cellStyle name="Обычный 15 40 2 4 2 2" xfId="7574"/>
    <cellStyle name="Обычный 15 40 2 4 2 2 2" xfId="7575"/>
    <cellStyle name="Обычный 15 40 2 4 2 3" xfId="7576"/>
    <cellStyle name="Обычный 15 40 2 4 3" xfId="7577"/>
    <cellStyle name="Обычный 15 40 2 4 3 2" xfId="7578"/>
    <cellStyle name="Обычный 15 40 2 4 4" xfId="7579"/>
    <cellStyle name="Обычный 15 40 2 5" xfId="7580"/>
    <cellStyle name="Обычный 15 40 2 5 2" xfId="7581"/>
    <cellStyle name="Обычный 15 40 2 5 2 2" xfId="7582"/>
    <cellStyle name="Обычный 15 40 2 5 3" xfId="7583"/>
    <cellStyle name="Обычный 15 40 2 6" xfId="7584"/>
    <cellStyle name="Обычный 15 40 2 6 2" xfId="7585"/>
    <cellStyle name="Обычный 15 40 2 7" xfId="7586"/>
    <cellStyle name="Обычный 15 40 3" xfId="7587"/>
    <cellStyle name="Обычный 15 40 3 2" xfId="7588"/>
    <cellStyle name="Обычный 15 40 3 2 2" xfId="7589"/>
    <cellStyle name="Обычный 15 40 3 2 2 2" xfId="7590"/>
    <cellStyle name="Обычный 15 40 3 2 2 2 2" xfId="7591"/>
    <cellStyle name="Обычный 15 40 3 2 2 3" xfId="7592"/>
    <cellStyle name="Обычный 15 40 3 2 3" xfId="7593"/>
    <cellStyle name="Обычный 15 40 3 2 3 2" xfId="7594"/>
    <cellStyle name="Обычный 15 40 3 2 4" xfId="7595"/>
    <cellStyle name="Обычный 15 40 3 3" xfId="7596"/>
    <cellStyle name="Обычный 15 40 3 3 2" xfId="7597"/>
    <cellStyle name="Обычный 15 40 3 3 2 2" xfId="7598"/>
    <cellStyle name="Обычный 15 40 3 3 3" xfId="7599"/>
    <cellStyle name="Обычный 15 40 3 4" xfId="7600"/>
    <cellStyle name="Обычный 15 40 3 4 2" xfId="7601"/>
    <cellStyle name="Обычный 15 40 3 5" xfId="7602"/>
    <cellStyle name="Обычный 15 40 4" xfId="7603"/>
    <cellStyle name="Обычный 15 40 4 2" xfId="7604"/>
    <cellStyle name="Обычный 15 40 4 2 2" xfId="7605"/>
    <cellStyle name="Обычный 15 40 4 2 2 2" xfId="7606"/>
    <cellStyle name="Обычный 15 40 4 2 2 2 2" xfId="7607"/>
    <cellStyle name="Обычный 15 40 4 2 2 3" xfId="7608"/>
    <cellStyle name="Обычный 15 40 4 2 3" xfId="7609"/>
    <cellStyle name="Обычный 15 40 4 2 3 2" xfId="7610"/>
    <cellStyle name="Обычный 15 40 4 2 4" xfId="7611"/>
    <cellStyle name="Обычный 15 40 4 3" xfId="7612"/>
    <cellStyle name="Обычный 15 40 4 3 2" xfId="7613"/>
    <cellStyle name="Обычный 15 40 4 3 2 2" xfId="7614"/>
    <cellStyle name="Обычный 15 40 4 3 3" xfId="7615"/>
    <cellStyle name="Обычный 15 40 4 4" xfId="7616"/>
    <cellStyle name="Обычный 15 40 4 4 2" xfId="7617"/>
    <cellStyle name="Обычный 15 40 4 5" xfId="7618"/>
    <cellStyle name="Обычный 15 40 5" xfId="7619"/>
    <cellStyle name="Обычный 15 40 5 2" xfId="7620"/>
    <cellStyle name="Обычный 15 40 5 2 2" xfId="7621"/>
    <cellStyle name="Обычный 15 40 5 2 2 2" xfId="7622"/>
    <cellStyle name="Обычный 15 40 5 2 3" xfId="7623"/>
    <cellStyle name="Обычный 15 40 5 3" xfId="7624"/>
    <cellStyle name="Обычный 15 40 5 3 2" xfId="7625"/>
    <cellStyle name="Обычный 15 40 5 4" xfId="7626"/>
    <cellStyle name="Обычный 15 40 6" xfId="7627"/>
    <cellStyle name="Обычный 15 40 6 2" xfId="7628"/>
    <cellStyle name="Обычный 15 40 6 2 2" xfId="7629"/>
    <cellStyle name="Обычный 15 40 6 3" xfId="7630"/>
    <cellStyle name="Обычный 15 40 7" xfId="7631"/>
    <cellStyle name="Обычный 15 40 7 2" xfId="7632"/>
    <cellStyle name="Обычный 15 40 8" xfId="7633"/>
    <cellStyle name="Обычный 15 41" xfId="7634"/>
    <cellStyle name="Обычный 15 41 2" xfId="7635"/>
    <cellStyle name="Обычный 15 41 2 2" xfId="7636"/>
    <cellStyle name="Обычный 15 41 2 2 2" xfId="7637"/>
    <cellStyle name="Обычный 15 41 2 2 2 2" xfId="7638"/>
    <cellStyle name="Обычный 15 41 2 2 2 2 2" xfId="7639"/>
    <cellStyle name="Обычный 15 41 2 2 2 2 2 2" xfId="7640"/>
    <cellStyle name="Обычный 15 41 2 2 2 2 3" xfId="7641"/>
    <cellStyle name="Обычный 15 41 2 2 2 3" xfId="7642"/>
    <cellStyle name="Обычный 15 41 2 2 2 3 2" xfId="7643"/>
    <cellStyle name="Обычный 15 41 2 2 2 4" xfId="7644"/>
    <cellStyle name="Обычный 15 41 2 2 3" xfId="7645"/>
    <cellStyle name="Обычный 15 41 2 2 3 2" xfId="7646"/>
    <cellStyle name="Обычный 15 41 2 2 3 2 2" xfId="7647"/>
    <cellStyle name="Обычный 15 41 2 2 3 3" xfId="7648"/>
    <cellStyle name="Обычный 15 41 2 2 4" xfId="7649"/>
    <cellStyle name="Обычный 15 41 2 2 4 2" xfId="7650"/>
    <cellStyle name="Обычный 15 41 2 2 5" xfId="7651"/>
    <cellStyle name="Обычный 15 41 2 3" xfId="7652"/>
    <cellStyle name="Обычный 15 41 2 3 2" xfId="7653"/>
    <cellStyle name="Обычный 15 41 2 3 2 2" xfId="7654"/>
    <cellStyle name="Обычный 15 41 2 3 2 2 2" xfId="7655"/>
    <cellStyle name="Обычный 15 41 2 3 2 2 2 2" xfId="7656"/>
    <cellStyle name="Обычный 15 41 2 3 2 2 3" xfId="7657"/>
    <cellStyle name="Обычный 15 41 2 3 2 3" xfId="7658"/>
    <cellStyle name="Обычный 15 41 2 3 2 3 2" xfId="7659"/>
    <cellStyle name="Обычный 15 41 2 3 2 4" xfId="7660"/>
    <cellStyle name="Обычный 15 41 2 3 3" xfId="7661"/>
    <cellStyle name="Обычный 15 41 2 3 3 2" xfId="7662"/>
    <cellStyle name="Обычный 15 41 2 3 3 2 2" xfId="7663"/>
    <cellStyle name="Обычный 15 41 2 3 3 3" xfId="7664"/>
    <cellStyle name="Обычный 15 41 2 3 4" xfId="7665"/>
    <cellStyle name="Обычный 15 41 2 3 4 2" xfId="7666"/>
    <cellStyle name="Обычный 15 41 2 3 5" xfId="7667"/>
    <cellStyle name="Обычный 15 41 2 4" xfId="7668"/>
    <cellStyle name="Обычный 15 41 2 4 2" xfId="7669"/>
    <cellStyle name="Обычный 15 41 2 4 2 2" xfId="7670"/>
    <cellStyle name="Обычный 15 41 2 4 2 2 2" xfId="7671"/>
    <cellStyle name="Обычный 15 41 2 4 2 3" xfId="7672"/>
    <cellStyle name="Обычный 15 41 2 4 3" xfId="7673"/>
    <cellStyle name="Обычный 15 41 2 4 3 2" xfId="7674"/>
    <cellStyle name="Обычный 15 41 2 4 4" xfId="7675"/>
    <cellStyle name="Обычный 15 41 2 5" xfId="7676"/>
    <cellStyle name="Обычный 15 41 2 5 2" xfId="7677"/>
    <cellStyle name="Обычный 15 41 2 5 2 2" xfId="7678"/>
    <cellStyle name="Обычный 15 41 2 5 3" xfId="7679"/>
    <cellStyle name="Обычный 15 41 2 6" xfId="7680"/>
    <cellStyle name="Обычный 15 41 2 6 2" xfId="7681"/>
    <cellStyle name="Обычный 15 41 2 7" xfId="7682"/>
    <cellStyle name="Обычный 15 41 3" xfId="7683"/>
    <cellStyle name="Обычный 15 41 3 2" xfId="7684"/>
    <cellStyle name="Обычный 15 41 3 2 2" xfId="7685"/>
    <cellStyle name="Обычный 15 41 3 2 2 2" xfId="7686"/>
    <cellStyle name="Обычный 15 41 3 2 2 2 2" xfId="7687"/>
    <cellStyle name="Обычный 15 41 3 2 2 3" xfId="7688"/>
    <cellStyle name="Обычный 15 41 3 2 3" xfId="7689"/>
    <cellStyle name="Обычный 15 41 3 2 3 2" xfId="7690"/>
    <cellStyle name="Обычный 15 41 3 2 4" xfId="7691"/>
    <cellStyle name="Обычный 15 41 3 3" xfId="7692"/>
    <cellStyle name="Обычный 15 41 3 3 2" xfId="7693"/>
    <cellStyle name="Обычный 15 41 3 3 2 2" xfId="7694"/>
    <cellStyle name="Обычный 15 41 3 3 3" xfId="7695"/>
    <cellStyle name="Обычный 15 41 3 4" xfId="7696"/>
    <cellStyle name="Обычный 15 41 3 4 2" xfId="7697"/>
    <cellStyle name="Обычный 15 41 3 5" xfId="7698"/>
    <cellStyle name="Обычный 15 41 4" xfId="7699"/>
    <cellStyle name="Обычный 15 41 4 2" xfId="7700"/>
    <cellStyle name="Обычный 15 41 4 2 2" xfId="7701"/>
    <cellStyle name="Обычный 15 41 4 2 2 2" xfId="7702"/>
    <cellStyle name="Обычный 15 41 4 2 2 2 2" xfId="7703"/>
    <cellStyle name="Обычный 15 41 4 2 2 3" xfId="7704"/>
    <cellStyle name="Обычный 15 41 4 2 3" xfId="7705"/>
    <cellStyle name="Обычный 15 41 4 2 3 2" xfId="7706"/>
    <cellStyle name="Обычный 15 41 4 2 4" xfId="7707"/>
    <cellStyle name="Обычный 15 41 4 3" xfId="7708"/>
    <cellStyle name="Обычный 15 41 4 3 2" xfId="7709"/>
    <cellStyle name="Обычный 15 41 4 3 2 2" xfId="7710"/>
    <cellStyle name="Обычный 15 41 4 3 3" xfId="7711"/>
    <cellStyle name="Обычный 15 41 4 4" xfId="7712"/>
    <cellStyle name="Обычный 15 41 4 4 2" xfId="7713"/>
    <cellStyle name="Обычный 15 41 4 5" xfId="7714"/>
    <cellStyle name="Обычный 15 41 5" xfId="7715"/>
    <cellStyle name="Обычный 15 41 5 2" xfId="7716"/>
    <cellStyle name="Обычный 15 41 5 2 2" xfId="7717"/>
    <cellStyle name="Обычный 15 41 5 2 2 2" xfId="7718"/>
    <cellStyle name="Обычный 15 41 5 2 3" xfId="7719"/>
    <cellStyle name="Обычный 15 41 5 3" xfId="7720"/>
    <cellStyle name="Обычный 15 41 5 3 2" xfId="7721"/>
    <cellStyle name="Обычный 15 41 5 4" xfId="7722"/>
    <cellStyle name="Обычный 15 41 6" xfId="7723"/>
    <cellStyle name="Обычный 15 41 6 2" xfId="7724"/>
    <cellStyle name="Обычный 15 41 6 2 2" xfId="7725"/>
    <cellStyle name="Обычный 15 41 6 3" xfId="7726"/>
    <cellStyle name="Обычный 15 41 7" xfId="7727"/>
    <cellStyle name="Обычный 15 41 7 2" xfId="7728"/>
    <cellStyle name="Обычный 15 41 8" xfId="7729"/>
    <cellStyle name="Обычный 15 42" xfId="7730"/>
    <cellStyle name="Обычный 15 42 2" xfId="7731"/>
    <cellStyle name="Обычный 15 42 2 2" xfId="7732"/>
    <cellStyle name="Обычный 15 42 2 2 2" xfId="7733"/>
    <cellStyle name="Обычный 15 42 2 2 2 2" xfId="7734"/>
    <cellStyle name="Обычный 15 42 2 2 2 2 2" xfId="7735"/>
    <cellStyle name="Обычный 15 42 2 2 2 2 2 2" xfId="7736"/>
    <cellStyle name="Обычный 15 42 2 2 2 2 3" xfId="7737"/>
    <cellStyle name="Обычный 15 42 2 2 2 3" xfId="7738"/>
    <cellStyle name="Обычный 15 42 2 2 2 3 2" xfId="7739"/>
    <cellStyle name="Обычный 15 42 2 2 2 4" xfId="7740"/>
    <cellStyle name="Обычный 15 42 2 2 3" xfId="7741"/>
    <cellStyle name="Обычный 15 42 2 2 3 2" xfId="7742"/>
    <cellStyle name="Обычный 15 42 2 2 3 2 2" xfId="7743"/>
    <cellStyle name="Обычный 15 42 2 2 3 3" xfId="7744"/>
    <cellStyle name="Обычный 15 42 2 2 4" xfId="7745"/>
    <cellStyle name="Обычный 15 42 2 2 4 2" xfId="7746"/>
    <cellStyle name="Обычный 15 42 2 2 5" xfId="7747"/>
    <cellStyle name="Обычный 15 42 2 3" xfId="7748"/>
    <cellStyle name="Обычный 15 42 2 3 2" xfId="7749"/>
    <cellStyle name="Обычный 15 42 2 3 2 2" xfId="7750"/>
    <cellStyle name="Обычный 15 42 2 3 2 2 2" xfId="7751"/>
    <cellStyle name="Обычный 15 42 2 3 2 2 2 2" xfId="7752"/>
    <cellStyle name="Обычный 15 42 2 3 2 2 3" xfId="7753"/>
    <cellStyle name="Обычный 15 42 2 3 2 3" xfId="7754"/>
    <cellStyle name="Обычный 15 42 2 3 2 3 2" xfId="7755"/>
    <cellStyle name="Обычный 15 42 2 3 2 4" xfId="7756"/>
    <cellStyle name="Обычный 15 42 2 3 3" xfId="7757"/>
    <cellStyle name="Обычный 15 42 2 3 3 2" xfId="7758"/>
    <cellStyle name="Обычный 15 42 2 3 3 2 2" xfId="7759"/>
    <cellStyle name="Обычный 15 42 2 3 3 3" xfId="7760"/>
    <cellStyle name="Обычный 15 42 2 3 4" xfId="7761"/>
    <cellStyle name="Обычный 15 42 2 3 4 2" xfId="7762"/>
    <cellStyle name="Обычный 15 42 2 3 5" xfId="7763"/>
    <cellStyle name="Обычный 15 42 2 4" xfId="7764"/>
    <cellStyle name="Обычный 15 42 2 4 2" xfId="7765"/>
    <cellStyle name="Обычный 15 42 2 4 2 2" xfId="7766"/>
    <cellStyle name="Обычный 15 42 2 4 2 2 2" xfId="7767"/>
    <cellStyle name="Обычный 15 42 2 4 2 3" xfId="7768"/>
    <cellStyle name="Обычный 15 42 2 4 3" xfId="7769"/>
    <cellStyle name="Обычный 15 42 2 4 3 2" xfId="7770"/>
    <cellStyle name="Обычный 15 42 2 4 4" xfId="7771"/>
    <cellStyle name="Обычный 15 42 2 5" xfId="7772"/>
    <cellStyle name="Обычный 15 42 2 5 2" xfId="7773"/>
    <cellStyle name="Обычный 15 42 2 5 2 2" xfId="7774"/>
    <cellStyle name="Обычный 15 42 2 5 3" xfId="7775"/>
    <cellStyle name="Обычный 15 42 2 6" xfId="7776"/>
    <cellStyle name="Обычный 15 42 2 6 2" xfId="7777"/>
    <cellStyle name="Обычный 15 42 2 7" xfId="7778"/>
    <cellStyle name="Обычный 15 42 3" xfId="7779"/>
    <cellStyle name="Обычный 15 42 3 2" xfId="7780"/>
    <cellStyle name="Обычный 15 42 3 2 2" xfId="7781"/>
    <cellStyle name="Обычный 15 42 3 2 2 2" xfId="7782"/>
    <cellStyle name="Обычный 15 42 3 2 2 2 2" xfId="7783"/>
    <cellStyle name="Обычный 15 42 3 2 2 3" xfId="7784"/>
    <cellStyle name="Обычный 15 42 3 2 3" xfId="7785"/>
    <cellStyle name="Обычный 15 42 3 2 3 2" xfId="7786"/>
    <cellStyle name="Обычный 15 42 3 2 4" xfId="7787"/>
    <cellStyle name="Обычный 15 42 3 3" xfId="7788"/>
    <cellStyle name="Обычный 15 42 3 3 2" xfId="7789"/>
    <cellStyle name="Обычный 15 42 3 3 2 2" xfId="7790"/>
    <cellStyle name="Обычный 15 42 3 3 3" xfId="7791"/>
    <cellStyle name="Обычный 15 42 3 4" xfId="7792"/>
    <cellStyle name="Обычный 15 42 3 4 2" xfId="7793"/>
    <cellStyle name="Обычный 15 42 3 5" xfId="7794"/>
    <cellStyle name="Обычный 15 42 4" xfId="7795"/>
    <cellStyle name="Обычный 15 42 4 2" xfId="7796"/>
    <cellStyle name="Обычный 15 42 4 2 2" xfId="7797"/>
    <cellStyle name="Обычный 15 42 4 2 2 2" xfId="7798"/>
    <cellStyle name="Обычный 15 42 4 2 2 2 2" xfId="7799"/>
    <cellStyle name="Обычный 15 42 4 2 2 3" xfId="7800"/>
    <cellStyle name="Обычный 15 42 4 2 3" xfId="7801"/>
    <cellStyle name="Обычный 15 42 4 2 3 2" xfId="7802"/>
    <cellStyle name="Обычный 15 42 4 2 4" xfId="7803"/>
    <cellStyle name="Обычный 15 42 4 3" xfId="7804"/>
    <cellStyle name="Обычный 15 42 4 3 2" xfId="7805"/>
    <cellStyle name="Обычный 15 42 4 3 2 2" xfId="7806"/>
    <cellStyle name="Обычный 15 42 4 3 3" xfId="7807"/>
    <cellStyle name="Обычный 15 42 4 4" xfId="7808"/>
    <cellStyle name="Обычный 15 42 4 4 2" xfId="7809"/>
    <cellStyle name="Обычный 15 42 4 5" xfId="7810"/>
    <cellStyle name="Обычный 15 42 5" xfId="7811"/>
    <cellStyle name="Обычный 15 42 5 2" xfId="7812"/>
    <cellStyle name="Обычный 15 42 5 2 2" xfId="7813"/>
    <cellStyle name="Обычный 15 42 5 2 2 2" xfId="7814"/>
    <cellStyle name="Обычный 15 42 5 2 3" xfId="7815"/>
    <cellStyle name="Обычный 15 42 5 3" xfId="7816"/>
    <cellStyle name="Обычный 15 42 5 3 2" xfId="7817"/>
    <cellStyle name="Обычный 15 42 5 4" xfId="7818"/>
    <cellStyle name="Обычный 15 42 6" xfId="7819"/>
    <cellStyle name="Обычный 15 42 6 2" xfId="7820"/>
    <cellStyle name="Обычный 15 42 6 2 2" xfId="7821"/>
    <cellStyle name="Обычный 15 42 6 3" xfId="7822"/>
    <cellStyle name="Обычный 15 42 7" xfId="7823"/>
    <cellStyle name="Обычный 15 42 7 2" xfId="7824"/>
    <cellStyle name="Обычный 15 42 8" xfId="7825"/>
    <cellStyle name="Обычный 15 43" xfId="7826"/>
    <cellStyle name="Обычный 15 43 2" xfId="7827"/>
    <cellStyle name="Обычный 15 43 2 2" xfId="7828"/>
    <cellStyle name="Обычный 15 43 2 2 2" xfId="7829"/>
    <cellStyle name="Обычный 15 43 2 2 2 2" xfId="7830"/>
    <cellStyle name="Обычный 15 43 2 2 2 2 2" xfId="7831"/>
    <cellStyle name="Обычный 15 43 2 2 2 2 2 2" xfId="7832"/>
    <cellStyle name="Обычный 15 43 2 2 2 2 3" xfId="7833"/>
    <cellStyle name="Обычный 15 43 2 2 2 3" xfId="7834"/>
    <cellStyle name="Обычный 15 43 2 2 2 3 2" xfId="7835"/>
    <cellStyle name="Обычный 15 43 2 2 2 4" xfId="7836"/>
    <cellStyle name="Обычный 15 43 2 2 3" xfId="7837"/>
    <cellStyle name="Обычный 15 43 2 2 3 2" xfId="7838"/>
    <cellStyle name="Обычный 15 43 2 2 3 2 2" xfId="7839"/>
    <cellStyle name="Обычный 15 43 2 2 3 3" xfId="7840"/>
    <cellStyle name="Обычный 15 43 2 2 4" xfId="7841"/>
    <cellStyle name="Обычный 15 43 2 2 4 2" xfId="7842"/>
    <cellStyle name="Обычный 15 43 2 2 5" xfId="7843"/>
    <cellStyle name="Обычный 15 43 2 3" xfId="7844"/>
    <cellStyle name="Обычный 15 43 2 3 2" xfId="7845"/>
    <cellStyle name="Обычный 15 43 2 3 2 2" xfId="7846"/>
    <cellStyle name="Обычный 15 43 2 3 2 2 2" xfId="7847"/>
    <cellStyle name="Обычный 15 43 2 3 2 2 2 2" xfId="7848"/>
    <cellStyle name="Обычный 15 43 2 3 2 2 3" xfId="7849"/>
    <cellStyle name="Обычный 15 43 2 3 2 3" xfId="7850"/>
    <cellStyle name="Обычный 15 43 2 3 2 3 2" xfId="7851"/>
    <cellStyle name="Обычный 15 43 2 3 2 4" xfId="7852"/>
    <cellStyle name="Обычный 15 43 2 3 3" xfId="7853"/>
    <cellStyle name="Обычный 15 43 2 3 3 2" xfId="7854"/>
    <cellStyle name="Обычный 15 43 2 3 3 2 2" xfId="7855"/>
    <cellStyle name="Обычный 15 43 2 3 3 3" xfId="7856"/>
    <cellStyle name="Обычный 15 43 2 3 4" xfId="7857"/>
    <cellStyle name="Обычный 15 43 2 3 4 2" xfId="7858"/>
    <cellStyle name="Обычный 15 43 2 3 5" xfId="7859"/>
    <cellStyle name="Обычный 15 43 2 4" xfId="7860"/>
    <cellStyle name="Обычный 15 43 2 4 2" xfId="7861"/>
    <cellStyle name="Обычный 15 43 2 4 2 2" xfId="7862"/>
    <cellStyle name="Обычный 15 43 2 4 2 2 2" xfId="7863"/>
    <cellStyle name="Обычный 15 43 2 4 2 3" xfId="7864"/>
    <cellStyle name="Обычный 15 43 2 4 3" xfId="7865"/>
    <cellStyle name="Обычный 15 43 2 4 3 2" xfId="7866"/>
    <cellStyle name="Обычный 15 43 2 4 4" xfId="7867"/>
    <cellStyle name="Обычный 15 43 2 5" xfId="7868"/>
    <cellStyle name="Обычный 15 43 2 5 2" xfId="7869"/>
    <cellStyle name="Обычный 15 43 2 5 2 2" xfId="7870"/>
    <cellStyle name="Обычный 15 43 2 5 3" xfId="7871"/>
    <cellStyle name="Обычный 15 43 2 6" xfId="7872"/>
    <cellStyle name="Обычный 15 43 2 6 2" xfId="7873"/>
    <cellStyle name="Обычный 15 43 2 7" xfId="7874"/>
    <cellStyle name="Обычный 15 43 3" xfId="7875"/>
    <cellStyle name="Обычный 15 43 3 2" xfId="7876"/>
    <cellStyle name="Обычный 15 43 3 2 2" xfId="7877"/>
    <cellStyle name="Обычный 15 43 3 2 2 2" xfId="7878"/>
    <cellStyle name="Обычный 15 43 3 2 2 2 2" xfId="7879"/>
    <cellStyle name="Обычный 15 43 3 2 2 3" xfId="7880"/>
    <cellStyle name="Обычный 15 43 3 2 3" xfId="7881"/>
    <cellStyle name="Обычный 15 43 3 2 3 2" xfId="7882"/>
    <cellStyle name="Обычный 15 43 3 2 4" xfId="7883"/>
    <cellStyle name="Обычный 15 43 3 3" xfId="7884"/>
    <cellStyle name="Обычный 15 43 3 3 2" xfId="7885"/>
    <cellStyle name="Обычный 15 43 3 3 2 2" xfId="7886"/>
    <cellStyle name="Обычный 15 43 3 3 3" xfId="7887"/>
    <cellStyle name="Обычный 15 43 3 4" xfId="7888"/>
    <cellStyle name="Обычный 15 43 3 4 2" xfId="7889"/>
    <cellStyle name="Обычный 15 43 3 5" xfId="7890"/>
    <cellStyle name="Обычный 15 43 4" xfId="7891"/>
    <cellStyle name="Обычный 15 43 4 2" xfId="7892"/>
    <cellStyle name="Обычный 15 43 4 2 2" xfId="7893"/>
    <cellStyle name="Обычный 15 43 4 2 2 2" xfId="7894"/>
    <cellStyle name="Обычный 15 43 4 2 2 2 2" xfId="7895"/>
    <cellStyle name="Обычный 15 43 4 2 2 3" xfId="7896"/>
    <cellStyle name="Обычный 15 43 4 2 3" xfId="7897"/>
    <cellStyle name="Обычный 15 43 4 2 3 2" xfId="7898"/>
    <cellStyle name="Обычный 15 43 4 2 4" xfId="7899"/>
    <cellStyle name="Обычный 15 43 4 3" xfId="7900"/>
    <cellStyle name="Обычный 15 43 4 3 2" xfId="7901"/>
    <cellStyle name="Обычный 15 43 4 3 2 2" xfId="7902"/>
    <cellStyle name="Обычный 15 43 4 3 3" xfId="7903"/>
    <cellStyle name="Обычный 15 43 4 4" xfId="7904"/>
    <cellStyle name="Обычный 15 43 4 4 2" xfId="7905"/>
    <cellStyle name="Обычный 15 43 4 5" xfId="7906"/>
    <cellStyle name="Обычный 15 43 5" xfId="7907"/>
    <cellStyle name="Обычный 15 43 5 2" xfId="7908"/>
    <cellStyle name="Обычный 15 43 5 2 2" xfId="7909"/>
    <cellStyle name="Обычный 15 43 5 2 2 2" xfId="7910"/>
    <cellStyle name="Обычный 15 43 5 2 3" xfId="7911"/>
    <cellStyle name="Обычный 15 43 5 3" xfId="7912"/>
    <cellStyle name="Обычный 15 43 5 3 2" xfId="7913"/>
    <cellStyle name="Обычный 15 43 5 4" xfId="7914"/>
    <cellStyle name="Обычный 15 43 6" xfId="7915"/>
    <cellStyle name="Обычный 15 43 6 2" xfId="7916"/>
    <cellStyle name="Обычный 15 43 6 2 2" xfId="7917"/>
    <cellStyle name="Обычный 15 43 6 3" xfId="7918"/>
    <cellStyle name="Обычный 15 43 7" xfId="7919"/>
    <cellStyle name="Обычный 15 43 7 2" xfId="7920"/>
    <cellStyle name="Обычный 15 43 8" xfId="7921"/>
    <cellStyle name="Обычный 15 44" xfId="7922"/>
    <cellStyle name="Обычный 15 44 2" xfId="7923"/>
    <cellStyle name="Обычный 15 44 2 2" xfId="7924"/>
    <cellStyle name="Обычный 15 44 2 2 2" xfId="7925"/>
    <cellStyle name="Обычный 15 44 2 2 2 2" xfId="7926"/>
    <cellStyle name="Обычный 15 44 2 2 2 2 2" xfId="7927"/>
    <cellStyle name="Обычный 15 44 2 2 2 2 2 2" xfId="7928"/>
    <cellStyle name="Обычный 15 44 2 2 2 2 3" xfId="7929"/>
    <cellStyle name="Обычный 15 44 2 2 2 3" xfId="7930"/>
    <cellStyle name="Обычный 15 44 2 2 2 3 2" xfId="7931"/>
    <cellStyle name="Обычный 15 44 2 2 2 4" xfId="7932"/>
    <cellStyle name="Обычный 15 44 2 2 3" xfId="7933"/>
    <cellStyle name="Обычный 15 44 2 2 3 2" xfId="7934"/>
    <cellStyle name="Обычный 15 44 2 2 3 2 2" xfId="7935"/>
    <cellStyle name="Обычный 15 44 2 2 3 3" xfId="7936"/>
    <cellStyle name="Обычный 15 44 2 2 4" xfId="7937"/>
    <cellStyle name="Обычный 15 44 2 2 4 2" xfId="7938"/>
    <cellStyle name="Обычный 15 44 2 2 5" xfId="7939"/>
    <cellStyle name="Обычный 15 44 2 3" xfId="7940"/>
    <cellStyle name="Обычный 15 44 2 3 2" xfId="7941"/>
    <cellStyle name="Обычный 15 44 2 3 2 2" xfId="7942"/>
    <cellStyle name="Обычный 15 44 2 3 2 2 2" xfId="7943"/>
    <cellStyle name="Обычный 15 44 2 3 2 2 2 2" xfId="7944"/>
    <cellStyle name="Обычный 15 44 2 3 2 2 3" xfId="7945"/>
    <cellStyle name="Обычный 15 44 2 3 2 3" xfId="7946"/>
    <cellStyle name="Обычный 15 44 2 3 2 3 2" xfId="7947"/>
    <cellStyle name="Обычный 15 44 2 3 2 4" xfId="7948"/>
    <cellStyle name="Обычный 15 44 2 3 3" xfId="7949"/>
    <cellStyle name="Обычный 15 44 2 3 3 2" xfId="7950"/>
    <cellStyle name="Обычный 15 44 2 3 3 2 2" xfId="7951"/>
    <cellStyle name="Обычный 15 44 2 3 3 3" xfId="7952"/>
    <cellStyle name="Обычный 15 44 2 3 4" xfId="7953"/>
    <cellStyle name="Обычный 15 44 2 3 4 2" xfId="7954"/>
    <cellStyle name="Обычный 15 44 2 3 5" xfId="7955"/>
    <cellStyle name="Обычный 15 44 2 4" xfId="7956"/>
    <cellStyle name="Обычный 15 44 2 4 2" xfId="7957"/>
    <cellStyle name="Обычный 15 44 2 4 2 2" xfId="7958"/>
    <cellStyle name="Обычный 15 44 2 4 2 2 2" xfId="7959"/>
    <cellStyle name="Обычный 15 44 2 4 2 3" xfId="7960"/>
    <cellStyle name="Обычный 15 44 2 4 3" xfId="7961"/>
    <cellStyle name="Обычный 15 44 2 4 3 2" xfId="7962"/>
    <cellStyle name="Обычный 15 44 2 4 4" xfId="7963"/>
    <cellStyle name="Обычный 15 44 2 5" xfId="7964"/>
    <cellStyle name="Обычный 15 44 2 5 2" xfId="7965"/>
    <cellStyle name="Обычный 15 44 2 5 2 2" xfId="7966"/>
    <cellStyle name="Обычный 15 44 2 5 3" xfId="7967"/>
    <cellStyle name="Обычный 15 44 2 6" xfId="7968"/>
    <cellStyle name="Обычный 15 44 2 6 2" xfId="7969"/>
    <cellStyle name="Обычный 15 44 2 7" xfId="7970"/>
    <cellStyle name="Обычный 15 44 3" xfId="7971"/>
    <cellStyle name="Обычный 15 44 3 2" xfId="7972"/>
    <cellStyle name="Обычный 15 44 3 2 2" xfId="7973"/>
    <cellStyle name="Обычный 15 44 3 2 2 2" xfId="7974"/>
    <cellStyle name="Обычный 15 44 3 2 2 2 2" xfId="7975"/>
    <cellStyle name="Обычный 15 44 3 2 2 3" xfId="7976"/>
    <cellStyle name="Обычный 15 44 3 2 3" xfId="7977"/>
    <cellStyle name="Обычный 15 44 3 2 3 2" xfId="7978"/>
    <cellStyle name="Обычный 15 44 3 2 4" xfId="7979"/>
    <cellStyle name="Обычный 15 44 3 3" xfId="7980"/>
    <cellStyle name="Обычный 15 44 3 3 2" xfId="7981"/>
    <cellStyle name="Обычный 15 44 3 3 2 2" xfId="7982"/>
    <cellStyle name="Обычный 15 44 3 3 3" xfId="7983"/>
    <cellStyle name="Обычный 15 44 3 4" xfId="7984"/>
    <cellStyle name="Обычный 15 44 3 4 2" xfId="7985"/>
    <cellStyle name="Обычный 15 44 3 5" xfId="7986"/>
    <cellStyle name="Обычный 15 44 4" xfId="7987"/>
    <cellStyle name="Обычный 15 44 4 2" xfId="7988"/>
    <cellStyle name="Обычный 15 44 4 2 2" xfId="7989"/>
    <cellStyle name="Обычный 15 44 4 2 2 2" xfId="7990"/>
    <cellStyle name="Обычный 15 44 4 2 2 2 2" xfId="7991"/>
    <cellStyle name="Обычный 15 44 4 2 2 3" xfId="7992"/>
    <cellStyle name="Обычный 15 44 4 2 3" xfId="7993"/>
    <cellStyle name="Обычный 15 44 4 2 3 2" xfId="7994"/>
    <cellStyle name="Обычный 15 44 4 2 4" xfId="7995"/>
    <cellStyle name="Обычный 15 44 4 3" xfId="7996"/>
    <cellStyle name="Обычный 15 44 4 3 2" xfId="7997"/>
    <cellStyle name="Обычный 15 44 4 3 2 2" xfId="7998"/>
    <cellStyle name="Обычный 15 44 4 3 3" xfId="7999"/>
    <cellStyle name="Обычный 15 44 4 4" xfId="8000"/>
    <cellStyle name="Обычный 15 44 4 4 2" xfId="8001"/>
    <cellStyle name="Обычный 15 44 4 5" xfId="8002"/>
    <cellStyle name="Обычный 15 44 5" xfId="8003"/>
    <cellStyle name="Обычный 15 44 5 2" xfId="8004"/>
    <cellStyle name="Обычный 15 44 5 2 2" xfId="8005"/>
    <cellStyle name="Обычный 15 44 5 2 2 2" xfId="8006"/>
    <cellStyle name="Обычный 15 44 5 2 3" xfId="8007"/>
    <cellStyle name="Обычный 15 44 5 3" xfId="8008"/>
    <cellStyle name="Обычный 15 44 5 3 2" xfId="8009"/>
    <cellStyle name="Обычный 15 44 5 4" xfId="8010"/>
    <cellStyle name="Обычный 15 44 6" xfId="8011"/>
    <cellStyle name="Обычный 15 44 6 2" xfId="8012"/>
    <cellStyle name="Обычный 15 44 6 2 2" xfId="8013"/>
    <cellStyle name="Обычный 15 44 6 3" xfId="8014"/>
    <cellStyle name="Обычный 15 44 7" xfId="8015"/>
    <cellStyle name="Обычный 15 44 7 2" xfId="8016"/>
    <cellStyle name="Обычный 15 44 8" xfId="8017"/>
    <cellStyle name="Обычный 15 45" xfId="8018"/>
    <cellStyle name="Обычный 15 45 2" xfId="8019"/>
    <cellStyle name="Обычный 15 45 2 2" xfId="8020"/>
    <cellStyle name="Обычный 15 45 2 2 2" xfId="8021"/>
    <cellStyle name="Обычный 15 45 2 2 2 2" xfId="8022"/>
    <cellStyle name="Обычный 15 45 2 2 2 2 2" xfId="8023"/>
    <cellStyle name="Обычный 15 45 2 2 2 2 2 2" xfId="8024"/>
    <cellStyle name="Обычный 15 45 2 2 2 2 3" xfId="8025"/>
    <cellStyle name="Обычный 15 45 2 2 2 3" xfId="8026"/>
    <cellStyle name="Обычный 15 45 2 2 2 3 2" xfId="8027"/>
    <cellStyle name="Обычный 15 45 2 2 2 4" xfId="8028"/>
    <cellStyle name="Обычный 15 45 2 2 3" xfId="8029"/>
    <cellStyle name="Обычный 15 45 2 2 3 2" xfId="8030"/>
    <cellStyle name="Обычный 15 45 2 2 3 2 2" xfId="8031"/>
    <cellStyle name="Обычный 15 45 2 2 3 3" xfId="8032"/>
    <cellStyle name="Обычный 15 45 2 2 4" xfId="8033"/>
    <cellStyle name="Обычный 15 45 2 2 4 2" xfId="8034"/>
    <cellStyle name="Обычный 15 45 2 2 5" xfId="8035"/>
    <cellStyle name="Обычный 15 45 2 3" xfId="8036"/>
    <cellStyle name="Обычный 15 45 2 3 2" xfId="8037"/>
    <cellStyle name="Обычный 15 45 2 3 2 2" xfId="8038"/>
    <cellStyle name="Обычный 15 45 2 3 2 2 2" xfId="8039"/>
    <cellStyle name="Обычный 15 45 2 3 2 2 2 2" xfId="8040"/>
    <cellStyle name="Обычный 15 45 2 3 2 2 3" xfId="8041"/>
    <cellStyle name="Обычный 15 45 2 3 2 3" xfId="8042"/>
    <cellStyle name="Обычный 15 45 2 3 2 3 2" xfId="8043"/>
    <cellStyle name="Обычный 15 45 2 3 2 4" xfId="8044"/>
    <cellStyle name="Обычный 15 45 2 3 3" xfId="8045"/>
    <cellStyle name="Обычный 15 45 2 3 3 2" xfId="8046"/>
    <cellStyle name="Обычный 15 45 2 3 3 2 2" xfId="8047"/>
    <cellStyle name="Обычный 15 45 2 3 3 3" xfId="8048"/>
    <cellStyle name="Обычный 15 45 2 3 4" xfId="8049"/>
    <cellStyle name="Обычный 15 45 2 3 4 2" xfId="8050"/>
    <cellStyle name="Обычный 15 45 2 3 5" xfId="8051"/>
    <cellStyle name="Обычный 15 45 2 4" xfId="8052"/>
    <cellStyle name="Обычный 15 45 2 4 2" xfId="8053"/>
    <cellStyle name="Обычный 15 45 2 4 2 2" xfId="8054"/>
    <cellStyle name="Обычный 15 45 2 4 2 2 2" xfId="8055"/>
    <cellStyle name="Обычный 15 45 2 4 2 3" xfId="8056"/>
    <cellStyle name="Обычный 15 45 2 4 3" xfId="8057"/>
    <cellStyle name="Обычный 15 45 2 4 3 2" xfId="8058"/>
    <cellStyle name="Обычный 15 45 2 4 4" xfId="8059"/>
    <cellStyle name="Обычный 15 45 2 5" xfId="8060"/>
    <cellStyle name="Обычный 15 45 2 5 2" xfId="8061"/>
    <cellStyle name="Обычный 15 45 2 5 2 2" xfId="8062"/>
    <cellStyle name="Обычный 15 45 2 5 3" xfId="8063"/>
    <cellStyle name="Обычный 15 45 2 6" xfId="8064"/>
    <cellStyle name="Обычный 15 45 2 6 2" xfId="8065"/>
    <cellStyle name="Обычный 15 45 2 7" xfId="8066"/>
    <cellStyle name="Обычный 15 45 3" xfId="8067"/>
    <cellStyle name="Обычный 15 45 3 2" xfId="8068"/>
    <cellStyle name="Обычный 15 45 3 2 2" xfId="8069"/>
    <cellStyle name="Обычный 15 45 3 2 2 2" xfId="8070"/>
    <cellStyle name="Обычный 15 45 3 2 2 2 2" xfId="8071"/>
    <cellStyle name="Обычный 15 45 3 2 2 3" xfId="8072"/>
    <cellStyle name="Обычный 15 45 3 2 3" xfId="8073"/>
    <cellStyle name="Обычный 15 45 3 2 3 2" xfId="8074"/>
    <cellStyle name="Обычный 15 45 3 2 4" xfId="8075"/>
    <cellStyle name="Обычный 15 45 3 3" xfId="8076"/>
    <cellStyle name="Обычный 15 45 3 3 2" xfId="8077"/>
    <cellStyle name="Обычный 15 45 3 3 2 2" xfId="8078"/>
    <cellStyle name="Обычный 15 45 3 3 3" xfId="8079"/>
    <cellStyle name="Обычный 15 45 3 4" xfId="8080"/>
    <cellStyle name="Обычный 15 45 3 4 2" xfId="8081"/>
    <cellStyle name="Обычный 15 45 3 5" xfId="8082"/>
    <cellStyle name="Обычный 15 45 4" xfId="8083"/>
    <cellStyle name="Обычный 15 45 4 2" xfId="8084"/>
    <cellStyle name="Обычный 15 45 4 2 2" xfId="8085"/>
    <cellStyle name="Обычный 15 45 4 2 2 2" xfId="8086"/>
    <cellStyle name="Обычный 15 45 4 2 2 2 2" xfId="8087"/>
    <cellStyle name="Обычный 15 45 4 2 2 3" xfId="8088"/>
    <cellStyle name="Обычный 15 45 4 2 3" xfId="8089"/>
    <cellStyle name="Обычный 15 45 4 2 3 2" xfId="8090"/>
    <cellStyle name="Обычный 15 45 4 2 4" xfId="8091"/>
    <cellStyle name="Обычный 15 45 4 3" xfId="8092"/>
    <cellStyle name="Обычный 15 45 4 3 2" xfId="8093"/>
    <cellStyle name="Обычный 15 45 4 3 2 2" xfId="8094"/>
    <cellStyle name="Обычный 15 45 4 3 3" xfId="8095"/>
    <cellStyle name="Обычный 15 45 4 4" xfId="8096"/>
    <cellStyle name="Обычный 15 45 4 4 2" xfId="8097"/>
    <cellStyle name="Обычный 15 45 4 5" xfId="8098"/>
    <cellStyle name="Обычный 15 45 5" xfId="8099"/>
    <cellStyle name="Обычный 15 45 5 2" xfId="8100"/>
    <cellStyle name="Обычный 15 45 5 2 2" xfId="8101"/>
    <cellStyle name="Обычный 15 45 5 2 2 2" xfId="8102"/>
    <cellStyle name="Обычный 15 45 5 2 3" xfId="8103"/>
    <cellStyle name="Обычный 15 45 5 3" xfId="8104"/>
    <cellStyle name="Обычный 15 45 5 3 2" xfId="8105"/>
    <cellStyle name="Обычный 15 45 5 4" xfId="8106"/>
    <cellStyle name="Обычный 15 45 6" xfId="8107"/>
    <cellStyle name="Обычный 15 45 6 2" xfId="8108"/>
    <cellStyle name="Обычный 15 45 6 2 2" xfId="8109"/>
    <cellStyle name="Обычный 15 45 6 3" xfId="8110"/>
    <cellStyle name="Обычный 15 45 7" xfId="8111"/>
    <cellStyle name="Обычный 15 45 7 2" xfId="8112"/>
    <cellStyle name="Обычный 15 45 8" xfId="8113"/>
    <cellStyle name="Обычный 15 46" xfId="8114"/>
    <cellStyle name="Обычный 15 46 2" xfId="8115"/>
    <cellStyle name="Обычный 15 46 2 2" xfId="8116"/>
    <cellStyle name="Обычный 15 46 2 2 2" xfId="8117"/>
    <cellStyle name="Обычный 15 46 2 2 2 2" xfId="8118"/>
    <cellStyle name="Обычный 15 46 2 2 2 2 2" xfId="8119"/>
    <cellStyle name="Обычный 15 46 2 2 2 2 2 2" xfId="8120"/>
    <cellStyle name="Обычный 15 46 2 2 2 2 3" xfId="8121"/>
    <cellStyle name="Обычный 15 46 2 2 2 3" xfId="8122"/>
    <cellStyle name="Обычный 15 46 2 2 2 3 2" xfId="8123"/>
    <cellStyle name="Обычный 15 46 2 2 2 4" xfId="8124"/>
    <cellStyle name="Обычный 15 46 2 2 3" xfId="8125"/>
    <cellStyle name="Обычный 15 46 2 2 3 2" xfId="8126"/>
    <cellStyle name="Обычный 15 46 2 2 3 2 2" xfId="8127"/>
    <cellStyle name="Обычный 15 46 2 2 3 3" xfId="8128"/>
    <cellStyle name="Обычный 15 46 2 2 4" xfId="8129"/>
    <cellStyle name="Обычный 15 46 2 2 4 2" xfId="8130"/>
    <cellStyle name="Обычный 15 46 2 2 5" xfId="8131"/>
    <cellStyle name="Обычный 15 46 2 3" xfId="8132"/>
    <cellStyle name="Обычный 15 46 2 3 2" xfId="8133"/>
    <cellStyle name="Обычный 15 46 2 3 2 2" xfId="8134"/>
    <cellStyle name="Обычный 15 46 2 3 2 2 2" xfId="8135"/>
    <cellStyle name="Обычный 15 46 2 3 2 2 2 2" xfId="8136"/>
    <cellStyle name="Обычный 15 46 2 3 2 2 3" xfId="8137"/>
    <cellStyle name="Обычный 15 46 2 3 2 3" xfId="8138"/>
    <cellStyle name="Обычный 15 46 2 3 2 3 2" xfId="8139"/>
    <cellStyle name="Обычный 15 46 2 3 2 4" xfId="8140"/>
    <cellStyle name="Обычный 15 46 2 3 3" xfId="8141"/>
    <cellStyle name="Обычный 15 46 2 3 3 2" xfId="8142"/>
    <cellStyle name="Обычный 15 46 2 3 3 2 2" xfId="8143"/>
    <cellStyle name="Обычный 15 46 2 3 3 3" xfId="8144"/>
    <cellStyle name="Обычный 15 46 2 3 4" xfId="8145"/>
    <cellStyle name="Обычный 15 46 2 3 4 2" xfId="8146"/>
    <cellStyle name="Обычный 15 46 2 3 5" xfId="8147"/>
    <cellStyle name="Обычный 15 46 2 4" xfId="8148"/>
    <cellStyle name="Обычный 15 46 2 4 2" xfId="8149"/>
    <cellStyle name="Обычный 15 46 2 4 2 2" xfId="8150"/>
    <cellStyle name="Обычный 15 46 2 4 2 2 2" xfId="8151"/>
    <cellStyle name="Обычный 15 46 2 4 2 3" xfId="8152"/>
    <cellStyle name="Обычный 15 46 2 4 3" xfId="8153"/>
    <cellStyle name="Обычный 15 46 2 4 3 2" xfId="8154"/>
    <cellStyle name="Обычный 15 46 2 4 4" xfId="8155"/>
    <cellStyle name="Обычный 15 46 2 5" xfId="8156"/>
    <cellStyle name="Обычный 15 46 2 5 2" xfId="8157"/>
    <cellStyle name="Обычный 15 46 2 5 2 2" xfId="8158"/>
    <cellStyle name="Обычный 15 46 2 5 3" xfId="8159"/>
    <cellStyle name="Обычный 15 46 2 6" xfId="8160"/>
    <cellStyle name="Обычный 15 46 2 6 2" xfId="8161"/>
    <cellStyle name="Обычный 15 46 2 7" xfId="8162"/>
    <cellStyle name="Обычный 15 46 3" xfId="8163"/>
    <cellStyle name="Обычный 15 46 3 2" xfId="8164"/>
    <cellStyle name="Обычный 15 46 3 2 2" xfId="8165"/>
    <cellStyle name="Обычный 15 46 3 2 2 2" xfId="8166"/>
    <cellStyle name="Обычный 15 46 3 2 2 2 2" xfId="8167"/>
    <cellStyle name="Обычный 15 46 3 2 2 3" xfId="8168"/>
    <cellStyle name="Обычный 15 46 3 2 3" xfId="8169"/>
    <cellStyle name="Обычный 15 46 3 2 3 2" xfId="8170"/>
    <cellStyle name="Обычный 15 46 3 2 4" xfId="8171"/>
    <cellStyle name="Обычный 15 46 3 3" xfId="8172"/>
    <cellStyle name="Обычный 15 46 3 3 2" xfId="8173"/>
    <cellStyle name="Обычный 15 46 3 3 2 2" xfId="8174"/>
    <cellStyle name="Обычный 15 46 3 3 3" xfId="8175"/>
    <cellStyle name="Обычный 15 46 3 4" xfId="8176"/>
    <cellStyle name="Обычный 15 46 3 4 2" xfId="8177"/>
    <cellStyle name="Обычный 15 46 3 5" xfId="8178"/>
    <cellStyle name="Обычный 15 46 4" xfId="8179"/>
    <cellStyle name="Обычный 15 46 4 2" xfId="8180"/>
    <cellStyle name="Обычный 15 46 4 2 2" xfId="8181"/>
    <cellStyle name="Обычный 15 46 4 2 2 2" xfId="8182"/>
    <cellStyle name="Обычный 15 46 4 2 2 2 2" xfId="8183"/>
    <cellStyle name="Обычный 15 46 4 2 2 3" xfId="8184"/>
    <cellStyle name="Обычный 15 46 4 2 3" xfId="8185"/>
    <cellStyle name="Обычный 15 46 4 2 3 2" xfId="8186"/>
    <cellStyle name="Обычный 15 46 4 2 4" xfId="8187"/>
    <cellStyle name="Обычный 15 46 4 3" xfId="8188"/>
    <cellStyle name="Обычный 15 46 4 3 2" xfId="8189"/>
    <cellStyle name="Обычный 15 46 4 3 2 2" xfId="8190"/>
    <cellStyle name="Обычный 15 46 4 3 3" xfId="8191"/>
    <cellStyle name="Обычный 15 46 4 4" xfId="8192"/>
    <cellStyle name="Обычный 15 46 4 4 2" xfId="8193"/>
    <cellStyle name="Обычный 15 46 4 5" xfId="8194"/>
    <cellStyle name="Обычный 15 46 5" xfId="8195"/>
    <cellStyle name="Обычный 15 46 5 2" xfId="8196"/>
    <cellStyle name="Обычный 15 46 5 2 2" xfId="8197"/>
    <cellStyle name="Обычный 15 46 5 2 2 2" xfId="8198"/>
    <cellStyle name="Обычный 15 46 5 2 3" xfId="8199"/>
    <cellStyle name="Обычный 15 46 5 3" xfId="8200"/>
    <cellStyle name="Обычный 15 46 5 3 2" xfId="8201"/>
    <cellStyle name="Обычный 15 46 5 4" xfId="8202"/>
    <cellStyle name="Обычный 15 46 6" xfId="8203"/>
    <cellStyle name="Обычный 15 46 6 2" xfId="8204"/>
    <cellStyle name="Обычный 15 46 6 2 2" xfId="8205"/>
    <cellStyle name="Обычный 15 46 6 3" xfId="8206"/>
    <cellStyle name="Обычный 15 46 7" xfId="8207"/>
    <cellStyle name="Обычный 15 46 7 2" xfId="8208"/>
    <cellStyle name="Обычный 15 46 8" xfId="8209"/>
    <cellStyle name="Обычный 15 47" xfId="8210"/>
    <cellStyle name="Обычный 15 47 2" xfId="8211"/>
    <cellStyle name="Обычный 15 47 2 2" xfId="8212"/>
    <cellStyle name="Обычный 15 47 2 2 2" xfId="8213"/>
    <cellStyle name="Обычный 15 47 2 2 2 2" xfId="8214"/>
    <cellStyle name="Обычный 15 47 2 2 2 2 2" xfId="8215"/>
    <cellStyle name="Обычный 15 47 2 2 2 2 2 2" xfId="8216"/>
    <cellStyle name="Обычный 15 47 2 2 2 2 3" xfId="8217"/>
    <cellStyle name="Обычный 15 47 2 2 2 3" xfId="8218"/>
    <cellStyle name="Обычный 15 47 2 2 2 3 2" xfId="8219"/>
    <cellStyle name="Обычный 15 47 2 2 2 4" xfId="8220"/>
    <cellStyle name="Обычный 15 47 2 2 3" xfId="8221"/>
    <cellStyle name="Обычный 15 47 2 2 3 2" xfId="8222"/>
    <cellStyle name="Обычный 15 47 2 2 3 2 2" xfId="8223"/>
    <cellStyle name="Обычный 15 47 2 2 3 3" xfId="8224"/>
    <cellStyle name="Обычный 15 47 2 2 4" xfId="8225"/>
    <cellStyle name="Обычный 15 47 2 2 4 2" xfId="8226"/>
    <cellStyle name="Обычный 15 47 2 2 5" xfId="8227"/>
    <cellStyle name="Обычный 15 47 2 3" xfId="8228"/>
    <cellStyle name="Обычный 15 47 2 3 2" xfId="8229"/>
    <cellStyle name="Обычный 15 47 2 3 2 2" xfId="8230"/>
    <cellStyle name="Обычный 15 47 2 3 2 2 2" xfId="8231"/>
    <cellStyle name="Обычный 15 47 2 3 2 2 2 2" xfId="8232"/>
    <cellStyle name="Обычный 15 47 2 3 2 2 3" xfId="8233"/>
    <cellStyle name="Обычный 15 47 2 3 2 3" xfId="8234"/>
    <cellStyle name="Обычный 15 47 2 3 2 3 2" xfId="8235"/>
    <cellStyle name="Обычный 15 47 2 3 2 4" xfId="8236"/>
    <cellStyle name="Обычный 15 47 2 3 3" xfId="8237"/>
    <cellStyle name="Обычный 15 47 2 3 3 2" xfId="8238"/>
    <cellStyle name="Обычный 15 47 2 3 3 2 2" xfId="8239"/>
    <cellStyle name="Обычный 15 47 2 3 3 3" xfId="8240"/>
    <cellStyle name="Обычный 15 47 2 3 4" xfId="8241"/>
    <cellStyle name="Обычный 15 47 2 3 4 2" xfId="8242"/>
    <cellStyle name="Обычный 15 47 2 3 5" xfId="8243"/>
    <cellStyle name="Обычный 15 47 2 4" xfId="8244"/>
    <cellStyle name="Обычный 15 47 2 4 2" xfId="8245"/>
    <cellStyle name="Обычный 15 47 2 4 2 2" xfId="8246"/>
    <cellStyle name="Обычный 15 47 2 4 2 2 2" xfId="8247"/>
    <cellStyle name="Обычный 15 47 2 4 2 3" xfId="8248"/>
    <cellStyle name="Обычный 15 47 2 4 3" xfId="8249"/>
    <cellStyle name="Обычный 15 47 2 4 3 2" xfId="8250"/>
    <cellStyle name="Обычный 15 47 2 4 4" xfId="8251"/>
    <cellStyle name="Обычный 15 47 2 5" xfId="8252"/>
    <cellStyle name="Обычный 15 47 2 5 2" xfId="8253"/>
    <cellStyle name="Обычный 15 47 2 5 2 2" xfId="8254"/>
    <cellStyle name="Обычный 15 47 2 5 3" xfId="8255"/>
    <cellStyle name="Обычный 15 47 2 6" xfId="8256"/>
    <cellStyle name="Обычный 15 47 2 6 2" xfId="8257"/>
    <cellStyle name="Обычный 15 47 2 7" xfId="8258"/>
    <cellStyle name="Обычный 15 47 3" xfId="8259"/>
    <cellStyle name="Обычный 15 47 3 2" xfId="8260"/>
    <cellStyle name="Обычный 15 47 3 2 2" xfId="8261"/>
    <cellStyle name="Обычный 15 47 3 2 2 2" xfId="8262"/>
    <cellStyle name="Обычный 15 47 3 2 2 2 2" xfId="8263"/>
    <cellStyle name="Обычный 15 47 3 2 2 3" xfId="8264"/>
    <cellStyle name="Обычный 15 47 3 2 3" xfId="8265"/>
    <cellStyle name="Обычный 15 47 3 2 3 2" xfId="8266"/>
    <cellStyle name="Обычный 15 47 3 2 4" xfId="8267"/>
    <cellStyle name="Обычный 15 47 3 3" xfId="8268"/>
    <cellStyle name="Обычный 15 47 3 3 2" xfId="8269"/>
    <cellStyle name="Обычный 15 47 3 3 2 2" xfId="8270"/>
    <cellStyle name="Обычный 15 47 3 3 3" xfId="8271"/>
    <cellStyle name="Обычный 15 47 3 4" xfId="8272"/>
    <cellStyle name="Обычный 15 47 3 4 2" xfId="8273"/>
    <cellStyle name="Обычный 15 47 3 5" xfId="8274"/>
    <cellStyle name="Обычный 15 47 4" xfId="8275"/>
    <cellStyle name="Обычный 15 47 4 2" xfId="8276"/>
    <cellStyle name="Обычный 15 47 4 2 2" xfId="8277"/>
    <cellStyle name="Обычный 15 47 4 2 2 2" xfId="8278"/>
    <cellStyle name="Обычный 15 47 4 2 2 2 2" xfId="8279"/>
    <cellStyle name="Обычный 15 47 4 2 2 3" xfId="8280"/>
    <cellStyle name="Обычный 15 47 4 2 3" xfId="8281"/>
    <cellStyle name="Обычный 15 47 4 2 3 2" xfId="8282"/>
    <cellStyle name="Обычный 15 47 4 2 4" xfId="8283"/>
    <cellStyle name="Обычный 15 47 4 3" xfId="8284"/>
    <cellStyle name="Обычный 15 47 4 3 2" xfId="8285"/>
    <cellStyle name="Обычный 15 47 4 3 2 2" xfId="8286"/>
    <cellStyle name="Обычный 15 47 4 3 3" xfId="8287"/>
    <cellStyle name="Обычный 15 47 4 4" xfId="8288"/>
    <cellStyle name="Обычный 15 47 4 4 2" xfId="8289"/>
    <cellStyle name="Обычный 15 47 4 5" xfId="8290"/>
    <cellStyle name="Обычный 15 47 5" xfId="8291"/>
    <cellStyle name="Обычный 15 47 5 2" xfId="8292"/>
    <cellStyle name="Обычный 15 47 5 2 2" xfId="8293"/>
    <cellStyle name="Обычный 15 47 5 2 2 2" xfId="8294"/>
    <cellStyle name="Обычный 15 47 5 2 3" xfId="8295"/>
    <cellStyle name="Обычный 15 47 5 3" xfId="8296"/>
    <cellStyle name="Обычный 15 47 5 3 2" xfId="8297"/>
    <cellStyle name="Обычный 15 47 5 4" xfId="8298"/>
    <cellStyle name="Обычный 15 47 6" xfId="8299"/>
    <cellStyle name="Обычный 15 47 6 2" xfId="8300"/>
    <cellStyle name="Обычный 15 47 6 2 2" xfId="8301"/>
    <cellStyle name="Обычный 15 47 6 3" xfId="8302"/>
    <cellStyle name="Обычный 15 47 7" xfId="8303"/>
    <cellStyle name="Обычный 15 47 7 2" xfId="8304"/>
    <cellStyle name="Обычный 15 47 8" xfId="8305"/>
    <cellStyle name="Обычный 15 48" xfId="8306"/>
    <cellStyle name="Обычный 15 48 2" xfId="8307"/>
    <cellStyle name="Обычный 15 48 2 2" xfId="8308"/>
    <cellStyle name="Обычный 15 48 2 2 2" xfId="8309"/>
    <cellStyle name="Обычный 15 48 2 2 2 2" xfId="8310"/>
    <cellStyle name="Обычный 15 48 2 2 2 2 2" xfId="8311"/>
    <cellStyle name="Обычный 15 48 2 2 2 3" xfId="8312"/>
    <cellStyle name="Обычный 15 48 2 2 3" xfId="8313"/>
    <cellStyle name="Обычный 15 48 2 2 3 2" xfId="8314"/>
    <cellStyle name="Обычный 15 48 2 2 4" xfId="8315"/>
    <cellStyle name="Обычный 15 48 2 3" xfId="8316"/>
    <cellStyle name="Обычный 15 48 2 3 2" xfId="8317"/>
    <cellStyle name="Обычный 15 48 2 3 2 2" xfId="8318"/>
    <cellStyle name="Обычный 15 48 2 3 3" xfId="8319"/>
    <cellStyle name="Обычный 15 48 2 4" xfId="8320"/>
    <cellStyle name="Обычный 15 48 2 4 2" xfId="8321"/>
    <cellStyle name="Обычный 15 48 2 5" xfId="8322"/>
    <cellStyle name="Обычный 15 48 3" xfId="8323"/>
    <cellStyle name="Обычный 15 48 3 2" xfId="8324"/>
    <cellStyle name="Обычный 15 48 3 2 2" xfId="8325"/>
    <cellStyle name="Обычный 15 48 3 2 2 2" xfId="8326"/>
    <cellStyle name="Обычный 15 48 3 2 2 2 2" xfId="8327"/>
    <cellStyle name="Обычный 15 48 3 2 2 3" xfId="8328"/>
    <cellStyle name="Обычный 15 48 3 2 3" xfId="8329"/>
    <cellStyle name="Обычный 15 48 3 2 3 2" xfId="8330"/>
    <cellStyle name="Обычный 15 48 3 2 4" xfId="8331"/>
    <cellStyle name="Обычный 15 48 3 3" xfId="8332"/>
    <cellStyle name="Обычный 15 48 3 3 2" xfId="8333"/>
    <cellStyle name="Обычный 15 48 3 3 2 2" xfId="8334"/>
    <cellStyle name="Обычный 15 48 3 3 3" xfId="8335"/>
    <cellStyle name="Обычный 15 48 3 4" xfId="8336"/>
    <cellStyle name="Обычный 15 48 3 4 2" xfId="8337"/>
    <cellStyle name="Обычный 15 48 3 5" xfId="8338"/>
    <cellStyle name="Обычный 15 48 4" xfId="8339"/>
    <cellStyle name="Обычный 15 48 4 2" xfId="8340"/>
    <cellStyle name="Обычный 15 48 4 2 2" xfId="8341"/>
    <cellStyle name="Обычный 15 48 4 2 2 2" xfId="8342"/>
    <cellStyle name="Обычный 15 48 4 2 3" xfId="8343"/>
    <cellStyle name="Обычный 15 48 4 3" xfId="8344"/>
    <cellStyle name="Обычный 15 48 4 3 2" xfId="8345"/>
    <cellStyle name="Обычный 15 48 4 4" xfId="8346"/>
    <cellStyle name="Обычный 15 48 5" xfId="8347"/>
    <cellStyle name="Обычный 15 48 5 2" xfId="8348"/>
    <cellStyle name="Обычный 15 48 5 2 2" xfId="8349"/>
    <cellStyle name="Обычный 15 48 5 3" xfId="8350"/>
    <cellStyle name="Обычный 15 48 6" xfId="8351"/>
    <cellStyle name="Обычный 15 48 6 2" xfId="8352"/>
    <cellStyle name="Обычный 15 48 7" xfId="8353"/>
    <cellStyle name="Обычный 15 49" xfId="8354"/>
    <cellStyle name="Обычный 15 49 2" xfId="8355"/>
    <cellStyle name="Обычный 15 49 2 2" xfId="8356"/>
    <cellStyle name="Обычный 15 49 2 2 2" xfId="8357"/>
    <cellStyle name="Обычный 15 49 2 2 2 2" xfId="8358"/>
    <cellStyle name="Обычный 15 49 2 2 3" xfId="8359"/>
    <cellStyle name="Обычный 15 49 2 3" xfId="8360"/>
    <cellStyle name="Обычный 15 49 2 3 2" xfId="8361"/>
    <cellStyle name="Обычный 15 49 2 4" xfId="8362"/>
    <cellStyle name="Обычный 15 49 3" xfId="8363"/>
    <cellStyle name="Обычный 15 49 3 2" xfId="8364"/>
    <cellStyle name="Обычный 15 49 3 2 2" xfId="8365"/>
    <cellStyle name="Обычный 15 49 3 3" xfId="8366"/>
    <cellStyle name="Обычный 15 49 4" xfId="8367"/>
    <cellStyle name="Обычный 15 49 4 2" xfId="8368"/>
    <cellStyle name="Обычный 15 49 5" xfId="8369"/>
    <cellStyle name="Обычный 15 5" xfId="8370"/>
    <cellStyle name="Обычный 15 5 2" xfId="8371"/>
    <cellStyle name="Обычный 15 5 2 2" xfId="8372"/>
    <cellStyle name="Обычный 15 5 2 2 2" xfId="8373"/>
    <cellStyle name="Обычный 15 5 2 2 2 2" xfId="8374"/>
    <cellStyle name="Обычный 15 5 2 2 2 2 2" xfId="8375"/>
    <cellStyle name="Обычный 15 5 2 2 2 2 2 2" xfId="8376"/>
    <cellStyle name="Обычный 15 5 2 2 2 2 3" xfId="8377"/>
    <cellStyle name="Обычный 15 5 2 2 2 3" xfId="8378"/>
    <cellStyle name="Обычный 15 5 2 2 2 3 2" xfId="8379"/>
    <cellStyle name="Обычный 15 5 2 2 2 4" xfId="8380"/>
    <cellStyle name="Обычный 15 5 2 2 3" xfId="8381"/>
    <cellStyle name="Обычный 15 5 2 2 3 2" xfId="8382"/>
    <cellStyle name="Обычный 15 5 2 2 3 2 2" xfId="8383"/>
    <cellStyle name="Обычный 15 5 2 2 3 3" xfId="8384"/>
    <cellStyle name="Обычный 15 5 2 2 4" xfId="8385"/>
    <cellStyle name="Обычный 15 5 2 2 4 2" xfId="8386"/>
    <cellStyle name="Обычный 15 5 2 2 5" xfId="8387"/>
    <cellStyle name="Обычный 15 5 2 3" xfId="8388"/>
    <cellStyle name="Обычный 15 5 2 3 2" xfId="8389"/>
    <cellStyle name="Обычный 15 5 2 3 2 2" xfId="8390"/>
    <cellStyle name="Обычный 15 5 2 3 2 2 2" xfId="8391"/>
    <cellStyle name="Обычный 15 5 2 3 2 2 2 2" xfId="8392"/>
    <cellStyle name="Обычный 15 5 2 3 2 2 3" xfId="8393"/>
    <cellStyle name="Обычный 15 5 2 3 2 3" xfId="8394"/>
    <cellStyle name="Обычный 15 5 2 3 2 3 2" xfId="8395"/>
    <cellStyle name="Обычный 15 5 2 3 2 4" xfId="8396"/>
    <cellStyle name="Обычный 15 5 2 3 3" xfId="8397"/>
    <cellStyle name="Обычный 15 5 2 3 3 2" xfId="8398"/>
    <cellStyle name="Обычный 15 5 2 3 3 2 2" xfId="8399"/>
    <cellStyle name="Обычный 15 5 2 3 3 3" xfId="8400"/>
    <cellStyle name="Обычный 15 5 2 3 4" xfId="8401"/>
    <cellStyle name="Обычный 15 5 2 3 4 2" xfId="8402"/>
    <cellStyle name="Обычный 15 5 2 3 5" xfId="8403"/>
    <cellStyle name="Обычный 15 5 2 4" xfId="8404"/>
    <cellStyle name="Обычный 15 5 2 4 2" xfId="8405"/>
    <cellStyle name="Обычный 15 5 2 4 2 2" xfId="8406"/>
    <cellStyle name="Обычный 15 5 2 4 2 2 2" xfId="8407"/>
    <cellStyle name="Обычный 15 5 2 4 2 3" xfId="8408"/>
    <cellStyle name="Обычный 15 5 2 4 3" xfId="8409"/>
    <cellStyle name="Обычный 15 5 2 4 3 2" xfId="8410"/>
    <cellStyle name="Обычный 15 5 2 4 4" xfId="8411"/>
    <cellStyle name="Обычный 15 5 2 5" xfId="8412"/>
    <cellStyle name="Обычный 15 5 2 5 2" xfId="8413"/>
    <cellStyle name="Обычный 15 5 2 5 2 2" xfId="8414"/>
    <cellStyle name="Обычный 15 5 2 5 3" xfId="8415"/>
    <cellStyle name="Обычный 15 5 2 6" xfId="8416"/>
    <cellStyle name="Обычный 15 5 2 6 2" xfId="8417"/>
    <cellStyle name="Обычный 15 5 2 7" xfId="8418"/>
    <cellStyle name="Обычный 15 5 3" xfId="8419"/>
    <cellStyle name="Обычный 15 5 3 2" xfId="8420"/>
    <cellStyle name="Обычный 15 5 3 2 2" xfId="8421"/>
    <cellStyle name="Обычный 15 5 3 2 2 2" xfId="8422"/>
    <cellStyle name="Обычный 15 5 3 2 2 2 2" xfId="8423"/>
    <cellStyle name="Обычный 15 5 3 2 2 3" xfId="8424"/>
    <cellStyle name="Обычный 15 5 3 2 3" xfId="8425"/>
    <cellStyle name="Обычный 15 5 3 2 3 2" xfId="8426"/>
    <cellStyle name="Обычный 15 5 3 2 4" xfId="8427"/>
    <cellStyle name="Обычный 15 5 3 3" xfId="8428"/>
    <cellStyle name="Обычный 15 5 3 3 2" xfId="8429"/>
    <cellStyle name="Обычный 15 5 3 3 2 2" xfId="8430"/>
    <cellStyle name="Обычный 15 5 3 3 3" xfId="8431"/>
    <cellStyle name="Обычный 15 5 3 4" xfId="8432"/>
    <cellStyle name="Обычный 15 5 3 4 2" xfId="8433"/>
    <cellStyle name="Обычный 15 5 3 5" xfId="8434"/>
    <cellStyle name="Обычный 15 5 4" xfId="8435"/>
    <cellStyle name="Обычный 15 5 4 2" xfId="8436"/>
    <cellStyle name="Обычный 15 5 4 2 2" xfId="8437"/>
    <cellStyle name="Обычный 15 5 4 2 2 2" xfId="8438"/>
    <cellStyle name="Обычный 15 5 4 2 2 2 2" xfId="8439"/>
    <cellStyle name="Обычный 15 5 4 2 2 3" xfId="8440"/>
    <cellStyle name="Обычный 15 5 4 2 3" xfId="8441"/>
    <cellStyle name="Обычный 15 5 4 2 3 2" xfId="8442"/>
    <cellStyle name="Обычный 15 5 4 2 4" xfId="8443"/>
    <cellStyle name="Обычный 15 5 4 3" xfId="8444"/>
    <cellStyle name="Обычный 15 5 4 3 2" xfId="8445"/>
    <cellStyle name="Обычный 15 5 4 3 2 2" xfId="8446"/>
    <cellStyle name="Обычный 15 5 4 3 3" xfId="8447"/>
    <cellStyle name="Обычный 15 5 4 4" xfId="8448"/>
    <cellStyle name="Обычный 15 5 4 4 2" xfId="8449"/>
    <cellStyle name="Обычный 15 5 4 5" xfId="8450"/>
    <cellStyle name="Обычный 15 5 5" xfId="8451"/>
    <cellStyle name="Обычный 15 5 5 2" xfId="8452"/>
    <cellStyle name="Обычный 15 5 5 2 2" xfId="8453"/>
    <cellStyle name="Обычный 15 5 5 2 2 2" xfId="8454"/>
    <cellStyle name="Обычный 15 5 5 2 3" xfId="8455"/>
    <cellStyle name="Обычный 15 5 5 3" xfId="8456"/>
    <cellStyle name="Обычный 15 5 5 3 2" xfId="8457"/>
    <cellStyle name="Обычный 15 5 5 4" xfId="8458"/>
    <cellStyle name="Обычный 15 5 6" xfId="8459"/>
    <cellStyle name="Обычный 15 5 6 2" xfId="8460"/>
    <cellStyle name="Обычный 15 5 6 2 2" xfId="8461"/>
    <cellStyle name="Обычный 15 5 6 3" xfId="8462"/>
    <cellStyle name="Обычный 15 5 7" xfId="8463"/>
    <cellStyle name="Обычный 15 5 7 2" xfId="8464"/>
    <cellStyle name="Обычный 15 5 8" xfId="8465"/>
    <cellStyle name="Обычный 15 50" xfId="8466"/>
    <cellStyle name="Обычный 15 50 2" xfId="8467"/>
    <cellStyle name="Обычный 15 50 2 2" xfId="8468"/>
    <cellStyle name="Обычный 15 50 2 2 2" xfId="8469"/>
    <cellStyle name="Обычный 15 50 2 2 2 2" xfId="8470"/>
    <cellStyle name="Обычный 15 50 2 2 3" xfId="8471"/>
    <cellStyle name="Обычный 15 50 2 3" xfId="8472"/>
    <cellStyle name="Обычный 15 50 2 3 2" xfId="8473"/>
    <cellStyle name="Обычный 15 50 2 4" xfId="8474"/>
    <cellStyle name="Обычный 15 50 3" xfId="8475"/>
    <cellStyle name="Обычный 15 50 3 2" xfId="8476"/>
    <cellStyle name="Обычный 15 50 3 2 2" xfId="8477"/>
    <cellStyle name="Обычный 15 50 3 3" xfId="8478"/>
    <cellStyle name="Обычный 15 50 4" xfId="8479"/>
    <cellStyle name="Обычный 15 50 4 2" xfId="8480"/>
    <cellStyle name="Обычный 15 50 5" xfId="8481"/>
    <cellStyle name="Обычный 15 51" xfId="8482"/>
    <cellStyle name="Обычный 15 51 2" xfId="8483"/>
    <cellStyle name="Обычный 15 51 2 2" xfId="8484"/>
    <cellStyle name="Обычный 15 51 2 2 2" xfId="8485"/>
    <cellStyle name="Обычный 15 51 2 3" xfId="8486"/>
    <cellStyle name="Обычный 15 51 3" xfId="8487"/>
    <cellStyle name="Обычный 15 51 3 2" xfId="8488"/>
    <cellStyle name="Обычный 15 51 4" xfId="8489"/>
    <cellStyle name="Обычный 15 52" xfId="8490"/>
    <cellStyle name="Обычный 15 52 2" xfId="8491"/>
    <cellStyle name="Обычный 15 52 2 2" xfId="8492"/>
    <cellStyle name="Обычный 15 52 3" xfId="8493"/>
    <cellStyle name="Обычный 15 53" xfId="8494"/>
    <cellStyle name="Обычный 15 53 2" xfId="8495"/>
    <cellStyle name="Обычный 15 54" xfId="8496"/>
    <cellStyle name="Обычный 15 6" xfId="8497"/>
    <cellStyle name="Обычный 15 6 2" xfId="8498"/>
    <cellStyle name="Обычный 15 6 2 2" xfId="8499"/>
    <cellStyle name="Обычный 15 6 2 2 2" xfId="8500"/>
    <cellStyle name="Обычный 15 6 2 2 2 2" xfId="8501"/>
    <cellStyle name="Обычный 15 6 2 2 2 2 2" xfId="8502"/>
    <cellStyle name="Обычный 15 6 2 2 2 2 2 2" xfId="8503"/>
    <cellStyle name="Обычный 15 6 2 2 2 2 3" xfId="8504"/>
    <cellStyle name="Обычный 15 6 2 2 2 3" xfId="8505"/>
    <cellStyle name="Обычный 15 6 2 2 2 3 2" xfId="8506"/>
    <cellStyle name="Обычный 15 6 2 2 2 4" xfId="8507"/>
    <cellStyle name="Обычный 15 6 2 2 3" xfId="8508"/>
    <cellStyle name="Обычный 15 6 2 2 3 2" xfId="8509"/>
    <cellStyle name="Обычный 15 6 2 2 3 2 2" xfId="8510"/>
    <cellStyle name="Обычный 15 6 2 2 3 3" xfId="8511"/>
    <cellStyle name="Обычный 15 6 2 2 4" xfId="8512"/>
    <cellStyle name="Обычный 15 6 2 2 4 2" xfId="8513"/>
    <cellStyle name="Обычный 15 6 2 2 5" xfId="8514"/>
    <cellStyle name="Обычный 15 6 2 3" xfId="8515"/>
    <cellStyle name="Обычный 15 6 2 3 2" xfId="8516"/>
    <cellStyle name="Обычный 15 6 2 3 2 2" xfId="8517"/>
    <cellStyle name="Обычный 15 6 2 3 2 2 2" xfId="8518"/>
    <cellStyle name="Обычный 15 6 2 3 2 2 2 2" xfId="8519"/>
    <cellStyle name="Обычный 15 6 2 3 2 2 3" xfId="8520"/>
    <cellStyle name="Обычный 15 6 2 3 2 3" xfId="8521"/>
    <cellStyle name="Обычный 15 6 2 3 2 3 2" xfId="8522"/>
    <cellStyle name="Обычный 15 6 2 3 2 4" xfId="8523"/>
    <cellStyle name="Обычный 15 6 2 3 3" xfId="8524"/>
    <cellStyle name="Обычный 15 6 2 3 3 2" xfId="8525"/>
    <cellStyle name="Обычный 15 6 2 3 3 2 2" xfId="8526"/>
    <cellStyle name="Обычный 15 6 2 3 3 3" xfId="8527"/>
    <cellStyle name="Обычный 15 6 2 3 4" xfId="8528"/>
    <cellStyle name="Обычный 15 6 2 3 4 2" xfId="8529"/>
    <cellStyle name="Обычный 15 6 2 3 5" xfId="8530"/>
    <cellStyle name="Обычный 15 6 2 4" xfId="8531"/>
    <cellStyle name="Обычный 15 6 2 4 2" xfId="8532"/>
    <cellStyle name="Обычный 15 6 2 4 2 2" xfId="8533"/>
    <cellStyle name="Обычный 15 6 2 4 2 2 2" xfId="8534"/>
    <cellStyle name="Обычный 15 6 2 4 2 3" xfId="8535"/>
    <cellStyle name="Обычный 15 6 2 4 3" xfId="8536"/>
    <cellStyle name="Обычный 15 6 2 4 3 2" xfId="8537"/>
    <cellStyle name="Обычный 15 6 2 4 4" xfId="8538"/>
    <cellStyle name="Обычный 15 6 2 5" xfId="8539"/>
    <cellStyle name="Обычный 15 6 2 5 2" xfId="8540"/>
    <cellStyle name="Обычный 15 6 2 5 2 2" xfId="8541"/>
    <cellStyle name="Обычный 15 6 2 5 3" xfId="8542"/>
    <cellStyle name="Обычный 15 6 2 6" xfId="8543"/>
    <cellStyle name="Обычный 15 6 2 6 2" xfId="8544"/>
    <cellStyle name="Обычный 15 6 2 7" xfId="8545"/>
    <cellStyle name="Обычный 15 6 3" xfId="8546"/>
    <cellStyle name="Обычный 15 6 3 2" xfId="8547"/>
    <cellStyle name="Обычный 15 6 3 2 2" xfId="8548"/>
    <cellStyle name="Обычный 15 6 3 2 2 2" xfId="8549"/>
    <cellStyle name="Обычный 15 6 3 2 2 2 2" xfId="8550"/>
    <cellStyle name="Обычный 15 6 3 2 2 3" xfId="8551"/>
    <cellStyle name="Обычный 15 6 3 2 3" xfId="8552"/>
    <cellStyle name="Обычный 15 6 3 2 3 2" xfId="8553"/>
    <cellStyle name="Обычный 15 6 3 2 4" xfId="8554"/>
    <cellStyle name="Обычный 15 6 3 3" xfId="8555"/>
    <cellStyle name="Обычный 15 6 3 3 2" xfId="8556"/>
    <cellStyle name="Обычный 15 6 3 3 2 2" xfId="8557"/>
    <cellStyle name="Обычный 15 6 3 3 3" xfId="8558"/>
    <cellStyle name="Обычный 15 6 3 4" xfId="8559"/>
    <cellStyle name="Обычный 15 6 3 4 2" xfId="8560"/>
    <cellStyle name="Обычный 15 6 3 5" xfId="8561"/>
    <cellStyle name="Обычный 15 6 4" xfId="8562"/>
    <cellStyle name="Обычный 15 6 4 2" xfId="8563"/>
    <cellStyle name="Обычный 15 6 4 2 2" xfId="8564"/>
    <cellStyle name="Обычный 15 6 4 2 2 2" xfId="8565"/>
    <cellStyle name="Обычный 15 6 4 2 2 2 2" xfId="8566"/>
    <cellStyle name="Обычный 15 6 4 2 2 3" xfId="8567"/>
    <cellStyle name="Обычный 15 6 4 2 3" xfId="8568"/>
    <cellStyle name="Обычный 15 6 4 2 3 2" xfId="8569"/>
    <cellStyle name="Обычный 15 6 4 2 4" xfId="8570"/>
    <cellStyle name="Обычный 15 6 4 3" xfId="8571"/>
    <cellStyle name="Обычный 15 6 4 3 2" xfId="8572"/>
    <cellStyle name="Обычный 15 6 4 3 2 2" xfId="8573"/>
    <cellStyle name="Обычный 15 6 4 3 3" xfId="8574"/>
    <cellStyle name="Обычный 15 6 4 4" xfId="8575"/>
    <cellStyle name="Обычный 15 6 4 4 2" xfId="8576"/>
    <cellStyle name="Обычный 15 6 4 5" xfId="8577"/>
    <cellStyle name="Обычный 15 6 5" xfId="8578"/>
    <cellStyle name="Обычный 15 6 5 2" xfId="8579"/>
    <cellStyle name="Обычный 15 6 5 2 2" xfId="8580"/>
    <cellStyle name="Обычный 15 6 5 2 2 2" xfId="8581"/>
    <cellStyle name="Обычный 15 6 5 2 3" xfId="8582"/>
    <cellStyle name="Обычный 15 6 5 3" xfId="8583"/>
    <cellStyle name="Обычный 15 6 5 3 2" xfId="8584"/>
    <cellStyle name="Обычный 15 6 5 4" xfId="8585"/>
    <cellStyle name="Обычный 15 6 6" xfId="8586"/>
    <cellStyle name="Обычный 15 6 6 2" xfId="8587"/>
    <cellStyle name="Обычный 15 6 6 2 2" xfId="8588"/>
    <cellStyle name="Обычный 15 6 6 3" xfId="8589"/>
    <cellStyle name="Обычный 15 6 7" xfId="8590"/>
    <cellStyle name="Обычный 15 6 7 2" xfId="8591"/>
    <cellStyle name="Обычный 15 6 8" xfId="8592"/>
    <cellStyle name="Обычный 15 7" xfId="8593"/>
    <cellStyle name="Обычный 15 7 2" xfId="8594"/>
    <cellStyle name="Обычный 15 7 2 2" xfId="8595"/>
    <cellStyle name="Обычный 15 7 2 2 2" xfId="8596"/>
    <cellStyle name="Обычный 15 7 2 2 2 2" xfId="8597"/>
    <cellStyle name="Обычный 15 7 2 2 2 2 2" xfId="8598"/>
    <cellStyle name="Обычный 15 7 2 2 2 2 2 2" xfId="8599"/>
    <cellStyle name="Обычный 15 7 2 2 2 2 3" xfId="8600"/>
    <cellStyle name="Обычный 15 7 2 2 2 3" xfId="8601"/>
    <cellStyle name="Обычный 15 7 2 2 2 3 2" xfId="8602"/>
    <cellStyle name="Обычный 15 7 2 2 2 4" xfId="8603"/>
    <cellStyle name="Обычный 15 7 2 2 3" xfId="8604"/>
    <cellStyle name="Обычный 15 7 2 2 3 2" xfId="8605"/>
    <cellStyle name="Обычный 15 7 2 2 3 2 2" xfId="8606"/>
    <cellStyle name="Обычный 15 7 2 2 3 3" xfId="8607"/>
    <cellStyle name="Обычный 15 7 2 2 4" xfId="8608"/>
    <cellStyle name="Обычный 15 7 2 2 4 2" xfId="8609"/>
    <cellStyle name="Обычный 15 7 2 2 5" xfId="8610"/>
    <cellStyle name="Обычный 15 7 2 3" xfId="8611"/>
    <cellStyle name="Обычный 15 7 2 3 2" xfId="8612"/>
    <cellStyle name="Обычный 15 7 2 3 2 2" xfId="8613"/>
    <cellStyle name="Обычный 15 7 2 3 2 2 2" xfId="8614"/>
    <cellStyle name="Обычный 15 7 2 3 2 2 2 2" xfId="8615"/>
    <cellStyle name="Обычный 15 7 2 3 2 2 3" xfId="8616"/>
    <cellStyle name="Обычный 15 7 2 3 2 3" xfId="8617"/>
    <cellStyle name="Обычный 15 7 2 3 2 3 2" xfId="8618"/>
    <cellStyle name="Обычный 15 7 2 3 2 4" xfId="8619"/>
    <cellStyle name="Обычный 15 7 2 3 3" xfId="8620"/>
    <cellStyle name="Обычный 15 7 2 3 3 2" xfId="8621"/>
    <cellStyle name="Обычный 15 7 2 3 3 2 2" xfId="8622"/>
    <cellStyle name="Обычный 15 7 2 3 3 3" xfId="8623"/>
    <cellStyle name="Обычный 15 7 2 3 4" xfId="8624"/>
    <cellStyle name="Обычный 15 7 2 3 4 2" xfId="8625"/>
    <cellStyle name="Обычный 15 7 2 3 5" xfId="8626"/>
    <cellStyle name="Обычный 15 7 2 4" xfId="8627"/>
    <cellStyle name="Обычный 15 7 2 4 2" xfId="8628"/>
    <cellStyle name="Обычный 15 7 2 4 2 2" xfId="8629"/>
    <cellStyle name="Обычный 15 7 2 4 2 2 2" xfId="8630"/>
    <cellStyle name="Обычный 15 7 2 4 2 3" xfId="8631"/>
    <cellStyle name="Обычный 15 7 2 4 3" xfId="8632"/>
    <cellStyle name="Обычный 15 7 2 4 3 2" xfId="8633"/>
    <cellStyle name="Обычный 15 7 2 4 4" xfId="8634"/>
    <cellStyle name="Обычный 15 7 2 5" xfId="8635"/>
    <cellStyle name="Обычный 15 7 2 5 2" xfId="8636"/>
    <cellStyle name="Обычный 15 7 2 5 2 2" xfId="8637"/>
    <cellStyle name="Обычный 15 7 2 5 3" xfId="8638"/>
    <cellStyle name="Обычный 15 7 2 6" xfId="8639"/>
    <cellStyle name="Обычный 15 7 2 6 2" xfId="8640"/>
    <cellStyle name="Обычный 15 7 2 7" xfId="8641"/>
    <cellStyle name="Обычный 15 7 3" xfId="8642"/>
    <cellStyle name="Обычный 15 7 3 2" xfId="8643"/>
    <cellStyle name="Обычный 15 7 3 2 2" xfId="8644"/>
    <cellStyle name="Обычный 15 7 3 2 2 2" xfId="8645"/>
    <cellStyle name="Обычный 15 7 3 2 2 2 2" xfId="8646"/>
    <cellStyle name="Обычный 15 7 3 2 2 3" xfId="8647"/>
    <cellStyle name="Обычный 15 7 3 2 3" xfId="8648"/>
    <cellStyle name="Обычный 15 7 3 2 3 2" xfId="8649"/>
    <cellStyle name="Обычный 15 7 3 2 4" xfId="8650"/>
    <cellStyle name="Обычный 15 7 3 3" xfId="8651"/>
    <cellStyle name="Обычный 15 7 3 3 2" xfId="8652"/>
    <cellStyle name="Обычный 15 7 3 3 2 2" xfId="8653"/>
    <cellStyle name="Обычный 15 7 3 3 3" xfId="8654"/>
    <cellStyle name="Обычный 15 7 3 4" xfId="8655"/>
    <cellStyle name="Обычный 15 7 3 4 2" xfId="8656"/>
    <cellStyle name="Обычный 15 7 3 5" xfId="8657"/>
    <cellStyle name="Обычный 15 7 4" xfId="8658"/>
    <cellStyle name="Обычный 15 7 4 2" xfId="8659"/>
    <cellStyle name="Обычный 15 7 4 2 2" xfId="8660"/>
    <cellStyle name="Обычный 15 7 4 2 2 2" xfId="8661"/>
    <cellStyle name="Обычный 15 7 4 2 2 2 2" xfId="8662"/>
    <cellStyle name="Обычный 15 7 4 2 2 3" xfId="8663"/>
    <cellStyle name="Обычный 15 7 4 2 3" xfId="8664"/>
    <cellStyle name="Обычный 15 7 4 2 3 2" xfId="8665"/>
    <cellStyle name="Обычный 15 7 4 2 4" xfId="8666"/>
    <cellStyle name="Обычный 15 7 4 3" xfId="8667"/>
    <cellStyle name="Обычный 15 7 4 3 2" xfId="8668"/>
    <cellStyle name="Обычный 15 7 4 3 2 2" xfId="8669"/>
    <cellStyle name="Обычный 15 7 4 3 3" xfId="8670"/>
    <cellStyle name="Обычный 15 7 4 4" xfId="8671"/>
    <cellStyle name="Обычный 15 7 4 4 2" xfId="8672"/>
    <cellStyle name="Обычный 15 7 4 5" xfId="8673"/>
    <cellStyle name="Обычный 15 7 5" xfId="8674"/>
    <cellStyle name="Обычный 15 7 5 2" xfId="8675"/>
    <cellStyle name="Обычный 15 7 5 2 2" xfId="8676"/>
    <cellStyle name="Обычный 15 7 5 2 2 2" xfId="8677"/>
    <cellStyle name="Обычный 15 7 5 2 3" xfId="8678"/>
    <cellStyle name="Обычный 15 7 5 3" xfId="8679"/>
    <cellStyle name="Обычный 15 7 5 3 2" xfId="8680"/>
    <cellStyle name="Обычный 15 7 5 4" xfId="8681"/>
    <cellStyle name="Обычный 15 7 6" xfId="8682"/>
    <cellStyle name="Обычный 15 7 6 2" xfId="8683"/>
    <cellStyle name="Обычный 15 7 6 2 2" xfId="8684"/>
    <cellStyle name="Обычный 15 7 6 3" xfId="8685"/>
    <cellStyle name="Обычный 15 7 7" xfId="8686"/>
    <cellStyle name="Обычный 15 7 7 2" xfId="8687"/>
    <cellStyle name="Обычный 15 7 8" xfId="8688"/>
    <cellStyle name="Обычный 15 8" xfId="8689"/>
    <cellStyle name="Обычный 15 8 2" xfId="8690"/>
    <cellStyle name="Обычный 15 8 2 2" xfId="8691"/>
    <cellStyle name="Обычный 15 8 2 2 2" xfId="8692"/>
    <cellStyle name="Обычный 15 8 2 2 2 2" xfId="8693"/>
    <cellStyle name="Обычный 15 8 2 2 2 2 2" xfId="8694"/>
    <cellStyle name="Обычный 15 8 2 2 2 2 2 2" xfId="8695"/>
    <cellStyle name="Обычный 15 8 2 2 2 2 3" xfId="8696"/>
    <cellStyle name="Обычный 15 8 2 2 2 3" xfId="8697"/>
    <cellStyle name="Обычный 15 8 2 2 2 3 2" xfId="8698"/>
    <cellStyle name="Обычный 15 8 2 2 2 4" xfId="8699"/>
    <cellStyle name="Обычный 15 8 2 2 3" xfId="8700"/>
    <cellStyle name="Обычный 15 8 2 2 3 2" xfId="8701"/>
    <cellStyle name="Обычный 15 8 2 2 3 2 2" xfId="8702"/>
    <cellStyle name="Обычный 15 8 2 2 3 3" xfId="8703"/>
    <cellStyle name="Обычный 15 8 2 2 4" xfId="8704"/>
    <cellStyle name="Обычный 15 8 2 2 4 2" xfId="8705"/>
    <cellStyle name="Обычный 15 8 2 2 5" xfId="8706"/>
    <cellStyle name="Обычный 15 8 2 3" xfId="8707"/>
    <cellStyle name="Обычный 15 8 2 3 2" xfId="8708"/>
    <cellStyle name="Обычный 15 8 2 3 2 2" xfId="8709"/>
    <cellStyle name="Обычный 15 8 2 3 2 2 2" xfId="8710"/>
    <cellStyle name="Обычный 15 8 2 3 2 2 2 2" xfId="8711"/>
    <cellStyle name="Обычный 15 8 2 3 2 2 3" xfId="8712"/>
    <cellStyle name="Обычный 15 8 2 3 2 3" xfId="8713"/>
    <cellStyle name="Обычный 15 8 2 3 2 3 2" xfId="8714"/>
    <cellStyle name="Обычный 15 8 2 3 2 4" xfId="8715"/>
    <cellStyle name="Обычный 15 8 2 3 3" xfId="8716"/>
    <cellStyle name="Обычный 15 8 2 3 3 2" xfId="8717"/>
    <cellStyle name="Обычный 15 8 2 3 3 2 2" xfId="8718"/>
    <cellStyle name="Обычный 15 8 2 3 3 3" xfId="8719"/>
    <cellStyle name="Обычный 15 8 2 3 4" xfId="8720"/>
    <cellStyle name="Обычный 15 8 2 3 4 2" xfId="8721"/>
    <cellStyle name="Обычный 15 8 2 3 5" xfId="8722"/>
    <cellStyle name="Обычный 15 8 2 4" xfId="8723"/>
    <cellStyle name="Обычный 15 8 2 4 2" xfId="8724"/>
    <cellStyle name="Обычный 15 8 2 4 2 2" xfId="8725"/>
    <cellStyle name="Обычный 15 8 2 4 2 2 2" xfId="8726"/>
    <cellStyle name="Обычный 15 8 2 4 2 3" xfId="8727"/>
    <cellStyle name="Обычный 15 8 2 4 3" xfId="8728"/>
    <cellStyle name="Обычный 15 8 2 4 3 2" xfId="8729"/>
    <cellStyle name="Обычный 15 8 2 4 4" xfId="8730"/>
    <cellStyle name="Обычный 15 8 2 5" xfId="8731"/>
    <cellStyle name="Обычный 15 8 2 5 2" xfId="8732"/>
    <cellStyle name="Обычный 15 8 2 5 2 2" xfId="8733"/>
    <cellStyle name="Обычный 15 8 2 5 3" xfId="8734"/>
    <cellStyle name="Обычный 15 8 2 6" xfId="8735"/>
    <cellStyle name="Обычный 15 8 2 6 2" xfId="8736"/>
    <cellStyle name="Обычный 15 8 2 7" xfId="8737"/>
    <cellStyle name="Обычный 15 8 3" xfId="8738"/>
    <cellStyle name="Обычный 15 8 3 2" xfId="8739"/>
    <cellStyle name="Обычный 15 8 3 2 2" xfId="8740"/>
    <cellStyle name="Обычный 15 8 3 2 2 2" xfId="8741"/>
    <cellStyle name="Обычный 15 8 3 2 2 2 2" xfId="8742"/>
    <cellStyle name="Обычный 15 8 3 2 2 3" xfId="8743"/>
    <cellStyle name="Обычный 15 8 3 2 3" xfId="8744"/>
    <cellStyle name="Обычный 15 8 3 2 3 2" xfId="8745"/>
    <cellStyle name="Обычный 15 8 3 2 4" xfId="8746"/>
    <cellStyle name="Обычный 15 8 3 3" xfId="8747"/>
    <cellStyle name="Обычный 15 8 3 3 2" xfId="8748"/>
    <cellStyle name="Обычный 15 8 3 3 2 2" xfId="8749"/>
    <cellStyle name="Обычный 15 8 3 3 3" xfId="8750"/>
    <cellStyle name="Обычный 15 8 3 4" xfId="8751"/>
    <cellStyle name="Обычный 15 8 3 4 2" xfId="8752"/>
    <cellStyle name="Обычный 15 8 3 5" xfId="8753"/>
    <cellStyle name="Обычный 15 8 4" xfId="8754"/>
    <cellStyle name="Обычный 15 8 4 2" xfId="8755"/>
    <cellStyle name="Обычный 15 8 4 2 2" xfId="8756"/>
    <cellStyle name="Обычный 15 8 4 2 2 2" xfId="8757"/>
    <cellStyle name="Обычный 15 8 4 2 2 2 2" xfId="8758"/>
    <cellStyle name="Обычный 15 8 4 2 2 3" xfId="8759"/>
    <cellStyle name="Обычный 15 8 4 2 3" xfId="8760"/>
    <cellStyle name="Обычный 15 8 4 2 3 2" xfId="8761"/>
    <cellStyle name="Обычный 15 8 4 2 4" xfId="8762"/>
    <cellStyle name="Обычный 15 8 4 3" xfId="8763"/>
    <cellStyle name="Обычный 15 8 4 3 2" xfId="8764"/>
    <cellStyle name="Обычный 15 8 4 3 2 2" xfId="8765"/>
    <cellStyle name="Обычный 15 8 4 3 3" xfId="8766"/>
    <cellStyle name="Обычный 15 8 4 4" xfId="8767"/>
    <cellStyle name="Обычный 15 8 4 4 2" xfId="8768"/>
    <cellStyle name="Обычный 15 8 4 5" xfId="8769"/>
    <cellStyle name="Обычный 15 8 5" xfId="8770"/>
    <cellStyle name="Обычный 15 8 5 2" xfId="8771"/>
    <cellStyle name="Обычный 15 8 5 2 2" xfId="8772"/>
    <cellStyle name="Обычный 15 8 5 2 2 2" xfId="8773"/>
    <cellStyle name="Обычный 15 8 5 2 3" xfId="8774"/>
    <cellStyle name="Обычный 15 8 5 3" xfId="8775"/>
    <cellStyle name="Обычный 15 8 5 3 2" xfId="8776"/>
    <cellStyle name="Обычный 15 8 5 4" xfId="8777"/>
    <cellStyle name="Обычный 15 8 6" xfId="8778"/>
    <cellStyle name="Обычный 15 8 6 2" xfId="8779"/>
    <cellStyle name="Обычный 15 8 6 2 2" xfId="8780"/>
    <cellStyle name="Обычный 15 8 6 3" xfId="8781"/>
    <cellStyle name="Обычный 15 8 7" xfId="8782"/>
    <cellStyle name="Обычный 15 8 7 2" xfId="8783"/>
    <cellStyle name="Обычный 15 8 8" xfId="8784"/>
    <cellStyle name="Обычный 15 9" xfId="8785"/>
    <cellStyle name="Обычный 15 9 2" xfId="8786"/>
    <cellStyle name="Обычный 15 9 2 2" xfId="8787"/>
    <cellStyle name="Обычный 15 9 2 2 2" xfId="8788"/>
    <cellStyle name="Обычный 15 9 2 2 2 2" xfId="8789"/>
    <cellStyle name="Обычный 15 9 2 2 2 2 2" xfId="8790"/>
    <cellStyle name="Обычный 15 9 2 2 2 2 2 2" xfId="8791"/>
    <cellStyle name="Обычный 15 9 2 2 2 2 3" xfId="8792"/>
    <cellStyle name="Обычный 15 9 2 2 2 3" xfId="8793"/>
    <cellStyle name="Обычный 15 9 2 2 2 3 2" xfId="8794"/>
    <cellStyle name="Обычный 15 9 2 2 2 4" xfId="8795"/>
    <cellStyle name="Обычный 15 9 2 2 3" xfId="8796"/>
    <cellStyle name="Обычный 15 9 2 2 3 2" xfId="8797"/>
    <cellStyle name="Обычный 15 9 2 2 3 2 2" xfId="8798"/>
    <cellStyle name="Обычный 15 9 2 2 3 3" xfId="8799"/>
    <cellStyle name="Обычный 15 9 2 2 4" xfId="8800"/>
    <cellStyle name="Обычный 15 9 2 2 4 2" xfId="8801"/>
    <cellStyle name="Обычный 15 9 2 2 5" xfId="8802"/>
    <cellStyle name="Обычный 15 9 2 3" xfId="8803"/>
    <cellStyle name="Обычный 15 9 2 3 2" xfId="8804"/>
    <cellStyle name="Обычный 15 9 2 3 2 2" xfId="8805"/>
    <cellStyle name="Обычный 15 9 2 3 2 2 2" xfId="8806"/>
    <cellStyle name="Обычный 15 9 2 3 2 2 2 2" xfId="8807"/>
    <cellStyle name="Обычный 15 9 2 3 2 2 3" xfId="8808"/>
    <cellStyle name="Обычный 15 9 2 3 2 3" xfId="8809"/>
    <cellStyle name="Обычный 15 9 2 3 2 3 2" xfId="8810"/>
    <cellStyle name="Обычный 15 9 2 3 2 4" xfId="8811"/>
    <cellStyle name="Обычный 15 9 2 3 3" xfId="8812"/>
    <cellStyle name="Обычный 15 9 2 3 3 2" xfId="8813"/>
    <cellStyle name="Обычный 15 9 2 3 3 2 2" xfId="8814"/>
    <cellStyle name="Обычный 15 9 2 3 3 3" xfId="8815"/>
    <cellStyle name="Обычный 15 9 2 3 4" xfId="8816"/>
    <cellStyle name="Обычный 15 9 2 3 4 2" xfId="8817"/>
    <cellStyle name="Обычный 15 9 2 3 5" xfId="8818"/>
    <cellStyle name="Обычный 15 9 2 4" xfId="8819"/>
    <cellStyle name="Обычный 15 9 2 4 2" xfId="8820"/>
    <cellStyle name="Обычный 15 9 2 4 2 2" xfId="8821"/>
    <cellStyle name="Обычный 15 9 2 4 2 2 2" xfId="8822"/>
    <cellStyle name="Обычный 15 9 2 4 2 3" xfId="8823"/>
    <cellStyle name="Обычный 15 9 2 4 3" xfId="8824"/>
    <cellStyle name="Обычный 15 9 2 4 3 2" xfId="8825"/>
    <cellStyle name="Обычный 15 9 2 4 4" xfId="8826"/>
    <cellStyle name="Обычный 15 9 2 5" xfId="8827"/>
    <cellStyle name="Обычный 15 9 2 5 2" xfId="8828"/>
    <cellStyle name="Обычный 15 9 2 5 2 2" xfId="8829"/>
    <cellStyle name="Обычный 15 9 2 5 3" xfId="8830"/>
    <cellStyle name="Обычный 15 9 2 6" xfId="8831"/>
    <cellStyle name="Обычный 15 9 2 6 2" xfId="8832"/>
    <cellStyle name="Обычный 15 9 2 7" xfId="8833"/>
    <cellStyle name="Обычный 15 9 3" xfId="8834"/>
    <cellStyle name="Обычный 15 9 3 2" xfId="8835"/>
    <cellStyle name="Обычный 15 9 3 2 2" xfId="8836"/>
    <cellStyle name="Обычный 15 9 3 2 2 2" xfId="8837"/>
    <cellStyle name="Обычный 15 9 3 2 2 2 2" xfId="8838"/>
    <cellStyle name="Обычный 15 9 3 2 2 3" xfId="8839"/>
    <cellStyle name="Обычный 15 9 3 2 3" xfId="8840"/>
    <cellStyle name="Обычный 15 9 3 2 3 2" xfId="8841"/>
    <cellStyle name="Обычный 15 9 3 2 4" xfId="8842"/>
    <cellStyle name="Обычный 15 9 3 3" xfId="8843"/>
    <cellStyle name="Обычный 15 9 3 3 2" xfId="8844"/>
    <cellStyle name="Обычный 15 9 3 3 2 2" xfId="8845"/>
    <cellStyle name="Обычный 15 9 3 3 3" xfId="8846"/>
    <cellStyle name="Обычный 15 9 3 4" xfId="8847"/>
    <cellStyle name="Обычный 15 9 3 4 2" xfId="8848"/>
    <cellStyle name="Обычный 15 9 3 5" xfId="8849"/>
    <cellStyle name="Обычный 15 9 4" xfId="8850"/>
    <cellStyle name="Обычный 15 9 4 2" xfId="8851"/>
    <cellStyle name="Обычный 15 9 4 2 2" xfId="8852"/>
    <cellStyle name="Обычный 15 9 4 2 2 2" xfId="8853"/>
    <cellStyle name="Обычный 15 9 4 2 2 2 2" xfId="8854"/>
    <cellStyle name="Обычный 15 9 4 2 2 3" xfId="8855"/>
    <cellStyle name="Обычный 15 9 4 2 3" xfId="8856"/>
    <cellStyle name="Обычный 15 9 4 2 3 2" xfId="8857"/>
    <cellStyle name="Обычный 15 9 4 2 4" xfId="8858"/>
    <cellStyle name="Обычный 15 9 4 3" xfId="8859"/>
    <cellStyle name="Обычный 15 9 4 3 2" xfId="8860"/>
    <cellStyle name="Обычный 15 9 4 3 2 2" xfId="8861"/>
    <cellStyle name="Обычный 15 9 4 3 3" xfId="8862"/>
    <cellStyle name="Обычный 15 9 4 4" xfId="8863"/>
    <cellStyle name="Обычный 15 9 4 4 2" xfId="8864"/>
    <cellStyle name="Обычный 15 9 4 5" xfId="8865"/>
    <cellStyle name="Обычный 15 9 5" xfId="8866"/>
    <cellStyle name="Обычный 15 9 5 2" xfId="8867"/>
    <cellStyle name="Обычный 15 9 5 2 2" xfId="8868"/>
    <cellStyle name="Обычный 15 9 5 2 2 2" xfId="8869"/>
    <cellStyle name="Обычный 15 9 5 2 3" xfId="8870"/>
    <cellStyle name="Обычный 15 9 5 3" xfId="8871"/>
    <cellStyle name="Обычный 15 9 5 3 2" xfId="8872"/>
    <cellStyle name="Обычный 15 9 5 4" xfId="8873"/>
    <cellStyle name="Обычный 15 9 6" xfId="8874"/>
    <cellStyle name="Обычный 15 9 6 2" xfId="8875"/>
    <cellStyle name="Обычный 15 9 6 2 2" xfId="8876"/>
    <cellStyle name="Обычный 15 9 6 3" xfId="8877"/>
    <cellStyle name="Обычный 15 9 7" xfId="8878"/>
    <cellStyle name="Обычный 15 9 7 2" xfId="8879"/>
    <cellStyle name="Обычный 15 9 8" xfId="8880"/>
    <cellStyle name="Обычный 16" xfId="8881"/>
    <cellStyle name="Обычный 16 10" xfId="8882"/>
    <cellStyle name="Обычный 16 11" xfId="8883"/>
    <cellStyle name="Обычный 16 12" xfId="8884"/>
    <cellStyle name="Обычный 16 2" xfId="8885"/>
    <cellStyle name="Обычный 16 3" xfId="8886"/>
    <cellStyle name="Обычный 16 4" xfId="8887"/>
    <cellStyle name="Обычный 16 5" xfId="8888"/>
    <cellStyle name="Обычный 16 6" xfId="8889"/>
    <cellStyle name="Обычный 16 7" xfId="8890"/>
    <cellStyle name="Обычный 16 8" xfId="8891"/>
    <cellStyle name="Обычный 16 9" xfId="8892"/>
    <cellStyle name="Обычный 17" xfId="8893"/>
    <cellStyle name="Обычный 17 10" xfId="8894"/>
    <cellStyle name="Обычный 17 11" xfId="8895"/>
    <cellStyle name="Обычный 17 2" xfId="8896"/>
    <cellStyle name="Обычный 17 3" xfId="8897"/>
    <cellStyle name="Обычный 17 4" xfId="8898"/>
    <cellStyle name="Обычный 17 5" xfId="8899"/>
    <cellStyle name="Обычный 17 6" xfId="8900"/>
    <cellStyle name="Обычный 17 7" xfId="8901"/>
    <cellStyle name="Обычный 17 8" xfId="8902"/>
    <cellStyle name="Обычный 17 9" xfId="8903"/>
    <cellStyle name="Обычный 18" xfId="8904"/>
    <cellStyle name="Обычный 18 10" xfId="8905"/>
    <cellStyle name="Обычный 18 10 2" xfId="8906"/>
    <cellStyle name="Обычный 18 10 2 2" xfId="8907"/>
    <cellStyle name="Обычный 18 10 2 2 2" xfId="8908"/>
    <cellStyle name="Обычный 18 10 2 2 2 2" xfId="8909"/>
    <cellStyle name="Обычный 18 10 2 2 3" xfId="8910"/>
    <cellStyle name="Обычный 18 10 2 3" xfId="8911"/>
    <cellStyle name="Обычный 18 10 2 3 2" xfId="8912"/>
    <cellStyle name="Обычный 18 10 2 3 2 2" xfId="8913"/>
    <cellStyle name="Обычный 18 10 2 3 3" xfId="8914"/>
    <cellStyle name="Обычный 18 10 2 4" xfId="8915"/>
    <cellStyle name="Обычный 18 10 2 4 2" xfId="8916"/>
    <cellStyle name="Обычный 18 10 2 5" xfId="8917"/>
    <cellStyle name="Обычный 18 10 3" xfId="8918"/>
    <cellStyle name="Обычный 18 10 3 2" xfId="8919"/>
    <cellStyle name="Обычный 18 10 3 2 2" xfId="8920"/>
    <cellStyle name="Обычный 18 10 3 3" xfId="8921"/>
    <cellStyle name="Обычный 18 10 4" xfId="8922"/>
    <cellStyle name="Обычный 18 10 4 2" xfId="8923"/>
    <cellStyle name="Обычный 18 10 4 2 2" xfId="8924"/>
    <cellStyle name="Обычный 18 10 4 3" xfId="8925"/>
    <cellStyle name="Обычный 18 10 5" xfId="8926"/>
    <cellStyle name="Обычный 18 10 5 2" xfId="8927"/>
    <cellStyle name="Обычный 18 10 5 2 2" xfId="8928"/>
    <cellStyle name="Обычный 18 10 5 3" xfId="8929"/>
    <cellStyle name="Обычный 18 10 6" xfId="8930"/>
    <cellStyle name="Обычный 18 10 6 2" xfId="8931"/>
    <cellStyle name="Обычный 18 10 7" xfId="8932"/>
    <cellStyle name="Обычный 18 11" xfId="8933"/>
    <cellStyle name="Обычный 18 11 2" xfId="8934"/>
    <cellStyle name="Обычный 18 11 2 2" xfId="8935"/>
    <cellStyle name="Обычный 18 11 2 2 2" xfId="8936"/>
    <cellStyle name="Обычный 18 11 2 3" xfId="8937"/>
    <cellStyle name="Обычный 18 11 3" xfId="8938"/>
    <cellStyle name="Обычный 18 11 3 2" xfId="8939"/>
    <cellStyle name="Обычный 18 11 3 2 2" xfId="8940"/>
    <cellStyle name="Обычный 18 11 3 3" xfId="8941"/>
    <cellStyle name="Обычный 18 11 4" xfId="8942"/>
    <cellStyle name="Обычный 18 11 4 2" xfId="8943"/>
    <cellStyle name="Обычный 18 11 5" xfId="8944"/>
    <cellStyle name="Обычный 18 12" xfId="8945"/>
    <cellStyle name="Обычный 18 12 2" xfId="8946"/>
    <cellStyle name="Обычный 18 12 2 2" xfId="8947"/>
    <cellStyle name="Обычный 18 12 3" xfId="8948"/>
    <cellStyle name="Обычный 18 13" xfId="8949"/>
    <cellStyle name="Обычный 18 13 2" xfId="8950"/>
    <cellStyle name="Обычный 18 13 2 2" xfId="8951"/>
    <cellStyle name="Обычный 18 13 3" xfId="8952"/>
    <cellStyle name="Обычный 18 14" xfId="8953"/>
    <cellStyle name="Обычный 18 14 2" xfId="8954"/>
    <cellStyle name="Обычный 18 14 2 2" xfId="8955"/>
    <cellStyle name="Обычный 18 14 3" xfId="8956"/>
    <cellStyle name="Обычный 18 15" xfId="8957"/>
    <cellStyle name="Обычный 18 15 2" xfId="8958"/>
    <cellStyle name="Обычный 18 16" xfId="8959"/>
    <cellStyle name="Обычный 18 17" xfId="8960"/>
    <cellStyle name="Обычный 18 2" xfId="8961"/>
    <cellStyle name="Обычный 18 2 10" xfId="8962"/>
    <cellStyle name="Обычный 18 2 10 2" xfId="8963"/>
    <cellStyle name="Обычный 18 2 11" xfId="8964"/>
    <cellStyle name="Обычный 18 2 2" xfId="8965"/>
    <cellStyle name="Обычный 18 2 2 10" xfId="8966"/>
    <cellStyle name="Обычный 18 2 2 2" xfId="8967"/>
    <cellStyle name="Обычный 18 2 2 2 2" xfId="8968"/>
    <cellStyle name="Обычный 18 2 2 2 2 2" xfId="8969"/>
    <cellStyle name="Обычный 18 2 2 2 2 2 2" xfId="8970"/>
    <cellStyle name="Обычный 18 2 2 2 2 2 2 2" xfId="8971"/>
    <cellStyle name="Обычный 18 2 2 2 2 2 2 2 2" xfId="8972"/>
    <cellStyle name="Обычный 18 2 2 2 2 2 2 3" xfId="8973"/>
    <cellStyle name="Обычный 18 2 2 2 2 2 3" xfId="8974"/>
    <cellStyle name="Обычный 18 2 2 2 2 2 3 2" xfId="8975"/>
    <cellStyle name="Обычный 18 2 2 2 2 2 3 2 2" xfId="8976"/>
    <cellStyle name="Обычный 18 2 2 2 2 2 3 3" xfId="8977"/>
    <cellStyle name="Обычный 18 2 2 2 2 2 4" xfId="8978"/>
    <cellStyle name="Обычный 18 2 2 2 2 2 4 2" xfId="8979"/>
    <cellStyle name="Обычный 18 2 2 2 2 2 5" xfId="8980"/>
    <cellStyle name="Обычный 18 2 2 2 2 3" xfId="8981"/>
    <cellStyle name="Обычный 18 2 2 2 2 3 2" xfId="8982"/>
    <cellStyle name="Обычный 18 2 2 2 2 3 2 2" xfId="8983"/>
    <cellStyle name="Обычный 18 2 2 2 2 3 3" xfId="8984"/>
    <cellStyle name="Обычный 18 2 2 2 2 4" xfId="8985"/>
    <cellStyle name="Обычный 18 2 2 2 2 4 2" xfId="8986"/>
    <cellStyle name="Обычный 18 2 2 2 2 4 2 2" xfId="8987"/>
    <cellStyle name="Обычный 18 2 2 2 2 4 3" xfId="8988"/>
    <cellStyle name="Обычный 18 2 2 2 2 5" xfId="8989"/>
    <cellStyle name="Обычный 18 2 2 2 2 5 2" xfId="8990"/>
    <cellStyle name="Обычный 18 2 2 2 2 5 2 2" xfId="8991"/>
    <cellStyle name="Обычный 18 2 2 2 2 5 3" xfId="8992"/>
    <cellStyle name="Обычный 18 2 2 2 2 6" xfId="8993"/>
    <cellStyle name="Обычный 18 2 2 2 2 6 2" xfId="8994"/>
    <cellStyle name="Обычный 18 2 2 2 2 7" xfId="8995"/>
    <cellStyle name="Обычный 18 2 2 2 3" xfId="8996"/>
    <cellStyle name="Обычный 18 2 2 2 3 2" xfId="8997"/>
    <cellStyle name="Обычный 18 2 2 2 3 2 2" xfId="8998"/>
    <cellStyle name="Обычный 18 2 2 2 3 2 2 2" xfId="8999"/>
    <cellStyle name="Обычный 18 2 2 2 3 2 2 2 2" xfId="9000"/>
    <cellStyle name="Обычный 18 2 2 2 3 2 2 3" xfId="9001"/>
    <cellStyle name="Обычный 18 2 2 2 3 2 3" xfId="9002"/>
    <cellStyle name="Обычный 18 2 2 2 3 2 3 2" xfId="9003"/>
    <cellStyle name="Обычный 18 2 2 2 3 2 3 2 2" xfId="9004"/>
    <cellStyle name="Обычный 18 2 2 2 3 2 3 3" xfId="9005"/>
    <cellStyle name="Обычный 18 2 2 2 3 2 4" xfId="9006"/>
    <cellStyle name="Обычный 18 2 2 2 3 2 4 2" xfId="9007"/>
    <cellStyle name="Обычный 18 2 2 2 3 2 5" xfId="9008"/>
    <cellStyle name="Обычный 18 2 2 2 3 3" xfId="9009"/>
    <cellStyle name="Обычный 18 2 2 2 3 3 2" xfId="9010"/>
    <cellStyle name="Обычный 18 2 2 2 3 3 2 2" xfId="9011"/>
    <cellStyle name="Обычный 18 2 2 2 3 3 3" xfId="9012"/>
    <cellStyle name="Обычный 18 2 2 2 3 4" xfId="9013"/>
    <cellStyle name="Обычный 18 2 2 2 3 4 2" xfId="9014"/>
    <cellStyle name="Обычный 18 2 2 2 3 4 2 2" xfId="9015"/>
    <cellStyle name="Обычный 18 2 2 2 3 4 3" xfId="9016"/>
    <cellStyle name="Обычный 18 2 2 2 3 5" xfId="9017"/>
    <cellStyle name="Обычный 18 2 2 2 3 5 2" xfId="9018"/>
    <cellStyle name="Обычный 18 2 2 2 3 5 2 2" xfId="9019"/>
    <cellStyle name="Обычный 18 2 2 2 3 5 3" xfId="9020"/>
    <cellStyle name="Обычный 18 2 2 2 3 6" xfId="9021"/>
    <cellStyle name="Обычный 18 2 2 2 3 6 2" xfId="9022"/>
    <cellStyle name="Обычный 18 2 2 2 3 7" xfId="9023"/>
    <cellStyle name="Обычный 18 2 2 2 4" xfId="9024"/>
    <cellStyle name="Обычный 18 2 2 2 4 2" xfId="9025"/>
    <cellStyle name="Обычный 18 2 2 2 4 2 2" xfId="9026"/>
    <cellStyle name="Обычный 18 2 2 2 4 2 2 2" xfId="9027"/>
    <cellStyle name="Обычный 18 2 2 2 4 2 3" xfId="9028"/>
    <cellStyle name="Обычный 18 2 2 2 4 3" xfId="9029"/>
    <cellStyle name="Обычный 18 2 2 2 4 3 2" xfId="9030"/>
    <cellStyle name="Обычный 18 2 2 2 4 3 2 2" xfId="9031"/>
    <cellStyle name="Обычный 18 2 2 2 4 3 3" xfId="9032"/>
    <cellStyle name="Обычный 18 2 2 2 4 4" xfId="9033"/>
    <cellStyle name="Обычный 18 2 2 2 4 4 2" xfId="9034"/>
    <cellStyle name="Обычный 18 2 2 2 4 5" xfId="9035"/>
    <cellStyle name="Обычный 18 2 2 2 5" xfId="9036"/>
    <cellStyle name="Обычный 18 2 2 2 5 2" xfId="9037"/>
    <cellStyle name="Обычный 18 2 2 2 5 2 2" xfId="9038"/>
    <cellStyle name="Обычный 18 2 2 2 5 3" xfId="9039"/>
    <cellStyle name="Обычный 18 2 2 2 6" xfId="9040"/>
    <cellStyle name="Обычный 18 2 2 2 6 2" xfId="9041"/>
    <cellStyle name="Обычный 18 2 2 2 6 2 2" xfId="9042"/>
    <cellStyle name="Обычный 18 2 2 2 6 3" xfId="9043"/>
    <cellStyle name="Обычный 18 2 2 2 7" xfId="9044"/>
    <cellStyle name="Обычный 18 2 2 2 7 2" xfId="9045"/>
    <cellStyle name="Обычный 18 2 2 2 7 2 2" xfId="9046"/>
    <cellStyle name="Обычный 18 2 2 2 7 3" xfId="9047"/>
    <cellStyle name="Обычный 18 2 2 2 8" xfId="9048"/>
    <cellStyle name="Обычный 18 2 2 2 8 2" xfId="9049"/>
    <cellStyle name="Обычный 18 2 2 2 9" xfId="9050"/>
    <cellStyle name="Обычный 18 2 2 3" xfId="9051"/>
    <cellStyle name="Обычный 18 2 2 3 2" xfId="9052"/>
    <cellStyle name="Обычный 18 2 2 3 2 2" xfId="9053"/>
    <cellStyle name="Обычный 18 2 2 3 2 2 2" xfId="9054"/>
    <cellStyle name="Обычный 18 2 2 3 2 2 2 2" xfId="9055"/>
    <cellStyle name="Обычный 18 2 2 3 2 2 3" xfId="9056"/>
    <cellStyle name="Обычный 18 2 2 3 2 3" xfId="9057"/>
    <cellStyle name="Обычный 18 2 2 3 2 3 2" xfId="9058"/>
    <cellStyle name="Обычный 18 2 2 3 2 3 2 2" xfId="9059"/>
    <cellStyle name="Обычный 18 2 2 3 2 3 3" xfId="9060"/>
    <cellStyle name="Обычный 18 2 2 3 2 4" xfId="9061"/>
    <cellStyle name="Обычный 18 2 2 3 2 4 2" xfId="9062"/>
    <cellStyle name="Обычный 18 2 2 3 2 5" xfId="9063"/>
    <cellStyle name="Обычный 18 2 2 3 3" xfId="9064"/>
    <cellStyle name="Обычный 18 2 2 3 3 2" xfId="9065"/>
    <cellStyle name="Обычный 18 2 2 3 3 2 2" xfId="9066"/>
    <cellStyle name="Обычный 18 2 2 3 3 3" xfId="9067"/>
    <cellStyle name="Обычный 18 2 2 3 4" xfId="9068"/>
    <cellStyle name="Обычный 18 2 2 3 4 2" xfId="9069"/>
    <cellStyle name="Обычный 18 2 2 3 4 2 2" xfId="9070"/>
    <cellStyle name="Обычный 18 2 2 3 4 3" xfId="9071"/>
    <cellStyle name="Обычный 18 2 2 3 5" xfId="9072"/>
    <cellStyle name="Обычный 18 2 2 3 5 2" xfId="9073"/>
    <cellStyle name="Обычный 18 2 2 3 5 2 2" xfId="9074"/>
    <cellStyle name="Обычный 18 2 2 3 5 3" xfId="9075"/>
    <cellStyle name="Обычный 18 2 2 3 6" xfId="9076"/>
    <cellStyle name="Обычный 18 2 2 3 6 2" xfId="9077"/>
    <cellStyle name="Обычный 18 2 2 3 7" xfId="9078"/>
    <cellStyle name="Обычный 18 2 2 4" xfId="9079"/>
    <cellStyle name="Обычный 18 2 2 4 2" xfId="9080"/>
    <cellStyle name="Обычный 18 2 2 4 2 2" xfId="9081"/>
    <cellStyle name="Обычный 18 2 2 4 2 2 2" xfId="9082"/>
    <cellStyle name="Обычный 18 2 2 4 2 2 2 2" xfId="9083"/>
    <cellStyle name="Обычный 18 2 2 4 2 2 3" xfId="9084"/>
    <cellStyle name="Обычный 18 2 2 4 2 3" xfId="9085"/>
    <cellStyle name="Обычный 18 2 2 4 2 3 2" xfId="9086"/>
    <cellStyle name="Обычный 18 2 2 4 2 3 2 2" xfId="9087"/>
    <cellStyle name="Обычный 18 2 2 4 2 3 3" xfId="9088"/>
    <cellStyle name="Обычный 18 2 2 4 2 4" xfId="9089"/>
    <cellStyle name="Обычный 18 2 2 4 2 4 2" xfId="9090"/>
    <cellStyle name="Обычный 18 2 2 4 2 5" xfId="9091"/>
    <cellStyle name="Обычный 18 2 2 4 3" xfId="9092"/>
    <cellStyle name="Обычный 18 2 2 4 3 2" xfId="9093"/>
    <cellStyle name="Обычный 18 2 2 4 3 2 2" xfId="9094"/>
    <cellStyle name="Обычный 18 2 2 4 3 3" xfId="9095"/>
    <cellStyle name="Обычный 18 2 2 4 4" xfId="9096"/>
    <cellStyle name="Обычный 18 2 2 4 4 2" xfId="9097"/>
    <cellStyle name="Обычный 18 2 2 4 4 2 2" xfId="9098"/>
    <cellStyle name="Обычный 18 2 2 4 4 3" xfId="9099"/>
    <cellStyle name="Обычный 18 2 2 4 5" xfId="9100"/>
    <cellStyle name="Обычный 18 2 2 4 5 2" xfId="9101"/>
    <cellStyle name="Обычный 18 2 2 4 5 2 2" xfId="9102"/>
    <cellStyle name="Обычный 18 2 2 4 5 3" xfId="9103"/>
    <cellStyle name="Обычный 18 2 2 4 6" xfId="9104"/>
    <cellStyle name="Обычный 18 2 2 4 6 2" xfId="9105"/>
    <cellStyle name="Обычный 18 2 2 4 7" xfId="9106"/>
    <cellStyle name="Обычный 18 2 2 5" xfId="9107"/>
    <cellStyle name="Обычный 18 2 2 5 2" xfId="9108"/>
    <cellStyle name="Обычный 18 2 2 5 2 2" xfId="9109"/>
    <cellStyle name="Обычный 18 2 2 5 2 2 2" xfId="9110"/>
    <cellStyle name="Обычный 18 2 2 5 2 3" xfId="9111"/>
    <cellStyle name="Обычный 18 2 2 5 3" xfId="9112"/>
    <cellStyle name="Обычный 18 2 2 5 3 2" xfId="9113"/>
    <cellStyle name="Обычный 18 2 2 5 3 2 2" xfId="9114"/>
    <cellStyle name="Обычный 18 2 2 5 3 3" xfId="9115"/>
    <cellStyle name="Обычный 18 2 2 5 4" xfId="9116"/>
    <cellStyle name="Обычный 18 2 2 5 4 2" xfId="9117"/>
    <cellStyle name="Обычный 18 2 2 5 5" xfId="9118"/>
    <cellStyle name="Обычный 18 2 2 6" xfId="9119"/>
    <cellStyle name="Обычный 18 2 2 6 2" xfId="9120"/>
    <cellStyle name="Обычный 18 2 2 6 2 2" xfId="9121"/>
    <cellStyle name="Обычный 18 2 2 6 3" xfId="9122"/>
    <cellStyle name="Обычный 18 2 2 7" xfId="9123"/>
    <cellStyle name="Обычный 18 2 2 7 2" xfId="9124"/>
    <cellStyle name="Обычный 18 2 2 7 2 2" xfId="9125"/>
    <cellStyle name="Обычный 18 2 2 7 3" xfId="9126"/>
    <cellStyle name="Обычный 18 2 2 8" xfId="9127"/>
    <cellStyle name="Обычный 18 2 2 8 2" xfId="9128"/>
    <cellStyle name="Обычный 18 2 2 8 2 2" xfId="9129"/>
    <cellStyle name="Обычный 18 2 2 8 3" xfId="9130"/>
    <cellStyle name="Обычный 18 2 2 9" xfId="9131"/>
    <cellStyle name="Обычный 18 2 2 9 2" xfId="9132"/>
    <cellStyle name="Обычный 18 2 3" xfId="9133"/>
    <cellStyle name="Обычный 18 2 3 2" xfId="9134"/>
    <cellStyle name="Обычный 18 2 3 2 2" xfId="9135"/>
    <cellStyle name="Обычный 18 2 3 2 2 2" xfId="9136"/>
    <cellStyle name="Обычный 18 2 3 2 2 2 2" xfId="9137"/>
    <cellStyle name="Обычный 18 2 3 2 2 2 2 2" xfId="9138"/>
    <cellStyle name="Обычный 18 2 3 2 2 2 3" xfId="9139"/>
    <cellStyle name="Обычный 18 2 3 2 2 3" xfId="9140"/>
    <cellStyle name="Обычный 18 2 3 2 2 3 2" xfId="9141"/>
    <cellStyle name="Обычный 18 2 3 2 2 3 2 2" xfId="9142"/>
    <cellStyle name="Обычный 18 2 3 2 2 3 3" xfId="9143"/>
    <cellStyle name="Обычный 18 2 3 2 2 4" xfId="9144"/>
    <cellStyle name="Обычный 18 2 3 2 2 4 2" xfId="9145"/>
    <cellStyle name="Обычный 18 2 3 2 2 5" xfId="9146"/>
    <cellStyle name="Обычный 18 2 3 2 3" xfId="9147"/>
    <cellStyle name="Обычный 18 2 3 2 3 2" xfId="9148"/>
    <cellStyle name="Обычный 18 2 3 2 3 2 2" xfId="9149"/>
    <cellStyle name="Обычный 18 2 3 2 3 3" xfId="9150"/>
    <cellStyle name="Обычный 18 2 3 2 4" xfId="9151"/>
    <cellStyle name="Обычный 18 2 3 2 4 2" xfId="9152"/>
    <cellStyle name="Обычный 18 2 3 2 4 2 2" xfId="9153"/>
    <cellStyle name="Обычный 18 2 3 2 4 3" xfId="9154"/>
    <cellStyle name="Обычный 18 2 3 2 5" xfId="9155"/>
    <cellStyle name="Обычный 18 2 3 2 5 2" xfId="9156"/>
    <cellStyle name="Обычный 18 2 3 2 5 2 2" xfId="9157"/>
    <cellStyle name="Обычный 18 2 3 2 5 3" xfId="9158"/>
    <cellStyle name="Обычный 18 2 3 2 6" xfId="9159"/>
    <cellStyle name="Обычный 18 2 3 2 6 2" xfId="9160"/>
    <cellStyle name="Обычный 18 2 3 2 7" xfId="9161"/>
    <cellStyle name="Обычный 18 2 3 3" xfId="9162"/>
    <cellStyle name="Обычный 18 2 3 3 2" xfId="9163"/>
    <cellStyle name="Обычный 18 2 3 3 2 2" xfId="9164"/>
    <cellStyle name="Обычный 18 2 3 3 2 2 2" xfId="9165"/>
    <cellStyle name="Обычный 18 2 3 3 2 2 2 2" xfId="9166"/>
    <cellStyle name="Обычный 18 2 3 3 2 2 3" xfId="9167"/>
    <cellStyle name="Обычный 18 2 3 3 2 3" xfId="9168"/>
    <cellStyle name="Обычный 18 2 3 3 2 3 2" xfId="9169"/>
    <cellStyle name="Обычный 18 2 3 3 2 3 2 2" xfId="9170"/>
    <cellStyle name="Обычный 18 2 3 3 2 3 3" xfId="9171"/>
    <cellStyle name="Обычный 18 2 3 3 2 4" xfId="9172"/>
    <cellStyle name="Обычный 18 2 3 3 2 4 2" xfId="9173"/>
    <cellStyle name="Обычный 18 2 3 3 2 5" xfId="9174"/>
    <cellStyle name="Обычный 18 2 3 3 3" xfId="9175"/>
    <cellStyle name="Обычный 18 2 3 3 3 2" xfId="9176"/>
    <cellStyle name="Обычный 18 2 3 3 3 2 2" xfId="9177"/>
    <cellStyle name="Обычный 18 2 3 3 3 3" xfId="9178"/>
    <cellStyle name="Обычный 18 2 3 3 4" xfId="9179"/>
    <cellStyle name="Обычный 18 2 3 3 4 2" xfId="9180"/>
    <cellStyle name="Обычный 18 2 3 3 4 2 2" xfId="9181"/>
    <cellStyle name="Обычный 18 2 3 3 4 3" xfId="9182"/>
    <cellStyle name="Обычный 18 2 3 3 5" xfId="9183"/>
    <cellStyle name="Обычный 18 2 3 3 5 2" xfId="9184"/>
    <cellStyle name="Обычный 18 2 3 3 5 2 2" xfId="9185"/>
    <cellStyle name="Обычный 18 2 3 3 5 3" xfId="9186"/>
    <cellStyle name="Обычный 18 2 3 3 6" xfId="9187"/>
    <cellStyle name="Обычный 18 2 3 3 6 2" xfId="9188"/>
    <cellStyle name="Обычный 18 2 3 3 7" xfId="9189"/>
    <cellStyle name="Обычный 18 2 3 4" xfId="9190"/>
    <cellStyle name="Обычный 18 2 3 4 2" xfId="9191"/>
    <cellStyle name="Обычный 18 2 3 4 2 2" xfId="9192"/>
    <cellStyle name="Обычный 18 2 3 4 2 2 2" xfId="9193"/>
    <cellStyle name="Обычный 18 2 3 4 2 3" xfId="9194"/>
    <cellStyle name="Обычный 18 2 3 4 3" xfId="9195"/>
    <cellStyle name="Обычный 18 2 3 4 3 2" xfId="9196"/>
    <cellStyle name="Обычный 18 2 3 4 3 2 2" xfId="9197"/>
    <cellStyle name="Обычный 18 2 3 4 3 3" xfId="9198"/>
    <cellStyle name="Обычный 18 2 3 4 4" xfId="9199"/>
    <cellStyle name="Обычный 18 2 3 4 4 2" xfId="9200"/>
    <cellStyle name="Обычный 18 2 3 4 5" xfId="9201"/>
    <cellStyle name="Обычный 18 2 3 5" xfId="9202"/>
    <cellStyle name="Обычный 18 2 3 5 2" xfId="9203"/>
    <cellStyle name="Обычный 18 2 3 5 2 2" xfId="9204"/>
    <cellStyle name="Обычный 18 2 3 5 3" xfId="9205"/>
    <cellStyle name="Обычный 18 2 3 6" xfId="9206"/>
    <cellStyle name="Обычный 18 2 3 6 2" xfId="9207"/>
    <cellStyle name="Обычный 18 2 3 6 2 2" xfId="9208"/>
    <cellStyle name="Обычный 18 2 3 6 3" xfId="9209"/>
    <cellStyle name="Обычный 18 2 3 7" xfId="9210"/>
    <cellStyle name="Обычный 18 2 3 7 2" xfId="9211"/>
    <cellStyle name="Обычный 18 2 3 7 2 2" xfId="9212"/>
    <cellStyle name="Обычный 18 2 3 7 3" xfId="9213"/>
    <cellStyle name="Обычный 18 2 3 8" xfId="9214"/>
    <cellStyle name="Обычный 18 2 3 8 2" xfId="9215"/>
    <cellStyle name="Обычный 18 2 3 9" xfId="9216"/>
    <cellStyle name="Обычный 18 2 4" xfId="9217"/>
    <cellStyle name="Обычный 18 2 4 2" xfId="9218"/>
    <cellStyle name="Обычный 18 2 4 2 2" xfId="9219"/>
    <cellStyle name="Обычный 18 2 4 2 2 2" xfId="9220"/>
    <cellStyle name="Обычный 18 2 4 2 2 2 2" xfId="9221"/>
    <cellStyle name="Обычный 18 2 4 2 2 3" xfId="9222"/>
    <cellStyle name="Обычный 18 2 4 2 3" xfId="9223"/>
    <cellStyle name="Обычный 18 2 4 2 3 2" xfId="9224"/>
    <cellStyle name="Обычный 18 2 4 2 3 2 2" xfId="9225"/>
    <cellStyle name="Обычный 18 2 4 2 3 3" xfId="9226"/>
    <cellStyle name="Обычный 18 2 4 2 4" xfId="9227"/>
    <cellStyle name="Обычный 18 2 4 2 4 2" xfId="9228"/>
    <cellStyle name="Обычный 18 2 4 2 5" xfId="9229"/>
    <cellStyle name="Обычный 18 2 4 3" xfId="9230"/>
    <cellStyle name="Обычный 18 2 4 3 2" xfId="9231"/>
    <cellStyle name="Обычный 18 2 4 3 2 2" xfId="9232"/>
    <cellStyle name="Обычный 18 2 4 3 3" xfId="9233"/>
    <cellStyle name="Обычный 18 2 4 4" xfId="9234"/>
    <cellStyle name="Обычный 18 2 4 4 2" xfId="9235"/>
    <cellStyle name="Обычный 18 2 4 4 2 2" xfId="9236"/>
    <cellStyle name="Обычный 18 2 4 4 3" xfId="9237"/>
    <cellStyle name="Обычный 18 2 4 5" xfId="9238"/>
    <cellStyle name="Обычный 18 2 4 5 2" xfId="9239"/>
    <cellStyle name="Обычный 18 2 4 5 2 2" xfId="9240"/>
    <cellStyle name="Обычный 18 2 4 5 3" xfId="9241"/>
    <cellStyle name="Обычный 18 2 4 6" xfId="9242"/>
    <cellStyle name="Обычный 18 2 4 6 2" xfId="9243"/>
    <cellStyle name="Обычный 18 2 4 7" xfId="9244"/>
    <cellStyle name="Обычный 18 2 5" xfId="9245"/>
    <cellStyle name="Обычный 18 2 5 2" xfId="9246"/>
    <cellStyle name="Обычный 18 2 5 2 2" xfId="9247"/>
    <cellStyle name="Обычный 18 2 5 2 2 2" xfId="9248"/>
    <cellStyle name="Обычный 18 2 5 2 2 2 2" xfId="9249"/>
    <cellStyle name="Обычный 18 2 5 2 2 3" xfId="9250"/>
    <cellStyle name="Обычный 18 2 5 2 3" xfId="9251"/>
    <cellStyle name="Обычный 18 2 5 2 3 2" xfId="9252"/>
    <cellStyle name="Обычный 18 2 5 2 3 2 2" xfId="9253"/>
    <cellStyle name="Обычный 18 2 5 2 3 3" xfId="9254"/>
    <cellStyle name="Обычный 18 2 5 2 4" xfId="9255"/>
    <cellStyle name="Обычный 18 2 5 2 4 2" xfId="9256"/>
    <cellStyle name="Обычный 18 2 5 2 5" xfId="9257"/>
    <cellStyle name="Обычный 18 2 5 3" xfId="9258"/>
    <cellStyle name="Обычный 18 2 5 3 2" xfId="9259"/>
    <cellStyle name="Обычный 18 2 5 3 2 2" xfId="9260"/>
    <cellStyle name="Обычный 18 2 5 3 3" xfId="9261"/>
    <cellStyle name="Обычный 18 2 5 4" xfId="9262"/>
    <cellStyle name="Обычный 18 2 5 4 2" xfId="9263"/>
    <cellStyle name="Обычный 18 2 5 4 2 2" xfId="9264"/>
    <cellStyle name="Обычный 18 2 5 4 3" xfId="9265"/>
    <cellStyle name="Обычный 18 2 5 5" xfId="9266"/>
    <cellStyle name="Обычный 18 2 5 5 2" xfId="9267"/>
    <cellStyle name="Обычный 18 2 5 5 2 2" xfId="9268"/>
    <cellStyle name="Обычный 18 2 5 5 3" xfId="9269"/>
    <cellStyle name="Обычный 18 2 5 6" xfId="9270"/>
    <cellStyle name="Обычный 18 2 5 6 2" xfId="9271"/>
    <cellStyle name="Обычный 18 2 5 7" xfId="9272"/>
    <cellStyle name="Обычный 18 2 6" xfId="9273"/>
    <cellStyle name="Обычный 18 2 6 2" xfId="9274"/>
    <cellStyle name="Обычный 18 2 6 2 2" xfId="9275"/>
    <cellStyle name="Обычный 18 2 6 2 2 2" xfId="9276"/>
    <cellStyle name="Обычный 18 2 6 2 3" xfId="9277"/>
    <cellStyle name="Обычный 18 2 6 3" xfId="9278"/>
    <cellStyle name="Обычный 18 2 6 3 2" xfId="9279"/>
    <cellStyle name="Обычный 18 2 6 3 2 2" xfId="9280"/>
    <cellStyle name="Обычный 18 2 6 3 3" xfId="9281"/>
    <cellStyle name="Обычный 18 2 6 4" xfId="9282"/>
    <cellStyle name="Обычный 18 2 6 4 2" xfId="9283"/>
    <cellStyle name="Обычный 18 2 6 5" xfId="9284"/>
    <cellStyle name="Обычный 18 2 7" xfId="9285"/>
    <cellStyle name="Обычный 18 2 7 2" xfId="9286"/>
    <cellStyle name="Обычный 18 2 7 2 2" xfId="9287"/>
    <cellStyle name="Обычный 18 2 7 3" xfId="9288"/>
    <cellStyle name="Обычный 18 2 8" xfId="9289"/>
    <cellStyle name="Обычный 18 2 8 2" xfId="9290"/>
    <cellStyle name="Обычный 18 2 8 2 2" xfId="9291"/>
    <cellStyle name="Обычный 18 2 8 3" xfId="9292"/>
    <cellStyle name="Обычный 18 2 9" xfId="9293"/>
    <cellStyle name="Обычный 18 2 9 2" xfId="9294"/>
    <cellStyle name="Обычный 18 2 9 2 2" xfId="9295"/>
    <cellStyle name="Обычный 18 2 9 3" xfId="9296"/>
    <cellStyle name="Обычный 18 3" xfId="9297"/>
    <cellStyle name="Обычный 18 3 10" xfId="9298"/>
    <cellStyle name="Обычный 18 3 2" xfId="9299"/>
    <cellStyle name="Обычный 18 3 2 2" xfId="9300"/>
    <cellStyle name="Обычный 18 3 2 2 2" xfId="9301"/>
    <cellStyle name="Обычный 18 3 2 2 2 2" xfId="9302"/>
    <cellStyle name="Обычный 18 3 2 2 2 2 2" xfId="9303"/>
    <cellStyle name="Обычный 18 3 2 2 2 2 2 2" xfId="9304"/>
    <cellStyle name="Обычный 18 3 2 2 2 2 3" xfId="9305"/>
    <cellStyle name="Обычный 18 3 2 2 2 3" xfId="9306"/>
    <cellStyle name="Обычный 18 3 2 2 2 3 2" xfId="9307"/>
    <cellStyle name="Обычный 18 3 2 2 2 3 2 2" xfId="9308"/>
    <cellStyle name="Обычный 18 3 2 2 2 3 3" xfId="9309"/>
    <cellStyle name="Обычный 18 3 2 2 2 4" xfId="9310"/>
    <cellStyle name="Обычный 18 3 2 2 2 4 2" xfId="9311"/>
    <cellStyle name="Обычный 18 3 2 2 2 5" xfId="9312"/>
    <cellStyle name="Обычный 18 3 2 2 3" xfId="9313"/>
    <cellStyle name="Обычный 18 3 2 2 3 2" xfId="9314"/>
    <cellStyle name="Обычный 18 3 2 2 3 2 2" xfId="9315"/>
    <cellStyle name="Обычный 18 3 2 2 3 3" xfId="9316"/>
    <cellStyle name="Обычный 18 3 2 2 4" xfId="9317"/>
    <cellStyle name="Обычный 18 3 2 2 4 2" xfId="9318"/>
    <cellStyle name="Обычный 18 3 2 2 4 2 2" xfId="9319"/>
    <cellStyle name="Обычный 18 3 2 2 4 3" xfId="9320"/>
    <cellStyle name="Обычный 18 3 2 2 5" xfId="9321"/>
    <cellStyle name="Обычный 18 3 2 2 5 2" xfId="9322"/>
    <cellStyle name="Обычный 18 3 2 2 5 2 2" xfId="9323"/>
    <cellStyle name="Обычный 18 3 2 2 5 3" xfId="9324"/>
    <cellStyle name="Обычный 18 3 2 2 6" xfId="9325"/>
    <cellStyle name="Обычный 18 3 2 2 6 2" xfId="9326"/>
    <cellStyle name="Обычный 18 3 2 2 7" xfId="9327"/>
    <cellStyle name="Обычный 18 3 2 3" xfId="9328"/>
    <cellStyle name="Обычный 18 3 2 3 2" xfId="9329"/>
    <cellStyle name="Обычный 18 3 2 3 2 2" xfId="9330"/>
    <cellStyle name="Обычный 18 3 2 3 2 2 2" xfId="9331"/>
    <cellStyle name="Обычный 18 3 2 3 2 2 2 2" xfId="9332"/>
    <cellStyle name="Обычный 18 3 2 3 2 2 3" xfId="9333"/>
    <cellStyle name="Обычный 18 3 2 3 2 3" xfId="9334"/>
    <cellStyle name="Обычный 18 3 2 3 2 3 2" xfId="9335"/>
    <cellStyle name="Обычный 18 3 2 3 2 3 2 2" xfId="9336"/>
    <cellStyle name="Обычный 18 3 2 3 2 3 3" xfId="9337"/>
    <cellStyle name="Обычный 18 3 2 3 2 4" xfId="9338"/>
    <cellStyle name="Обычный 18 3 2 3 2 4 2" xfId="9339"/>
    <cellStyle name="Обычный 18 3 2 3 2 5" xfId="9340"/>
    <cellStyle name="Обычный 18 3 2 3 3" xfId="9341"/>
    <cellStyle name="Обычный 18 3 2 3 3 2" xfId="9342"/>
    <cellStyle name="Обычный 18 3 2 3 3 2 2" xfId="9343"/>
    <cellStyle name="Обычный 18 3 2 3 3 3" xfId="9344"/>
    <cellStyle name="Обычный 18 3 2 3 4" xfId="9345"/>
    <cellStyle name="Обычный 18 3 2 3 4 2" xfId="9346"/>
    <cellStyle name="Обычный 18 3 2 3 4 2 2" xfId="9347"/>
    <cellStyle name="Обычный 18 3 2 3 4 3" xfId="9348"/>
    <cellStyle name="Обычный 18 3 2 3 5" xfId="9349"/>
    <cellStyle name="Обычный 18 3 2 3 5 2" xfId="9350"/>
    <cellStyle name="Обычный 18 3 2 3 5 2 2" xfId="9351"/>
    <cellStyle name="Обычный 18 3 2 3 5 3" xfId="9352"/>
    <cellStyle name="Обычный 18 3 2 3 6" xfId="9353"/>
    <cellStyle name="Обычный 18 3 2 3 6 2" xfId="9354"/>
    <cellStyle name="Обычный 18 3 2 3 7" xfId="9355"/>
    <cellStyle name="Обычный 18 3 2 4" xfId="9356"/>
    <cellStyle name="Обычный 18 3 2 4 2" xfId="9357"/>
    <cellStyle name="Обычный 18 3 2 4 2 2" xfId="9358"/>
    <cellStyle name="Обычный 18 3 2 4 2 2 2" xfId="9359"/>
    <cellStyle name="Обычный 18 3 2 4 2 3" xfId="9360"/>
    <cellStyle name="Обычный 18 3 2 4 3" xfId="9361"/>
    <cellStyle name="Обычный 18 3 2 4 3 2" xfId="9362"/>
    <cellStyle name="Обычный 18 3 2 4 3 2 2" xfId="9363"/>
    <cellStyle name="Обычный 18 3 2 4 3 3" xfId="9364"/>
    <cellStyle name="Обычный 18 3 2 4 4" xfId="9365"/>
    <cellStyle name="Обычный 18 3 2 4 4 2" xfId="9366"/>
    <cellStyle name="Обычный 18 3 2 4 5" xfId="9367"/>
    <cellStyle name="Обычный 18 3 2 5" xfId="9368"/>
    <cellStyle name="Обычный 18 3 2 5 2" xfId="9369"/>
    <cellStyle name="Обычный 18 3 2 5 2 2" xfId="9370"/>
    <cellStyle name="Обычный 18 3 2 5 3" xfId="9371"/>
    <cellStyle name="Обычный 18 3 2 6" xfId="9372"/>
    <cellStyle name="Обычный 18 3 2 6 2" xfId="9373"/>
    <cellStyle name="Обычный 18 3 2 6 2 2" xfId="9374"/>
    <cellStyle name="Обычный 18 3 2 6 3" xfId="9375"/>
    <cellStyle name="Обычный 18 3 2 7" xfId="9376"/>
    <cellStyle name="Обычный 18 3 2 7 2" xfId="9377"/>
    <cellStyle name="Обычный 18 3 2 7 2 2" xfId="9378"/>
    <cellStyle name="Обычный 18 3 2 7 3" xfId="9379"/>
    <cellStyle name="Обычный 18 3 2 8" xfId="9380"/>
    <cellStyle name="Обычный 18 3 2 8 2" xfId="9381"/>
    <cellStyle name="Обычный 18 3 2 9" xfId="9382"/>
    <cellStyle name="Обычный 18 3 3" xfId="9383"/>
    <cellStyle name="Обычный 18 3 3 2" xfId="9384"/>
    <cellStyle name="Обычный 18 3 3 2 2" xfId="9385"/>
    <cellStyle name="Обычный 18 3 3 2 2 2" xfId="9386"/>
    <cellStyle name="Обычный 18 3 3 2 2 2 2" xfId="9387"/>
    <cellStyle name="Обычный 18 3 3 2 2 3" xfId="9388"/>
    <cellStyle name="Обычный 18 3 3 2 3" xfId="9389"/>
    <cellStyle name="Обычный 18 3 3 2 3 2" xfId="9390"/>
    <cellStyle name="Обычный 18 3 3 2 3 2 2" xfId="9391"/>
    <cellStyle name="Обычный 18 3 3 2 3 3" xfId="9392"/>
    <cellStyle name="Обычный 18 3 3 2 4" xfId="9393"/>
    <cellStyle name="Обычный 18 3 3 2 4 2" xfId="9394"/>
    <cellStyle name="Обычный 18 3 3 2 5" xfId="9395"/>
    <cellStyle name="Обычный 18 3 3 3" xfId="9396"/>
    <cellStyle name="Обычный 18 3 3 3 2" xfId="9397"/>
    <cellStyle name="Обычный 18 3 3 3 2 2" xfId="9398"/>
    <cellStyle name="Обычный 18 3 3 3 3" xfId="9399"/>
    <cellStyle name="Обычный 18 3 3 4" xfId="9400"/>
    <cellStyle name="Обычный 18 3 3 4 2" xfId="9401"/>
    <cellStyle name="Обычный 18 3 3 4 2 2" xfId="9402"/>
    <cellStyle name="Обычный 18 3 3 4 3" xfId="9403"/>
    <cellStyle name="Обычный 18 3 3 5" xfId="9404"/>
    <cellStyle name="Обычный 18 3 3 5 2" xfId="9405"/>
    <cellStyle name="Обычный 18 3 3 5 2 2" xfId="9406"/>
    <cellStyle name="Обычный 18 3 3 5 3" xfId="9407"/>
    <cellStyle name="Обычный 18 3 3 6" xfId="9408"/>
    <cellStyle name="Обычный 18 3 3 6 2" xfId="9409"/>
    <cellStyle name="Обычный 18 3 3 7" xfId="9410"/>
    <cellStyle name="Обычный 18 3 4" xfId="9411"/>
    <cellStyle name="Обычный 18 3 4 2" xfId="9412"/>
    <cellStyle name="Обычный 18 3 4 2 2" xfId="9413"/>
    <cellStyle name="Обычный 18 3 4 2 2 2" xfId="9414"/>
    <cellStyle name="Обычный 18 3 4 2 2 2 2" xfId="9415"/>
    <cellStyle name="Обычный 18 3 4 2 2 3" xfId="9416"/>
    <cellStyle name="Обычный 18 3 4 2 3" xfId="9417"/>
    <cellStyle name="Обычный 18 3 4 2 3 2" xfId="9418"/>
    <cellStyle name="Обычный 18 3 4 2 3 2 2" xfId="9419"/>
    <cellStyle name="Обычный 18 3 4 2 3 3" xfId="9420"/>
    <cellStyle name="Обычный 18 3 4 2 4" xfId="9421"/>
    <cellStyle name="Обычный 18 3 4 2 4 2" xfId="9422"/>
    <cellStyle name="Обычный 18 3 4 2 5" xfId="9423"/>
    <cellStyle name="Обычный 18 3 4 3" xfId="9424"/>
    <cellStyle name="Обычный 18 3 4 3 2" xfId="9425"/>
    <cellStyle name="Обычный 18 3 4 3 2 2" xfId="9426"/>
    <cellStyle name="Обычный 18 3 4 3 3" xfId="9427"/>
    <cellStyle name="Обычный 18 3 4 4" xfId="9428"/>
    <cellStyle name="Обычный 18 3 4 4 2" xfId="9429"/>
    <cellStyle name="Обычный 18 3 4 4 2 2" xfId="9430"/>
    <cellStyle name="Обычный 18 3 4 4 3" xfId="9431"/>
    <cellStyle name="Обычный 18 3 4 5" xfId="9432"/>
    <cellStyle name="Обычный 18 3 4 5 2" xfId="9433"/>
    <cellStyle name="Обычный 18 3 4 5 2 2" xfId="9434"/>
    <cellStyle name="Обычный 18 3 4 5 3" xfId="9435"/>
    <cellStyle name="Обычный 18 3 4 6" xfId="9436"/>
    <cellStyle name="Обычный 18 3 4 6 2" xfId="9437"/>
    <cellStyle name="Обычный 18 3 4 7" xfId="9438"/>
    <cellStyle name="Обычный 18 3 5" xfId="9439"/>
    <cellStyle name="Обычный 18 3 5 2" xfId="9440"/>
    <cellStyle name="Обычный 18 3 5 2 2" xfId="9441"/>
    <cellStyle name="Обычный 18 3 5 2 2 2" xfId="9442"/>
    <cellStyle name="Обычный 18 3 5 2 3" xfId="9443"/>
    <cellStyle name="Обычный 18 3 5 3" xfId="9444"/>
    <cellStyle name="Обычный 18 3 5 3 2" xfId="9445"/>
    <cellStyle name="Обычный 18 3 5 3 2 2" xfId="9446"/>
    <cellStyle name="Обычный 18 3 5 3 3" xfId="9447"/>
    <cellStyle name="Обычный 18 3 5 4" xfId="9448"/>
    <cellStyle name="Обычный 18 3 5 4 2" xfId="9449"/>
    <cellStyle name="Обычный 18 3 5 5" xfId="9450"/>
    <cellStyle name="Обычный 18 3 6" xfId="9451"/>
    <cellStyle name="Обычный 18 3 6 2" xfId="9452"/>
    <cellStyle name="Обычный 18 3 6 2 2" xfId="9453"/>
    <cellStyle name="Обычный 18 3 6 3" xfId="9454"/>
    <cellStyle name="Обычный 18 3 7" xfId="9455"/>
    <cellStyle name="Обычный 18 3 7 2" xfId="9456"/>
    <cellStyle name="Обычный 18 3 7 2 2" xfId="9457"/>
    <cellStyle name="Обычный 18 3 7 3" xfId="9458"/>
    <cellStyle name="Обычный 18 3 8" xfId="9459"/>
    <cellStyle name="Обычный 18 3 8 2" xfId="9460"/>
    <cellStyle name="Обычный 18 3 8 2 2" xfId="9461"/>
    <cellStyle name="Обычный 18 3 8 3" xfId="9462"/>
    <cellStyle name="Обычный 18 3 9" xfId="9463"/>
    <cellStyle name="Обычный 18 3 9 2" xfId="9464"/>
    <cellStyle name="Обычный 18 4" xfId="9465"/>
    <cellStyle name="Обычный 18 4 2" xfId="9466"/>
    <cellStyle name="Обычный 18 4 2 2" xfId="9467"/>
    <cellStyle name="Обычный 18 4 2 2 2" xfId="9468"/>
    <cellStyle name="Обычный 18 4 2 2 2 2" xfId="9469"/>
    <cellStyle name="Обычный 18 4 2 2 2 2 2" xfId="9470"/>
    <cellStyle name="Обычный 18 4 2 2 2 3" xfId="9471"/>
    <cellStyle name="Обычный 18 4 2 2 3" xfId="9472"/>
    <cellStyle name="Обычный 18 4 2 2 3 2" xfId="9473"/>
    <cellStyle name="Обычный 18 4 2 2 3 2 2" xfId="9474"/>
    <cellStyle name="Обычный 18 4 2 2 3 3" xfId="9475"/>
    <cellStyle name="Обычный 18 4 2 2 4" xfId="9476"/>
    <cellStyle name="Обычный 18 4 2 2 4 2" xfId="9477"/>
    <cellStyle name="Обычный 18 4 2 2 5" xfId="9478"/>
    <cellStyle name="Обычный 18 4 2 3" xfId="9479"/>
    <cellStyle name="Обычный 18 4 2 3 2" xfId="9480"/>
    <cellStyle name="Обычный 18 4 2 3 2 2" xfId="9481"/>
    <cellStyle name="Обычный 18 4 2 3 3" xfId="9482"/>
    <cellStyle name="Обычный 18 4 2 4" xfId="9483"/>
    <cellStyle name="Обычный 18 4 2 4 2" xfId="9484"/>
    <cellStyle name="Обычный 18 4 2 4 2 2" xfId="9485"/>
    <cellStyle name="Обычный 18 4 2 4 3" xfId="9486"/>
    <cellStyle name="Обычный 18 4 2 5" xfId="9487"/>
    <cellStyle name="Обычный 18 4 2 5 2" xfId="9488"/>
    <cellStyle name="Обычный 18 4 2 5 2 2" xfId="9489"/>
    <cellStyle name="Обычный 18 4 2 5 3" xfId="9490"/>
    <cellStyle name="Обычный 18 4 2 6" xfId="9491"/>
    <cellStyle name="Обычный 18 4 2 6 2" xfId="9492"/>
    <cellStyle name="Обычный 18 4 2 7" xfId="9493"/>
    <cellStyle name="Обычный 18 4 3" xfId="9494"/>
    <cellStyle name="Обычный 18 4 3 2" xfId="9495"/>
    <cellStyle name="Обычный 18 4 3 2 2" xfId="9496"/>
    <cellStyle name="Обычный 18 4 3 2 2 2" xfId="9497"/>
    <cellStyle name="Обычный 18 4 3 2 2 2 2" xfId="9498"/>
    <cellStyle name="Обычный 18 4 3 2 2 3" xfId="9499"/>
    <cellStyle name="Обычный 18 4 3 2 3" xfId="9500"/>
    <cellStyle name="Обычный 18 4 3 2 3 2" xfId="9501"/>
    <cellStyle name="Обычный 18 4 3 2 3 2 2" xfId="9502"/>
    <cellStyle name="Обычный 18 4 3 2 3 3" xfId="9503"/>
    <cellStyle name="Обычный 18 4 3 2 4" xfId="9504"/>
    <cellStyle name="Обычный 18 4 3 2 4 2" xfId="9505"/>
    <cellStyle name="Обычный 18 4 3 2 5" xfId="9506"/>
    <cellStyle name="Обычный 18 4 3 3" xfId="9507"/>
    <cellStyle name="Обычный 18 4 3 3 2" xfId="9508"/>
    <cellStyle name="Обычный 18 4 3 3 2 2" xfId="9509"/>
    <cellStyle name="Обычный 18 4 3 3 3" xfId="9510"/>
    <cellStyle name="Обычный 18 4 3 4" xfId="9511"/>
    <cellStyle name="Обычный 18 4 3 4 2" xfId="9512"/>
    <cellStyle name="Обычный 18 4 3 4 2 2" xfId="9513"/>
    <cellStyle name="Обычный 18 4 3 4 3" xfId="9514"/>
    <cellStyle name="Обычный 18 4 3 5" xfId="9515"/>
    <cellStyle name="Обычный 18 4 3 5 2" xfId="9516"/>
    <cellStyle name="Обычный 18 4 3 5 2 2" xfId="9517"/>
    <cellStyle name="Обычный 18 4 3 5 3" xfId="9518"/>
    <cellStyle name="Обычный 18 4 3 6" xfId="9519"/>
    <cellStyle name="Обычный 18 4 3 6 2" xfId="9520"/>
    <cellStyle name="Обычный 18 4 3 7" xfId="9521"/>
    <cellStyle name="Обычный 18 4 4" xfId="9522"/>
    <cellStyle name="Обычный 18 4 4 2" xfId="9523"/>
    <cellStyle name="Обычный 18 4 4 2 2" xfId="9524"/>
    <cellStyle name="Обычный 18 4 4 2 2 2" xfId="9525"/>
    <cellStyle name="Обычный 18 4 4 2 3" xfId="9526"/>
    <cellStyle name="Обычный 18 4 4 3" xfId="9527"/>
    <cellStyle name="Обычный 18 4 4 3 2" xfId="9528"/>
    <cellStyle name="Обычный 18 4 4 3 2 2" xfId="9529"/>
    <cellStyle name="Обычный 18 4 4 3 3" xfId="9530"/>
    <cellStyle name="Обычный 18 4 4 4" xfId="9531"/>
    <cellStyle name="Обычный 18 4 4 4 2" xfId="9532"/>
    <cellStyle name="Обычный 18 4 4 5" xfId="9533"/>
    <cellStyle name="Обычный 18 4 5" xfId="9534"/>
    <cellStyle name="Обычный 18 4 5 2" xfId="9535"/>
    <cellStyle name="Обычный 18 4 5 2 2" xfId="9536"/>
    <cellStyle name="Обычный 18 4 5 3" xfId="9537"/>
    <cellStyle name="Обычный 18 4 6" xfId="9538"/>
    <cellStyle name="Обычный 18 4 6 2" xfId="9539"/>
    <cellStyle name="Обычный 18 4 6 2 2" xfId="9540"/>
    <cellStyle name="Обычный 18 4 6 3" xfId="9541"/>
    <cellStyle name="Обычный 18 4 7" xfId="9542"/>
    <cellStyle name="Обычный 18 4 7 2" xfId="9543"/>
    <cellStyle name="Обычный 18 4 7 2 2" xfId="9544"/>
    <cellStyle name="Обычный 18 4 7 3" xfId="9545"/>
    <cellStyle name="Обычный 18 4 8" xfId="9546"/>
    <cellStyle name="Обычный 18 4 8 2" xfId="9547"/>
    <cellStyle name="Обычный 18 4 9" xfId="9548"/>
    <cellStyle name="Обычный 18 5" xfId="9549"/>
    <cellStyle name="Обычный 18 5 2" xfId="9550"/>
    <cellStyle name="Обычный 18 5 2 2" xfId="9551"/>
    <cellStyle name="Обычный 18 5 2 2 2" xfId="9552"/>
    <cellStyle name="Обычный 18 5 2 2 2 2" xfId="9553"/>
    <cellStyle name="Обычный 18 5 2 2 2 2 2" xfId="9554"/>
    <cellStyle name="Обычный 18 5 2 2 2 3" xfId="9555"/>
    <cellStyle name="Обычный 18 5 2 2 3" xfId="9556"/>
    <cellStyle name="Обычный 18 5 2 2 3 2" xfId="9557"/>
    <cellStyle name="Обычный 18 5 2 2 3 2 2" xfId="9558"/>
    <cellStyle name="Обычный 18 5 2 2 3 3" xfId="9559"/>
    <cellStyle name="Обычный 18 5 2 2 4" xfId="9560"/>
    <cellStyle name="Обычный 18 5 2 2 4 2" xfId="9561"/>
    <cellStyle name="Обычный 18 5 2 2 5" xfId="9562"/>
    <cellStyle name="Обычный 18 5 2 3" xfId="9563"/>
    <cellStyle name="Обычный 18 5 2 3 2" xfId="9564"/>
    <cellStyle name="Обычный 18 5 2 3 2 2" xfId="9565"/>
    <cellStyle name="Обычный 18 5 2 3 3" xfId="9566"/>
    <cellStyle name="Обычный 18 5 2 4" xfId="9567"/>
    <cellStyle name="Обычный 18 5 2 4 2" xfId="9568"/>
    <cellStyle name="Обычный 18 5 2 4 2 2" xfId="9569"/>
    <cellStyle name="Обычный 18 5 2 4 3" xfId="9570"/>
    <cellStyle name="Обычный 18 5 2 5" xfId="9571"/>
    <cellStyle name="Обычный 18 5 2 5 2" xfId="9572"/>
    <cellStyle name="Обычный 18 5 2 5 2 2" xfId="9573"/>
    <cellStyle name="Обычный 18 5 2 5 3" xfId="9574"/>
    <cellStyle name="Обычный 18 5 2 6" xfId="9575"/>
    <cellStyle name="Обычный 18 5 2 6 2" xfId="9576"/>
    <cellStyle name="Обычный 18 5 2 7" xfId="9577"/>
    <cellStyle name="Обычный 18 5 3" xfId="9578"/>
    <cellStyle name="Обычный 18 5 3 2" xfId="9579"/>
    <cellStyle name="Обычный 18 5 3 2 2" xfId="9580"/>
    <cellStyle name="Обычный 18 5 3 2 2 2" xfId="9581"/>
    <cellStyle name="Обычный 18 5 3 2 2 2 2" xfId="9582"/>
    <cellStyle name="Обычный 18 5 3 2 2 3" xfId="9583"/>
    <cellStyle name="Обычный 18 5 3 2 3" xfId="9584"/>
    <cellStyle name="Обычный 18 5 3 2 3 2" xfId="9585"/>
    <cellStyle name="Обычный 18 5 3 2 3 2 2" xfId="9586"/>
    <cellStyle name="Обычный 18 5 3 2 3 3" xfId="9587"/>
    <cellStyle name="Обычный 18 5 3 2 4" xfId="9588"/>
    <cellStyle name="Обычный 18 5 3 2 4 2" xfId="9589"/>
    <cellStyle name="Обычный 18 5 3 2 5" xfId="9590"/>
    <cellStyle name="Обычный 18 5 3 3" xfId="9591"/>
    <cellStyle name="Обычный 18 5 3 3 2" xfId="9592"/>
    <cellStyle name="Обычный 18 5 3 3 2 2" xfId="9593"/>
    <cellStyle name="Обычный 18 5 3 3 3" xfId="9594"/>
    <cellStyle name="Обычный 18 5 3 4" xfId="9595"/>
    <cellStyle name="Обычный 18 5 3 4 2" xfId="9596"/>
    <cellStyle name="Обычный 18 5 3 4 2 2" xfId="9597"/>
    <cellStyle name="Обычный 18 5 3 4 3" xfId="9598"/>
    <cellStyle name="Обычный 18 5 3 5" xfId="9599"/>
    <cellStyle name="Обычный 18 5 3 5 2" xfId="9600"/>
    <cellStyle name="Обычный 18 5 3 5 2 2" xfId="9601"/>
    <cellStyle name="Обычный 18 5 3 5 3" xfId="9602"/>
    <cellStyle name="Обычный 18 5 3 6" xfId="9603"/>
    <cellStyle name="Обычный 18 5 3 6 2" xfId="9604"/>
    <cellStyle name="Обычный 18 5 3 7" xfId="9605"/>
    <cellStyle name="Обычный 18 5 4" xfId="9606"/>
    <cellStyle name="Обычный 18 5 4 2" xfId="9607"/>
    <cellStyle name="Обычный 18 5 4 2 2" xfId="9608"/>
    <cellStyle name="Обычный 18 5 4 2 2 2" xfId="9609"/>
    <cellStyle name="Обычный 18 5 4 2 3" xfId="9610"/>
    <cellStyle name="Обычный 18 5 4 3" xfId="9611"/>
    <cellStyle name="Обычный 18 5 4 3 2" xfId="9612"/>
    <cellStyle name="Обычный 18 5 4 3 2 2" xfId="9613"/>
    <cellStyle name="Обычный 18 5 4 3 3" xfId="9614"/>
    <cellStyle name="Обычный 18 5 4 4" xfId="9615"/>
    <cellStyle name="Обычный 18 5 4 4 2" xfId="9616"/>
    <cellStyle name="Обычный 18 5 4 5" xfId="9617"/>
    <cellStyle name="Обычный 18 5 5" xfId="9618"/>
    <cellStyle name="Обычный 18 5 5 2" xfId="9619"/>
    <cellStyle name="Обычный 18 5 5 2 2" xfId="9620"/>
    <cellStyle name="Обычный 18 5 5 3" xfId="9621"/>
    <cellStyle name="Обычный 18 5 6" xfId="9622"/>
    <cellStyle name="Обычный 18 5 6 2" xfId="9623"/>
    <cellStyle name="Обычный 18 5 6 2 2" xfId="9624"/>
    <cellStyle name="Обычный 18 5 6 3" xfId="9625"/>
    <cellStyle name="Обычный 18 5 7" xfId="9626"/>
    <cellStyle name="Обычный 18 5 7 2" xfId="9627"/>
    <cellStyle name="Обычный 18 5 7 2 2" xfId="9628"/>
    <cellStyle name="Обычный 18 5 7 3" xfId="9629"/>
    <cellStyle name="Обычный 18 5 8" xfId="9630"/>
    <cellStyle name="Обычный 18 5 8 2" xfId="9631"/>
    <cellStyle name="Обычный 18 5 9" xfId="9632"/>
    <cellStyle name="Обычный 18 6" xfId="9633"/>
    <cellStyle name="Обычный 18 6 2" xfId="9634"/>
    <cellStyle name="Обычный 18 6 2 2" xfId="9635"/>
    <cellStyle name="Обычный 18 6 2 2 2" xfId="9636"/>
    <cellStyle name="Обычный 18 6 2 2 2 2" xfId="9637"/>
    <cellStyle name="Обычный 18 6 2 2 2 2 2" xfId="9638"/>
    <cellStyle name="Обычный 18 6 2 2 2 3" xfId="9639"/>
    <cellStyle name="Обычный 18 6 2 2 3" xfId="9640"/>
    <cellStyle name="Обычный 18 6 2 2 3 2" xfId="9641"/>
    <cellStyle name="Обычный 18 6 2 2 3 2 2" xfId="9642"/>
    <cellStyle name="Обычный 18 6 2 2 3 3" xfId="9643"/>
    <cellStyle name="Обычный 18 6 2 2 4" xfId="9644"/>
    <cellStyle name="Обычный 18 6 2 2 4 2" xfId="9645"/>
    <cellStyle name="Обычный 18 6 2 2 5" xfId="9646"/>
    <cellStyle name="Обычный 18 6 2 3" xfId="9647"/>
    <cellStyle name="Обычный 18 6 2 3 2" xfId="9648"/>
    <cellStyle name="Обычный 18 6 2 3 2 2" xfId="9649"/>
    <cellStyle name="Обычный 18 6 2 3 3" xfId="9650"/>
    <cellStyle name="Обычный 18 6 2 4" xfId="9651"/>
    <cellStyle name="Обычный 18 6 2 4 2" xfId="9652"/>
    <cellStyle name="Обычный 18 6 2 4 2 2" xfId="9653"/>
    <cellStyle name="Обычный 18 6 2 4 3" xfId="9654"/>
    <cellStyle name="Обычный 18 6 2 5" xfId="9655"/>
    <cellStyle name="Обычный 18 6 2 5 2" xfId="9656"/>
    <cellStyle name="Обычный 18 6 2 5 2 2" xfId="9657"/>
    <cellStyle name="Обычный 18 6 2 5 3" xfId="9658"/>
    <cellStyle name="Обычный 18 6 2 6" xfId="9659"/>
    <cellStyle name="Обычный 18 6 2 6 2" xfId="9660"/>
    <cellStyle name="Обычный 18 6 2 7" xfId="9661"/>
    <cellStyle name="Обычный 18 6 3" xfId="9662"/>
    <cellStyle name="Обычный 18 6 3 2" xfId="9663"/>
    <cellStyle name="Обычный 18 6 3 2 2" xfId="9664"/>
    <cellStyle name="Обычный 18 6 3 2 2 2" xfId="9665"/>
    <cellStyle name="Обычный 18 6 3 2 2 2 2" xfId="9666"/>
    <cellStyle name="Обычный 18 6 3 2 2 3" xfId="9667"/>
    <cellStyle name="Обычный 18 6 3 2 3" xfId="9668"/>
    <cellStyle name="Обычный 18 6 3 2 3 2" xfId="9669"/>
    <cellStyle name="Обычный 18 6 3 2 3 2 2" xfId="9670"/>
    <cellStyle name="Обычный 18 6 3 2 3 3" xfId="9671"/>
    <cellStyle name="Обычный 18 6 3 2 4" xfId="9672"/>
    <cellStyle name="Обычный 18 6 3 2 4 2" xfId="9673"/>
    <cellStyle name="Обычный 18 6 3 2 5" xfId="9674"/>
    <cellStyle name="Обычный 18 6 3 3" xfId="9675"/>
    <cellStyle name="Обычный 18 6 3 3 2" xfId="9676"/>
    <cellStyle name="Обычный 18 6 3 3 2 2" xfId="9677"/>
    <cellStyle name="Обычный 18 6 3 3 3" xfId="9678"/>
    <cellStyle name="Обычный 18 6 3 4" xfId="9679"/>
    <cellStyle name="Обычный 18 6 3 4 2" xfId="9680"/>
    <cellStyle name="Обычный 18 6 3 4 2 2" xfId="9681"/>
    <cellStyle name="Обычный 18 6 3 4 3" xfId="9682"/>
    <cellStyle name="Обычный 18 6 3 5" xfId="9683"/>
    <cellStyle name="Обычный 18 6 3 5 2" xfId="9684"/>
    <cellStyle name="Обычный 18 6 3 5 2 2" xfId="9685"/>
    <cellStyle name="Обычный 18 6 3 5 3" xfId="9686"/>
    <cellStyle name="Обычный 18 6 3 6" xfId="9687"/>
    <cellStyle name="Обычный 18 6 3 6 2" xfId="9688"/>
    <cellStyle name="Обычный 18 6 3 7" xfId="9689"/>
    <cellStyle name="Обычный 18 6 4" xfId="9690"/>
    <cellStyle name="Обычный 18 6 4 2" xfId="9691"/>
    <cellStyle name="Обычный 18 6 4 2 2" xfId="9692"/>
    <cellStyle name="Обычный 18 6 4 2 2 2" xfId="9693"/>
    <cellStyle name="Обычный 18 6 4 2 3" xfId="9694"/>
    <cellStyle name="Обычный 18 6 4 3" xfId="9695"/>
    <cellStyle name="Обычный 18 6 4 3 2" xfId="9696"/>
    <cellStyle name="Обычный 18 6 4 3 2 2" xfId="9697"/>
    <cellStyle name="Обычный 18 6 4 3 3" xfId="9698"/>
    <cellStyle name="Обычный 18 6 4 4" xfId="9699"/>
    <cellStyle name="Обычный 18 6 4 4 2" xfId="9700"/>
    <cellStyle name="Обычный 18 6 4 5" xfId="9701"/>
    <cellStyle name="Обычный 18 6 5" xfId="9702"/>
    <cellStyle name="Обычный 18 6 5 2" xfId="9703"/>
    <cellStyle name="Обычный 18 6 5 2 2" xfId="9704"/>
    <cellStyle name="Обычный 18 6 5 3" xfId="9705"/>
    <cellStyle name="Обычный 18 6 6" xfId="9706"/>
    <cellStyle name="Обычный 18 6 6 2" xfId="9707"/>
    <cellStyle name="Обычный 18 6 6 2 2" xfId="9708"/>
    <cellStyle name="Обычный 18 6 6 3" xfId="9709"/>
    <cellStyle name="Обычный 18 6 7" xfId="9710"/>
    <cellStyle name="Обычный 18 6 7 2" xfId="9711"/>
    <cellStyle name="Обычный 18 6 7 2 2" xfId="9712"/>
    <cellStyle name="Обычный 18 6 7 3" xfId="9713"/>
    <cellStyle name="Обычный 18 6 8" xfId="9714"/>
    <cellStyle name="Обычный 18 6 8 2" xfId="9715"/>
    <cellStyle name="Обычный 18 6 9" xfId="9716"/>
    <cellStyle name="Обычный 18 7" xfId="9717"/>
    <cellStyle name="Обычный 18 7 2" xfId="9718"/>
    <cellStyle name="Обычный 18 7 2 2" xfId="9719"/>
    <cellStyle name="Обычный 18 7 2 2 2" xfId="9720"/>
    <cellStyle name="Обычный 18 7 2 2 2 2" xfId="9721"/>
    <cellStyle name="Обычный 18 7 2 2 3" xfId="9722"/>
    <cellStyle name="Обычный 18 7 2 3" xfId="9723"/>
    <cellStyle name="Обычный 18 7 2 3 2" xfId="9724"/>
    <cellStyle name="Обычный 18 7 2 3 2 2" xfId="9725"/>
    <cellStyle name="Обычный 18 7 2 3 3" xfId="9726"/>
    <cellStyle name="Обычный 18 7 2 4" xfId="9727"/>
    <cellStyle name="Обычный 18 7 2 4 2" xfId="9728"/>
    <cellStyle name="Обычный 18 7 2 5" xfId="9729"/>
    <cellStyle name="Обычный 18 7 3" xfId="9730"/>
    <cellStyle name="Обычный 18 7 3 2" xfId="9731"/>
    <cellStyle name="Обычный 18 7 3 2 2" xfId="9732"/>
    <cellStyle name="Обычный 18 7 3 3" xfId="9733"/>
    <cellStyle name="Обычный 18 7 4" xfId="9734"/>
    <cellStyle name="Обычный 18 7 4 2" xfId="9735"/>
    <cellStyle name="Обычный 18 7 4 2 2" xfId="9736"/>
    <cellStyle name="Обычный 18 7 4 3" xfId="9737"/>
    <cellStyle name="Обычный 18 7 5" xfId="9738"/>
    <cellStyle name="Обычный 18 7 5 2" xfId="9739"/>
    <cellStyle name="Обычный 18 7 5 2 2" xfId="9740"/>
    <cellStyle name="Обычный 18 7 5 3" xfId="9741"/>
    <cellStyle name="Обычный 18 7 6" xfId="9742"/>
    <cellStyle name="Обычный 18 7 6 2" xfId="9743"/>
    <cellStyle name="Обычный 18 7 7" xfId="9744"/>
    <cellStyle name="Обычный 18 8" xfId="9745"/>
    <cellStyle name="Обычный 18 8 2" xfId="9746"/>
    <cellStyle name="Обычный 18 8 2 2" xfId="9747"/>
    <cellStyle name="Обычный 18 8 2 2 2" xfId="9748"/>
    <cellStyle name="Обычный 18 8 2 2 2 2" xfId="9749"/>
    <cellStyle name="Обычный 18 8 2 2 3" xfId="9750"/>
    <cellStyle name="Обычный 18 8 2 3" xfId="9751"/>
    <cellStyle name="Обычный 18 8 2 3 2" xfId="9752"/>
    <cellStyle name="Обычный 18 8 2 3 2 2" xfId="9753"/>
    <cellStyle name="Обычный 18 8 2 3 3" xfId="9754"/>
    <cellStyle name="Обычный 18 8 2 4" xfId="9755"/>
    <cellStyle name="Обычный 18 8 2 4 2" xfId="9756"/>
    <cellStyle name="Обычный 18 8 2 5" xfId="9757"/>
    <cellStyle name="Обычный 18 8 3" xfId="9758"/>
    <cellStyle name="Обычный 18 8 3 2" xfId="9759"/>
    <cellStyle name="Обычный 18 8 3 2 2" xfId="9760"/>
    <cellStyle name="Обычный 18 8 3 3" xfId="9761"/>
    <cellStyle name="Обычный 18 8 4" xfId="9762"/>
    <cellStyle name="Обычный 18 8 4 2" xfId="9763"/>
    <cellStyle name="Обычный 18 8 4 2 2" xfId="9764"/>
    <cellStyle name="Обычный 18 8 4 3" xfId="9765"/>
    <cellStyle name="Обычный 18 8 5" xfId="9766"/>
    <cellStyle name="Обычный 18 8 5 2" xfId="9767"/>
    <cellStyle name="Обычный 18 8 5 2 2" xfId="9768"/>
    <cellStyle name="Обычный 18 8 5 3" xfId="9769"/>
    <cellStyle name="Обычный 18 8 6" xfId="9770"/>
    <cellStyle name="Обычный 18 8 6 2" xfId="9771"/>
    <cellStyle name="Обычный 18 8 7" xfId="9772"/>
    <cellStyle name="Обычный 18 9" xfId="9773"/>
    <cellStyle name="Обычный 18 9 2" xfId="9774"/>
    <cellStyle name="Обычный 18 9 2 2" xfId="9775"/>
    <cellStyle name="Обычный 18 9 2 2 2" xfId="9776"/>
    <cellStyle name="Обычный 18 9 2 2 2 2" xfId="9777"/>
    <cellStyle name="Обычный 18 9 2 2 3" xfId="9778"/>
    <cellStyle name="Обычный 18 9 2 3" xfId="9779"/>
    <cellStyle name="Обычный 18 9 2 3 2" xfId="9780"/>
    <cellStyle name="Обычный 18 9 2 3 2 2" xfId="9781"/>
    <cellStyle name="Обычный 18 9 2 3 3" xfId="9782"/>
    <cellStyle name="Обычный 18 9 2 4" xfId="9783"/>
    <cellStyle name="Обычный 18 9 2 4 2" xfId="9784"/>
    <cellStyle name="Обычный 18 9 2 5" xfId="9785"/>
    <cellStyle name="Обычный 18 9 3" xfId="9786"/>
    <cellStyle name="Обычный 18 9 3 2" xfId="9787"/>
    <cellStyle name="Обычный 18 9 3 2 2" xfId="9788"/>
    <cellStyle name="Обычный 18 9 3 3" xfId="9789"/>
    <cellStyle name="Обычный 18 9 4" xfId="9790"/>
    <cellStyle name="Обычный 18 9 4 2" xfId="9791"/>
    <cellStyle name="Обычный 18 9 4 2 2" xfId="9792"/>
    <cellStyle name="Обычный 18 9 4 3" xfId="9793"/>
    <cellStyle name="Обычный 18 9 5" xfId="9794"/>
    <cellStyle name="Обычный 18 9 5 2" xfId="9795"/>
    <cellStyle name="Обычный 18 9 5 2 2" xfId="9796"/>
    <cellStyle name="Обычный 18 9 5 3" xfId="9797"/>
    <cellStyle name="Обычный 18 9 6" xfId="9798"/>
    <cellStyle name="Обычный 18 9 6 2" xfId="9799"/>
    <cellStyle name="Обычный 18 9 7" xfId="9800"/>
    <cellStyle name="Обычный 19" xfId="9801"/>
    <cellStyle name="Обычный 19 10" xfId="9802"/>
    <cellStyle name="Обычный 19 10 2" xfId="9803"/>
    <cellStyle name="Обычный 19 10 2 2" xfId="9804"/>
    <cellStyle name="Обычный 19 10 2 2 2" xfId="9805"/>
    <cellStyle name="Обычный 19 10 2 2 2 2" xfId="9806"/>
    <cellStyle name="Обычный 19 10 2 2 3" xfId="9807"/>
    <cellStyle name="Обычный 19 10 2 3" xfId="9808"/>
    <cellStyle name="Обычный 19 10 2 3 2" xfId="9809"/>
    <cellStyle name="Обычный 19 10 2 3 2 2" xfId="9810"/>
    <cellStyle name="Обычный 19 10 2 3 3" xfId="9811"/>
    <cellStyle name="Обычный 19 10 2 4" xfId="9812"/>
    <cellStyle name="Обычный 19 10 2 4 2" xfId="9813"/>
    <cellStyle name="Обычный 19 10 2 5" xfId="9814"/>
    <cellStyle name="Обычный 19 10 3" xfId="9815"/>
    <cellStyle name="Обычный 19 10 3 2" xfId="9816"/>
    <cellStyle name="Обычный 19 10 3 2 2" xfId="9817"/>
    <cellStyle name="Обычный 19 10 3 3" xfId="9818"/>
    <cellStyle name="Обычный 19 10 4" xfId="9819"/>
    <cellStyle name="Обычный 19 10 4 2" xfId="9820"/>
    <cellStyle name="Обычный 19 10 4 2 2" xfId="9821"/>
    <cellStyle name="Обычный 19 10 4 3" xfId="9822"/>
    <cellStyle name="Обычный 19 10 5" xfId="9823"/>
    <cellStyle name="Обычный 19 10 5 2" xfId="9824"/>
    <cellStyle name="Обычный 19 10 5 2 2" xfId="9825"/>
    <cellStyle name="Обычный 19 10 5 3" xfId="9826"/>
    <cellStyle name="Обычный 19 10 6" xfId="9827"/>
    <cellStyle name="Обычный 19 10 6 2" xfId="9828"/>
    <cellStyle name="Обычный 19 10 7" xfId="9829"/>
    <cellStyle name="Обычный 19 11" xfId="9830"/>
    <cellStyle name="Обычный 19 11 2" xfId="9831"/>
    <cellStyle name="Обычный 19 11 2 2" xfId="9832"/>
    <cellStyle name="Обычный 19 11 2 2 2" xfId="9833"/>
    <cellStyle name="Обычный 19 11 2 3" xfId="9834"/>
    <cellStyle name="Обычный 19 11 3" xfId="9835"/>
    <cellStyle name="Обычный 19 11 3 2" xfId="9836"/>
    <cellStyle name="Обычный 19 11 3 2 2" xfId="9837"/>
    <cellStyle name="Обычный 19 11 3 3" xfId="9838"/>
    <cellStyle name="Обычный 19 11 4" xfId="9839"/>
    <cellStyle name="Обычный 19 11 4 2" xfId="9840"/>
    <cellStyle name="Обычный 19 11 5" xfId="9841"/>
    <cellStyle name="Обычный 19 12" xfId="9842"/>
    <cellStyle name="Обычный 19 12 2" xfId="9843"/>
    <cellStyle name="Обычный 19 12 2 2" xfId="9844"/>
    <cellStyle name="Обычный 19 12 3" xfId="9845"/>
    <cellStyle name="Обычный 19 13" xfId="9846"/>
    <cellStyle name="Обычный 19 13 2" xfId="9847"/>
    <cellStyle name="Обычный 19 13 2 2" xfId="9848"/>
    <cellStyle name="Обычный 19 13 3" xfId="9849"/>
    <cellStyle name="Обычный 19 14" xfId="9850"/>
    <cellStyle name="Обычный 19 14 2" xfId="9851"/>
    <cellStyle name="Обычный 19 14 2 2" xfId="9852"/>
    <cellStyle name="Обычный 19 14 3" xfId="9853"/>
    <cellStyle name="Обычный 19 15" xfId="9854"/>
    <cellStyle name="Обычный 19 15 2" xfId="9855"/>
    <cellStyle name="Обычный 19 16" xfId="9856"/>
    <cellStyle name="Обычный 19 17" xfId="9857"/>
    <cellStyle name="Обычный 19 2" xfId="9858"/>
    <cellStyle name="Обычный 19 2 10" xfId="9859"/>
    <cellStyle name="Обычный 19 2 10 2" xfId="9860"/>
    <cellStyle name="Обычный 19 2 11" xfId="9861"/>
    <cellStyle name="Обычный 19 2 2" xfId="9862"/>
    <cellStyle name="Обычный 19 2 2 10" xfId="9863"/>
    <cellStyle name="Обычный 19 2 2 2" xfId="9864"/>
    <cellStyle name="Обычный 19 2 2 2 2" xfId="9865"/>
    <cellStyle name="Обычный 19 2 2 2 2 2" xfId="9866"/>
    <cellStyle name="Обычный 19 2 2 2 2 2 2" xfId="9867"/>
    <cellStyle name="Обычный 19 2 2 2 2 2 2 2" xfId="9868"/>
    <cellStyle name="Обычный 19 2 2 2 2 2 2 2 2" xfId="9869"/>
    <cellStyle name="Обычный 19 2 2 2 2 2 2 3" xfId="9870"/>
    <cellStyle name="Обычный 19 2 2 2 2 2 3" xfId="9871"/>
    <cellStyle name="Обычный 19 2 2 2 2 2 3 2" xfId="9872"/>
    <cellStyle name="Обычный 19 2 2 2 2 2 3 2 2" xfId="9873"/>
    <cellStyle name="Обычный 19 2 2 2 2 2 3 3" xfId="9874"/>
    <cellStyle name="Обычный 19 2 2 2 2 2 4" xfId="9875"/>
    <cellStyle name="Обычный 19 2 2 2 2 2 4 2" xfId="9876"/>
    <cellStyle name="Обычный 19 2 2 2 2 2 5" xfId="9877"/>
    <cellStyle name="Обычный 19 2 2 2 2 3" xfId="9878"/>
    <cellStyle name="Обычный 19 2 2 2 2 3 2" xfId="9879"/>
    <cellStyle name="Обычный 19 2 2 2 2 3 2 2" xfId="9880"/>
    <cellStyle name="Обычный 19 2 2 2 2 3 3" xfId="9881"/>
    <cellStyle name="Обычный 19 2 2 2 2 4" xfId="9882"/>
    <cellStyle name="Обычный 19 2 2 2 2 4 2" xfId="9883"/>
    <cellStyle name="Обычный 19 2 2 2 2 4 2 2" xfId="9884"/>
    <cellStyle name="Обычный 19 2 2 2 2 4 3" xfId="9885"/>
    <cellStyle name="Обычный 19 2 2 2 2 5" xfId="9886"/>
    <cellStyle name="Обычный 19 2 2 2 2 5 2" xfId="9887"/>
    <cellStyle name="Обычный 19 2 2 2 2 5 2 2" xfId="9888"/>
    <cellStyle name="Обычный 19 2 2 2 2 5 3" xfId="9889"/>
    <cellStyle name="Обычный 19 2 2 2 2 6" xfId="9890"/>
    <cellStyle name="Обычный 19 2 2 2 2 6 2" xfId="9891"/>
    <cellStyle name="Обычный 19 2 2 2 2 7" xfId="9892"/>
    <cellStyle name="Обычный 19 2 2 2 3" xfId="9893"/>
    <cellStyle name="Обычный 19 2 2 2 3 2" xfId="9894"/>
    <cellStyle name="Обычный 19 2 2 2 3 2 2" xfId="9895"/>
    <cellStyle name="Обычный 19 2 2 2 3 2 2 2" xfId="9896"/>
    <cellStyle name="Обычный 19 2 2 2 3 2 2 2 2" xfId="9897"/>
    <cellStyle name="Обычный 19 2 2 2 3 2 2 3" xfId="9898"/>
    <cellStyle name="Обычный 19 2 2 2 3 2 3" xfId="9899"/>
    <cellStyle name="Обычный 19 2 2 2 3 2 3 2" xfId="9900"/>
    <cellStyle name="Обычный 19 2 2 2 3 2 3 2 2" xfId="9901"/>
    <cellStyle name="Обычный 19 2 2 2 3 2 3 3" xfId="9902"/>
    <cellStyle name="Обычный 19 2 2 2 3 2 4" xfId="9903"/>
    <cellStyle name="Обычный 19 2 2 2 3 2 4 2" xfId="9904"/>
    <cellStyle name="Обычный 19 2 2 2 3 2 5" xfId="9905"/>
    <cellStyle name="Обычный 19 2 2 2 3 3" xfId="9906"/>
    <cellStyle name="Обычный 19 2 2 2 3 3 2" xfId="9907"/>
    <cellStyle name="Обычный 19 2 2 2 3 3 2 2" xfId="9908"/>
    <cellStyle name="Обычный 19 2 2 2 3 3 3" xfId="9909"/>
    <cellStyle name="Обычный 19 2 2 2 3 4" xfId="9910"/>
    <cellStyle name="Обычный 19 2 2 2 3 4 2" xfId="9911"/>
    <cellStyle name="Обычный 19 2 2 2 3 4 2 2" xfId="9912"/>
    <cellStyle name="Обычный 19 2 2 2 3 4 3" xfId="9913"/>
    <cellStyle name="Обычный 19 2 2 2 3 5" xfId="9914"/>
    <cellStyle name="Обычный 19 2 2 2 3 5 2" xfId="9915"/>
    <cellStyle name="Обычный 19 2 2 2 3 5 2 2" xfId="9916"/>
    <cellStyle name="Обычный 19 2 2 2 3 5 3" xfId="9917"/>
    <cellStyle name="Обычный 19 2 2 2 3 6" xfId="9918"/>
    <cellStyle name="Обычный 19 2 2 2 3 6 2" xfId="9919"/>
    <cellStyle name="Обычный 19 2 2 2 3 7" xfId="9920"/>
    <cellStyle name="Обычный 19 2 2 2 4" xfId="9921"/>
    <cellStyle name="Обычный 19 2 2 2 4 2" xfId="9922"/>
    <cellStyle name="Обычный 19 2 2 2 4 2 2" xfId="9923"/>
    <cellStyle name="Обычный 19 2 2 2 4 2 2 2" xfId="9924"/>
    <cellStyle name="Обычный 19 2 2 2 4 2 3" xfId="9925"/>
    <cellStyle name="Обычный 19 2 2 2 4 3" xfId="9926"/>
    <cellStyle name="Обычный 19 2 2 2 4 3 2" xfId="9927"/>
    <cellStyle name="Обычный 19 2 2 2 4 3 2 2" xfId="9928"/>
    <cellStyle name="Обычный 19 2 2 2 4 3 3" xfId="9929"/>
    <cellStyle name="Обычный 19 2 2 2 4 4" xfId="9930"/>
    <cellStyle name="Обычный 19 2 2 2 4 4 2" xfId="9931"/>
    <cellStyle name="Обычный 19 2 2 2 4 5" xfId="9932"/>
    <cellStyle name="Обычный 19 2 2 2 5" xfId="9933"/>
    <cellStyle name="Обычный 19 2 2 2 5 2" xfId="9934"/>
    <cellStyle name="Обычный 19 2 2 2 5 2 2" xfId="9935"/>
    <cellStyle name="Обычный 19 2 2 2 5 3" xfId="9936"/>
    <cellStyle name="Обычный 19 2 2 2 6" xfId="9937"/>
    <cellStyle name="Обычный 19 2 2 2 6 2" xfId="9938"/>
    <cellStyle name="Обычный 19 2 2 2 6 2 2" xfId="9939"/>
    <cellStyle name="Обычный 19 2 2 2 6 3" xfId="9940"/>
    <cellStyle name="Обычный 19 2 2 2 7" xfId="9941"/>
    <cellStyle name="Обычный 19 2 2 2 7 2" xfId="9942"/>
    <cellStyle name="Обычный 19 2 2 2 7 2 2" xfId="9943"/>
    <cellStyle name="Обычный 19 2 2 2 7 3" xfId="9944"/>
    <cellStyle name="Обычный 19 2 2 2 8" xfId="9945"/>
    <cellStyle name="Обычный 19 2 2 2 8 2" xfId="9946"/>
    <cellStyle name="Обычный 19 2 2 2 9" xfId="9947"/>
    <cellStyle name="Обычный 19 2 2 3" xfId="9948"/>
    <cellStyle name="Обычный 19 2 2 3 2" xfId="9949"/>
    <cellStyle name="Обычный 19 2 2 3 2 2" xfId="9950"/>
    <cellStyle name="Обычный 19 2 2 3 2 2 2" xfId="9951"/>
    <cellStyle name="Обычный 19 2 2 3 2 2 2 2" xfId="9952"/>
    <cellStyle name="Обычный 19 2 2 3 2 2 3" xfId="9953"/>
    <cellStyle name="Обычный 19 2 2 3 2 3" xfId="9954"/>
    <cellStyle name="Обычный 19 2 2 3 2 3 2" xfId="9955"/>
    <cellStyle name="Обычный 19 2 2 3 2 3 2 2" xfId="9956"/>
    <cellStyle name="Обычный 19 2 2 3 2 3 3" xfId="9957"/>
    <cellStyle name="Обычный 19 2 2 3 2 4" xfId="9958"/>
    <cellStyle name="Обычный 19 2 2 3 2 4 2" xfId="9959"/>
    <cellStyle name="Обычный 19 2 2 3 2 5" xfId="9960"/>
    <cellStyle name="Обычный 19 2 2 3 3" xfId="9961"/>
    <cellStyle name="Обычный 19 2 2 3 3 2" xfId="9962"/>
    <cellStyle name="Обычный 19 2 2 3 3 2 2" xfId="9963"/>
    <cellStyle name="Обычный 19 2 2 3 3 3" xfId="9964"/>
    <cellStyle name="Обычный 19 2 2 3 4" xfId="9965"/>
    <cellStyle name="Обычный 19 2 2 3 4 2" xfId="9966"/>
    <cellStyle name="Обычный 19 2 2 3 4 2 2" xfId="9967"/>
    <cellStyle name="Обычный 19 2 2 3 4 3" xfId="9968"/>
    <cellStyle name="Обычный 19 2 2 3 5" xfId="9969"/>
    <cellStyle name="Обычный 19 2 2 3 5 2" xfId="9970"/>
    <cellStyle name="Обычный 19 2 2 3 5 2 2" xfId="9971"/>
    <cellStyle name="Обычный 19 2 2 3 5 3" xfId="9972"/>
    <cellStyle name="Обычный 19 2 2 3 6" xfId="9973"/>
    <cellStyle name="Обычный 19 2 2 3 6 2" xfId="9974"/>
    <cellStyle name="Обычный 19 2 2 3 7" xfId="9975"/>
    <cellStyle name="Обычный 19 2 2 4" xfId="9976"/>
    <cellStyle name="Обычный 19 2 2 4 2" xfId="9977"/>
    <cellStyle name="Обычный 19 2 2 4 2 2" xfId="9978"/>
    <cellStyle name="Обычный 19 2 2 4 2 2 2" xfId="9979"/>
    <cellStyle name="Обычный 19 2 2 4 2 2 2 2" xfId="9980"/>
    <cellStyle name="Обычный 19 2 2 4 2 2 3" xfId="9981"/>
    <cellStyle name="Обычный 19 2 2 4 2 3" xfId="9982"/>
    <cellStyle name="Обычный 19 2 2 4 2 3 2" xfId="9983"/>
    <cellStyle name="Обычный 19 2 2 4 2 3 2 2" xfId="9984"/>
    <cellStyle name="Обычный 19 2 2 4 2 3 3" xfId="9985"/>
    <cellStyle name="Обычный 19 2 2 4 2 4" xfId="9986"/>
    <cellStyle name="Обычный 19 2 2 4 2 4 2" xfId="9987"/>
    <cellStyle name="Обычный 19 2 2 4 2 5" xfId="9988"/>
    <cellStyle name="Обычный 19 2 2 4 3" xfId="9989"/>
    <cellStyle name="Обычный 19 2 2 4 3 2" xfId="9990"/>
    <cellStyle name="Обычный 19 2 2 4 3 2 2" xfId="9991"/>
    <cellStyle name="Обычный 19 2 2 4 3 3" xfId="9992"/>
    <cellStyle name="Обычный 19 2 2 4 4" xfId="9993"/>
    <cellStyle name="Обычный 19 2 2 4 4 2" xfId="9994"/>
    <cellStyle name="Обычный 19 2 2 4 4 2 2" xfId="9995"/>
    <cellStyle name="Обычный 19 2 2 4 4 3" xfId="9996"/>
    <cellStyle name="Обычный 19 2 2 4 5" xfId="9997"/>
    <cellStyle name="Обычный 19 2 2 4 5 2" xfId="9998"/>
    <cellStyle name="Обычный 19 2 2 4 5 2 2" xfId="9999"/>
    <cellStyle name="Обычный 19 2 2 4 5 3" xfId="10000"/>
    <cellStyle name="Обычный 19 2 2 4 6" xfId="10001"/>
    <cellStyle name="Обычный 19 2 2 4 6 2" xfId="10002"/>
    <cellStyle name="Обычный 19 2 2 4 7" xfId="10003"/>
    <cellStyle name="Обычный 19 2 2 5" xfId="10004"/>
    <cellStyle name="Обычный 19 2 2 5 2" xfId="10005"/>
    <cellStyle name="Обычный 19 2 2 5 2 2" xfId="10006"/>
    <cellStyle name="Обычный 19 2 2 5 2 2 2" xfId="10007"/>
    <cellStyle name="Обычный 19 2 2 5 2 3" xfId="10008"/>
    <cellStyle name="Обычный 19 2 2 5 3" xfId="10009"/>
    <cellStyle name="Обычный 19 2 2 5 3 2" xfId="10010"/>
    <cellStyle name="Обычный 19 2 2 5 3 2 2" xfId="10011"/>
    <cellStyle name="Обычный 19 2 2 5 3 3" xfId="10012"/>
    <cellStyle name="Обычный 19 2 2 5 4" xfId="10013"/>
    <cellStyle name="Обычный 19 2 2 5 4 2" xfId="10014"/>
    <cellStyle name="Обычный 19 2 2 5 5" xfId="10015"/>
    <cellStyle name="Обычный 19 2 2 6" xfId="10016"/>
    <cellStyle name="Обычный 19 2 2 6 2" xfId="10017"/>
    <cellStyle name="Обычный 19 2 2 6 2 2" xfId="10018"/>
    <cellStyle name="Обычный 19 2 2 6 3" xfId="10019"/>
    <cellStyle name="Обычный 19 2 2 7" xfId="10020"/>
    <cellStyle name="Обычный 19 2 2 7 2" xfId="10021"/>
    <cellStyle name="Обычный 19 2 2 7 2 2" xfId="10022"/>
    <cellStyle name="Обычный 19 2 2 7 3" xfId="10023"/>
    <cellStyle name="Обычный 19 2 2 8" xfId="10024"/>
    <cellStyle name="Обычный 19 2 2 8 2" xfId="10025"/>
    <cellStyle name="Обычный 19 2 2 8 2 2" xfId="10026"/>
    <cellStyle name="Обычный 19 2 2 8 3" xfId="10027"/>
    <cellStyle name="Обычный 19 2 2 9" xfId="10028"/>
    <cellStyle name="Обычный 19 2 2 9 2" xfId="10029"/>
    <cellStyle name="Обычный 19 2 3" xfId="10030"/>
    <cellStyle name="Обычный 19 2 3 2" xfId="10031"/>
    <cellStyle name="Обычный 19 2 3 2 2" xfId="10032"/>
    <cellStyle name="Обычный 19 2 3 2 2 2" xfId="10033"/>
    <cellStyle name="Обычный 19 2 3 2 2 2 2" xfId="10034"/>
    <cellStyle name="Обычный 19 2 3 2 2 2 2 2" xfId="10035"/>
    <cellStyle name="Обычный 19 2 3 2 2 2 3" xfId="10036"/>
    <cellStyle name="Обычный 19 2 3 2 2 3" xfId="10037"/>
    <cellStyle name="Обычный 19 2 3 2 2 3 2" xfId="10038"/>
    <cellStyle name="Обычный 19 2 3 2 2 3 2 2" xfId="10039"/>
    <cellStyle name="Обычный 19 2 3 2 2 3 3" xfId="10040"/>
    <cellStyle name="Обычный 19 2 3 2 2 4" xfId="10041"/>
    <cellStyle name="Обычный 19 2 3 2 2 4 2" xfId="10042"/>
    <cellStyle name="Обычный 19 2 3 2 2 5" xfId="10043"/>
    <cellStyle name="Обычный 19 2 3 2 3" xfId="10044"/>
    <cellStyle name="Обычный 19 2 3 2 3 2" xfId="10045"/>
    <cellStyle name="Обычный 19 2 3 2 3 2 2" xfId="10046"/>
    <cellStyle name="Обычный 19 2 3 2 3 3" xfId="10047"/>
    <cellStyle name="Обычный 19 2 3 2 4" xfId="10048"/>
    <cellStyle name="Обычный 19 2 3 2 4 2" xfId="10049"/>
    <cellStyle name="Обычный 19 2 3 2 4 2 2" xfId="10050"/>
    <cellStyle name="Обычный 19 2 3 2 4 3" xfId="10051"/>
    <cellStyle name="Обычный 19 2 3 2 5" xfId="10052"/>
    <cellStyle name="Обычный 19 2 3 2 5 2" xfId="10053"/>
    <cellStyle name="Обычный 19 2 3 2 5 2 2" xfId="10054"/>
    <cellStyle name="Обычный 19 2 3 2 5 3" xfId="10055"/>
    <cellStyle name="Обычный 19 2 3 2 6" xfId="10056"/>
    <cellStyle name="Обычный 19 2 3 2 6 2" xfId="10057"/>
    <cellStyle name="Обычный 19 2 3 2 7" xfId="10058"/>
    <cellStyle name="Обычный 19 2 3 3" xfId="10059"/>
    <cellStyle name="Обычный 19 2 3 3 2" xfId="10060"/>
    <cellStyle name="Обычный 19 2 3 3 2 2" xfId="10061"/>
    <cellStyle name="Обычный 19 2 3 3 2 2 2" xfId="10062"/>
    <cellStyle name="Обычный 19 2 3 3 2 2 2 2" xfId="10063"/>
    <cellStyle name="Обычный 19 2 3 3 2 2 3" xfId="10064"/>
    <cellStyle name="Обычный 19 2 3 3 2 3" xfId="10065"/>
    <cellStyle name="Обычный 19 2 3 3 2 3 2" xfId="10066"/>
    <cellStyle name="Обычный 19 2 3 3 2 3 2 2" xfId="10067"/>
    <cellStyle name="Обычный 19 2 3 3 2 3 3" xfId="10068"/>
    <cellStyle name="Обычный 19 2 3 3 2 4" xfId="10069"/>
    <cellStyle name="Обычный 19 2 3 3 2 4 2" xfId="10070"/>
    <cellStyle name="Обычный 19 2 3 3 2 5" xfId="10071"/>
    <cellStyle name="Обычный 19 2 3 3 3" xfId="10072"/>
    <cellStyle name="Обычный 19 2 3 3 3 2" xfId="10073"/>
    <cellStyle name="Обычный 19 2 3 3 3 2 2" xfId="10074"/>
    <cellStyle name="Обычный 19 2 3 3 3 3" xfId="10075"/>
    <cellStyle name="Обычный 19 2 3 3 4" xfId="10076"/>
    <cellStyle name="Обычный 19 2 3 3 4 2" xfId="10077"/>
    <cellStyle name="Обычный 19 2 3 3 4 2 2" xfId="10078"/>
    <cellStyle name="Обычный 19 2 3 3 4 3" xfId="10079"/>
    <cellStyle name="Обычный 19 2 3 3 5" xfId="10080"/>
    <cellStyle name="Обычный 19 2 3 3 5 2" xfId="10081"/>
    <cellStyle name="Обычный 19 2 3 3 5 2 2" xfId="10082"/>
    <cellStyle name="Обычный 19 2 3 3 5 3" xfId="10083"/>
    <cellStyle name="Обычный 19 2 3 3 6" xfId="10084"/>
    <cellStyle name="Обычный 19 2 3 3 6 2" xfId="10085"/>
    <cellStyle name="Обычный 19 2 3 3 7" xfId="10086"/>
    <cellStyle name="Обычный 19 2 3 4" xfId="10087"/>
    <cellStyle name="Обычный 19 2 3 4 2" xfId="10088"/>
    <cellStyle name="Обычный 19 2 3 4 2 2" xfId="10089"/>
    <cellStyle name="Обычный 19 2 3 4 2 2 2" xfId="10090"/>
    <cellStyle name="Обычный 19 2 3 4 2 3" xfId="10091"/>
    <cellStyle name="Обычный 19 2 3 4 3" xfId="10092"/>
    <cellStyle name="Обычный 19 2 3 4 3 2" xfId="10093"/>
    <cellStyle name="Обычный 19 2 3 4 3 2 2" xfId="10094"/>
    <cellStyle name="Обычный 19 2 3 4 3 3" xfId="10095"/>
    <cellStyle name="Обычный 19 2 3 4 4" xfId="10096"/>
    <cellStyle name="Обычный 19 2 3 4 4 2" xfId="10097"/>
    <cellStyle name="Обычный 19 2 3 4 5" xfId="10098"/>
    <cellStyle name="Обычный 19 2 3 5" xfId="10099"/>
    <cellStyle name="Обычный 19 2 3 5 2" xfId="10100"/>
    <cellStyle name="Обычный 19 2 3 5 2 2" xfId="10101"/>
    <cellStyle name="Обычный 19 2 3 5 3" xfId="10102"/>
    <cellStyle name="Обычный 19 2 3 6" xfId="10103"/>
    <cellStyle name="Обычный 19 2 3 6 2" xfId="10104"/>
    <cellStyle name="Обычный 19 2 3 6 2 2" xfId="10105"/>
    <cellStyle name="Обычный 19 2 3 6 3" xfId="10106"/>
    <cellStyle name="Обычный 19 2 3 7" xfId="10107"/>
    <cellStyle name="Обычный 19 2 3 7 2" xfId="10108"/>
    <cellStyle name="Обычный 19 2 3 7 2 2" xfId="10109"/>
    <cellStyle name="Обычный 19 2 3 7 3" xfId="10110"/>
    <cellStyle name="Обычный 19 2 3 8" xfId="10111"/>
    <cellStyle name="Обычный 19 2 3 8 2" xfId="10112"/>
    <cellStyle name="Обычный 19 2 3 9" xfId="10113"/>
    <cellStyle name="Обычный 19 2 4" xfId="10114"/>
    <cellStyle name="Обычный 19 2 4 2" xfId="10115"/>
    <cellStyle name="Обычный 19 2 4 2 2" xfId="10116"/>
    <cellStyle name="Обычный 19 2 4 2 2 2" xfId="10117"/>
    <cellStyle name="Обычный 19 2 4 2 2 2 2" xfId="10118"/>
    <cellStyle name="Обычный 19 2 4 2 2 3" xfId="10119"/>
    <cellStyle name="Обычный 19 2 4 2 3" xfId="10120"/>
    <cellStyle name="Обычный 19 2 4 2 3 2" xfId="10121"/>
    <cellStyle name="Обычный 19 2 4 2 3 2 2" xfId="10122"/>
    <cellStyle name="Обычный 19 2 4 2 3 3" xfId="10123"/>
    <cellStyle name="Обычный 19 2 4 2 4" xfId="10124"/>
    <cellStyle name="Обычный 19 2 4 2 4 2" xfId="10125"/>
    <cellStyle name="Обычный 19 3" xfId="10126"/>
    <cellStyle name="Обычный 19 4" xfId="10127"/>
    <cellStyle name="Обычный 19 5" xfId="10128"/>
    <cellStyle name="Обычный 19 6" xfId="10129"/>
    <cellStyle name="Обычный 19 7" xfId="10130"/>
    <cellStyle name="Обычный 19 8" xfId="10131"/>
    <cellStyle name="Обычный 19 9" xfId="10132"/>
    <cellStyle name="Обычный 2" xfId="10133"/>
    <cellStyle name="Обычный 2 10" xfId="10134"/>
    <cellStyle name="Обычный 2 11" xfId="10135"/>
    <cellStyle name="Обычный 2 12" xfId="10136"/>
    <cellStyle name="Обычный 2 13" xfId="10137"/>
    <cellStyle name="Обычный 2 14" xfId="10138"/>
    <cellStyle name="Обычный 2 15" xfId="10139"/>
    <cellStyle name="Обычный 2 16" xfId="10140"/>
    <cellStyle name="Обычный 2 17" xfId="10141"/>
    <cellStyle name="Обычный 2 18" xfId="10142"/>
    <cellStyle name="Обычный 2 19" xfId="10143"/>
    <cellStyle name="Обычный 2 2" xfId="10144"/>
    <cellStyle name="Обычный 2 2 10" xfId="10145"/>
    <cellStyle name="Обычный 2 2 11" xfId="10146"/>
    <cellStyle name="Обычный 2 2 12" xfId="10147"/>
    <cellStyle name="Обычный 2 2 13" xfId="10148"/>
    <cellStyle name="Обычный 2 2 14" xfId="10149"/>
    <cellStyle name="Обычный 2 2 15" xfId="10150"/>
    <cellStyle name="Обычный 2 2 16" xfId="10151"/>
    <cellStyle name="Обычный 2 2 17" xfId="10152"/>
    <cellStyle name="Обычный 2 2 18" xfId="10153"/>
    <cellStyle name="Обычный 2 2 19" xfId="10154"/>
    <cellStyle name="Обычный 2 2 2" xfId="10155"/>
    <cellStyle name="Обычный 2 2 2 10" xfId="10156"/>
    <cellStyle name="Обычный 2 2 2 11" xfId="10157"/>
    <cellStyle name="Обычный 2 2 2 12" xfId="10158"/>
    <cellStyle name="Обычный 2 2 2 13" xfId="10159"/>
    <cellStyle name="Обычный 2 2 2 14" xfId="10160"/>
    <cellStyle name="Обычный 2 2 2 15" xfId="10161"/>
    <cellStyle name="Обычный 2 2 2 16" xfId="10162"/>
    <cellStyle name="Обычный 2 2 2 17" xfId="10163"/>
    <cellStyle name="Обычный 2 2 2 18" xfId="10164"/>
    <cellStyle name="Обычный 2 2 2 2" xfId="10165"/>
    <cellStyle name="Обычный 2 2 2 2 2" xfId="10166"/>
    <cellStyle name="Обычный 2 2 2 2 2 2" xfId="10167"/>
    <cellStyle name="Обычный 2 2 2 2 2 2 2" xfId="10168"/>
    <cellStyle name="Обычный 2 2 2 2 2 2 2 2" xfId="10169"/>
    <cellStyle name="Обычный 2 2 2 2 2 2 2 2 2" xfId="10170"/>
    <cellStyle name="Обычный 2 2 2 2 2 2 3" xfId="10171"/>
    <cellStyle name="Обычный 2 2 2 2 2 3" xfId="10172"/>
    <cellStyle name="Обычный 2 2 2 2 2 3 2" xfId="10173"/>
    <cellStyle name="Обычный 2 2 2 2 3" xfId="10174"/>
    <cellStyle name="Обычный 2 2 2 2 4" xfId="10175"/>
    <cellStyle name="Обычный 2 2 2 2 4 2" xfId="10176"/>
    <cellStyle name="Обычный 2 2 2 2 4 2 2" xfId="10177"/>
    <cellStyle name="Обычный 2 2 2 2 5" xfId="10178"/>
    <cellStyle name="Обычный 2 2 2 3" xfId="10179"/>
    <cellStyle name="Обычный 2 2 2 3 2" xfId="10180"/>
    <cellStyle name="Обычный 2 2 2 3 2 2" xfId="10181"/>
    <cellStyle name="Обычный 2 2 2 3 2 2 2" xfId="10182"/>
    <cellStyle name="Обычный 2 2 2 3 2 2 2 2" xfId="10183"/>
    <cellStyle name="Обычный 2 2 2 3 2 3" xfId="10184"/>
    <cellStyle name="Обычный 2 2 2 3 3" xfId="10185"/>
    <cellStyle name="Обычный 2 2 2 3 3 2" xfId="10186"/>
    <cellStyle name="Обычный 2 2 2 4" xfId="10187"/>
    <cellStyle name="Обычный 2 2 2 4 2" xfId="10188"/>
    <cellStyle name="Обычный 2 2 2 4 2 2" xfId="10189"/>
    <cellStyle name="Обычный 2 2 2 5" xfId="10190"/>
    <cellStyle name="Обычный 2 2 2 6" xfId="10191"/>
    <cellStyle name="Обычный 2 2 2 7" xfId="10192"/>
    <cellStyle name="Обычный 2 2 2 8" xfId="10193"/>
    <cellStyle name="Обычный 2 2 2 9" xfId="10194"/>
    <cellStyle name="Обычный 2 2 20" xfId="10195"/>
    <cellStyle name="Обычный 2 2 21" xfId="10196"/>
    <cellStyle name="Обычный 2 2 22" xfId="10197"/>
    <cellStyle name="Обычный 2 2 23" xfId="10198"/>
    <cellStyle name="Обычный 2 2 24" xfId="10199"/>
    <cellStyle name="Обычный 2 2 25" xfId="10200"/>
    <cellStyle name="Обычный 2 2 26" xfId="10201"/>
    <cellStyle name="Обычный 2 2 27" xfId="10202"/>
    <cellStyle name="Обычный 2 2 28" xfId="10203"/>
    <cellStyle name="Обычный 2 2 29" xfId="10204"/>
    <cellStyle name="Обычный 2 2 3" xfId="10205"/>
    <cellStyle name="Обычный 2 2 30" xfId="10206"/>
    <cellStyle name="Обычный 2 2 31" xfId="10207"/>
    <cellStyle name="Обычный 2 2 32" xfId="10208"/>
    <cellStyle name="Обычный 2 2 33" xfId="10209"/>
    <cellStyle name="Обычный 2 2 34" xfId="10210"/>
    <cellStyle name="Обычный 2 2 35" xfId="10211"/>
    <cellStyle name="Обычный 2 2 36" xfId="10212"/>
    <cellStyle name="Обычный 2 2 37" xfId="10213"/>
    <cellStyle name="Обычный 2 2 38" xfId="10214"/>
    <cellStyle name="Обычный 2 2 39" xfId="10215"/>
    <cellStyle name="Обычный 2 2 4" xfId="10216"/>
    <cellStyle name="Обычный 2 2 40" xfId="10217"/>
    <cellStyle name="Обычный 2 2 41" xfId="10218"/>
    <cellStyle name="Обычный 2 2 42" xfId="10219"/>
    <cellStyle name="Обычный 2 2 43" xfId="10220"/>
    <cellStyle name="Обычный 2 2 44" xfId="10221"/>
    <cellStyle name="Обычный 2 2 44 2" xfId="10222"/>
    <cellStyle name="Обычный 2 2 44 2 2" xfId="10223"/>
    <cellStyle name="Обычный 2 2 44 2 2 2" xfId="10224"/>
    <cellStyle name="Обычный 2 2 44 2 2 2 2" xfId="10225"/>
    <cellStyle name="Обычный 2 2 44 2 3" xfId="10226"/>
    <cellStyle name="Обычный 2 2 44 3" xfId="10227"/>
    <cellStyle name="Обычный 2 2 44 3 2" xfId="10228"/>
    <cellStyle name="Обычный 2 2 45" xfId="10229"/>
    <cellStyle name="Обычный 2 2 46" xfId="10230"/>
    <cellStyle name="Обычный 2 2 46 2" xfId="10231"/>
    <cellStyle name="Обычный 2 2 46 2 2" xfId="10232"/>
    <cellStyle name="Обычный 2 2 47" xfId="10233"/>
    <cellStyle name="Обычный 2 2 48" xfId="10234"/>
    <cellStyle name="Обычный 2 2 5" xfId="10235"/>
    <cellStyle name="Обычный 2 2 6" xfId="10236"/>
    <cellStyle name="Обычный 2 2 7" xfId="10237"/>
    <cellStyle name="Обычный 2 2 8" xfId="10238"/>
    <cellStyle name="Обычный 2 2 9" xfId="10239"/>
    <cellStyle name="Обычный 2 20" xfId="10240"/>
    <cellStyle name="Обычный 2 21" xfId="10241"/>
    <cellStyle name="Обычный 2 22" xfId="10242"/>
    <cellStyle name="Обычный 2 23" xfId="10243"/>
    <cellStyle name="Обычный 2 24" xfId="10244"/>
    <cellStyle name="Обычный 2 25" xfId="10245"/>
    <cellStyle name="Обычный 2 26" xfId="10246"/>
    <cellStyle name="Обычный 2 26 2" xfId="10247"/>
    <cellStyle name="Обычный 2 27" xfId="10248"/>
    <cellStyle name="Обычный 2 3" xfId="10249"/>
    <cellStyle name="Обычный 2 3 2" xfId="10250"/>
    <cellStyle name="Обычный 2 4" xfId="10251"/>
    <cellStyle name="Обычный 2 5" xfId="10252"/>
    <cellStyle name="Обычный 2 6" xfId="10253"/>
    <cellStyle name="Обычный 2 7" xfId="10254"/>
    <cellStyle name="Обычный 2 8" xfId="10255"/>
    <cellStyle name="Обычный 2 9" xfId="10256"/>
    <cellStyle name="Обычный 2_10.инвест" xfId="10295"/>
    <cellStyle name="Обычный 20" xfId="10257"/>
    <cellStyle name="Обычный 20 2" xfId="10258"/>
    <cellStyle name="Обычный 20 3" xfId="10259"/>
    <cellStyle name="Обычный 20 4" xfId="10260"/>
    <cellStyle name="Обычный 20 5" xfId="10261"/>
    <cellStyle name="Обычный 20 6" xfId="10262"/>
    <cellStyle name="Обычный 20 7" xfId="10263"/>
    <cellStyle name="Обычный 20 8" xfId="10264"/>
    <cellStyle name="Обычный 21" xfId="10265"/>
    <cellStyle name="Обычный 21 2" xfId="10266"/>
    <cellStyle name="Обычный 21 3" xfId="10267"/>
    <cellStyle name="Обычный 21 4" xfId="10268"/>
    <cellStyle name="Обычный 21 5" xfId="10269"/>
    <cellStyle name="Обычный 21 6" xfId="10270"/>
    <cellStyle name="Обычный 21 7" xfId="10271"/>
    <cellStyle name="Обычный 22" xfId="10272"/>
    <cellStyle name="Обычный 22 2" xfId="10273"/>
    <cellStyle name="Обычный 22 3" xfId="10274"/>
    <cellStyle name="Обычный 22 4" xfId="10275"/>
    <cellStyle name="Обычный 22 5" xfId="10276"/>
    <cellStyle name="Обычный 22 6" xfId="10277"/>
    <cellStyle name="Обычный 23" xfId="10278"/>
    <cellStyle name="Обычный 23 2" xfId="10279"/>
    <cellStyle name="Обычный 23 3" xfId="10280"/>
    <cellStyle name="Обычный 23 4" xfId="10281"/>
    <cellStyle name="Обычный 23 5" xfId="10282"/>
    <cellStyle name="Обычный 24" xfId="10283"/>
    <cellStyle name="Обычный 24 2" xfId="10284"/>
    <cellStyle name="Обычный 24 3" xfId="10285"/>
    <cellStyle name="Обычный 24 4" xfId="10286"/>
    <cellStyle name="Обычный 25" xfId="10287"/>
    <cellStyle name="Обычный 26" xfId="10288"/>
    <cellStyle name="Обычный 26 2" xfId="10289"/>
    <cellStyle name="Обычный 26 3" xfId="10290"/>
    <cellStyle name="Обычный 27" xfId="10291"/>
    <cellStyle name="Обычный 27 2" xfId="10292"/>
    <cellStyle name="Обычный 28" xfId="10293"/>
    <cellStyle name="Обычный 29" xfId="10294"/>
    <cellStyle name="Обычный 3" xfId="10296"/>
    <cellStyle name="Обычный 3 10" xfId="10297"/>
    <cellStyle name="Обычный 3 10 10" xfId="10298"/>
    <cellStyle name="Обычный 3 10 10 2" xfId="10299"/>
    <cellStyle name="Обычный 3 10 10 2 2" xfId="10300"/>
    <cellStyle name="Обычный 3 10 10 2 2 2" xfId="10301"/>
    <cellStyle name="Обычный 3 10 10 2 2 2 2" xfId="10302"/>
    <cellStyle name="Обычный 3 10 10 2 2 2 2 2" xfId="10303"/>
    <cellStyle name="Обычный 3 10 10 2 2 2 2 2 2" xfId="10304"/>
    <cellStyle name="Обычный 3 10 10 2 2 2 2 3" xfId="10305"/>
    <cellStyle name="Обычный 3 10 10 2 2 2 3" xfId="10306"/>
    <cellStyle name="Обычный 3 10 10 2 2 2 3 2" xfId="10307"/>
    <cellStyle name="Обычный 3 10 10 2 2 2 4" xfId="10308"/>
    <cellStyle name="Обычный 3 10 10 2 2 3" xfId="10309"/>
    <cellStyle name="Обычный 3 10 10 2 2 3 2" xfId="10310"/>
    <cellStyle name="Обычный 3 10 10 2 2 3 2 2" xfId="10311"/>
    <cellStyle name="Обычный 3 10 10 2 2 3 3" xfId="10312"/>
    <cellStyle name="Обычный 3 10 10 2 2 4" xfId="10313"/>
    <cellStyle name="Обычный 3 10 10 2 2 4 2" xfId="10314"/>
    <cellStyle name="Обычный 3 10 10 2 2 5" xfId="10315"/>
    <cellStyle name="Обычный 3 10 10 2 3" xfId="10316"/>
    <cellStyle name="Обычный 3 10 10 2 3 2" xfId="10317"/>
    <cellStyle name="Обычный 3 10 10 2 3 2 2" xfId="10318"/>
    <cellStyle name="Обычный 3 10 10 2 3 2 2 2" xfId="10319"/>
    <cellStyle name="Обычный 3 10 10 2 3 2 2 2 2" xfId="10320"/>
    <cellStyle name="Обычный 3 10 10 2 3 2 2 3" xfId="10321"/>
    <cellStyle name="Обычный 3 10 10 2 3 2 3" xfId="10322"/>
    <cellStyle name="Обычный 3 10 10 2 3 2 3 2" xfId="10323"/>
    <cellStyle name="Обычный 3 10 10 2 3 2 4" xfId="10324"/>
    <cellStyle name="Обычный 3 10 10 2 3 3" xfId="10325"/>
    <cellStyle name="Обычный 3 10 10 2 3 3 2" xfId="10326"/>
    <cellStyle name="Обычный 3 10 10 2 3 3 2 2" xfId="10327"/>
    <cellStyle name="Обычный 3 10 10 2 3 3 3" xfId="10328"/>
    <cellStyle name="Обычный 3 10 10 2 3 4" xfId="10329"/>
    <cellStyle name="Обычный 3 10 10 2 3 4 2" xfId="10330"/>
    <cellStyle name="Обычный 3 10 10 2 3 5" xfId="10331"/>
    <cellStyle name="Обычный 3 10 10 2 4" xfId="10332"/>
    <cellStyle name="Обычный 3 10 10 2 4 2" xfId="10333"/>
    <cellStyle name="Обычный 3 10 10 2 4 2 2" xfId="10334"/>
    <cellStyle name="Обычный 3 10 10 2 4 2 2 2" xfId="10335"/>
    <cellStyle name="Обычный 3 10 10 2 4 2 3" xfId="10336"/>
    <cellStyle name="Обычный 3 10 10 2 4 3" xfId="10337"/>
    <cellStyle name="Обычный 3 10 10 2 4 3 2" xfId="10338"/>
    <cellStyle name="Обычный 3 10 10 2 4 4" xfId="10339"/>
    <cellStyle name="Обычный 3 10 10 2 5" xfId="10340"/>
    <cellStyle name="Обычный 3 10 10 2 5 2" xfId="10341"/>
    <cellStyle name="Обычный 3 10 10 2 5 2 2" xfId="10342"/>
    <cellStyle name="Обычный 3 10 10 2 5 3" xfId="10343"/>
    <cellStyle name="Обычный 3 10 10 2 6" xfId="10344"/>
    <cellStyle name="Обычный 3 10 10 2 6 2" xfId="10345"/>
    <cellStyle name="Обычный 3 10 10 2 7" xfId="10346"/>
    <cellStyle name="Обычный 3 10 10 3" xfId="10347"/>
    <cellStyle name="Обычный 3 10 10 3 2" xfId="10348"/>
    <cellStyle name="Обычный 3 10 10 3 2 2" xfId="10349"/>
    <cellStyle name="Обычный 3 10 10 3 2 2 2" xfId="10350"/>
    <cellStyle name="Обычный 3 10 10 3 2 2 2 2" xfId="10351"/>
    <cellStyle name="Обычный 3 10 10 3 2 2 3" xfId="10352"/>
    <cellStyle name="Обычный 3 10 10 3 2 3" xfId="10353"/>
    <cellStyle name="Обычный 3 10 10 3 2 3 2" xfId="10354"/>
    <cellStyle name="Обычный 3 10 10 3 2 4" xfId="10355"/>
    <cellStyle name="Обычный 3 10 10 3 3" xfId="10356"/>
    <cellStyle name="Обычный 3 10 10 3 3 2" xfId="10357"/>
    <cellStyle name="Обычный 3 10 10 3 3 2 2" xfId="10358"/>
    <cellStyle name="Обычный 3 10 10 3 3 3" xfId="10359"/>
    <cellStyle name="Обычный 3 10 10 3 4" xfId="10360"/>
    <cellStyle name="Обычный 3 10 10 3 4 2" xfId="10361"/>
    <cellStyle name="Обычный 3 10 10 3 5" xfId="10362"/>
    <cellStyle name="Обычный 3 10 10 4" xfId="10363"/>
    <cellStyle name="Обычный 3 10 10 4 2" xfId="10364"/>
    <cellStyle name="Обычный 3 10 10 4 2 2" xfId="10365"/>
    <cellStyle name="Обычный 3 10 10 4 2 2 2" xfId="10366"/>
    <cellStyle name="Обычный 3 10 10 4 2 2 2 2" xfId="10367"/>
    <cellStyle name="Обычный 3 10 10 4 2 2 3" xfId="10368"/>
    <cellStyle name="Обычный 3 10 10 4 2 3" xfId="10369"/>
    <cellStyle name="Обычный 3 10 10 4 2 3 2" xfId="10370"/>
    <cellStyle name="Обычный 3 10 10 4 2 4" xfId="10371"/>
    <cellStyle name="Обычный 3 10 10 4 3" xfId="10372"/>
    <cellStyle name="Обычный 3 10 10 4 3 2" xfId="10373"/>
    <cellStyle name="Обычный 3 10 10 4 3 2 2" xfId="10374"/>
    <cellStyle name="Обычный 3 10 10 4 3 3" xfId="10375"/>
    <cellStyle name="Обычный 3 10 10 4 4" xfId="10376"/>
    <cellStyle name="Обычный 3 10 10 4 4 2" xfId="10377"/>
    <cellStyle name="Обычный 3 10 10 4 5" xfId="10378"/>
    <cellStyle name="Обычный 3 10 10 5" xfId="10379"/>
    <cellStyle name="Обычный 3 10 10 5 2" xfId="10380"/>
    <cellStyle name="Обычный 3 10 10 5 2 2" xfId="10381"/>
    <cellStyle name="Обычный 3 10 10 5 2 2 2" xfId="10382"/>
    <cellStyle name="Обычный 3 10 10 5 2 3" xfId="10383"/>
    <cellStyle name="Обычный 3 10 10 5 3" xfId="10384"/>
    <cellStyle name="Обычный 3 10 10 5 3 2" xfId="10385"/>
    <cellStyle name="Обычный 3 10 10 5 4" xfId="10386"/>
    <cellStyle name="Обычный 3 10 10 6" xfId="10387"/>
    <cellStyle name="Обычный 3 10 10 6 2" xfId="10388"/>
    <cellStyle name="Обычный 3 10 10 6 2 2" xfId="10389"/>
    <cellStyle name="Обычный 3 10 10 6 3" xfId="10390"/>
    <cellStyle name="Обычный 3 10 10 7" xfId="10391"/>
    <cellStyle name="Обычный 3 10 10 7 2" xfId="10392"/>
    <cellStyle name="Обычный 3 10 10 8" xfId="10393"/>
    <cellStyle name="Обычный 3 10 11" xfId="10394"/>
    <cellStyle name="Обычный 3 10 11 2" xfId="10395"/>
    <cellStyle name="Обычный 3 10 11 2 2" xfId="10396"/>
    <cellStyle name="Обычный 3 10 11 2 2 2" xfId="10397"/>
    <cellStyle name="Обычный 3 10 11 2 2 2 2" xfId="10398"/>
    <cellStyle name="Обычный 3 10 11 2 2 2 2 2" xfId="10399"/>
    <cellStyle name="Обычный 3 10 11 2 2 2 2 2 2" xfId="10400"/>
    <cellStyle name="Обычный 3 10 11 2 2 2 2 3" xfId="10401"/>
    <cellStyle name="Обычный 3 10 11 2 2 2 3" xfId="10402"/>
    <cellStyle name="Обычный 3 10 11 2 2 2 3 2" xfId="10403"/>
    <cellStyle name="Обычный 3 10 11 2 2 2 4" xfId="10404"/>
    <cellStyle name="Обычный 3 10 11 2 2 3" xfId="10405"/>
    <cellStyle name="Обычный 3 10 11 2 2 3 2" xfId="10406"/>
    <cellStyle name="Обычный 3 10 11 2 2 3 2 2" xfId="10407"/>
    <cellStyle name="Обычный 3 10 11 2 2 3 3" xfId="10408"/>
    <cellStyle name="Обычный 3 10 11 2 2 4" xfId="10409"/>
    <cellStyle name="Обычный 3 10 11 2 2 4 2" xfId="10410"/>
    <cellStyle name="Обычный 3 10 11 2 2 5" xfId="10411"/>
    <cellStyle name="Обычный 3 10 11 2 3" xfId="10412"/>
    <cellStyle name="Обычный 3 10 11 2 3 2" xfId="10413"/>
    <cellStyle name="Обычный 3 10 11 2 3 2 2" xfId="10414"/>
    <cellStyle name="Обычный 3 10 11 2 3 2 2 2" xfId="10415"/>
    <cellStyle name="Обычный 3 10 11 2 3 2 2 2 2" xfId="10416"/>
    <cellStyle name="Обычный 3 10 11 2 3 2 2 3" xfId="10417"/>
    <cellStyle name="Обычный 3 10 11 2 3 2 3" xfId="10418"/>
    <cellStyle name="Обычный 3 10 11 2 3 2 3 2" xfId="10419"/>
    <cellStyle name="Обычный 3 10 11 2 3 2 4" xfId="10420"/>
    <cellStyle name="Обычный 3 10 11 2 3 3" xfId="10421"/>
    <cellStyle name="Обычный 3 10 11 2 3 3 2" xfId="10422"/>
    <cellStyle name="Обычный 3 10 11 2 3 3 2 2" xfId="10423"/>
    <cellStyle name="Обычный 3 10 11 2 3 3 3" xfId="10424"/>
    <cellStyle name="Обычный 3 10 11 2 3 4" xfId="10425"/>
    <cellStyle name="Обычный 3 10 11 2 3 4 2" xfId="10426"/>
    <cellStyle name="Обычный 3 10 11 2 3 5" xfId="10427"/>
    <cellStyle name="Обычный 3 10 11 2 4" xfId="10428"/>
    <cellStyle name="Обычный 3 10 11 2 4 2" xfId="10429"/>
    <cellStyle name="Обычный 3 10 11 2 4 2 2" xfId="10430"/>
    <cellStyle name="Обычный 3 10 11 2 4 2 2 2" xfId="10431"/>
    <cellStyle name="Обычный 3 10 11 2 4 2 3" xfId="10432"/>
    <cellStyle name="Обычный 3 10 11 2 4 3" xfId="10433"/>
    <cellStyle name="Обычный 3 10 11 2 4 3 2" xfId="10434"/>
    <cellStyle name="Обычный 3 10 11 2 4 4" xfId="10435"/>
    <cellStyle name="Обычный 3 10 11 2 5" xfId="10436"/>
    <cellStyle name="Обычный 3 10 11 2 5 2" xfId="10437"/>
    <cellStyle name="Обычный 3 10 11 2 5 2 2" xfId="10438"/>
    <cellStyle name="Обычный 3 10 11 2 5 3" xfId="10439"/>
    <cellStyle name="Обычный 3 10 11 2 6" xfId="10440"/>
    <cellStyle name="Обычный 3 10 11 2 6 2" xfId="10441"/>
    <cellStyle name="Обычный 3 10 11 2 7" xfId="10442"/>
    <cellStyle name="Обычный 3 10 11 3" xfId="10443"/>
    <cellStyle name="Обычный 3 10 11 3 2" xfId="10444"/>
    <cellStyle name="Обычный 3 10 11 3 2 2" xfId="10445"/>
    <cellStyle name="Обычный 3 10 11 3 2 2 2" xfId="10446"/>
    <cellStyle name="Обычный 3 10 11 3 2 2 2 2" xfId="10447"/>
    <cellStyle name="Обычный 3 10 11 3 2 2 3" xfId="10448"/>
    <cellStyle name="Обычный 3 10 11 3 2 3" xfId="10449"/>
    <cellStyle name="Обычный 3 10 11 3 2 3 2" xfId="10450"/>
    <cellStyle name="Обычный 3 10 11 3 2 4" xfId="10451"/>
    <cellStyle name="Обычный 3 10 11 3 3" xfId="10452"/>
    <cellStyle name="Обычный 3 10 11 3 3 2" xfId="10453"/>
    <cellStyle name="Обычный 3 10 11 3 3 2 2" xfId="10454"/>
    <cellStyle name="Обычный 3 10 11 3 3 3" xfId="10455"/>
    <cellStyle name="Обычный 3 10 11 3 4" xfId="10456"/>
    <cellStyle name="Обычный 3 10 11 3 4 2" xfId="10457"/>
    <cellStyle name="Обычный 3 10 11 3 5" xfId="10458"/>
    <cellStyle name="Обычный 3 10 11 4" xfId="10459"/>
    <cellStyle name="Обычный 3 10 11 4 2" xfId="10460"/>
    <cellStyle name="Обычный 3 10 11 4 2 2" xfId="10461"/>
    <cellStyle name="Обычный 3 10 11 4 2 2 2" xfId="10462"/>
    <cellStyle name="Обычный 3 10 11 4 2 2 2 2" xfId="10463"/>
    <cellStyle name="Обычный 3 10 11 4 2 2 3" xfId="10464"/>
    <cellStyle name="Обычный 3 10 11 4 2 3" xfId="10465"/>
    <cellStyle name="Обычный 3 10 11 4 2 3 2" xfId="10466"/>
    <cellStyle name="Обычный 3 10 11 4 2 4" xfId="10467"/>
    <cellStyle name="Обычный 3 10 11 4 3" xfId="10468"/>
    <cellStyle name="Обычный 3 10 11 4 3 2" xfId="10469"/>
    <cellStyle name="Обычный 3 10 11 4 3 2 2" xfId="10470"/>
    <cellStyle name="Обычный 3 10 11 4 3 3" xfId="10471"/>
    <cellStyle name="Обычный 3 10 11 4 4" xfId="10472"/>
    <cellStyle name="Обычный 3 10 11 4 4 2" xfId="10473"/>
    <cellStyle name="Обычный 3 10 11 4 5" xfId="10474"/>
    <cellStyle name="Обычный 3 10 11 5" xfId="10475"/>
    <cellStyle name="Обычный 3 10 11 5 2" xfId="10476"/>
    <cellStyle name="Обычный 3 10 11 5 2 2" xfId="10477"/>
    <cellStyle name="Обычный 3 10 11 5 2 2 2" xfId="10478"/>
    <cellStyle name="Обычный 3 10 11 5 2 3" xfId="10479"/>
    <cellStyle name="Обычный 3 10 11 5 3" xfId="10480"/>
    <cellStyle name="Обычный 3 10 11 5 3 2" xfId="10481"/>
    <cellStyle name="Обычный 3 10 11 5 4" xfId="10482"/>
    <cellStyle name="Обычный 3 10 11 6" xfId="10483"/>
    <cellStyle name="Обычный 3 10 11 6 2" xfId="10484"/>
    <cellStyle name="Обычный 3 10 11 6 2 2" xfId="10485"/>
    <cellStyle name="Обычный 3 10 11 6 3" xfId="10486"/>
    <cellStyle name="Обычный 3 10 11 7" xfId="10487"/>
    <cellStyle name="Обычный 3 10 11 7 2" xfId="10488"/>
    <cellStyle name="Обычный 3 10 11 8" xfId="10489"/>
    <cellStyle name="Обычный 3 10 12" xfId="10490"/>
    <cellStyle name="Обычный 3 10 12 2" xfId="10491"/>
    <cellStyle name="Обычный 3 10 12 2 2" xfId="10492"/>
    <cellStyle name="Обычный 3 10 12 2 2 2" xfId="10493"/>
    <cellStyle name="Обычный 3 10 12 2 2 2 2" xfId="10494"/>
    <cellStyle name="Обычный 3 10 12 2 2 2 2 2" xfId="10495"/>
    <cellStyle name="Обычный 3 10 12 2 2 2 2 2 2" xfId="10496"/>
    <cellStyle name="Обычный 3 10 12 2 2 2 2 3" xfId="10497"/>
    <cellStyle name="Обычный 3 10 12 2 2 2 3" xfId="10498"/>
    <cellStyle name="Обычный 3 10 12 2 2 2 3 2" xfId="10499"/>
    <cellStyle name="Обычный 3 10 12 2 2 2 4" xfId="10500"/>
    <cellStyle name="Обычный 3 10 12 2 2 3" xfId="10501"/>
    <cellStyle name="Обычный 3 10 12 2 2 3 2" xfId="10502"/>
    <cellStyle name="Обычный 3 10 12 2 2 3 2 2" xfId="10503"/>
    <cellStyle name="Обычный 3 10 12 2 2 3 3" xfId="10504"/>
    <cellStyle name="Обычный 3 10 12 2 2 4" xfId="10505"/>
    <cellStyle name="Обычный 3 10 12 2 2 4 2" xfId="10506"/>
    <cellStyle name="Обычный 3 10 12 2 2 5" xfId="10507"/>
    <cellStyle name="Обычный 3 10 12 2 3" xfId="10508"/>
    <cellStyle name="Обычный 3 10 12 2 3 2" xfId="10509"/>
    <cellStyle name="Обычный 3 10 12 2 3 2 2" xfId="10510"/>
    <cellStyle name="Обычный 3 10 12 2 3 2 2 2" xfId="10511"/>
    <cellStyle name="Обычный 3 10 12 2 3 2 2 2 2" xfId="10512"/>
    <cellStyle name="Обычный 3 10 12 2 3 2 2 3" xfId="10513"/>
    <cellStyle name="Обычный 3 10 12 2 3 2 3" xfId="10514"/>
    <cellStyle name="Обычный 3 10 12 2 3 2 3 2" xfId="10515"/>
    <cellStyle name="Обычный 3 10 12 2 3 2 4" xfId="10516"/>
    <cellStyle name="Обычный 3 10 12 2 3 3" xfId="10517"/>
    <cellStyle name="Обычный 3 10 12 2 3 3 2" xfId="10518"/>
    <cellStyle name="Обычный 3 10 12 2 3 3 2 2" xfId="10519"/>
    <cellStyle name="Обычный 3 10 12 2 3 3 3" xfId="10520"/>
    <cellStyle name="Обычный 3 10 12 2 3 4" xfId="10521"/>
    <cellStyle name="Обычный 3 10 12 2 3 4 2" xfId="10522"/>
    <cellStyle name="Обычный 3 10 12 2 3 5" xfId="10523"/>
    <cellStyle name="Обычный 3 10 12 2 4" xfId="10524"/>
    <cellStyle name="Обычный 3 10 12 2 4 2" xfId="10525"/>
    <cellStyle name="Обычный 3 10 12 2 4 2 2" xfId="10526"/>
    <cellStyle name="Обычный 3 10 12 2 4 2 2 2" xfId="10527"/>
    <cellStyle name="Обычный 3 10 12 2 4 2 3" xfId="10528"/>
    <cellStyle name="Обычный 3 10 12 2 4 3" xfId="10529"/>
    <cellStyle name="Обычный 3 10 12 2 4 3 2" xfId="10530"/>
    <cellStyle name="Обычный 3 10 12 2 4 4" xfId="10531"/>
    <cellStyle name="Обычный 3 10 12 2 5" xfId="10532"/>
    <cellStyle name="Обычный 3 10 12 2 5 2" xfId="10533"/>
    <cellStyle name="Обычный 3 10 12 2 5 2 2" xfId="10534"/>
    <cellStyle name="Обычный 3 10 12 2 5 3" xfId="10535"/>
    <cellStyle name="Обычный 3 10 12 2 6" xfId="10536"/>
    <cellStyle name="Обычный 3 10 12 2 6 2" xfId="10537"/>
    <cellStyle name="Обычный 3 10 12 2 7" xfId="10538"/>
    <cellStyle name="Обычный 3 10 12 3" xfId="10539"/>
    <cellStyle name="Обычный 3 10 12 3 2" xfId="10540"/>
    <cellStyle name="Обычный 3 10 12 3 2 2" xfId="10541"/>
    <cellStyle name="Обычный 3 10 12 3 2 2 2" xfId="10542"/>
    <cellStyle name="Обычный 3 10 12 3 2 2 2 2" xfId="10543"/>
    <cellStyle name="Обычный 3 10 12 3 2 2 3" xfId="10544"/>
    <cellStyle name="Обычный 3 10 12 3 2 3" xfId="10545"/>
    <cellStyle name="Обычный 3 10 12 3 2 3 2" xfId="10546"/>
    <cellStyle name="Обычный 3 10 12 3 2 4" xfId="10547"/>
    <cellStyle name="Обычный 3 10 12 3 3" xfId="10548"/>
    <cellStyle name="Обычный 3 10 12 3 3 2" xfId="10549"/>
    <cellStyle name="Обычный 3 10 12 3 3 2 2" xfId="10550"/>
    <cellStyle name="Обычный 3 10 12 3 3 3" xfId="10551"/>
    <cellStyle name="Обычный 3 10 12 3 4" xfId="10552"/>
    <cellStyle name="Обычный 3 10 12 3 4 2" xfId="10553"/>
    <cellStyle name="Обычный 3 10 12 3 5" xfId="10554"/>
    <cellStyle name="Обычный 3 10 12 4" xfId="10555"/>
    <cellStyle name="Обычный 3 10 12 4 2" xfId="10556"/>
    <cellStyle name="Обычный 3 10 12 4 2 2" xfId="10557"/>
    <cellStyle name="Обычный 3 10 12 4 2 2 2" xfId="10558"/>
    <cellStyle name="Обычный 3 10 12 4 2 2 2 2" xfId="10559"/>
    <cellStyle name="Обычный 3 10 12 4 2 2 3" xfId="10560"/>
    <cellStyle name="Обычный 3 10 12 4 2 3" xfId="10561"/>
    <cellStyle name="Обычный 3 10 12 4 2 3 2" xfId="10562"/>
    <cellStyle name="Обычный 3 10 12 4 2 4" xfId="10563"/>
    <cellStyle name="Обычный 3 10 12 4 3" xfId="10564"/>
    <cellStyle name="Обычный 3 10 12 4 3 2" xfId="10565"/>
    <cellStyle name="Обычный 3 10 12 4 3 2 2" xfId="10566"/>
    <cellStyle name="Обычный 3 10 12 4 3 3" xfId="10567"/>
    <cellStyle name="Обычный 3 10 12 4 4" xfId="10568"/>
    <cellStyle name="Обычный 3 10 12 4 4 2" xfId="10569"/>
    <cellStyle name="Обычный 3 10 12 4 5" xfId="10570"/>
    <cellStyle name="Обычный 3 10 12 5" xfId="10571"/>
    <cellStyle name="Обычный 3 10 12 5 2" xfId="10572"/>
    <cellStyle name="Обычный 3 10 12 5 2 2" xfId="10573"/>
    <cellStyle name="Обычный 3 10 12 5 2 2 2" xfId="10574"/>
    <cellStyle name="Обычный 3 10 12 5 2 3" xfId="10575"/>
    <cellStyle name="Обычный 3 10 12 5 3" xfId="10576"/>
    <cellStyle name="Обычный 3 10 12 5 3 2" xfId="10577"/>
    <cellStyle name="Обычный 3 10 12 5 4" xfId="10578"/>
    <cellStyle name="Обычный 3 10 12 6" xfId="10579"/>
    <cellStyle name="Обычный 3 10 12 6 2" xfId="10580"/>
    <cellStyle name="Обычный 3 10 12 6 2 2" xfId="10581"/>
    <cellStyle name="Обычный 3 10 12 6 3" xfId="10582"/>
    <cellStyle name="Обычный 3 10 12 7" xfId="10583"/>
    <cellStyle name="Обычный 3 10 12 7 2" xfId="10584"/>
    <cellStyle name="Обычный 3 10 12 8" xfId="10585"/>
    <cellStyle name="Обычный 3 10 13" xfId="10586"/>
    <cellStyle name="Обычный 3 10 13 2" xfId="10587"/>
    <cellStyle name="Обычный 3 10 13 2 2" xfId="10588"/>
    <cellStyle name="Обычный 3 10 13 2 2 2" xfId="10589"/>
    <cellStyle name="Обычный 3 10 13 2 2 2 2" xfId="10590"/>
    <cellStyle name="Обычный 3 10 13 2 2 2 2 2" xfId="10591"/>
    <cellStyle name="Обычный 3 10 13 2 2 2 2 2 2" xfId="10592"/>
    <cellStyle name="Обычный 3 10 13 2 2 2 2 3" xfId="10593"/>
    <cellStyle name="Обычный 3 10 13 2 2 2 3" xfId="10594"/>
    <cellStyle name="Обычный 3 10 13 2 2 2 3 2" xfId="10595"/>
    <cellStyle name="Обычный 3 10 13 2 2 2 4" xfId="10596"/>
    <cellStyle name="Обычный 3 10 13 2 2 3" xfId="10597"/>
    <cellStyle name="Обычный 3 10 13 2 2 3 2" xfId="10598"/>
    <cellStyle name="Обычный 3 10 13 2 2 3 2 2" xfId="10599"/>
    <cellStyle name="Обычный 3 10 13 2 2 3 3" xfId="10600"/>
    <cellStyle name="Обычный 3 10 13 2 2 4" xfId="10601"/>
    <cellStyle name="Обычный 3 10 13 2 2 4 2" xfId="10602"/>
    <cellStyle name="Обычный 3 10 13 2 2 5" xfId="10603"/>
    <cellStyle name="Обычный 3 10 13 2 3" xfId="10604"/>
    <cellStyle name="Обычный 3 10 13 2 3 2" xfId="10605"/>
    <cellStyle name="Обычный 3 10 13 2 3 2 2" xfId="10606"/>
    <cellStyle name="Обычный 3 10 13 2 3 2 2 2" xfId="10607"/>
    <cellStyle name="Обычный 3 10 13 2 3 2 2 2 2" xfId="10608"/>
    <cellStyle name="Обычный 3 10 13 2 3 2 2 3" xfId="10609"/>
    <cellStyle name="Обычный 3 10 13 2 3 2 3" xfId="10610"/>
    <cellStyle name="Обычный 3 10 13 2 3 2 3 2" xfId="10611"/>
    <cellStyle name="Обычный 3 10 13 2 3 2 4" xfId="10612"/>
    <cellStyle name="Обычный 3 10 13 2 3 3" xfId="10613"/>
    <cellStyle name="Обычный 3 10 13 2 3 3 2" xfId="10614"/>
    <cellStyle name="Обычный 3 10 13 2 3 3 2 2" xfId="10615"/>
    <cellStyle name="Обычный 3 10 13 2 3 3 3" xfId="10616"/>
    <cellStyle name="Обычный 3 10 13 2 3 4" xfId="10617"/>
    <cellStyle name="Обычный 3 10 13 2 3 4 2" xfId="10618"/>
    <cellStyle name="Обычный 3 10 13 2 3 5" xfId="10619"/>
    <cellStyle name="Обычный 3 10 13 2 4" xfId="10620"/>
    <cellStyle name="Обычный 3 10 13 2 4 2" xfId="10621"/>
    <cellStyle name="Обычный 3 10 13 2 4 2 2" xfId="10622"/>
    <cellStyle name="Обычный 3 10 13 2 4 2 2 2" xfId="10623"/>
    <cellStyle name="Обычный 3 10 13 2 4 2 3" xfId="10624"/>
    <cellStyle name="Обычный 3 10 13 2 4 3" xfId="10625"/>
    <cellStyle name="Обычный 3 10 13 2 4 3 2" xfId="10626"/>
    <cellStyle name="Обычный 3 10 13 2 4 4" xfId="10627"/>
    <cellStyle name="Обычный 3 10 13 2 5" xfId="10628"/>
    <cellStyle name="Обычный 3 10 13 2 5 2" xfId="10629"/>
    <cellStyle name="Обычный 3 10 13 2 5 2 2" xfId="10630"/>
    <cellStyle name="Обычный 3 10 13 2 5 3" xfId="10631"/>
    <cellStyle name="Обычный 3 10 13 2 6" xfId="10632"/>
    <cellStyle name="Обычный 3 10 13 2 6 2" xfId="10633"/>
    <cellStyle name="Обычный 3 10 13 2 7" xfId="10634"/>
    <cellStyle name="Обычный 3 10 13 3" xfId="10635"/>
    <cellStyle name="Обычный 3 10 13 3 2" xfId="10636"/>
    <cellStyle name="Обычный 3 10 13 3 2 2" xfId="10637"/>
    <cellStyle name="Обычный 3 10 13 3 2 2 2" xfId="10638"/>
    <cellStyle name="Обычный 3 10 13 3 2 2 2 2" xfId="10639"/>
    <cellStyle name="Обычный 3 10 13 3 2 2 3" xfId="10640"/>
    <cellStyle name="Обычный 3 10 13 3 2 3" xfId="10641"/>
    <cellStyle name="Обычный 3 10 13 3 2 3 2" xfId="10642"/>
    <cellStyle name="Обычный 3 10 13 3 2 4" xfId="10643"/>
    <cellStyle name="Обычный 3 10 13 3 3" xfId="10644"/>
    <cellStyle name="Обычный 3 10 13 3 3 2" xfId="10645"/>
    <cellStyle name="Обычный 3 10 13 3 3 2 2" xfId="10646"/>
    <cellStyle name="Обычный 3 10 13 3 3 3" xfId="10647"/>
    <cellStyle name="Обычный 3 10 13 3 4" xfId="10648"/>
    <cellStyle name="Обычный 3 10 13 3 4 2" xfId="10649"/>
    <cellStyle name="Обычный 3 10 13 3 5" xfId="10650"/>
    <cellStyle name="Обычный 3 10 13 4" xfId="10651"/>
    <cellStyle name="Обычный 3 10 13 4 2" xfId="10652"/>
    <cellStyle name="Обычный 3 10 13 4 2 2" xfId="10653"/>
    <cellStyle name="Обычный 3 10 13 4 2 2 2" xfId="10654"/>
    <cellStyle name="Обычный 3 10 13 4 2 2 2 2" xfId="10655"/>
    <cellStyle name="Обычный 3 10 13 4 2 2 3" xfId="10656"/>
    <cellStyle name="Обычный 3 10 13 4 2 3" xfId="10657"/>
    <cellStyle name="Обычный 3 10 13 4 2 3 2" xfId="10658"/>
    <cellStyle name="Обычный 3 10 13 4 2 4" xfId="10659"/>
    <cellStyle name="Обычный 3 10 13 4 3" xfId="10660"/>
    <cellStyle name="Обычный 3 10 13 4 3 2" xfId="10661"/>
    <cellStyle name="Обычный 3 10 13 4 3 2 2" xfId="10662"/>
    <cellStyle name="Обычный 3 10 13 4 3 3" xfId="10663"/>
    <cellStyle name="Обычный 3 10 13 4 4" xfId="10664"/>
    <cellStyle name="Обычный 3 10 13 4 4 2" xfId="10665"/>
    <cellStyle name="Обычный 3 10 13 4 5" xfId="10666"/>
    <cellStyle name="Обычный 3 10 13 5" xfId="10667"/>
    <cellStyle name="Обычный 3 10 13 5 2" xfId="10668"/>
    <cellStyle name="Обычный 3 10 13 5 2 2" xfId="10669"/>
    <cellStyle name="Обычный 3 10 13 5 2 2 2" xfId="10670"/>
    <cellStyle name="Обычный 3 10 13 5 2 3" xfId="10671"/>
    <cellStyle name="Обычный 3 10 13 5 3" xfId="10672"/>
    <cellStyle name="Обычный 3 10 13 5 3 2" xfId="10673"/>
    <cellStyle name="Обычный 3 10 13 5 4" xfId="10674"/>
    <cellStyle name="Обычный 3 10 13 6" xfId="10675"/>
    <cellStyle name="Обычный 3 10 13 6 2" xfId="10676"/>
    <cellStyle name="Обычный 3 10 13 6 2 2" xfId="10677"/>
    <cellStyle name="Обычный 3 10 13 6 3" xfId="10678"/>
    <cellStyle name="Обычный 3 10 13 7" xfId="10679"/>
    <cellStyle name="Обычный 3 10 13 7 2" xfId="10680"/>
    <cellStyle name="Обычный 3 10 13 8" xfId="10681"/>
    <cellStyle name="Обычный 3 10 14" xfId="10682"/>
    <cellStyle name="Обычный 3 10 14 2" xfId="10683"/>
    <cellStyle name="Обычный 3 10 14 2 2" xfId="10684"/>
    <cellStyle name="Обычный 3 10 14 2 2 2" xfId="10685"/>
    <cellStyle name="Обычный 3 10 14 2 2 2 2" xfId="10686"/>
    <cellStyle name="Обычный 3 10 14 2 2 2 2 2" xfId="10687"/>
    <cellStyle name="Обычный 3 10 14 2 2 2 2 2 2" xfId="10688"/>
    <cellStyle name="Обычный 3 10 14 2 2 2 2 3" xfId="10689"/>
    <cellStyle name="Обычный 3 10 14 2 2 2 3" xfId="10690"/>
    <cellStyle name="Обычный 3 10 14 2 2 2 3 2" xfId="10691"/>
    <cellStyle name="Обычный 3 10 14 2 2 2 4" xfId="10692"/>
    <cellStyle name="Обычный 3 10 14 2 2 3" xfId="10693"/>
    <cellStyle name="Обычный 3 10 14 2 2 3 2" xfId="10694"/>
    <cellStyle name="Обычный 3 10 14 2 2 3 2 2" xfId="10695"/>
    <cellStyle name="Обычный 3 10 14 2 2 3 3" xfId="10696"/>
    <cellStyle name="Обычный 3 10 14 2 2 4" xfId="10697"/>
    <cellStyle name="Обычный 3 10 14 2 2 4 2" xfId="10698"/>
    <cellStyle name="Обычный 3 10 14 2 2 5" xfId="10699"/>
    <cellStyle name="Обычный 3 10 14 2 3" xfId="10700"/>
    <cellStyle name="Обычный 3 10 14 2 3 2" xfId="10701"/>
    <cellStyle name="Обычный 3 10 14 2 3 2 2" xfId="10702"/>
    <cellStyle name="Обычный 3 10 14 2 3 2 2 2" xfId="10703"/>
    <cellStyle name="Обычный 3 10 14 2 3 2 2 2 2" xfId="10704"/>
    <cellStyle name="Обычный 3 10 14 2 3 2 2 3" xfId="10705"/>
    <cellStyle name="Обычный 3 10 14 2 3 2 3" xfId="10706"/>
    <cellStyle name="Обычный 3 10 14 2 3 2 3 2" xfId="10707"/>
    <cellStyle name="Обычный 3 10 14 2 3 2 4" xfId="10708"/>
    <cellStyle name="Обычный 3 10 14 2 3 3" xfId="10709"/>
    <cellStyle name="Обычный 3 10 14 2 3 3 2" xfId="10710"/>
    <cellStyle name="Обычный 3 10 14 2 3 3 2 2" xfId="10711"/>
    <cellStyle name="Обычный 3 10 14 2 3 3 3" xfId="10712"/>
    <cellStyle name="Обычный 3 10 14 2 3 4" xfId="10713"/>
    <cellStyle name="Обычный 3 10 14 2 3 4 2" xfId="10714"/>
    <cellStyle name="Обычный 3 10 14 2 3 5" xfId="10715"/>
    <cellStyle name="Обычный 3 10 14 2 4" xfId="10716"/>
    <cellStyle name="Обычный 3 10 14 2 4 2" xfId="10717"/>
    <cellStyle name="Обычный 3 10 14 2 4 2 2" xfId="10718"/>
    <cellStyle name="Обычный 3 10 14 2 4 2 2 2" xfId="10719"/>
    <cellStyle name="Обычный 3 10 14 2 4 2 3" xfId="10720"/>
    <cellStyle name="Обычный 3 10 14 2 4 3" xfId="10721"/>
    <cellStyle name="Обычный 3 10 14 2 4 3 2" xfId="10722"/>
    <cellStyle name="Обычный 3 10 14 2 4 4" xfId="10723"/>
    <cellStyle name="Обычный 3 10 14 2 5" xfId="10724"/>
    <cellStyle name="Обычный 3 10 14 2 5 2" xfId="10725"/>
    <cellStyle name="Обычный 3 10 14 2 5 2 2" xfId="10726"/>
    <cellStyle name="Обычный 3 10 14 2 5 3" xfId="10727"/>
    <cellStyle name="Обычный 3 10 14 2 6" xfId="10728"/>
    <cellStyle name="Обычный 3 10 14 2 6 2" xfId="10729"/>
    <cellStyle name="Обычный 3 10 14 2 7" xfId="10730"/>
    <cellStyle name="Обычный 3 10 14 3" xfId="10731"/>
    <cellStyle name="Обычный 3 10 14 3 2" xfId="10732"/>
    <cellStyle name="Обычный 3 10 14 3 2 2" xfId="10733"/>
    <cellStyle name="Обычный 3 10 14 3 2 2 2" xfId="10734"/>
    <cellStyle name="Обычный 3 10 14 3 2 2 2 2" xfId="10735"/>
    <cellStyle name="Обычный 3 10 14 3 2 2 3" xfId="10736"/>
    <cellStyle name="Обычный 3 10 14 3 2 3" xfId="10737"/>
    <cellStyle name="Обычный 3 10 14 3 2 3 2" xfId="10738"/>
    <cellStyle name="Обычный 3 10 14 3 2 4" xfId="10739"/>
    <cellStyle name="Обычный 3 10 14 3 3" xfId="10740"/>
    <cellStyle name="Обычный 3 10 14 3 3 2" xfId="10741"/>
    <cellStyle name="Обычный 3 10 14 3 3 2 2" xfId="10742"/>
    <cellStyle name="Обычный 3 10 14 3 3 3" xfId="10743"/>
    <cellStyle name="Обычный 3 10 14 3 4" xfId="10744"/>
    <cellStyle name="Обычный 3 10 14 3 4 2" xfId="10745"/>
    <cellStyle name="Обычный 3 10 14 3 5" xfId="10746"/>
    <cellStyle name="Обычный 3 10 14 4" xfId="10747"/>
    <cellStyle name="Обычный 3 10 14 4 2" xfId="10748"/>
    <cellStyle name="Обычный 3 10 14 4 2 2" xfId="10749"/>
    <cellStyle name="Обычный 3 10 14 4 2 2 2" xfId="10750"/>
    <cellStyle name="Обычный 3 10 14 4 2 2 2 2" xfId="10751"/>
    <cellStyle name="Обычный 3 10 14 4 2 2 3" xfId="10752"/>
    <cellStyle name="Обычный 3 10 14 4 2 3" xfId="10753"/>
    <cellStyle name="Обычный 3 10 14 4 2 3 2" xfId="10754"/>
    <cellStyle name="Обычный 3 10 14 4 2 4" xfId="10755"/>
    <cellStyle name="Обычный 3 10 14 4 3" xfId="10756"/>
    <cellStyle name="Обычный 3 10 14 4 3 2" xfId="10757"/>
    <cellStyle name="Обычный 3 10 14 4 3 2 2" xfId="10758"/>
    <cellStyle name="Обычный 3 10 14 4 3 3" xfId="10759"/>
    <cellStyle name="Обычный 3 10 14 4 4" xfId="10760"/>
    <cellStyle name="Обычный 3 10 14 4 4 2" xfId="10761"/>
    <cellStyle name="Обычный 3 10 14 4 5" xfId="10762"/>
    <cellStyle name="Обычный 3 10 14 5" xfId="10763"/>
    <cellStyle name="Обычный 3 10 14 5 2" xfId="10764"/>
    <cellStyle name="Обычный 3 10 14 5 2 2" xfId="10765"/>
    <cellStyle name="Обычный 3 10 14 5 2 2 2" xfId="10766"/>
    <cellStyle name="Обычный 3 10 14 5 2 3" xfId="10767"/>
    <cellStyle name="Обычный 3 10 14 5 3" xfId="10768"/>
    <cellStyle name="Обычный 3 10 14 5 3 2" xfId="10769"/>
    <cellStyle name="Обычный 3 10 14 5 4" xfId="10770"/>
    <cellStyle name="Обычный 3 10 14 6" xfId="10771"/>
    <cellStyle name="Обычный 3 10 14 6 2" xfId="10772"/>
    <cellStyle name="Обычный 3 10 14 6 2 2" xfId="10773"/>
    <cellStyle name="Обычный 3 10 14 6 3" xfId="10774"/>
    <cellStyle name="Обычный 3 10 14 7" xfId="10775"/>
    <cellStyle name="Обычный 3 10 14 7 2" xfId="10776"/>
    <cellStyle name="Обычный 3 10 14 8" xfId="10777"/>
    <cellStyle name="Обычный 3 10 15" xfId="10778"/>
    <cellStyle name="Обычный 3 10 15 2" xfId="10779"/>
    <cellStyle name="Обычный 3 10 15 2 2" xfId="10780"/>
    <cellStyle name="Обычный 3 10 15 2 2 2" xfId="10781"/>
    <cellStyle name="Обычный 3 10 15 2 2 2 2" xfId="10782"/>
    <cellStyle name="Обычный 3 10 15 2 2 2 2 2" xfId="10783"/>
    <cellStyle name="Обычный 3 10 15 2 2 2 2 2 2" xfId="10784"/>
    <cellStyle name="Обычный 3 10 15 2 2 2 2 3" xfId="10785"/>
    <cellStyle name="Обычный 3 10 15 2 2 2 3" xfId="10786"/>
    <cellStyle name="Обычный 3 10 15 2 2 2 3 2" xfId="10787"/>
    <cellStyle name="Обычный 3 10 15 2 2 2 4" xfId="10788"/>
    <cellStyle name="Обычный 3 10 15 2 2 3" xfId="10789"/>
    <cellStyle name="Обычный 3 10 15 2 2 3 2" xfId="10790"/>
    <cellStyle name="Обычный 3 10 15 2 2 3 2 2" xfId="10791"/>
    <cellStyle name="Обычный 3 10 15 2 2 3 3" xfId="10792"/>
    <cellStyle name="Обычный 3 10 15 2 2 4" xfId="10793"/>
    <cellStyle name="Обычный 3 10 15 2 2 4 2" xfId="10794"/>
    <cellStyle name="Обычный 3 10 15 2 2 5" xfId="10795"/>
    <cellStyle name="Обычный 3 10 15 2 3" xfId="10796"/>
    <cellStyle name="Обычный 3 10 15 2 3 2" xfId="10797"/>
    <cellStyle name="Обычный 3 10 15 2 3 2 2" xfId="10798"/>
    <cellStyle name="Обычный 3 10 15 2 3 2 2 2" xfId="10799"/>
    <cellStyle name="Обычный 3 10 15 2 3 2 2 2 2" xfId="10800"/>
    <cellStyle name="Обычный 3 10 15 2 3 2 2 3" xfId="10801"/>
    <cellStyle name="Обычный 3 10 15 2 3 2 3" xfId="10802"/>
    <cellStyle name="Обычный 3 10 15 2 3 2 3 2" xfId="10803"/>
    <cellStyle name="Обычный 3 10 15 2 3 2 4" xfId="10804"/>
    <cellStyle name="Обычный 3 10 15 2 3 3" xfId="10805"/>
    <cellStyle name="Обычный 3 10 15 2 3 3 2" xfId="10806"/>
    <cellStyle name="Обычный 3 10 15 2 3 3 2 2" xfId="10807"/>
    <cellStyle name="Обычный 3 10 15 2 3 3 3" xfId="10808"/>
    <cellStyle name="Обычный 3 10 15 2 3 4" xfId="10809"/>
    <cellStyle name="Обычный 3 10 15 2 3 4 2" xfId="10810"/>
    <cellStyle name="Обычный 3 10 15 2 3 5" xfId="10811"/>
    <cellStyle name="Обычный 3 10 15 2 4" xfId="10812"/>
    <cellStyle name="Обычный 3 10 15 2 4 2" xfId="10813"/>
    <cellStyle name="Обычный 3 10 15 2 4 2 2" xfId="10814"/>
    <cellStyle name="Обычный 3 10 15 2 4 2 2 2" xfId="10815"/>
    <cellStyle name="Обычный 3 10 15 2 4 2 3" xfId="10816"/>
    <cellStyle name="Обычный 3 10 15 2 4 3" xfId="10817"/>
    <cellStyle name="Обычный 3 10 15 2 4 3 2" xfId="10818"/>
    <cellStyle name="Обычный 3 10 15 2 4 4" xfId="10819"/>
    <cellStyle name="Обычный 3 10 15 2 5" xfId="10820"/>
    <cellStyle name="Обычный 3 10 15 2 5 2" xfId="10821"/>
    <cellStyle name="Обычный 3 10 15 2 5 2 2" xfId="10822"/>
    <cellStyle name="Обычный 3 10 15 2 5 3" xfId="10823"/>
    <cellStyle name="Обычный 3 10 15 2 6" xfId="10824"/>
    <cellStyle name="Обычный 3 10 15 2 6 2" xfId="10825"/>
    <cellStyle name="Обычный 3 10 15 2 7" xfId="10826"/>
    <cellStyle name="Обычный 3 10 15 3" xfId="10827"/>
    <cellStyle name="Обычный 3 10 15 3 2" xfId="10828"/>
    <cellStyle name="Обычный 3 10 15 3 2 2" xfId="10829"/>
    <cellStyle name="Обычный 3 10 15 3 2 2 2" xfId="10830"/>
    <cellStyle name="Обычный 3 10 15 3 2 2 2 2" xfId="10831"/>
    <cellStyle name="Обычный 3 10 15 3 2 2 3" xfId="10832"/>
    <cellStyle name="Обычный 3 10 15 3 2 3" xfId="10833"/>
    <cellStyle name="Обычный 3 10 15 3 2 3 2" xfId="10834"/>
    <cellStyle name="Обычный 3 10 15 3 2 4" xfId="10835"/>
    <cellStyle name="Обычный 3 10 15 3 3" xfId="10836"/>
    <cellStyle name="Обычный 3 10 15 3 3 2" xfId="10837"/>
    <cellStyle name="Обычный 3 10 15 3 3 2 2" xfId="10838"/>
    <cellStyle name="Обычный 3 10 15 3 3 3" xfId="10839"/>
    <cellStyle name="Обычный 3 10 15 3 4" xfId="10840"/>
    <cellStyle name="Обычный 3 10 15 3 4 2" xfId="10841"/>
    <cellStyle name="Обычный 3 10 15 3 5" xfId="10842"/>
    <cellStyle name="Обычный 3 10 15 4" xfId="10843"/>
    <cellStyle name="Обычный 3 10 15 4 2" xfId="10844"/>
    <cellStyle name="Обычный 3 10 15 4 2 2" xfId="10845"/>
    <cellStyle name="Обычный 3 10 15 4 2 2 2" xfId="10846"/>
    <cellStyle name="Обычный 3 10 15 4 2 2 2 2" xfId="10847"/>
    <cellStyle name="Обычный 3 10 15 4 2 2 3" xfId="10848"/>
    <cellStyle name="Обычный 3 10 15 4 2 3" xfId="10849"/>
    <cellStyle name="Обычный 3 10 15 4 2 3 2" xfId="10850"/>
    <cellStyle name="Обычный 3 10 15 4 2 4" xfId="10851"/>
    <cellStyle name="Обычный 3 10 15 4 3" xfId="10852"/>
    <cellStyle name="Обычный 3 10 15 4 3 2" xfId="10853"/>
    <cellStyle name="Обычный 3 10 15 4 3 2 2" xfId="10854"/>
    <cellStyle name="Обычный 3 10 15 4 3 3" xfId="10855"/>
    <cellStyle name="Обычный 3 10 15 4 4" xfId="10856"/>
    <cellStyle name="Обычный 3 10 15 4 4 2" xfId="10857"/>
    <cellStyle name="Обычный 3 10 15 4 5" xfId="10858"/>
    <cellStyle name="Обычный 3 10 15 5" xfId="10859"/>
    <cellStyle name="Обычный 3 10 15 5 2" xfId="10860"/>
    <cellStyle name="Обычный 3 10 15 5 2 2" xfId="10861"/>
    <cellStyle name="Обычный 3 10 15 5 2 2 2" xfId="10862"/>
    <cellStyle name="Обычный 3 10 15 5 2 3" xfId="10863"/>
    <cellStyle name="Обычный 3 10 15 5 3" xfId="10864"/>
    <cellStyle name="Обычный 3 10 15 5 3 2" xfId="10865"/>
    <cellStyle name="Обычный 3 10 15 5 4" xfId="10866"/>
    <cellStyle name="Обычный 3 10 15 6" xfId="10867"/>
    <cellStyle name="Обычный 3 10 15 6 2" xfId="10868"/>
    <cellStyle name="Обычный 3 10 15 6 2 2" xfId="10869"/>
    <cellStyle name="Обычный 3 10 15 6 3" xfId="10870"/>
    <cellStyle name="Обычный 3 10 15 7" xfId="10871"/>
    <cellStyle name="Обычный 3 10 15 7 2" xfId="10872"/>
    <cellStyle name="Обычный 3 10 15 8" xfId="10873"/>
    <cellStyle name="Обычный 3 10 16" xfId="10874"/>
    <cellStyle name="Обычный 3 10 16 2" xfId="10875"/>
    <cellStyle name="Обычный 3 10 16 2 2" xfId="10876"/>
    <cellStyle name="Обычный 3 10 16 2 2 2" xfId="10877"/>
    <cellStyle name="Обычный 3 10 16 2 2 2 2" xfId="10878"/>
    <cellStyle name="Обычный 3 10 16 2 2 2 2 2" xfId="10879"/>
    <cellStyle name="Обычный 3 10 16 2 2 2 2 2 2" xfId="10880"/>
    <cellStyle name="Обычный 3 10 16 2 2 2 2 3" xfId="10881"/>
    <cellStyle name="Обычный 3 10 16 2 2 2 3" xfId="10882"/>
    <cellStyle name="Обычный 3 10 16 2 2 2 3 2" xfId="10883"/>
    <cellStyle name="Обычный 3 10 16 2 2 2 4" xfId="10884"/>
    <cellStyle name="Обычный 3 10 16 2 2 3" xfId="10885"/>
    <cellStyle name="Обычный 3 10 16 2 2 3 2" xfId="10886"/>
    <cellStyle name="Обычный 3 10 16 2 2 3 2 2" xfId="10887"/>
    <cellStyle name="Обычный 3 10 16 2 2 3 3" xfId="10888"/>
    <cellStyle name="Обычный 3 10 16 2 2 4" xfId="10889"/>
    <cellStyle name="Обычный 3 10 16 2 2 4 2" xfId="10890"/>
    <cellStyle name="Обычный 3 10 16 2 2 5" xfId="10891"/>
    <cellStyle name="Обычный 3 10 16 2 3" xfId="10892"/>
    <cellStyle name="Обычный 3 10 16 2 3 2" xfId="10893"/>
    <cellStyle name="Обычный 3 10 16 2 3 2 2" xfId="10894"/>
    <cellStyle name="Обычный 3 10 16 2 3 2 2 2" xfId="10895"/>
    <cellStyle name="Обычный 3 10 16 2 3 2 2 2 2" xfId="10896"/>
    <cellStyle name="Обычный 3 10 16 2 3 2 2 3" xfId="10897"/>
    <cellStyle name="Обычный 3 10 16 2 3 2 3" xfId="10898"/>
    <cellStyle name="Обычный 3 10 16 2 3 2 3 2" xfId="10899"/>
    <cellStyle name="Обычный 3 10 16 2 3 2 4" xfId="10900"/>
    <cellStyle name="Обычный 3 10 16 2 3 3" xfId="10901"/>
    <cellStyle name="Обычный 3 10 16 2 3 3 2" xfId="10902"/>
    <cellStyle name="Обычный 3 10 16 2 3 3 2 2" xfId="10903"/>
    <cellStyle name="Обычный 3 10 16 2 3 3 3" xfId="10904"/>
    <cellStyle name="Обычный 3 10 16 2 3 4" xfId="10905"/>
    <cellStyle name="Обычный 3 10 16 2 3 4 2" xfId="10906"/>
    <cellStyle name="Обычный 3 10 16 2 3 5" xfId="10907"/>
    <cellStyle name="Обычный 3 10 16 2 4" xfId="10908"/>
    <cellStyle name="Обычный 3 10 16 2 4 2" xfId="10909"/>
    <cellStyle name="Обычный 3 10 16 2 4 2 2" xfId="10910"/>
    <cellStyle name="Обычный 3 10 16 2 4 2 2 2" xfId="10911"/>
    <cellStyle name="Обычный 3 10 16 2 4 2 3" xfId="10912"/>
    <cellStyle name="Обычный 3 10 16 2 4 3" xfId="10913"/>
    <cellStyle name="Обычный 3 10 16 2 4 3 2" xfId="10914"/>
    <cellStyle name="Обычный 3 10 16 2 4 4" xfId="10915"/>
    <cellStyle name="Обычный 3 10 16 2 5" xfId="10916"/>
    <cellStyle name="Обычный 3 10 16 2 5 2" xfId="10917"/>
    <cellStyle name="Обычный 3 10 16 2 5 2 2" xfId="10918"/>
    <cellStyle name="Обычный 3 10 16 2 5 3" xfId="10919"/>
    <cellStyle name="Обычный 3 10 16 2 6" xfId="10920"/>
    <cellStyle name="Обычный 3 10 16 2 6 2" xfId="10921"/>
    <cellStyle name="Обычный 3 10 16 2 7" xfId="10922"/>
    <cellStyle name="Обычный 3 10 16 3" xfId="10923"/>
    <cellStyle name="Обычный 3 10 16 3 2" xfId="10924"/>
    <cellStyle name="Обычный 3 10 16 3 2 2" xfId="10925"/>
    <cellStyle name="Обычный 3 10 16 3 2 2 2" xfId="10926"/>
    <cellStyle name="Обычный 3 10 16 3 2 2 2 2" xfId="10927"/>
    <cellStyle name="Обычный 3 10 16 3 2 2 3" xfId="10928"/>
    <cellStyle name="Обычный 3 10 16 3 2 3" xfId="10929"/>
    <cellStyle name="Обычный 3 10 16 3 2 3 2" xfId="10930"/>
    <cellStyle name="Обычный 3 10 16 3 2 4" xfId="10931"/>
    <cellStyle name="Обычный 3 10 16 3 3" xfId="10932"/>
    <cellStyle name="Обычный 3 10 16 3 3 2" xfId="10933"/>
    <cellStyle name="Обычный 3 10 16 3 3 2 2" xfId="10934"/>
    <cellStyle name="Обычный 3 10 16 3 3 3" xfId="10935"/>
    <cellStyle name="Обычный 3 10 16 3 4" xfId="10936"/>
    <cellStyle name="Обычный 3 10 16 3 4 2" xfId="10937"/>
    <cellStyle name="Обычный 3 10 16 3 5" xfId="10938"/>
    <cellStyle name="Обычный 3 10 16 4" xfId="10939"/>
    <cellStyle name="Обычный 3 10 16 4 2" xfId="10940"/>
    <cellStyle name="Обычный 3 10 16 4 2 2" xfId="10941"/>
    <cellStyle name="Обычный 3 10 16 4 2 2 2" xfId="10942"/>
    <cellStyle name="Обычный 3 10 16 4 2 2 2 2" xfId="10943"/>
    <cellStyle name="Обычный 3 10 16 4 2 2 3" xfId="10944"/>
    <cellStyle name="Обычный 3 10 16 4 2 3" xfId="10945"/>
    <cellStyle name="Обычный 3 10 16 4 2 3 2" xfId="10946"/>
    <cellStyle name="Обычный 3 10 16 4 2 4" xfId="10947"/>
    <cellStyle name="Обычный 3 10 16 4 3" xfId="10948"/>
    <cellStyle name="Обычный 3 10 16 4 3 2" xfId="10949"/>
    <cellStyle name="Обычный 3 10 16 4 3 2 2" xfId="10950"/>
    <cellStyle name="Обычный 3 10 16 4 3 3" xfId="10951"/>
    <cellStyle name="Обычный 3 10 16 4 4" xfId="10952"/>
    <cellStyle name="Обычный 3 10 16 4 4 2" xfId="10953"/>
    <cellStyle name="Обычный 3 10 16 4 5" xfId="10954"/>
    <cellStyle name="Обычный 3 10 16 5" xfId="10955"/>
    <cellStyle name="Обычный 3 10 16 5 2" xfId="10956"/>
    <cellStyle name="Обычный 3 10 16 5 2 2" xfId="10957"/>
    <cellStyle name="Обычный 3 10 16 5 2 2 2" xfId="10958"/>
    <cellStyle name="Обычный 3 10 16 5 2 3" xfId="10959"/>
    <cellStyle name="Обычный 3 10 16 5 3" xfId="10960"/>
    <cellStyle name="Обычный 3 10 16 5 3 2" xfId="10961"/>
    <cellStyle name="Обычный 3 10 16 5 4" xfId="10962"/>
    <cellStyle name="Обычный 3 10 16 6" xfId="10963"/>
    <cellStyle name="Обычный 3 10 16 6 2" xfId="10964"/>
    <cellStyle name="Обычный 3 10 16 6 2 2" xfId="10965"/>
    <cellStyle name="Обычный 3 10 16 6 3" xfId="10966"/>
    <cellStyle name="Обычный 3 10 16 7" xfId="10967"/>
    <cellStyle name="Обычный 3 10 16 7 2" xfId="10968"/>
    <cellStyle name="Обычный 3 10 16 8" xfId="10969"/>
    <cellStyle name="Обычный 3 10 17" xfId="10970"/>
    <cellStyle name="Обычный 3 10 17 2" xfId="10971"/>
    <cellStyle name="Обычный 3 10 17 2 2" xfId="10972"/>
    <cellStyle name="Обычный 3 10 17 2 2 2" xfId="10973"/>
    <cellStyle name="Обычный 3 10 17 2 2 2 2" xfId="10974"/>
    <cellStyle name="Обычный 3 10 17 2 2 2 2 2" xfId="10975"/>
    <cellStyle name="Обычный 3 10 17 2 2 2 2 2 2" xfId="10976"/>
    <cellStyle name="Обычный 3 10 17 2 2 2 2 3" xfId="10977"/>
    <cellStyle name="Обычный 3 10 17 2 2 2 3" xfId="10978"/>
    <cellStyle name="Обычный 3 10 17 2 2 2 3 2" xfId="10979"/>
    <cellStyle name="Обычный 3 10 17 2 2 2 4" xfId="10980"/>
    <cellStyle name="Обычный 3 10 17 2 2 3" xfId="10981"/>
    <cellStyle name="Обычный 3 10 17 2 2 3 2" xfId="10982"/>
    <cellStyle name="Обычный 3 10 17 2 2 3 2 2" xfId="10983"/>
    <cellStyle name="Обычный 3 10 17 2 2 3 3" xfId="10984"/>
    <cellStyle name="Обычный 3 10 17 2 2 4" xfId="10985"/>
    <cellStyle name="Обычный 3 10 17 2 2 4 2" xfId="10986"/>
    <cellStyle name="Обычный 3 10 17 2 2 5" xfId="10987"/>
    <cellStyle name="Обычный 3 10 17 2 3" xfId="10988"/>
    <cellStyle name="Обычный 3 10 17 2 3 2" xfId="10989"/>
    <cellStyle name="Обычный 3 10 17 2 3 2 2" xfId="10990"/>
    <cellStyle name="Обычный 3 10 17 2 3 2 2 2" xfId="10991"/>
    <cellStyle name="Обычный 3 10 17 2 3 2 2 2 2" xfId="10992"/>
    <cellStyle name="Обычный 3 10 17 2 3 2 2 3" xfId="10993"/>
    <cellStyle name="Обычный 3 10 17 2 3 2 3" xfId="10994"/>
    <cellStyle name="Обычный 3 10 17 2 3 2 3 2" xfId="10995"/>
    <cellStyle name="Обычный 3 10 17 2 3 2 4" xfId="10996"/>
    <cellStyle name="Обычный 3 10 17 2 3 3" xfId="10997"/>
    <cellStyle name="Обычный 3 10 17 2 3 3 2" xfId="10998"/>
    <cellStyle name="Обычный 3 10 17 2 3 3 2 2" xfId="10999"/>
    <cellStyle name="Обычный 3 10 17 2 3 3 3" xfId="11000"/>
    <cellStyle name="Обычный 3 10 17 2 3 4" xfId="11001"/>
    <cellStyle name="Обычный 3 10 17 2 3 4 2" xfId="11002"/>
    <cellStyle name="Обычный 3 10 17 2 3 5" xfId="11003"/>
    <cellStyle name="Обычный 3 10 17 2 4" xfId="11004"/>
    <cellStyle name="Обычный 3 10 17 2 4 2" xfId="11005"/>
    <cellStyle name="Обычный 3 10 17 2 4 2 2" xfId="11006"/>
    <cellStyle name="Обычный 3 10 17 2 4 2 2 2" xfId="11007"/>
    <cellStyle name="Обычный 3 10 17 2 4 2 3" xfId="11008"/>
    <cellStyle name="Обычный 3 10 17 2 4 3" xfId="11009"/>
    <cellStyle name="Обычный 3 10 17 2 4 3 2" xfId="11010"/>
    <cellStyle name="Обычный 3 10 17 2 4 4" xfId="11011"/>
    <cellStyle name="Обычный 3 10 17 2 5" xfId="11012"/>
    <cellStyle name="Обычный 3 10 17 2 5 2" xfId="11013"/>
    <cellStyle name="Обычный 3 10 17 2 5 2 2" xfId="11014"/>
    <cellStyle name="Обычный 3 10 17 2 5 3" xfId="11015"/>
    <cellStyle name="Обычный 3 10 17 2 6" xfId="11016"/>
    <cellStyle name="Обычный 3 10 17 2 6 2" xfId="11017"/>
    <cellStyle name="Обычный 3 10 17 2 7" xfId="11018"/>
    <cellStyle name="Обычный 3 10 17 3" xfId="11019"/>
    <cellStyle name="Обычный 3 10 17 3 2" xfId="11020"/>
    <cellStyle name="Обычный 3 10 17 3 2 2" xfId="11021"/>
    <cellStyle name="Обычный 3 10 17 3 2 2 2" xfId="11022"/>
    <cellStyle name="Обычный 3 10 17 3 2 2 2 2" xfId="11023"/>
    <cellStyle name="Обычный 3 10 17 3 2 2 3" xfId="11024"/>
    <cellStyle name="Обычный 3 10 17 3 2 3" xfId="11025"/>
    <cellStyle name="Обычный 3 10 17 3 2 3 2" xfId="11026"/>
    <cellStyle name="Обычный 3 10 17 3 2 4" xfId="11027"/>
    <cellStyle name="Обычный 3 10 17 3 3" xfId="11028"/>
    <cellStyle name="Обычный 3 10 17 3 3 2" xfId="11029"/>
    <cellStyle name="Обычный 3 10 17 3 3 2 2" xfId="11030"/>
    <cellStyle name="Обычный 3 10 17 3 3 3" xfId="11031"/>
    <cellStyle name="Обычный 3 10 17 3 4" xfId="11032"/>
    <cellStyle name="Обычный 3 10 17 3 4 2" xfId="11033"/>
    <cellStyle name="Обычный 3 10 17 3 5" xfId="11034"/>
    <cellStyle name="Обычный 3 10 17 4" xfId="11035"/>
    <cellStyle name="Обычный 3 10 17 4 2" xfId="11036"/>
    <cellStyle name="Обычный 3 10 17 4 2 2" xfId="11037"/>
    <cellStyle name="Обычный 3 10 17 4 2 2 2" xfId="11038"/>
    <cellStyle name="Обычный 3 10 17 4 2 2 2 2" xfId="11039"/>
    <cellStyle name="Обычный 3 10 17 4 2 2 3" xfId="11040"/>
    <cellStyle name="Обычный 3 10 17 4 2 3" xfId="11041"/>
    <cellStyle name="Обычный 3 10 17 4 2 3 2" xfId="11042"/>
    <cellStyle name="Обычный 3 10 17 4 2 4" xfId="11043"/>
    <cellStyle name="Обычный 3 10 17 4 3" xfId="11044"/>
    <cellStyle name="Обычный 3 10 17 4 3 2" xfId="11045"/>
    <cellStyle name="Обычный 3 10 17 4 3 2 2" xfId="11046"/>
    <cellStyle name="Обычный 3 10 17 4 3 3" xfId="11047"/>
    <cellStyle name="Обычный 3 10 17 4 4" xfId="11048"/>
    <cellStyle name="Обычный 3 10 17 4 4 2" xfId="11049"/>
    <cellStyle name="Обычный 3 10 17 4 5" xfId="11050"/>
    <cellStyle name="Обычный 3 10 17 5" xfId="11051"/>
    <cellStyle name="Обычный 3 10 17 5 2" xfId="11052"/>
    <cellStyle name="Обычный 3 10 17 5 2 2" xfId="11053"/>
    <cellStyle name="Обычный 3 10 17 5 2 2 2" xfId="11054"/>
    <cellStyle name="Обычный 3 10 17 5 2 3" xfId="11055"/>
    <cellStyle name="Обычный 3 10 17 5 3" xfId="11056"/>
    <cellStyle name="Обычный 3 10 17 5 3 2" xfId="11057"/>
    <cellStyle name="Обычный 3 10 17 5 4" xfId="11058"/>
    <cellStyle name="Обычный 3 10 17 6" xfId="11059"/>
    <cellStyle name="Обычный 3 10 17 6 2" xfId="11060"/>
    <cellStyle name="Обычный 3 10 17 6 2 2" xfId="11061"/>
    <cellStyle name="Обычный 3 10 17 6 3" xfId="11062"/>
    <cellStyle name="Обычный 3 10 17 7" xfId="11063"/>
    <cellStyle name="Обычный 3 10 17 7 2" xfId="11064"/>
    <cellStyle name="Обычный 3 10 17 8" xfId="11065"/>
    <cellStyle name="Обычный 3 10 18" xfId="11066"/>
    <cellStyle name="Обычный 3 10 18 2" xfId="11067"/>
    <cellStyle name="Обычный 3 10 18 2 2" xfId="11068"/>
    <cellStyle name="Обычный 3 10 18 2 2 2" xfId="11069"/>
    <cellStyle name="Обычный 3 10 18 2 2 2 2" xfId="11070"/>
    <cellStyle name="Обычный 3 10 18 2 2 2 2 2" xfId="11071"/>
    <cellStyle name="Обычный 3 10 18 2 2 2 2 2 2" xfId="11072"/>
    <cellStyle name="Обычный 3 10 18 2 2 2 2 3" xfId="11073"/>
    <cellStyle name="Обычный 3 10 18 2 2 2 3" xfId="11074"/>
    <cellStyle name="Обычный 3 10 18 2 2 2 3 2" xfId="11075"/>
    <cellStyle name="Обычный 3 10 18 2 2 2 4" xfId="11076"/>
    <cellStyle name="Обычный 3 10 18 2 2 3" xfId="11077"/>
    <cellStyle name="Обычный 3 10 18 2 2 3 2" xfId="11078"/>
    <cellStyle name="Обычный 3 10 18 2 2 3 2 2" xfId="11079"/>
    <cellStyle name="Обычный 3 10 18 2 2 3 3" xfId="11080"/>
    <cellStyle name="Обычный 3 10 18 2 2 4" xfId="11081"/>
    <cellStyle name="Обычный 3 10 18 2 2 4 2" xfId="11082"/>
    <cellStyle name="Обычный 3 10 18 2 2 5" xfId="11083"/>
    <cellStyle name="Обычный 3 10 18 2 3" xfId="11084"/>
    <cellStyle name="Обычный 3 10 18 2 3 2" xfId="11085"/>
    <cellStyle name="Обычный 3 10 18 2 3 2 2" xfId="11086"/>
    <cellStyle name="Обычный 3 10 18 2 3 2 2 2" xfId="11087"/>
    <cellStyle name="Обычный 3 10 18 2 3 2 2 2 2" xfId="11088"/>
    <cellStyle name="Обычный 3 10 18 2 3 2 2 3" xfId="11089"/>
    <cellStyle name="Обычный 3 10 18 2 3 2 3" xfId="11090"/>
    <cellStyle name="Обычный 3 10 18 2 3 2 3 2" xfId="11091"/>
    <cellStyle name="Обычный 3 10 18 2 3 2 4" xfId="11092"/>
    <cellStyle name="Обычный 3 10 18 2 3 3" xfId="11093"/>
    <cellStyle name="Обычный 3 10 18 2 3 3 2" xfId="11094"/>
    <cellStyle name="Обычный 3 10 18 2 3 3 2 2" xfId="11095"/>
    <cellStyle name="Обычный 3 10 18 2 3 3 3" xfId="11096"/>
    <cellStyle name="Обычный 3 10 18 2 3 4" xfId="11097"/>
    <cellStyle name="Обычный 3 10 18 2 3 4 2" xfId="11098"/>
    <cellStyle name="Обычный 3 10 18 2 3 5" xfId="11099"/>
    <cellStyle name="Обычный 3 10 18 2 4" xfId="11100"/>
    <cellStyle name="Обычный 3 10 18 2 4 2" xfId="11101"/>
    <cellStyle name="Обычный 3 10 18 2 4 2 2" xfId="11102"/>
    <cellStyle name="Обычный 3 10 18 2 4 2 2 2" xfId="11103"/>
    <cellStyle name="Обычный 3 10 18 2 4 2 3" xfId="11104"/>
    <cellStyle name="Обычный 3 10 18 2 4 3" xfId="11105"/>
    <cellStyle name="Обычный 3 10 18 2 4 3 2" xfId="11106"/>
    <cellStyle name="Обычный 3 10 18 2 4 4" xfId="11107"/>
    <cellStyle name="Обычный 3 10 18 2 5" xfId="11108"/>
    <cellStyle name="Обычный 3 10 18 2 5 2" xfId="11109"/>
    <cellStyle name="Обычный 3 10 18 2 5 2 2" xfId="11110"/>
    <cellStyle name="Обычный 3 10 18 2 5 3" xfId="11111"/>
    <cellStyle name="Обычный 3 10 18 2 6" xfId="11112"/>
    <cellStyle name="Обычный 3 10 18 2 6 2" xfId="11113"/>
    <cellStyle name="Обычный 3 10 18 2 7" xfId="11114"/>
    <cellStyle name="Обычный 3 10 18 3" xfId="11115"/>
    <cellStyle name="Обычный 3 10 18 3 2" xfId="11116"/>
    <cellStyle name="Обычный 3 10 18 3 2 2" xfId="11117"/>
    <cellStyle name="Обычный 3 10 18 3 2 2 2" xfId="11118"/>
    <cellStyle name="Обычный 3 10 18 3 2 2 2 2" xfId="11119"/>
    <cellStyle name="Обычный 3 10 18 3 2 2 3" xfId="11120"/>
    <cellStyle name="Обычный 3 10 18 3 2 3" xfId="11121"/>
    <cellStyle name="Обычный 3 10 18 3 2 3 2" xfId="11122"/>
    <cellStyle name="Обычный 3 10 18 3 2 4" xfId="11123"/>
    <cellStyle name="Обычный 3 10 18 3 3" xfId="11124"/>
    <cellStyle name="Обычный 3 10 18 3 3 2" xfId="11125"/>
    <cellStyle name="Обычный 3 10 18 3 3 2 2" xfId="11126"/>
    <cellStyle name="Обычный 3 10 18 3 3 3" xfId="11127"/>
    <cellStyle name="Обычный 3 10 18 3 4" xfId="11128"/>
    <cellStyle name="Обычный 3 10 18 3 4 2" xfId="11129"/>
    <cellStyle name="Обычный 3 10 18 3 5" xfId="11130"/>
    <cellStyle name="Обычный 3 10 18 4" xfId="11131"/>
    <cellStyle name="Обычный 3 10 18 4 2" xfId="11132"/>
    <cellStyle name="Обычный 3 10 18 4 2 2" xfId="11133"/>
    <cellStyle name="Обычный 3 10 18 4 2 2 2" xfId="11134"/>
    <cellStyle name="Обычный 3 10 18 4 2 2 2 2" xfId="11135"/>
    <cellStyle name="Обычный 3 10 18 4 2 2 3" xfId="11136"/>
    <cellStyle name="Обычный 3 10 18 4 2 3" xfId="11137"/>
    <cellStyle name="Обычный 3 10 18 4 2 3 2" xfId="11138"/>
    <cellStyle name="Обычный 3 10 18 4 2 4" xfId="11139"/>
    <cellStyle name="Обычный 3 10 18 4 3" xfId="11140"/>
    <cellStyle name="Обычный 3 10 18 4 3 2" xfId="11141"/>
    <cellStyle name="Обычный 3 10 18 4 3 2 2" xfId="11142"/>
    <cellStyle name="Обычный 3 10 18 4 3 3" xfId="11143"/>
    <cellStyle name="Обычный 3 10 18 4 4" xfId="11144"/>
    <cellStyle name="Обычный 3 10 18 4 4 2" xfId="11145"/>
    <cellStyle name="Обычный 3 10 18 4 5" xfId="11146"/>
    <cellStyle name="Обычный 3 10 18 5" xfId="11147"/>
    <cellStyle name="Обычный 3 10 18 5 2" xfId="11148"/>
    <cellStyle name="Обычный 3 10 18 5 2 2" xfId="11149"/>
    <cellStyle name="Обычный 3 10 18 5 2 2 2" xfId="11150"/>
    <cellStyle name="Обычный 3 10 18 5 2 3" xfId="11151"/>
    <cellStyle name="Обычный 3 10 18 5 3" xfId="11152"/>
    <cellStyle name="Обычный 3 10 18 5 3 2" xfId="11153"/>
    <cellStyle name="Обычный 3 10 18 5 4" xfId="11154"/>
    <cellStyle name="Обычный 3 10 18 6" xfId="11155"/>
    <cellStyle name="Обычный 3 10 18 6 2" xfId="11156"/>
    <cellStyle name="Обычный 3 10 18 6 2 2" xfId="11157"/>
    <cellStyle name="Обычный 3 10 18 6 3" xfId="11158"/>
    <cellStyle name="Обычный 3 10 18 7" xfId="11159"/>
    <cellStyle name="Обычный 3 10 18 7 2" xfId="11160"/>
    <cellStyle name="Обычный 3 10 18 8" xfId="11161"/>
    <cellStyle name="Обычный 3 10 19" xfId="11162"/>
    <cellStyle name="Обычный 3 10 19 2" xfId="11163"/>
    <cellStyle name="Обычный 3 10 19 2 2" xfId="11164"/>
    <cellStyle name="Обычный 3 10 19 2 2 2" xfId="11165"/>
    <cellStyle name="Обычный 3 10 19 2 2 2 2" xfId="11166"/>
    <cellStyle name="Обычный 3 10 19 2 2 2 2 2" xfId="11167"/>
    <cellStyle name="Обычный 3 10 19 2 2 2 2 2 2" xfId="11168"/>
    <cellStyle name="Обычный 3 10 19 2 2 2 2 3" xfId="11169"/>
    <cellStyle name="Обычный 3 10 19 2 2 2 3" xfId="11170"/>
    <cellStyle name="Обычный 3 10 19 2 2 2 3 2" xfId="11171"/>
    <cellStyle name="Обычный 3 10 19 2 2 2 4" xfId="11172"/>
    <cellStyle name="Обычный 3 10 19 2 2 3" xfId="11173"/>
    <cellStyle name="Обычный 3 10 19 2 2 3 2" xfId="11174"/>
    <cellStyle name="Обычный 3 10 19 2 2 3 2 2" xfId="11175"/>
    <cellStyle name="Обычный 3 10 19 2 2 3 3" xfId="11176"/>
    <cellStyle name="Обычный 3 10 19 2 2 4" xfId="11177"/>
    <cellStyle name="Обычный 3 10 19 2 2 4 2" xfId="11178"/>
    <cellStyle name="Обычный 3 10 19 2 2 5" xfId="11179"/>
    <cellStyle name="Обычный 3 10 19 2 3" xfId="11180"/>
    <cellStyle name="Обычный 3 10 19 2 3 2" xfId="11181"/>
    <cellStyle name="Обычный 3 10 19 2 3 2 2" xfId="11182"/>
    <cellStyle name="Обычный 3 10 19 2 3 2 2 2" xfId="11183"/>
    <cellStyle name="Обычный 3 10 19 2 3 2 2 2 2" xfId="11184"/>
    <cellStyle name="Обычный 3 10 19 2 3 2 2 3" xfId="11185"/>
    <cellStyle name="Обычный 3 10 19 2 3 2 3" xfId="11186"/>
    <cellStyle name="Обычный 3 10 19 2 3 2 3 2" xfId="11187"/>
    <cellStyle name="Обычный 3 10 19 2 3 2 4" xfId="11188"/>
    <cellStyle name="Обычный 3 10 19 2 3 3" xfId="11189"/>
    <cellStyle name="Обычный 3 10 19 2 3 3 2" xfId="11190"/>
    <cellStyle name="Обычный 3 10 19 2 3 3 2 2" xfId="11191"/>
    <cellStyle name="Обычный 3 10 19 2 3 3 3" xfId="11192"/>
    <cellStyle name="Обычный 3 10 19 2 3 4" xfId="11193"/>
    <cellStyle name="Обычный 3 10 19 2 3 4 2" xfId="11194"/>
    <cellStyle name="Обычный 3 10 19 2 3 5" xfId="11195"/>
    <cellStyle name="Обычный 3 10 19 2 4" xfId="11196"/>
    <cellStyle name="Обычный 3 10 19 2 4 2" xfId="11197"/>
    <cellStyle name="Обычный 3 10 19 2 4 2 2" xfId="11198"/>
    <cellStyle name="Обычный 3 10 19 2 4 2 2 2" xfId="11199"/>
    <cellStyle name="Обычный 3 10 19 2 4 2 3" xfId="11200"/>
    <cellStyle name="Обычный 3 10 19 2 4 3" xfId="11201"/>
    <cellStyle name="Обычный 3 10 19 2 4 3 2" xfId="11202"/>
    <cellStyle name="Обычный 3 10 19 2 4 4" xfId="11203"/>
    <cellStyle name="Обычный 3 10 19 2 5" xfId="11204"/>
    <cellStyle name="Обычный 3 10 19 2 5 2" xfId="11205"/>
    <cellStyle name="Обычный 3 10 19 2 5 2 2" xfId="11206"/>
    <cellStyle name="Обычный 3 10 19 2 5 3" xfId="11207"/>
    <cellStyle name="Обычный 3 10 19 2 6" xfId="11208"/>
    <cellStyle name="Обычный 3 10 19 2 6 2" xfId="11209"/>
    <cellStyle name="Обычный 3 10 19 2 7" xfId="11210"/>
    <cellStyle name="Обычный 3 10 19 3" xfId="11211"/>
    <cellStyle name="Обычный 3 10 19 3 2" xfId="11212"/>
    <cellStyle name="Обычный 3 10 19 3 2 2" xfId="11213"/>
    <cellStyle name="Обычный 3 10 19 3 2 2 2" xfId="11214"/>
    <cellStyle name="Обычный 3 10 19 3 2 2 2 2" xfId="11215"/>
    <cellStyle name="Обычный 3 10 19 3 2 2 3" xfId="11216"/>
    <cellStyle name="Обычный 3 10 19 3 2 3" xfId="11217"/>
    <cellStyle name="Обычный 3 10 19 3 2 3 2" xfId="11218"/>
    <cellStyle name="Обычный 3 10 19 3 2 4" xfId="11219"/>
    <cellStyle name="Обычный 3 10 19 3 3" xfId="11220"/>
    <cellStyle name="Обычный 3 10 19 3 3 2" xfId="11221"/>
    <cellStyle name="Обычный 3 10 19 3 3 2 2" xfId="11222"/>
    <cellStyle name="Обычный 3 10 19 3 3 3" xfId="11223"/>
    <cellStyle name="Обычный 3 10 19 3 4" xfId="11224"/>
    <cellStyle name="Обычный 3 10 19 3 4 2" xfId="11225"/>
    <cellStyle name="Обычный 3 10 19 3 5" xfId="11226"/>
    <cellStyle name="Обычный 3 10 19 4" xfId="11227"/>
    <cellStyle name="Обычный 3 10 19 4 2" xfId="11228"/>
    <cellStyle name="Обычный 3 10 19 4 2 2" xfId="11229"/>
    <cellStyle name="Обычный 3 10 19 4 2 2 2" xfId="11230"/>
    <cellStyle name="Обычный 3 10 19 4 2 2 2 2" xfId="11231"/>
    <cellStyle name="Обычный 3 10 19 4 2 2 3" xfId="11232"/>
    <cellStyle name="Обычный 3 10 19 4 2 3" xfId="11233"/>
    <cellStyle name="Обычный 3 10 19 4 2 3 2" xfId="11234"/>
    <cellStyle name="Обычный 3 10 19 4 2 4" xfId="11235"/>
    <cellStyle name="Обычный 3 10 19 4 3" xfId="11236"/>
    <cellStyle name="Обычный 3 10 19 4 3 2" xfId="11237"/>
    <cellStyle name="Обычный 3 10 19 4 3 2 2" xfId="11238"/>
    <cellStyle name="Обычный 3 10 19 4 3 3" xfId="11239"/>
    <cellStyle name="Обычный 3 10 19 4 4" xfId="11240"/>
    <cellStyle name="Обычный 3 10 19 4 4 2" xfId="11241"/>
    <cellStyle name="Обычный 3 10 19 4 5" xfId="11242"/>
    <cellStyle name="Обычный 3 10 19 5" xfId="11243"/>
    <cellStyle name="Обычный 3 10 19 5 2" xfId="11244"/>
    <cellStyle name="Обычный 3 10 19 5 2 2" xfId="11245"/>
    <cellStyle name="Обычный 3 10 19 5 2 2 2" xfId="11246"/>
    <cellStyle name="Обычный 3 10 19 5 2 3" xfId="11247"/>
    <cellStyle name="Обычный 3 10 19 5 3" xfId="11248"/>
    <cellStyle name="Обычный 3 10 19 5 3 2" xfId="11249"/>
    <cellStyle name="Обычный 3 10 19 5 4" xfId="11250"/>
    <cellStyle name="Обычный 3 10 19 6" xfId="11251"/>
    <cellStyle name="Обычный 3 10 19 6 2" xfId="11252"/>
    <cellStyle name="Обычный 3 10 19 6 2 2" xfId="11253"/>
    <cellStyle name="Обычный 3 10 19 6 3" xfId="11254"/>
    <cellStyle name="Обычный 3 10 19 7" xfId="11255"/>
    <cellStyle name="Обычный 3 10 19 7 2" xfId="11256"/>
    <cellStyle name="Обычный 3 10 19 8" xfId="11257"/>
    <cellStyle name="Обычный 3 10 2" xfId="11258"/>
    <cellStyle name="Обычный 3 10 2 2" xfId="11259"/>
    <cellStyle name="Обычный 3 10 2 2 2" xfId="11260"/>
    <cellStyle name="Обычный 3 10 2 2 2 2" xfId="11261"/>
    <cellStyle name="Обычный 3 10 2 2 2 2 2" xfId="11262"/>
    <cellStyle name="Обычный 3 10 2 2 2 2 2 2" xfId="11263"/>
    <cellStyle name="Обычный 3 10 2 2 2 2 2 2 2" xfId="11264"/>
    <cellStyle name="Обычный 3 10 2 2 2 2 2 3" xfId="11265"/>
    <cellStyle name="Обычный 3 10 2 2 2 2 3" xfId="11266"/>
    <cellStyle name="Обычный 3 10 2 2 2 2 3 2" xfId="11267"/>
    <cellStyle name="Обычный 3 10 2 2 2 2 4" xfId="11268"/>
    <cellStyle name="Обычный 3 10 2 2 2 3" xfId="11269"/>
    <cellStyle name="Обычный 3 10 2 2 2 3 2" xfId="11270"/>
    <cellStyle name="Обычный 3 10 2 2 2 3 2 2" xfId="11271"/>
    <cellStyle name="Обычный 3 10 2 2 2 3 3" xfId="11272"/>
    <cellStyle name="Обычный 3 10 2 2 2 4" xfId="11273"/>
    <cellStyle name="Обычный 3 10 2 2 2 4 2" xfId="11274"/>
    <cellStyle name="Обычный 3 10 2 2 2 5" xfId="11275"/>
    <cellStyle name="Обычный 3 10 2 2 3" xfId="11276"/>
    <cellStyle name="Обычный 3 10 2 2 3 2" xfId="11277"/>
    <cellStyle name="Обычный 3 10 2 2 3 2 2" xfId="11278"/>
    <cellStyle name="Обычный 3 10 2 2 3 2 2 2" xfId="11279"/>
    <cellStyle name="Обычный 3 10 2 2 3 2 2 2 2" xfId="11280"/>
    <cellStyle name="Обычный 3 10 2 2 3 2 2 3" xfId="11281"/>
    <cellStyle name="Обычный 3 10 2 2 3 2 3" xfId="11282"/>
    <cellStyle name="Обычный 3 10 2 2 3 2 3 2" xfId="11283"/>
    <cellStyle name="Обычный 3 10 2 2 3 2 4" xfId="11284"/>
    <cellStyle name="Обычный 3 10 2 2 3 3" xfId="11285"/>
    <cellStyle name="Обычный 3 10 2 2 3 3 2" xfId="11286"/>
    <cellStyle name="Обычный 3 10 2 2 3 3 2 2" xfId="11287"/>
    <cellStyle name="Обычный 3 10 2 2 3 3 3" xfId="11288"/>
    <cellStyle name="Обычный 3 10 2 2 3 4" xfId="11289"/>
    <cellStyle name="Обычный 3 10 2 2 3 4 2" xfId="11290"/>
    <cellStyle name="Обычный 3 10 2 2 3 5" xfId="11291"/>
    <cellStyle name="Обычный 3 10 2 2 4" xfId="11292"/>
    <cellStyle name="Обычный 3 10 2 2 4 2" xfId="11293"/>
    <cellStyle name="Обычный 3 10 2 2 4 2 2" xfId="11294"/>
    <cellStyle name="Обычный 3 10 2 2 4 2 2 2" xfId="11295"/>
    <cellStyle name="Обычный 3 10 2 2 4 2 3" xfId="11296"/>
    <cellStyle name="Обычный 3 10 2 2 4 3" xfId="11297"/>
    <cellStyle name="Обычный 3 10 2 2 4 3 2" xfId="11298"/>
    <cellStyle name="Обычный 3 10 2 2 4 4" xfId="11299"/>
    <cellStyle name="Обычный 3 10 2 2 5" xfId="11300"/>
    <cellStyle name="Обычный 3 10 2 2 5 2" xfId="11301"/>
    <cellStyle name="Обычный 3 10 2 2 5 2 2" xfId="11302"/>
    <cellStyle name="Обычный 3 10 2 2 5 3" xfId="11303"/>
    <cellStyle name="Обычный 3 10 2 2 6" xfId="11304"/>
    <cellStyle name="Обычный 3 10 2 2 6 2" xfId="11305"/>
    <cellStyle name="Обычный 3 10 2 2 7" xfId="11306"/>
    <cellStyle name="Обычный 3 10 2 3" xfId="11307"/>
    <cellStyle name="Обычный 3 10 2 3 2" xfId="11308"/>
    <cellStyle name="Обычный 3 10 2 3 2 2" xfId="11309"/>
    <cellStyle name="Обычный 3 10 2 3 2 2 2" xfId="11310"/>
    <cellStyle name="Обычный 3 10 2 3 2 2 2 2" xfId="11311"/>
    <cellStyle name="Обычный 3 10 2 3 2 2 3" xfId="11312"/>
    <cellStyle name="Обычный 3 10 2 3 2 3" xfId="11313"/>
    <cellStyle name="Обычный 3 10 2 3 2 3 2" xfId="11314"/>
    <cellStyle name="Обычный 3 10 2 3 2 4" xfId="11315"/>
    <cellStyle name="Обычный 3 10 2 3 3" xfId="11316"/>
    <cellStyle name="Обычный 3 10 2 3 3 2" xfId="11317"/>
    <cellStyle name="Обычный 3 10 2 3 3 2 2" xfId="11318"/>
    <cellStyle name="Обычный 3 10 2 3 3 3" xfId="11319"/>
    <cellStyle name="Обычный 3 10 2 3 4" xfId="11320"/>
    <cellStyle name="Обычный 3 10 2 3 4 2" xfId="11321"/>
    <cellStyle name="Обычный 3 10 2 3 5" xfId="11322"/>
    <cellStyle name="Обычный 3 10 2 4" xfId="11323"/>
    <cellStyle name="Обычный 3 10 2 4 2" xfId="11324"/>
    <cellStyle name="Обычный 3 10 2 4 2 2" xfId="11325"/>
    <cellStyle name="Обычный 3 10 2 4 2 2 2" xfId="11326"/>
    <cellStyle name="Обычный 3 10 2 4 2 2 2 2" xfId="11327"/>
    <cellStyle name="Обычный 3 10 2 4 2 2 3" xfId="11328"/>
    <cellStyle name="Обычный 3 10 2 4 2 3" xfId="11329"/>
    <cellStyle name="Обычный 3 10 2 4 2 3 2" xfId="11330"/>
    <cellStyle name="Обычный 3 10 2 4 2 4" xfId="11331"/>
    <cellStyle name="Обычный 3 10 2 4 3" xfId="11332"/>
    <cellStyle name="Обычный 3 10 2 4 3 2" xfId="11333"/>
    <cellStyle name="Обычный 3 10 2 4 3 2 2" xfId="11334"/>
    <cellStyle name="Обычный 3 10 2 4 3 3" xfId="11335"/>
    <cellStyle name="Обычный 3 10 2 4 4" xfId="11336"/>
    <cellStyle name="Обычный 3 10 2 4 4 2" xfId="11337"/>
    <cellStyle name="Обычный 3 10 2 4 5" xfId="11338"/>
    <cellStyle name="Обычный 3 10 2 5" xfId="11339"/>
    <cellStyle name="Обычный 3 10 2 5 2" xfId="11340"/>
    <cellStyle name="Обычный 3 10 2 5 2 2" xfId="11341"/>
    <cellStyle name="Обычный 3 10 2 5 2 2 2" xfId="11342"/>
    <cellStyle name="Обычный 3 10 2 5 2 3" xfId="11343"/>
    <cellStyle name="Обычный 3 10 2 5 3" xfId="11344"/>
    <cellStyle name="Обычный 3 10 2 5 3 2" xfId="11345"/>
    <cellStyle name="Обычный 3 10 2 5 4" xfId="11346"/>
    <cellStyle name="Обычный 3 10 2 6" xfId="11347"/>
    <cellStyle name="Обычный 3 10 2 6 2" xfId="11348"/>
    <cellStyle name="Обычный 3 10 2 6 2 2" xfId="11349"/>
    <cellStyle name="Обычный 3 10 2 6 3" xfId="11350"/>
    <cellStyle name="Обычный 3 10 2 7" xfId="11351"/>
    <cellStyle name="Обычный 3 10 2 7 2" xfId="11352"/>
    <cellStyle name="Обычный 3 10 2 8" xfId="11353"/>
    <cellStyle name="Обычный 3 10 20" xfId="11354"/>
    <cellStyle name="Обычный 3 10 20 2" xfId="11355"/>
    <cellStyle name="Обычный 3 10 20 2 2" xfId="11356"/>
    <cellStyle name="Обычный 3 10 20 2 2 2" xfId="11357"/>
    <cellStyle name="Обычный 3 10 20 2 2 2 2" xfId="11358"/>
    <cellStyle name="Обычный 3 10 20 2 2 2 2 2" xfId="11359"/>
    <cellStyle name="Обычный 3 10 20 2 2 2 2 2 2" xfId="11360"/>
    <cellStyle name="Обычный 3 10 20 2 2 2 2 3" xfId="11361"/>
    <cellStyle name="Обычный 3 10 20 2 2 2 3" xfId="11362"/>
    <cellStyle name="Обычный 3 10 20 2 2 2 3 2" xfId="11363"/>
    <cellStyle name="Обычный 3 10 20 2 2 2 4" xfId="11364"/>
    <cellStyle name="Обычный 3 10 20 2 2 3" xfId="11365"/>
    <cellStyle name="Обычный 3 10 20 2 2 3 2" xfId="11366"/>
    <cellStyle name="Обычный 3 10 20 2 2 3 2 2" xfId="11367"/>
    <cellStyle name="Обычный 3 10 20 2 2 3 3" xfId="11368"/>
    <cellStyle name="Обычный 3 10 20 2 2 4" xfId="11369"/>
    <cellStyle name="Обычный 3 10 20 2 2 4 2" xfId="11370"/>
    <cellStyle name="Обычный 3 10 20 2 2 5" xfId="11371"/>
    <cellStyle name="Обычный 3 10 20 2 3" xfId="11372"/>
    <cellStyle name="Обычный 3 10 20 2 3 2" xfId="11373"/>
    <cellStyle name="Обычный 3 10 20 2 3 2 2" xfId="11374"/>
    <cellStyle name="Обычный 3 10 20 2 3 2 2 2" xfId="11375"/>
    <cellStyle name="Обычный 3 10 20 2 3 2 2 2 2" xfId="11376"/>
    <cellStyle name="Обычный 3 10 20 2 3 2 2 3" xfId="11377"/>
    <cellStyle name="Обычный 3 10 20 2 3 2 3" xfId="11378"/>
    <cellStyle name="Обычный 3 10 20 2 3 2 3 2" xfId="11379"/>
    <cellStyle name="Обычный 3 10 20 2 3 2 4" xfId="11380"/>
    <cellStyle name="Обычный 3 10 20 2 3 3" xfId="11381"/>
    <cellStyle name="Обычный 3 10 20 2 3 3 2" xfId="11382"/>
    <cellStyle name="Обычный 3 10 20 2 3 3 2 2" xfId="11383"/>
    <cellStyle name="Обычный 3 10 20 2 3 3 3" xfId="11384"/>
    <cellStyle name="Обычный 3 10 20 2 3 4" xfId="11385"/>
    <cellStyle name="Обычный 3 10 20 2 3 4 2" xfId="11386"/>
    <cellStyle name="Обычный 3 10 20 2 3 5" xfId="11387"/>
    <cellStyle name="Обычный 3 10 20 2 4" xfId="11388"/>
    <cellStyle name="Обычный 3 10 20 2 4 2" xfId="11389"/>
    <cellStyle name="Обычный 3 10 20 2 4 2 2" xfId="11390"/>
    <cellStyle name="Обычный 3 10 20 2 4 2 2 2" xfId="11391"/>
    <cellStyle name="Обычный 3 10 20 2 4 2 3" xfId="11392"/>
    <cellStyle name="Обычный 3 10 20 2 4 3" xfId="11393"/>
    <cellStyle name="Обычный 3 10 20 2 4 3 2" xfId="11394"/>
    <cellStyle name="Обычный 3 10 20 2 4 4" xfId="11395"/>
    <cellStyle name="Обычный 3 10 20 2 5" xfId="11396"/>
    <cellStyle name="Обычный 3 10 20 2 5 2" xfId="11397"/>
    <cellStyle name="Обычный 3 10 20 2 5 2 2" xfId="11398"/>
    <cellStyle name="Обычный 3 10 20 2 5 3" xfId="11399"/>
    <cellStyle name="Обычный 3 10 20 2 6" xfId="11400"/>
    <cellStyle name="Обычный 3 10 20 2 6 2" xfId="11401"/>
    <cellStyle name="Обычный 3 10 20 2 7" xfId="11402"/>
    <cellStyle name="Обычный 3 10 20 3" xfId="11403"/>
    <cellStyle name="Обычный 3 10 20 3 2" xfId="11404"/>
    <cellStyle name="Обычный 3 10 20 3 2 2" xfId="11405"/>
    <cellStyle name="Обычный 3 10 20 3 2 2 2" xfId="11406"/>
    <cellStyle name="Обычный 3 10 20 3 2 2 2 2" xfId="11407"/>
    <cellStyle name="Обычный 3 10 20 3 2 2 3" xfId="11408"/>
    <cellStyle name="Обычный 3 10 20 3 2 3" xfId="11409"/>
    <cellStyle name="Обычный 3 10 20 3 2 3 2" xfId="11410"/>
    <cellStyle name="Обычный 3 10 20 3 2 4" xfId="11411"/>
    <cellStyle name="Обычный 3 10 20 3 3" xfId="11412"/>
    <cellStyle name="Обычный 3 10 20 3 3 2" xfId="11413"/>
    <cellStyle name="Обычный 3 10 20 3 3 2 2" xfId="11414"/>
    <cellStyle name="Обычный 3 10 20 3 3 3" xfId="11415"/>
    <cellStyle name="Обычный 3 10 20 3 4" xfId="11416"/>
    <cellStyle name="Обычный 3 10 20 3 4 2" xfId="11417"/>
    <cellStyle name="Обычный 3 10 20 3 5" xfId="11418"/>
    <cellStyle name="Обычный 3 10 20 4" xfId="11419"/>
    <cellStyle name="Обычный 3 10 20 4 2" xfId="11420"/>
    <cellStyle name="Обычный 3 10 20 4 2 2" xfId="11421"/>
    <cellStyle name="Обычный 3 10 20 4 2 2 2" xfId="11422"/>
    <cellStyle name="Обычный 3 10 20 4 2 2 2 2" xfId="11423"/>
    <cellStyle name="Обычный 3 10 20 4 2 2 3" xfId="11424"/>
    <cellStyle name="Обычный 3 10 20 4 2 3" xfId="11425"/>
    <cellStyle name="Обычный 3 10 20 4 2 3 2" xfId="11426"/>
    <cellStyle name="Обычный 3 10 20 4 2 4" xfId="11427"/>
    <cellStyle name="Обычный 3 10 20 4 3" xfId="11428"/>
    <cellStyle name="Обычный 3 10 20 4 3 2" xfId="11429"/>
    <cellStyle name="Обычный 3 10 20 4 3 2 2" xfId="11430"/>
    <cellStyle name="Обычный 3 10 20 4 3 3" xfId="11431"/>
    <cellStyle name="Обычный 3 10 20 4 4" xfId="11432"/>
    <cellStyle name="Обычный 3 10 20 4 4 2" xfId="11433"/>
    <cellStyle name="Обычный 3 10 20 4 5" xfId="11434"/>
    <cellStyle name="Обычный 3 10 20 5" xfId="11435"/>
    <cellStyle name="Обычный 3 10 20 5 2" xfId="11436"/>
    <cellStyle name="Обычный 3 10 20 5 2 2" xfId="11437"/>
    <cellStyle name="Обычный 3 10 20 5 2 2 2" xfId="11438"/>
    <cellStyle name="Обычный 3 10 20 5 2 3" xfId="11439"/>
    <cellStyle name="Обычный 3 10 20 5 3" xfId="11440"/>
    <cellStyle name="Обычный 3 10 20 5 3 2" xfId="11441"/>
    <cellStyle name="Обычный 3 10 20 5 4" xfId="11442"/>
    <cellStyle name="Обычный 3 10 20 6" xfId="11443"/>
    <cellStyle name="Обычный 3 10 20 6 2" xfId="11444"/>
    <cellStyle name="Обычный 3 10 20 6 2 2" xfId="11445"/>
    <cellStyle name="Обычный 3 10 20 6 3" xfId="11446"/>
    <cellStyle name="Обычный 3 10 20 7" xfId="11447"/>
    <cellStyle name="Обычный 3 10 20 7 2" xfId="11448"/>
    <cellStyle name="Обычный 3 10 20 8" xfId="11449"/>
    <cellStyle name="Обычный 3 10 21" xfId="11450"/>
    <cellStyle name="Обычный 3 10 21 2" xfId="11451"/>
    <cellStyle name="Обычный 3 10 21 2 2" xfId="11452"/>
    <cellStyle name="Обычный 3 10 21 2 2 2" xfId="11453"/>
    <cellStyle name="Обычный 3 10 21 2 2 2 2" xfId="11454"/>
    <cellStyle name="Обычный 3 10 21 2 2 2 2 2" xfId="11455"/>
    <cellStyle name="Обычный 3 10 21 2 2 2 2 2 2" xfId="11456"/>
    <cellStyle name="Обычный 3 10 21 2 2 2 2 3" xfId="11457"/>
    <cellStyle name="Обычный 3 10 21 2 2 2 3" xfId="11458"/>
    <cellStyle name="Обычный 3 10 21 2 2 2 3 2" xfId="11459"/>
    <cellStyle name="Обычный 3 10 21 2 2 2 4" xfId="11460"/>
    <cellStyle name="Обычный 3 10 21 2 2 3" xfId="11461"/>
    <cellStyle name="Обычный 3 10 21 2 2 3 2" xfId="11462"/>
    <cellStyle name="Обычный 3 10 21 2 2 3 2 2" xfId="11463"/>
    <cellStyle name="Обычный 3 10 21 2 2 3 3" xfId="11464"/>
    <cellStyle name="Обычный 3 10 21 2 2 4" xfId="11465"/>
    <cellStyle name="Обычный 3 10 21 2 2 4 2" xfId="11466"/>
    <cellStyle name="Обычный 3 10 21 2 2 5" xfId="11467"/>
    <cellStyle name="Обычный 3 10 21 2 3" xfId="11468"/>
    <cellStyle name="Обычный 3 10 21 2 3 2" xfId="11469"/>
    <cellStyle name="Обычный 3 10 21 2 3 2 2" xfId="11470"/>
    <cellStyle name="Обычный 3 10 21 2 3 2 2 2" xfId="11471"/>
    <cellStyle name="Обычный 3 10 21 2 3 2 2 2 2" xfId="11472"/>
    <cellStyle name="Обычный 3 10 21 2 3 2 2 3" xfId="11473"/>
    <cellStyle name="Обычный 3 10 21 2 3 2 3" xfId="11474"/>
    <cellStyle name="Обычный 3 10 21 2 3 2 3 2" xfId="11475"/>
    <cellStyle name="Обычный 3 10 21 2 3 2 4" xfId="11476"/>
    <cellStyle name="Обычный 3 10 21 2 3 3" xfId="11477"/>
    <cellStyle name="Обычный 3 10 21 2 3 3 2" xfId="11478"/>
    <cellStyle name="Обычный 3 10 21 2 3 3 2 2" xfId="11479"/>
    <cellStyle name="Обычный 3 10 21 2 3 3 3" xfId="11480"/>
    <cellStyle name="Обычный 3 10 21 2 3 4" xfId="11481"/>
    <cellStyle name="Обычный 3 10 21 2 3 4 2" xfId="11482"/>
    <cellStyle name="Обычный 3 10 21 2 3 5" xfId="11483"/>
    <cellStyle name="Обычный 3 10 21 2 4" xfId="11484"/>
    <cellStyle name="Обычный 3 10 21 2 4 2" xfId="11485"/>
    <cellStyle name="Обычный 3 10 21 2 4 2 2" xfId="11486"/>
    <cellStyle name="Обычный 3 10 21 2 4 2 2 2" xfId="11487"/>
    <cellStyle name="Обычный 3 10 21 2 4 2 3" xfId="11488"/>
    <cellStyle name="Обычный 3 10 21 2 4 3" xfId="11489"/>
    <cellStyle name="Обычный 3 10 21 2 4 3 2" xfId="11490"/>
    <cellStyle name="Обычный 3 10 21 2 4 4" xfId="11491"/>
    <cellStyle name="Обычный 3 10 21 2 5" xfId="11492"/>
    <cellStyle name="Обычный 3 10 21 2 5 2" xfId="11493"/>
    <cellStyle name="Обычный 3 10 21 2 5 2 2" xfId="11494"/>
    <cellStyle name="Обычный 3 10 21 2 5 3" xfId="11495"/>
    <cellStyle name="Обычный 3 10 21 2 6" xfId="11496"/>
    <cellStyle name="Обычный 3 10 21 2 6 2" xfId="11497"/>
    <cellStyle name="Обычный 3 10 21 2 7" xfId="11498"/>
    <cellStyle name="Обычный 3 10 21 3" xfId="11499"/>
    <cellStyle name="Обычный 3 10 21 3 2" xfId="11500"/>
    <cellStyle name="Обычный 3 10 21 3 2 2" xfId="11501"/>
    <cellStyle name="Обычный 3 10 21 3 2 2 2" xfId="11502"/>
    <cellStyle name="Обычный 3 10 21 3 2 2 2 2" xfId="11503"/>
    <cellStyle name="Обычный 3 10 21 3 2 2 3" xfId="11504"/>
    <cellStyle name="Обычный 3 10 21 3 2 3" xfId="11505"/>
    <cellStyle name="Обычный 3 10 21 3 2 3 2" xfId="11506"/>
    <cellStyle name="Обычный 3 10 21 3 2 4" xfId="11507"/>
    <cellStyle name="Обычный 3 10 21 3 3" xfId="11508"/>
    <cellStyle name="Обычный 3 10 21 3 3 2" xfId="11509"/>
    <cellStyle name="Обычный 3 10 21 3 3 2 2" xfId="11510"/>
    <cellStyle name="Обычный 3 10 21 3 3 3" xfId="11511"/>
    <cellStyle name="Обычный 3 10 21 3 4" xfId="11512"/>
    <cellStyle name="Обычный 3 10 21 3 4 2" xfId="11513"/>
    <cellStyle name="Обычный 3 10 21 3 5" xfId="11514"/>
    <cellStyle name="Обычный 3 10 21 4" xfId="11515"/>
    <cellStyle name="Обычный 3 10 21 4 2" xfId="11516"/>
    <cellStyle name="Обычный 3 10 21 4 2 2" xfId="11517"/>
    <cellStyle name="Обычный 3 10 21 4 2 2 2" xfId="11518"/>
    <cellStyle name="Обычный 3 10 21 4 2 2 2 2" xfId="11519"/>
    <cellStyle name="Обычный 3 10 21 4 2 2 3" xfId="11520"/>
    <cellStyle name="Обычный 3 10 21 4 2 3" xfId="11521"/>
    <cellStyle name="Обычный 3 10 21 4 2 3 2" xfId="11522"/>
    <cellStyle name="Обычный 3 10 21 4 2 4" xfId="11523"/>
    <cellStyle name="Обычный 3 10 21 4 3" xfId="11524"/>
    <cellStyle name="Обычный 3 10 21 4 3 2" xfId="11525"/>
    <cellStyle name="Обычный 3 10 21 4 3 2 2" xfId="11526"/>
    <cellStyle name="Обычный 3 10 21 4 3 3" xfId="11527"/>
    <cellStyle name="Обычный 3 10 21 4 4" xfId="11528"/>
    <cellStyle name="Обычный 3 10 21 4 4 2" xfId="11529"/>
    <cellStyle name="Обычный 3 10 21 4 5" xfId="11530"/>
    <cellStyle name="Обычный 3 10 21 5" xfId="11531"/>
    <cellStyle name="Обычный 3 10 21 5 2" xfId="11532"/>
    <cellStyle name="Обычный 3 10 21 5 2 2" xfId="11533"/>
    <cellStyle name="Обычный 3 10 21 5 2 2 2" xfId="11534"/>
    <cellStyle name="Обычный 3 10 21 5 2 3" xfId="11535"/>
    <cellStyle name="Обычный 3 10 21 5 3" xfId="11536"/>
    <cellStyle name="Обычный 3 10 21 5 3 2" xfId="11537"/>
    <cellStyle name="Обычный 3 10 21 5 4" xfId="11538"/>
    <cellStyle name="Обычный 3 10 21 6" xfId="11539"/>
    <cellStyle name="Обычный 3 10 21 6 2" xfId="11540"/>
    <cellStyle name="Обычный 3 10 21 6 2 2" xfId="11541"/>
    <cellStyle name="Обычный 3 10 21 6 3" xfId="11542"/>
    <cellStyle name="Обычный 3 10 21 7" xfId="11543"/>
    <cellStyle name="Обычный 3 10 21 7 2" xfId="11544"/>
    <cellStyle name="Обычный 3 10 21 8" xfId="11545"/>
    <cellStyle name="Обычный 3 10 22" xfId="11546"/>
    <cellStyle name="Обычный 3 10 22 2" xfId="11547"/>
    <cellStyle name="Обычный 3 10 22 2 2" xfId="11548"/>
    <cellStyle name="Обычный 3 10 22 2 2 2" xfId="11549"/>
    <cellStyle name="Обычный 3 10 22 2 2 2 2" xfId="11550"/>
    <cellStyle name="Обычный 3 10 22 2 2 2 2 2" xfId="11551"/>
    <cellStyle name="Обычный 3 10 22 2 2 2 2 2 2" xfId="11552"/>
    <cellStyle name="Обычный 3 10 22 2 2 2 2 3" xfId="11553"/>
    <cellStyle name="Обычный 3 10 22 2 2 2 3" xfId="11554"/>
    <cellStyle name="Обычный 3 10 22 2 2 2 3 2" xfId="11555"/>
    <cellStyle name="Обычный 3 10 22 2 2 2 4" xfId="11556"/>
    <cellStyle name="Обычный 3 10 22 2 2 3" xfId="11557"/>
    <cellStyle name="Обычный 3 10 22 2 2 3 2" xfId="11558"/>
    <cellStyle name="Обычный 3 10 22 2 2 3 2 2" xfId="11559"/>
    <cellStyle name="Обычный 3 10 22 2 2 3 3" xfId="11560"/>
    <cellStyle name="Обычный 3 10 22 2 2 4" xfId="11561"/>
    <cellStyle name="Обычный 3 10 22 2 2 4 2" xfId="11562"/>
    <cellStyle name="Обычный 3 10 22 2 2 5" xfId="11563"/>
    <cellStyle name="Обычный 3 10 22 2 3" xfId="11564"/>
    <cellStyle name="Обычный 3 10 22 2 3 2" xfId="11565"/>
    <cellStyle name="Обычный 3 10 22 2 3 2 2" xfId="11566"/>
    <cellStyle name="Обычный 3 10 22 2 3 2 2 2" xfId="11567"/>
    <cellStyle name="Обычный 3 10 22 2 3 2 2 2 2" xfId="11568"/>
    <cellStyle name="Обычный 3 10 22 2 3 2 2 3" xfId="11569"/>
    <cellStyle name="Обычный 3 10 22 2 3 2 3" xfId="11570"/>
    <cellStyle name="Обычный 3 10 22 2 3 2 3 2" xfId="11571"/>
    <cellStyle name="Обычный 3 10 22 2 3 2 4" xfId="11572"/>
    <cellStyle name="Обычный 3 10 22 2 3 3" xfId="11573"/>
    <cellStyle name="Обычный 3 10 22 2 3 3 2" xfId="11574"/>
    <cellStyle name="Обычный 3 10 22 2 3 3 2 2" xfId="11575"/>
    <cellStyle name="Обычный 3 10 22 2 3 3 3" xfId="11576"/>
    <cellStyle name="Обычный 3 10 22 2 3 4" xfId="11577"/>
    <cellStyle name="Обычный 3 10 22 2 3 4 2" xfId="11578"/>
    <cellStyle name="Обычный 3 10 22 2 3 5" xfId="11579"/>
    <cellStyle name="Обычный 3 10 22 2 4" xfId="11580"/>
    <cellStyle name="Обычный 3 10 22 2 4 2" xfId="11581"/>
    <cellStyle name="Обычный 3 10 22 2 4 2 2" xfId="11582"/>
    <cellStyle name="Обычный 3 10 22 2 4 2 2 2" xfId="11583"/>
    <cellStyle name="Обычный 3 10 22 2 4 2 3" xfId="11584"/>
    <cellStyle name="Обычный 3 10 22 2 4 3" xfId="11585"/>
    <cellStyle name="Обычный 3 10 22 2 4 3 2" xfId="11586"/>
    <cellStyle name="Обычный 3 10 22 2 4 4" xfId="11587"/>
    <cellStyle name="Обычный 3 10 22 2 5" xfId="11588"/>
    <cellStyle name="Обычный 3 10 22 2 5 2" xfId="11589"/>
    <cellStyle name="Обычный 3 10 22 2 5 2 2" xfId="11590"/>
    <cellStyle name="Обычный 3 10 22 2 5 3" xfId="11591"/>
    <cellStyle name="Обычный 3 10 22 2 6" xfId="11592"/>
    <cellStyle name="Обычный 3 10 22 2 6 2" xfId="11593"/>
    <cellStyle name="Обычный 3 10 22 2 7" xfId="11594"/>
    <cellStyle name="Обычный 3 10 22 3" xfId="11595"/>
    <cellStyle name="Обычный 3 10 22 3 2" xfId="11596"/>
    <cellStyle name="Обычный 3 10 22 3 2 2" xfId="11597"/>
    <cellStyle name="Обычный 3 10 22 3 2 2 2" xfId="11598"/>
    <cellStyle name="Обычный 3 10 22 3 2 2 2 2" xfId="11599"/>
    <cellStyle name="Обычный 3 10 22 3 2 2 3" xfId="11600"/>
    <cellStyle name="Обычный 3 10 22 3 2 3" xfId="11601"/>
    <cellStyle name="Обычный 3 10 22 3 2 3 2" xfId="11602"/>
    <cellStyle name="Обычный 3 10 22 3 2 4" xfId="11603"/>
    <cellStyle name="Обычный 3 10 22 3 3" xfId="11604"/>
    <cellStyle name="Обычный 3 10 22 3 3 2" xfId="11605"/>
    <cellStyle name="Обычный 3 10 22 3 3 2 2" xfId="11606"/>
    <cellStyle name="Обычный 3 10 22 3 3 3" xfId="11607"/>
    <cellStyle name="Обычный 3 10 22 3 4" xfId="11608"/>
    <cellStyle name="Обычный 3 10 22 3 4 2" xfId="11609"/>
    <cellStyle name="Обычный 3 10 22 3 5" xfId="11610"/>
    <cellStyle name="Обычный 3 10 22 4" xfId="11611"/>
    <cellStyle name="Обычный 3 10 22 4 2" xfId="11612"/>
    <cellStyle name="Обычный 3 10 22 4 2 2" xfId="11613"/>
    <cellStyle name="Обычный 3 10 22 4 2 2 2" xfId="11614"/>
    <cellStyle name="Обычный 3 10 22 4 2 2 2 2" xfId="11615"/>
    <cellStyle name="Обычный 3 10 22 4 2 2 3" xfId="11616"/>
    <cellStyle name="Обычный 3 10 22 4 2 3" xfId="11617"/>
    <cellStyle name="Обычный 3 10 22 4 2 3 2" xfId="11618"/>
    <cellStyle name="Обычный 3 10 22 4 2 4" xfId="11619"/>
    <cellStyle name="Обычный 3 10 22 4 3" xfId="11620"/>
    <cellStyle name="Обычный 3 10 22 4 3 2" xfId="11621"/>
    <cellStyle name="Обычный 3 10 22 4 3 2 2" xfId="11622"/>
    <cellStyle name="Обычный 3 10 22 4 3 3" xfId="11623"/>
    <cellStyle name="Обычный 3 10 22 4 4" xfId="11624"/>
    <cellStyle name="Обычный 3 10 22 4 4 2" xfId="11625"/>
    <cellStyle name="Обычный 3 10 22 4 5" xfId="11626"/>
    <cellStyle name="Обычный 3 10 22 5" xfId="11627"/>
    <cellStyle name="Обычный 3 10 22 5 2" xfId="11628"/>
    <cellStyle name="Обычный 3 10 22 5 2 2" xfId="11629"/>
    <cellStyle name="Обычный 3 10 22 5 2 2 2" xfId="11630"/>
    <cellStyle name="Обычный 3 10 22 5 2 3" xfId="11631"/>
    <cellStyle name="Обычный 3 10 22 5 3" xfId="11632"/>
    <cellStyle name="Обычный 3 10 22 5 3 2" xfId="11633"/>
    <cellStyle name="Обычный 3 10 22 5 4" xfId="11634"/>
    <cellStyle name="Обычный 3 10 22 6" xfId="11635"/>
    <cellStyle name="Обычный 3 10 22 6 2" xfId="11636"/>
    <cellStyle name="Обычный 3 10 22 6 2 2" xfId="11637"/>
    <cellStyle name="Обычный 3 10 22 6 3" xfId="11638"/>
    <cellStyle name="Обычный 3 10 22 7" xfId="11639"/>
    <cellStyle name="Обычный 3 10 22 7 2" xfId="11640"/>
    <cellStyle name="Обычный 3 10 22 8" xfId="11641"/>
    <cellStyle name="Обычный 3 10 23" xfId="11642"/>
    <cellStyle name="Обычный 3 10 23 2" xfId="11643"/>
    <cellStyle name="Обычный 3 10 23 2 2" xfId="11644"/>
    <cellStyle name="Обычный 3 10 23 2 2 2" xfId="11645"/>
    <cellStyle name="Обычный 3 10 23 2 2 2 2" xfId="11646"/>
    <cellStyle name="Обычный 3 10 23 2 2 2 2 2" xfId="11647"/>
    <cellStyle name="Обычный 3 10 23 2 2 2 2 2 2" xfId="11648"/>
    <cellStyle name="Обычный 3 10 23 2 2 2 2 3" xfId="11649"/>
    <cellStyle name="Обычный 3 10 23 2 2 2 3" xfId="11650"/>
    <cellStyle name="Обычный 3 10 23 2 2 2 3 2" xfId="11651"/>
    <cellStyle name="Обычный 3 10 23 2 2 2 4" xfId="11652"/>
    <cellStyle name="Обычный 3 10 23 2 2 3" xfId="11653"/>
    <cellStyle name="Обычный 3 10 23 2 2 3 2" xfId="11654"/>
    <cellStyle name="Обычный 3 10 23 2 2 3 2 2" xfId="11655"/>
    <cellStyle name="Обычный 3 10 23 2 2 3 3" xfId="11656"/>
    <cellStyle name="Обычный 3 10 23 2 2 4" xfId="11657"/>
    <cellStyle name="Обычный 3 10 23 2 2 4 2" xfId="11658"/>
    <cellStyle name="Обычный 3 10 23 2 2 5" xfId="11659"/>
    <cellStyle name="Обычный 3 10 23 2 3" xfId="11660"/>
    <cellStyle name="Обычный 3 10 23 2 3 2" xfId="11661"/>
    <cellStyle name="Обычный 3 10 23 2 3 2 2" xfId="11662"/>
    <cellStyle name="Обычный 3 10 23 2 3 2 2 2" xfId="11663"/>
    <cellStyle name="Обычный 3 10 23 2 3 2 2 2 2" xfId="11664"/>
    <cellStyle name="Обычный 3 10 23 2 3 2 2 3" xfId="11665"/>
    <cellStyle name="Обычный 3 10 23 2 3 2 3" xfId="11666"/>
    <cellStyle name="Обычный 3 10 23 2 3 2 3 2" xfId="11667"/>
    <cellStyle name="Обычный 3 10 23 2 3 2 4" xfId="11668"/>
    <cellStyle name="Обычный 3 10 23 2 3 3" xfId="11669"/>
    <cellStyle name="Обычный 3 10 23 2 3 3 2" xfId="11670"/>
    <cellStyle name="Обычный 3 10 23 2 3 3 2 2" xfId="11671"/>
    <cellStyle name="Обычный 3 10 23 2 3 3 3" xfId="11672"/>
    <cellStyle name="Обычный 3 10 23 2 3 4" xfId="11673"/>
    <cellStyle name="Обычный 3 10 23 2 3 4 2" xfId="11674"/>
    <cellStyle name="Обычный 3 10 23 2 3 5" xfId="11675"/>
    <cellStyle name="Обычный 3 10 23 2 4" xfId="11676"/>
    <cellStyle name="Обычный 3 10 23 2 4 2" xfId="11677"/>
    <cellStyle name="Обычный 3 10 23 2 4 2 2" xfId="11678"/>
    <cellStyle name="Обычный 3 10 23 2 4 2 2 2" xfId="11679"/>
    <cellStyle name="Обычный 3 10 23 2 4 2 3" xfId="11680"/>
    <cellStyle name="Обычный 3 10 23 2 4 3" xfId="11681"/>
    <cellStyle name="Обычный 3 10 23 2 4 3 2" xfId="11682"/>
    <cellStyle name="Обычный 3 10 23 2 4 4" xfId="11683"/>
    <cellStyle name="Обычный 3 10 23 2 5" xfId="11684"/>
    <cellStyle name="Обычный 3 10 23 2 5 2" xfId="11685"/>
    <cellStyle name="Обычный 3 10 23 2 5 2 2" xfId="11686"/>
    <cellStyle name="Обычный 3 10 23 2 5 3" xfId="11687"/>
    <cellStyle name="Обычный 3 10 23 2 6" xfId="11688"/>
    <cellStyle name="Обычный 3 10 23 2 6 2" xfId="11689"/>
    <cellStyle name="Обычный 3 10 23 2 7" xfId="11690"/>
    <cellStyle name="Обычный 3 10 23 3" xfId="11691"/>
    <cellStyle name="Обычный 3 10 23 3 2" xfId="11692"/>
    <cellStyle name="Обычный 3 10 23 3 2 2" xfId="11693"/>
    <cellStyle name="Обычный 3 10 23 3 2 2 2" xfId="11694"/>
    <cellStyle name="Обычный 3 10 23 3 2 2 2 2" xfId="11695"/>
    <cellStyle name="Обычный 3 10 23 3 2 2 3" xfId="11696"/>
    <cellStyle name="Обычный 3 10 23 3 2 3" xfId="11697"/>
    <cellStyle name="Обычный 3 10 23 3 2 3 2" xfId="11698"/>
    <cellStyle name="Обычный 3 10 23 3 2 4" xfId="11699"/>
    <cellStyle name="Обычный 3 10 23 3 3" xfId="11700"/>
    <cellStyle name="Обычный 3 10 23 3 3 2" xfId="11701"/>
    <cellStyle name="Обычный 3 10 23 3 3 2 2" xfId="11702"/>
    <cellStyle name="Обычный 3 10 23 3 3 3" xfId="11703"/>
    <cellStyle name="Обычный 3 10 23 3 4" xfId="11704"/>
    <cellStyle name="Обычный 3 10 23 3 4 2" xfId="11705"/>
    <cellStyle name="Обычный 3 10 23 3 5" xfId="11706"/>
    <cellStyle name="Обычный 3 10 23 4" xfId="11707"/>
    <cellStyle name="Обычный 3 10 23 4 2" xfId="11708"/>
    <cellStyle name="Обычный 3 10 23 4 2 2" xfId="11709"/>
    <cellStyle name="Обычный 3 10 23 4 2 2 2" xfId="11710"/>
    <cellStyle name="Обычный 3 10 23 4 2 2 2 2" xfId="11711"/>
    <cellStyle name="Обычный 3 10 23 4 2 2 3" xfId="11712"/>
    <cellStyle name="Обычный 3 10 23 4 2 3" xfId="11713"/>
    <cellStyle name="Обычный 3 10 23 4 2 3 2" xfId="11714"/>
    <cellStyle name="Обычный 3 10 23 4 2 4" xfId="11715"/>
    <cellStyle name="Обычный 3 10 23 4 3" xfId="11716"/>
    <cellStyle name="Обычный 3 10 23 4 3 2" xfId="11717"/>
    <cellStyle name="Обычный 3 10 23 4 3 2 2" xfId="11718"/>
    <cellStyle name="Обычный 3 10 23 4 3 3" xfId="11719"/>
    <cellStyle name="Обычный 3 10 23 4 4" xfId="11720"/>
    <cellStyle name="Обычный 3 10 23 4 4 2" xfId="11721"/>
    <cellStyle name="Обычный 3 10 23 4 5" xfId="11722"/>
    <cellStyle name="Обычный 3 10 23 5" xfId="11723"/>
    <cellStyle name="Обычный 3 10 23 5 2" xfId="11724"/>
    <cellStyle name="Обычный 3 10 23 5 2 2" xfId="11725"/>
    <cellStyle name="Обычный 3 10 23 5 2 2 2" xfId="11726"/>
    <cellStyle name="Обычный 3 10 23 5 2 3" xfId="11727"/>
    <cellStyle name="Обычный 3 10 23 5 3" xfId="11728"/>
    <cellStyle name="Обычный 3 10 23 5 3 2" xfId="11729"/>
    <cellStyle name="Обычный 3 10 23 5 4" xfId="11730"/>
    <cellStyle name="Обычный 3 10 23 6" xfId="11731"/>
    <cellStyle name="Обычный 3 10 23 6 2" xfId="11732"/>
    <cellStyle name="Обычный 3 10 23 6 2 2" xfId="11733"/>
    <cellStyle name="Обычный 3 10 23 6 3" xfId="11734"/>
    <cellStyle name="Обычный 3 10 23 7" xfId="11735"/>
    <cellStyle name="Обычный 3 10 23 7 2" xfId="11736"/>
    <cellStyle name="Обычный 3 10 23 8" xfId="11737"/>
    <cellStyle name="Обычный 3 10 24" xfId="11738"/>
    <cellStyle name="Обычный 3 10 24 2" xfId="11739"/>
    <cellStyle name="Обычный 3 10 24 2 2" xfId="11740"/>
    <cellStyle name="Обычный 3 10 24 2 2 2" xfId="11741"/>
    <cellStyle name="Обычный 3 10 24 2 2 2 2" xfId="11742"/>
    <cellStyle name="Обычный 3 10 24 2 2 2 2 2" xfId="11743"/>
    <cellStyle name="Обычный 3 10 24 2 2 2 2 2 2" xfId="11744"/>
    <cellStyle name="Обычный 3 10 24 2 2 2 2 3" xfId="11745"/>
    <cellStyle name="Обычный 3 10 24 2 2 2 3" xfId="11746"/>
    <cellStyle name="Обычный 3 10 24 2 2 2 3 2" xfId="11747"/>
    <cellStyle name="Обычный 3 10 24 2 2 2 4" xfId="11748"/>
    <cellStyle name="Обычный 3 10 24 2 2 3" xfId="11749"/>
    <cellStyle name="Обычный 3 10 24 2 2 3 2" xfId="11750"/>
    <cellStyle name="Обычный 3 10 24 2 2 3 2 2" xfId="11751"/>
    <cellStyle name="Обычный 3 10 24 2 2 3 3" xfId="11752"/>
    <cellStyle name="Обычный 3 10 24 2 2 4" xfId="11753"/>
    <cellStyle name="Обычный 3 10 24 2 2 4 2" xfId="11754"/>
    <cellStyle name="Обычный 3 10 24 2 2 5" xfId="11755"/>
    <cellStyle name="Обычный 3 10 24 2 3" xfId="11756"/>
    <cellStyle name="Обычный 3 10 24 2 3 2" xfId="11757"/>
    <cellStyle name="Обычный 3 10 24 2 3 2 2" xfId="11758"/>
    <cellStyle name="Обычный 3 10 24 2 3 2 2 2" xfId="11759"/>
    <cellStyle name="Обычный 3 10 24 2 3 2 2 2 2" xfId="11760"/>
    <cellStyle name="Обычный 3 10 24 2 3 2 2 3" xfId="11761"/>
    <cellStyle name="Обычный 3 10 24 2 3 2 3" xfId="11762"/>
    <cellStyle name="Обычный 3 10 24 2 3 2 3 2" xfId="11763"/>
    <cellStyle name="Обычный 3 10 24 2 3 2 4" xfId="11764"/>
    <cellStyle name="Обычный 3 10 24 2 3 3" xfId="11765"/>
    <cellStyle name="Обычный 3 10 24 2 3 3 2" xfId="11766"/>
    <cellStyle name="Обычный 3 10 24 2 3 3 2 2" xfId="11767"/>
    <cellStyle name="Обычный 3 10 24 2 3 3 3" xfId="11768"/>
    <cellStyle name="Обычный 3 10 24 2 3 4" xfId="11769"/>
    <cellStyle name="Обычный 3 10 24 2 3 4 2" xfId="11770"/>
    <cellStyle name="Обычный 3 10 24 2 3 5" xfId="11771"/>
    <cellStyle name="Обычный 3 10 24 2 4" xfId="11772"/>
    <cellStyle name="Обычный 3 10 24 2 4 2" xfId="11773"/>
    <cellStyle name="Обычный 3 10 24 2 4 2 2" xfId="11774"/>
    <cellStyle name="Обычный 3 10 24 2 4 2 2 2" xfId="11775"/>
    <cellStyle name="Обычный 3 10 24 2 4 2 3" xfId="11776"/>
    <cellStyle name="Обычный 3 10 24 2 4 3" xfId="11777"/>
    <cellStyle name="Обычный 3 10 24 2 4 3 2" xfId="11778"/>
    <cellStyle name="Обычный 3 10 24 2 4 4" xfId="11779"/>
    <cellStyle name="Обычный 3 10 24 2 5" xfId="11780"/>
    <cellStyle name="Обычный 3 10 24 2 5 2" xfId="11781"/>
    <cellStyle name="Обычный 3 10 24 2 5 2 2" xfId="11782"/>
    <cellStyle name="Обычный 3 10 24 2 5 3" xfId="11783"/>
    <cellStyle name="Обычный 3 10 24 2 6" xfId="11784"/>
    <cellStyle name="Обычный 3 10 24 2 6 2" xfId="11785"/>
    <cellStyle name="Обычный 3 10 24 2 7" xfId="11786"/>
    <cellStyle name="Обычный 3 10 24 3" xfId="11787"/>
    <cellStyle name="Обычный 3 10 24 3 2" xfId="11788"/>
    <cellStyle name="Обычный 3 10 24 3 2 2" xfId="11789"/>
    <cellStyle name="Обычный 3 10 24 3 2 2 2" xfId="11790"/>
    <cellStyle name="Обычный 3 10 24 3 2 2 2 2" xfId="11791"/>
    <cellStyle name="Обычный 3 10 24 3 2 2 3" xfId="11792"/>
    <cellStyle name="Обычный 3 10 24 3 2 3" xfId="11793"/>
    <cellStyle name="Обычный 3 10 24 3 2 3 2" xfId="11794"/>
    <cellStyle name="Обычный 3 10 24 3 2 4" xfId="11795"/>
    <cellStyle name="Обычный 3 10 24 3 3" xfId="11796"/>
    <cellStyle name="Обычный 3 10 24 3 3 2" xfId="11797"/>
    <cellStyle name="Обычный 3 10 24 3 3 2 2" xfId="11798"/>
    <cellStyle name="Обычный 3 10 24 3 3 3" xfId="11799"/>
    <cellStyle name="Обычный 3 10 24 3 4" xfId="11800"/>
    <cellStyle name="Обычный 3 10 24 3 4 2" xfId="11801"/>
    <cellStyle name="Обычный 3 10 24 3 5" xfId="11802"/>
    <cellStyle name="Обычный 3 10 24 4" xfId="11803"/>
    <cellStyle name="Обычный 3 10 24 4 2" xfId="11804"/>
    <cellStyle name="Обычный 3 10 24 4 2 2" xfId="11805"/>
    <cellStyle name="Обычный 3 10 24 4 2 2 2" xfId="11806"/>
    <cellStyle name="Обычный 3 10 24 4 2 2 2 2" xfId="11807"/>
    <cellStyle name="Обычный 3 10 24 4 2 2 3" xfId="11808"/>
    <cellStyle name="Обычный 3 10 24 4 2 3" xfId="11809"/>
    <cellStyle name="Обычный 3 10 24 4 2 3 2" xfId="11810"/>
    <cellStyle name="Обычный 3 10 24 4 2 4" xfId="11811"/>
    <cellStyle name="Обычный 3 10 24 4 3" xfId="11812"/>
    <cellStyle name="Обычный 3 10 24 4 3 2" xfId="11813"/>
    <cellStyle name="Обычный 3 10 24 4 3 2 2" xfId="11814"/>
    <cellStyle name="Обычный 3 10 24 4 3 3" xfId="11815"/>
    <cellStyle name="Обычный 3 10 24 4 4" xfId="11816"/>
    <cellStyle name="Обычный 3 10 24 4 4 2" xfId="11817"/>
    <cellStyle name="Обычный 3 10 24 4 5" xfId="11818"/>
    <cellStyle name="Обычный 3 10 24 5" xfId="11819"/>
    <cellStyle name="Обычный 3 10 24 5 2" xfId="11820"/>
    <cellStyle name="Обычный 3 10 24 5 2 2" xfId="11821"/>
    <cellStyle name="Обычный 3 10 24 5 2 2 2" xfId="11822"/>
    <cellStyle name="Обычный 3 10 24 5 2 3" xfId="11823"/>
    <cellStyle name="Обычный 3 10 24 5 3" xfId="11824"/>
    <cellStyle name="Обычный 3 10 24 5 3 2" xfId="11825"/>
    <cellStyle name="Обычный 3 10 24 5 4" xfId="11826"/>
    <cellStyle name="Обычный 3 10 24 6" xfId="11827"/>
    <cellStyle name="Обычный 3 10 24 6 2" xfId="11828"/>
    <cellStyle name="Обычный 3 10 24 6 2 2" xfId="11829"/>
    <cellStyle name="Обычный 3 10 24 6 3" xfId="11830"/>
    <cellStyle name="Обычный 3 10 24 7" xfId="11831"/>
    <cellStyle name="Обычный 3 10 24 7 2" xfId="11832"/>
    <cellStyle name="Обычный 3 10 24 8" xfId="11833"/>
    <cellStyle name="Обычный 3 10 25" xfId="11834"/>
    <cellStyle name="Обычный 3 10 25 2" xfId="11835"/>
    <cellStyle name="Обычный 3 10 25 2 2" xfId="11836"/>
    <cellStyle name="Обычный 3 10 25 2 2 2" xfId="11837"/>
    <cellStyle name="Обычный 3 10 25 2 2 2 2" xfId="11838"/>
    <cellStyle name="Обычный 3 10 25 2 2 2 2 2" xfId="11839"/>
    <cellStyle name="Обычный 3 10 25 2 2 2 2 2 2" xfId="11840"/>
    <cellStyle name="Обычный 3 10 25 2 2 2 2 3" xfId="11841"/>
    <cellStyle name="Обычный 3 10 25 2 2 2 3" xfId="11842"/>
    <cellStyle name="Обычный 3 10 25 2 2 2 3 2" xfId="11843"/>
    <cellStyle name="Обычный 3 10 25 2 2 2 4" xfId="11844"/>
    <cellStyle name="Обычный 3 10 25 2 2 3" xfId="11845"/>
    <cellStyle name="Обычный 3 10 25 2 2 3 2" xfId="11846"/>
    <cellStyle name="Обычный 3 10 25 2 2 3 2 2" xfId="11847"/>
    <cellStyle name="Обычный 3 10 25 2 2 3 3" xfId="11848"/>
    <cellStyle name="Обычный 3 10 25 2 2 4" xfId="11849"/>
    <cellStyle name="Обычный 3 10 25 2 2 4 2" xfId="11850"/>
    <cellStyle name="Обычный 3 10 25 2 2 5" xfId="11851"/>
    <cellStyle name="Обычный 3 10 25 2 3" xfId="11852"/>
    <cellStyle name="Обычный 3 10 25 2 3 2" xfId="11853"/>
    <cellStyle name="Обычный 3 10 25 2 3 2 2" xfId="11854"/>
    <cellStyle name="Обычный 3 10 25 2 3 2 2 2" xfId="11855"/>
    <cellStyle name="Обычный 3 10 25 2 3 2 2 2 2" xfId="11856"/>
    <cellStyle name="Обычный 3 10 25 2 3 2 2 3" xfId="11857"/>
    <cellStyle name="Обычный 3 10 25 2 3 2 3" xfId="11858"/>
    <cellStyle name="Обычный 3 10 25 2 3 2 3 2" xfId="11859"/>
    <cellStyle name="Обычный 3 10 25 2 3 2 4" xfId="11860"/>
    <cellStyle name="Обычный 3 10 25 2 3 3" xfId="11861"/>
    <cellStyle name="Обычный 3 10 25 2 3 3 2" xfId="11862"/>
    <cellStyle name="Обычный 3 10 25 2 3 3 2 2" xfId="11863"/>
    <cellStyle name="Обычный 3 10 25 2 3 3 3" xfId="11864"/>
    <cellStyle name="Обычный 3 10 25 2 3 4" xfId="11865"/>
    <cellStyle name="Обычный 3 10 25 2 3 4 2" xfId="11866"/>
    <cellStyle name="Обычный 3 10 25 2 3 5" xfId="11867"/>
    <cellStyle name="Обычный 3 10 25 2 4" xfId="11868"/>
    <cellStyle name="Обычный 3 10 25 2 4 2" xfId="11869"/>
    <cellStyle name="Обычный 3 10 25 2 4 2 2" xfId="11870"/>
    <cellStyle name="Обычный 3 10 25 2 4 2 2 2" xfId="11871"/>
    <cellStyle name="Обычный 3 10 25 2 4 2 3" xfId="11872"/>
    <cellStyle name="Обычный 3 10 25 2 4 3" xfId="11873"/>
    <cellStyle name="Обычный 3 10 25 2 4 3 2" xfId="11874"/>
    <cellStyle name="Обычный 3 10 25 2 4 4" xfId="11875"/>
    <cellStyle name="Обычный 3 10 25 2 5" xfId="11876"/>
    <cellStyle name="Обычный 3 10 25 2 5 2" xfId="11877"/>
    <cellStyle name="Обычный 3 10 25 2 5 2 2" xfId="11878"/>
    <cellStyle name="Обычный 3 10 25 2 5 3" xfId="11879"/>
    <cellStyle name="Обычный 3 10 25 2 6" xfId="11880"/>
    <cellStyle name="Обычный 3 10 25 2 6 2" xfId="11881"/>
    <cellStyle name="Обычный 3 10 25 2 7" xfId="11882"/>
    <cellStyle name="Обычный 3 10 25 3" xfId="11883"/>
    <cellStyle name="Обычный 3 10 25 3 2" xfId="11884"/>
    <cellStyle name="Обычный 3 10 25 3 2 2" xfId="11885"/>
    <cellStyle name="Обычный 3 10 25 3 2 2 2" xfId="11886"/>
    <cellStyle name="Обычный 3 10 25 3 2 2 2 2" xfId="11887"/>
    <cellStyle name="Обычный 3 10 25 3 2 2 3" xfId="11888"/>
    <cellStyle name="Обычный 3 10 25 3 2 3" xfId="11889"/>
    <cellStyle name="Обычный 3 10 25 3 2 3 2" xfId="11890"/>
    <cellStyle name="Обычный 3 10 25 3 2 4" xfId="11891"/>
    <cellStyle name="Обычный 3 10 25 3 3" xfId="11892"/>
    <cellStyle name="Обычный 3 10 25 3 3 2" xfId="11893"/>
    <cellStyle name="Обычный 3 10 25 3 3 2 2" xfId="11894"/>
    <cellStyle name="Обычный 3 10 25 3 3 3" xfId="11895"/>
    <cellStyle name="Обычный 3 10 25 3 4" xfId="11896"/>
    <cellStyle name="Обычный 3 10 25 3 4 2" xfId="11897"/>
    <cellStyle name="Обычный 3 10 25 3 5" xfId="11898"/>
    <cellStyle name="Обычный 3 10 25 4" xfId="11899"/>
    <cellStyle name="Обычный 3 10 25 4 2" xfId="11900"/>
    <cellStyle name="Обычный 3 10 25 4 2 2" xfId="11901"/>
    <cellStyle name="Обычный 3 10 25 4 2 2 2" xfId="11902"/>
    <cellStyle name="Обычный 3 10 25 4 2 2 2 2" xfId="11903"/>
    <cellStyle name="Обычный 3 10 25 4 2 2 3" xfId="11904"/>
    <cellStyle name="Обычный 3 10 25 4 2 3" xfId="11905"/>
    <cellStyle name="Обычный 3 10 25 4 2 3 2" xfId="11906"/>
    <cellStyle name="Обычный 3 10 25 4 2 4" xfId="11907"/>
    <cellStyle name="Обычный 3 10 25 4 3" xfId="11908"/>
    <cellStyle name="Обычный 3 10 25 4 3 2" xfId="11909"/>
    <cellStyle name="Обычный 3 10 25 4 3 2 2" xfId="11910"/>
    <cellStyle name="Обычный 3 10 25 4 3 3" xfId="11911"/>
    <cellStyle name="Обычный 3 10 25 4 4" xfId="11912"/>
    <cellStyle name="Обычный 3 10 25 4 4 2" xfId="11913"/>
    <cellStyle name="Обычный 3 10 25 4 5" xfId="11914"/>
    <cellStyle name="Обычный 3 10 25 5" xfId="11915"/>
    <cellStyle name="Обычный 3 10 25 5 2" xfId="11916"/>
    <cellStyle name="Обычный 3 10 25 5 2 2" xfId="11917"/>
    <cellStyle name="Обычный 3 10 25 5 2 2 2" xfId="11918"/>
    <cellStyle name="Обычный 3 10 25 5 2 3" xfId="11919"/>
    <cellStyle name="Обычный 3 10 25 5 3" xfId="11920"/>
    <cellStyle name="Обычный 3 10 25 5 3 2" xfId="11921"/>
    <cellStyle name="Обычный 3 10 25 5 4" xfId="11922"/>
    <cellStyle name="Обычный 3 10 25 6" xfId="11923"/>
    <cellStyle name="Обычный 3 10 25 6 2" xfId="11924"/>
    <cellStyle name="Обычный 3 10 25 6 2 2" xfId="11925"/>
    <cellStyle name="Обычный 3 10 25 6 3" xfId="11926"/>
    <cellStyle name="Обычный 3 10 25 7" xfId="11927"/>
    <cellStyle name="Обычный 3 10 25 7 2" xfId="11928"/>
    <cellStyle name="Обычный 3 10 25 8" xfId="11929"/>
    <cellStyle name="Обычный 3 10 26" xfId="11930"/>
    <cellStyle name="Обычный 3 10 26 2" xfId="11931"/>
    <cellStyle name="Обычный 3 10 26 2 2" xfId="11932"/>
    <cellStyle name="Обычный 3 10 26 2 2 2" xfId="11933"/>
    <cellStyle name="Обычный 3 10 26 2 2 2 2" xfId="11934"/>
    <cellStyle name="Обычный 3 10 26 2 2 2 2 2" xfId="11935"/>
    <cellStyle name="Обычный 3 10 26 2 2 2 2 2 2" xfId="11936"/>
    <cellStyle name="Обычный 3 10 26 2 2 2 2 3" xfId="11937"/>
    <cellStyle name="Обычный 3 10 26 2 2 2 3" xfId="11938"/>
    <cellStyle name="Обычный 3 10 26 2 2 2 3 2" xfId="11939"/>
    <cellStyle name="Обычный 3 10 26 2 2 2 4" xfId="11940"/>
    <cellStyle name="Обычный 3 10 26 2 2 3" xfId="11941"/>
    <cellStyle name="Обычный 3 10 26 2 2 3 2" xfId="11942"/>
    <cellStyle name="Обычный 3 10 26 2 2 3 2 2" xfId="11943"/>
    <cellStyle name="Обычный 3 10 26 2 2 3 3" xfId="11944"/>
    <cellStyle name="Обычный 3 10 26 2 2 4" xfId="11945"/>
    <cellStyle name="Обычный 3 10 26 2 2 4 2" xfId="11946"/>
    <cellStyle name="Обычный 3 10 26 2 2 5" xfId="11947"/>
    <cellStyle name="Обычный 3 10 26 2 3" xfId="11948"/>
    <cellStyle name="Обычный 3 10 26 2 3 2" xfId="11949"/>
    <cellStyle name="Обычный 3 10 26 2 3 2 2" xfId="11950"/>
    <cellStyle name="Обычный 3 10 26 2 3 2 2 2" xfId="11951"/>
    <cellStyle name="Обычный 3 10 26 2 3 2 2 2 2" xfId="11952"/>
    <cellStyle name="Обычный 3 10 26 2 3 2 2 3" xfId="11953"/>
    <cellStyle name="Обычный 3 10 26 2 3 2 3" xfId="11954"/>
    <cellStyle name="Обычный 3 10 26 2 3 2 3 2" xfId="11955"/>
    <cellStyle name="Обычный 3 10 26 2 3 2 4" xfId="11956"/>
    <cellStyle name="Обычный 3 10 26 2 3 3" xfId="11957"/>
    <cellStyle name="Обычный 3 10 26 2 3 3 2" xfId="11958"/>
    <cellStyle name="Обычный 3 10 26 2 3 3 2 2" xfId="11959"/>
    <cellStyle name="Обычный 3 10 26 2 3 3 3" xfId="11960"/>
    <cellStyle name="Обычный 3 10 26 2 3 4" xfId="11961"/>
    <cellStyle name="Обычный 3 10 26 2 3 4 2" xfId="11962"/>
    <cellStyle name="Обычный 3 10 26 2 3 5" xfId="11963"/>
    <cellStyle name="Обычный 3 10 26 2 4" xfId="11964"/>
    <cellStyle name="Обычный 3 10 26 2 4 2" xfId="11965"/>
    <cellStyle name="Обычный 3 10 26 2 4 2 2" xfId="11966"/>
    <cellStyle name="Обычный 3 10 26 2 4 2 2 2" xfId="11967"/>
    <cellStyle name="Обычный 3 10 26 2 4 2 3" xfId="11968"/>
    <cellStyle name="Обычный 3 10 26 2 4 3" xfId="11969"/>
    <cellStyle name="Обычный 3 10 26 2 4 3 2" xfId="11970"/>
    <cellStyle name="Обычный 3 10 26 2 4 4" xfId="11971"/>
    <cellStyle name="Обычный 3 10 26 2 5" xfId="11972"/>
    <cellStyle name="Обычный 3 10 26 2 5 2" xfId="11973"/>
    <cellStyle name="Обычный 3 10 26 2 5 2 2" xfId="11974"/>
    <cellStyle name="Обычный 3 10 26 2 5 3" xfId="11975"/>
    <cellStyle name="Обычный 3 10 26 2 6" xfId="11976"/>
    <cellStyle name="Обычный 3 10 26 2 6 2" xfId="11977"/>
    <cellStyle name="Обычный 3 10 26 2 7" xfId="11978"/>
    <cellStyle name="Обычный 3 10 26 3" xfId="11979"/>
    <cellStyle name="Обычный 3 10 26 3 2" xfId="11980"/>
    <cellStyle name="Обычный 3 10 26 3 2 2" xfId="11981"/>
    <cellStyle name="Обычный 3 10 26 3 2 2 2" xfId="11982"/>
    <cellStyle name="Обычный 3 10 26 3 2 2 2 2" xfId="11983"/>
    <cellStyle name="Обычный 3 10 26 3 2 2 3" xfId="11984"/>
    <cellStyle name="Обычный 3 10 26 3 2 3" xfId="11985"/>
    <cellStyle name="Обычный 3 10 26 3 2 3 2" xfId="11986"/>
    <cellStyle name="Обычный 3 10 26 3 2 4" xfId="11987"/>
    <cellStyle name="Обычный 3 10 26 3 3" xfId="11988"/>
    <cellStyle name="Обычный 3 10 26 3 3 2" xfId="11989"/>
    <cellStyle name="Обычный 3 10 26 3 3 2 2" xfId="11990"/>
    <cellStyle name="Обычный 3 10 26 3 3 3" xfId="11991"/>
    <cellStyle name="Обычный 3 10 26 3 4" xfId="11992"/>
    <cellStyle name="Обычный 3 10 26 3 4 2" xfId="11993"/>
    <cellStyle name="Обычный 3 10 26 3 5" xfId="11994"/>
    <cellStyle name="Обычный 3 10 26 4" xfId="11995"/>
    <cellStyle name="Обычный 3 10 26 4 2" xfId="11996"/>
    <cellStyle name="Обычный 3 10 26 4 2 2" xfId="11997"/>
    <cellStyle name="Обычный 3 10 26 4 2 2 2" xfId="11998"/>
    <cellStyle name="Обычный 3 10 26 4 2 2 2 2" xfId="11999"/>
    <cellStyle name="Обычный 3 10 26 4 2 2 3" xfId="12000"/>
    <cellStyle name="Обычный 3 10 26 4 2 3" xfId="12001"/>
    <cellStyle name="Обычный 3 10 26 4 2 3 2" xfId="12002"/>
    <cellStyle name="Обычный 3 10 26 4 2 4" xfId="12003"/>
    <cellStyle name="Обычный 3 10 26 4 3" xfId="12004"/>
    <cellStyle name="Обычный 3 10 26 4 3 2" xfId="12005"/>
    <cellStyle name="Обычный 3 10 26 4 3 2 2" xfId="12006"/>
    <cellStyle name="Обычный 3 10 26 4 3 3" xfId="12007"/>
    <cellStyle name="Обычный 3 10 26 4 4" xfId="12008"/>
    <cellStyle name="Обычный 3 10 26 4 4 2" xfId="12009"/>
    <cellStyle name="Обычный 3 10 26 4 5" xfId="12010"/>
    <cellStyle name="Обычный 3 10 26 5" xfId="12011"/>
    <cellStyle name="Обычный 3 10 26 5 2" xfId="12012"/>
    <cellStyle name="Обычный 3 10 26 5 2 2" xfId="12013"/>
    <cellStyle name="Обычный 3 10 26 5 2 2 2" xfId="12014"/>
    <cellStyle name="Обычный 3 10 26 5 2 3" xfId="12015"/>
    <cellStyle name="Обычный 3 10 26 5 3" xfId="12016"/>
    <cellStyle name="Обычный 3 10 26 5 3 2" xfId="12017"/>
    <cellStyle name="Обычный 3 10 26 5 4" xfId="12018"/>
    <cellStyle name="Обычный 3 10 26 6" xfId="12019"/>
    <cellStyle name="Обычный 3 10 26 6 2" xfId="12020"/>
    <cellStyle name="Обычный 3 10 26 6 2 2" xfId="12021"/>
    <cellStyle name="Обычный 3 10 26 6 3" xfId="12022"/>
    <cellStyle name="Обычный 3 10 26 7" xfId="12023"/>
    <cellStyle name="Обычный 3 10 26 7 2" xfId="12024"/>
    <cellStyle name="Обычный 3 10 26 8" xfId="12025"/>
    <cellStyle name="Обычный 3 10 27" xfId="12026"/>
    <cellStyle name="Обычный 3 10 27 2" xfId="12027"/>
    <cellStyle name="Обычный 3 10 27 2 2" xfId="12028"/>
    <cellStyle name="Обычный 3 10 27 2 2 2" xfId="12029"/>
    <cellStyle name="Обычный 3 10 27 2 2 2 2" xfId="12030"/>
    <cellStyle name="Обычный 3 10 27 2 2 2 2 2" xfId="12031"/>
    <cellStyle name="Обычный 3 10 27 2 2 2 2 2 2" xfId="12032"/>
    <cellStyle name="Обычный 3 10 27 2 2 2 2 3" xfId="12033"/>
    <cellStyle name="Обычный 3 10 27 2 2 2 3" xfId="12034"/>
    <cellStyle name="Обычный 3 10 27 2 2 2 3 2" xfId="12035"/>
    <cellStyle name="Обычный 3 10 27 2 2 2 4" xfId="12036"/>
    <cellStyle name="Обычный 3 10 27 2 2 3" xfId="12037"/>
    <cellStyle name="Обычный 3 10 27 2 2 3 2" xfId="12038"/>
    <cellStyle name="Обычный 3 10 27 2 2 3 2 2" xfId="12039"/>
    <cellStyle name="Обычный 3 10 27 2 2 3 3" xfId="12040"/>
    <cellStyle name="Обычный 3 10 27 2 2 4" xfId="12041"/>
    <cellStyle name="Обычный 3 10 27 2 2 4 2" xfId="12042"/>
    <cellStyle name="Обычный 3 10 27 2 2 5" xfId="12043"/>
    <cellStyle name="Обычный 3 10 27 2 3" xfId="12044"/>
    <cellStyle name="Обычный 3 10 27 2 3 2" xfId="12045"/>
    <cellStyle name="Обычный 3 10 27 2 3 2 2" xfId="12046"/>
    <cellStyle name="Обычный 3 10 27 2 3 2 2 2" xfId="12047"/>
    <cellStyle name="Обычный 3 10 27 2 3 2 2 2 2" xfId="12048"/>
    <cellStyle name="Обычный 3 10 27 2 3 2 2 3" xfId="12049"/>
    <cellStyle name="Обычный 3 10 27 2 3 2 3" xfId="12050"/>
    <cellStyle name="Обычный 3 10 27 2 3 2 3 2" xfId="12051"/>
    <cellStyle name="Обычный 3 10 27 2 3 2 4" xfId="12052"/>
    <cellStyle name="Обычный 3 10 27 2 3 3" xfId="12053"/>
    <cellStyle name="Обычный 3 10 27 2 3 3 2" xfId="12054"/>
    <cellStyle name="Обычный 3 10 27 2 3 3 2 2" xfId="12055"/>
    <cellStyle name="Обычный 3 10 27 2 3 3 3" xfId="12056"/>
    <cellStyle name="Обычный 3 10 27 2 3 4" xfId="12057"/>
    <cellStyle name="Обычный 3 10 27 2 3 4 2" xfId="12058"/>
    <cellStyle name="Обычный 3 10 27 2 3 5" xfId="12059"/>
    <cellStyle name="Обычный 3 10 27 2 4" xfId="12060"/>
    <cellStyle name="Обычный 3 10 27 2 4 2" xfId="12061"/>
    <cellStyle name="Обычный 3 10 27 2 4 2 2" xfId="12062"/>
    <cellStyle name="Обычный 3 10 27 2 4 2 2 2" xfId="12063"/>
    <cellStyle name="Обычный 3 10 27 2 4 2 3" xfId="12064"/>
    <cellStyle name="Обычный 3 10 27 2 4 3" xfId="12065"/>
    <cellStyle name="Обычный 3 10 27 2 4 3 2" xfId="12066"/>
    <cellStyle name="Обычный 3 10 27 2 4 4" xfId="12067"/>
    <cellStyle name="Обычный 3 10 27 2 5" xfId="12068"/>
    <cellStyle name="Обычный 3 10 27 2 5 2" xfId="12069"/>
    <cellStyle name="Обычный 3 10 27 2 5 2 2" xfId="12070"/>
    <cellStyle name="Обычный 3 10 27 2 5 3" xfId="12071"/>
    <cellStyle name="Обычный 3 10 27 2 6" xfId="12072"/>
    <cellStyle name="Обычный 3 10 27 2 6 2" xfId="12073"/>
    <cellStyle name="Обычный 3 10 27 2 7" xfId="12074"/>
    <cellStyle name="Обычный 3 10 27 3" xfId="12075"/>
    <cellStyle name="Обычный 3 10 27 3 2" xfId="12076"/>
    <cellStyle name="Обычный 3 10 27 3 2 2" xfId="12077"/>
    <cellStyle name="Обычный 3 10 27 3 2 2 2" xfId="12078"/>
    <cellStyle name="Обычный 3 10 27 3 2 2 2 2" xfId="12079"/>
    <cellStyle name="Обычный 3 10 27 3 2 2 3" xfId="12080"/>
    <cellStyle name="Обычный 3 10 27 3 2 3" xfId="12081"/>
    <cellStyle name="Обычный 3 10 27 3 2 3 2" xfId="12082"/>
    <cellStyle name="Обычный 3 10 27 3 2 4" xfId="12083"/>
    <cellStyle name="Обычный 3 10 27 3 3" xfId="12084"/>
    <cellStyle name="Обычный 3 10 27 3 3 2" xfId="12085"/>
    <cellStyle name="Обычный 3 10 27 3 3 2 2" xfId="12086"/>
    <cellStyle name="Обычный 3 10 27 3 3 3" xfId="12087"/>
    <cellStyle name="Обычный 3 10 27 3 4" xfId="12088"/>
    <cellStyle name="Обычный 3 10 27 3 4 2" xfId="12089"/>
    <cellStyle name="Обычный 3 10 27 3 5" xfId="12090"/>
    <cellStyle name="Обычный 3 10 27 4" xfId="12091"/>
    <cellStyle name="Обычный 3 10 27 4 2" xfId="12092"/>
    <cellStyle name="Обычный 3 10 27 4 2 2" xfId="12093"/>
    <cellStyle name="Обычный 3 10 27 4 2 2 2" xfId="12094"/>
    <cellStyle name="Обычный 3 10 27 4 2 2 2 2" xfId="12095"/>
    <cellStyle name="Обычный 3 10 27 4 2 2 3" xfId="12096"/>
    <cellStyle name="Обычный 3 10 27 4 2 3" xfId="12097"/>
    <cellStyle name="Обычный 3 10 27 4 2 3 2" xfId="12098"/>
    <cellStyle name="Обычный 3 10 27 4 2 4" xfId="12099"/>
    <cellStyle name="Обычный 3 10 27 4 3" xfId="12100"/>
    <cellStyle name="Обычный 3 10 27 4 3 2" xfId="12101"/>
    <cellStyle name="Обычный 3 10 27 4 3 2 2" xfId="12102"/>
    <cellStyle name="Обычный 3 10 27 4 3 3" xfId="12103"/>
    <cellStyle name="Обычный 3 10 27 4 4" xfId="12104"/>
    <cellStyle name="Обычный 3 10 27 4 4 2" xfId="12105"/>
    <cellStyle name="Обычный 3 10 27 4 5" xfId="12106"/>
    <cellStyle name="Обычный 3 10 27 5" xfId="12107"/>
    <cellStyle name="Обычный 3 10 27 5 2" xfId="12108"/>
    <cellStyle name="Обычный 3 10 27 5 2 2" xfId="12109"/>
    <cellStyle name="Обычный 3 10 27 5 2 2 2" xfId="12110"/>
    <cellStyle name="Обычный 3 10 27 5 2 3" xfId="12111"/>
    <cellStyle name="Обычный 3 10 27 5 3" xfId="12112"/>
    <cellStyle name="Обычный 3 10 27 5 3 2" xfId="12113"/>
    <cellStyle name="Обычный 3 10 27 5 4" xfId="12114"/>
    <cellStyle name="Обычный 3 10 27 6" xfId="12115"/>
    <cellStyle name="Обычный 3 10 27 6 2" xfId="12116"/>
    <cellStyle name="Обычный 3 10 27 6 2 2" xfId="12117"/>
    <cellStyle name="Обычный 3 10 27 6 3" xfId="12118"/>
    <cellStyle name="Обычный 3 10 27 7" xfId="12119"/>
    <cellStyle name="Обычный 3 10 27 7 2" xfId="12120"/>
    <cellStyle name="Обычный 3 10 27 8" xfId="12121"/>
    <cellStyle name="Обычный 3 10 28" xfId="12122"/>
    <cellStyle name="Обычный 3 10 28 2" xfId="12123"/>
    <cellStyle name="Обычный 3 10 28 2 2" xfId="12124"/>
    <cellStyle name="Обычный 3 10 28 2 2 2" xfId="12125"/>
    <cellStyle name="Обычный 3 10 28 2 2 2 2" xfId="12126"/>
    <cellStyle name="Обычный 3 10 28 2 2 2 2 2" xfId="12127"/>
    <cellStyle name="Обычный 3 10 28 2 2 2 2 2 2" xfId="12128"/>
    <cellStyle name="Обычный 3 10 28 2 2 2 2 3" xfId="12129"/>
    <cellStyle name="Обычный 3 10 28 2 2 2 3" xfId="12130"/>
    <cellStyle name="Обычный 3 10 28 2 2 2 3 2" xfId="12131"/>
    <cellStyle name="Обычный 3 10 28 2 2 2 4" xfId="12132"/>
    <cellStyle name="Обычный 3 10 28 2 2 3" xfId="12133"/>
    <cellStyle name="Обычный 3 10 28 2 2 3 2" xfId="12134"/>
    <cellStyle name="Обычный 3 10 28 2 2 3 2 2" xfId="12135"/>
    <cellStyle name="Обычный 3 10 28 2 2 3 3" xfId="12136"/>
    <cellStyle name="Обычный 3 10 28 2 2 4" xfId="12137"/>
    <cellStyle name="Обычный 3 10 28 2 2 4 2" xfId="12138"/>
    <cellStyle name="Обычный 3 10 28 2 2 5" xfId="12139"/>
    <cellStyle name="Обычный 3 10 28 2 3" xfId="12140"/>
    <cellStyle name="Обычный 3 10 28 2 3 2" xfId="12141"/>
    <cellStyle name="Обычный 3 10 28 2 3 2 2" xfId="12142"/>
    <cellStyle name="Обычный 3 10 28 2 3 2 2 2" xfId="12143"/>
    <cellStyle name="Обычный 3 10 28 2 3 2 2 2 2" xfId="12144"/>
    <cellStyle name="Обычный 3 10 28 2 3 2 2 3" xfId="12145"/>
    <cellStyle name="Обычный 3 10 28 2 3 2 3" xfId="12146"/>
    <cellStyle name="Обычный 3 10 28 2 3 2 3 2" xfId="12147"/>
    <cellStyle name="Обычный 3 10 28 2 3 2 4" xfId="12148"/>
    <cellStyle name="Обычный 3 10 28 2 3 3" xfId="12149"/>
    <cellStyle name="Обычный 3 10 28 2 3 3 2" xfId="12150"/>
    <cellStyle name="Обычный 3 10 28 2 3 3 2 2" xfId="12151"/>
    <cellStyle name="Обычный 3 10 28 2 3 3 3" xfId="12152"/>
    <cellStyle name="Обычный 3 10 28 2 3 4" xfId="12153"/>
    <cellStyle name="Обычный 3 10 28 2 3 4 2" xfId="12154"/>
    <cellStyle name="Обычный 3 10 28 2 3 5" xfId="12155"/>
    <cellStyle name="Обычный 3 10 28 2 4" xfId="12156"/>
    <cellStyle name="Обычный 3 10 28 2 4 2" xfId="12157"/>
    <cellStyle name="Обычный 3 10 28 2 4 2 2" xfId="12158"/>
    <cellStyle name="Обычный 3 10 28 2 4 2 2 2" xfId="12159"/>
    <cellStyle name="Обычный 3 10 28 2 4 2 3" xfId="12160"/>
    <cellStyle name="Обычный 3 10 28 2 4 3" xfId="12161"/>
    <cellStyle name="Обычный 3 10 28 2 4 3 2" xfId="12162"/>
    <cellStyle name="Обычный 3 10 28 2 4 4" xfId="12163"/>
    <cellStyle name="Обычный 3 10 28 2 5" xfId="12164"/>
    <cellStyle name="Обычный 3 10 28 2 5 2" xfId="12165"/>
    <cellStyle name="Обычный 3 10 28 2 5 2 2" xfId="12166"/>
    <cellStyle name="Обычный 3 10 28 2 5 3" xfId="12167"/>
    <cellStyle name="Обычный 3 10 28 2 6" xfId="12168"/>
    <cellStyle name="Обычный 3 10 28 2 6 2" xfId="12169"/>
    <cellStyle name="Обычный 3 10 28 2 7" xfId="12170"/>
    <cellStyle name="Обычный 3 10 28 3" xfId="12171"/>
    <cellStyle name="Обычный 3 10 28 3 2" xfId="12172"/>
    <cellStyle name="Обычный 3 10 28 3 2 2" xfId="12173"/>
    <cellStyle name="Обычный 3 10 28 3 2 2 2" xfId="12174"/>
    <cellStyle name="Обычный 3 10 28 3 2 2 2 2" xfId="12175"/>
    <cellStyle name="Обычный 3 10 28 3 2 2 3" xfId="12176"/>
    <cellStyle name="Обычный 3 10 28 3 2 3" xfId="12177"/>
    <cellStyle name="Обычный 3 10 28 3 2 3 2" xfId="12178"/>
    <cellStyle name="Обычный 3 10 28 3 2 4" xfId="12179"/>
    <cellStyle name="Обычный 3 10 28 3 3" xfId="12180"/>
    <cellStyle name="Обычный 3 10 28 3 3 2" xfId="12181"/>
    <cellStyle name="Обычный 3 10 28 3 3 2 2" xfId="12182"/>
    <cellStyle name="Обычный 3 10 28 3 3 3" xfId="12183"/>
    <cellStyle name="Обычный 3 10 28 3 4" xfId="12184"/>
    <cellStyle name="Обычный 3 10 28 3 4 2" xfId="12185"/>
    <cellStyle name="Обычный 3 10 28 3 5" xfId="12186"/>
    <cellStyle name="Обычный 3 10 28 4" xfId="12187"/>
    <cellStyle name="Обычный 3 10 28 4 2" xfId="12188"/>
    <cellStyle name="Обычный 3 10 28 4 2 2" xfId="12189"/>
    <cellStyle name="Обычный 3 10 28 4 2 2 2" xfId="12190"/>
    <cellStyle name="Обычный 3 10 28 4 2 2 2 2" xfId="12191"/>
    <cellStyle name="Обычный 3 10 28 4 2 2 3" xfId="12192"/>
    <cellStyle name="Обычный 3 10 28 4 2 3" xfId="12193"/>
    <cellStyle name="Обычный 3 10 28 4 2 3 2" xfId="12194"/>
    <cellStyle name="Обычный 3 10 28 4 2 4" xfId="12195"/>
    <cellStyle name="Обычный 3 10 28 4 3" xfId="12196"/>
    <cellStyle name="Обычный 3 10 28 4 3 2" xfId="12197"/>
    <cellStyle name="Обычный 3 10 28 4 3 2 2" xfId="12198"/>
    <cellStyle name="Обычный 3 10 28 4 3 3" xfId="12199"/>
    <cellStyle name="Обычный 3 10 28 4 4" xfId="12200"/>
    <cellStyle name="Обычный 3 10 28 4 4 2" xfId="12201"/>
    <cellStyle name="Обычный 3 10 28 4 5" xfId="12202"/>
    <cellStyle name="Обычный 3 10 28 5" xfId="12203"/>
    <cellStyle name="Обычный 3 10 28 5 2" xfId="12204"/>
    <cellStyle name="Обычный 3 10 28 5 2 2" xfId="12205"/>
    <cellStyle name="Обычный 3 10 28 5 2 2 2" xfId="12206"/>
    <cellStyle name="Обычный 3 10 28 5 2 3" xfId="12207"/>
    <cellStyle name="Обычный 3 10 28 5 3" xfId="12208"/>
    <cellStyle name="Обычный 3 10 28 5 3 2" xfId="12209"/>
    <cellStyle name="Обычный 3 10 28 5 4" xfId="12210"/>
    <cellStyle name="Обычный 3 10 28 6" xfId="12211"/>
    <cellStyle name="Обычный 3 10 28 6 2" xfId="12212"/>
    <cellStyle name="Обычный 3 10 28 6 2 2" xfId="12213"/>
    <cellStyle name="Обычный 3 10 28 6 3" xfId="12214"/>
    <cellStyle name="Обычный 3 10 28 7" xfId="12215"/>
    <cellStyle name="Обычный 3 10 28 7 2" xfId="12216"/>
    <cellStyle name="Обычный 3 10 28 8" xfId="12217"/>
    <cellStyle name="Обычный 3 10 29" xfId="12218"/>
    <cellStyle name="Обычный 3 10 29 2" xfId="12219"/>
    <cellStyle name="Обычный 3 10 29 2 2" xfId="12220"/>
    <cellStyle name="Обычный 3 10 29 2 2 2" xfId="12221"/>
    <cellStyle name="Обычный 3 10 29 2 2 2 2" xfId="12222"/>
    <cellStyle name="Обычный 3 10 29 2 2 2 2 2" xfId="12223"/>
    <cellStyle name="Обычный 3 10 29 2 2 2 2 2 2" xfId="12224"/>
    <cellStyle name="Обычный 3 10 29 2 2 2 2 3" xfId="12225"/>
    <cellStyle name="Обычный 3 10 29 2 2 2 3" xfId="12226"/>
    <cellStyle name="Обычный 3 10 29 2 2 2 3 2" xfId="12227"/>
    <cellStyle name="Обычный 3 10 29 2 2 2 4" xfId="12228"/>
    <cellStyle name="Обычный 3 10 29 2 2 3" xfId="12229"/>
    <cellStyle name="Обычный 3 10 29 2 2 3 2" xfId="12230"/>
    <cellStyle name="Обычный 3 10 29 2 2 3 2 2" xfId="12231"/>
    <cellStyle name="Обычный 3 10 29 2 2 3 3" xfId="12232"/>
    <cellStyle name="Обычный 3 10 29 2 2 4" xfId="12233"/>
    <cellStyle name="Обычный 3 10 29 2 2 4 2" xfId="12234"/>
    <cellStyle name="Обычный 3 10 29 2 2 5" xfId="12235"/>
    <cellStyle name="Обычный 3 10 29 2 3" xfId="12236"/>
    <cellStyle name="Обычный 3 10 29 2 3 2" xfId="12237"/>
    <cellStyle name="Обычный 3 10 29 2 3 2 2" xfId="12238"/>
    <cellStyle name="Обычный 3 10 29 2 3 2 2 2" xfId="12239"/>
    <cellStyle name="Обычный 3 10 29 2 3 2 2 2 2" xfId="12240"/>
    <cellStyle name="Обычный 3 10 29 2 3 2 2 3" xfId="12241"/>
    <cellStyle name="Обычный 3 10 29 2 3 2 3" xfId="12242"/>
    <cellStyle name="Обычный 3 10 29 2 3 2 3 2" xfId="12243"/>
    <cellStyle name="Обычный 3 10 29 2 3 2 4" xfId="12244"/>
    <cellStyle name="Обычный 3 10 29 2 3 3" xfId="12245"/>
    <cellStyle name="Обычный 3 10 29 2 3 3 2" xfId="12246"/>
    <cellStyle name="Обычный 3 10 29 2 3 3 2 2" xfId="12247"/>
    <cellStyle name="Обычный 3 10 29 2 3 3 3" xfId="12248"/>
    <cellStyle name="Обычный 3 10 29 2 3 4" xfId="12249"/>
    <cellStyle name="Обычный 3 10 29 2 3 4 2" xfId="12250"/>
    <cellStyle name="Обычный 3 10 29 2 3 5" xfId="12251"/>
    <cellStyle name="Обычный 3 10 29 2 4" xfId="12252"/>
    <cellStyle name="Обычный 3 10 29 2 4 2" xfId="12253"/>
    <cellStyle name="Обычный 3 10 29 2 4 2 2" xfId="12254"/>
    <cellStyle name="Обычный 3 10 29 2 4 2 2 2" xfId="12255"/>
    <cellStyle name="Обычный 3 10 29 2 4 2 3" xfId="12256"/>
    <cellStyle name="Обычный 3 10 29 2 4 3" xfId="12257"/>
    <cellStyle name="Обычный 3 10 29 2 4 3 2" xfId="12258"/>
    <cellStyle name="Обычный 3 10 29 2 4 4" xfId="12259"/>
    <cellStyle name="Обычный 3 10 29 2 5" xfId="12260"/>
    <cellStyle name="Обычный 3 10 29 2 5 2" xfId="12261"/>
    <cellStyle name="Обычный 3 10 29 2 5 2 2" xfId="12262"/>
    <cellStyle name="Обычный 3 10 29 2 5 3" xfId="12263"/>
    <cellStyle name="Обычный 3 10 29 2 6" xfId="12264"/>
    <cellStyle name="Обычный 3 10 29 2 6 2" xfId="12265"/>
    <cellStyle name="Обычный 3 10 29 2 7" xfId="12266"/>
    <cellStyle name="Обычный 3 10 29 3" xfId="12267"/>
    <cellStyle name="Обычный 3 10 29 3 2" xfId="12268"/>
    <cellStyle name="Обычный 3 10 29 3 2 2" xfId="12269"/>
    <cellStyle name="Обычный 3 10 29 3 2 2 2" xfId="12270"/>
    <cellStyle name="Обычный 3 10 29 3 2 2 2 2" xfId="12271"/>
    <cellStyle name="Обычный 3 10 29 3 2 2 3" xfId="12272"/>
    <cellStyle name="Обычный 3 10 29 3 2 3" xfId="12273"/>
    <cellStyle name="Обычный 3 10 29 3 2 3 2" xfId="12274"/>
    <cellStyle name="Обычный 3 10 29 3 2 4" xfId="12275"/>
    <cellStyle name="Обычный 3 10 29 3 3" xfId="12276"/>
    <cellStyle name="Обычный 3 10 29 3 3 2" xfId="12277"/>
    <cellStyle name="Обычный 3 10 29 3 3 2 2" xfId="12278"/>
    <cellStyle name="Обычный 3 10 29 3 3 3" xfId="12279"/>
    <cellStyle name="Обычный 3 10 29 3 4" xfId="12280"/>
    <cellStyle name="Обычный 3 10 29 3 4 2" xfId="12281"/>
    <cellStyle name="Обычный 3 10 29 3 5" xfId="12282"/>
    <cellStyle name="Обычный 3 10 29 4" xfId="12283"/>
    <cellStyle name="Обычный 3 10 29 4 2" xfId="12284"/>
    <cellStyle name="Обычный 3 10 29 4 2 2" xfId="12285"/>
    <cellStyle name="Обычный 3 10 29 4 2 2 2" xfId="12286"/>
    <cellStyle name="Обычный 3 10 29 4 2 2 2 2" xfId="12287"/>
    <cellStyle name="Обычный 3 10 29 4 2 2 3" xfId="12288"/>
    <cellStyle name="Обычный 3 10 29 4 2 3" xfId="12289"/>
    <cellStyle name="Обычный 3 10 29 4 2 3 2" xfId="12290"/>
    <cellStyle name="Обычный 3 10 29 4 2 4" xfId="12291"/>
    <cellStyle name="Обычный 3 10 29 4 3" xfId="12292"/>
    <cellStyle name="Обычный 3 10 29 4 3 2" xfId="12293"/>
    <cellStyle name="Обычный 3 10 29 4 3 2 2" xfId="12294"/>
    <cellStyle name="Обычный 3 10 29 4 3 3" xfId="12295"/>
    <cellStyle name="Обычный 3 10 29 4 4" xfId="12296"/>
    <cellStyle name="Обычный 3 10 29 4 4 2" xfId="12297"/>
    <cellStyle name="Обычный 3 10 29 4 5" xfId="12298"/>
    <cellStyle name="Обычный 3 10 29 5" xfId="12299"/>
    <cellStyle name="Обычный 3 10 29 5 2" xfId="12300"/>
    <cellStyle name="Обычный 3 10 29 5 2 2" xfId="12301"/>
    <cellStyle name="Обычный 3 10 29 5 2 2 2" xfId="12302"/>
    <cellStyle name="Обычный 3 10 29 5 2 3" xfId="12303"/>
    <cellStyle name="Обычный 3 10 29 5 3" xfId="12304"/>
    <cellStyle name="Обычный 3 10 29 5 3 2" xfId="12305"/>
    <cellStyle name="Обычный 3 10 29 5 4" xfId="12306"/>
    <cellStyle name="Обычный 3 10 29 6" xfId="12307"/>
    <cellStyle name="Обычный 3 10 29 6 2" xfId="12308"/>
    <cellStyle name="Обычный 3 10 29 6 2 2" xfId="12309"/>
    <cellStyle name="Обычный 3 10 29 6 3" xfId="12310"/>
    <cellStyle name="Обычный 3 10 29 7" xfId="12311"/>
    <cellStyle name="Обычный 3 10 29 7 2" xfId="12312"/>
    <cellStyle name="Обычный 3 10 29 8" xfId="12313"/>
    <cellStyle name="Обычный 3 10 3" xfId="12314"/>
    <cellStyle name="Обычный 3 10 3 2" xfId="12315"/>
    <cellStyle name="Обычный 3 10 3 2 2" xfId="12316"/>
    <cellStyle name="Обычный 3 10 3 2 2 2" xfId="12317"/>
    <cellStyle name="Обычный 3 10 3 2 2 2 2" xfId="12318"/>
    <cellStyle name="Обычный 3 10 3 2 2 2 2 2" xfId="12319"/>
    <cellStyle name="Обычный 3 10 3 2 2 2 2 2 2" xfId="12320"/>
    <cellStyle name="Обычный 3 10 3 2 2 2 2 3" xfId="12321"/>
    <cellStyle name="Обычный 3 10 3 2 2 2 3" xfId="12322"/>
    <cellStyle name="Обычный 3 10 3 2 2 2 3 2" xfId="12323"/>
    <cellStyle name="Обычный 3 10 3 2 2 2 4" xfId="12324"/>
    <cellStyle name="Обычный 3 10 3 2 2 3" xfId="12325"/>
    <cellStyle name="Обычный 3 10 3 2 2 3 2" xfId="12326"/>
    <cellStyle name="Обычный 3 10 3 2 2 3 2 2" xfId="12327"/>
    <cellStyle name="Обычный 3 10 3 2 2 3 3" xfId="12328"/>
    <cellStyle name="Обычный 3 10 3 2 2 4" xfId="12329"/>
    <cellStyle name="Обычный 3 10 3 2 2 4 2" xfId="12330"/>
    <cellStyle name="Обычный 3 10 3 2 2 5" xfId="12331"/>
    <cellStyle name="Обычный 3 10 3 2 3" xfId="12332"/>
    <cellStyle name="Обычный 3 10 3 2 3 2" xfId="12333"/>
    <cellStyle name="Обычный 3 10 3 2 3 2 2" xfId="12334"/>
    <cellStyle name="Обычный 3 10 3 2 3 2 2 2" xfId="12335"/>
    <cellStyle name="Обычный 3 10 3 2 3 2 2 2 2" xfId="12336"/>
    <cellStyle name="Обычный 3 10 3 2 3 2 2 3" xfId="12337"/>
    <cellStyle name="Обычный 3 10 3 2 3 2 3" xfId="12338"/>
    <cellStyle name="Обычный 3 10 3 2 3 2 3 2" xfId="12339"/>
    <cellStyle name="Обычный 3 10 3 2 3 2 4" xfId="12340"/>
    <cellStyle name="Обычный 3 10 3 2 3 3" xfId="12341"/>
    <cellStyle name="Обычный 3 10 3 2 3 3 2" xfId="12342"/>
    <cellStyle name="Обычный 3 10 3 2 3 3 2 2" xfId="12343"/>
    <cellStyle name="Обычный 3 10 3 2 3 3 3" xfId="12344"/>
    <cellStyle name="Обычный 3 10 3 2 3 4" xfId="12345"/>
    <cellStyle name="Обычный 3 10 3 2 3 4 2" xfId="12346"/>
    <cellStyle name="Обычный 3 10 3 2 3 5" xfId="12347"/>
    <cellStyle name="Обычный 3 10 3 2 4" xfId="12348"/>
    <cellStyle name="Обычный 3 10 3 2 4 2" xfId="12349"/>
    <cellStyle name="Обычный 3 10 3 2 4 2 2" xfId="12350"/>
    <cellStyle name="Обычный 3 10 3 2 4 2 2 2" xfId="12351"/>
    <cellStyle name="Обычный 3 10 3 2 4 2 3" xfId="12352"/>
    <cellStyle name="Обычный 3 10 3 2 4 3" xfId="12353"/>
    <cellStyle name="Обычный 3 10 3 2 4 3 2" xfId="12354"/>
    <cellStyle name="Обычный 3 10 3 2 4 4" xfId="12355"/>
    <cellStyle name="Обычный 3 10 3 2 5" xfId="12356"/>
    <cellStyle name="Обычный 3 10 3 2 5 2" xfId="12357"/>
    <cellStyle name="Обычный 3 10 3 2 5 2 2" xfId="12358"/>
    <cellStyle name="Обычный 3 10 3 2 5 3" xfId="12359"/>
    <cellStyle name="Обычный 3 10 3 2 6" xfId="12360"/>
    <cellStyle name="Обычный 3 10 3 2 6 2" xfId="12361"/>
    <cellStyle name="Обычный 3 10 3 2 7" xfId="12362"/>
    <cellStyle name="Обычный 3 10 3 3" xfId="12363"/>
    <cellStyle name="Обычный 3 10 3 3 2" xfId="12364"/>
    <cellStyle name="Обычный 3 10 3 3 2 2" xfId="12365"/>
    <cellStyle name="Обычный 3 10 3 3 2 2 2" xfId="12366"/>
    <cellStyle name="Обычный 3 10 3 3 2 2 2 2" xfId="12367"/>
    <cellStyle name="Обычный 3 10 3 3 2 2 3" xfId="12368"/>
    <cellStyle name="Обычный 3 10 3 3 2 3" xfId="12369"/>
    <cellStyle name="Обычный 3 10 3 3 2 3 2" xfId="12370"/>
    <cellStyle name="Обычный 3 10 3 3 2 4" xfId="12371"/>
    <cellStyle name="Обычный 3 10 3 3 3" xfId="12372"/>
    <cellStyle name="Обычный 3 10 3 3 3 2" xfId="12373"/>
    <cellStyle name="Обычный 3 10 3 3 3 2 2" xfId="12374"/>
    <cellStyle name="Обычный 3 10 3 3 3 3" xfId="12375"/>
    <cellStyle name="Обычный 3 10 3 3 4" xfId="12376"/>
    <cellStyle name="Обычный 3 10 3 3 4 2" xfId="12377"/>
    <cellStyle name="Обычный 3 10 3 3 5" xfId="12378"/>
    <cellStyle name="Обычный 3 10 3 4" xfId="12379"/>
    <cellStyle name="Обычный 3 10 3 4 2" xfId="12380"/>
    <cellStyle name="Обычный 3 10 3 4 2 2" xfId="12381"/>
    <cellStyle name="Обычный 3 10 3 4 2 2 2" xfId="12382"/>
    <cellStyle name="Обычный 3 10 3 4 2 2 2 2" xfId="12383"/>
    <cellStyle name="Обычный 3 10 3 4 2 2 3" xfId="12384"/>
    <cellStyle name="Обычный 3 10 3 4 2 3" xfId="12385"/>
    <cellStyle name="Обычный 3 10 3 4 2 3 2" xfId="12386"/>
    <cellStyle name="Обычный 3 10 3 4 2 4" xfId="12387"/>
    <cellStyle name="Обычный 3 10 3 4 3" xfId="12388"/>
    <cellStyle name="Обычный 3 10 3 4 3 2" xfId="12389"/>
    <cellStyle name="Обычный 3 10 3 4 3 2 2" xfId="12390"/>
    <cellStyle name="Обычный 3 10 3 4 3 3" xfId="12391"/>
    <cellStyle name="Обычный 3 10 3 4 4" xfId="12392"/>
    <cellStyle name="Обычный 3 10 3 4 4 2" xfId="12393"/>
    <cellStyle name="Обычный 3 10 3 4 5" xfId="12394"/>
    <cellStyle name="Обычный 3 10 3 5" xfId="12395"/>
    <cellStyle name="Обычный 3 10 3 5 2" xfId="12396"/>
    <cellStyle name="Обычный 3 10 3 5 2 2" xfId="12397"/>
    <cellStyle name="Обычный 3 10 3 5 2 2 2" xfId="12398"/>
    <cellStyle name="Обычный 3 10 3 5 2 3" xfId="12399"/>
    <cellStyle name="Обычный 3 10 3 5 3" xfId="12400"/>
    <cellStyle name="Обычный 3 10 3 5 3 2" xfId="12401"/>
    <cellStyle name="Обычный 3 10 3 5 4" xfId="12402"/>
    <cellStyle name="Обычный 3 10 3 6" xfId="12403"/>
    <cellStyle name="Обычный 3 10 3 6 2" xfId="12404"/>
    <cellStyle name="Обычный 3 10 3 6 2 2" xfId="12405"/>
    <cellStyle name="Обычный 3 10 3 6 3" xfId="12406"/>
    <cellStyle name="Обычный 3 10 3 7" xfId="12407"/>
    <cellStyle name="Обычный 3 10 3 7 2" xfId="12408"/>
    <cellStyle name="Обычный 3 10 3 8" xfId="12409"/>
    <cellStyle name="Обычный 3 10 30" xfId="12410"/>
    <cellStyle name="Обычный 3 10 30 2" xfId="12411"/>
    <cellStyle name="Обычный 3 10 30 2 2" xfId="12412"/>
    <cellStyle name="Обычный 3 10 30 2 2 2" xfId="12413"/>
    <cellStyle name="Обычный 3 10 30 2 2 2 2" xfId="12414"/>
    <cellStyle name="Обычный 3 10 30 2 2 2 2 2" xfId="12415"/>
    <cellStyle name="Обычный 3 10 30 2 2 2 2 2 2" xfId="12416"/>
    <cellStyle name="Обычный 3 10 30 2 2 2 2 3" xfId="12417"/>
    <cellStyle name="Обычный 3 10 30 2 2 2 3" xfId="12418"/>
    <cellStyle name="Обычный 3 10 30 2 2 2 3 2" xfId="12419"/>
    <cellStyle name="Обычный 3 10 30 2 2 2 4" xfId="12420"/>
    <cellStyle name="Обычный 3 10 30 2 2 3" xfId="12421"/>
    <cellStyle name="Обычный 3 10 30 2 2 3 2" xfId="12422"/>
    <cellStyle name="Обычный 3 10 30 2 2 3 2 2" xfId="12423"/>
    <cellStyle name="Обычный 3 10 30 2 2 3 3" xfId="12424"/>
    <cellStyle name="Обычный 3 10 30 2 2 4" xfId="12425"/>
    <cellStyle name="Обычный 3 10 30 2 2 4 2" xfId="12426"/>
    <cellStyle name="Обычный 3 10 30 2 2 5" xfId="12427"/>
    <cellStyle name="Обычный 3 10 30 2 3" xfId="12428"/>
    <cellStyle name="Обычный 3 10 30 2 3 2" xfId="12429"/>
    <cellStyle name="Обычный 3 10 30 2 3 2 2" xfId="12430"/>
    <cellStyle name="Обычный 3 10 30 2 3 2 2 2" xfId="12431"/>
    <cellStyle name="Обычный 3 10 30 2 3 2 2 2 2" xfId="12432"/>
    <cellStyle name="Обычный 3 10 30 2 3 2 2 3" xfId="12433"/>
    <cellStyle name="Обычный 3 10 30 2 3 2 3" xfId="12434"/>
    <cellStyle name="Обычный 3 10 30 2 3 2 3 2" xfId="12435"/>
    <cellStyle name="Обычный 3 10 30 2 3 2 4" xfId="12436"/>
    <cellStyle name="Обычный 3 10 30 2 3 3" xfId="12437"/>
    <cellStyle name="Обычный 3 10 30 2 3 3 2" xfId="12438"/>
    <cellStyle name="Обычный 3 10 30 2 3 3 2 2" xfId="12439"/>
    <cellStyle name="Обычный 3 10 30 2 3 3 3" xfId="12440"/>
    <cellStyle name="Обычный 3 10 30 2 3 4" xfId="12441"/>
    <cellStyle name="Обычный 3 10 30 2 3 4 2" xfId="12442"/>
    <cellStyle name="Обычный 3 10 30 2 3 5" xfId="12443"/>
    <cellStyle name="Обычный 3 10 30 2 4" xfId="12444"/>
    <cellStyle name="Обычный 3 10 30 2 4 2" xfId="12445"/>
    <cellStyle name="Обычный 3 10 30 2 4 2 2" xfId="12446"/>
    <cellStyle name="Обычный 3 10 30 2 4 2 2 2" xfId="12447"/>
    <cellStyle name="Обычный 3 10 30 2 4 2 3" xfId="12448"/>
    <cellStyle name="Обычный 3 10 30 2 4 3" xfId="12449"/>
    <cellStyle name="Обычный 3 10 30 2 4 3 2" xfId="12450"/>
    <cellStyle name="Обычный 3 10 30 2 4 4" xfId="12451"/>
    <cellStyle name="Обычный 3 10 30 2 5" xfId="12452"/>
    <cellStyle name="Обычный 3 10 30 2 5 2" xfId="12453"/>
    <cellStyle name="Обычный 3 10 30 2 5 2 2" xfId="12454"/>
    <cellStyle name="Обычный 3 10 30 2 5 3" xfId="12455"/>
    <cellStyle name="Обычный 3 10 30 2 6" xfId="12456"/>
    <cellStyle name="Обычный 3 10 30 2 6 2" xfId="12457"/>
    <cellStyle name="Обычный 3 10 30 2 7" xfId="12458"/>
    <cellStyle name="Обычный 3 10 30 3" xfId="12459"/>
    <cellStyle name="Обычный 3 10 30 3 2" xfId="12460"/>
    <cellStyle name="Обычный 3 10 30 3 2 2" xfId="12461"/>
    <cellStyle name="Обычный 3 10 30 3 2 2 2" xfId="12462"/>
    <cellStyle name="Обычный 3 10 30 3 2 2 2 2" xfId="12463"/>
    <cellStyle name="Обычный 3 10 30 3 2 2 3" xfId="12464"/>
    <cellStyle name="Обычный 3 10 30 3 2 3" xfId="12465"/>
    <cellStyle name="Обычный 3 10 30 3 2 3 2" xfId="12466"/>
    <cellStyle name="Обычный 3 10 30 3 2 4" xfId="12467"/>
    <cellStyle name="Обычный 3 10 30 3 3" xfId="12468"/>
    <cellStyle name="Обычный 3 10 30 3 3 2" xfId="12469"/>
    <cellStyle name="Обычный 3 10 30 3 3 2 2" xfId="12470"/>
    <cellStyle name="Обычный 3 10 30 3 3 3" xfId="12471"/>
    <cellStyle name="Обычный 3 10 30 3 4" xfId="12472"/>
    <cellStyle name="Обычный 3 10 30 3 4 2" xfId="12473"/>
    <cellStyle name="Обычный 3 10 30 3 5" xfId="12474"/>
    <cellStyle name="Обычный 3 10 30 4" xfId="12475"/>
    <cellStyle name="Обычный 3 10 30 4 2" xfId="12476"/>
    <cellStyle name="Обычный 3 10 30 4 2 2" xfId="12477"/>
    <cellStyle name="Обычный 3 10 30 4 2 2 2" xfId="12478"/>
    <cellStyle name="Обычный 3 10 30 4 2 2 2 2" xfId="12479"/>
    <cellStyle name="Обычный 3 10 30 4 2 2 3" xfId="12480"/>
    <cellStyle name="Обычный 3 10 30 4 2 3" xfId="12481"/>
    <cellStyle name="Обычный 3 10 30 4 2 3 2" xfId="12482"/>
    <cellStyle name="Обычный 3 10 30 4 2 4" xfId="12483"/>
    <cellStyle name="Обычный 3 10 30 4 3" xfId="12484"/>
    <cellStyle name="Обычный 3 10 30 4 3 2" xfId="12485"/>
    <cellStyle name="Обычный 3 10 30 4 3 2 2" xfId="12486"/>
    <cellStyle name="Обычный 3 10 30 4 3 3" xfId="12487"/>
    <cellStyle name="Обычный 3 10 30 4 4" xfId="12488"/>
    <cellStyle name="Обычный 3 10 30 4 4 2" xfId="12489"/>
    <cellStyle name="Обычный 3 10 30 4 5" xfId="12490"/>
    <cellStyle name="Обычный 3 10 30 5" xfId="12491"/>
    <cellStyle name="Обычный 3 10 30 5 2" xfId="12492"/>
    <cellStyle name="Обычный 3 10 30 5 2 2" xfId="12493"/>
    <cellStyle name="Обычный 3 10 30 5 2 2 2" xfId="12494"/>
    <cellStyle name="Обычный 3 10 30 5 2 3" xfId="12495"/>
    <cellStyle name="Обычный 3 10 30 5 3" xfId="12496"/>
    <cellStyle name="Обычный 3 10 30 5 3 2" xfId="12497"/>
    <cellStyle name="Обычный 3 10 30 5 4" xfId="12498"/>
    <cellStyle name="Обычный 3 10 30 6" xfId="12499"/>
    <cellStyle name="Обычный 3 10 30 6 2" xfId="12500"/>
    <cellStyle name="Обычный 3 10 30 6 2 2" xfId="12501"/>
    <cellStyle name="Обычный 3 10 30 6 3" xfId="12502"/>
    <cellStyle name="Обычный 3 10 30 7" xfId="12503"/>
    <cellStyle name="Обычный 3 10 30 7 2" xfId="12504"/>
    <cellStyle name="Обычный 3 10 30 8" xfId="12505"/>
    <cellStyle name="Обычный 3 10 31" xfId="12506"/>
    <cellStyle name="Обычный 3 10 31 2" xfId="12507"/>
    <cellStyle name="Обычный 3 10 31 2 2" xfId="12508"/>
    <cellStyle name="Обычный 3 10 31 2 2 2" xfId="12509"/>
    <cellStyle name="Обычный 3 10 31 2 2 2 2" xfId="12510"/>
    <cellStyle name="Обычный 3 10 31 2 2 2 2 2" xfId="12511"/>
    <cellStyle name="Обычный 3 10 31 2 2 2 2 2 2" xfId="12512"/>
    <cellStyle name="Обычный 3 10 31 2 2 2 2 3" xfId="12513"/>
    <cellStyle name="Обычный 3 10 31 2 2 2 3" xfId="12514"/>
    <cellStyle name="Обычный 3 10 31 2 2 2 3 2" xfId="12515"/>
    <cellStyle name="Обычный 3 10 31 2 2 2 4" xfId="12516"/>
    <cellStyle name="Обычный 3 10 31 2 2 3" xfId="12517"/>
    <cellStyle name="Обычный 3 10 31 2 2 3 2" xfId="12518"/>
    <cellStyle name="Обычный 3 10 31 2 2 3 2 2" xfId="12519"/>
    <cellStyle name="Обычный 3 10 31 2 2 3 3" xfId="12520"/>
    <cellStyle name="Обычный 3 10 31 2 2 4" xfId="12521"/>
    <cellStyle name="Обычный 3 10 31 2 2 4 2" xfId="12522"/>
    <cellStyle name="Обычный 3 10 31 2 2 5" xfId="12523"/>
    <cellStyle name="Обычный 3 10 31 2 3" xfId="12524"/>
    <cellStyle name="Обычный 3 10 31 2 3 2" xfId="12525"/>
    <cellStyle name="Обычный 3 10 31 2 3 2 2" xfId="12526"/>
    <cellStyle name="Обычный 3 10 31 2 3 2 2 2" xfId="12527"/>
    <cellStyle name="Обычный 3 10 31 2 3 2 2 2 2" xfId="12528"/>
    <cellStyle name="Обычный 3 10 31 2 3 2 2 3" xfId="12529"/>
    <cellStyle name="Обычный 3 10 31 2 3 2 3" xfId="12530"/>
    <cellStyle name="Обычный 3 10 31 2 3 2 3 2" xfId="12531"/>
    <cellStyle name="Обычный 3 10 31 2 3 2 4" xfId="12532"/>
    <cellStyle name="Обычный 3 10 31 2 3 3" xfId="12533"/>
    <cellStyle name="Обычный 3 10 31 2 3 3 2" xfId="12534"/>
    <cellStyle name="Обычный 3 10 31 2 3 3 2 2" xfId="12535"/>
    <cellStyle name="Обычный 3 10 31 2 3 3 3" xfId="12536"/>
    <cellStyle name="Обычный 3 10 31 2 3 4" xfId="12537"/>
    <cellStyle name="Обычный 3 10 31 2 3 4 2" xfId="12538"/>
    <cellStyle name="Обычный 3 10 31 2 3 5" xfId="12539"/>
    <cellStyle name="Обычный 3 10 31 2 4" xfId="12540"/>
    <cellStyle name="Обычный 3 10 31 2 4 2" xfId="12541"/>
    <cellStyle name="Обычный 3 10 31 2 4 2 2" xfId="12542"/>
    <cellStyle name="Обычный 3 10 31 2 4 2 2 2" xfId="12543"/>
    <cellStyle name="Обычный 3 10 31 2 4 2 3" xfId="12544"/>
    <cellStyle name="Обычный 3 10 31 2 4 3" xfId="12545"/>
    <cellStyle name="Обычный 3 10 31 2 4 3 2" xfId="12546"/>
    <cellStyle name="Обычный 3 10 31 2 4 4" xfId="12547"/>
    <cellStyle name="Обычный 3 10 31 2 5" xfId="12548"/>
    <cellStyle name="Обычный 3 10 31 2 5 2" xfId="12549"/>
    <cellStyle name="Обычный 3 10 31 2 5 2 2" xfId="12550"/>
    <cellStyle name="Обычный 3 10 31 2 5 3" xfId="12551"/>
    <cellStyle name="Обычный 3 10 31 2 6" xfId="12552"/>
    <cellStyle name="Обычный 3 10 31 2 6 2" xfId="12553"/>
    <cellStyle name="Обычный 3 10 31 2 7" xfId="12554"/>
    <cellStyle name="Обычный 3 10 31 3" xfId="12555"/>
    <cellStyle name="Обычный 3 10 31 3 2" xfId="12556"/>
    <cellStyle name="Обычный 3 10 31 3 2 2" xfId="12557"/>
    <cellStyle name="Обычный 3 10 31 3 2 2 2" xfId="12558"/>
    <cellStyle name="Обычный 3 10 31 3 2 2 2 2" xfId="12559"/>
    <cellStyle name="Обычный 3 10 31 3 2 2 3" xfId="12560"/>
    <cellStyle name="Обычный 3 10 31 3 2 3" xfId="12561"/>
    <cellStyle name="Обычный 3 10 31 3 2 3 2" xfId="12562"/>
    <cellStyle name="Обычный 3 10 31 3 2 4" xfId="12563"/>
    <cellStyle name="Обычный 3 10 31 3 3" xfId="12564"/>
    <cellStyle name="Обычный 3 10 31 3 3 2" xfId="12565"/>
    <cellStyle name="Обычный 3 10 31 3 3 2 2" xfId="12566"/>
    <cellStyle name="Обычный 3 10 31 3 3 3" xfId="12567"/>
    <cellStyle name="Обычный 3 10 31 3 4" xfId="12568"/>
    <cellStyle name="Обычный 3 10 31 3 4 2" xfId="12569"/>
    <cellStyle name="Обычный 3 10 31 3 5" xfId="12570"/>
    <cellStyle name="Обычный 3 10 31 4" xfId="12571"/>
    <cellStyle name="Обычный 3 10 31 4 2" xfId="12572"/>
    <cellStyle name="Обычный 3 10 31 4 2 2" xfId="12573"/>
    <cellStyle name="Обычный 3 10 31 4 2 2 2" xfId="12574"/>
    <cellStyle name="Обычный 3 10 31 4 2 2 2 2" xfId="12575"/>
    <cellStyle name="Обычный 3 10 31 4 2 2 3" xfId="12576"/>
    <cellStyle name="Обычный 3 10 31 4 2 3" xfId="12577"/>
    <cellStyle name="Обычный 3 10 31 4 2 3 2" xfId="12578"/>
    <cellStyle name="Обычный 3 10 31 4 2 4" xfId="12579"/>
    <cellStyle name="Обычный 3 10 31 4 3" xfId="12580"/>
    <cellStyle name="Обычный 3 10 31 4 3 2" xfId="12581"/>
    <cellStyle name="Обычный 3 10 31 4 3 2 2" xfId="12582"/>
    <cellStyle name="Обычный 3 10 31 4 3 3" xfId="12583"/>
    <cellStyle name="Обычный 3 10 31 4 4" xfId="12584"/>
    <cellStyle name="Обычный 3 10 31 4 4 2" xfId="12585"/>
    <cellStyle name="Обычный 3 10 31 4 5" xfId="12586"/>
    <cellStyle name="Обычный 3 10 31 5" xfId="12587"/>
    <cellStyle name="Обычный 3 10 31 5 2" xfId="12588"/>
    <cellStyle name="Обычный 3 10 31 5 2 2" xfId="12589"/>
    <cellStyle name="Обычный 3 10 31 5 2 2 2" xfId="12590"/>
    <cellStyle name="Обычный 3 10 31 5 2 3" xfId="12591"/>
    <cellStyle name="Обычный 3 10 31 5 3" xfId="12592"/>
    <cellStyle name="Обычный 3 10 31 5 3 2" xfId="12593"/>
    <cellStyle name="Обычный 3 10 31 5 4" xfId="12594"/>
    <cellStyle name="Обычный 3 10 31 6" xfId="12595"/>
    <cellStyle name="Обычный 3 10 31 6 2" xfId="12596"/>
    <cellStyle name="Обычный 3 10 31 6 2 2" xfId="12597"/>
    <cellStyle name="Обычный 3 10 31 6 3" xfId="12598"/>
    <cellStyle name="Обычный 3 10 31 7" xfId="12599"/>
    <cellStyle name="Обычный 3 10 31 7 2" xfId="12600"/>
    <cellStyle name="Обычный 3 10 31 8" xfId="12601"/>
    <cellStyle name="Обычный 3 10 32" xfId="12602"/>
    <cellStyle name="Обычный 3 10 32 2" xfId="12603"/>
    <cellStyle name="Обычный 3 10 32 2 2" xfId="12604"/>
    <cellStyle name="Обычный 3 10 32 2 2 2" xfId="12605"/>
    <cellStyle name="Обычный 3 10 32 2 2 2 2" xfId="12606"/>
    <cellStyle name="Обычный 3 10 32 2 2 2 2 2" xfId="12607"/>
    <cellStyle name="Обычный 3 10 32 2 2 2 2 2 2" xfId="12608"/>
    <cellStyle name="Обычный 3 10 32 2 2 2 2 3" xfId="12609"/>
    <cellStyle name="Обычный 3 10 32 2 2 2 3" xfId="12610"/>
    <cellStyle name="Обычный 3 10 32 2 2 2 3 2" xfId="12611"/>
    <cellStyle name="Обычный 3 10 32 2 2 2 4" xfId="12612"/>
    <cellStyle name="Обычный 3 10 32 2 2 3" xfId="12613"/>
    <cellStyle name="Обычный 3 10 32 2 2 3 2" xfId="12614"/>
    <cellStyle name="Обычный 3 10 32 2 2 3 2 2" xfId="12615"/>
    <cellStyle name="Обычный 3 10 32 2 2 3 3" xfId="12616"/>
    <cellStyle name="Обычный 3 10 32 2 2 4" xfId="12617"/>
    <cellStyle name="Обычный 3 10 32 2 2 4 2" xfId="12618"/>
    <cellStyle name="Обычный 3 10 32 2 2 5" xfId="12619"/>
    <cellStyle name="Обычный 3 10 32 2 3" xfId="12620"/>
    <cellStyle name="Обычный 3 10 32 2 3 2" xfId="12621"/>
    <cellStyle name="Обычный 3 10 32 2 3 2 2" xfId="12622"/>
    <cellStyle name="Обычный 3 10 32 2 3 2 2 2" xfId="12623"/>
    <cellStyle name="Обычный 3 10 32 2 3 2 2 2 2" xfId="12624"/>
    <cellStyle name="Обычный 3 10 32 2 3 2 2 3" xfId="12625"/>
    <cellStyle name="Обычный 3 10 32 2 3 2 3" xfId="12626"/>
    <cellStyle name="Обычный 3 10 32 2 3 2 3 2" xfId="12627"/>
    <cellStyle name="Обычный 3 10 32 2 3 2 4" xfId="12628"/>
    <cellStyle name="Обычный 3 10 32 2 3 3" xfId="12629"/>
    <cellStyle name="Обычный 3 10 32 2 3 3 2" xfId="12630"/>
    <cellStyle name="Обычный 3 10 32 2 3 3 2 2" xfId="12631"/>
    <cellStyle name="Обычный 3 10 32 2 3 3 3" xfId="12632"/>
    <cellStyle name="Обычный 3 10 32 2 3 4" xfId="12633"/>
    <cellStyle name="Обычный 3 10 32 2 3 4 2" xfId="12634"/>
    <cellStyle name="Обычный 3 10 32 2 3 5" xfId="12635"/>
    <cellStyle name="Обычный 3 10 32 2 4" xfId="12636"/>
    <cellStyle name="Обычный 3 10 32 2 4 2" xfId="12637"/>
    <cellStyle name="Обычный 3 10 32 2 4 2 2" xfId="12638"/>
    <cellStyle name="Обычный 3 10 32 2 4 2 2 2" xfId="12639"/>
    <cellStyle name="Обычный 3 10 32 2 4 2 3" xfId="12640"/>
    <cellStyle name="Обычный 3 10 32 2 4 3" xfId="12641"/>
    <cellStyle name="Обычный 3 10 32 2 4 3 2" xfId="12642"/>
    <cellStyle name="Обычный 3 10 32 2 4 4" xfId="12643"/>
    <cellStyle name="Обычный 3 10 32 2 5" xfId="12644"/>
    <cellStyle name="Обычный 3 10 32 2 5 2" xfId="12645"/>
    <cellStyle name="Обычный 3 10 32 2 5 2 2" xfId="12646"/>
    <cellStyle name="Обычный 3 10 32 2 5 3" xfId="12647"/>
    <cellStyle name="Обычный 3 10 32 2 6" xfId="12648"/>
    <cellStyle name="Обычный 3 10 32 2 6 2" xfId="12649"/>
    <cellStyle name="Обычный 3 10 32 2 7" xfId="12650"/>
    <cellStyle name="Обычный 3 10 32 3" xfId="12651"/>
    <cellStyle name="Обычный 3 10 32 3 2" xfId="12652"/>
    <cellStyle name="Обычный 3 10 32 3 2 2" xfId="12653"/>
    <cellStyle name="Обычный 3 10 32 3 2 2 2" xfId="12654"/>
    <cellStyle name="Обычный 3 10 32 3 2 2 2 2" xfId="12655"/>
    <cellStyle name="Обычный 3 10 32 3 2 2 3" xfId="12656"/>
    <cellStyle name="Обычный 3 10 32 3 2 3" xfId="12657"/>
    <cellStyle name="Обычный 3 10 32 3 2 3 2" xfId="12658"/>
    <cellStyle name="Обычный 3 10 32 3 2 4" xfId="12659"/>
    <cellStyle name="Обычный 3 10 32 3 3" xfId="12660"/>
    <cellStyle name="Обычный 3 10 32 3 3 2" xfId="12661"/>
    <cellStyle name="Обычный 3 10 32 3 3 2 2" xfId="12662"/>
    <cellStyle name="Обычный 3 10 32 3 3 3" xfId="12663"/>
    <cellStyle name="Обычный 3 10 32 3 4" xfId="12664"/>
    <cellStyle name="Обычный 3 10 32 3 4 2" xfId="12665"/>
    <cellStyle name="Обычный 3 10 32 3 5" xfId="12666"/>
    <cellStyle name="Обычный 3 10 32 4" xfId="12667"/>
    <cellStyle name="Обычный 3 10 32 4 2" xfId="12668"/>
    <cellStyle name="Обычный 3 10 32 4 2 2" xfId="12669"/>
    <cellStyle name="Обычный 3 10 32 4 2 2 2" xfId="12670"/>
    <cellStyle name="Обычный 3 10 32 4 2 2 2 2" xfId="12671"/>
    <cellStyle name="Обычный 3 10 32 4 2 2 3" xfId="12672"/>
    <cellStyle name="Обычный 3 10 32 4 2 3" xfId="12673"/>
    <cellStyle name="Обычный 3 10 32 4 2 3 2" xfId="12674"/>
    <cellStyle name="Обычный 3 10 32 4 2 4" xfId="12675"/>
    <cellStyle name="Обычный 3 10 32 4 3" xfId="12676"/>
    <cellStyle name="Обычный 3 10 32 4 3 2" xfId="12677"/>
    <cellStyle name="Обычный 3 10 32 4 3 2 2" xfId="12678"/>
    <cellStyle name="Обычный 3 10 32 4 3 3" xfId="12679"/>
    <cellStyle name="Обычный 3 10 32 4 4" xfId="12680"/>
    <cellStyle name="Обычный 3 10 32 4 4 2" xfId="12681"/>
    <cellStyle name="Обычный 3 10 32 4 5" xfId="12682"/>
    <cellStyle name="Обычный 3 10 32 5" xfId="12683"/>
    <cellStyle name="Обычный 3 10 32 5 2" xfId="12684"/>
    <cellStyle name="Обычный 3 10 32 5 2 2" xfId="12685"/>
    <cellStyle name="Обычный 3 10 32 5 2 2 2" xfId="12686"/>
    <cellStyle name="Обычный 3 10 32 5 2 3" xfId="12687"/>
    <cellStyle name="Обычный 3 10 32 5 3" xfId="12688"/>
    <cellStyle name="Обычный 3 10 32 5 3 2" xfId="12689"/>
    <cellStyle name="Обычный 3 10 32 5 4" xfId="12690"/>
    <cellStyle name="Обычный 3 10 32 6" xfId="12691"/>
    <cellStyle name="Обычный 3 10 32 6 2" xfId="12692"/>
    <cellStyle name="Обычный 3 10 32 6 2 2" xfId="12693"/>
    <cellStyle name="Обычный 3 10 32 6 3" xfId="12694"/>
    <cellStyle name="Обычный 3 10 32 7" xfId="12695"/>
    <cellStyle name="Обычный 3 10 32 7 2" xfId="12696"/>
    <cellStyle name="Обычный 3 10 32 8" xfId="12697"/>
    <cellStyle name="Обычный 3 10 33" xfId="12698"/>
    <cellStyle name="Обычный 3 10 33 2" xfId="12699"/>
    <cellStyle name="Обычный 3 10 33 2 2" xfId="12700"/>
    <cellStyle name="Обычный 3 10 33 2 2 2" xfId="12701"/>
    <cellStyle name="Обычный 3 10 33 2 2 2 2" xfId="12702"/>
    <cellStyle name="Обычный 3 10 33 2 2 2 2 2" xfId="12703"/>
    <cellStyle name="Обычный 3 10 33 2 2 2 2 2 2" xfId="12704"/>
    <cellStyle name="Обычный 3 10 33 2 2 2 2 3" xfId="12705"/>
    <cellStyle name="Обычный 3 10 33 2 2 2 3" xfId="12706"/>
    <cellStyle name="Обычный 3 10 33 2 2 2 3 2" xfId="12707"/>
    <cellStyle name="Обычный 3 10 33 2 2 2 4" xfId="12708"/>
    <cellStyle name="Обычный 3 10 33 2 2 3" xfId="12709"/>
    <cellStyle name="Обычный 3 10 33 2 2 3 2" xfId="12710"/>
    <cellStyle name="Обычный 3 10 33 2 2 3 2 2" xfId="12711"/>
    <cellStyle name="Обычный 3 10 33 2 2 3 3" xfId="12712"/>
    <cellStyle name="Обычный 3 10 33 2 2 4" xfId="12713"/>
    <cellStyle name="Обычный 3 10 33 2 2 4 2" xfId="12714"/>
    <cellStyle name="Обычный 3 10 33 2 2 5" xfId="12715"/>
    <cellStyle name="Обычный 3 10 33 2 3" xfId="12716"/>
    <cellStyle name="Обычный 3 10 33 2 3 2" xfId="12717"/>
    <cellStyle name="Обычный 3 10 33 2 3 2 2" xfId="12718"/>
    <cellStyle name="Обычный 3 10 33 2 3 2 2 2" xfId="12719"/>
    <cellStyle name="Обычный 3 10 33 2 3 2 2 2 2" xfId="12720"/>
    <cellStyle name="Обычный 3 10 33 2 3 2 2 3" xfId="12721"/>
    <cellStyle name="Обычный 3 10 33 2 3 2 3" xfId="12722"/>
    <cellStyle name="Обычный 3 10 33 2 3 2 3 2" xfId="12723"/>
    <cellStyle name="Обычный 3 10 33 2 3 2 4" xfId="12724"/>
    <cellStyle name="Обычный 3 10 33 2 3 3" xfId="12725"/>
    <cellStyle name="Обычный 3 10 33 2 3 3 2" xfId="12726"/>
    <cellStyle name="Обычный 3 10 33 2 3 3 2 2" xfId="12727"/>
    <cellStyle name="Обычный 3 10 33 2 3 3 3" xfId="12728"/>
    <cellStyle name="Обычный 3 10 33 2 3 4" xfId="12729"/>
    <cellStyle name="Обычный 3 10 33 2 3 4 2" xfId="12730"/>
    <cellStyle name="Обычный 3 10 33 2 3 5" xfId="12731"/>
    <cellStyle name="Обычный 3 10 33 2 4" xfId="12732"/>
    <cellStyle name="Обычный 3 10 33 2 4 2" xfId="12733"/>
    <cellStyle name="Обычный 3 10 33 2 4 2 2" xfId="12734"/>
    <cellStyle name="Обычный 3 10 33 2 4 2 2 2" xfId="12735"/>
    <cellStyle name="Обычный 3 10 33 2 4 2 3" xfId="12736"/>
    <cellStyle name="Обычный 3 10 33 2 4 3" xfId="12737"/>
    <cellStyle name="Обычный 3 10 33 2 4 3 2" xfId="12738"/>
    <cellStyle name="Обычный 3 10 33 2 4 4" xfId="12739"/>
    <cellStyle name="Обычный 3 10 33 2 5" xfId="12740"/>
    <cellStyle name="Обычный 3 10 33 2 5 2" xfId="12741"/>
    <cellStyle name="Обычный 3 10 33 2 5 2 2" xfId="12742"/>
    <cellStyle name="Обычный 3 10 33 2 5 3" xfId="12743"/>
    <cellStyle name="Обычный 3 10 33 2 6" xfId="12744"/>
    <cellStyle name="Обычный 3 10 33 2 6 2" xfId="12745"/>
    <cellStyle name="Обычный 3 10 33 2 7" xfId="12746"/>
    <cellStyle name="Обычный 3 10 33 3" xfId="12747"/>
    <cellStyle name="Обычный 3 10 33 3 2" xfId="12748"/>
    <cellStyle name="Обычный 3 10 33 3 2 2" xfId="12749"/>
    <cellStyle name="Обычный 3 10 33 3 2 2 2" xfId="12750"/>
    <cellStyle name="Обычный 3 10 33 3 2 2 2 2" xfId="12751"/>
    <cellStyle name="Обычный 3 10 33 3 2 2 3" xfId="12752"/>
    <cellStyle name="Обычный 3 10 33 3 2 3" xfId="12753"/>
    <cellStyle name="Обычный 3 10 33 3 2 3 2" xfId="12754"/>
    <cellStyle name="Обычный 3 10 33 3 2 4" xfId="12755"/>
    <cellStyle name="Обычный 3 10 33 3 3" xfId="12756"/>
    <cellStyle name="Обычный 3 10 33 3 3 2" xfId="12757"/>
    <cellStyle name="Обычный 3 10 33 3 3 2 2" xfId="12758"/>
    <cellStyle name="Обычный 3 10 33 3 3 3" xfId="12759"/>
    <cellStyle name="Обычный 3 10 33 3 4" xfId="12760"/>
    <cellStyle name="Обычный 3 10 33 3 4 2" xfId="12761"/>
    <cellStyle name="Обычный 3 10 33 3 5" xfId="12762"/>
    <cellStyle name="Обычный 3 10 33 4" xfId="12763"/>
    <cellStyle name="Обычный 3 10 33 4 2" xfId="12764"/>
    <cellStyle name="Обычный 3 10 33 4 2 2" xfId="12765"/>
    <cellStyle name="Обычный 3 10 33 4 2 2 2" xfId="12766"/>
    <cellStyle name="Обычный 3 10 33 4 2 2 2 2" xfId="12767"/>
    <cellStyle name="Обычный 3 10 33 4 2 2 3" xfId="12768"/>
    <cellStyle name="Обычный 3 10 33 4 2 3" xfId="12769"/>
    <cellStyle name="Обычный 3 10 33 4 2 3 2" xfId="12770"/>
    <cellStyle name="Обычный 3 10 33 4 2 4" xfId="12771"/>
    <cellStyle name="Обычный 3 10 33 4 3" xfId="12772"/>
    <cellStyle name="Обычный 3 10 33 4 3 2" xfId="12773"/>
    <cellStyle name="Обычный 3 10 33 4 3 2 2" xfId="12774"/>
    <cellStyle name="Обычный 3 10 33 4 3 3" xfId="12775"/>
    <cellStyle name="Обычный 3 10 33 4 4" xfId="12776"/>
    <cellStyle name="Обычный 3 10 33 4 4 2" xfId="12777"/>
    <cellStyle name="Обычный 3 10 33 4 5" xfId="12778"/>
    <cellStyle name="Обычный 3 10 33 5" xfId="12779"/>
    <cellStyle name="Обычный 3 10 33 5 2" xfId="12780"/>
    <cellStyle name="Обычный 3 10 33 5 2 2" xfId="12781"/>
    <cellStyle name="Обычный 3 10 33 5 2 2 2" xfId="12782"/>
    <cellStyle name="Обычный 3 10 33 5 2 3" xfId="12783"/>
    <cellStyle name="Обычный 3 10 33 5 3" xfId="12784"/>
    <cellStyle name="Обычный 3 10 33 5 3 2" xfId="12785"/>
    <cellStyle name="Обычный 3 10 33 5 4" xfId="12786"/>
    <cellStyle name="Обычный 3 10 33 6" xfId="12787"/>
    <cellStyle name="Обычный 3 10 33 6 2" xfId="12788"/>
    <cellStyle name="Обычный 3 10 33 6 2 2" xfId="12789"/>
    <cellStyle name="Обычный 3 10 33 6 3" xfId="12790"/>
    <cellStyle name="Обычный 3 10 33 7" xfId="12791"/>
    <cellStyle name="Обычный 3 10 33 7 2" xfId="12792"/>
    <cellStyle name="Обычный 3 10 33 8" xfId="12793"/>
    <cellStyle name="Обычный 3 10 34" xfId="12794"/>
    <cellStyle name="Обычный 3 10 34 2" xfId="12795"/>
    <cellStyle name="Обычный 3 10 34 2 2" xfId="12796"/>
    <cellStyle name="Обычный 3 10 34 2 2 2" xfId="12797"/>
    <cellStyle name="Обычный 3 10 34 2 2 2 2" xfId="12798"/>
    <cellStyle name="Обычный 3 10 34 2 2 2 2 2" xfId="12799"/>
    <cellStyle name="Обычный 3 10 34 2 2 2 2 2 2" xfId="12800"/>
    <cellStyle name="Обычный 3 10 34 2 2 2 2 3" xfId="12801"/>
    <cellStyle name="Обычный 3 10 34 2 2 2 3" xfId="12802"/>
    <cellStyle name="Обычный 3 10 34 2 2 2 3 2" xfId="12803"/>
    <cellStyle name="Обычный 3 10 34 2 2 2 4" xfId="12804"/>
    <cellStyle name="Обычный 3 10 34 2 2 3" xfId="12805"/>
    <cellStyle name="Обычный 3 10 34 2 2 3 2" xfId="12806"/>
    <cellStyle name="Обычный 3 10 34 2 2 3 2 2" xfId="12807"/>
    <cellStyle name="Обычный 3 10 34 2 2 3 3" xfId="12808"/>
    <cellStyle name="Обычный 3 10 34 2 2 4" xfId="12809"/>
    <cellStyle name="Обычный 3 10 34 2 2 4 2" xfId="12810"/>
    <cellStyle name="Обычный 3 10 34 2 2 5" xfId="12811"/>
    <cellStyle name="Обычный 3 10 34 2 3" xfId="12812"/>
    <cellStyle name="Обычный 3 10 34 2 3 2" xfId="12813"/>
    <cellStyle name="Обычный 3 10 34 2 3 2 2" xfId="12814"/>
    <cellStyle name="Обычный 3 10 34 2 3 2 2 2" xfId="12815"/>
    <cellStyle name="Обычный 3 10 34 2 3 2 2 2 2" xfId="12816"/>
    <cellStyle name="Обычный 3 10 34 2 3 2 2 3" xfId="12817"/>
    <cellStyle name="Обычный 3 10 34 2 3 2 3" xfId="12818"/>
    <cellStyle name="Обычный 3 10 34 2 3 2 3 2" xfId="12819"/>
    <cellStyle name="Обычный 3 10 34 2 3 2 4" xfId="12820"/>
    <cellStyle name="Обычный 3 10 34 2 3 3" xfId="12821"/>
    <cellStyle name="Обычный 3 10 34 2 3 3 2" xfId="12822"/>
    <cellStyle name="Обычный 3 10 34 2 3 3 2 2" xfId="12823"/>
    <cellStyle name="Обычный 3 10 34 2 3 3 3" xfId="12824"/>
    <cellStyle name="Обычный 3 10 34 2 3 4" xfId="12825"/>
    <cellStyle name="Обычный 3 10 34 2 3 4 2" xfId="12826"/>
    <cellStyle name="Обычный 3 10 34 2 3 5" xfId="12827"/>
    <cellStyle name="Обычный 3 10 34 2 4" xfId="12828"/>
    <cellStyle name="Обычный 3 10 34 2 4 2" xfId="12829"/>
    <cellStyle name="Обычный 3 10 34 2 4 2 2" xfId="12830"/>
    <cellStyle name="Обычный 3 10 34 2 4 2 2 2" xfId="12831"/>
    <cellStyle name="Обычный 3 10 34 2 4 2 3" xfId="12832"/>
    <cellStyle name="Обычный 3 10 34 2 4 3" xfId="12833"/>
    <cellStyle name="Обычный 3 10 34 2 4 3 2" xfId="12834"/>
    <cellStyle name="Обычный 3 10 34 2 4 4" xfId="12835"/>
    <cellStyle name="Обычный 3 10 34 2 5" xfId="12836"/>
    <cellStyle name="Обычный 3 10 34 2 5 2" xfId="12837"/>
    <cellStyle name="Обычный 3 10 34 2 5 2 2" xfId="12838"/>
    <cellStyle name="Обычный 3 10 34 2 5 3" xfId="12839"/>
    <cellStyle name="Обычный 3 10 34 2 6" xfId="12840"/>
    <cellStyle name="Обычный 3 10 34 2 6 2" xfId="12841"/>
    <cellStyle name="Обычный 3 10 34 2 7" xfId="12842"/>
    <cellStyle name="Обычный 3 10 34 3" xfId="12843"/>
    <cellStyle name="Обычный 3 10 34 3 2" xfId="12844"/>
    <cellStyle name="Обычный 3 10 34 3 2 2" xfId="12845"/>
    <cellStyle name="Обычный 3 10 34 3 2 2 2" xfId="12846"/>
    <cellStyle name="Обычный 3 10 34 3 2 2 2 2" xfId="12847"/>
    <cellStyle name="Обычный 3 10 34 3 2 2 3" xfId="12848"/>
    <cellStyle name="Обычный 3 10 34 3 2 3" xfId="12849"/>
    <cellStyle name="Обычный 3 10 34 3 2 3 2" xfId="12850"/>
    <cellStyle name="Обычный 3 10 34 3 2 4" xfId="12851"/>
    <cellStyle name="Обычный 3 10 34 3 3" xfId="12852"/>
    <cellStyle name="Обычный 3 10 34 3 3 2" xfId="12853"/>
    <cellStyle name="Обычный 3 10 34 3 3 2 2" xfId="12854"/>
    <cellStyle name="Обычный 3 10 34 3 3 3" xfId="12855"/>
    <cellStyle name="Обычный 3 10 34 3 4" xfId="12856"/>
    <cellStyle name="Обычный 3 10 34 3 4 2" xfId="12857"/>
    <cellStyle name="Обычный 3 10 34 3 5" xfId="12858"/>
    <cellStyle name="Обычный 3 10 34 4" xfId="12859"/>
    <cellStyle name="Обычный 3 10 34 4 2" xfId="12860"/>
    <cellStyle name="Обычный 3 10 34 4 2 2" xfId="12861"/>
    <cellStyle name="Обычный 3 10 34 4 2 2 2" xfId="12862"/>
    <cellStyle name="Обычный 3 10 34 4 2 2 2 2" xfId="12863"/>
    <cellStyle name="Обычный 3 10 34 4 2 2 3" xfId="12864"/>
    <cellStyle name="Обычный 3 10 34 4 2 3" xfId="12865"/>
    <cellStyle name="Обычный 3 10 34 4 2 3 2" xfId="12866"/>
    <cellStyle name="Обычный 3 10 34 4 2 4" xfId="12867"/>
    <cellStyle name="Обычный 3 10 34 4 3" xfId="12868"/>
    <cellStyle name="Обычный 3 10 34 4 3 2" xfId="12869"/>
    <cellStyle name="Обычный 3 10 34 4 3 2 2" xfId="12870"/>
    <cellStyle name="Обычный 3 10 34 4 3 3" xfId="12871"/>
    <cellStyle name="Обычный 3 10 34 4 4" xfId="12872"/>
    <cellStyle name="Обычный 3 10 34 4 4 2" xfId="12873"/>
    <cellStyle name="Обычный 3 10 34 4 5" xfId="12874"/>
    <cellStyle name="Обычный 3 10 34 5" xfId="12875"/>
    <cellStyle name="Обычный 3 10 34 5 2" xfId="12876"/>
    <cellStyle name="Обычный 3 10 34 5 2 2" xfId="12877"/>
    <cellStyle name="Обычный 3 10 34 5 2 2 2" xfId="12878"/>
    <cellStyle name="Обычный 3 10 34 5 2 3" xfId="12879"/>
    <cellStyle name="Обычный 3 10 34 5 3" xfId="12880"/>
    <cellStyle name="Обычный 3 10 34 5 3 2" xfId="12881"/>
    <cellStyle name="Обычный 3 10 34 5 4" xfId="12882"/>
    <cellStyle name="Обычный 3 10 34 6" xfId="12883"/>
    <cellStyle name="Обычный 3 10 34 6 2" xfId="12884"/>
    <cellStyle name="Обычный 3 10 34 6 2 2" xfId="12885"/>
    <cellStyle name="Обычный 3 10 34 6 3" xfId="12886"/>
    <cellStyle name="Обычный 3 10 34 7" xfId="12887"/>
    <cellStyle name="Обычный 3 10 34 7 2" xfId="12888"/>
    <cellStyle name="Обычный 3 10 34 8" xfId="12889"/>
    <cellStyle name="Обычный 3 10 35" xfId="12890"/>
    <cellStyle name="Обычный 3 10 35 2" xfId="12891"/>
    <cellStyle name="Обычный 3 10 35 2 2" xfId="12892"/>
    <cellStyle name="Обычный 3 10 35 2 2 2" xfId="12893"/>
    <cellStyle name="Обычный 3 10 35 2 2 2 2" xfId="12894"/>
    <cellStyle name="Обычный 3 10 35 2 2 2 2 2" xfId="12895"/>
    <cellStyle name="Обычный 3 10 35 2 2 2 2 2 2" xfId="12896"/>
    <cellStyle name="Обычный 3 10 35 2 2 2 2 3" xfId="12897"/>
    <cellStyle name="Обычный 3 10 35 2 2 2 3" xfId="12898"/>
    <cellStyle name="Обычный 3 10 35 2 2 2 3 2" xfId="12899"/>
    <cellStyle name="Обычный 3 10 35 2 2 2 4" xfId="12900"/>
    <cellStyle name="Обычный 3 10 35 2 2 3" xfId="12901"/>
    <cellStyle name="Обычный 3 10 35 2 2 3 2" xfId="12902"/>
    <cellStyle name="Обычный 3 10 35 2 2 3 2 2" xfId="12903"/>
    <cellStyle name="Обычный 3 10 35 2 2 3 3" xfId="12904"/>
    <cellStyle name="Обычный 3 10 35 2 2 4" xfId="12905"/>
    <cellStyle name="Обычный 3 10 35 2 2 4 2" xfId="12906"/>
    <cellStyle name="Обычный 3 10 35 2 2 5" xfId="12907"/>
    <cellStyle name="Обычный 3 10 35 2 3" xfId="12908"/>
    <cellStyle name="Обычный 3 10 35 2 3 2" xfId="12909"/>
    <cellStyle name="Обычный 3 10 35 2 3 2 2" xfId="12910"/>
    <cellStyle name="Обычный 3 10 35 2 3 2 2 2" xfId="12911"/>
    <cellStyle name="Обычный 3 10 35 2 3 2 2 2 2" xfId="12912"/>
    <cellStyle name="Обычный 3 10 35 2 3 2 2 3" xfId="12913"/>
    <cellStyle name="Обычный 3 10 35 2 3 2 3" xfId="12914"/>
    <cellStyle name="Обычный 3 10 35 2 3 2 3 2" xfId="12915"/>
    <cellStyle name="Обычный 3 10 35 2 3 2 4" xfId="12916"/>
    <cellStyle name="Обычный 3 10 35 2 3 3" xfId="12917"/>
    <cellStyle name="Обычный 3 10 35 2 3 3 2" xfId="12918"/>
    <cellStyle name="Обычный 3 10 35 2 3 3 2 2" xfId="12919"/>
    <cellStyle name="Обычный 3 10 35 2 3 3 3" xfId="12920"/>
    <cellStyle name="Обычный 3 10 35 2 3 4" xfId="12921"/>
    <cellStyle name="Обычный 3 10 35 2 3 4 2" xfId="12922"/>
    <cellStyle name="Обычный 3 10 35 2 3 5" xfId="12923"/>
    <cellStyle name="Обычный 3 10 35 2 4" xfId="12924"/>
    <cellStyle name="Обычный 3 10 35 2 4 2" xfId="12925"/>
    <cellStyle name="Обычный 3 10 35 2 4 2 2" xfId="12926"/>
    <cellStyle name="Обычный 3 10 35 2 4 2 2 2" xfId="12927"/>
    <cellStyle name="Обычный 3 10 35 2 4 2 3" xfId="12928"/>
    <cellStyle name="Обычный 3 10 35 2 4 3" xfId="12929"/>
    <cellStyle name="Обычный 3 10 35 2 4 3 2" xfId="12930"/>
    <cellStyle name="Обычный 3 10 35 2 4 4" xfId="12931"/>
    <cellStyle name="Обычный 3 10 35 2 5" xfId="12932"/>
    <cellStyle name="Обычный 3 10 35 2 5 2" xfId="12933"/>
    <cellStyle name="Обычный 3 10 35 2 5 2 2" xfId="12934"/>
    <cellStyle name="Обычный 3 10 35 2 5 3" xfId="12935"/>
    <cellStyle name="Обычный 3 10 35 2 6" xfId="12936"/>
    <cellStyle name="Обычный 3 10 35 2 6 2" xfId="12937"/>
    <cellStyle name="Обычный 3 10 35 2 7" xfId="12938"/>
    <cellStyle name="Обычный 3 10 35 3" xfId="12939"/>
    <cellStyle name="Обычный 3 10 35 3 2" xfId="12940"/>
    <cellStyle name="Обычный 3 10 35 3 2 2" xfId="12941"/>
    <cellStyle name="Обычный 3 10 35 3 2 2 2" xfId="12942"/>
    <cellStyle name="Обычный 3 10 35 3 2 2 2 2" xfId="12943"/>
    <cellStyle name="Обычный 3 10 35 3 2 2 3" xfId="12944"/>
    <cellStyle name="Обычный 3 10 35 3 2 3" xfId="12945"/>
    <cellStyle name="Обычный 3 10 35 3 2 3 2" xfId="12946"/>
    <cellStyle name="Обычный 3 10 35 3 2 4" xfId="12947"/>
    <cellStyle name="Обычный 3 10 35 3 3" xfId="12948"/>
    <cellStyle name="Обычный 3 10 35 3 3 2" xfId="12949"/>
    <cellStyle name="Обычный 3 10 35 3 3 2 2" xfId="12950"/>
    <cellStyle name="Обычный 3 10 35 3 3 3" xfId="12951"/>
    <cellStyle name="Обычный 3 10 35 3 4" xfId="12952"/>
    <cellStyle name="Обычный 3 10 35 3 4 2" xfId="12953"/>
    <cellStyle name="Обычный 3 10 35 3 5" xfId="12954"/>
    <cellStyle name="Обычный 3 10 35 4" xfId="12955"/>
    <cellStyle name="Обычный 3 10 35 4 2" xfId="12956"/>
    <cellStyle name="Обычный 3 10 35 4 2 2" xfId="12957"/>
    <cellStyle name="Обычный 3 10 35 4 2 2 2" xfId="12958"/>
    <cellStyle name="Обычный 3 10 35 4 2 2 2 2" xfId="12959"/>
    <cellStyle name="Обычный 3 10 35 4 2 2 3" xfId="12960"/>
    <cellStyle name="Обычный 3 10 35 4 2 3" xfId="12961"/>
    <cellStyle name="Обычный 3 10 35 4 2 3 2" xfId="12962"/>
    <cellStyle name="Обычный 3 10 35 4 2 4" xfId="12963"/>
    <cellStyle name="Обычный 3 10 35 4 3" xfId="12964"/>
    <cellStyle name="Обычный 3 10 35 4 3 2" xfId="12965"/>
    <cellStyle name="Обычный 3 10 35 4 3 2 2" xfId="12966"/>
    <cellStyle name="Обычный 3 10 35 4 3 3" xfId="12967"/>
    <cellStyle name="Обычный 3 10 35 4 4" xfId="12968"/>
    <cellStyle name="Обычный 3 10 35 4 4 2" xfId="12969"/>
    <cellStyle name="Обычный 3 10 35 4 5" xfId="12970"/>
    <cellStyle name="Обычный 3 10 35 5" xfId="12971"/>
    <cellStyle name="Обычный 3 10 35 5 2" xfId="12972"/>
    <cellStyle name="Обычный 3 10 35 5 2 2" xfId="12973"/>
    <cellStyle name="Обычный 3 10 35 5 2 2 2" xfId="12974"/>
    <cellStyle name="Обычный 3 10 35 5 2 3" xfId="12975"/>
    <cellStyle name="Обычный 3 10 35 5 3" xfId="12976"/>
    <cellStyle name="Обычный 3 10 35 5 3 2" xfId="12977"/>
    <cellStyle name="Обычный 3 10 35 5 4" xfId="12978"/>
    <cellStyle name="Обычный 3 10 35 6" xfId="12979"/>
    <cellStyle name="Обычный 3 10 35 6 2" xfId="12980"/>
    <cellStyle name="Обычный 3 10 35 6 2 2" xfId="12981"/>
    <cellStyle name="Обычный 3 10 35 6 3" xfId="12982"/>
    <cellStyle name="Обычный 3 10 35 7" xfId="12983"/>
    <cellStyle name="Обычный 3 10 35 7 2" xfId="12984"/>
    <cellStyle name="Обычный 3 10 35 8" xfId="12985"/>
    <cellStyle name="Обычный 3 10 36" xfId="12986"/>
    <cellStyle name="Обычный 3 10 36 2" xfId="12987"/>
    <cellStyle name="Обычный 3 10 36 2 2" xfId="12988"/>
    <cellStyle name="Обычный 3 10 36 2 2 2" xfId="12989"/>
    <cellStyle name="Обычный 3 10 36 2 2 2 2" xfId="12990"/>
    <cellStyle name="Обычный 3 10 36 2 2 2 2 2" xfId="12991"/>
    <cellStyle name="Обычный 3 10 36 2 2 2 2 2 2" xfId="12992"/>
    <cellStyle name="Обычный 3 10 36 2 2 2 2 3" xfId="12993"/>
    <cellStyle name="Обычный 3 10 36 2 2 2 3" xfId="12994"/>
    <cellStyle name="Обычный 3 10 36 2 2 2 3 2" xfId="12995"/>
    <cellStyle name="Обычный 3 10 36 2 2 2 4" xfId="12996"/>
    <cellStyle name="Обычный 3 10 36 2 2 3" xfId="12997"/>
    <cellStyle name="Обычный 3 10 36 2 2 3 2" xfId="12998"/>
    <cellStyle name="Обычный 3 10 36 2 2 3 2 2" xfId="12999"/>
    <cellStyle name="Обычный 3 10 36 2 2 3 3" xfId="13000"/>
    <cellStyle name="Обычный 3 10 36 2 2 4" xfId="13001"/>
    <cellStyle name="Обычный 3 10 36 2 2 4 2" xfId="13002"/>
    <cellStyle name="Обычный 3 10 36 2 2 5" xfId="13003"/>
    <cellStyle name="Обычный 3 10 36 2 3" xfId="13004"/>
    <cellStyle name="Обычный 3 10 36 2 3 2" xfId="13005"/>
    <cellStyle name="Обычный 3 10 36 2 3 2 2" xfId="13006"/>
    <cellStyle name="Обычный 3 10 36 2 3 2 2 2" xfId="13007"/>
    <cellStyle name="Обычный 3 10 36 2 3 2 2 2 2" xfId="13008"/>
    <cellStyle name="Обычный 3 10 36 2 3 2 2 3" xfId="13009"/>
    <cellStyle name="Обычный 3 10 36 2 3 2 3" xfId="13010"/>
    <cellStyle name="Обычный 3 10 36 2 3 2 3 2" xfId="13011"/>
    <cellStyle name="Обычный 3 10 36 2 3 2 4" xfId="13012"/>
    <cellStyle name="Обычный 3 10 36 2 3 3" xfId="13013"/>
    <cellStyle name="Обычный 3 10 36 2 3 3 2" xfId="13014"/>
    <cellStyle name="Обычный 3 10 36 2 3 3 2 2" xfId="13015"/>
    <cellStyle name="Обычный 3 10 36 2 3 3 3" xfId="13016"/>
    <cellStyle name="Обычный 3 10 36 2 3 4" xfId="13017"/>
    <cellStyle name="Обычный 3 10 36 2 3 4 2" xfId="13018"/>
    <cellStyle name="Обычный 3 10 36 2 3 5" xfId="13019"/>
    <cellStyle name="Обычный 3 10 36 2 4" xfId="13020"/>
    <cellStyle name="Обычный 3 10 36 2 4 2" xfId="13021"/>
    <cellStyle name="Обычный 3 10 36 2 4 2 2" xfId="13022"/>
    <cellStyle name="Обычный 3 10 36 2 4 2 2 2" xfId="13023"/>
    <cellStyle name="Обычный 3 10 36 2 4 2 3" xfId="13024"/>
    <cellStyle name="Обычный 3 10 36 2 4 3" xfId="13025"/>
    <cellStyle name="Обычный 3 10 36 2 4 3 2" xfId="13026"/>
    <cellStyle name="Обычный 3 10 36 2 4 4" xfId="13027"/>
    <cellStyle name="Обычный 3 10 36 2 5" xfId="13028"/>
    <cellStyle name="Обычный 3 10 36 2 5 2" xfId="13029"/>
    <cellStyle name="Обычный 3 10 36 2 5 2 2" xfId="13030"/>
    <cellStyle name="Обычный 3 10 36 2 5 3" xfId="13031"/>
    <cellStyle name="Обычный 3 10 36 2 6" xfId="13032"/>
    <cellStyle name="Обычный 3 10 36 2 6 2" xfId="13033"/>
    <cellStyle name="Обычный 3 10 36 2 7" xfId="13034"/>
    <cellStyle name="Обычный 3 10 36 3" xfId="13035"/>
    <cellStyle name="Обычный 3 10 36 3 2" xfId="13036"/>
    <cellStyle name="Обычный 3 10 36 3 2 2" xfId="13037"/>
    <cellStyle name="Обычный 3 10 36 3 2 2 2" xfId="13038"/>
    <cellStyle name="Обычный 3 10 36 3 2 2 2 2" xfId="13039"/>
    <cellStyle name="Обычный 3 10 36 3 2 2 3" xfId="13040"/>
    <cellStyle name="Обычный 3 10 36 3 2 3" xfId="13041"/>
    <cellStyle name="Обычный 3 10 36 3 2 3 2" xfId="13042"/>
    <cellStyle name="Обычный 3 10 36 3 2 4" xfId="13043"/>
    <cellStyle name="Обычный 3 10 36 3 3" xfId="13044"/>
    <cellStyle name="Обычный 3 10 36 3 3 2" xfId="13045"/>
    <cellStyle name="Обычный 3 10 36 3 3 2 2" xfId="13046"/>
    <cellStyle name="Обычный 3 10 36 3 3 3" xfId="13047"/>
    <cellStyle name="Обычный 3 10 36 3 4" xfId="13048"/>
    <cellStyle name="Обычный 3 10 36 3 4 2" xfId="13049"/>
    <cellStyle name="Обычный 3 10 36 3 5" xfId="13050"/>
    <cellStyle name="Обычный 3 10 36 4" xfId="13051"/>
    <cellStyle name="Обычный 3 10 36 4 2" xfId="13052"/>
    <cellStyle name="Обычный 3 10 36 4 2 2" xfId="13053"/>
    <cellStyle name="Обычный 3 10 36 4 2 2 2" xfId="13054"/>
    <cellStyle name="Обычный 3 10 36 4 2 2 2 2" xfId="13055"/>
    <cellStyle name="Обычный 3 10 36 4 2 2 3" xfId="13056"/>
    <cellStyle name="Обычный 3 10 36 4 2 3" xfId="13057"/>
    <cellStyle name="Обычный 3 10 36 4 2 3 2" xfId="13058"/>
    <cellStyle name="Обычный 3 10 36 4 2 4" xfId="13059"/>
    <cellStyle name="Обычный 3 10 36 4 3" xfId="13060"/>
    <cellStyle name="Обычный 3 10 36 4 3 2" xfId="13061"/>
    <cellStyle name="Обычный 3 10 36 4 3 2 2" xfId="13062"/>
    <cellStyle name="Обычный 3 10 36 4 3 3" xfId="13063"/>
    <cellStyle name="Обычный 3 10 36 4 4" xfId="13064"/>
    <cellStyle name="Обычный 3 10 36 4 4 2" xfId="13065"/>
    <cellStyle name="Обычный 3 10 36 4 5" xfId="13066"/>
    <cellStyle name="Обычный 3 10 36 5" xfId="13067"/>
    <cellStyle name="Обычный 3 10 36 5 2" xfId="13068"/>
    <cellStyle name="Обычный 3 10 36 5 2 2" xfId="13069"/>
    <cellStyle name="Обычный 3 10 36 5 2 2 2" xfId="13070"/>
    <cellStyle name="Обычный 3 10 36 5 2 3" xfId="13071"/>
    <cellStyle name="Обычный 3 10 36 5 3" xfId="13072"/>
    <cellStyle name="Обычный 3 10 36 5 3 2" xfId="13073"/>
    <cellStyle name="Обычный 3 10 36 5 4" xfId="13074"/>
    <cellStyle name="Обычный 3 10 36 6" xfId="13075"/>
    <cellStyle name="Обычный 3 10 36 6 2" xfId="13076"/>
    <cellStyle name="Обычный 3 10 36 6 2 2" xfId="13077"/>
    <cellStyle name="Обычный 3 10 36 6 3" xfId="13078"/>
    <cellStyle name="Обычный 3 10 36 7" xfId="13079"/>
    <cellStyle name="Обычный 3 10 36 7 2" xfId="13080"/>
    <cellStyle name="Обычный 3 10 36 8" xfId="13081"/>
    <cellStyle name="Обычный 3 10 37" xfId="13082"/>
    <cellStyle name="Обычный 3 10 37 2" xfId="13083"/>
    <cellStyle name="Обычный 3 10 37 2 2" xfId="13084"/>
    <cellStyle name="Обычный 3 10 37 2 2 2" xfId="13085"/>
    <cellStyle name="Обычный 3 10 37 2 2 2 2" xfId="13086"/>
    <cellStyle name="Обычный 3 10 37 2 2 2 2 2" xfId="13087"/>
    <cellStyle name="Обычный 3 10 37 2 2 2 2 2 2" xfId="13088"/>
    <cellStyle name="Обычный 3 10 37 2 2 2 2 3" xfId="13089"/>
    <cellStyle name="Обычный 3 10 37 2 2 2 3" xfId="13090"/>
    <cellStyle name="Обычный 3 10 37 2 2 2 3 2" xfId="13091"/>
    <cellStyle name="Обычный 3 10 37 2 2 2 4" xfId="13092"/>
    <cellStyle name="Обычный 3 10 37 2 2 3" xfId="13093"/>
    <cellStyle name="Обычный 3 10 37 2 2 3 2" xfId="13094"/>
    <cellStyle name="Обычный 3 10 37 2 2 3 2 2" xfId="13095"/>
    <cellStyle name="Обычный 3 10 37 2 2 3 3" xfId="13096"/>
    <cellStyle name="Обычный 3 10 37 2 2 4" xfId="13097"/>
    <cellStyle name="Обычный 3 10 37 2 2 4 2" xfId="13098"/>
    <cellStyle name="Обычный 3 10 37 2 2 5" xfId="13099"/>
    <cellStyle name="Обычный 3 10 37 2 3" xfId="13100"/>
    <cellStyle name="Обычный 3 10 37 2 3 2" xfId="13101"/>
    <cellStyle name="Обычный 3 10 37 2 3 2 2" xfId="13102"/>
    <cellStyle name="Обычный 3 10 37 2 3 2 2 2" xfId="13103"/>
    <cellStyle name="Обычный 3 10 37 2 3 2 2 2 2" xfId="13104"/>
    <cellStyle name="Обычный 3 10 37 2 3 2 2 3" xfId="13105"/>
    <cellStyle name="Обычный 3 10 37 2 3 2 3" xfId="13106"/>
    <cellStyle name="Обычный 3 10 37 2 3 2 3 2" xfId="13107"/>
    <cellStyle name="Обычный 3 10 37 2 3 2 4" xfId="13108"/>
    <cellStyle name="Обычный 3 10 37 2 3 3" xfId="13109"/>
    <cellStyle name="Обычный 3 10 37 2 3 3 2" xfId="13110"/>
    <cellStyle name="Обычный 3 10 37 2 3 3 2 2" xfId="13111"/>
    <cellStyle name="Обычный 3 10 37 2 3 3 3" xfId="13112"/>
    <cellStyle name="Обычный 3 10 37 2 3 4" xfId="13113"/>
    <cellStyle name="Обычный 3 10 37 2 3 4 2" xfId="13114"/>
    <cellStyle name="Обычный 3 10 37 2 3 5" xfId="13115"/>
    <cellStyle name="Обычный 3 10 37 2 4" xfId="13116"/>
    <cellStyle name="Обычный 3 10 37 2 4 2" xfId="13117"/>
    <cellStyle name="Обычный 3 10 37 2 4 2 2" xfId="13118"/>
    <cellStyle name="Обычный 3 10 37 2 4 2 2 2" xfId="13119"/>
    <cellStyle name="Обычный 3 10 37 2 4 2 3" xfId="13120"/>
    <cellStyle name="Обычный 3 10 37 2 4 3" xfId="13121"/>
    <cellStyle name="Обычный 3 10 37 2 4 3 2" xfId="13122"/>
    <cellStyle name="Обычный 3 10 37 2 4 4" xfId="13123"/>
    <cellStyle name="Обычный 3 10 37 2 5" xfId="13124"/>
    <cellStyle name="Обычный 3 10 37 2 5 2" xfId="13125"/>
    <cellStyle name="Обычный 3 10 37 2 5 2 2" xfId="13126"/>
    <cellStyle name="Обычный 3 10 37 2 5 3" xfId="13127"/>
    <cellStyle name="Обычный 3 10 37 2 6" xfId="13128"/>
    <cellStyle name="Обычный 3 10 37 2 6 2" xfId="13129"/>
    <cellStyle name="Обычный 3 10 37 2 7" xfId="13130"/>
    <cellStyle name="Обычный 3 10 37 3" xfId="13131"/>
    <cellStyle name="Обычный 3 10 37 3 2" xfId="13132"/>
    <cellStyle name="Обычный 3 10 37 3 2 2" xfId="13133"/>
    <cellStyle name="Обычный 3 10 37 3 2 2 2" xfId="13134"/>
    <cellStyle name="Обычный 3 10 37 3 2 2 2 2" xfId="13135"/>
    <cellStyle name="Обычный 3 10 37 3 2 2 3" xfId="13136"/>
    <cellStyle name="Обычный 3 10 37 3 2 3" xfId="13137"/>
    <cellStyle name="Обычный 3 10 37 3 2 3 2" xfId="13138"/>
    <cellStyle name="Обычный 3 10 37 3 2 4" xfId="13139"/>
    <cellStyle name="Обычный 3 10 37 3 3" xfId="13140"/>
    <cellStyle name="Обычный 3 10 37 3 3 2" xfId="13141"/>
    <cellStyle name="Обычный 3 10 37 3 3 2 2" xfId="13142"/>
    <cellStyle name="Обычный 3 10 37 3 3 3" xfId="13143"/>
    <cellStyle name="Обычный 3 10 37 3 4" xfId="13144"/>
    <cellStyle name="Обычный 3 10 37 3 4 2" xfId="13145"/>
    <cellStyle name="Обычный 3 10 37 3 5" xfId="13146"/>
    <cellStyle name="Обычный 3 10 37 4" xfId="13147"/>
    <cellStyle name="Обычный 3 10 37 4 2" xfId="13148"/>
    <cellStyle name="Обычный 3 10 37 4 2 2" xfId="13149"/>
    <cellStyle name="Обычный 3 10 37 4 2 2 2" xfId="13150"/>
    <cellStyle name="Обычный 3 10 37 4 2 2 2 2" xfId="13151"/>
    <cellStyle name="Обычный 3 10 37 4 2 2 3" xfId="13152"/>
    <cellStyle name="Обычный 3 10 37 4 2 3" xfId="13153"/>
    <cellStyle name="Обычный 3 10 37 4 2 3 2" xfId="13154"/>
    <cellStyle name="Обычный 3 10 37 4 2 4" xfId="13155"/>
    <cellStyle name="Обычный 3 10 37 4 3" xfId="13156"/>
    <cellStyle name="Обычный 3 10 37 4 3 2" xfId="13157"/>
    <cellStyle name="Обычный 3 10 37 4 3 2 2" xfId="13158"/>
    <cellStyle name="Обычный 3 10 37 4 3 3" xfId="13159"/>
    <cellStyle name="Обычный 3 10 37 4 4" xfId="13160"/>
    <cellStyle name="Обычный 3 10 37 4 4 2" xfId="13161"/>
    <cellStyle name="Обычный 3 10 37 4 5" xfId="13162"/>
    <cellStyle name="Обычный 3 10 37 5" xfId="13163"/>
    <cellStyle name="Обычный 3 10 37 5 2" xfId="13164"/>
    <cellStyle name="Обычный 3 10 37 5 2 2" xfId="13165"/>
    <cellStyle name="Обычный 3 10 37 5 2 2 2" xfId="13166"/>
    <cellStyle name="Обычный 3 10 37 5 2 3" xfId="13167"/>
    <cellStyle name="Обычный 3 10 37 5 3" xfId="13168"/>
    <cellStyle name="Обычный 3 10 37 5 3 2" xfId="13169"/>
    <cellStyle name="Обычный 3 10 37 5 4" xfId="13170"/>
    <cellStyle name="Обычный 3 10 37 6" xfId="13171"/>
    <cellStyle name="Обычный 3 10 37 6 2" xfId="13172"/>
    <cellStyle name="Обычный 3 10 37 6 2 2" xfId="13173"/>
    <cellStyle name="Обычный 3 10 37 6 3" xfId="13174"/>
    <cellStyle name="Обычный 3 10 37 7" xfId="13175"/>
    <cellStyle name="Обычный 3 10 37 7 2" xfId="13176"/>
    <cellStyle name="Обычный 3 10 37 8" xfId="13177"/>
    <cellStyle name="Обычный 3 10 38" xfId="13178"/>
    <cellStyle name="Обычный 3 10 38 2" xfId="13179"/>
    <cellStyle name="Обычный 3 10 38 2 2" xfId="13180"/>
    <cellStyle name="Обычный 3 10 38 2 2 2" xfId="13181"/>
    <cellStyle name="Обычный 3 10 38 2 2 2 2" xfId="13182"/>
    <cellStyle name="Обычный 3 10 38 2 2 2 2 2" xfId="13183"/>
    <cellStyle name="Обычный 3 10 38 2 2 2 2 2 2" xfId="13184"/>
    <cellStyle name="Обычный 3 10 38 2 2 2 2 3" xfId="13185"/>
    <cellStyle name="Обычный 3 10 38 2 2 2 3" xfId="13186"/>
    <cellStyle name="Обычный 3 10 38 2 2 2 3 2" xfId="13187"/>
    <cellStyle name="Обычный 3 10 38 2 2 2 4" xfId="13188"/>
    <cellStyle name="Обычный 3 10 38 2 2 3" xfId="13189"/>
    <cellStyle name="Обычный 3 10 38 2 2 3 2" xfId="13190"/>
    <cellStyle name="Обычный 3 10 38 2 2 3 2 2" xfId="13191"/>
    <cellStyle name="Обычный 3 10 38 2 2 3 3" xfId="13192"/>
    <cellStyle name="Обычный 3 10 38 2 2 4" xfId="13193"/>
    <cellStyle name="Обычный 3 10 38 2 2 4 2" xfId="13194"/>
    <cellStyle name="Обычный 3 10 38 2 2 5" xfId="13195"/>
    <cellStyle name="Обычный 3 10 38 2 3" xfId="13196"/>
    <cellStyle name="Обычный 3 10 38 2 3 2" xfId="13197"/>
    <cellStyle name="Обычный 3 10 38 2 3 2 2" xfId="13198"/>
    <cellStyle name="Обычный 3 10 38 2 3 2 2 2" xfId="13199"/>
    <cellStyle name="Обычный 3 10 38 2 3 2 2 2 2" xfId="13200"/>
    <cellStyle name="Обычный 3 10 38 2 3 2 2 3" xfId="13201"/>
    <cellStyle name="Обычный 3 10 38 2 3 2 3" xfId="13202"/>
    <cellStyle name="Обычный 3 10 38 2 3 2 3 2" xfId="13203"/>
    <cellStyle name="Обычный 3 10 38 2 3 2 4" xfId="13204"/>
    <cellStyle name="Обычный 3 10 38 2 3 3" xfId="13205"/>
    <cellStyle name="Обычный 3 10 38 2 3 3 2" xfId="13206"/>
    <cellStyle name="Обычный 3 10 38 2 3 3 2 2" xfId="13207"/>
    <cellStyle name="Обычный 3 10 38 2 3 3 3" xfId="13208"/>
    <cellStyle name="Обычный 3 10 38 2 3 4" xfId="13209"/>
    <cellStyle name="Обычный 3 10 38 2 3 4 2" xfId="13210"/>
    <cellStyle name="Обычный 3 10 38 2 3 5" xfId="13211"/>
    <cellStyle name="Обычный 3 10 38 2 4" xfId="13212"/>
    <cellStyle name="Обычный 3 10 38 2 4 2" xfId="13213"/>
    <cellStyle name="Обычный 3 10 38 2 4 2 2" xfId="13214"/>
    <cellStyle name="Обычный 3 10 38 2 4 2 2 2" xfId="13215"/>
    <cellStyle name="Обычный 3 10 38 2 4 2 3" xfId="13216"/>
    <cellStyle name="Обычный 3 10 38 2 4 3" xfId="13217"/>
    <cellStyle name="Обычный 3 10 38 2 4 3 2" xfId="13218"/>
    <cellStyle name="Обычный 3 10 38 2 4 4" xfId="13219"/>
    <cellStyle name="Обычный 3 10 38 2 5" xfId="13220"/>
    <cellStyle name="Обычный 3 10 38 2 5 2" xfId="13221"/>
    <cellStyle name="Обычный 3 10 38 2 5 2 2" xfId="13222"/>
    <cellStyle name="Обычный 3 10 38 2 5 3" xfId="13223"/>
    <cellStyle name="Обычный 3 10 38 2 6" xfId="13224"/>
    <cellStyle name="Обычный 3 10 38 2 6 2" xfId="13225"/>
    <cellStyle name="Обычный 3 10 38 2 7" xfId="13226"/>
    <cellStyle name="Обычный 3 10 38 3" xfId="13227"/>
    <cellStyle name="Обычный 3 10 38 3 2" xfId="13228"/>
    <cellStyle name="Обычный 3 10 38 3 2 2" xfId="13229"/>
    <cellStyle name="Обычный 3 10 38 3 2 2 2" xfId="13230"/>
    <cellStyle name="Обычный 3 10 38 3 2 2 2 2" xfId="13231"/>
    <cellStyle name="Обычный 3 10 38 3 2 2 3" xfId="13232"/>
    <cellStyle name="Обычный 3 10 38 3 2 3" xfId="13233"/>
    <cellStyle name="Обычный 3 10 38 3 2 3 2" xfId="13234"/>
    <cellStyle name="Обычный 3 10 38 3 2 4" xfId="13235"/>
    <cellStyle name="Обычный 3 10 38 3 3" xfId="13236"/>
    <cellStyle name="Обычный 3 10 38 3 3 2" xfId="13237"/>
    <cellStyle name="Обычный 3 10 38 3 3 2 2" xfId="13238"/>
    <cellStyle name="Обычный 3 10 38 3 3 3" xfId="13239"/>
    <cellStyle name="Обычный 3 10 38 3 4" xfId="13240"/>
    <cellStyle name="Обычный 3 10 38 3 4 2" xfId="13241"/>
    <cellStyle name="Обычный 3 10 38 3 5" xfId="13242"/>
    <cellStyle name="Обычный 3 10 38 4" xfId="13243"/>
    <cellStyle name="Обычный 3 10 38 4 2" xfId="13244"/>
    <cellStyle name="Обычный 3 10 38 4 2 2" xfId="13245"/>
    <cellStyle name="Обычный 3 10 38 4 2 2 2" xfId="13246"/>
    <cellStyle name="Обычный 3 10 38 4 2 2 2 2" xfId="13247"/>
    <cellStyle name="Обычный 3 10 38 4 2 2 3" xfId="13248"/>
    <cellStyle name="Обычный 3 10 38 4 2 3" xfId="13249"/>
    <cellStyle name="Обычный 3 10 38 4 2 3 2" xfId="13250"/>
    <cellStyle name="Обычный 3 10 38 4 2 4" xfId="13251"/>
    <cellStyle name="Обычный 3 10 38 4 3" xfId="13252"/>
    <cellStyle name="Обычный 3 10 38 4 3 2" xfId="13253"/>
    <cellStyle name="Обычный 3 10 38 4 3 2 2" xfId="13254"/>
    <cellStyle name="Обычный 3 10 38 4 3 3" xfId="13255"/>
    <cellStyle name="Обычный 3 10 38 4 4" xfId="13256"/>
    <cellStyle name="Обычный 3 10 38 4 4 2" xfId="13257"/>
    <cellStyle name="Обычный 3 10 38 4 5" xfId="13258"/>
    <cellStyle name="Обычный 3 10 38 5" xfId="13259"/>
    <cellStyle name="Обычный 3 10 38 5 2" xfId="13260"/>
    <cellStyle name="Обычный 3 10 38 5 2 2" xfId="13261"/>
    <cellStyle name="Обычный 3 10 38 5 2 2 2" xfId="13262"/>
    <cellStyle name="Обычный 3 10 38 5 2 3" xfId="13263"/>
    <cellStyle name="Обычный 3 10 38 5 3" xfId="13264"/>
    <cellStyle name="Обычный 3 10 38 5 3 2" xfId="13265"/>
    <cellStyle name="Обычный 3 10 38 5 4" xfId="13266"/>
    <cellStyle name="Обычный 3 10 38 6" xfId="13267"/>
    <cellStyle name="Обычный 3 10 38 6 2" xfId="13268"/>
    <cellStyle name="Обычный 3 10 38 6 2 2" xfId="13269"/>
    <cellStyle name="Обычный 3 10 38 6 3" xfId="13270"/>
    <cellStyle name="Обычный 3 10 38 7" xfId="13271"/>
    <cellStyle name="Обычный 3 10 38 7 2" xfId="13272"/>
    <cellStyle name="Обычный 3 10 38 8" xfId="13273"/>
    <cellStyle name="Обычный 3 10 39" xfId="13274"/>
    <cellStyle name="Обычный 3 10 39 2" xfId="13275"/>
    <cellStyle name="Обычный 3 10 39 2 2" xfId="13276"/>
    <cellStyle name="Обычный 3 10 39 2 2 2" xfId="13277"/>
    <cellStyle name="Обычный 3 10 39 2 2 2 2" xfId="13278"/>
    <cellStyle name="Обычный 3 10 39 2 2 2 2 2" xfId="13279"/>
    <cellStyle name="Обычный 3 10 39 2 2 2 2 2 2" xfId="13280"/>
    <cellStyle name="Обычный 3 10 39 2 2 2 2 3" xfId="13281"/>
    <cellStyle name="Обычный 3 10 39 2 2 2 3" xfId="13282"/>
    <cellStyle name="Обычный 3 10 39 2 2 2 3 2" xfId="13283"/>
    <cellStyle name="Обычный 3 10 39 2 2 2 4" xfId="13284"/>
    <cellStyle name="Обычный 3 10 39 2 2 3" xfId="13285"/>
    <cellStyle name="Обычный 3 10 39 2 2 3 2" xfId="13286"/>
    <cellStyle name="Обычный 3 10 39 2 2 3 2 2" xfId="13287"/>
    <cellStyle name="Обычный 3 10 39 2 2 3 3" xfId="13288"/>
    <cellStyle name="Обычный 3 10 39 2 2 4" xfId="13289"/>
    <cellStyle name="Обычный 3 10 39 2 2 4 2" xfId="13290"/>
    <cellStyle name="Обычный 3 10 39 2 2 5" xfId="13291"/>
    <cellStyle name="Обычный 3 10 39 2 3" xfId="13292"/>
    <cellStyle name="Обычный 3 10 39 2 3 2" xfId="13293"/>
    <cellStyle name="Обычный 3 10 39 2 3 2 2" xfId="13294"/>
    <cellStyle name="Обычный 3 10 39 2 3 2 2 2" xfId="13295"/>
    <cellStyle name="Обычный 3 10 39 2 3 2 2 2 2" xfId="13296"/>
    <cellStyle name="Обычный 3 10 39 2 3 2 2 3" xfId="13297"/>
    <cellStyle name="Обычный 3 10 39 2 3 2 3" xfId="13298"/>
    <cellStyle name="Обычный 3 10 39 2 3 2 3 2" xfId="13299"/>
    <cellStyle name="Обычный 3 10 39 2 3 2 4" xfId="13300"/>
    <cellStyle name="Обычный 3 10 39 2 3 3" xfId="13301"/>
    <cellStyle name="Обычный 3 10 39 2 3 3 2" xfId="13302"/>
    <cellStyle name="Обычный 3 10 39 2 3 3 2 2" xfId="13303"/>
    <cellStyle name="Обычный 3 10 39 2 3 3 3" xfId="13304"/>
    <cellStyle name="Обычный 3 10 39 2 3 4" xfId="13305"/>
    <cellStyle name="Обычный 3 10 39 2 3 4 2" xfId="13306"/>
    <cellStyle name="Обычный 3 10 39 2 3 5" xfId="13307"/>
    <cellStyle name="Обычный 3 10 39 2 4" xfId="13308"/>
    <cellStyle name="Обычный 3 10 39 2 4 2" xfId="13309"/>
    <cellStyle name="Обычный 3 10 39 2 4 2 2" xfId="13310"/>
    <cellStyle name="Обычный 3 10 39 2 4 2 2 2" xfId="13311"/>
    <cellStyle name="Обычный 3 10 39 2 4 2 3" xfId="13312"/>
    <cellStyle name="Обычный 3 10 39 2 4 3" xfId="13313"/>
    <cellStyle name="Обычный 3 10 39 2 4 3 2" xfId="13314"/>
    <cellStyle name="Обычный 3 10 39 2 4 4" xfId="13315"/>
    <cellStyle name="Обычный 3 10 39 2 5" xfId="13316"/>
    <cellStyle name="Обычный 3 10 39 2 5 2" xfId="13317"/>
    <cellStyle name="Обычный 3 10 39 2 5 2 2" xfId="13318"/>
    <cellStyle name="Обычный 3 10 39 2 5 3" xfId="13319"/>
    <cellStyle name="Обычный 3 10 39 2 6" xfId="13320"/>
    <cellStyle name="Обычный 3 10 39 2 6 2" xfId="13321"/>
    <cellStyle name="Обычный 3 10 39 2 7" xfId="13322"/>
    <cellStyle name="Обычный 3 10 39 3" xfId="13323"/>
    <cellStyle name="Обычный 3 10 39 3 2" xfId="13324"/>
    <cellStyle name="Обычный 3 10 39 3 2 2" xfId="13325"/>
    <cellStyle name="Обычный 3 10 39 3 2 2 2" xfId="13326"/>
    <cellStyle name="Обычный 3 10 39 3 2 2 2 2" xfId="13327"/>
    <cellStyle name="Обычный 3 10 39 3 2 2 3" xfId="13328"/>
    <cellStyle name="Обычный 3 10 39 3 2 3" xfId="13329"/>
    <cellStyle name="Обычный 3 10 39 3 2 3 2" xfId="13330"/>
    <cellStyle name="Обычный 3 10 39 3 2 4" xfId="13331"/>
    <cellStyle name="Обычный 3 10 39 3 3" xfId="13332"/>
    <cellStyle name="Обычный 3 10 39 3 3 2" xfId="13333"/>
    <cellStyle name="Обычный 3 10 39 3 3 2 2" xfId="13334"/>
    <cellStyle name="Обычный 3 10 39 3 3 3" xfId="13335"/>
    <cellStyle name="Обычный 3 10 39 3 4" xfId="13336"/>
    <cellStyle name="Обычный 3 10 39 3 4 2" xfId="13337"/>
    <cellStyle name="Обычный 3 10 39 3 5" xfId="13338"/>
    <cellStyle name="Обычный 3 10 39 4" xfId="13339"/>
    <cellStyle name="Обычный 3 10 39 4 2" xfId="13340"/>
    <cellStyle name="Обычный 3 10 39 4 2 2" xfId="13341"/>
    <cellStyle name="Обычный 3 10 39 4 2 2 2" xfId="13342"/>
    <cellStyle name="Обычный 3 10 39 4 2 2 2 2" xfId="13343"/>
    <cellStyle name="Обычный 3 10 39 4 2 2 3" xfId="13344"/>
    <cellStyle name="Обычный 3 10 39 4 2 3" xfId="13345"/>
    <cellStyle name="Обычный 3 10 39 4 2 3 2" xfId="13346"/>
    <cellStyle name="Обычный 3 10 39 4 2 4" xfId="13347"/>
    <cellStyle name="Обычный 3 10 39 4 3" xfId="13348"/>
    <cellStyle name="Обычный 3 10 39 4 3 2" xfId="13349"/>
    <cellStyle name="Обычный 3 10 39 4 3 2 2" xfId="13350"/>
    <cellStyle name="Обычный 3 10 39 4 3 3" xfId="13351"/>
    <cellStyle name="Обычный 3 10 39 4 4" xfId="13352"/>
    <cellStyle name="Обычный 3 10 39 4 4 2" xfId="13353"/>
    <cellStyle name="Обычный 3 10 39 4 5" xfId="13354"/>
    <cellStyle name="Обычный 3 10 39 5" xfId="13355"/>
    <cellStyle name="Обычный 3 10 39 5 2" xfId="13356"/>
    <cellStyle name="Обычный 3 10 39 5 2 2" xfId="13357"/>
    <cellStyle name="Обычный 3 10 39 5 2 2 2" xfId="13358"/>
    <cellStyle name="Обычный 3 10 39 5 2 3" xfId="13359"/>
    <cellStyle name="Обычный 3 10 39 5 3" xfId="13360"/>
    <cellStyle name="Обычный 3 10 39 5 3 2" xfId="13361"/>
    <cellStyle name="Обычный 3 10 39 5 4" xfId="13362"/>
    <cellStyle name="Обычный 3 10 39 6" xfId="13363"/>
    <cellStyle name="Обычный 3 10 39 6 2" xfId="13364"/>
    <cellStyle name="Обычный 3 10 39 6 2 2" xfId="13365"/>
    <cellStyle name="Обычный 3 10 39 6 3" xfId="13366"/>
    <cellStyle name="Обычный 3 10 39 7" xfId="13367"/>
    <cellStyle name="Обычный 3 10 39 7 2" xfId="13368"/>
    <cellStyle name="Обычный 3 10 39 8" xfId="13369"/>
    <cellStyle name="Обычный 3 10 4" xfId="13370"/>
    <cellStyle name="Обычный 3 10 4 2" xfId="13371"/>
    <cellStyle name="Обычный 3 10 4 2 2" xfId="13372"/>
    <cellStyle name="Обычный 3 10 4 2 2 2" xfId="13373"/>
    <cellStyle name="Обычный 3 10 4 2 2 2 2" xfId="13374"/>
    <cellStyle name="Обычный 3 10 4 2 2 2 2 2" xfId="13375"/>
    <cellStyle name="Обычный 3 10 4 2 2 2 2 2 2" xfId="13376"/>
    <cellStyle name="Обычный 3 10 4 2 2 2 2 3" xfId="13377"/>
    <cellStyle name="Обычный 3 10 4 2 2 2 3" xfId="13378"/>
    <cellStyle name="Обычный 3 10 4 2 2 2 3 2" xfId="13379"/>
    <cellStyle name="Обычный 3 10 4 2 2 2 4" xfId="13380"/>
    <cellStyle name="Обычный 3 10 4 2 2 3" xfId="13381"/>
    <cellStyle name="Обычный 3 10 4 2 2 3 2" xfId="13382"/>
    <cellStyle name="Обычный 3 10 4 2 2 3 2 2" xfId="13383"/>
    <cellStyle name="Обычный 3 10 4 2 2 3 3" xfId="13384"/>
    <cellStyle name="Обычный 3 10 4 2 2 4" xfId="13385"/>
    <cellStyle name="Обычный 3 10 4 2 2 4 2" xfId="13386"/>
    <cellStyle name="Обычный 3 10 4 2 2 5" xfId="13387"/>
    <cellStyle name="Обычный 3 10 4 2 3" xfId="13388"/>
    <cellStyle name="Обычный 3 10 4 2 3 2" xfId="13389"/>
    <cellStyle name="Обычный 3 10 4 2 3 2 2" xfId="13390"/>
    <cellStyle name="Обычный 3 10 4 2 3 2 2 2" xfId="13391"/>
    <cellStyle name="Обычный 3 10 4 2 3 2 2 2 2" xfId="13392"/>
    <cellStyle name="Обычный 3 10 4 2 3 2 2 3" xfId="13393"/>
    <cellStyle name="Обычный 3 10 4 2 3 2 3" xfId="13394"/>
    <cellStyle name="Обычный 3 10 4 2 3 2 3 2" xfId="13395"/>
    <cellStyle name="Обычный 3 10 4 2 3 2 4" xfId="13396"/>
    <cellStyle name="Обычный 3 10 4 2 3 3" xfId="13397"/>
    <cellStyle name="Обычный 3 10 4 2 3 3 2" xfId="13398"/>
    <cellStyle name="Обычный 3 10 4 2 3 3 2 2" xfId="13399"/>
    <cellStyle name="Обычный 3 10 4 2 3 3 3" xfId="13400"/>
    <cellStyle name="Обычный 3 10 4 2 3 4" xfId="13401"/>
    <cellStyle name="Обычный 3 10 4 2 3 4 2" xfId="13402"/>
    <cellStyle name="Обычный 3 10 4 2 3 5" xfId="13403"/>
    <cellStyle name="Обычный 3 10 4 2 4" xfId="13404"/>
    <cellStyle name="Обычный 3 10 4 2 4 2" xfId="13405"/>
    <cellStyle name="Обычный 3 10 4 2 4 2 2" xfId="13406"/>
    <cellStyle name="Обычный 3 10 4 2 4 2 2 2" xfId="13407"/>
    <cellStyle name="Обычный 3 10 4 2 4 2 3" xfId="13408"/>
    <cellStyle name="Обычный 3 10 4 2 4 3" xfId="13409"/>
    <cellStyle name="Обычный 3 10 4 2 4 3 2" xfId="13410"/>
    <cellStyle name="Обычный 3 10 4 2 4 4" xfId="13411"/>
    <cellStyle name="Обычный 3 10 4 2 5" xfId="13412"/>
    <cellStyle name="Обычный 3 10 4 2 5 2" xfId="13413"/>
    <cellStyle name="Обычный 3 10 4 2 5 2 2" xfId="13414"/>
    <cellStyle name="Обычный 3 10 4 2 5 3" xfId="13415"/>
    <cellStyle name="Обычный 3 10 4 2 6" xfId="13416"/>
    <cellStyle name="Обычный 3 10 4 2 6 2" xfId="13417"/>
    <cellStyle name="Обычный 3 10 4 2 7" xfId="13418"/>
    <cellStyle name="Обычный 3 10 4 3" xfId="13419"/>
    <cellStyle name="Обычный 3 10 4 3 2" xfId="13420"/>
    <cellStyle name="Обычный 3 10 4 3 2 2" xfId="13421"/>
    <cellStyle name="Обычный 3 10 4 3 2 2 2" xfId="13422"/>
    <cellStyle name="Обычный 3 10 4 3 2 2 2 2" xfId="13423"/>
    <cellStyle name="Обычный 3 10 4 3 2 2 3" xfId="13424"/>
    <cellStyle name="Обычный 3 10 4 3 2 3" xfId="13425"/>
    <cellStyle name="Обычный 3 10 4 3 2 3 2" xfId="13426"/>
    <cellStyle name="Обычный 3 10 4 3 2 4" xfId="13427"/>
    <cellStyle name="Обычный 3 10 4 3 3" xfId="13428"/>
    <cellStyle name="Обычный 3 10 4 3 3 2" xfId="13429"/>
    <cellStyle name="Обычный 3 10 4 3 3 2 2" xfId="13430"/>
    <cellStyle name="Обычный 3 10 4 3 3 3" xfId="13431"/>
    <cellStyle name="Обычный 3 10 4 3 4" xfId="13432"/>
    <cellStyle name="Обычный 3 10 4 3 4 2" xfId="13433"/>
    <cellStyle name="Обычный 3 10 4 3 5" xfId="13434"/>
    <cellStyle name="Обычный 3 10 4 4" xfId="13435"/>
    <cellStyle name="Обычный 3 10 4 4 2" xfId="13436"/>
    <cellStyle name="Обычный 3 10 4 4 2 2" xfId="13437"/>
    <cellStyle name="Обычный 3 10 4 4 2 2 2" xfId="13438"/>
    <cellStyle name="Обычный 3 10 4 4 2 2 2 2" xfId="13439"/>
    <cellStyle name="Обычный 3 10 4 4 2 2 3" xfId="13440"/>
    <cellStyle name="Обычный 3 10 4 4 2 3" xfId="13441"/>
    <cellStyle name="Обычный 3 10 4 4 2 3 2" xfId="13442"/>
    <cellStyle name="Обычный 3 10 4 4 2 4" xfId="13443"/>
    <cellStyle name="Обычный 3 10 4 4 3" xfId="13444"/>
    <cellStyle name="Обычный 3 10 4 4 3 2" xfId="13445"/>
    <cellStyle name="Обычный 3 10 4 4 3 2 2" xfId="13446"/>
    <cellStyle name="Обычный 3 10 4 4 3 3" xfId="13447"/>
    <cellStyle name="Обычный 3 10 4 4 4" xfId="13448"/>
    <cellStyle name="Обычный 3 10 4 4 4 2" xfId="13449"/>
    <cellStyle name="Обычный 3 10 4 4 5" xfId="13450"/>
    <cellStyle name="Обычный 3 10 4 5" xfId="13451"/>
    <cellStyle name="Обычный 3 10 4 5 2" xfId="13452"/>
    <cellStyle name="Обычный 3 10 4 5 2 2" xfId="13453"/>
    <cellStyle name="Обычный 3 10 4 5 2 2 2" xfId="13454"/>
    <cellStyle name="Обычный 3 10 4 5 2 3" xfId="13455"/>
    <cellStyle name="Обычный 3 10 4 5 3" xfId="13456"/>
    <cellStyle name="Обычный 3 10 4 5 3 2" xfId="13457"/>
    <cellStyle name="Обычный 3 10 4 5 4" xfId="13458"/>
    <cellStyle name="Обычный 3 10 4 6" xfId="13459"/>
    <cellStyle name="Обычный 3 10 4 6 2" xfId="13460"/>
    <cellStyle name="Обычный 3 10 4 6 2 2" xfId="13461"/>
    <cellStyle name="Обычный 3 10 4 6 3" xfId="13462"/>
    <cellStyle name="Обычный 3 10 4 7" xfId="13463"/>
    <cellStyle name="Обычный 3 10 4 7 2" xfId="13464"/>
    <cellStyle name="Обычный 3 10 4 8" xfId="13465"/>
    <cellStyle name="Обычный 3 10 40" xfId="13466"/>
    <cellStyle name="Обычный 3 10 40 2" xfId="13467"/>
    <cellStyle name="Обычный 3 10 40 2 2" xfId="13468"/>
    <cellStyle name="Обычный 3 10 40 2 2 2" xfId="13469"/>
    <cellStyle name="Обычный 3 10 40 2 2 2 2" xfId="13470"/>
    <cellStyle name="Обычный 3 10 40 2 2 2 2 2" xfId="13471"/>
    <cellStyle name="Обычный 3 10 40 2 2 2 2 2 2" xfId="13472"/>
    <cellStyle name="Обычный 3 10 40 2 2 2 2 3" xfId="13473"/>
    <cellStyle name="Обычный 3 10 40 2 2 2 3" xfId="13474"/>
    <cellStyle name="Обычный 3 10 40 2 2 2 3 2" xfId="13475"/>
    <cellStyle name="Обычный 3 10 40 2 2 2 4" xfId="13476"/>
    <cellStyle name="Обычный 3 10 40 2 2 3" xfId="13477"/>
    <cellStyle name="Обычный 3 10 40 2 2 3 2" xfId="13478"/>
    <cellStyle name="Обычный 3 10 40 2 2 3 2 2" xfId="13479"/>
    <cellStyle name="Обычный 3 10 40 2 2 3 3" xfId="13480"/>
    <cellStyle name="Обычный 3 10 40 2 2 4" xfId="13481"/>
    <cellStyle name="Обычный 3 10 40 2 2 4 2" xfId="13482"/>
    <cellStyle name="Обычный 3 10 40 2 2 5" xfId="13483"/>
    <cellStyle name="Обычный 3 10 40 2 3" xfId="13484"/>
    <cellStyle name="Обычный 3 10 40 2 3 2" xfId="13485"/>
    <cellStyle name="Обычный 3 10 40 2 3 2 2" xfId="13486"/>
    <cellStyle name="Обычный 3 10 40 2 3 2 2 2" xfId="13487"/>
    <cellStyle name="Обычный 3 10 40 2 3 2 2 2 2" xfId="13488"/>
    <cellStyle name="Обычный 3 10 40 2 3 2 2 3" xfId="13489"/>
    <cellStyle name="Обычный 3 10 40 2 3 2 3" xfId="13490"/>
    <cellStyle name="Обычный 3 10 40 2 3 2 3 2" xfId="13491"/>
    <cellStyle name="Обычный 3 10 40 2 3 2 4" xfId="13492"/>
    <cellStyle name="Обычный 3 10 40 2 3 3" xfId="13493"/>
    <cellStyle name="Обычный 3 10 40 2 3 3 2" xfId="13494"/>
    <cellStyle name="Обычный 3 10 40 2 3 3 2 2" xfId="13495"/>
    <cellStyle name="Обычный 3 10 40 2 3 3 3" xfId="13496"/>
    <cellStyle name="Обычный 3 10 40 2 3 4" xfId="13497"/>
    <cellStyle name="Обычный 3 10 40 2 3 4 2" xfId="13498"/>
    <cellStyle name="Обычный 3 10 40 2 3 5" xfId="13499"/>
    <cellStyle name="Обычный 3 10 40 2 4" xfId="13500"/>
    <cellStyle name="Обычный 3 10 40 2 4 2" xfId="13501"/>
    <cellStyle name="Обычный 3 10 40 2 4 2 2" xfId="13502"/>
    <cellStyle name="Обычный 3 10 40 2 4 2 2 2" xfId="13503"/>
    <cellStyle name="Обычный 3 10 40 2 4 2 3" xfId="13504"/>
    <cellStyle name="Обычный 3 10 40 2 4 3" xfId="13505"/>
    <cellStyle name="Обычный 3 10 40 2 4 3 2" xfId="13506"/>
    <cellStyle name="Обычный 3 10 40 2 4 4" xfId="13507"/>
    <cellStyle name="Обычный 3 10 40 2 5" xfId="13508"/>
    <cellStyle name="Обычный 3 10 40 2 5 2" xfId="13509"/>
    <cellStyle name="Обычный 3 10 40 2 5 2 2" xfId="13510"/>
    <cellStyle name="Обычный 3 10 40 2 5 3" xfId="13511"/>
    <cellStyle name="Обычный 3 10 40 2 6" xfId="13512"/>
    <cellStyle name="Обычный 3 10 40 2 6 2" xfId="13513"/>
    <cellStyle name="Обычный 3 10 40 2 7" xfId="13514"/>
    <cellStyle name="Обычный 3 10 40 3" xfId="13515"/>
    <cellStyle name="Обычный 3 10 40 3 2" xfId="13516"/>
    <cellStyle name="Обычный 3 10 40 3 2 2" xfId="13517"/>
    <cellStyle name="Обычный 3 10 40 3 2 2 2" xfId="13518"/>
    <cellStyle name="Обычный 3 10 40 3 2 2 2 2" xfId="13519"/>
    <cellStyle name="Обычный 3 10 40 3 2 2 3" xfId="13520"/>
    <cellStyle name="Обычный 3 10 40 3 2 3" xfId="13521"/>
    <cellStyle name="Обычный 3 10 40 3 2 3 2" xfId="13522"/>
    <cellStyle name="Обычный 3 10 40 3 2 4" xfId="13523"/>
    <cellStyle name="Обычный 3 10 40 3 3" xfId="13524"/>
    <cellStyle name="Обычный 3 10 40 3 3 2" xfId="13525"/>
    <cellStyle name="Обычный 3 10 40 3 3 2 2" xfId="13526"/>
    <cellStyle name="Обычный 3 10 40 3 3 3" xfId="13527"/>
    <cellStyle name="Обычный 3 10 40 3 4" xfId="13528"/>
    <cellStyle name="Обычный 3 10 40 3 4 2" xfId="13529"/>
    <cellStyle name="Обычный 3 10 40 3 5" xfId="13530"/>
    <cellStyle name="Обычный 3 10 40 4" xfId="13531"/>
    <cellStyle name="Обычный 3 10 40 4 2" xfId="13532"/>
    <cellStyle name="Обычный 3 10 40 4 2 2" xfId="13533"/>
    <cellStyle name="Обычный 3 10 40 4 2 2 2" xfId="13534"/>
    <cellStyle name="Обычный 3 10 40 4 2 2 2 2" xfId="13535"/>
    <cellStyle name="Обычный 3 10 40 4 2 2 3" xfId="13536"/>
    <cellStyle name="Обычный 3 10 40 4 2 3" xfId="13537"/>
    <cellStyle name="Обычный 3 10 40 4 2 3 2" xfId="13538"/>
    <cellStyle name="Обычный 3 10 40 4 2 4" xfId="13539"/>
    <cellStyle name="Обычный 3 10 40 4 3" xfId="13540"/>
    <cellStyle name="Обычный 3 10 40 4 3 2" xfId="13541"/>
    <cellStyle name="Обычный 3 10 40 4 3 2 2" xfId="13542"/>
    <cellStyle name="Обычный 3 10 40 4 3 3" xfId="13543"/>
    <cellStyle name="Обычный 3 10 40 4 4" xfId="13544"/>
    <cellStyle name="Обычный 3 10 40 4 4 2" xfId="13545"/>
    <cellStyle name="Обычный 3 10 40 4 5" xfId="13546"/>
    <cellStyle name="Обычный 3 10 40 5" xfId="13547"/>
    <cellStyle name="Обычный 3 10 40 5 2" xfId="13548"/>
    <cellStyle name="Обычный 3 10 40 5 2 2" xfId="13549"/>
    <cellStyle name="Обычный 3 10 40 5 2 2 2" xfId="13550"/>
    <cellStyle name="Обычный 3 10 40 5 2 3" xfId="13551"/>
    <cellStyle name="Обычный 3 10 40 5 3" xfId="13552"/>
    <cellStyle name="Обычный 3 10 40 5 3 2" xfId="13553"/>
    <cellStyle name="Обычный 3 10 40 5 4" xfId="13554"/>
    <cellStyle name="Обычный 3 10 40 6" xfId="13555"/>
    <cellStyle name="Обычный 3 10 40 6 2" xfId="13556"/>
    <cellStyle name="Обычный 3 10 40 6 2 2" xfId="13557"/>
    <cellStyle name="Обычный 3 10 40 6 3" xfId="13558"/>
    <cellStyle name="Обычный 3 10 40 7" xfId="13559"/>
    <cellStyle name="Обычный 3 10 40 7 2" xfId="13560"/>
    <cellStyle name="Обычный 3 10 40 8" xfId="13561"/>
    <cellStyle name="Обычный 3 10 41" xfId="13562"/>
    <cellStyle name="Обычный 3 10 41 2" xfId="13563"/>
    <cellStyle name="Обычный 3 10 41 2 2" xfId="13564"/>
    <cellStyle name="Обычный 3 10 41 2 2 2" xfId="13565"/>
    <cellStyle name="Обычный 3 10 41 2 2 2 2" xfId="13566"/>
    <cellStyle name="Обычный 3 10 41 2 2 2 2 2" xfId="13567"/>
    <cellStyle name="Обычный 3 10 41 2 2 2 2 2 2" xfId="13568"/>
    <cellStyle name="Обычный 3 10 41 2 2 2 2 3" xfId="13569"/>
    <cellStyle name="Обычный 3 10 41 2 2 2 3" xfId="13570"/>
    <cellStyle name="Обычный 3 10 41 2 2 2 3 2" xfId="13571"/>
    <cellStyle name="Обычный 3 10 41 2 2 2 4" xfId="13572"/>
    <cellStyle name="Обычный 3 10 41 2 2 3" xfId="13573"/>
    <cellStyle name="Обычный 3 10 41 2 2 3 2" xfId="13574"/>
    <cellStyle name="Обычный 3 10 41 2 2 3 2 2" xfId="13575"/>
    <cellStyle name="Обычный 3 10 41 2 2 3 3" xfId="13576"/>
    <cellStyle name="Обычный 3 10 41 2 2 4" xfId="13577"/>
    <cellStyle name="Обычный 3 10 41 2 2 4 2" xfId="13578"/>
    <cellStyle name="Обычный 3 10 41 2 2 5" xfId="13579"/>
    <cellStyle name="Обычный 3 10 41 2 3" xfId="13580"/>
    <cellStyle name="Обычный 3 10 41 2 3 2" xfId="13581"/>
    <cellStyle name="Обычный 3 10 41 2 3 2 2" xfId="13582"/>
    <cellStyle name="Обычный 3 10 41 2 3 2 2 2" xfId="13583"/>
    <cellStyle name="Обычный 3 10 41 2 3 2 2 2 2" xfId="13584"/>
    <cellStyle name="Обычный 3 10 41 2 3 2 2 3" xfId="13585"/>
    <cellStyle name="Обычный 3 10 41 2 3 2 3" xfId="13586"/>
    <cellStyle name="Обычный 3 10 41 2 3 2 3 2" xfId="13587"/>
    <cellStyle name="Обычный 3 10 41 2 3 2 4" xfId="13588"/>
    <cellStyle name="Обычный 3 10 41 2 3 3" xfId="13589"/>
    <cellStyle name="Обычный 3 10 41 2 3 3 2" xfId="13590"/>
    <cellStyle name="Обычный 3 10 41 2 3 3 2 2" xfId="13591"/>
    <cellStyle name="Обычный 3 10 41 2 3 3 3" xfId="13592"/>
    <cellStyle name="Обычный 3 10 41 2 3 4" xfId="13593"/>
    <cellStyle name="Обычный 3 10 41 2 3 4 2" xfId="13594"/>
    <cellStyle name="Обычный 3 10 41 2 3 5" xfId="13595"/>
    <cellStyle name="Обычный 3 10 41 2 4" xfId="13596"/>
    <cellStyle name="Обычный 3 10 41 2 4 2" xfId="13597"/>
    <cellStyle name="Обычный 3 10 41 2 4 2 2" xfId="13598"/>
    <cellStyle name="Обычный 3 10 41 2 4 2 2 2" xfId="13599"/>
    <cellStyle name="Обычный 3 10 41 2 4 2 3" xfId="13600"/>
    <cellStyle name="Обычный 3 10 41 2 4 3" xfId="13601"/>
    <cellStyle name="Обычный 3 10 41 2 4 3 2" xfId="13602"/>
    <cellStyle name="Обычный 3 10 41 2 4 4" xfId="13603"/>
    <cellStyle name="Обычный 3 10 41 2 5" xfId="13604"/>
    <cellStyle name="Обычный 3 10 41 2 5 2" xfId="13605"/>
    <cellStyle name="Обычный 3 10 41 2 5 2 2" xfId="13606"/>
    <cellStyle name="Обычный 3 10 41 2 5 3" xfId="13607"/>
    <cellStyle name="Обычный 3 10 41 2 6" xfId="13608"/>
    <cellStyle name="Обычный 3 10 41 2 6 2" xfId="13609"/>
    <cellStyle name="Обычный 3 10 41 2 7" xfId="13610"/>
    <cellStyle name="Обычный 3 10 41 3" xfId="13611"/>
    <cellStyle name="Обычный 3 10 41 3 2" xfId="13612"/>
    <cellStyle name="Обычный 3 10 41 3 2 2" xfId="13613"/>
    <cellStyle name="Обычный 3 10 41 3 2 2 2" xfId="13614"/>
    <cellStyle name="Обычный 3 10 41 3 2 2 2 2" xfId="13615"/>
    <cellStyle name="Обычный 3 10 41 3 2 2 3" xfId="13616"/>
    <cellStyle name="Обычный 3 10 41 3 2 3" xfId="13617"/>
    <cellStyle name="Обычный 3 10 41 3 2 3 2" xfId="13618"/>
    <cellStyle name="Обычный 3 10 41 3 2 4" xfId="13619"/>
    <cellStyle name="Обычный 3 10 41 3 3" xfId="13620"/>
    <cellStyle name="Обычный 3 10 41 3 3 2" xfId="13621"/>
    <cellStyle name="Обычный 3 10 41 3 3 2 2" xfId="13622"/>
    <cellStyle name="Обычный 3 10 41 3 3 3" xfId="13623"/>
    <cellStyle name="Обычный 3 10 41 3 4" xfId="13624"/>
    <cellStyle name="Обычный 3 10 41 3 4 2" xfId="13625"/>
    <cellStyle name="Обычный 3 10 41 3 5" xfId="13626"/>
    <cellStyle name="Обычный 3 10 41 4" xfId="13627"/>
    <cellStyle name="Обычный 3 10 41 4 2" xfId="13628"/>
    <cellStyle name="Обычный 3 10 41 4 2 2" xfId="13629"/>
    <cellStyle name="Обычный 3 10 41 4 2 2 2" xfId="13630"/>
    <cellStyle name="Обычный 3 10 41 4 2 2 2 2" xfId="13631"/>
    <cellStyle name="Обычный 3 10 41 4 2 2 3" xfId="13632"/>
    <cellStyle name="Обычный 3 10 41 4 2 3" xfId="13633"/>
    <cellStyle name="Обычный 3 10 41 4 2 3 2" xfId="13634"/>
    <cellStyle name="Обычный 3 10 41 4 2 4" xfId="13635"/>
    <cellStyle name="Обычный 3 10 41 4 3" xfId="13636"/>
    <cellStyle name="Обычный 3 10 41 4 3 2" xfId="13637"/>
    <cellStyle name="Обычный 3 10 41 4 3 2 2" xfId="13638"/>
    <cellStyle name="Обычный 3 10 41 4 3 3" xfId="13639"/>
    <cellStyle name="Обычный 3 10 41 4 4" xfId="13640"/>
    <cellStyle name="Обычный 3 10 41 4 4 2" xfId="13641"/>
    <cellStyle name="Обычный 3 10 41 4 5" xfId="13642"/>
    <cellStyle name="Обычный 3 10 41 5" xfId="13643"/>
    <cellStyle name="Обычный 3 10 41 5 2" xfId="13644"/>
    <cellStyle name="Обычный 3 10 41 5 2 2" xfId="13645"/>
    <cellStyle name="Обычный 3 10 41 5 2 2 2" xfId="13646"/>
    <cellStyle name="Обычный 3 10 41 5 2 3" xfId="13647"/>
    <cellStyle name="Обычный 3 10 41 5 3" xfId="13648"/>
    <cellStyle name="Обычный 3 10 41 5 3 2" xfId="13649"/>
    <cellStyle name="Обычный 3 10 41 5 4" xfId="13650"/>
    <cellStyle name="Обычный 3 10 41 6" xfId="13651"/>
    <cellStyle name="Обычный 3 10 41 6 2" xfId="13652"/>
    <cellStyle name="Обычный 3 10 41 6 2 2" xfId="13653"/>
    <cellStyle name="Обычный 3 10 41 6 3" xfId="13654"/>
    <cellStyle name="Обычный 3 10 41 7" xfId="13655"/>
    <cellStyle name="Обычный 3 10 41 7 2" xfId="13656"/>
    <cellStyle name="Обычный 3 10 41 8" xfId="13657"/>
    <cellStyle name="Обычный 3 10 42" xfId="13658"/>
    <cellStyle name="Обычный 3 10 42 2" xfId="13659"/>
    <cellStyle name="Обычный 3 10 42 2 2" xfId="13660"/>
    <cellStyle name="Обычный 3 10 42 2 2 2" xfId="13661"/>
    <cellStyle name="Обычный 3 10 42 2 2 2 2" xfId="13662"/>
    <cellStyle name="Обычный 3 10 42 2 2 2 2 2" xfId="13663"/>
    <cellStyle name="Обычный 3 10 42 2 2 2 2 2 2" xfId="13664"/>
    <cellStyle name="Обычный 3 10 42 2 2 2 2 3" xfId="13665"/>
    <cellStyle name="Обычный 3 10 42 2 2 2 3" xfId="13666"/>
    <cellStyle name="Обычный 3 10 42 2 2 2 3 2" xfId="13667"/>
    <cellStyle name="Обычный 3 10 42 2 2 2 4" xfId="13668"/>
    <cellStyle name="Обычный 3 10 42 2 2 3" xfId="13669"/>
    <cellStyle name="Обычный 3 10 42 2 2 3 2" xfId="13670"/>
    <cellStyle name="Обычный 3 10 42 2 2 3 2 2" xfId="13671"/>
    <cellStyle name="Обычный 3 10 42 2 2 3 3" xfId="13672"/>
    <cellStyle name="Обычный 3 10 42 2 2 4" xfId="13673"/>
    <cellStyle name="Обычный 3 10 42 2 2 4 2" xfId="13674"/>
    <cellStyle name="Обычный 3 10 42 2 2 5" xfId="13675"/>
    <cellStyle name="Обычный 3 10 42 2 3" xfId="13676"/>
    <cellStyle name="Обычный 3 10 42 2 3 2" xfId="13677"/>
    <cellStyle name="Обычный 3 10 42 2 3 2 2" xfId="13678"/>
    <cellStyle name="Обычный 3 10 42 2 3 2 2 2" xfId="13679"/>
    <cellStyle name="Обычный 3 10 42 2 3 2 2 2 2" xfId="13680"/>
    <cellStyle name="Обычный 3 10 42 2 3 2 2 3" xfId="13681"/>
    <cellStyle name="Обычный 3 10 42 2 3 2 3" xfId="13682"/>
    <cellStyle name="Обычный 3 10 42 2 3 2 3 2" xfId="13683"/>
    <cellStyle name="Обычный 3 10 42 2 3 2 4" xfId="13684"/>
    <cellStyle name="Обычный 3 10 42 2 3 3" xfId="13685"/>
    <cellStyle name="Обычный 3 10 42 2 3 3 2" xfId="13686"/>
    <cellStyle name="Обычный 3 10 42 2 3 3 2 2" xfId="13687"/>
    <cellStyle name="Обычный 3 10 42 2 3 3 3" xfId="13688"/>
    <cellStyle name="Обычный 3 10 42 2 3 4" xfId="13689"/>
    <cellStyle name="Обычный 3 10 42 2 3 4 2" xfId="13690"/>
    <cellStyle name="Обычный 3 10 42 2 3 5" xfId="13691"/>
    <cellStyle name="Обычный 3 10 42 2 4" xfId="13692"/>
    <cellStyle name="Обычный 3 10 42 2 4 2" xfId="13693"/>
    <cellStyle name="Обычный 3 10 42 2 4 2 2" xfId="13694"/>
    <cellStyle name="Обычный 3 10 42 2 4 2 2 2" xfId="13695"/>
    <cellStyle name="Обычный 3 10 42 2 4 2 3" xfId="13696"/>
    <cellStyle name="Обычный 3 10 42 2 4 3" xfId="13697"/>
    <cellStyle name="Обычный 3 10 42 2 4 3 2" xfId="13698"/>
    <cellStyle name="Обычный 3 10 42 2 4 4" xfId="13699"/>
    <cellStyle name="Обычный 3 10 42 2 5" xfId="13700"/>
    <cellStyle name="Обычный 3 10 42 2 5 2" xfId="13701"/>
    <cellStyle name="Обычный 3 10 42 2 5 2 2" xfId="13702"/>
    <cellStyle name="Обычный 3 10 42 2 5 3" xfId="13703"/>
    <cellStyle name="Обычный 3 10 42 2 6" xfId="13704"/>
    <cellStyle name="Обычный 3 10 42 2 6 2" xfId="13705"/>
    <cellStyle name="Обычный 3 10 42 2 7" xfId="13706"/>
    <cellStyle name="Обычный 3 10 42 3" xfId="13707"/>
    <cellStyle name="Обычный 3 10 42 3 2" xfId="13708"/>
    <cellStyle name="Обычный 3 10 42 3 2 2" xfId="13709"/>
    <cellStyle name="Обычный 3 10 42 3 2 2 2" xfId="13710"/>
    <cellStyle name="Обычный 3 10 42 3 2 2 2 2" xfId="13711"/>
    <cellStyle name="Обычный 3 10 42 3 2 2 3" xfId="13712"/>
    <cellStyle name="Обычный 3 10 42 3 2 3" xfId="13713"/>
    <cellStyle name="Обычный 3 10 42 3 2 3 2" xfId="13714"/>
    <cellStyle name="Обычный 3 10 42 3 2 4" xfId="13715"/>
    <cellStyle name="Обычный 3 10 42 3 3" xfId="13716"/>
    <cellStyle name="Обычный 3 10 42 3 3 2" xfId="13717"/>
    <cellStyle name="Обычный 3 10 42 3 3 2 2" xfId="13718"/>
    <cellStyle name="Обычный 3 10 42 3 3 3" xfId="13719"/>
    <cellStyle name="Обычный 3 10 42 3 4" xfId="13720"/>
    <cellStyle name="Обычный 3 10 42 3 4 2" xfId="13721"/>
    <cellStyle name="Обычный 3 10 42 3 5" xfId="13722"/>
    <cellStyle name="Обычный 3 10 42 4" xfId="13723"/>
    <cellStyle name="Обычный 3 10 42 4 2" xfId="13724"/>
    <cellStyle name="Обычный 3 10 42 4 2 2" xfId="13725"/>
    <cellStyle name="Обычный 3 10 42 4 2 2 2" xfId="13726"/>
    <cellStyle name="Обычный 3 10 42 4 2 2 2 2" xfId="13727"/>
    <cellStyle name="Обычный 3 10 42 4 2 2 3" xfId="13728"/>
    <cellStyle name="Обычный 3 10 42 4 2 3" xfId="13729"/>
    <cellStyle name="Обычный 3 10 42 4 2 3 2" xfId="13730"/>
    <cellStyle name="Обычный 3 10 42 4 2 4" xfId="13731"/>
    <cellStyle name="Обычный 3 10 42 4 3" xfId="13732"/>
    <cellStyle name="Обычный 3 10 42 4 3 2" xfId="13733"/>
    <cellStyle name="Обычный 3 10 42 4 3 2 2" xfId="13734"/>
    <cellStyle name="Обычный 3 10 42 4 3 3" xfId="13735"/>
    <cellStyle name="Обычный 3 10 42 4 4" xfId="13736"/>
    <cellStyle name="Обычный 3 10 42 4 4 2" xfId="13737"/>
    <cellStyle name="Обычный 3 10 42 4 5" xfId="13738"/>
    <cellStyle name="Обычный 3 10 42 5" xfId="13739"/>
    <cellStyle name="Обычный 3 10 42 5 2" xfId="13740"/>
    <cellStyle name="Обычный 3 10 42 5 2 2" xfId="13741"/>
    <cellStyle name="Обычный 3 10 42 5 2 2 2" xfId="13742"/>
    <cellStyle name="Обычный 3 10 42 5 2 3" xfId="13743"/>
    <cellStyle name="Обычный 3 10 42 5 3" xfId="13744"/>
    <cellStyle name="Обычный 3 10 42 5 3 2" xfId="13745"/>
    <cellStyle name="Обычный 3 10 42 5 4" xfId="13746"/>
    <cellStyle name="Обычный 3 10 42 6" xfId="13747"/>
    <cellStyle name="Обычный 3 10 42 6 2" xfId="13748"/>
    <cellStyle name="Обычный 3 10 42 6 2 2" xfId="13749"/>
    <cellStyle name="Обычный 3 10 42 6 3" xfId="13750"/>
    <cellStyle name="Обычный 3 10 42 7" xfId="13751"/>
    <cellStyle name="Обычный 3 10 42 7 2" xfId="13752"/>
    <cellStyle name="Обычный 3 10 42 8" xfId="13753"/>
    <cellStyle name="Обычный 3 10 43" xfId="13754"/>
    <cellStyle name="Обычный 3 10 43 2" xfId="13755"/>
    <cellStyle name="Обычный 3 10 43 2 2" xfId="13756"/>
    <cellStyle name="Обычный 3 10 43 2 2 2" xfId="13757"/>
    <cellStyle name="Обычный 3 10 43 2 2 2 2" xfId="13758"/>
    <cellStyle name="Обычный 3 10 43 2 2 2 2 2" xfId="13759"/>
    <cellStyle name="Обычный 3 10 43 2 2 2 2 2 2" xfId="13760"/>
    <cellStyle name="Обычный 3 10 43 2 2 2 2 3" xfId="13761"/>
    <cellStyle name="Обычный 3 10 43 2 2 2 3" xfId="13762"/>
    <cellStyle name="Обычный 3 10 43 2 2 2 3 2" xfId="13763"/>
    <cellStyle name="Обычный 3 10 43 2 2 2 4" xfId="13764"/>
    <cellStyle name="Обычный 3 10 43 2 2 3" xfId="13765"/>
    <cellStyle name="Обычный 3 10 43 2 2 3 2" xfId="13766"/>
    <cellStyle name="Обычный 3 10 43 2 2 3 2 2" xfId="13767"/>
    <cellStyle name="Обычный 3 10 43 2 2 3 3" xfId="13768"/>
    <cellStyle name="Обычный 3 10 43 2 2 4" xfId="13769"/>
    <cellStyle name="Обычный 3 10 43 2 2 4 2" xfId="13770"/>
    <cellStyle name="Обычный 3 10 43 2 2 5" xfId="13771"/>
    <cellStyle name="Обычный 3 10 43 2 3" xfId="13772"/>
    <cellStyle name="Обычный 3 10 43 2 3 2" xfId="13773"/>
    <cellStyle name="Обычный 3 10 43 2 3 2 2" xfId="13774"/>
    <cellStyle name="Обычный 3 10 43 2 3 2 2 2" xfId="13775"/>
    <cellStyle name="Обычный 3 10 43 2 3 2 2 2 2" xfId="13776"/>
    <cellStyle name="Обычный 3 10 43 2 3 2 2 3" xfId="13777"/>
    <cellStyle name="Обычный 3 10 43 2 3 2 3" xfId="13778"/>
    <cellStyle name="Обычный 3 10 43 2 3 2 3 2" xfId="13779"/>
    <cellStyle name="Обычный 3 10 43 2 3 2 4" xfId="13780"/>
    <cellStyle name="Обычный 3 10 43 2 3 3" xfId="13781"/>
    <cellStyle name="Обычный 3 10 43 2 3 3 2" xfId="13782"/>
    <cellStyle name="Обычный 3 10 43 2 3 3 2 2" xfId="13783"/>
    <cellStyle name="Обычный 3 10 43 2 3 3 3" xfId="13784"/>
    <cellStyle name="Обычный 3 10 43 2 3 4" xfId="13785"/>
    <cellStyle name="Обычный 3 10 43 2 3 4 2" xfId="13786"/>
    <cellStyle name="Обычный 3 10 43 2 3 5" xfId="13787"/>
    <cellStyle name="Обычный 3 10 43 2 4" xfId="13788"/>
    <cellStyle name="Обычный 3 10 43 2 4 2" xfId="13789"/>
    <cellStyle name="Обычный 3 10 43 2 4 2 2" xfId="13790"/>
    <cellStyle name="Обычный 3 10 43 2 4 2 2 2" xfId="13791"/>
    <cellStyle name="Обычный 3 10 43 2 4 2 3" xfId="13792"/>
    <cellStyle name="Обычный 3 10 43 2 4 3" xfId="13793"/>
    <cellStyle name="Обычный 3 10 43 2 4 3 2" xfId="13794"/>
    <cellStyle name="Обычный 3 10 43 2 4 4" xfId="13795"/>
    <cellStyle name="Обычный 3 10 43 2 5" xfId="13796"/>
    <cellStyle name="Обычный 3 10 43 2 5 2" xfId="13797"/>
    <cellStyle name="Обычный 3 10 43 2 5 2 2" xfId="13798"/>
    <cellStyle name="Обычный 3 10 43 2 5 3" xfId="13799"/>
    <cellStyle name="Обычный 3 10 43 2 6" xfId="13800"/>
    <cellStyle name="Обычный 3 10 43 2 6 2" xfId="13801"/>
    <cellStyle name="Обычный 3 10 43 2 7" xfId="13802"/>
    <cellStyle name="Обычный 3 10 43 3" xfId="13803"/>
    <cellStyle name="Обычный 3 10 43 3 2" xfId="13804"/>
    <cellStyle name="Обычный 3 10 43 3 2 2" xfId="13805"/>
    <cellStyle name="Обычный 3 10 43 3 2 2 2" xfId="13806"/>
    <cellStyle name="Обычный 3 10 43 3 2 2 2 2" xfId="13807"/>
    <cellStyle name="Обычный 3 10 43 3 2 2 3" xfId="13808"/>
    <cellStyle name="Обычный 3 10 43 3 2 3" xfId="13809"/>
    <cellStyle name="Обычный 3 10 43 3 2 3 2" xfId="13810"/>
    <cellStyle name="Обычный 3 10 43 3 2 4" xfId="13811"/>
    <cellStyle name="Обычный 3 10 43 3 3" xfId="13812"/>
    <cellStyle name="Обычный 3 10 43 3 3 2" xfId="13813"/>
    <cellStyle name="Обычный 3 10 43 3 3 2 2" xfId="13814"/>
    <cellStyle name="Обычный 3 10 43 3 3 3" xfId="13815"/>
    <cellStyle name="Обычный 3 10 43 3 4" xfId="13816"/>
    <cellStyle name="Обычный 3 10 43 3 4 2" xfId="13817"/>
    <cellStyle name="Обычный 3 10 43 3 5" xfId="13818"/>
    <cellStyle name="Обычный 3 10 43 4" xfId="13819"/>
    <cellStyle name="Обычный 3 10 43 4 2" xfId="13820"/>
    <cellStyle name="Обычный 3 10 43 4 2 2" xfId="13821"/>
    <cellStyle name="Обычный 3 10 43 4 2 2 2" xfId="13822"/>
    <cellStyle name="Обычный 3 10 43 4 2 2 2 2" xfId="13823"/>
    <cellStyle name="Обычный 3 10 43 4 2 2 3" xfId="13824"/>
    <cellStyle name="Обычный 3 10 43 4 2 3" xfId="13825"/>
    <cellStyle name="Обычный 3 10 43 4 2 3 2" xfId="13826"/>
    <cellStyle name="Обычный 3 10 43 4 2 4" xfId="13827"/>
    <cellStyle name="Обычный 3 10 43 4 3" xfId="13828"/>
    <cellStyle name="Обычный 3 10 43 4 3 2" xfId="13829"/>
    <cellStyle name="Обычный 3 10 43 4 3 2 2" xfId="13830"/>
    <cellStyle name="Обычный 3 10 43 4 3 3" xfId="13831"/>
    <cellStyle name="Обычный 3 10 43 4 4" xfId="13832"/>
    <cellStyle name="Обычный 3 10 43 4 4 2" xfId="13833"/>
    <cellStyle name="Обычный 3 10 43 4 5" xfId="13834"/>
    <cellStyle name="Обычный 3 10 43 5" xfId="13835"/>
    <cellStyle name="Обычный 3 10 43 5 2" xfId="13836"/>
    <cellStyle name="Обычный 3 10 43 5 2 2" xfId="13837"/>
    <cellStyle name="Обычный 3 10 43 5 2 2 2" xfId="13838"/>
    <cellStyle name="Обычный 3 10 43 5 2 3" xfId="13839"/>
    <cellStyle name="Обычный 3 10 43 5 3" xfId="13840"/>
    <cellStyle name="Обычный 3 10 43 5 3 2" xfId="13841"/>
    <cellStyle name="Обычный 3 10 43 5 4" xfId="13842"/>
    <cellStyle name="Обычный 3 10 43 6" xfId="13843"/>
    <cellStyle name="Обычный 3 10 43 6 2" xfId="13844"/>
    <cellStyle name="Обычный 3 10 43 6 2 2" xfId="13845"/>
    <cellStyle name="Обычный 3 10 43 6 3" xfId="13846"/>
    <cellStyle name="Обычный 3 10 43 7" xfId="13847"/>
    <cellStyle name="Обычный 3 10 43 7 2" xfId="13848"/>
    <cellStyle name="Обычный 3 10 43 8" xfId="13849"/>
    <cellStyle name="Обычный 3 10 44" xfId="13850"/>
    <cellStyle name="Обычный 3 10 44 2" xfId="13851"/>
    <cellStyle name="Обычный 3 10 44 2 2" xfId="13852"/>
    <cellStyle name="Обычный 3 10 44 2 2 2" xfId="13853"/>
    <cellStyle name="Обычный 3 10 44 2 2 2 2" xfId="13854"/>
    <cellStyle name="Обычный 3 10 44 2 2 2 2 2" xfId="13855"/>
    <cellStyle name="Обычный 3 10 44 2 2 2 2 2 2" xfId="13856"/>
    <cellStyle name="Обычный 3 10 44 2 2 2 2 3" xfId="13857"/>
    <cellStyle name="Обычный 3 10 44 2 2 2 3" xfId="13858"/>
    <cellStyle name="Обычный 3 10 44 2 2 2 3 2" xfId="13859"/>
    <cellStyle name="Обычный 3 10 44 2 2 2 4" xfId="13860"/>
    <cellStyle name="Обычный 3 10 44 2 2 3" xfId="13861"/>
    <cellStyle name="Обычный 3 10 44 2 2 3 2" xfId="13862"/>
    <cellStyle name="Обычный 3 10 44 2 2 3 2 2" xfId="13863"/>
    <cellStyle name="Обычный 3 10 44 2 2 3 3" xfId="13864"/>
    <cellStyle name="Обычный 3 10 44 2 2 4" xfId="13865"/>
    <cellStyle name="Обычный 3 10 44 2 2 4 2" xfId="13866"/>
    <cellStyle name="Обычный 3 10 44 2 2 5" xfId="13867"/>
    <cellStyle name="Обычный 3 10 44 2 3" xfId="13868"/>
    <cellStyle name="Обычный 3 10 44 2 3 2" xfId="13869"/>
    <cellStyle name="Обычный 3 10 44 2 3 2 2" xfId="13870"/>
    <cellStyle name="Обычный 3 10 44 2 3 2 2 2" xfId="13871"/>
    <cellStyle name="Обычный 3 10 44 2 3 2 2 2 2" xfId="13872"/>
    <cellStyle name="Обычный 3 10 44 2 3 2 2 3" xfId="13873"/>
    <cellStyle name="Обычный 3 10 44 2 3 2 3" xfId="13874"/>
    <cellStyle name="Обычный 3 10 44 2 3 2 3 2" xfId="13875"/>
    <cellStyle name="Обычный 3 10 44 2 3 2 4" xfId="13876"/>
    <cellStyle name="Обычный 3 10 44 2 3 3" xfId="13877"/>
    <cellStyle name="Обычный 3 10 44 2 3 3 2" xfId="13878"/>
    <cellStyle name="Обычный 3 10 44 2 3 3 2 2" xfId="13879"/>
    <cellStyle name="Обычный 3 10 44 2 3 3 3" xfId="13880"/>
    <cellStyle name="Обычный 3 10 44 2 3 4" xfId="13881"/>
    <cellStyle name="Обычный 3 10 44 2 3 4 2" xfId="13882"/>
    <cellStyle name="Обычный 3 10 44 2 3 5" xfId="13883"/>
    <cellStyle name="Обычный 3 10 44 2 4" xfId="13884"/>
    <cellStyle name="Обычный 3 10 44 2 4 2" xfId="13885"/>
    <cellStyle name="Обычный 3 10 44 2 4 2 2" xfId="13886"/>
    <cellStyle name="Обычный 3 10 44 2 4 2 2 2" xfId="13887"/>
    <cellStyle name="Обычный 3 10 44 2 4 2 3" xfId="13888"/>
    <cellStyle name="Обычный 3 10 44 2 4 3" xfId="13889"/>
    <cellStyle name="Обычный 3 10 44 2 4 3 2" xfId="13890"/>
    <cellStyle name="Обычный 3 10 44 2 4 4" xfId="13891"/>
    <cellStyle name="Обычный 3 10 44 2 5" xfId="13892"/>
    <cellStyle name="Обычный 3 10 44 2 5 2" xfId="13893"/>
    <cellStyle name="Обычный 3 10 44 2 5 2 2" xfId="13894"/>
    <cellStyle name="Обычный 3 10 44 2 5 3" xfId="13895"/>
    <cellStyle name="Обычный 3 10 44 2 6" xfId="13896"/>
    <cellStyle name="Обычный 3 10 44 2 6 2" xfId="13897"/>
    <cellStyle name="Обычный 3 10 44 2 7" xfId="13898"/>
    <cellStyle name="Обычный 3 10 44 3" xfId="13899"/>
    <cellStyle name="Обычный 3 10 44 3 2" xfId="13900"/>
    <cellStyle name="Обычный 3 10 44 3 2 2" xfId="13901"/>
    <cellStyle name="Обычный 3 10 44 3 2 2 2" xfId="13902"/>
    <cellStyle name="Обычный 3 10 44 3 2 2 2 2" xfId="13903"/>
    <cellStyle name="Обычный 3 10 44 3 2 2 3" xfId="13904"/>
    <cellStyle name="Обычный 3 10 44 3 2 3" xfId="13905"/>
    <cellStyle name="Обычный 3 10 44 3 2 3 2" xfId="13906"/>
    <cellStyle name="Обычный 3 10 44 3 2 4" xfId="13907"/>
    <cellStyle name="Обычный 3 10 44 3 3" xfId="13908"/>
    <cellStyle name="Обычный 3 10 44 3 3 2" xfId="13909"/>
    <cellStyle name="Обычный 3 10 44 3 3 2 2" xfId="13910"/>
    <cellStyle name="Обычный 3 10 44 3 3 3" xfId="13911"/>
    <cellStyle name="Обычный 3 10 44 3 4" xfId="13912"/>
    <cellStyle name="Обычный 3 10 44 3 4 2" xfId="13913"/>
    <cellStyle name="Обычный 3 10 44 3 5" xfId="13914"/>
    <cellStyle name="Обычный 3 10 44 4" xfId="13915"/>
    <cellStyle name="Обычный 3 10 44 4 2" xfId="13916"/>
    <cellStyle name="Обычный 3 10 44 4 2 2" xfId="13917"/>
    <cellStyle name="Обычный 3 10 44 4 2 2 2" xfId="13918"/>
    <cellStyle name="Обычный 3 10 44 4 2 2 2 2" xfId="13919"/>
    <cellStyle name="Обычный 3 10 44 4 2 2 3" xfId="13920"/>
    <cellStyle name="Обычный 3 10 44 4 2 3" xfId="13921"/>
    <cellStyle name="Обычный 3 10 44 4 2 3 2" xfId="13922"/>
    <cellStyle name="Обычный 3 10 44 4 2 4" xfId="13923"/>
    <cellStyle name="Обычный 3 10 44 4 3" xfId="13924"/>
    <cellStyle name="Обычный 3 10 44 4 3 2" xfId="13925"/>
    <cellStyle name="Обычный 3 10 44 4 3 2 2" xfId="13926"/>
    <cellStyle name="Обычный 3 10 44 4 3 3" xfId="13927"/>
    <cellStyle name="Обычный 3 10 44 4 4" xfId="13928"/>
    <cellStyle name="Обычный 3 10 44 4 4 2" xfId="13929"/>
    <cellStyle name="Обычный 3 10 44 4 5" xfId="13930"/>
    <cellStyle name="Обычный 3 10 44 5" xfId="13931"/>
    <cellStyle name="Обычный 3 10 44 5 2" xfId="13932"/>
    <cellStyle name="Обычный 3 10 44 5 2 2" xfId="13933"/>
    <cellStyle name="Обычный 3 10 44 5 2 2 2" xfId="13934"/>
    <cellStyle name="Обычный 3 10 44 5 2 3" xfId="13935"/>
    <cellStyle name="Обычный 3 10 44 5 3" xfId="13936"/>
    <cellStyle name="Обычный 3 10 44 5 3 2" xfId="13937"/>
    <cellStyle name="Обычный 3 10 44 5 4" xfId="13938"/>
    <cellStyle name="Обычный 3 10 44 6" xfId="13939"/>
    <cellStyle name="Обычный 3 10 44 6 2" xfId="13940"/>
    <cellStyle name="Обычный 3 10 44 6 2 2" xfId="13941"/>
    <cellStyle name="Обычный 3 10 44 6 3" xfId="13942"/>
    <cellStyle name="Обычный 3 10 44 7" xfId="13943"/>
    <cellStyle name="Обычный 3 10 44 7 2" xfId="13944"/>
    <cellStyle name="Обычный 3 10 44 8" xfId="13945"/>
    <cellStyle name="Обычный 3 10 45" xfId="13946"/>
    <cellStyle name="Обычный 3 10 45 2" xfId="13947"/>
    <cellStyle name="Обычный 3 10 45 2 2" xfId="13948"/>
    <cellStyle name="Обычный 3 10 45 2 2 2" xfId="13949"/>
    <cellStyle name="Обычный 3 10 45 2 2 2 2" xfId="13950"/>
    <cellStyle name="Обычный 3 10 45 2 2 2 2 2" xfId="13951"/>
    <cellStyle name="Обычный 3 10 45 2 2 2 2 2 2" xfId="13952"/>
    <cellStyle name="Обычный 3 10 45 2 2 2 2 3" xfId="13953"/>
    <cellStyle name="Обычный 3 10 45 2 2 2 3" xfId="13954"/>
    <cellStyle name="Обычный 3 10 45 2 2 2 3 2" xfId="13955"/>
    <cellStyle name="Обычный 3 10 45 2 2 2 4" xfId="13956"/>
    <cellStyle name="Обычный 3 10 45 2 2 3" xfId="13957"/>
    <cellStyle name="Обычный 3 10 45 2 2 3 2" xfId="13958"/>
    <cellStyle name="Обычный 3 10 45 2 2 3 2 2" xfId="13959"/>
    <cellStyle name="Обычный 3 10 45 2 2 3 3" xfId="13960"/>
    <cellStyle name="Обычный 3 10 45 2 2 4" xfId="13961"/>
    <cellStyle name="Обычный 3 10 45 2 2 4 2" xfId="13962"/>
    <cellStyle name="Обычный 3 10 45 2 2 5" xfId="13963"/>
    <cellStyle name="Обычный 3 10 45 2 3" xfId="13964"/>
    <cellStyle name="Обычный 3 10 45 2 3 2" xfId="13965"/>
    <cellStyle name="Обычный 3 10 45 2 3 2 2" xfId="13966"/>
    <cellStyle name="Обычный 3 10 45 2 3 2 2 2" xfId="13967"/>
    <cellStyle name="Обычный 3 10 45 2 3 2 2 2 2" xfId="13968"/>
    <cellStyle name="Обычный 3 10 45 2 3 2 2 3" xfId="13969"/>
    <cellStyle name="Обычный 3 10 45 2 3 2 3" xfId="13970"/>
    <cellStyle name="Обычный 3 10 45 2 3 2 3 2" xfId="13971"/>
    <cellStyle name="Обычный 3 10 45 2 3 2 4" xfId="13972"/>
    <cellStyle name="Обычный 3 10 45 2 3 3" xfId="13973"/>
    <cellStyle name="Обычный 3 10 45 2 3 3 2" xfId="13974"/>
    <cellStyle name="Обычный 3 10 45 2 3 3 2 2" xfId="13975"/>
    <cellStyle name="Обычный 3 10 45 2 3 3 3" xfId="13976"/>
    <cellStyle name="Обычный 3 10 45 2 3 4" xfId="13977"/>
    <cellStyle name="Обычный 3 10 45 2 3 4 2" xfId="13978"/>
    <cellStyle name="Обычный 3 10 45 2 3 5" xfId="13979"/>
    <cellStyle name="Обычный 3 10 45 2 4" xfId="13980"/>
    <cellStyle name="Обычный 3 10 45 2 4 2" xfId="13981"/>
    <cellStyle name="Обычный 3 10 45 2 4 2 2" xfId="13982"/>
    <cellStyle name="Обычный 3 10 45 2 4 2 2 2" xfId="13983"/>
    <cellStyle name="Обычный 3 10 45 2 4 2 3" xfId="13984"/>
    <cellStyle name="Обычный 3 10 45 2 4 3" xfId="13985"/>
    <cellStyle name="Обычный 3 10 45 2 4 3 2" xfId="13986"/>
    <cellStyle name="Обычный 3 10 45 2 4 4" xfId="13987"/>
    <cellStyle name="Обычный 3 10 45 2 5" xfId="13988"/>
    <cellStyle name="Обычный 3 10 45 2 5 2" xfId="13989"/>
    <cellStyle name="Обычный 3 10 45 2 5 2 2" xfId="13990"/>
    <cellStyle name="Обычный 3 10 45 2 5 3" xfId="13991"/>
    <cellStyle name="Обычный 3 10 45 2 6" xfId="13992"/>
    <cellStyle name="Обычный 3 10 45 2 6 2" xfId="13993"/>
    <cellStyle name="Обычный 3 10 45 2 7" xfId="13994"/>
    <cellStyle name="Обычный 3 10 45 3" xfId="13995"/>
    <cellStyle name="Обычный 3 10 45 3 2" xfId="13996"/>
    <cellStyle name="Обычный 3 10 45 3 2 2" xfId="13997"/>
    <cellStyle name="Обычный 3 10 45 3 2 2 2" xfId="13998"/>
    <cellStyle name="Обычный 3 10 45 3 2 2 2 2" xfId="13999"/>
    <cellStyle name="Обычный 3 10 45 3 2 2 3" xfId="14000"/>
    <cellStyle name="Обычный 3 10 45 3 2 3" xfId="14001"/>
    <cellStyle name="Обычный 3 10 45 3 2 3 2" xfId="14002"/>
    <cellStyle name="Обычный 3 10 45 3 2 4" xfId="14003"/>
    <cellStyle name="Обычный 3 10 45 3 3" xfId="14004"/>
    <cellStyle name="Обычный 3 10 45 3 3 2" xfId="14005"/>
    <cellStyle name="Обычный 3 10 45 3 3 2 2" xfId="14006"/>
    <cellStyle name="Обычный 3 10 45 3 3 3" xfId="14007"/>
    <cellStyle name="Обычный 3 10 45 3 4" xfId="14008"/>
    <cellStyle name="Обычный 3 10 45 3 4 2" xfId="14009"/>
    <cellStyle name="Обычный 3 10 45 3 5" xfId="14010"/>
    <cellStyle name="Обычный 3 10 45 4" xfId="14011"/>
    <cellStyle name="Обычный 3 10 45 4 2" xfId="14012"/>
    <cellStyle name="Обычный 3 10 45 4 2 2" xfId="14013"/>
    <cellStyle name="Обычный 3 10 45 4 2 2 2" xfId="14014"/>
    <cellStyle name="Обычный 3 10 45 4 2 2 2 2" xfId="14015"/>
    <cellStyle name="Обычный 3 10 45 4 2 2 3" xfId="14016"/>
    <cellStyle name="Обычный 3 10 45 4 2 3" xfId="14017"/>
    <cellStyle name="Обычный 3 10 45 4 2 3 2" xfId="14018"/>
    <cellStyle name="Обычный 3 10 45 4 2 4" xfId="14019"/>
    <cellStyle name="Обычный 3 10 45 4 3" xfId="14020"/>
    <cellStyle name="Обычный 3 10 45 4 3 2" xfId="14021"/>
    <cellStyle name="Обычный 3 10 45 4 3 2 2" xfId="14022"/>
    <cellStyle name="Обычный 3 10 45 4 3 3" xfId="14023"/>
    <cellStyle name="Обычный 3 10 45 4 4" xfId="14024"/>
    <cellStyle name="Обычный 3 10 45 4 4 2" xfId="14025"/>
    <cellStyle name="Обычный 3 10 45 4 5" xfId="14026"/>
    <cellStyle name="Обычный 3 10 45 5" xfId="14027"/>
    <cellStyle name="Обычный 3 10 45 5 2" xfId="14028"/>
    <cellStyle name="Обычный 3 10 45 5 2 2" xfId="14029"/>
    <cellStyle name="Обычный 3 10 45 5 2 2 2" xfId="14030"/>
    <cellStyle name="Обычный 3 10 45 5 2 3" xfId="14031"/>
    <cellStyle name="Обычный 3 10 45 5 3" xfId="14032"/>
    <cellStyle name="Обычный 3 10 45 5 3 2" xfId="14033"/>
    <cellStyle name="Обычный 3 10 45 5 4" xfId="14034"/>
    <cellStyle name="Обычный 3 10 45 6" xfId="14035"/>
    <cellStyle name="Обычный 3 10 45 6 2" xfId="14036"/>
    <cellStyle name="Обычный 3 10 45 6 2 2" xfId="14037"/>
    <cellStyle name="Обычный 3 10 45 6 3" xfId="14038"/>
    <cellStyle name="Обычный 3 10 45 7" xfId="14039"/>
    <cellStyle name="Обычный 3 10 45 7 2" xfId="14040"/>
    <cellStyle name="Обычный 3 10 45 8" xfId="14041"/>
    <cellStyle name="Обычный 3 10 46" xfId="14042"/>
    <cellStyle name="Обычный 3 10 46 2" xfId="14043"/>
    <cellStyle name="Обычный 3 10 46 2 2" xfId="14044"/>
    <cellStyle name="Обычный 3 10 46 2 2 2" xfId="14045"/>
    <cellStyle name="Обычный 3 10 46 2 2 2 2" xfId="14046"/>
    <cellStyle name="Обычный 3 10 46 2 2 2 2 2" xfId="14047"/>
    <cellStyle name="Обычный 3 10 46 2 2 2 2 2 2" xfId="14048"/>
    <cellStyle name="Обычный 3 10 46 2 2 2 2 3" xfId="14049"/>
    <cellStyle name="Обычный 3 10 46 2 2 2 3" xfId="14050"/>
    <cellStyle name="Обычный 3 10 46 2 2 2 3 2" xfId="14051"/>
    <cellStyle name="Обычный 3 10 46 2 2 2 4" xfId="14052"/>
    <cellStyle name="Обычный 3 10 46 2 2 3" xfId="14053"/>
    <cellStyle name="Обычный 3 10 46 2 2 3 2" xfId="14054"/>
    <cellStyle name="Обычный 3 10 46 2 2 3 2 2" xfId="14055"/>
    <cellStyle name="Обычный 3 10 46 2 2 3 3" xfId="14056"/>
    <cellStyle name="Обычный 3 10 46 2 2 4" xfId="14057"/>
    <cellStyle name="Обычный 3 10 46 2 2 4 2" xfId="14058"/>
    <cellStyle name="Обычный 3 10 46 2 2 5" xfId="14059"/>
    <cellStyle name="Обычный 3 10 46 2 3" xfId="14060"/>
    <cellStyle name="Обычный 3 10 46 2 3 2" xfId="14061"/>
    <cellStyle name="Обычный 3 10 46 2 3 2 2" xfId="14062"/>
    <cellStyle name="Обычный 3 10 46 2 3 2 2 2" xfId="14063"/>
    <cellStyle name="Обычный 3 10 46 2 3 2 2 2 2" xfId="14064"/>
    <cellStyle name="Обычный 3 10 46 2 3 2 2 3" xfId="14065"/>
    <cellStyle name="Обычный 3 10 46 2 3 2 3" xfId="14066"/>
    <cellStyle name="Обычный 3 10 46 2 3 2 3 2" xfId="14067"/>
    <cellStyle name="Обычный 3 10 46 2 3 2 4" xfId="14068"/>
    <cellStyle name="Обычный 3 10 46 2 3 3" xfId="14069"/>
    <cellStyle name="Обычный 3 10 46 2 3 3 2" xfId="14070"/>
    <cellStyle name="Обычный 3 10 46 2 3 3 2 2" xfId="14071"/>
    <cellStyle name="Обычный 3 10 46 2 3 3 3" xfId="14072"/>
    <cellStyle name="Обычный 3 10 46 2 3 4" xfId="14073"/>
    <cellStyle name="Обычный 3 10 46 2 3 4 2" xfId="14074"/>
    <cellStyle name="Обычный 3 10 46 2 3 5" xfId="14075"/>
    <cellStyle name="Обычный 3 10 46 2 4" xfId="14076"/>
    <cellStyle name="Обычный 3 10 46 2 4 2" xfId="14077"/>
    <cellStyle name="Обычный 3 10 46 2 4 2 2" xfId="14078"/>
    <cellStyle name="Обычный 3 10 46 2 4 2 2 2" xfId="14079"/>
    <cellStyle name="Обычный 3 10 46 2 4 2 3" xfId="14080"/>
    <cellStyle name="Обычный 3 10 46 2 4 3" xfId="14081"/>
    <cellStyle name="Обычный 3 10 46 2 4 3 2" xfId="14082"/>
    <cellStyle name="Обычный 3 10 46 2 4 4" xfId="14083"/>
    <cellStyle name="Обычный 3 10 46 2 5" xfId="14084"/>
    <cellStyle name="Обычный 3 10 46 2 5 2" xfId="14085"/>
    <cellStyle name="Обычный 3 10 46 2 5 2 2" xfId="14086"/>
    <cellStyle name="Обычный 3 10 46 2 5 3" xfId="14087"/>
    <cellStyle name="Обычный 3 10 46 2 6" xfId="14088"/>
    <cellStyle name="Обычный 3 10 46 2 6 2" xfId="14089"/>
    <cellStyle name="Обычный 3 10 46 2 7" xfId="14090"/>
    <cellStyle name="Обычный 3 10 46 3" xfId="14091"/>
    <cellStyle name="Обычный 3 10 46 3 2" xfId="14092"/>
    <cellStyle name="Обычный 3 10 46 3 2 2" xfId="14093"/>
    <cellStyle name="Обычный 3 10 46 3 2 2 2" xfId="14094"/>
    <cellStyle name="Обычный 3 10 46 3 2 2 2 2" xfId="14095"/>
    <cellStyle name="Обычный 3 10 46 3 2 2 3" xfId="14096"/>
    <cellStyle name="Обычный 3 10 46 3 2 3" xfId="14097"/>
    <cellStyle name="Обычный 3 10 46 3 2 3 2" xfId="14098"/>
    <cellStyle name="Обычный 3 10 46 3 2 4" xfId="14099"/>
    <cellStyle name="Обычный 3 10 46 3 3" xfId="14100"/>
    <cellStyle name="Обычный 3 10 46 3 3 2" xfId="14101"/>
    <cellStyle name="Обычный 3 10 46 3 3 2 2" xfId="14102"/>
    <cellStyle name="Обычный 3 10 46 3 3 3" xfId="14103"/>
    <cellStyle name="Обычный 3 10 46 3 4" xfId="14104"/>
    <cellStyle name="Обычный 3 10 46 3 4 2" xfId="14105"/>
    <cellStyle name="Обычный 3 10 46 3 5" xfId="14106"/>
    <cellStyle name="Обычный 3 10 46 4" xfId="14107"/>
    <cellStyle name="Обычный 3 10 46 4 2" xfId="14108"/>
    <cellStyle name="Обычный 3 10 46 4 2 2" xfId="14109"/>
    <cellStyle name="Обычный 3 10 46 4 2 2 2" xfId="14110"/>
    <cellStyle name="Обычный 3 10 46 4 2 2 2 2" xfId="14111"/>
    <cellStyle name="Обычный 3 10 46 4 2 2 3" xfId="14112"/>
    <cellStyle name="Обычный 3 10 46 4 2 3" xfId="14113"/>
    <cellStyle name="Обычный 3 10 46 4 2 3 2" xfId="14114"/>
    <cellStyle name="Обычный 3 10 46 4 2 4" xfId="14115"/>
    <cellStyle name="Обычный 3 10 46 4 3" xfId="14116"/>
    <cellStyle name="Обычный 3 10 46 4 3 2" xfId="14117"/>
    <cellStyle name="Обычный 3 10 46 4 3 2 2" xfId="14118"/>
    <cellStyle name="Обычный 3 10 46 4 3 3" xfId="14119"/>
    <cellStyle name="Обычный 3 10 46 4 4" xfId="14120"/>
    <cellStyle name="Обычный 3 10 46 4 4 2" xfId="14121"/>
    <cellStyle name="Обычный 3 10 46 4 5" xfId="14122"/>
    <cellStyle name="Обычный 3 10 46 5" xfId="14123"/>
    <cellStyle name="Обычный 3 10 46 5 2" xfId="14124"/>
    <cellStyle name="Обычный 3 10 46 5 2 2" xfId="14125"/>
    <cellStyle name="Обычный 3 10 46 5 2 2 2" xfId="14126"/>
    <cellStyle name="Обычный 3 10 46 5 2 3" xfId="14127"/>
    <cellStyle name="Обычный 3 10 46 5 3" xfId="14128"/>
    <cellStyle name="Обычный 3 10 46 5 3 2" xfId="14129"/>
    <cellStyle name="Обычный 3 10 46 5 4" xfId="14130"/>
    <cellStyle name="Обычный 3 10 46 6" xfId="14131"/>
    <cellStyle name="Обычный 3 10 46 6 2" xfId="14132"/>
    <cellStyle name="Обычный 3 10 46 6 2 2" xfId="14133"/>
    <cellStyle name="Обычный 3 10 46 6 3" xfId="14134"/>
    <cellStyle name="Обычный 3 10 46 7" xfId="14135"/>
    <cellStyle name="Обычный 3 10 46 7 2" xfId="14136"/>
    <cellStyle name="Обычный 3 10 46 8" xfId="14137"/>
    <cellStyle name="Обычный 3 10 47" xfId="14138"/>
    <cellStyle name="Обычный 3 10 47 2" xfId="14139"/>
    <cellStyle name="Обычный 3 10 47 2 2" xfId="14140"/>
    <cellStyle name="Обычный 3 10 47 2 2 2" xfId="14141"/>
    <cellStyle name="Обычный 3 10 47 2 2 2 2" xfId="14142"/>
    <cellStyle name="Обычный 3 10 47 2 2 2 2 2" xfId="14143"/>
    <cellStyle name="Обычный 3 10 47 2 2 2 2 2 2" xfId="14144"/>
    <cellStyle name="Обычный 3 10 47 2 2 2 2 3" xfId="14145"/>
    <cellStyle name="Обычный 3 10 47 2 2 2 3" xfId="14146"/>
    <cellStyle name="Обычный 3 10 47 2 2 2 3 2" xfId="14147"/>
    <cellStyle name="Обычный 3 10 47 2 2 2 4" xfId="14148"/>
    <cellStyle name="Обычный 3 10 47 2 2 3" xfId="14149"/>
    <cellStyle name="Обычный 3 10 47 2 2 3 2" xfId="14150"/>
    <cellStyle name="Обычный 3 10 47 2 2 3 2 2" xfId="14151"/>
    <cellStyle name="Обычный 3 10 47 2 2 3 3" xfId="14152"/>
    <cellStyle name="Обычный 3 10 47 2 2 4" xfId="14153"/>
    <cellStyle name="Обычный 3 10 47 2 2 4 2" xfId="14154"/>
    <cellStyle name="Обычный 3 10 47 2 2 5" xfId="14155"/>
    <cellStyle name="Обычный 3 10 47 2 3" xfId="14156"/>
    <cellStyle name="Обычный 3 10 47 2 3 2" xfId="14157"/>
    <cellStyle name="Обычный 3 10 47 2 3 2 2" xfId="14158"/>
    <cellStyle name="Обычный 3 10 47 2 3 2 2 2" xfId="14159"/>
    <cellStyle name="Обычный 3 10 47 2 3 2 2 2 2" xfId="14160"/>
    <cellStyle name="Обычный 3 10 47 2 3 2 2 3" xfId="14161"/>
    <cellStyle name="Обычный 3 10 47 2 3 2 3" xfId="14162"/>
    <cellStyle name="Обычный 3 10 47 2 3 2 3 2" xfId="14163"/>
    <cellStyle name="Обычный 3 10 47 2 3 2 4" xfId="14164"/>
    <cellStyle name="Обычный 3 10 47 2 3 3" xfId="14165"/>
    <cellStyle name="Обычный 3 10 47 2 3 3 2" xfId="14166"/>
    <cellStyle name="Обычный 3 10 47 2 3 3 2 2" xfId="14167"/>
    <cellStyle name="Обычный 3 10 47 2 3 3 3" xfId="14168"/>
    <cellStyle name="Обычный 3 10 47 2 3 4" xfId="14169"/>
    <cellStyle name="Обычный 3 10 47 2 3 4 2" xfId="14170"/>
    <cellStyle name="Обычный 3 10 47 2 3 5" xfId="14171"/>
    <cellStyle name="Обычный 3 10 47 2 4" xfId="14172"/>
    <cellStyle name="Обычный 3 10 47 2 4 2" xfId="14173"/>
    <cellStyle name="Обычный 3 10 47 2 4 2 2" xfId="14174"/>
    <cellStyle name="Обычный 3 10 47 2 4 2 2 2" xfId="14175"/>
    <cellStyle name="Обычный 3 10 47 2 4 2 3" xfId="14176"/>
    <cellStyle name="Обычный 3 10 47 2 4 3" xfId="14177"/>
    <cellStyle name="Обычный 3 10 47 2 4 3 2" xfId="14178"/>
    <cellStyle name="Обычный 3 10 47 2 4 4" xfId="14179"/>
    <cellStyle name="Обычный 3 10 47 2 5" xfId="14180"/>
    <cellStyle name="Обычный 3 10 47 2 5 2" xfId="14181"/>
    <cellStyle name="Обычный 3 10 47 2 5 2 2" xfId="14182"/>
    <cellStyle name="Обычный 3 10 47 2 5 3" xfId="14183"/>
    <cellStyle name="Обычный 3 10 47 2 6" xfId="14184"/>
    <cellStyle name="Обычный 3 10 47 2 6 2" xfId="14185"/>
    <cellStyle name="Обычный 3 10 47 2 7" xfId="14186"/>
    <cellStyle name="Обычный 3 10 47 3" xfId="14187"/>
    <cellStyle name="Обычный 3 10 47 3 2" xfId="14188"/>
    <cellStyle name="Обычный 3 10 47 3 2 2" xfId="14189"/>
    <cellStyle name="Обычный 3 10 47 3 2 2 2" xfId="14190"/>
    <cellStyle name="Обычный 3 10 47 3 2 2 2 2" xfId="14191"/>
    <cellStyle name="Обычный 3 10 47 3 2 2 3" xfId="14192"/>
    <cellStyle name="Обычный 3 10 47 3 2 3" xfId="14193"/>
    <cellStyle name="Обычный 3 10 47 3 2 3 2" xfId="14194"/>
    <cellStyle name="Обычный 3 10 47 3 2 4" xfId="14195"/>
    <cellStyle name="Обычный 3 10 47 3 3" xfId="14196"/>
    <cellStyle name="Обычный 3 10 47 3 3 2" xfId="14197"/>
    <cellStyle name="Обычный 3 10 47 3 3 2 2" xfId="14198"/>
    <cellStyle name="Обычный 3 10 47 3 3 3" xfId="14199"/>
    <cellStyle name="Обычный 3 10 47 3 4" xfId="14200"/>
    <cellStyle name="Обычный 3 10 47 3 4 2" xfId="14201"/>
    <cellStyle name="Обычный 3 10 47 3 5" xfId="14202"/>
    <cellStyle name="Обычный 3 10 47 4" xfId="14203"/>
    <cellStyle name="Обычный 3 10 47 4 2" xfId="14204"/>
    <cellStyle name="Обычный 3 10 47 4 2 2" xfId="14205"/>
    <cellStyle name="Обычный 3 10 47 4 2 2 2" xfId="14206"/>
    <cellStyle name="Обычный 3 10 47 4 2 2 2 2" xfId="14207"/>
    <cellStyle name="Обычный 3 10 47 4 2 2 3" xfId="14208"/>
    <cellStyle name="Обычный 3 10 47 4 2 3" xfId="14209"/>
    <cellStyle name="Обычный 3 10 47 4 2 3 2" xfId="14210"/>
    <cellStyle name="Обычный 3 10 47 4 2 4" xfId="14211"/>
    <cellStyle name="Обычный 3 10 47 4 3" xfId="14212"/>
    <cellStyle name="Обычный 3 10 47 4 3 2" xfId="14213"/>
    <cellStyle name="Обычный 3 10 47 4 3 2 2" xfId="14214"/>
    <cellStyle name="Обычный 3 10 47 4 3 3" xfId="14215"/>
    <cellStyle name="Обычный 3 10 47 4 4" xfId="14216"/>
    <cellStyle name="Обычный 3 10 47 4 4 2" xfId="14217"/>
    <cellStyle name="Обычный 3 10 47 4 5" xfId="14218"/>
    <cellStyle name="Обычный 3 10 47 5" xfId="14219"/>
    <cellStyle name="Обычный 3 10 47 5 2" xfId="14220"/>
    <cellStyle name="Обычный 3 10 47 5 2 2" xfId="14221"/>
    <cellStyle name="Обычный 3 10 47 5 2 2 2" xfId="14222"/>
    <cellStyle name="Обычный 3 10 47 5 2 3" xfId="14223"/>
    <cellStyle name="Обычный 3 10 47 5 3" xfId="14224"/>
    <cellStyle name="Обычный 3 10 47 5 3 2" xfId="14225"/>
    <cellStyle name="Обычный 3 10 47 5 4" xfId="14226"/>
    <cellStyle name="Обычный 3 10 47 6" xfId="14227"/>
    <cellStyle name="Обычный 3 10 47 6 2" xfId="14228"/>
    <cellStyle name="Обычный 3 10 47 6 2 2" xfId="14229"/>
    <cellStyle name="Обычный 3 10 47 6 3" xfId="14230"/>
    <cellStyle name="Обычный 3 10 47 7" xfId="14231"/>
    <cellStyle name="Обычный 3 10 47 7 2" xfId="14232"/>
    <cellStyle name="Обычный 3 10 47 8" xfId="14233"/>
    <cellStyle name="Обычный 3 10 48" xfId="14234"/>
    <cellStyle name="Обычный 3 10 48 2" xfId="14235"/>
    <cellStyle name="Обычный 3 10 48 2 2" xfId="14236"/>
    <cellStyle name="Обычный 3 10 48 2 2 2" xfId="14237"/>
    <cellStyle name="Обычный 3 10 48 2 2 2 2" xfId="14238"/>
    <cellStyle name="Обычный 3 10 48 2 2 2 2 2" xfId="14239"/>
    <cellStyle name="Обычный 3 10 48 2 2 2 3" xfId="14240"/>
    <cellStyle name="Обычный 3 10 48 2 2 3" xfId="14241"/>
    <cellStyle name="Обычный 3 10 48 2 2 3 2" xfId="14242"/>
    <cellStyle name="Обычный 3 10 48 2 2 4" xfId="14243"/>
    <cellStyle name="Обычный 3 10 48 2 3" xfId="14244"/>
    <cellStyle name="Обычный 3 10 48 2 3 2" xfId="14245"/>
    <cellStyle name="Обычный 3 10 48 2 3 2 2" xfId="14246"/>
    <cellStyle name="Обычный 3 10 48 2 3 3" xfId="14247"/>
    <cellStyle name="Обычный 3 10 48 2 4" xfId="14248"/>
    <cellStyle name="Обычный 3 10 48 2 4 2" xfId="14249"/>
    <cellStyle name="Обычный 3 10 48 2 5" xfId="14250"/>
    <cellStyle name="Обычный 3 10 48 3" xfId="14251"/>
    <cellStyle name="Обычный 3 10 48 3 2" xfId="14252"/>
    <cellStyle name="Обычный 3 10 48 3 2 2" xfId="14253"/>
    <cellStyle name="Обычный 3 10 48 3 2 2 2" xfId="14254"/>
    <cellStyle name="Обычный 3 10 48 3 2 2 2 2" xfId="14255"/>
    <cellStyle name="Обычный 3 10 48 3 2 2 3" xfId="14256"/>
    <cellStyle name="Обычный 3 10 48 3 2 3" xfId="14257"/>
    <cellStyle name="Обычный 3 10 48 3 2 3 2" xfId="14258"/>
    <cellStyle name="Обычный 3 10 48 3 2 4" xfId="14259"/>
    <cellStyle name="Обычный 3 10 48 3 3" xfId="14260"/>
    <cellStyle name="Обычный 3 10 48 3 3 2" xfId="14261"/>
    <cellStyle name="Обычный 3 10 48 3 3 2 2" xfId="14262"/>
    <cellStyle name="Обычный 3 10 48 3 3 3" xfId="14263"/>
    <cellStyle name="Обычный 3 10 48 3 4" xfId="14264"/>
    <cellStyle name="Обычный 3 10 48 3 4 2" xfId="14265"/>
    <cellStyle name="Обычный 3 10 48 3 5" xfId="14266"/>
    <cellStyle name="Обычный 3 10 48 4" xfId="14267"/>
    <cellStyle name="Обычный 3 10 48 4 2" xfId="14268"/>
    <cellStyle name="Обычный 3 10 48 4 2 2" xfId="14269"/>
    <cellStyle name="Обычный 3 10 48 4 2 2 2" xfId="14270"/>
    <cellStyle name="Обычный 3 10 48 4 2 3" xfId="14271"/>
    <cellStyle name="Обычный 3 10 48 4 3" xfId="14272"/>
    <cellStyle name="Обычный 3 10 48 4 3 2" xfId="14273"/>
    <cellStyle name="Обычный 3 10 48 4 4" xfId="14274"/>
    <cellStyle name="Обычный 3 10 48 5" xfId="14275"/>
    <cellStyle name="Обычный 3 10 48 5 2" xfId="14276"/>
    <cellStyle name="Обычный 3 10 48 5 2 2" xfId="14277"/>
    <cellStyle name="Обычный 3 10 48 5 3" xfId="14278"/>
    <cellStyle name="Обычный 3 10 48 6" xfId="14279"/>
    <cellStyle name="Обычный 3 10 48 6 2" xfId="14280"/>
    <cellStyle name="Обычный 3 10 48 7" xfId="14281"/>
    <cellStyle name="Обычный 3 10 49" xfId="14282"/>
    <cellStyle name="Обычный 3 10 49 2" xfId="14283"/>
    <cellStyle name="Обычный 3 10 49 2 2" xfId="14284"/>
    <cellStyle name="Обычный 3 10 49 2 2 2" xfId="14285"/>
    <cellStyle name="Обычный 3 10 49 2 2 2 2" xfId="14286"/>
    <cellStyle name="Обычный 3 10 49 2 2 3" xfId="14287"/>
    <cellStyle name="Обычный 3 10 49 2 3" xfId="14288"/>
    <cellStyle name="Обычный 3 10 49 2 3 2" xfId="14289"/>
    <cellStyle name="Обычный 3 10 49 2 4" xfId="14290"/>
    <cellStyle name="Обычный 3 10 49 3" xfId="14291"/>
    <cellStyle name="Обычный 3 10 49 3 2" xfId="14292"/>
    <cellStyle name="Обычный 3 10 49 3 2 2" xfId="14293"/>
    <cellStyle name="Обычный 3 10 49 3 3" xfId="14294"/>
    <cellStyle name="Обычный 3 10 49 4" xfId="14295"/>
    <cellStyle name="Обычный 3 10 49 4 2" xfId="14296"/>
    <cellStyle name="Обычный 3 10 49 5" xfId="14297"/>
    <cellStyle name="Обычный 3 10 5" xfId="14298"/>
    <cellStyle name="Обычный 3 10 5 2" xfId="14299"/>
    <cellStyle name="Обычный 3 10 5 2 2" xfId="14300"/>
    <cellStyle name="Обычный 3 10 5 2 2 2" xfId="14301"/>
    <cellStyle name="Обычный 3 10 5 2 2 2 2" xfId="14302"/>
    <cellStyle name="Обычный 3 10 5 2 2 2 2 2" xfId="14303"/>
    <cellStyle name="Обычный 3 10 5 2 2 2 2 2 2" xfId="14304"/>
    <cellStyle name="Обычный 3 10 5 2 2 2 2 3" xfId="14305"/>
    <cellStyle name="Обычный 3 10 5 2 2 2 3" xfId="14306"/>
    <cellStyle name="Обычный 3 10 5 2 2 2 3 2" xfId="14307"/>
    <cellStyle name="Обычный 3 10 5 2 2 2 4" xfId="14308"/>
    <cellStyle name="Обычный 3 10 5 2 2 3" xfId="14309"/>
    <cellStyle name="Обычный 3 10 5 2 2 3 2" xfId="14310"/>
    <cellStyle name="Обычный 3 10 5 2 2 3 2 2" xfId="14311"/>
    <cellStyle name="Обычный 3 10 5 2 2 3 3" xfId="14312"/>
    <cellStyle name="Обычный 3 10 5 2 2 4" xfId="14313"/>
    <cellStyle name="Обычный 3 10 5 2 2 4 2" xfId="14314"/>
    <cellStyle name="Обычный 3 10 5 2 2 5" xfId="14315"/>
    <cellStyle name="Обычный 3 10 5 2 3" xfId="14316"/>
    <cellStyle name="Обычный 3 10 5 2 3 2" xfId="14317"/>
    <cellStyle name="Обычный 3 10 5 2 3 2 2" xfId="14318"/>
    <cellStyle name="Обычный 3 10 5 2 3 2 2 2" xfId="14319"/>
    <cellStyle name="Обычный 3 10 5 2 3 2 2 2 2" xfId="14320"/>
    <cellStyle name="Обычный 3 10 5 2 3 2 2 3" xfId="14321"/>
    <cellStyle name="Обычный 3 10 5 2 3 2 3" xfId="14322"/>
    <cellStyle name="Обычный 3 10 5 2 3 2 3 2" xfId="14323"/>
    <cellStyle name="Обычный 3 10 5 2 3 2 4" xfId="14324"/>
    <cellStyle name="Обычный 3 10 5 2 3 3" xfId="14325"/>
    <cellStyle name="Обычный 3 10 5 2 3 3 2" xfId="14326"/>
    <cellStyle name="Обычный 3 10 5 2 3 3 2 2" xfId="14327"/>
    <cellStyle name="Обычный 3 10 5 2 3 3 3" xfId="14328"/>
    <cellStyle name="Обычный 3 10 5 2 3 4" xfId="14329"/>
    <cellStyle name="Обычный 3 10 5 2 3 4 2" xfId="14330"/>
    <cellStyle name="Обычный 3 10 5 2 3 5" xfId="14331"/>
    <cellStyle name="Обычный 3 10 5 2 4" xfId="14332"/>
    <cellStyle name="Обычный 3 10 5 2 4 2" xfId="14333"/>
    <cellStyle name="Обычный 3 10 5 2 4 2 2" xfId="14334"/>
    <cellStyle name="Обычный 3 10 5 2 4 2 2 2" xfId="14335"/>
    <cellStyle name="Обычный 3 10 5 2 4 2 3" xfId="14336"/>
    <cellStyle name="Обычный 3 10 5 2 4 3" xfId="14337"/>
    <cellStyle name="Обычный 3 10 5 2 4 3 2" xfId="14338"/>
    <cellStyle name="Обычный 3 10 5 2 4 4" xfId="14339"/>
    <cellStyle name="Обычный 3 10 5 2 5" xfId="14340"/>
    <cellStyle name="Обычный 3 10 5 2 5 2" xfId="14341"/>
    <cellStyle name="Обычный 3 10 5 2 5 2 2" xfId="14342"/>
    <cellStyle name="Обычный 3 10 5 2 5 3" xfId="14343"/>
    <cellStyle name="Обычный 3 10 5 2 6" xfId="14344"/>
    <cellStyle name="Обычный 3 10 5 2 6 2" xfId="14345"/>
    <cellStyle name="Обычный 3 10 5 2 7" xfId="14346"/>
    <cellStyle name="Обычный 3 10 5 3" xfId="14347"/>
    <cellStyle name="Обычный 3 10 5 3 2" xfId="14348"/>
    <cellStyle name="Обычный 3 10 5 3 2 2" xfId="14349"/>
    <cellStyle name="Обычный 3 10 5 3 2 2 2" xfId="14350"/>
    <cellStyle name="Обычный 3 10 5 3 2 2 2 2" xfId="14351"/>
    <cellStyle name="Обычный 3 10 5 3 2 2 3" xfId="14352"/>
    <cellStyle name="Обычный 3 10 5 3 2 3" xfId="14353"/>
    <cellStyle name="Обычный 3 10 5 3 2 3 2" xfId="14354"/>
    <cellStyle name="Обычный 3 10 5 3 2 4" xfId="14355"/>
    <cellStyle name="Обычный 3 10 5 3 3" xfId="14356"/>
    <cellStyle name="Обычный 3 10 5 3 3 2" xfId="14357"/>
    <cellStyle name="Обычный 3 10 5 3 3 2 2" xfId="14358"/>
    <cellStyle name="Обычный 3 10 5 3 3 3" xfId="14359"/>
    <cellStyle name="Обычный 3 10 5 3 4" xfId="14360"/>
    <cellStyle name="Обычный 3 10 5 3 4 2" xfId="14361"/>
    <cellStyle name="Обычный 3 10 5 3 5" xfId="14362"/>
    <cellStyle name="Обычный 3 10 5 4" xfId="14363"/>
    <cellStyle name="Обычный 3 10 5 4 2" xfId="14364"/>
    <cellStyle name="Обычный 3 10 5 4 2 2" xfId="14365"/>
    <cellStyle name="Обычный 3 10 5 4 2 2 2" xfId="14366"/>
    <cellStyle name="Обычный 3 10 5 4 2 2 2 2" xfId="14367"/>
    <cellStyle name="Обычный 3 10 5 4 2 2 3" xfId="14368"/>
    <cellStyle name="Обычный 3 10 5 4 2 3" xfId="14369"/>
    <cellStyle name="Обычный 3 10 5 4 2 3 2" xfId="14370"/>
    <cellStyle name="Обычный 3 10 5 4 2 4" xfId="14371"/>
    <cellStyle name="Обычный 3 10 5 4 3" xfId="14372"/>
    <cellStyle name="Обычный 3 10 5 4 3 2" xfId="14373"/>
    <cellStyle name="Обычный 3 10 5 4 3 2 2" xfId="14374"/>
    <cellStyle name="Обычный 3 10 5 4 3 3" xfId="14375"/>
    <cellStyle name="Обычный 3 10 5 4 4" xfId="14376"/>
    <cellStyle name="Обычный 3 10 5 4 4 2" xfId="14377"/>
    <cellStyle name="Обычный 3 10 5 4 5" xfId="14378"/>
    <cellStyle name="Обычный 3 10 5 5" xfId="14379"/>
    <cellStyle name="Обычный 3 10 5 5 2" xfId="14380"/>
    <cellStyle name="Обычный 3 10 5 5 2 2" xfId="14381"/>
    <cellStyle name="Обычный 3 10 5 5 2 2 2" xfId="14382"/>
    <cellStyle name="Обычный 3 10 5 5 2 3" xfId="14383"/>
    <cellStyle name="Обычный 3 10 5 5 3" xfId="14384"/>
    <cellStyle name="Обычный 3 10 5 5 3 2" xfId="14385"/>
    <cellStyle name="Обычный 3 10 5 5 4" xfId="14386"/>
    <cellStyle name="Обычный 3 10 5 6" xfId="14387"/>
    <cellStyle name="Обычный 3 10 5 6 2" xfId="14388"/>
    <cellStyle name="Обычный 3 10 5 6 2 2" xfId="14389"/>
    <cellStyle name="Обычный 3 10 5 6 3" xfId="14390"/>
    <cellStyle name="Обычный 3 10 5 7" xfId="14391"/>
    <cellStyle name="Обычный 3 10 5 7 2" xfId="14392"/>
    <cellStyle name="Обычный 3 10 5 8" xfId="14393"/>
    <cellStyle name="Обычный 3 10 50" xfId="14394"/>
    <cellStyle name="Обычный 3 10 50 2" xfId="14395"/>
    <cellStyle name="Обычный 3 10 50 2 2" xfId="14396"/>
    <cellStyle name="Обычный 3 10 50 2 2 2" xfId="14397"/>
    <cellStyle name="Обычный 3 10 50 2 2 2 2" xfId="14398"/>
    <cellStyle name="Обычный 3 10 50 2 2 3" xfId="14399"/>
    <cellStyle name="Обычный 3 10 50 2 3" xfId="14400"/>
    <cellStyle name="Обычный 3 10 50 2 3 2" xfId="14401"/>
    <cellStyle name="Обычный 3 10 50 2 4" xfId="14402"/>
    <cellStyle name="Обычный 3 10 50 3" xfId="14403"/>
    <cellStyle name="Обычный 3 10 50 3 2" xfId="14404"/>
    <cellStyle name="Обычный 3 10 50 3 2 2" xfId="14405"/>
    <cellStyle name="Обычный 3 10 50 3 3" xfId="14406"/>
    <cellStyle name="Обычный 3 10 50 4" xfId="14407"/>
    <cellStyle name="Обычный 3 10 50 4 2" xfId="14408"/>
    <cellStyle name="Обычный 3 10 50 5" xfId="14409"/>
    <cellStyle name="Обычный 3 10 51" xfId="14410"/>
    <cellStyle name="Обычный 3 10 51 2" xfId="14411"/>
    <cellStyle name="Обычный 3 10 51 2 2" xfId="14412"/>
    <cellStyle name="Обычный 3 10 51 2 2 2" xfId="14413"/>
    <cellStyle name="Обычный 3 10 51 2 3" xfId="14414"/>
    <cellStyle name="Обычный 3 10 51 3" xfId="14415"/>
    <cellStyle name="Обычный 3 10 51 3 2" xfId="14416"/>
    <cellStyle name="Обычный 3 10 51 4" xfId="14417"/>
    <cellStyle name="Обычный 3 10 52" xfId="14418"/>
    <cellStyle name="Обычный 3 10 52 2" xfId="14419"/>
    <cellStyle name="Обычный 3 10 52 2 2" xfId="14420"/>
    <cellStyle name="Обычный 3 10 52 3" xfId="14421"/>
    <cellStyle name="Обычный 3 10 53" xfId="14422"/>
    <cellStyle name="Обычный 3 10 53 2" xfId="14423"/>
    <cellStyle name="Обычный 3 10 54" xfId="14424"/>
    <cellStyle name="Обычный 3 10 6" xfId="14425"/>
    <cellStyle name="Обычный 3 10 6 2" xfId="14426"/>
    <cellStyle name="Обычный 3 10 6 2 2" xfId="14427"/>
    <cellStyle name="Обычный 3 10 6 2 2 2" xfId="14428"/>
    <cellStyle name="Обычный 3 10 6 2 2 2 2" xfId="14429"/>
    <cellStyle name="Обычный 3 10 6 2 2 2 2 2" xfId="14430"/>
    <cellStyle name="Обычный 3 10 6 2 2 2 2 2 2" xfId="14431"/>
    <cellStyle name="Обычный 3 10 6 2 2 2 2 3" xfId="14432"/>
    <cellStyle name="Обычный 3 10 6 2 2 2 3" xfId="14433"/>
    <cellStyle name="Обычный 3 10 6 2 2 2 3 2" xfId="14434"/>
    <cellStyle name="Обычный 3 10 6 2 2 2 4" xfId="14435"/>
    <cellStyle name="Обычный 3 10 6 2 2 3" xfId="14436"/>
    <cellStyle name="Обычный 3 10 6 2 2 3 2" xfId="14437"/>
    <cellStyle name="Обычный 3 10 6 2 2 3 2 2" xfId="14438"/>
    <cellStyle name="Обычный 3 10 6 2 2 3 3" xfId="14439"/>
    <cellStyle name="Обычный 3 10 6 2 2 4" xfId="14440"/>
    <cellStyle name="Обычный 3 10 6 2 2 4 2" xfId="14441"/>
    <cellStyle name="Обычный 3 10 6 2 2 5" xfId="14442"/>
    <cellStyle name="Обычный 3 10 6 2 3" xfId="14443"/>
    <cellStyle name="Обычный 3 10 6 2 3 2" xfId="14444"/>
    <cellStyle name="Обычный 3 10 6 2 3 2 2" xfId="14445"/>
    <cellStyle name="Обычный 3 10 6 2 3 2 2 2" xfId="14446"/>
    <cellStyle name="Обычный 3 10 6 2 3 2 2 2 2" xfId="14447"/>
    <cellStyle name="Обычный 3 10 6 2 3 2 2 3" xfId="14448"/>
    <cellStyle name="Обычный 3 10 6 2 3 2 3" xfId="14449"/>
    <cellStyle name="Обычный 3 10 6 2 3 2 3 2" xfId="14450"/>
    <cellStyle name="Обычный 3 10 6 2 3 2 4" xfId="14451"/>
    <cellStyle name="Обычный 3 10 6 2 3 3" xfId="14452"/>
    <cellStyle name="Обычный 3 10 6 2 3 3 2" xfId="14453"/>
    <cellStyle name="Обычный 3 10 6 2 3 3 2 2" xfId="14454"/>
    <cellStyle name="Обычный 3 10 6 2 3 3 3" xfId="14455"/>
    <cellStyle name="Обычный 3 10 6 2 3 4" xfId="14456"/>
    <cellStyle name="Обычный 3 10 6 2 3 4 2" xfId="14457"/>
    <cellStyle name="Обычный 3 10 6 2 3 5" xfId="14458"/>
    <cellStyle name="Обычный 3 10 6 2 4" xfId="14459"/>
    <cellStyle name="Обычный 3 10 6 2 4 2" xfId="14460"/>
    <cellStyle name="Обычный 3 10 6 2 4 2 2" xfId="14461"/>
    <cellStyle name="Обычный 3 10 6 2 4 2 2 2" xfId="14462"/>
    <cellStyle name="Обычный 3 10 6 2 4 2 3" xfId="14463"/>
    <cellStyle name="Обычный 3 10 6 2 4 3" xfId="14464"/>
    <cellStyle name="Обычный 3 10 6 2 4 3 2" xfId="14465"/>
    <cellStyle name="Обычный 3 10 6 2 4 4" xfId="14466"/>
    <cellStyle name="Обычный 3 10 6 2 5" xfId="14467"/>
    <cellStyle name="Обычный 3 10 6 2 5 2" xfId="14468"/>
    <cellStyle name="Обычный 3 10 6 2 5 2 2" xfId="14469"/>
    <cellStyle name="Обычный 3 10 6 2 5 3" xfId="14470"/>
    <cellStyle name="Обычный 3 10 6 2 6" xfId="14471"/>
    <cellStyle name="Обычный 3 10 6 2 6 2" xfId="14472"/>
    <cellStyle name="Обычный 3 10 6 2 7" xfId="14473"/>
    <cellStyle name="Обычный 3 10 6 3" xfId="14474"/>
    <cellStyle name="Обычный 3 10 6 3 2" xfId="14475"/>
    <cellStyle name="Обычный 3 10 6 3 2 2" xfId="14476"/>
    <cellStyle name="Обычный 3 10 6 3 2 2 2" xfId="14477"/>
    <cellStyle name="Обычный 3 10 6 3 2 2 2 2" xfId="14478"/>
    <cellStyle name="Обычный 3 10 6 3 2 2 3" xfId="14479"/>
    <cellStyle name="Обычный 3 10 6 3 2 3" xfId="14480"/>
    <cellStyle name="Обычный 3 10 6 3 2 3 2" xfId="14481"/>
    <cellStyle name="Обычный 3 10 6 3 2 4" xfId="14482"/>
    <cellStyle name="Обычный 3 10 6 3 3" xfId="14483"/>
    <cellStyle name="Обычный 3 10 6 3 3 2" xfId="14484"/>
    <cellStyle name="Обычный 3 10 6 3 3 2 2" xfId="14485"/>
    <cellStyle name="Обычный 3 10 6 3 3 3" xfId="14486"/>
    <cellStyle name="Обычный 3 10 6 3 4" xfId="14487"/>
    <cellStyle name="Обычный 3 10 6 3 4 2" xfId="14488"/>
    <cellStyle name="Обычный 3 10 6 3 5" xfId="14489"/>
    <cellStyle name="Обычный 3 10 6 4" xfId="14490"/>
    <cellStyle name="Обычный 3 10 6 4 2" xfId="14491"/>
    <cellStyle name="Обычный 3 10 6 4 2 2" xfId="14492"/>
    <cellStyle name="Обычный 3 10 6 4 2 2 2" xfId="14493"/>
    <cellStyle name="Обычный 3 10 6 4 2 2 2 2" xfId="14494"/>
    <cellStyle name="Обычный 3 10 6 4 2 2 3" xfId="14495"/>
    <cellStyle name="Обычный 3 10 6 4 2 3" xfId="14496"/>
    <cellStyle name="Обычный 3 10 6 4 2 3 2" xfId="14497"/>
    <cellStyle name="Обычный 3 10 6 4 2 4" xfId="14498"/>
    <cellStyle name="Обычный 3 10 6 4 3" xfId="14499"/>
    <cellStyle name="Обычный 3 10 6 4 3 2" xfId="14500"/>
    <cellStyle name="Обычный 3 10 6 4 3 2 2" xfId="14501"/>
    <cellStyle name="Обычный 3 10 6 4 3 3" xfId="14502"/>
    <cellStyle name="Обычный 3 10 6 4 4" xfId="14503"/>
    <cellStyle name="Обычный 3 10 6 4 4 2" xfId="14504"/>
    <cellStyle name="Обычный 3 10 6 4 5" xfId="14505"/>
    <cellStyle name="Обычный 3 10 6 5" xfId="14506"/>
    <cellStyle name="Обычный 3 10 6 5 2" xfId="14507"/>
    <cellStyle name="Обычный 3 10 6 5 2 2" xfId="14508"/>
    <cellStyle name="Обычный 3 10 6 5 2 2 2" xfId="14509"/>
    <cellStyle name="Обычный 3 10 6 5 2 3" xfId="14510"/>
    <cellStyle name="Обычный 3 10 6 5 3" xfId="14511"/>
    <cellStyle name="Обычный 3 10 6 5 3 2" xfId="14512"/>
    <cellStyle name="Обычный 3 10 6 5 4" xfId="14513"/>
    <cellStyle name="Обычный 3 10 6 6" xfId="14514"/>
    <cellStyle name="Обычный 3 10 6 6 2" xfId="14515"/>
    <cellStyle name="Обычный 3 10 6 6 2 2" xfId="14516"/>
    <cellStyle name="Обычный 3 10 6 6 3" xfId="14517"/>
    <cellStyle name="Обычный 3 10 6 7" xfId="14518"/>
    <cellStyle name="Обычный 3 10 6 7 2" xfId="14519"/>
    <cellStyle name="Обычный 3 10 6 8" xfId="14520"/>
    <cellStyle name="Обычный 3 10 7" xfId="14521"/>
    <cellStyle name="Обычный 3 10 7 2" xfId="14522"/>
    <cellStyle name="Обычный 3 10 7 2 2" xfId="14523"/>
    <cellStyle name="Обычный 3 10 7 2 2 2" xfId="14524"/>
    <cellStyle name="Обычный 3 10 7 2 2 2 2" xfId="14525"/>
    <cellStyle name="Обычный 3 10 7 2 2 2 2 2" xfId="14526"/>
    <cellStyle name="Обычный 3 10 7 2 2 2 2 2 2" xfId="14527"/>
    <cellStyle name="Обычный 3 10 7 2 2 2 2 3" xfId="14528"/>
    <cellStyle name="Обычный 3 10 7 2 2 2 3" xfId="14529"/>
    <cellStyle name="Обычный 3 10 7 2 2 2 3 2" xfId="14530"/>
    <cellStyle name="Обычный 3 10 7 2 2 2 4" xfId="14531"/>
    <cellStyle name="Обычный 3 10 7 2 2 3" xfId="14532"/>
    <cellStyle name="Обычный 3 10 7 2 2 3 2" xfId="14533"/>
    <cellStyle name="Обычный 3 10 7 2 2 3 2 2" xfId="14534"/>
    <cellStyle name="Обычный 3 10 7 2 2 3 3" xfId="14535"/>
    <cellStyle name="Обычный 3 10 7 2 2 4" xfId="14536"/>
    <cellStyle name="Обычный 3 10 7 2 2 4 2" xfId="14537"/>
    <cellStyle name="Обычный 3 10 7 2 2 5" xfId="14538"/>
    <cellStyle name="Обычный 3 10 7 2 3" xfId="14539"/>
    <cellStyle name="Обычный 3 10 7 2 3 2" xfId="14540"/>
    <cellStyle name="Обычный 3 10 7 2 3 2 2" xfId="14541"/>
    <cellStyle name="Обычный 3 10 7 2 3 2 2 2" xfId="14542"/>
    <cellStyle name="Обычный 3 10 7 2 3 2 2 2 2" xfId="14543"/>
    <cellStyle name="Обычный 3 10 7 2 3 2 2 3" xfId="14544"/>
    <cellStyle name="Обычный 3 10 7 2 3 2 3" xfId="14545"/>
    <cellStyle name="Обычный 3 10 7 2 3 2 3 2" xfId="14546"/>
    <cellStyle name="Обычный 3 10 7 2 3 2 4" xfId="14547"/>
    <cellStyle name="Обычный 3 10 7 2 3 3" xfId="14548"/>
    <cellStyle name="Обычный 3 10 7 2 3 3 2" xfId="14549"/>
    <cellStyle name="Обычный 3 10 7 2 3 3 2 2" xfId="14550"/>
    <cellStyle name="Обычный 3 10 7 2 3 3 3" xfId="14551"/>
    <cellStyle name="Обычный 3 10 7 2 3 4" xfId="14552"/>
    <cellStyle name="Обычный 3 10 7 2 3 4 2" xfId="14553"/>
    <cellStyle name="Обычный 3 10 7 2 3 5" xfId="14554"/>
    <cellStyle name="Обычный 3 10 7 2 4" xfId="14555"/>
    <cellStyle name="Обычный 3 10 7 2 4 2" xfId="14556"/>
    <cellStyle name="Обычный 3 10 7 2 4 2 2" xfId="14557"/>
    <cellStyle name="Обычный 3 10 7 2 4 2 2 2" xfId="14558"/>
    <cellStyle name="Обычный 3 10 7 2 4 2 3" xfId="14559"/>
    <cellStyle name="Обычный 3 10 7 2 4 3" xfId="14560"/>
    <cellStyle name="Обычный 3 10 7 2 4 3 2" xfId="14561"/>
    <cellStyle name="Обычный 3 10 7 2 4 4" xfId="14562"/>
    <cellStyle name="Обычный 3 10 7 2 5" xfId="14563"/>
    <cellStyle name="Обычный 3 10 7 2 5 2" xfId="14564"/>
    <cellStyle name="Обычный 3 10 7 2 5 2 2" xfId="14565"/>
    <cellStyle name="Обычный 3 10 7 2 5 3" xfId="14566"/>
    <cellStyle name="Обычный 3 10 7 2 6" xfId="14567"/>
    <cellStyle name="Обычный 3 10 7 2 6 2" xfId="14568"/>
    <cellStyle name="Обычный 3 10 7 2 7" xfId="14569"/>
    <cellStyle name="Обычный 3 10 7 3" xfId="14570"/>
    <cellStyle name="Обычный 3 10 7 3 2" xfId="14571"/>
    <cellStyle name="Обычный 3 10 7 3 2 2" xfId="14572"/>
    <cellStyle name="Обычный 3 10 7 3 2 2 2" xfId="14573"/>
    <cellStyle name="Обычный 3 10 7 3 2 2 2 2" xfId="14574"/>
    <cellStyle name="Обычный 3 10 7 3 2 2 3" xfId="14575"/>
    <cellStyle name="Обычный 3 10 7 3 2 3" xfId="14576"/>
    <cellStyle name="Обычный 3 10 7 3 2 3 2" xfId="14577"/>
    <cellStyle name="Обычный 3 10 7 3 2 4" xfId="14578"/>
    <cellStyle name="Обычный 3 10 7 3 3" xfId="14579"/>
    <cellStyle name="Обычный 3 10 7 3 3 2" xfId="14580"/>
    <cellStyle name="Обычный 3 10 7 3 3 2 2" xfId="14581"/>
    <cellStyle name="Обычный 3 10 7 3 3 3" xfId="14582"/>
    <cellStyle name="Обычный 3 10 7 3 4" xfId="14583"/>
    <cellStyle name="Обычный 3 10 7 3 4 2" xfId="14584"/>
    <cellStyle name="Обычный 3 10 7 3 5" xfId="14585"/>
    <cellStyle name="Обычный 3 10 7 4" xfId="14586"/>
    <cellStyle name="Обычный 3 10 7 4 2" xfId="14587"/>
    <cellStyle name="Обычный 3 10 7 4 2 2" xfId="14588"/>
    <cellStyle name="Обычный 3 10 7 4 2 2 2" xfId="14589"/>
    <cellStyle name="Обычный 3 10 7 4 2 2 2 2" xfId="14590"/>
    <cellStyle name="Обычный 3 10 7 4 2 2 3" xfId="14591"/>
    <cellStyle name="Обычный 3 10 7 4 2 3" xfId="14592"/>
    <cellStyle name="Обычный 3 10 7 4 2 3 2" xfId="14593"/>
    <cellStyle name="Обычный 3 10 7 4 2 4" xfId="14594"/>
    <cellStyle name="Обычный 3 10 7 4 3" xfId="14595"/>
    <cellStyle name="Обычный 3 10 7 4 3 2" xfId="14596"/>
    <cellStyle name="Обычный 3 10 7 4 3 2 2" xfId="14597"/>
    <cellStyle name="Обычный 3 10 7 4 3 3" xfId="14598"/>
    <cellStyle name="Обычный 3 10 7 4 4" xfId="14599"/>
    <cellStyle name="Обычный 3 10 7 4 4 2" xfId="14600"/>
    <cellStyle name="Обычный 3 10 7 4 5" xfId="14601"/>
    <cellStyle name="Обычный 3 10 7 5" xfId="14602"/>
    <cellStyle name="Обычный 3 10 7 5 2" xfId="14603"/>
    <cellStyle name="Обычный 3 10 7 5 2 2" xfId="14604"/>
    <cellStyle name="Обычный 3 10 7 5 2 2 2" xfId="14605"/>
    <cellStyle name="Обычный 3 10 7 5 2 3" xfId="14606"/>
    <cellStyle name="Обычный 3 10 7 5 3" xfId="14607"/>
    <cellStyle name="Обычный 3 10 7 5 3 2" xfId="14608"/>
    <cellStyle name="Обычный 3 10 7 5 4" xfId="14609"/>
    <cellStyle name="Обычный 3 10 7 6" xfId="14610"/>
    <cellStyle name="Обычный 3 10 7 6 2" xfId="14611"/>
    <cellStyle name="Обычный 3 10 7 6 2 2" xfId="14612"/>
    <cellStyle name="Обычный 3 10 7 6 3" xfId="14613"/>
    <cellStyle name="Обычный 3 10 7 7" xfId="14614"/>
    <cellStyle name="Обычный 3 10 7 7 2" xfId="14615"/>
    <cellStyle name="Обычный 3 10 7 8" xfId="14616"/>
    <cellStyle name="Обычный 3 10 8" xfId="14617"/>
    <cellStyle name="Обычный 3 10 8 2" xfId="14618"/>
    <cellStyle name="Обычный 3 10 8 2 2" xfId="14619"/>
    <cellStyle name="Обычный 3 10 8 2 2 2" xfId="14620"/>
    <cellStyle name="Обычный 3 10 8 2 2 2 2" xfId="14621"/>
    <cellStyle name="Обычный 3 10 8 2 2 2 2 2" xfId="14622"/>
    <cellStyle name="Обычный 3 10 8 2 2 2 2 2 2" xfId="14623"/>
    <cellStyle name="Обычный 3 10 8 2 2 2 2 3" xfId="14624"/>
    <cellStyle name="Обычный 3 10 8 2 2 2 3" xfId="14625"/>
    <cellStyle name="Обычный 3 10 8 2 2 2 3 2" xfId="14626"/>
    <cellStyle name="Обычный 3 10 8 2 2 2 4" xfId="14627"/>
    <cellStyle name="Обычный 3 10 8 2 2 3" xfId="14628"/>
    <cellStyle name="Обычный 3 10 8 2 2 3 2" xfId="14629"/>
    <cellStyle name="Обычный 3 10 8 2 2 3 2 2" xfId="14630"/>
    <cellStyle name="Обычный 3 10 8 2 2 3 3" xfId="14631"/>
    <cellStyle name="Обычный 3 10 8 2 2 4" xfId="14632"/>
    <cellStyle name="Обычный 3 10 8 2 2 4 2" xfId="14633"/>
    <cellStyle name="Обычный 3 10 8 2 2 5" xfId="14634"/>
    <cellStyle name="Обычный 3 10 8 2 3" xfId="14635"/>
    <cellStyle name="Обычный 3 10 8 2 3 2" xfId="14636"/>
    <cellStyle name="Обычный 3 10 8 2 3 2 2" xfId="14637"/>
    <cellStyle name="Обычный 3 10 8 2 3 2 2 2" xfId="14638"/>
    <cellStyle name="Обычный 3 10 8 2 3 2 2 2 2" xfId="14639"/>
    <cellStyle name="Обычный 3 10 8 2 3 2 2 3" xfId="14640"/>
    <cellStyle name="Обычный 3 10 8 2 3 2 3" xfId="14641"/>
    <cellStyle name="Обычный 3 10 8 2 3 2 3 2" xfId="14642"/>
    <cellStyle name="Обычный 3 10 8 2 3 2 4" xfId="14643"/>
    <cellStyle name="Обычный 3 10 8 2 3 3" xfId="14644"/>
    <cellStyle name="Обычный 3 10 8 2 3 3 2" xfId="14645"/>
    <cellStyle name="Обычный 3 10 8 2 3 3 2 2" xfId="14646"/>
    <cellStyle name="Обычный 3 10 8 2 3 3 3" xfId="14647"/>
    <cellStyle name="Обычный 3 10 8 2 3 4" xfId="14648"/>
    <cellStyle name="Обычный 3 10 8 2 3 4 2" xfId="14649"/>
    <cellStyle name="Обычный 3 10 8 2 3 5" xfId="14650"/>
    <cellStyle name="Обычный 3 10 8 2 4" xfId="14651"/>
    <cellStyle name="Обычный 3 10 8 2 4 2" xfId="14652"/>
    <cellStyle name="Обычный 3 10 8 2 4 2 2" xfId="14653"/>
    <cellStyle name="Обычный 3 10 8 2 4 2 2 2" xfId="14654"/>
    <cellStyle name="Обычный 3 10 8 2 4 2 3" xfId="14655"/>
    <cellStyle name="Обычный 3 10 8 2 4 3" xfId="14656"/>
    <cellStyle name="Обычный 3 10 8 2 4 3 2" xfId="14657"/>
    <cellStyle name="Обычный 3 10 8 2 4 4" xfId="14658"/>
    <cellStyle name="Обычный 3 10 8 2 5" xfId="14659"/>
    <cellStyle name="Обычный 3 10 8 2 5 2" xfId="14660"/>
    <cellStyle name="Обычный 3 10 8 2 5 2 2" xfId="14661"/>
    <cellStyle name="Обычный 3 10 8 2 5 3" xfId="14662"/>
    <cellStyle name="Обычный 3 10 8 2 6" xfId="14663"/>
    <cellStyle name="Обычный 3 10 8 2 6 2" xfId="14664"/>
    <cellStyle name="Обычный 3 10 8 2 7" xfId="14665"/>
    <cellStyle name="Обычный 3 10 8 3" xfId="14666"/>
    <cellStyle name="Обычный 3 10 8 3 2" xfId="14667"/>
    <cellStyle name="Обычный 3 10 8 3 2 2" xfId="14668"/>
    <cellStyle name="Обычный 3 10 8 3 2 2 2" xfId="14669"/>
    <cellStyle name="Обычный 3 10 8 3 2 2 2 2" xfId="14670"/>
    <cellStyle name="Обычный 3 10 8 3 2 2 3" xfId="14671"/>
    <cellStyle name="Обычный 3 10 8 3 2 3" xfId="14672"/>
    <cellStyle name="Обычный 3 10 8 3 2 3 2" xfId="14673"/>
    <cellStyle name="Обычный 3 10 8 3 2 4" xfId="14674"/>
    <cellStyle name="Обычный 3 10 8 3 3" xfId="14675"/>
    <cellStyle name="Обычный 3 10 8 3 3 2" xfId="14676"/>
    <cellStyle name="Обычный 3 10 8 3 3 2 2" xfId="14677"/>
    <cellStyle name="Обычный 3 10 8 3 3 3" xfId="14678"/>
    <cellStyle name="Обычный 3 10 8 3 4" xfId="14679"/>
    <cellStyle name="Обычный 3 10 8 3 4 2" xfId="14680"/>
    <cellStyle name="Обычный 3 10 8 3 5" xfId="14681"/>
    <cellStyle name="Обычный 3 10 8 4" xfId="14682"/>
    <cellStyle name="Обычный 3 10 8 4 2" xfId="14683"/>
    <cellStyle name="Обычный 3 10 8 4 2 2" xfId="14684"/>
    <cellStyle name="Обычный 3 10 8 4 2 2 2" xfId="14685"/>
    <cellStyle name="Обычный 3 10 8 4 2 2 2 2" xfId="14686"/>
    <cellStyle name="Обычный 3 10 8 4 2 2 3" xfId="14687"/>
    <cellStyle name="Обычный 3 10 8 4 2 3" xfId="14688"/>
    <cellStyle name="Обычный 3 10 8 4 2 3 2" xfId="14689"/>
    <cellStyle name="Обычный 3 10 8 4 2 4" xfId="14690"/>
    <cellStyle name="Обычный 3 10 8 4 3" xfId="14691"/>
    <cellStyle name="Обычный 3 10 8 4 3 2" xfId="14692"/>
    <cellStyle name="Обычный 3 10 8 4 3 2 2" xfId="14693"/>
    <cellStyle name="Обычный 3 10 8 4 3 3" xfId="14694"/>
    <cellStyle name="Обычный 3 10 8 4 4" xfId="14695"/>
    <cellStyle name="Обычный 3 10 8 4 4 2" xfId="14696"/>
    <cellStyle name="Обычный 3 10 8 4 5" xfId="14697"/>
    <cellStyle name="Обычный 3 10 8 5" xfId="14698"/>
    <cellStyle name="Обычный 3 10 8 5 2" xfId="14699"/>
    <cellStyle name="Обычный 3 10 8 5 2 2" xfId="14700"/>
    <cellStyle name="Обычный 3 10 8 5 2 2 2" xfId="14701"/>
    <cellStyle name="Обычный 3 10 8 5 2 3" xfId="14702"/>
    <cellStyle name="Обычный 3 10 8 5 3" xfId="14703"/>
    <cellStyle name="Обычный 3 10 8 5 3 2" xfId="14704"/>
    <cellStyle name="Обычный 3 10 8 5 4" xfId="14705"/>
    <cellStyle name="Обычный 3 10 8 6" xfId="14706"/>
    <cellStyle name="Обычный 3 10 8 6 2" xfId="14707"/>
    <cellStyle name="Обычный 3 10 8 6 2 2" xfId="14708"/>
    <cellStyle name="Обычный 3 10 8 6 3" xfId="14709"/>
    <cellStyle name="Обычный 3 10 8 7" xfId="14710"/>
    <cellStyle name="Обычный 3 10 8 7 2" xfId="14711"/>
    <cellStyle name="Обычный 3 10 8 8" xfId="14712"/>
    <cellStyle name="Обычный 3 10 9" xfId="14713"/>
    <cellStyle name="Обычный 3 10 9 2" xfId="14714"/>
    <cellStyle name="Обычный 3 10 9 2 2" xfId="14715"/>
    <cellStyle name="Обычный 3 10 9 2 2 2" xfId="14716"/>
    <cellStyle name="Обычный 3 10 9 2 2 2 2" xfId="14717"/>
    <cellStyle name="Обычный 3 10 9 2 2 2 2 2" xfId="14718"/>
    <cellStyle name="Обычный 3 10 9 2 2 2 2 2 2" xfId="14719"/>
    <cellStyle name="Обычный 3 10 9 2 2 2 2 3" xfId="14720"/>
    <cellStyle name="Обычный 3 10 9 2 2 2 3" xfId="14721"/>
    <cellStyle name="Обычный 3 10 9 2 2 2 3 2" xfId="14722"/>
    <cellStyle name="Обычный 3 10 9 2 2 2 4" xfId="14723"/>
    <cellStyle name="Обычный 3 10 9 2 2 3" xfId="14724"/>
    <cellStyle name="Обычный 3 10 9 2 2 3 2" xfId="14725"/>
    <cellStyle name="Обычный 3 10 9 2 2 3 2 2" xfId="14726"/>
    <cellStyle name="Обычный 3 10 9 2 2 3 3" xfId="14727"/>
    <cellStyle name="Обычный 3 10 9 2 2 4" xfId="14728"/>
    <cellStyle name="Обычный 3 10 9 2 2 4 2" xfId="14729"/>
    <cellStyle name="Обычный 3 10 9 2 2 5" xfId="14730"/>
    <cellStyle name="Обычный 3 10 9 2 3" xfId="14731"/>
    <cellStyle name="Обычный 3 10 9 2 3 2" xfId="14732"/>
    <cellStyle name="Обычный 3 10 9 2 3 2 2" xfId="14733"/>
    <cellStyle name="Обычный 3 10 9 2 3 2 2 2" xfId="14734"/>
    <cellStyle name="Обычный 3 10 9 2 3 2 2 2 2" xfId="14735"/>
    <cellStyle name="Обычный 3 10 9 2 3 2 2 3" xfId="14736"/>
    <cellStyle name="Обычный 3 10 9 2 3 2 3" xfId="14737"/>
    <cellStyle name="Обычный 3 10 9 2 3 2 3 2" xfId="14738"/>
    <cellStyle name="Обычный 3 10 9 2 3 2 4" xfId="14739"/>
    <cellStyle name="Обычный 3 10 9 2 3 3" xfId="14740"/>
    <cellStyle name="Обычный 3 10 9 2 3 3 2" xfId="14741"/>
    <cellStyle name="Обычный 3 10 9 2 3 3 2 2" xfId="14742"/>
    <cellStyle name="Обычный 3 10 9 2 3 3 3" xfId="14743"/>
    <cellStyle name="Обычный 3 10 9 2 3 4" xfId="14744"/>
    <cellStyle name="Обычный 3 10 9 2 3 4 2" xfId="14745"/>
    <cellStyle name="Обычный 3 10 9 2 3 5" xfId="14746"/>
    <cellStyle name="Обычный 3 10 9 2 4" xfId="14747"/>
    <cellStyle name="Обычный 3 10 9 2 4 2" xfId="14748"/>
    <cellStyle name="Обычный 3 10 9 2 4 2 2" xfId="14749"/>
    <cellStyle name="Обычный 3 10 9 2 4 2 2 2" xfId="14750"/>
    <cellStyle name="Обычный 3 10 9 2 4 2 3" xfId="14751"/>
    <cellStyle name="Обычный 3 10 9 2 4 3" xfId="14752"/>
    <cellStyle name="Обычный 3 10 9 2 4 3 2" xfId="14753"/>
    <cellStyle name="Обычный 3 10 9 2 4 4" xfId="14754"/>
    <cellStyle name="Обычный 3 10 9 2 5" xfId="14755"/>
    <cellStyle name="Обычный 3 10 9 2 5 2" xfId="14756"/>
    <cellStyle name="Обычный 3 10 9 2 5 2 2" xfId="14757"/>
    <cellStyle name="Обычный 3 10 9 2 5 3" xfId="14758"/>
    <cellStyle name="Обычный 3 10 9 2 6" xfId="14759"/>
    <cellStyle name="Обычный 3 10 9 2 6 2" xfId="14760"/>
    <cellStyle name="Обычный 3 10 9 2 7" xfId="14761"/>
    <cellStyle name="Обычный 3 10 9 3" xfId="14762"/>
    <cellStyle name="Обычный 3 10 9 3 2" xfId="14763"/>
    <cellStyle name="Обычный 3 10 9 3 2 2" xfId="14764"/>
    <cellStyle name="Обычный 3 10 9 3 2 2 2" xfId="14765"/>
    <cellStyle name="Обычный 3 10 9 3 2 2 2 2" xfId="14766"/>
    <cellStyle name="Обычный 3 10 9 3 2 2 3" xfId="14767"/>
    <cellStyle name="Обычный 3 10 9 3 2 3" xfId="14768"/>
    <cellStyle name="Обычный 3 10 9 3 2 3 2" xfId="14769"/>
    <cellStyle name="Обычный 3 10 9 3 2 4" xfId="14770"/>
    <cellStyle name="Обычный 3 10 9 3 3" xfId="14771"/>
    <cellStyle name="Обычный 3 10 9 3 3 2" xfId="14772"/>
    <cellStyle name="Обычный 3 10 9 3 3 2 2" xfId="14773"/>
    <cellStyle name="Обычный 3 10 9 3 3 3" xfId="14774"/>
    <cellStyle name="Обычный 3 10 9 3 4" xfId="14775"/>
    <cellStyle name="Обычный 3 10 9 3 4 2" xfId="14776"/>
    <cellStyle name="Обычный 3 10 9 3 5" xfId="14777"/>
    <cellStyle name="Обычный 3 10 9 4" xfId="14778"/>
    <cellStyle name="Обычный 3 10 9 4 2" xfId="14779"/>
    <cellStyle name="Обычный 3 10 9 4 2 2" xfId="14780"/>
    <cellStyle name="Обычный 3 10 9 4 2 2 2" xfId="14781"/>
    <cellStyle name="Обычный 3 10 9 4 2 2 2 2" xfId="14782"/>
    <cellStyle name="Обычный 3 10 9 4 2 2 3" xfId="14783"/>
    <cellStyle name="Обычный 3 10 9 4 2 3" xfId="14784"/>
    <cellStyle name="Обычный 3 10 9 4 2 3 2" xfId="14785"/>
    <cellStyle name="Обычный 3 10 9 4 2 4" xfId="14786"/>
    <cellStyle name="Обычный 3 10 9 4 3" xfId="14787"/>
    <cellStyle name="Обычный 3 10 9 4 3 2" xfId="14788"/>
    <cellStyle name="Обычный 3 10 9 4 3 2 2" xfId="14789"/>
    <cellStyle name="Обычный 3 10 9 4 3 3" xfId="14790"/>
    <cellStyle name="Обычный 3 10 9 4 4" xfId="14791"/>
    <cellStyle name="Обычный 3 10 9 4 4 2" xfId="14792"/>
    <cellStyle name="Обычный 3 10 9 4 5" xfId="14793"/>
    <cellStyle name="Обычный 3 10 9 5" xfId="14794"/>
    <cellStyle name="Обычный 3 10 9 5 2" xfId="14795"/>
    <cellStyle name="Обычный 3 10 9 5 2 2" xfId="14796"/>
    <cellStyle name="Обычный 3 10 9 5 2 2 2" xfId="14797"/>
    <cellStyle name="Обычный 3 10 9 5 2 3" xfId="14798"/>
    <cellStyle name="Обычный 3 10 9 5 3" xfId="14799"/>
    <cellStyle name="Обычный 3 10 9 5 3 2" xfId="14800"/>
    <cellStyle name="Обычный 3 10 9 5 4" xfId="14801"/>
    <cellStyle name="Обычный 3 10 9 6" xfId="14802"/>
    <cellStyle name="Обычный 3 10 9 6 2" xfId="14803"/>
    <cellStyle name="Обычный 3 10 9 6 2 2" xfId="14804"/>
    <cellStyle name="Обычный 3 10 9 6 3" xfId="14805"/>
    <cellStyle name="Обычный 3 10 9 7" xfId="14806"/>
    <cellStyle name="Обычный 3 10 9 7 2" xfId="14807"/>
    <cellStyle name="Обычный 3 10 9 8" xfId="14808"/>
    <cellStyle name="Обычный 3 11" xfId="14809"/>
    <cellStyle name="Обычный 3 11 10" xfId="14810"/>
    <cellStyle name="Обычный 3 11 10 2" xfId="14811"/>
    <cellStyle name="Обычный 3 11 10 2 2" xfId="14812"/>
    <cellStyle name="Обычный 3 11 10 2 2 2" xfId="14813"/>
    <cellStyle name="Обычный 3 11 10 2 2 2 2" xfId="14814"/>
    <cellStyle name="Обычный 3 11 10 2 2 2 2 2" xfId="14815"/>
    <cellStyle name="Обычный 3 11 10 2 2 2 2 2 2" xfId="14816"/>
    <cellStyle name="Обычный 3 11 10 2 2 2 2 3" xfId="14817"/>
    <cellStyle name="Обычный 3 11 10 2 2 2 3" xfId="14818"/>
    <cellStyle name="Обычный 3 11 10 2 2 2 3 2" xfId="14819"/>
    <cellStyle name="Обычный 3 11 10 2 2 2 4" xfId="14820"/>
    <cellStyle name="Обычный 3 11 10 2 2 3" xfId="14821"/>
    <cellStyle name="Обычный 3 11 10 2 2 3 2" xfId="14822"/>
    <cellStyle name="Обычный 3 11 10 2 2 3 2 2" xfId="14823"/>
    <cellStyle name="Обычный 3 11 10 2 2 3 3" xfId="14824"/>
    <cellStyle name="Обычный 3 11 10 2 2 4" xfId="14825"/>
    <cellStyle name="Обычный 3 11 10 2 2 4 2" xfId="14826"/>
    <cellStyle name="Обычный 3 11 10 2 2 5" xfId="14827"/>
    <cellStyle name="Обычный 3 11 10 2 3" xfId="14828"/>
    <cellStyle name="Обычный 3 11 10 2 3 2" xfId="14829"/>
    <cellStyle name="Обычный 3 11 10 2 3 2 2" xfId="14830"/>
    <cellStyle name="Обычный 3 11 10 2 3 2 2 2" xfId="14831"/>
    <cellStyle name="Обычный 3 11 10 2 3 2 2 2 2" xfId="14832"/>
    <cellStyle name="Обычный 3 11 10 2 3 2 2 3" xfId="14833"/>
    <cellStyle name="Обычный 3 11 10 2 3 2 3" xfId="14834"/>
    <cellStyle name="Обычный 3 11 10 2 3 2 3 2" xfId="14835"/>
    <cellStyle name="Обычный 3 11 10 2 3 2 4" xfId="14836"/>
    <cellStyle name="Обычный 3 11 10 2 3 3" xfId="14837"/>
    <cellStyle name="Обычный 3 11 10 2 3 3 2" xfId="14838"/>
    <cellStyle name="Обычный 3 11 10 2 3 3 2 2" xfId="14839"/>
    <cellStyle name="Обычный 3 11 10 2 3 3 3" xfId="14840"/>
    <cellStyle name="Обычный 3 11 10 2 3 4" xfId="14841"/>
    <cellStyle name="Обычный 3 11 10 2 3 4 2" xfId="14842"/>
    <cellStyle name="Обычный 3 11 10 2 3 5" xfId="14843"/>
    <cellStyle name="Обычный 3 11 10 2 4" xfId="14844"/>
    <cellStyle name="Обычный 3 11 10 2 4 2" xfId="14845"/>
    <cellStyle name="Обычный 3 11 10 2 4 2 2" xfId="14846"/>
    <cellStyle name="Обычный 3 11 10 2 4 2 2 2" xfId="14847"/>
    <cellStyle name="Обычный 3 11 10 2 4 2 3" xfId="14848"/>
    <cellStyle name="Обычный 3 11 10 2 4 3" xfId="14849"/>
    <cellStyle name="Обычный 3 11 10 2 4 3 2" xfId="14850"/>
    <cellStyle name="Обычный 3 11 10 2 4 4" xfId="14851"/>
    <cellStyle name="Обычный 3 11 10 2 5" xfId="14852"/>
    <cellStyle name="Обычный 3 11 10 2 5 2" xfId="14853"/>
    <cellStyle name="Обычный 3 11 10 2 5 2 2" xfId="14854"/>
    <cellStyle name="Обычный 3 11 10 2 5 3" xfId="14855"/>
    <cellStyle name="Обычный 3 11 10 2 6" xfId="14856"/>
    <cellStyle name="Обычный 3 11 10 2 6 2" xfId="14857"/>
    <cellStyle name="Обычный 3 11 10 2 7" xfId="14858"/>
    <cellStyle name="Обычный 3 11 10 3" xfId="14859"/>
    <cellStyle name="Обычный 3 11 10 3 2" xfId="14860"/>
    <cellStyle name="Обычный 3 11 10 3 2 2" xfId="14861"/>
    <cellStyle name="Обычный 3 11 10 3 2 2 2" xfId="14862"/>
    <cellStyle name="Обычный 3 11 10 3 2 2 2 2" xfId="14863"/>
    <cellStyle name="Обычный 3 11 10 3 2 2 3" xfId="14864"/>
    <cellStyle name="Обычный 3 11 10 3 2 3" xfId="14865"/>
    <cellStyle name="Обычный 3 11 10 3 2 3 2" xfId="14866"/>
    <cellStyle name="Обычный 3 11 10 3 2 4" xfId="14867"/>
    <cellStyle name="Обычный 3 11 10 3 3" xfId="14868"/>
    <cellStyle name="Обычный 3 11 10 3 3 2" xfId="14869"/>
    <cellStyle name="Обычный 3 11 10 3 3 2 2" xfId="14870"/>
    <cellStyle name="Обычный 3 11 10 3 3 3" xfId="14871"/>
    <cellStyle name="Обычный 3 11 10 3 4" xfId="14872"/>
    <cellStyle name="Обычный 3 11 10 3 4 2" xfId="14873"/>
    <cellStyle name="Обычный 3 11 10 3 5" xfId="14874"/>
    <cellStyle name="Обычный 3 11 10 4" xfId="14875"/>
    <cellStyle name="Обычный 3 11 10 4 2" xfId="14876"/>
    <cellStyle name="Обычный 3 11 10 4 2 2" xfId="14877"/>
    <cellStyle name="Обычный 3 11 10 4 2 2 2" xfId="14878"/>
    <cellStyle name="Обычный 3 11 10 4 2 2 2 2" xfId="14879"/>
    <cellStyle name="Обычный 3 11 10 4 2 2 3" xfId="14880"/>
    <cellStyle name="Обычный 3 11 10 4 2 3" xfId="14881"/>
    <cellStyle name="Обычный 3 11 10 4 2 3 2" xfId="14882"/>
    <cellStyle name="Обычный 3 11 10 4 2 4" xfId="14883"/>
    <cellStyle name="Обычный 3 11 10 4 3" xfId="14884"/>
    <cellStyle name="Обычный 3 11 10 4 3 2" xfId="14885"/>
    <cellStyle name="Обычный 3 11 10 4 3 2 2" xfId="14886"/>
    <cellStyle name="Обычный 3 11 10 4 3 3" xfId="14887"/>
    <cellStyle name="Обычный 3 11 10 4 4" xfId="14888"/>
    <cellStyle name="Обычный 3 11 10 4 4 2" xfId="14889"/>
    <cellStyle name="Обычный 3 11 10 4 5" xfId="14890"/>
    <cellStyle name="Обычный 3 11 10 5" xfId="14891"/>
    <cellStyle name="Обычный 3 11 10 5 2" xfId="14892"/>
    <cellStyle name="Обычный 3 11 10 5 2 2" xfId="14893"/>
    <cellStyle name="Обычный 3 11 10 5 2 2 2" xfId="14894"/>
    <cellStyle name="Обычный 3 11 10 5 2 3" xfId="14895"/>
    <cellStyle name="Обычный 3 11 10 5 3" xfId="14896"/>
    <cellStyle name="Обычный 3 11 10 5 3 2" xfId="14897"/>
    <cellStyle name="Обычный 3 11 10 5 4" xfId="14898"/>
    <cellStyle name="Обычный 3 11 10 6" xfId="14899"/>
    <cellStyle name="Обычный 3 11 10 6 2" xfId="14900"/>
    <cellStyle name="Обычный 3 11 10 6 2 2" xfId="14901"/>
    <cellStyle name="Обычный 3 11 10 6 3" xfId="14902"/>
    <cellStyle name="Обычный 3 11 10 7" xfId="14903"/>
    <cellStyle name="Обычный 3 11 10 7 2" xfId="14904"/>
    <cellStyle name="Обычный 3 11 10 8" xfId="14905"/>
    <cellStyle name="Обычный 3 11 11" xfId="14906"/>
    <cellStyle name="Обычный 3 11 11 2" xfId="14907"/>
    <cellStyle name="Обычный 3 11 11 2 2" xfId="14908"/>
    <cellStyle name="Обычный 3 11 11 2 2 2" xfId="14909"/>
    <cellStyle name="Обычный 3 11 11 2 2 2 2" xfId="14910"/>
    <cellStyle name="Обычный 3 11 11 2 2 2 2 2" xfId="14911"/>
    <cellStyle name="Обычный 3 11 11 2 2 2 2 2 2" xfId="14912"/>
    <cellStyle name="Обычный 3 11 11 2 2 2 2 3" xfId="14913"/>
    <cellStyle name="Обычный 3 11 11 2 2 2 3" xfId="14914"/>
    <cellStyle name="Обычный 3 11 11 2 2 2 3 2" xfId="14915"/>
    <cellStyle name="Обычный 3 11 11 2 2 2 4" xfId="14916"/>
    <cellStyle name="Обычный 3 11 11 2 2 3" xfId="14917"/>
    <cellStyle name="Обычный 3 11 11 2 2 3 2" xfId="14918"/>
    <cellStyle name="Обычный 3 11 11 2 2 3 2 2" xfId="14919"/>
    <cellStyle name="Обычный 3 11 11 2 2 3 3" xfId="14920"/>
    <cellStyle name="Обычный 3 11 11 2 2 4" xfId="14921"/>
    <cellStyle name="Обычный 3 11 11 2 2 4 2" xfId="14922"/>
    <cellStyle name="Обычный 3 11 11 2 2 5" xfId="14923"/>
    <cellStyle name="Обычный 3 11 11 2 3" xfId="14924"/>
    <cellStyle name="Обычный 3 11 11 2 3 2" xfId="14925"/>
    <cellStyle name="Обычный 3 11 11 2 3 2 2" xfId="14926"/>
    <cellStyle name="Обычный 3 11 11 2 3 2 2 2" xfId="14927"/>
    <cellStyle name="Обычный 3 11 11 2 3 2 2 2 2" xfId="14928"/>
    <cellStyle name="Обычный 3 11 11 2 3 2 2 3" xfId="14929"/>
    <cellStyle name="Обычный 3 11 11 2 3 2 3" xfId="14930"/>
    <cellStyle name="Обычный 3 11 11 2 3 2 3 2" xfId="14931"/>
    <cellStyle name="Обычный 3 11 11 2 3 2 4" xfId="14932"/>
    <cellStyle name="Обычный 3 11 11 2 3 3" xfId="14933"/>
    <cellStyle name="Обычный 3 11 11 2 3 3 2" xfId="14934"/>
    <cellStyle name="Обычный 3 11 11 2 3 3 2 2" xfId="14935"/>
    <cellStyle name="Обычный 3 11 11 2 3 3 3" xfId="14936"/>
    <cellStyle name="Обычный 3 11 11 2 3 4" xfId="14937"/>
    <cellStyle name="Обычный 3 11 11 2 3 4 2" xfId="14938"/>
    <cellStyle name="Обычный 3 11 11 2 3 5" xfId="14939"/>
    <cellStyle name="Обычный 3 11 11 2 4" xfId="14940"/>
    <cellStyle name="Обычный 3 11 11 2 4 2" xfId="14941"/>
    <cellStyle name="Обычный 3 11 11 2 4 2 2" xfId="14942"/>
    <cellStyle name="Обычный 3 11 11 2 4 2 2 2" xfId="14943"/>
    <cellStyle name="Обычный 3 11 11 2 4 2 3" xfId="14944"/>
    <cellStyle name="Обычный 3 11 11 2 4 3" xfId="14945"/>
    <cellStyle name="Обычный 3 11 11 2 4 3 2" xfId="14946"/>
    <cellStyle name="Обычный 3 11 11 2 4 4" xfId="14947"/>
    <cellStyle name="Обычный 3 11 11 2 5" xfId="14948"/>
    <cellStyle name="Обычный 3 11 11 2 5 2" xfId="14949"/>
    <cellStyle name="Обычный 3 11 11 2 5 2 2" xfId="14950"/>
    <cellStyle name="Обычный 3 11 11 2 5 3" xfId="14951"/>
    <cellStyle name="Обычный 3 11 11 2 6" xfId="14952"/>
    <cellStyle name="Обычный 3 11 11 2 6 2" xfId="14953"/>
    <cellStyle name="Обычный 3 11 11 2 7" xfId="14954"/>
    <cellStyle name="Обычный 3 11 11 3" xfId="14955"/>
    <cellStyle name="Обычный 3 11 11 3 2" xfId="14956"/>
    <cellStyle name="Обычный 3 11 11 3 2 2" xfId="14957"/>
    <cellStyle name="Обычный 3 11 11 3 2 2 2" xfId="14958"/>
    <cellStyle name="Обычный 3 11 11 3 2 2 2 2" xfId="14959"/>
    <cellStyle name="Обычный 3 11 11 3 2 2 3" xfId="14960"/>
    <cellStyle name="Обычный 3 11 11 3 2 3" xfId="14961"/>
    <cellStyle name="Обычный 3 11 11 3 2 3 2" xfId="14962"/>
    <cellStyle name="Обычный 3 11 11 3 2 4" xfId="14963"/>
    <cellStyle name="Обычный 3 11 11 3 3" xfId="14964"/>
    <cellStyle name="Обычный 3 11 11 3 3 2" xfId="14965"/>
    <cellStyle name="Обычный 3 11 11 3 3 2 2" xfId="14966"/>
    <cellStyle name="Обычный 3 11 11 3 3 3" xfId="14967"/>
    <cellStyle name="Обычный 3 11 11 3 4" xfId="14968"/>
    <cellStyle name="Обычный 3 11 11 3 4 2" xfId="14969"/>
    <cellStyle name="Обычный 3 11 11 3 5" xfId="14970"/>
    <cellStyle name="Обычный 3 11 11 4" xfId="14971"/>
    <cellStyle name="Обычный 3 11 11 4 2" xfId="14972"/>
    <cellStyle name="Обычный 3 11 11 4 2 2" xfId="14973"/>
    <cellStyle name="Обычный 3 11 11 4 2 2 2" xfId="14974"/>
    <cellStyle name="Обычный 3 11 11 4 2 2 2 2" xfId="14975"/>
    <cellStyle name="Обычный 3 11 11 4 2 2 3" xfId="14976"/>
    <cellStyle name="Обычный 3 11 11 4 2 3" xfId="14977"/>
    <cellStyle name="Обычный 3 11 11 4 2 3 2" xfId="14978"/>
    <cellStyle name="Обычный 3 11 11 4 2 4" xfId="14979"/>
    <cellStyle name="Обычный 3 11 11 4 3" xfId="14980"/>
    <cellStyle name="Обычный 3 11 11 4 3 2" xfId="14981"/>
    <cellStyle name="Обычный 3 11 11 4 3 2 2" xfId="14982"/>
    <cellStyle name="Обычный 3 11 11 4 3 3" xfId="14983"/>
    <cellStyle name="Обычный 3 11 11 4 4" xfId="14984"/>
    <cellStyle name="Обычный 3 11 11 4 4 2" xfId="14985"/>
    <cellStyle name="Обычный 3 11 11 4 5" xfId="14986"/>
    <cellStyle name="Обычный 3 11 11 5" xfId="14987"/>
    <cellStyle name="Обычный 3 11 11 5 2" xfId="14988"/>
    <cellStyle name="Обычный 3 11 11 5 2 2" xfId="14989"/>
    <cellStyle name="Обычный 3 11 11 5 2 2 2" xfId="14990"/>
    <cellStyle name="Обычный 3 11 11 5 2 3" xfId="14991"/>
    <cellStyle name="Обычный 3 11 11 5 3" xfId="14992"/>
    <cellStyle name="Обычный 3 11 11 5 3 2" xfId="14993"/>
    <cellStyle name="Обычный 3 11 11 5 4" xfId="14994"/>
    <cellStyle name="Обычный 3 11 11 6" xfId="14995"/>
    <cellStyle name="Обычный 3 11 11 6 2" xfId="14996"/>
    <cellStyle name="Обычный 3 11 11 6 2 2" xfId="14997"/>
    <cellStyle name="Обычный 3 11 11 6 3" xfId="14998"/>
    <cellStyle name="Обычный 3 11 11 7" xfId="14999"/>
    <cellStyle name="Обычный 3 11 11 7 2" xfId="15000"/>
    <cellStyle name="Обычный 3 11 11 8" xfId="15001"/>
    <cellStyle name="Обычный 3 11 12" xfId="15002"/>
    <cellStyle name="Обычный 3 11 12 2" xfId="15003"/>
    <cellStyle name="Обычный 3 11 12 2 2" xfId="15004"/>
    <cellStyle name="Обычный 3 11 12 2 2 2" xfId="15005"/>
    <cellStyle name="Обычный 3 11 12 2 2 2 2" xfId="15006"/>
    <cellStyle name="Обычный 3 11 12 2 2 2 2 2" xfId="15007"/>
    <cellStyle name="Обычный 3 11 12 2 2 2 2 2 2" xfId="15008"/>
    <cellStyle name="Обычный 3 11 12 2 2 2 2 3" xfId="15009"/>
    <cellStyle name="Обычный 3 11 12 2 2 2 3" xfId="15010"/>
    <cellStyle name="Обычный 3 11 12 2 2 2 3 2" xfId="15011"/>
    <cellStyle name="Обычный 3 11 12 2 2 2 4" xfId="15012"/>
    <cellStyle name="Обычный 3 11 12 2 2 3" xfId="15013"/>
    <cellStyle name="Обычный 3 11 12 2 2 3 2" xfId="15014"/>
    <cellStyle name="Обычный 3 11 12 2 2 3 2 2" xfId="15015"/>
    <cellStyle name="Обычный 3 11 12 2 2 3 3" xfId="15016"/>
    <cellStyle name="Обычный 3 11 12 2 2 4" xfId="15017"/>
    <cellStyle name="Обычный 3 11 12 2 2 4 2" xfId="15018"/>
    <cellStyle name="Обычный 3 11 12 2 2 5" xfId="15019"/>
    <cellStyle name="Обычный 3 11 12 2 3" xfId="15020"/>
    <cellStyle name="Обычный 3 11 12 2 3 2" xfId="15021"/>
    <cellStyle name="Обычный 3 11 12 2 3 2 2" xfId="15022"/>
    <cellStyle name="Обычный 3 11 12 2 3 2 2 2" xfId="15023"/>
    <cellStyle name="Обычный 3 11 12 2 3 2 2 2 2" xfId="15024"/>
    <cellStyle name="Обычный 3 11 12 2 3 2 2 3" xfId="15025"/>
    <cellStyle name="Обычный 3 11 12 2 3 2 3" xfId="15026"/>
    <cellStyle name="Обычный 3 11 12 2 3 2 3 2" xfId="15027"/>
    <cellStyle name="Обычный 3 11 12 2 3 2 4" xfId="15028"/>
    <cellStyle name="Обычный 3 11 12 2 3 3" xfId="15029"/>
    <cellStyle name="Обычный 3 11 12 2 3 3 2" xfId="15030"/>
    <cellStyle name="Обычный 3 11 12 2 3 3 2 2" xfId="15031"/>
    <cellStyle name="Обычный 3 11 12 2 3 3 3" xfId="15032"/>
    <cellStyle name="Обычный 3 11 12 2 3 4" xfId="15033"/>
    <cellStyle name="Обычный 3 11 12 2 3 4 2" xfId="15034"/>
    <cellStyle name="Обычный 3 11 12 2 3 5" xfId="15035"/>
    <cellStyle name="Обычный 3 11 12 2 4" xfId="15036"/>
    <cellStyle name="Обычный 3 11 12 2 4 2" xfId="15037"/>
    <cellStyle name="Обычный 3 11 12 2 4 2 2" xfId="15038"/>
    <cellStyle name="Обычный 3 11 12 2 4 2 2 2" xfId="15039"/>
    <cellStyle name="Обычный 3 11 12 2 4 2 3" xfId="15040"/>
    <cellStyle name="Обычный 3 11 12 2 4 3" xfId="15041"/>
    <cellStyle name="Обычный 3 11 12 2 4 3 2" xfId="15042"/>
    <cellStyle name="Обычный 3 11 12 2 4 4" xfId="15043"/>
    <cellStyle name="Обычный 3 11 12 2 5" xfId="15044"/>
    <cellStyle name="Обычный 3 11 12 2 5 2" xfId="15045"/>
    <cellStyle name="Обычный 3 11 12 2 5 2 2" xfId="15046"/>
    <cellStyle name="Обычный 3 11 12 2 5 3" xfId="15047"/>
    <cellStyle name="Обычный 3 11 12 2 6" xfId="15048"/>
    <cellStyle name="Обычный 3 11 12 2 6 2" xfId="15049"/>
    <cellStyle name="Обычный 3 11 12 2 7" xfId="15050"/>
    <cellStyle name="Обычный 3 11 12 3" xfId="15051"/>
    <cellStyle name="Обычный 3 11 12 3 2" xfId="15052"/>
    <cellStyle name="Обычный 3 11 12 3 2 2" xfId="15053"/>
    <cellStyle name="Обычный 3 11 12 3 2 2 2" xfId="15054"/>
    <cellStyle name="Обычный 3 11 12 3 2 2 2 2" xfId="15055"/>
    <cellStyle name="Обычный 3 11 12 3 2 2 3" xfId="15056"/>
    <cellStyle name="Обычный 3 11 12 3 2 3" xfId="15057"/>
    <cellStyle name="Обычный 3 11 12 3 2 3 2" xfId="15058"/>
    <cellStyle name="Обычный 3 11 12 3 2 4" xfId="15059"/>
    <cellStyle name="Обычный 3 11 12 3 3" xfId="15060"/>
    <cellStyle name="Обычный 3 11 12 3 3 2" xfId="15061"/>
    <cellStyle name="Обычный 3 11 12 3 3 2 2" xfId="15062"/>
    <cellStyle name="Обычный 3 11 12 3 3 3" xfId="15063"/>
    <cellStyle name="Обычный 3 11 12 3 4" xfId="15064"/>
    <cellStyle name="Обычный 3 11 12 3 4 2" xfId="15065"/>
    <cellStyle name="Обычный 3 11 12 3 5" xfId="15066"/>
    <cellStyle name="Обычный 3 11 12 4" xfId="15067"/>
    <cellStyle name="Обычный 3 11 12 4 2" xfId="15068"/>
    <cellStyle name="Обычный 3 11 12 4 2 2" xfId="15069"/>
    <cellStyle name="Обычный 3 11 12 4 2 2 2" xfId="15070"/>
    <cellStyle name="Обычный 3 11 12 4 2 2 2 2" xfId="15071"/>
    <cellStyle name="Обычный 3 11 12 4 2 2 3" xfId="15072"/>
    <cellStyle name="Обычный 3 11 12 4 2 3" xfId="15073"/>
    <cellStyle name="Обычный 3 11 12 4 2 3 2" xfId="15074"/>
    <cellStyle name="Обычный 3 11 12 4 2 4" xfId="15075"/>
    <cellStyle name="Обычный 3 11 12 4 3" xfId="15076"/>
    <cellStyle name="Обычный 3 11 12 4 3 2" xfId="15077"/>
    <cellStyle name="Обычный 3 11 12 4 3 2 2" xfId="15078"/>
    <cellStyle name="Обычный 3 11 12 4 3 3" xfId="15079"/>
    <cellStyle name="Обычный 3 11 12 4 4" xfId="15080"/>
    <cellStyle name="Обычный 3 11 12 4 4 2" xfId="15081"/>
    <cellStyle name="Обычный 3 11 12 4 5" xfId="15082"/>
    <cellStyle name="Обычный 3 11 12 5" xfId="15083"/>
    <cellStyle name="Обычный 3 11 12 5 2" xfId="15084"/>
    <cellStyle name="Обычный 3 11 12 5 2 2" xfId="15085"/>
    <cellStyle name="Обычный 3 11 12 5 2 2 2" xfId="15086"/>
    <cellStyle name="Обычный 3 11 12 5 2 3" xfId="15087"/>
    <cellStyle name="Обычный 3 11 12 5 3" xfId="15088"/>
    <cellStyle name="Обычный 3 11 12 5 3 2" xfId="15089"/>
    <cellStyle name="Обычный 3 11 12 5 4" xfId="15090"/>
    <cellStyle name="Обычный 3 11 12 6" xfId="15091"/>
    <cellStyle name="Обычный 3 11 12 6 2" xfId="15092"/>
    <cellStyle name="Обычный 3 11 12 6 2 2" xfId="15093"/>
    <cellStyle name="Обычный 3 11 12 6 3" xfId="15094"/>
    <cellStyle name="Обычный 3 11 12 7" xfId="15095"/>
    <cellStyle name="Обычный 3 11 12 7 2" xfId="15096"/>
    <cellStyle name="Обычный 3 11 12 8" xfId="15097"/>
    <cellStyle name="Обычный 3 11 13" xfId="15098"/>
    <cellStyle name="Обычный 3 11 13 2" xfId="15099"/>
    <cellStyle name="Обычный 3 11 13 2 2" xfId="15100"/>
    <cellStyle name="Обычный 3 11 13 2 2 2" xfId="15101"/>
    <cellStyle name="Обычный 3 11 13 2 2 2 2" xfId="15102"/>
    <cellStyle name="Обычный 3 11 13 2 2 2 2 2" xfId="15103"/>
    <cellStyle name="Обычный 3 11 13 2 2 2 2 2 2" xfId="15104"/>
    <cellStyle name="Обычный 3 11 13 2 2 2 2 3" xfId="15105"/>
    <cellStyle name="Обычный 3 11 13 2 2 2 3" xfId="15106"/>
    <cellStyle name="Обычный 3 11 13 2 2 2 3 2" xfId="15107"/>
    <cellStyle name="Обычный 3 11 13 2 2 2 4" xfId="15108"/>
    <cellStyle name="Обычный 3 11 13 2 2 3" xfId="15109"/>
    <cellStyle name="Обычный 3 11 13 2 2 3 2" xfId="15110"/>
    <cellStyle name="Обычный 3 11 13 2 2 3 2 2" xfId="15111"/>
    <cellStyle name="Обычный 3 11 13 2 2 3 3" xfId="15112"/>
    <cellStyle name="Обычный 3 11 13 2 2 4" xfId="15113"/>
    <cellStyle name="Обычный 3 11 13 2 2 4 2" xfId="15114"/>
    <cellStyle name="Обычный 3 11 13 2 2 5" xfId="15115"/>
    <cellStyle name="Обычный 3 11 13 2 3" xfId="15116"/>
    <cellStyle name="Обычный 3 11 13 2 3 2" xfId="15117"/>
    <cellStyle name="Обычный 3 11 13 2 3 2 2" xfId="15118"/>
    <cellStyle name="Обычный 3 11 13 2 3 2 2 2" xfId="15119"/>
    <cellStyle name="Обычный 3 11 13 2 3 2 2 2 2" xfId="15120"/>
    <cellStyle name="Обычный 3 11 13 2 3 2 2 3" xfId="15121"/>
    <cellStyle name="Обычный 3 11 13 2 3 2 3" xfId="15122"/>
    <cellStyle name="Обычный 3 11 13 2 3 2 3 2" xfId="15123"/>
    <cellStyle name="Обычный 3 11 13 2 3 2 4" xfId="15124"/>
    <cellStyle name="Обычный 3 11 13 2 3 3" xfId="15125"/>
    <cellStyle name="Обычный 3 11 13 2 3 3 2" xfId="15126"/>
    <cellStyle name="Обычный 3 11 13 2 3 3 2 2" xfId="15127"/>
    <cellStyle name="Обычный 3 11 13 2 3 3 3" xfId="15128"/>
    <cellStyle name="Обычный 3 11 13 2 3 4" xfId="15129"/>
    <cellStyle name="Обычный 3 11 13 2 3 4 2" xfId="15130"/>
    <cellStyle name="Обычный 3 11 13 2 3 5" xfId="15131"/>
    <cellStyle name="Обычный 3 11 13 2 4" xfId="15132"/>
    <cellStyle name="Обычный 3 11 13 2 4 2" xfId="15133"/>
    <cellStyle name="Обычный 3 11 13 2 4 2 2" xfId="15134"/>
    <cellStyle name="Обычный 3 11 13 2 4 2 2 2" xfId="15135"/>
    <cellStyle name="Обычный 3 11 13 2 4 2 3" xfId="15136"/>
    <cellStyle name="Обычный 3 11 13 2 4 3" xfId="15137"/>
    <cellStyle name="Обычный 3 11 13 2 4 3 2" xfId="15138"/>
    <cellStyle name="Обычный 3 11 13 2 4 4" xfId="15139"/>
    <cellStyle name="Обычный 3 11 13 2 5" xfId="15140"/>
    <cellStyle name="Обычный 3 11 13 2 5 2" xfId="15141"/>
    <cellStyle name="Обычный 3 11 13 2 5 2 2" xfId="15142"/>
    <cellStyle name="Обычный 3 11 13 2 5 3" xfId="15143"/>
    <cellStyle name="Обычный 3 11 13 2 6" xfId="15144"/>
    <cellStyle name="Обычный 3 11 13 2 6 2" xfId="15145"/>
    <cellStyle name="Обычный 3 11 13 2 7" xfId="15146"/>
    <cellStyle name="Обычный 3 11 13 3" xfId="15147"/>
    <cellStyle name="Обычный 3 11 13 3 2" xfId="15148"/>
    <cellStyle name="Обычный 3 11 13 3 2 2" xfId="15149"/>
    <cellStyle name="Обычный 3 11 13 3 2 2 2" xfId="15150"/>
    <cellStyle name="Обычный 3 11 13 3 2 2 2 2" xfId="15151"/>
    <cellStyle name="Обычный 3 11 13 3 2 2 3" xfId="15152"/>
    <cellStyle name="Обычный 3 11 13 3 2 3" xfId="15153"/>
    <cellStyle name="Обычный 3 11 13 3 2 3 2" xfId="15154"/>
    <cellStyle name="Обычный 3 11 13 3 2 4" xfId="15155"/>
    <cellStyle name="Обычный 3 11 13 3 3" xfId="15156"/>
    <cellStyle name="Обычный 3 11 13 3 3 2" xfId="15157"/>
    <cellStyle name="Обычный 3 11 13 3 3 2 2" xfId="15158"/>
    <cellStyle name="Обычный 3 11 13 3 3 3" xfId="15159"/>
    <cellStyle name="Обычный 3 11 13 3 4" xfId="15160"/>
    <cellStyle name="Обычный 3 11 13 3 4 2" xfId="15161"/>
    <cellStyle name="Обычный 3 11 13 3 5" xfId="15162"/>
    <cellStyle name="Обычный 3 11 13 4" xfId="15163"/>
    <cellStyle name="Обычный 3 11 13 4 2" xfId="15164"/>
    <cellStyle name="Обычный 3 11 13 4 2 2" xfId="15165"/>
    <cellStyle name="Обычный 3 11 13 4 2 2 2" xfId="15166"/>
    <cellStyle name="Обычный 3 11 13 4 2 2 2 2" xfId="15167"/>
    <cellStyle name="Обычный 3 11 13 4 2 2 3" xfId="15168"/>
    <cellStyle name="Обычный 3 11 13 4 2 3" xfId="15169"/>
    <cellStyle name="Обычный 3 11 13 4 2 3 2" xfId="15170"/>
    <cellStyle name="Обычный 3 11 13 4 2 4" xfId="15171"/>
    <cellStyle name="Обычный 3 11 13 4 3" xfId="15172"/>
    <cellStyle name="Обычный 3 11 13 4 3 2" xfId="15173"/>
    <cellStyle name="Обычный 3 11 13 4 3 2 2" xfId="15174"/>
    <cellStyle name="Обычный 3 11 13 4 3 3" xfId="15175"/>
    <cellStyle name="Обычный 3 11 13 4 4" xfId="15176"/>
    <cellStyle name="Обычный 3 11 13 4 4 2" xfId="15177"/>
    <cellStyle name="Обычный 3 11 13 4 5" xfId="15178"/>
    <cellStyle name="Обычный 3 11 13 5" xfId="15179"/>
    <cellStyle name="Обычный 3 11 13 5 2" xfId="15180"/>
    <cellStyle name="Обычный 3 11 13 5 2 2" xfId="15181"/>
    <cellStyle name="Обычный 3 11 13 5 2 2 2" xfId="15182"/>
    <cellStyle name="Обычный 3 11 13 5 2 3" xfId="15183"/>
    <cellStyle name="Обычный 3 11 13 5 3" xfId="15184"/>
    <cellStyle name="Обычный 3 11 13 5 3 2" xfId="15185"/>
    <cellStyle name="Обычный 3 11 13 5 4" xfId="15186"/>
    <cellStyle name="Обычный 3 11 13 6" xfId="15187"/>
    <cellStyle name="Обычный 3 11 13 6 2" xfId="15188"/>
    <cellStyle name="Обычный 3 11 13 6 2 2" xfId="15189"/>
    <cellStyle name="Обычный 3 11 13 6 3" xfId="15190"/>
    <cellStyle name="Обычный 3 11 13 7" xfId="15191"/>
    <cellStyle name="Обычный 3 11 13 7 2" xfId="15192"/>
    <cellStyle name="Обычный 3 11 13 8" xfId="15193"/>
    <cellStyle name="Обычный 3 11 14" xfId="15194"/>
    <cellStyle name="Обычный 3 11 14 2" xfId="15195"/>
    <cellStyle name="Обычный 3 11 14 2 2" xfId="15196"/>
    <cellStyle name="Обычный 3 11 14 2 2 2" xfId="15197"/>
    <cellStyle name="Обычный 3 11 14 2 2 2 2" xfId="15198"/>
    <cellStyle name="Обычный 3 11 14 2 2 2 2 2" xfId="15199"/>
    <cellStyle name="Обычный 3 11 14 2 2 2 2 2 2" xfId="15200"/>
    <cellStyle name="Обычный 3 11 14 2 2 2 2 3" xfId="15201"/>
    <cellStyle name="Обычный 3 11 14 2 2 2 3" xfId="15202"/>
    <cellStyle name="Обычный 3 11 14 2 2 2 3 2" xfId="15203"/>
    <cellStyle name="Обычный 3 11 14 2 2 2 4" xfId="15204"/>
    <cellStyle name="Обычный 3 11 14 2 2 3" xfId="15205"/>
    <cellStyle name="Обычный 3 11 14 2 2 3 2" xfId="15206"/>
    <cellStyle name="Обычный 3 11 14 2 2 3 2 2" xfId="15207"/>
    <cellStyle name="Обычный 3 11 14 2 2 3 3" xfId="15208"/>
    <cellStyle name="Обычный 3 11 14 2 2 4" xfId="15209"/>
    <cellStyle name="Обычный 3 11 14 2 2 4 2" xfId="15210"/>
    <cellStyle name="Обычный 3 11 14 2 2 5" xfId="15211"/>
    <cellStyle name="Обычный 3 11 14 2 3" xfId="15212"/>
    <cellStyle name="Обычный 3 11 14 2 3 2" xfId="15213"/>
    <cellStyle name="Обычный 3 11 14 2 3 2 2" xfId="15214"/>
    <cellStyle name="Обычный 3 11 14 2 3 2 2 2" xfId="15215"/>
    <cellStyle name="Обычный 3 11 14 2 3 2 2 2 2" xfId="15216"/>
    <cellStyle name="Обычный 3 11 14 2 3 2 2 3" xfId="15217"/>
    <cellStyle name="Обычный 3 11 14 2 3 2 3" xfId="15218"/>
    <cellStyle name="Обычный 3 11 14 2 3 2 3 2" xfId="15219"/>
    <cellStyle name="Обычный 3 11 14 2 3 2 4" xfId="15220"/>
    <cellStyle name="Обычный 3 11 14 2 3 3" xfId="15221"/>
    <cellStyle name="Обычный 3 11 14 2 3 3 2" xfId="15222"/>
    <cellStyle name="Обычный 3 11 14 2 3 3 2 2" xfId="15223"/>
    <cellStyle name="Обычный 3 11 14 2 3 3 3" xfId="15224"/>
    <cellStyle name="Обычный 3 11 14 2 3 4" xfId="15225"/>
    <cellStyle name="Обычный 3 11 14 2 3 4 2" xfId="15226"/>
    <cellStyle name="Обычный 3 11 14 2 3 5" xfId="15227"/>
    <cellStyle name="Обычный 3 11 14 2 4" xfId="15228"/>
    <cellStyle name="Обычный 3 11 14 2 4 2" xfId="15229"/>
    <cellStyle name="Обычный 3 11 14 2 4 2 2" xfId="15230"/>
    <cellStyle name="Обычный 3 11 14 2 4 2 2 2" xfId="15231"/>
    <cellStyle name="Обычный 3 11 14 2 4 2 3" xfId="15232"/>
    <cellStyle name="Обычный 3 11 14 2 4 3" xfId="15233"/>
    <cellStyle name="Обычный 3 11 14 2 4 3 2" xfId="15234"/>
    <cellStyle name="Обычный 3 11 14 2 4 4" xfId="15235"/>
    <cellStyle name="Обычный 3 11 14 2 5" xfId="15236"/>
    <cellStyle name="Обычный 3 11 14 2 5 2" xfId="15237"/>
    <cellStyle name="Обычный 3 11 14 2 5 2 2" xfId="15238"/>
    <cellStyle name="Обычный 3 11 14 2 5 3" xfId="15239"/>
    <cellStyle name="Обычный 3 11 14 2 6" xfId="15240"/>
    <cellStyle name="Обычный 3 11 14 2 6 2" xfId="15241"/>
    <cellStyle name="Обычный 3 11 14 2 7" xfId="15242"/>
    <cellStyle name="Обычный 3 11 14 3" xfId="15243"/>
    <cellStyle name="Обычный 3 11 14 3 2" xfId="15244"/>
    <cellStyle name="Обычный 3 11 14 3 2 2" xfId="15245"/>
    <cellStyle name="Обычный 3 11 14 3 2 2 2" xfId="15246"/>
    <cellStyle name="Обычный 3 11 14 3 2 2 2 2" xfId="15247"/>
    <cellStyle name="Обычный 3 11 14 3 2 2 3" xfId="15248"/>
    <cellStyle name="Обычный 3 11 14 3 2 3" xfId="15249"/>
    <cellStyle name="Обычный 3 11 14 3 2 3 2" xfId="15250"/>
    <cellStyle name="Обычный 3 11 14 3 2 4" xfId="15251"/>
    <cellStyle name="Обычный 3 11 14 3 3" xfId="15252"/>
    <cellStyle name="Обычный 3 11 14 3 3 2" xfId="15253"/>
    <cellStyle name="Обычный 3 11 14 3 3 2 2" xfId="15254"/>
    <cellStyle name="Обычный 3 11 14 3 3 3" xfId="15255"/>
    <cellStyle name="Обычный 3 11 14 3 4" xfId="15256"/>
    <cellStyle name="Обычный 3 11 14 3 4 2" xfId="15257"/>
    <cellStyle name="Обычный 3 11 14 3 5" xfId="15258"/>
    <cellStyle name="Обычный 3 11 14 4" xfId="15259"/>
    <cellStyle name="Обычный 3 11 14 4 2" xfId="15260"/>
    <cellStyle name="Обычный 3 11 14 4 2 2" xfId="15261"/>
    <cellStyle name="Обычный 3 11 14 4 2 2 2" xfId="15262"/>
    <cellStyle name="Обычный 3 11 14 4 2 2 2 2" xfId="15263"/>
    <cellStyle name="Обычный 3 11 14 4 2 2 3" xfId="15264"/>
    <cellStyle name="Обычный 3 11 14 4 2 3" xfId="15265"/>
    <cellStyle name="Обычный 3 11 14 4 2 3 2" xfId="15266"/>
    <cellStyle name="Обычный 3 11 14 4 2 4" xfId="15267"/>
    <cellStyle name="Обычный 3 11 14 4 3" xfId="15268"/>
    <cellStyle name="Обычный 3 11 14 4 3 2" xfId="15269"/>
    <cellStyle name="Обычный 3 11 14 4 3 2 2" xfId="15270"/>
    <cellStyle name="Обычный 3 11 14 4 3 3" xfId="15271"/>
    <cellStyle name="Обычный 3 11 14 4 4" xfId="15272"/>
    <cellStyle name="Обычный 3 11 14 4 4 2" xfId="15273"/>
    <cellStyle name="Обычный 3 11 14 4 5" xfId="15274"/>
    <cellStyle name="Обычный 3 11 14 5" xfId="15275"/>
    <cellStyle name="Обычный 3 11 14 5 2" xfId="15276"/>
    <cellStyle name="Обычный 3 11 14 5 2 2" xfId="15277"/>
    <cellStyle name="Обычный 3 11 14 5 2 2 2" xfId="15278"/>
    <cellStyle name="Обычный 3 11 14 5 2 3" xfId="15279"/>
    <cellStyle name="Обычный 3 11 14 5 3" xfId="15280"/>
    <cellStyle name="Обычный 3 11 14 5 3 2" xfId="15281"/>
    <cellStyle name="Обычный 3 11 14 5 4" xfId="15282"/>
    <cellStyle name="Обычный 3 11 14 6" xfId="15283"/>
    <cellStyle name="Обычный 3 11 14 6 2" xfId="15284"/>
    <cellStyle name="Обычный 3 11 14 6 2 2" xfId="15285"/>
    <cellStyle name="Обычный 3 11 14 6 3" xfId="15286"/>
    <cellStyle name="Обычный 3 11 14 7" xfId="15287"/>
    <cellStyle name="Обычный 3 11 14 7 2" xfId="15288"/>
    <cellStyle name="Обычный 3 11 14 8" xfId="15289"/>
    <cellStyle name="Обычный 3 11 15" xfId="15290"/>
    <cellStyle name="Обычный 3 11 15 2" xfId="15291"/>
    <cellStyle name="Обычный 3 11 15 2 2" xfId="15292"/>
    <cellStyle name="Обычный 3 11 15 2 2 2" xfId="15293"/>
    <cellStyle name="Обычный 3 11 15 2 2 2 2" xfId="15294"/>
    <cellStyle name="Обычный 3 11 15 2 2 2 2 2" xfId="15295"/>
    <cellStyle name="Обычный 3 11 15 2 2 2 2 2 2" xfId="15296"/>
    <cellStyle name="Обычный 3 11 15 2 2 2 2 3" xfId="15297"/>
    <cellStyle name="Обычный 3 11 15 2 2 2 3" xfId="15298"/>
    <cellStyle name="Обычный 3 11 15 2 2 2 3 2" xfId="15299"/>
    <cellStyle name="Обычный 3 11 15 2 2 2 4" xfId="15300"/>
    <cellStyle name="Обычный 3 11 15 2 2 3" xfId="15301"/>
    <cellStyle name="Обычный 3 11 15 2 2 3 2" xfId="15302"/>
    <cellStyle name="Обычный 3 11 15 2 2 3 2 2" xfId="15303"/>
    <cellStyle name="Обычный 3 11 15 2 2 3 3" xfId="15304"/>
    <cellStyle name="Обычный 3 11 15 2 2 4" xfId="15305"/>
    <cellStyle name="Обычный 3 11 15 2 2 4 2" xfId="15306"/>
    <cellStyle name="Обычный 3 11 15 2 2 5" xfId="15307"/>
    <cellStyle name="Обычный 3 11 15 2 3" xfId="15308"/>
    <cellStyle name="Обычный 3 11 15 2 3 2" xfId="15309"/>
    <cellStyle name="Обычный 3 11 15 2 3 2 2" xfId="15310"/>
    <cellStyle name="Обычный 3 11 15 2 3 2 2 2" xfId="15311"/>
    <cellStyle name="Обычный 3 11 15 2 3 2 2 2 2" xfId="15312"/>
    <cellStyle name="Обычный 3 11 15 2 3 2 2 3" xfId="15313"/>
    <cellStyle name="Обычный 3 11 15 2 3 2 3" xfId="15314"/>
    <cellStyle name="Обычный 3 11 15 2 3 2 3 2" xfId="15315"/>
    <cellStyle name="Обычный 3 11 15 2 3 2 4" xfId="15316"/>
    <cellStyle name="Обычный 3 11 15 2 3 3" xfId="15317"/>
    <cellStyle name="Обычный 3 11 15 2 3 3 2" xfId="15318"/>
    <cellStyle name="Обычный 3 11 15 2 3 3 2 2" xfId="15319"/>
    <cellStyle name="Обычный 3 11 15 2 3 3 3" xfId="15320"/>
    <cellStyle name="Обычный 3 11 15 2 3 4" xfId="15321"/>
    <cellStyle name="Обычный 3 11 15 2 3 4 2" xfId="15322"/>
    <cellStyle name="Обычный 3 11 15 2 3 5" xfId="15323"/>
    <cellStyle name="Обычный 3 11 15 2 4" xfId="15324"/>
    <cellStyle name="Обычный 3 11 15 2 4 2" xfId="15325"/>
    <cellStyle name="Обычный 3 11 15 2 4 2 2" xfId="15326"/>
    <cellStyle name="Обычный 3 11 15 2 4 2 2 2" xfId="15327"/>
    <cellStyle name="Обычный 3 11 15 2 4 2 3" xfId="15328"/>
    <cellStyle name="Обычный 3 11 15 2 4 3" xfId="15329"/>
    <cellStyle name="Обычный 3 11 15 2 4 3 2" xfId="15330"/>
    <cellStyle name="Обычный 3 11 15 2 4 4" xfId="15331"/>
    <cellStyle name="Обычный 3 11 15 2 5" xfId="15332"/>
    <cellStyle name="Обычный 3 11 15 2 5 2" xfId="15333"/>
    <cellStyle name="Обычный 3 11 15 2 5 2 2" xfId="15334"/>
    <cellStyle name="Обычный 3 11 15 2 5 3" xfId="15335"/>
    <cellStyle name="Обычный 3 11 15 2 6" xfId="15336"/>
    <cellStyle name="Обычный 3 11 15 2 6 2" xfId="15337"/>
    <cellStyle name="Обычный 3 11 15 2 7" xfId="15338"/>
    <cellStyle name="Обычный 3 11 15 3" xfId="15339"/>
    <cellStyle name="Обычный 3 11 15 3 2" xfId="15340"/>
    <cellStyle name="Обычный 3 11 15 3 2 2" xfId="15341"/>
    <cellStyle name="Обычный 3 11 15 3 2 2 2" xfId="15342"/>
    <cellStyle name="Обычный 3 11 15 3 2 2 2 2" xfId="15343"/>
    <cellStyle name="Обычный 3 11 15 3 2 2 3" xfId="15344"/>
    <cellStyle name="Обычный 3 11 15 3 2 3" xfId="15345"/>
    <cellStyle name="Обычный 3 11 15 3 2 3 2" xfId="15346"/>
    <cellStyle name="Обычный 3 11 15 3 2 4" xfId="15347"/>
    <cellStyle name="Обычный 3 11 15 3 3" xfId="15348"/>
    <cellStyle name="Обычный 3 11 15 3 3 2" xfId="15349"/>
    <cellStyle name="Обычный 3 11 15 3 3 2 2" xfId="15350"/>
    <cellStyle name="Обычный 3 11 15 3 3 3" xfId="15351"/>
    <cellStyle name="Обычный 3 11 15 3 4" xfId="15352"/>
    <cellStyle name="Обычный 3 11 15 3 4 2" xfId="15353"/>
    <cellStyle name="Обычный 3 11 15 3 5" xfId="15354"/>
    <cellStyle name="Обычный 3 11 15 4" xfId="15355"/>
    <cellStyle name="Обычный 3 11 15 4 2" xfId="15356"/>
    <cellStyle name="Обычный 3 11 15 4 2 2" xfId="15357"/>
    <cellStyle name="Обычный 3 11 15 4 2 2 2" xfId="15358"/>
    <cellStyle name="Обычный 3 11 15 4 2 2 2 2" xfId="15359"/>
    <cellStyle name="Обычный 3 11 15 4 2 2 3" xfId="15360"/>
    <cellStyle name="Обычный 3 11 15 4 2 3" xfId="15361"/>
    <cellStyle name="Обычный 3 11 15 4 2 3 2" xfId="15362"/>
    <cellStyle name="Обычный 3 11 15 4 2 4" xfId="15363"/>
    <cellStyle name="Обычный 3 11 15 4 3" xfId="15364"/>
    <cellStyle name="Обычный 3 11 15 4 3 2" xfId="15365"/>
    <cellStyle name="Обычный 3 11 15 4 3 2 2" xfId="15366"/>
    <cellStyle name="Обычный 3 11 15 4 3 3" xfId="15367"/>
    <cellStyle name="Обычный 3 11 15 4 4" xfId="15368"/>
    <cellStyle name="Обычный 3 11 15 4 4 2" xfId="15369"/>
    <cellStyle name="Обычный 3 11 15 4 5" xfId="15370"/>
    <cellStyle name="Обычный 3 11 15 5" xfId="15371"/>
    <cellStyle name="Обычный 3 11 15 5 2" xfId="15372"/>
    <cellStyle name="Обычный 3 11 15 5 2 2" xfId="15373"/>
    <cellStyle name="Обычный 3 11 15 5 2 2 2" xfId="15374"/>
    <cellStyle name="Обычный 3 11 15 5 2 3" xfId="15375"/>
    <cellStyle name="Обычный 3 11 15 5 3" xfId="15376"/>
    <cellStyle name="Обычный 3 11 15 5 3 2" xfId="15377"/>
    <cellStyle name="Обычный 3 11 15 5 4" xfId="15378"/>
    <cellStyle name="Обычный 3 11 15 6" xfId="15379"/>
    <cellStyle name="Обычный 3 11 15 6 2" xfId="15380"/>
    <cellStyle name="Обычный 3 11 15 6 2 2" xfId="15381"/>
    <cellStyle name="Обычный 3 11 15 6 3" xfId="15382"/>
    <cellStyle name="Обычный 3 11 15 7" xfId="15383"/>
    <cellStyle name="Обычный 3 11 15 7 2" xfId="15384"/>
    <cellStyle name="Обычный 3 11 15 8" xfId="15385"/>
    <cellStyle name="Обычный 3 11 16" xfId="15386"/>
    <cellStyle name="Обычный 3 11 16 2" xfId="15387"/>
    <cellStyle name="Обычный 3 11 16 2 2" xfId="15388"/>
    <cellStyle name="Обычный 3 11 16 2 2 2" xfId="15389"/>
    <cellStyle name="Обычный 3 11 16 2 2 2 2" xfId="15390"/>
    <cellStyle name="Обычный 3 11 16 2 2 2 2 2" xfId="15391"/>
    <cellStyle name="Обычный 3 11 16 2 2 2 2 2 2" xfId="15392"/>
    <cellStyle name="Обычный 3 11 16 2 2 2 2 3" xfId="15393"/>
    <cellStyle name="Обычный 3 11 16 2 2 2 3" xfId="15394"/>
    <cellStyle name="Обычный 3 11 16 2 2 2 3 2" xfId="15395"/>
    <cellStyle name="Обычный 3 11 16 2 2 2 4" xfId="15396"/>
    <cellStyle name="Обычный 3 11 16 2 2 3" xfId="15397"/>
    <cellStyle name="Обычный 3 11 16 2 2 3 2" xfId="15398"/>
    <cellStyle name="Обычный 3 11 16 2 2 3 2 2" xfId="15399"/>
    <cellStyle name="Обычный 3 11 16 2 2 3 3" xfId="15400"/>
    <cellStyle name="Обычный 3 11 16 2 2 4" xfId="15401"/>
    <cellStyle name="Обычный 3 11 16 2 2 4 2" xfId="15402"/>
    <cellStyle name="Обычный 3 11 16 2 2 5" xfId="15403"/>
    <cellStyle name="Обычный 3 11 16 2 3" xfId="15404"/>
    <cellStyle name="Обычный 3 11 16 2 3 2" xfId="15405"/>
    <cellStyle name="Обычный 3 11 16 2 3 2 2" xfId="15406"/>
    <cellStyle name="Обычный 3 11 16 2 3 2 2 2" xfId="15407"/>
    <cellStyle name="Обычный 3 11 16 2 3 2 2 2 2" xfId="15408"/>
    <cellStyle name="Обычный 3 11 16 2 3 2 2 3" xfId="15409"/>
    <cellStyle name="Обычный 3 11 16 2 3 2 3" xfId="15410"/>
    <cellStyle name="Обычный 3 11 16 2 3 2 3 2" xfId="15411"/>
    <cellStyle name="Обычный 3 11 16 2 3 2 4" xfId="15412"/>
    <cellStyle name="Обычный 3 11 16 2 3 3" xfId="15413"/>
    <cellStyle name="Обычный 3 11 16 2 3 3 2" xfId="15414"/>
    <cellStyle name="Обычный 3 11 16 2 3 3 2 2" xfId="15415"/>
    <cellStyle name="Обычный 3 11 16 2 3 3 3" xfId="15416"/>
    <cellStyle name="Обычный 3 11 16 2 3 4" xfId="15417"/>
    <cellStyle name="Обычный 3 11 16 2 3 4 2" xfId="15418"/>
    <cellStyle name="Обычный 3 11 16 2 3 5" xfId="15419"/>
    <cellStyle name="Обычный 3 11 16 2 4" xfId="15420"/>
    <cellStyle name="Обычный 3 11 16 2 4 2" xfId="15421"/>
    <cellStyle name="Обычный 3 11 16 2 4 2 2" xfId="15422"/>
    <cellStyle name="Обычный 3 11 16 2 4 2 2 2" xfId="15423"/>
    <cellStyle name="Обычный 3 11 16 2 4 2 3" xfId="15424"/>
    <cellStyle name="Обычный 3 11 16 2 4 3" xfId="15425"/>
    <cellStyle name="Обычный 3 11 16 2 4 3 2" xfId="15426"/>
    <cellStyle name="Обычный 3 11 16 2 4 4" xfId="15427"/>
    <cellStyle name="Обычный 3 11 16 2 5" xfId="15428"/>
    <cellStyle name="Обычный 3 11 16 2 5 2" xfId="15429"/>
    <cellStyle name="Обычный 3 11 16 2 5 2 2" xfId="15430"/>
    <cellStyle name="Обычный 3 11 16 2 5 3" xfId="15431"/>
    <cellStyle name="Обычный 3 11 16 2 6" xfId="15432"/>
    <cellStyle name="Обычный 3 11 16 2 6 2" xfId="15433"/>
    <cellStyle name="Обычный 3 11 16 2 7" xfId="15434"/>
    <cellStyle name="Обычный 3 11 16 3" xfId="15435"/>
    <cellStyle name="Обычный 3 11 16 3 2" xfId="15436"/>
    <cellStyle name="Обычный 3 11 16 3 2 2" xfId="15437"/>
    <cellStyle name="Обычный 3 11 16 3 2 2 2" xfId="15438"/>
    <cellStyle name="Обычный 3 11 16 3 2 2 2 2" xfId="15439"/>
    <cellStyle name="Обычный 3 11 16 3 2 2 3" xfId="15440"/>
    <cellStyle name="Обычный 3 11 16 3 2 3" xfId="15441"/>
    <cellStyle name="Обычный 3 11 16 3 2 3 2" xfId="15442"/>
    <cellStyle name="Обычный 3 11 16 3 2 4" xfId="15443"/>
    <cellStyle name="Обычный 3 11 16 3 3" xfId="15444"/>
    <cellStyle name="Обычный 3 11 16 3 3 2" xfId="15445"/>
    <cellStyle name="Обычный 3 11 16 3 3 2 2" xfId="15446"/>
    <cellStyle name="Обычный 3 11 16 3 3 3" xfId="15447"/>
    <cellStyle name="Обычный 3 11 16 3 4" xfId="15448"/>
    <cellStyle name="Обычный 3 11 16 3 4 2" xfId="15449"/>
    <cellStyle name="Обычный 3 11 16 3 5" xfId="15450"/>
    <cellStyle name="Обычный 3 11 16 4" xfId="15451"/>
    <cellStyle name="Обычный 3 11 16 4 2" xfId="15452"/>
    <cellStyle name="Обычный 3 11 16 4 2 2" xfId="15453"/>
    <cellStyle name="Обычный 3 11 16 4 2 2 2" xfId="15454"/>
    <cellStyle name="Обычный 3 11 16 4 2 2 2 2" xfId="15455"/>
    <cellStyle name="Обычный 3 11 16 4 2 2 3" xfId="15456"/>
    <cellStyle name="Обычный 3 11 16 4 2 3" xfId="15457"/>
    <cellStyle name="Обычный 3 11 16 4 2 3 2" xfId="15458"/>
    <cellStyle name="Обычный 3 11 16 4 2 4" xfId="15459"/>
    <cellStyle name="Обычный 3 11 16 4 3" xfId="15460"/>
    <cellStyle name="Обычный 3 11 16 4 3 2" xfId="15461"/>
    <cellStyle name="Обычный 3 11 16 4 3 2 2" xfId="15462"/>
    <cellStyle name="Обычный 3 11 16 4 3 3" xfId="15463"/>
    <cellStyle name="Обычный 3 11 16 4 4" xfId="15464"/>
    <cellStyle name="Обычный 3 11 16 4 4 2" xfId="15465"/>
    <cellStyle name="Обычный 3 11 16 4 5" xfId="15466"/>
    <cellStyle name="Обычный 3 11 16 5" xfId="15467"/>
    <cellStyle name="Обычный 3 11 16 5 2" xfId="15468"/>
    <cellStyle name="Обычный 3 11 16 5 2 2" xfId="15469"/>
    <cellStyle name="Обычный 3 11 16 5 2 2 2" xfId="15470"/>
    <cellStyle name="Обычный 3 11 16 5 2 3" xfId="15471"/>
    <cellStyle name="Обычный 3 11 16 5 3" xfId="15472"/>
    <cellStyle name="Обычный 3 11 16 5 3 2" xfId="15473"/>
    <cellStyle name="Обычный 3 11 16 5 4" xfId="15474"/>
    <cellStyle name="Обычный 3 11 16 6" xfId="15475"/>
    <cellStyle name="Обычный 3 11 16 6 2" xfId="15476"/>
    <cellStyle name="Обычный 3 11 16 6 2 2" xfId="15477"/>
    <cellStyle name="Обычный 3 11 16 6 3" xfId="15478"/>
    <cellStyle name="Обычный 3 11 16 7" xfId="15479"/>
    <cellStyle name="Обычный 3 11 16 7 2" xfId="15480"/>
    <cellStyle name="Обычный 3 11 16 8" xfId="15481"/>
    <cellStyle name="Обычный 3 11 17" xfId="15482"/>
    <cellStyle name="Обычный 3 11 17 2" xfId="15483"/>
    <cellStyle name="Обычный 3 11 17 2 2" xfId="15484"/>
    <cellStyle name="Обычный 3 11 17 2 2 2" xfId="15485"/>
    <cellStyle name="Обычный 3 11 17 2 2 2 2" xfId="15486"/>
    <cellStyle name="Обычный 3 11 17 2 2 2 2 2" xfId="15487"/>
    <cellStyle name="Обычный 3 11 17 2 2 2 2 2 2" xfId="15488"/>
    <cellStyle name="Обычный 3 11 17 2 2 2 2 3" xfId="15489"/>
    <cellStyle name="Обычный 3 11 17 2 2 2 3" xfId="15490"/>
    <cellStyle name="Обычный 3 11 17 2 2 2 3 2" xfId="15491"/>
    <cellStyle name="Обычный 3 11 17 2 2 2 4" xfId="15492"/>
    <cellStyle name="Обычный 3 11 17 2 2 3" xfId="15493"/>
    <cellStyle name="Обычный 3 11 17 2 2 3 2" xfId="15494"/>
    <cellStyle name="Обычный 3 11 17 2 2 3 2 2" xfId="15495"/>
    <cellStyle name="Обычный 3 11 17 2 2 3 3" xfId="15496"/>
    <cellStyle name="Обычный 3 11 17 2 2 4" xfId="15497"/>
    <cellStyle name="Обычный 3 11 17 2 2 4 2" xfId="15498"/>
    <cellStyle name="Обычный 3 11 17 2 2 5" xfId="15499"/>
    <cellStyle name="Обычный 3 11 17 2 3" xfId="15500"/>
    <cellStyle name="Обычный 3 11 17 2 3 2" xfId="15501"/>
    <cellStyle name="Обычный 3 11 17 2 3 2 2" xfId="15502"/>
    <cellStyle name="Обычный 3 11 17 2 3 2 2 2" xfId="15503"/>
    <cellStyle name="Обычный 3 11 17 2 3 2 2 2 2" xfId="15504"/>
    <cellStyle name="Обычный 3 11 17 2 3 2 2 3" xfId="15505"/>
    <cellStyle name="Обычный 3 11 17 2 3 2 3" xfId="15506"/>
    <cellStyle name="Обычный 3 11 17 2 3 2 3 2" xfId="15507"/>
    <cellStyle name="Обычный 3 11 17 2 3 2 4" xfId="15508"/>
    <cellStyle name="Обычный 3 11 17 2 3 3" xfId="15509"/>
    <cellStyle name="Обычный 3 11 17 2 3 3 2" xfId="15510"/>
    <cellStyle name="Обычный 3 11 17 2 3 3 2 2" xfId="15511"/>
    <cellStyle name="Обычный 3 11 17 2 3 3 3" xfId="15512"/>
    <cellStyle name="Обычный 3 11 17 2 3 4" xfId="15513"/>
    <cellStyle name="Обычный 3 11 17 2 3 4 2" xfId="15514"/>
    <cellStyle name="Обычный 3 11 17 2 3 5" xfId="15515"/>
    <cellStyle name="Обычный 3 11 17 2 4" xfId="15516"/>
    <cellStyle name="Обычный 3 11 17 2 4 2" xfId="15517"/>
    <cellStyle name="Обычный 3 11 17 2 4 2 2" xfId="15518"/>
    <cellStyle name="Обычный 3 11 17 2 4 2 2 2" xfId="15519"/>
    <cellStyle name="Обычный 3 11 17 2 4 2 3" xfId="15520"/>
    <cellStyle name="Обычный 3 11 17 2 4 3" xfId="15521"/>
    <cellStyle name="Обычный 3 11 17 2 4 3 2" xfId="15522"/>
    <cellStyle name="Обычный 3 11 17 2 4 4" xfId="15523"/>
    <cellStyle name="Обычный 3 11 17 2 5" xfId="15524"/>
    <cellStyle name="Обычный 3 11 17 2 5 2" xfId="15525"/>
    <cellStyle name="Обычный 3 11 17 2 5 2 2" xfId="15526"/>
    <cellStyle name="Обычный 3 11 17 2 5 3" xfId="15527"/>
    <cellStyle name="Обычный 3 11 17 2 6" xfId="15528"/>
    <cellStyle name="Обычный 3 11 17 2 6 2" xfId="15529"/>
    <cellStyle name="Обычный 3 11 17 2 7" xfId="15530"/>
    <cellStyle name="Обычный 3 11 17 3" xfId="15531"/>
    <cellStyle name="Обычный 3 11 17 3 2" xfId="15532"/>
    <cellStyle name="Обычный 3 11 17 3 2 2" xfId="15533"/>
    <cellStyle name="Обычный 3 11 17 3 2 2 2" xfId="15534"/>
    <cellStyle name="Обычный 3 11 17 3 2 2 2 2" xfId="15535"/>
    <cellStyle name="Обычный 3 11 17 3 2 2 3" xfId="15536"/>
    <cellStyle name="Обычный 3 11 17 3 2 3" xfId="15537"/>
    <cellStyle name="Обычный 3 11 17 3 2 3 2" xfId="15538"/>
    <cellStyle name="Обычный 3 11 17 3 2 4" xfId="15539"/>
    <cellStyle name="Обычный 3 11 17 3 3" xfId="15540"/>
    <cellStyle name="Обычный 3 11 17 3 3 2" xfId="15541"/>
    <cellStyle name="Обычный 3 11 17 3 3 2 2" xfId="15542"/>
    <cellStyle name="Обычный 3 11 17 3 3 3" xfId="15543"/>
    <cellStyle name="Обычный 3 11 17 3 4" xfId="15544"/>
    <cellStyle name="Обычный 3 11 17 3 4 2" xfId="15545"/>
    <cellStyle name="Обычный 3 11 17 3 5" xfId="15546"/>
    <cellStyle name="Обычный 3 11 17 4" xfId="15547"/>
    <cellStyle name="Обычный 3 11 17 4 2" xfId="15548"/>
    <cellStyle name="Обычный 3 11 17 4 2 2" xfId="15549"/>
    <cellStyle name="Обычный 3 11 17 4 2 2 2" xfId="15550"/>
    <cellStyle name="Обычный 3 11 17 4 2 2 2 2" xfId="15551"/>
    <cellStyle name="Обычный 3 11 17 4 2 2 3" xfId="15552"/>
    <cellStyle name="Обычный 3 11 17 4 2 3" xfId="15553"/>
    <cellStyle name="Обычный 3 11 17 4 2 3 2" xfId="15554"/>
    <cellStyle name="Обычный 3 11 17 4 2 4" xfId="15555"/>
    <cellStyle name="Обычный 3 11 17 4 3" xfId="15556"/>
    <cellStyle name="Обычный 3 11 17 4 3 2" xfId="15557"/>
    <cellStyle name="Обычный 3 11 17 4 3 2 2" xfId="15558"/>
    <cellStyle name="Обычный 3 11 17 4 3 3" xfId="15559"/>
    <cellStyle name="Обычный 3 11 17 4 4" xfId="15560"/>
    <cellStyle name="Обычный 3 11 17 4 4 2" xfId="15561"/>
    <cellStyle name="Обычный 3 11 17 4 5" xfId="15562"/>
    <cellStyle name="Обычный 3 11 17 5" xfId="15563"/>
    <cellStyle name="Обычный 3 11 17 5 2" xfId="15564"/>
    <cellStyle name="Обычный 3 11 17 5 2 2" xfId="15565"/>
    <cellStyle name="Обычный 3 11 17 5 2 2 2" xfId="15566"/>
    <cellStyle name="Обычный 3 11 17 5 2 3" xfId="15567"/>
    <cellStyle name="Обычный 3 11 17 5 3" xfId="15568"/>
    <cellStyle name="Обычный 3 11 17 5 3 2" xfId="15569"/>
    <cellStyle name="Обычный 3 11 17 5 4" xfId="15570"/>
    <cellStyle name="Обычный 3 11 17 6" xfId="15571"/>
    <cellStyle name="Обычный 3 11 17 6 2" xfId="15572"/>
    <cellStyle name="Обычный 3 11 17 6 2 2" xfId="15573"/>
    <cellStyle name="Обычный 3 11 17 6 3" xfId="15574"/>
    <cellStyle name="Обычный 3 11 17 7" xfId="15575"/>
    <cellStyle name="Обычный 3 11 17 7 2" xfId="15576"/>
    <cellStyle name="Обычный 3 11 17 8" xfId="15577"/>
    <cellStyle name="Обычный 3 11 18" xfId="15578"/>
    <cellStyle name="Обычный 3 11 18 2" xfId="15579"/>
    <cellStyle name="Обычный 3 11 18 2 2" xfId="15580"/>
    <cellStyle name="Обычный 3 11 18 2 2 2" xfId="15581"/>
    <cellStyle name="Обычный 3 11 18 2 2 2 2" xfId="15582"/>
    <cellStyle name="Обычный 3 11 18 2 2 2 2 2" xfId="15583"/>
    <cellStyle name="Обычный 3 11 18 2 2 2 2 2 2" xfId="15584"/>
    <cellStyle name="Обычный 3 11 18 2 2 2 2 3" xfId="15585"/>
    <cellStyle name="Обычный 3 11 18 2 2 2 3" xfId="15586"/>
    <cellStyle name="Обычный 3 11 18 2 2 2 3 2" xfId="15587"/>
    <cellStyle name="Обычный 3 11 18 2 2 2 4" xfId="15588"/>
    <cellStyle name="Обычный 3 11 18 2 2 3" xfId="15589"/>
    <cellStyle name="Обычный 3 11 18 2 2 3 2" xfId="15590"/>
    <cellStyle name="Обычный 3 11 18 2 2 3 2 2" xfId="15591"/>
    <cellStyle name="Обычный 3 11 18 2 2 3 3" xfId="15592"/>
    <cellStyle name="Обычный 3 11 18 2 2 4" xfId="15593"/>
    <cellStyle name="Обычный 3 11 18 2 2 4 2" xfId="15594"/>
    <cellStyle name="Обычный 3 11 18 2 2 5" xfId="15595"/>
    <cellStyle name="Обычный 3 11 18 2 3" xfId="15596"/>
    <cellStyle name="Обычный 3 11 18 2 3 2" xfId="15597"/>
    <cellStyle name="Обычный 3 11 18 2 3 2 2" xfId="15598"/>
    <cellStyle name="Обычный 3 11 18 2 3 2 2 2" xfId="15599"/>
    <cellStyle name="Обычный 3 11 18 2 3 2 2 2 2" xfId="15600"/>
    <cellStyle name="Обычный 3 11 18 2 3 2 2 3" xfId="15601"/>
    <cellStyle name="Обычный 3 11 18 2 3 2 3" xfId="15602"/>
    <cellStyle name="Обычный 3 11 18 2 3 2 3 2" xfId="15603"/>
    <cellStyle name="Обычный 3 11 18 2 3 2 4" xfId="15604"/>
    <cellStyle name="Обычный 3 11 18 2 3 3" xfId="15605"/>
    <cellStyle name="Обычный 3 11 18 2 3 3 2" xfId="15606"/>
    <cellStyle name="Обычный 3 11 18 2 3 3 2 2" xfId="15607"/>
    <cellStyle name="Обычный 3 11 18 2 3 3 3" xfId="15608"/>
    <cellStyle name="Обычный 3 11 18 2 3 4" xfId="15609"/>
    <cellStyle name="Обычный 3 11 18 2 3 4 2" xfId="15610"/>
    <cellStyle name="Обычный 3 11 18 2 3 5" xfId="15611"/>
    <cellStyle name="Обычный 3 11 18 2 4" xfId="15612"/>
    <cellStyle name="Обычный 3 11 18 2 4 2" xfId="15613"/>
    <cellStyle name="Обычный 3 11 18 2 4 2 2" xfId="15614"/>
    <cellStyle name="Обычный 3 11 18 2 4 2 2 2" xfId="15615"/>
    <cellStyle name="Обычный 3 11 18 2 4 2 3" xfId="15616"/>
    <cellStyle name="Обычный 3 11 18 2 4 3" xfId="15617"/>
    <cellStyle name="Обычный 3 11 18 2 4 3 2" xfId="15618"/>
    <cellStyle name="Обычный 3 11 18 2 4 4" xfId="15619"/>
    <cellStyle name="Обычный 3 11 18 2 5" xfId="15620"/>
    <cellStyle name="Обычный 3 11 18 2 5 2" xfId="15621"/>
    <cellStyle name="Обычный 3 11 18 2 5 2 2" xfId="15622"/>
    <cellStyle name="Обычный 3 11 18 2 5 3" xfId="15623"/>
    <cellStyle name="Обычный 3 11 18 2 6" xfId="15624"/>
    <cellStyle name="Обычный 3 11 18 2 6 2" xfId="15625"/>
    <cellStyle name="Обычный 3 11 18 2 7" xfId="15626"/>
    <cellStyle name="Обычный 3 11 18 3" xfId="15627"/>
    <cellStyle name="Обычный 3 11 18 3 2" xfId="15628"/>
    <cellStyle name="Обычный 3 11 18 3 2 2" xfId="15629"/>
    <cellStyle name="Обычный 3 11 18 3 2 2 2" xfId="15630"/>
    <cellStyle name="Обычный 3 11 18 3 2 2 2 2" xfId="15631"/>
    <cellStyle name="Обычный 3 11 18 3 2 2 3" xfId="15632"/>
    <cellStyle name="Обычный 3 11 18 3 2 3" xfId="15633"/>
    <cellStyle name="Обычный 3 11 18 3 2 3 2" xfId="15634"/>
    <cellStyle name="Обычный 3 11 18 3 2 4" xfId="15635"/>
    <cellStyle name="Обычный 3 11 18 3 3" xfId="15636"/>
    <cellStyle name="Обычный 3 11 18 3 3 2" xfId="15637"/>
    <cellStyle name="Обычный 3 11 18 3 3 2 2" xfId="15638"/>
    <cellStyle name="Обычный 3 11 18 3 3 3" xfId="15639"/>
    <cellStyle name="Обычный 3 11 18 3 4" xfId="15640"/>
    <cellStyle name="Обычный 3 11 18 3 4 2" xfId="15641"/>
    <cellStyle name="Обычный 3 11 18 3 5" xfId="15642"/>
    <cellStyle name="Обычный 3 11 18 4" xfId="15643"/>
    <cellStyle name="Обычный 3 11 18 4 2" xfId="15644"/>
    <cellStyle name="Обычный 3 11 18 4 2 2" xfId="15645"/>
    <cellStyle name="Обычный 3 11 18 4 2 2 2" xfId="15646"/>
    <cellStyle name="Обычный 3 11 18 4 2 2 2 2" xfId="15647"/>
    <cellStyle name="Обычный 3 11 18 4 2 2 3" xfId="15648"/>
    <cellStyle name="Обычный 3 11 18 4 2 3" xfId="15649"/>
    <cellStyle name="Обычный 3 11 18 4 2 3 2" xfId="15650"/>
    <cellStyle name="Обычный 3 11 18 4 2 4" xfId="15651"/>
    <cellStyle name="Обычный 3 11 18 4 3" xfId="15652"/>
    <cellStyle name="Обычный 3 11 18 4 3 2" xfId="15653"/>
    <cellStyle name="Обычный 3 11 18 4 3 2 2" xfId="15654"/>
    <cellStyle name="Обычный 3 11 18 4 3 3" xfId="15655"/>
    <cellStyle name="Обычный 3 11 18 4 4" xfId="15656"/>
    <cellStyle name="Обычный 3 11 18 4 4 2" xfId="15657"/>
    <cellStyle name="Обычный 3 11 18 4 5" xfId="15658"/>
    <cellStyle name="Обычный 3 11 18 5" xfId="15659"/>
    <cellStyle name="Обычный 3 11 18 5 2" xfId="15660"/>
    <cellStyle name="Обычный 3 11 18 5 2 2" xfId="15661"/>
    <cellStyle name="Обычный 3 11 18 5 2 2 2" xfId="15662"/>
    <cellStyle name="Обычный 3 11 18 5 2 3" xfId="15663"/>
    <cellStyle name="Обычный 3 11 18 5 3" xfId="15664"/>
    <cellStyle name="Обычный 3 11 18 5 3 2" xfId="15665"/>
    <cellStyle name="Обычный 3 11 18 5 4" xfId="15666"/>
    <cellStyle name="Обычный 3 11 18 6" xfId="15667"/>
    <cellStyle name="Обычный 3 11 18 6 2" xfId="15668"/>
    <cellStyle name="Обычный 3 11 18 6 2 2" xfId="15669"/>
    <cellStyle name="Обычный 3 11 18 6 3" xfId="15670"/>
    <cellStyle name="Обычный 3 11 18 7" xfId="15671"/>
    <cellStyle name="Обычный 3 11 18 7 2" xfId="15672"/>
    <cellStyle name="Обычный 3 11 18 8" xfId="15673"/>
    <cellStyle name="Обычный 3 11 19" xfId="15674"/>
    <cellStyle name="Обычный 3 11 19 2" xfId="15675"/>
    <cellStyle name="Обычный 3 11 19 2 2" xfId="15676"/>
    <cellStyle name="Обычный 3 11 19 2 2 2" xfId="15677"/>
    <cellStyle name="Обычный 3 11 19 2 2 2 2" xfId="15678"/>
    <cellStyle name="Обычный 3 11 19 2 2 2 2 2" xfId="15679"/>
    <cellStyle name="Обычный 3 11 19 2 2 2 2 2 2" xfId="15680"/>
    <cellStyle name="Обычный 3 11 19 2 2 2 2 3" xfId="15681"/>
    <cellStyle name="Обычный 3 11 19 2 2 2 3" xfId="15682"/>
    <cellStyle name="Обычный 3 11 19 2 2 2 3 2" xfId="15683"/>
    <cellStyle name="Обычный 3 11 19 2 2 2 4" xfId="15684"/>
    <cellStyle name="Обычный 3 11 19 2 2 3" xfId="15685"/>
    <cellStyle name="Обычный 3 11 19 2 2 3 2" xfId="15686"/>
    <cellStyle name="Обычный 3 11 19 2 2 3 2 2" xfId="15687"/>
    <cellStyle name="Обычный 3 11 19 2 2 3 3" xfId="15688"/>
    <cellStyle name="Обычный 3 11 19 2 2 4" xfId="15689"/>
    <cellStyle name="Обычный 3 11 19 2 2 4 2" xfId="15690"/>
    <cellStyle name="Обычный 3 11 19 2 2 5" xfId="15691"/>
    <cellStyle name="Обычный 3 11 19 2 3" xfId="15692"/>
    <cellStyle name="Обычный 3 11 19 2 3 2" xfId="15693"/>
    <cellStyle name="Обычный 3 11 19 2 3 2 2" xfId="15694"/>
    <cellStyle name="Обычный 3 11 19 2 3 2 2 2" xfId="15695"/>
    <cellStyle name="Обычный 3 11 19 2 3 2 2 2 2" xfId="15696"/>
    <cellStyle name="Обычный 3 11 19 2 3 2 2 3" xfId="15697"/>
    <cellStyle name="Обычный 3 11 19 2 3 2 3" xfId="15698"/>
    <cellStyle name="Обычный 3 11 19 2 3 2 3 2" xfId="15699"/>
    <cellStyle name="Обычный 3 11 19 2 3 2 4" xfId="15700"/>
    <cellStyle name="Обычный 3 11 19 2 3 3" xfId="15701"/>
    <cellStyle name="Обычный 3 11 19 2 3 3 2" xfId="15702"/>
    <cellStyle name="Обычный 3 11 19 2 3 3 2 2" xfId="15703"/>
    <cellStyle name="Обычный 3 11 19 2 3 3 3" xfId="15704"/>
    <cellStyle name="Обычный 3 11 19 2 3 4" xfId="15705"/>
    <cellStyle name="Обычный 3 11 19 2 3 4 2" xfId="15706"/>
    <cellStyle name="Обычный 3 11 19 2 3 5" xfId="15707"/>
    <cellStyle name="Обычный 3 11 19 2 4" xfId="15708"/>
    <cellStyle name="Обычный 3 11 19 2 4 2" xfId="15709"/>
    <cellStyle name="Обычный 3 11 19 2 4 2 2" xfId="15710"/>
    <cellStyle name="Обычный 3 11 19 2 4 2 2 2" xfId="15711"/>
    <cellStyle name="Обычный 3 11 19 2 4 2 3" xfId="15712"/>
    <cellStyle name="Обычный 3 11 19 2 4 3" xfId="15713"/>
    <cellStyle name="Обычный 3 11 19 2 4 3 2" xfId="15714"/>
    <cellStyle name="Обычный 3 11 19 2 4 4" xfId="15715"/>
    <cellStyle name="Обычный 3 11 19 2 5" xfId="15716"/>
    <cellStyle name="Обычный 3 11 19 2 5 2" xfId="15717"/>
    <cellStyle name="Обычный 3 11 19 2 5 2 2" xfId="15718"/>
    <cellStyle name="Обычный 3 11 19 2 5 3" xfId="15719"/>
    <cellStyle name="Обычный 3 11 19 2 6" xfId="15720"/>
    <cellStyle name="Обычный 3 11 19 2 6 2" xfId="15721"/>
    <cellStyle name="Обычный 3 11 19 2 7" xfId="15722"/>
    <cellStyle name="Обычный 3 11 19 3" xfId="15723"/>
    <cellStyle name="Обычный 3 11 19 3 2" xfId="15724"/>
    <cellStyle name="Обычный 3 11 19 3 2 2" xfId="15725"/>
    <cellStyle name="Обычный 3 11 19 3 2 2 2" xfId="15726"/>
    <cellStyle name="Обычный 3 11 19 3 2 2 2 2" xfId="15727"/>
    <cellStyle name="Обычный 3 11 19 3 2 2 3" xfId="15728"/>
    <cellStyle name="Обычный 3 11 19 3 2 3" xfId="15729"/>
    <cellStyle name="Обычный 3 11 19 3 2 3 2" xfId="15730"/>
    <cellStyle name="Обычный 3 11 19 3 2 4" xfId="15731"/>
    <cellStyle name="Обычный 3 11 19 3 3" xfId="15732"/>
    <cellStyle name="Обычный 3 11 19 3 3 2" xfId="15733"/>
    <cellStyle name="Обычный 3 11 19 3 3 2 2" xfId="15734"/>
    <cellStyle name="Обычный 3 11 19 3 3 3" xfId="15735"/>
    <cellStyle name="Обычный 3 11 19 3 4" xfId="15736"/>
    <cellStyle name="Обычный 3 11 19 3 4 2" xfId="15737"/>
    <cellStyle name="Обычный 3 11 19 3 5" xfId="15738"/>
    <cellStyle name="Обычный 3 11 19 4" xfId="15739"/>
    <cellStyle name="Обычный 3 11 19 4 2" xfId="15740"/>
    <cellStyle name="Обычный 3 11 19 4 2 2" xfId="15741"/>
    <cellStyle name="Обычный 3 11 19 4 2 2 2" xfId="15742"/>
    <cellStyle name="Обычный 3 11 19 4 2 2 2 2" xfId="15743"/>
    <cellStyle name="Обычный 3 11 19 4 2 2 3" xfId="15744"/>
    <cellStyle name="Обычный 3 11 19 4 2 3" xfId="15745"/>
    <cellStyle name="Обычный 3 11 19 4 2 3 2" xfId="15746"/>
    <cellStyle name="Обычный 3 11 19 4 2 4" xfId="15747"/>
    <cellStyle name="Обычный 3 11 19 4 3" xfId="15748"/>
    <cellStyle name="Обычный 3 11 19 4 3 2" xfId="15749"/>
    <cellStyle name="Обычный 3 11 19 4 3 2 2" xfId="15750"/>
    <cellStyle name="Обычный 3 11 19 4 3 3" xfId="15751"/>
    <cellStyle name="Обычный 3 11 19 4 4" xfId="15752"/>
    <cellStyle name="Обычный 3 11 19 4 4 2" xfId="15753"/>
    <cellStyle name="Обычный 3 11 19 4 5" xfId="15754"/>
    <cellStyle name="Обычный 3 11 19 5" xfId="15755"/>
    <cellStyle name="Обычный 3 11 19 5 2" xfId="15756"/>
    <cellStyle name="Обычный 3 11 19 5 2 2" xfId="15757"/>
    <cellStyle name="Обычный 3 11 19 5 2 2 2" xfId="15758"/>
    <cellStyle name="Обычный 3 11 19 5 2 3" xfId="15759"/>
    <cellStyle name="Обычный 3 11 19 5 3" xfId="15760"/>
    <cellStyle name="Обычный 3 11 19 5 3 2" xfId="15761"/>
    <cellStyle name="Обычный 3 11 19 5 4" xfId="15762"/>
    <cellStyle name="Обычный 3 11 19 6" xfId="15763"/>
    <cellStyle name="Обычный 3 11 19 6 2" xfId="15764"/>
    <cellStyle name="Обычный 3 11 19 6 2 2" xfId="15765"/>
    <cellStyle name="Обычный 3 11 19 6 3" xfId="15766"/>
    <cellStyle name="Обычный 3 11 19 7" xfId="15767"/>
    <cellStyle name="Обычный 3 11 19 7 2" xfId="15768"/>
    <cellStyle name="Обычный 3 11 19 8" xfId="15769"/>
    <cellStyle name="Обычный 3 11 2" xfId="15770"/>
    <cellStyle name="Обычный 3 11 2 2" xfId="15771"/>
    <cellStyle name="Обычный 3 11 2 2 2" xfId="15772"/>
    <cellStyle name="Обычный 3 11 2 2 2 2" xfId="15773"/>
    <cellStyle name="Обычный 3 11 2 2 2 2 2" xfId="15774"/>
    <cellStyle name="Обычный 3 11 2 2 2 2 2 2" xfId="15775"/>
    <cellStyle name="Обычный 3 11 2 2 2 2 2 2 2" xfId="15776"/>
    <cellStyle name="Обычный 3 11 2 2 2 2 2 3" xfId="15777"/>
    <cellStyle name="Обычный 3 11 2 2 2 2 3" xfId="15778"/>
    <cellStyle name="Обычный 3 11 2 2 2 2 3 2" xfId="15779"/>
    <cellStyle name="Обычный 3 11 2 2 2 2 4" xfId="15780"/>
    <cellStyle name="Обычный 3 11 2 2 2 3" xfId="15781"/>
    <cellStyle name="Обычный 3 11 2 2 2 3 2" xfId="15782"/>
    <cellStyle name="Обычный 3 11 2 2 2 3 2 2" xfId="15783"/>
    <cellStyle name="Обычный 3 11 2 2 2 3 3" xfId="15784"/>
    <cellStyle name="Обычный 3 11 2 2 2 4" xfId="15785"/>
    <cellStyle name="Обычный 3 11 2 2 2 4 2" xfId="15786"/>
    <cellStyle name="Обычный 3 11 2 2 2 5" xfId="15787"/>
    <cellStyle name="Обычный 3 11 2 2 3" xfId="15788"/>
    <cellStyle name="Обычный 3 11 2 2 3 2" xfId="15789"/>
    <cellStyle name="Обычный 3 11 2 2 3 2 2" xfId="15790"/>
    <cellStyle name="Обычный 3 11 2 2 3 2 2 2" xfId="15791"/>
    <cellStyle name="Обычный 3 11 2 2 3 2 2 2 2" xfId="15792"/>
    <cellStyle name="Обычный 3 11 2 2 3 2 2 3" xfId="15793"/>
    <cellStyle name="Обычный 3 11 2 2 3 2 3" xfId="15794"/>
    <cellStyle name="Обычный 3 11 2 2 3 2 3 2" xfId="15795"/>
    <cellStyle name="Обычный 3 11 2 2 3 2 4" xfId="15796"/>
    <cellStyle name="Обычный 3 11 2 2 3 3" xfId="15797"/>
    <cellStyle name="Обычный 3 11 2 2 3 3 2" xfId="15798"/>
    <cellStyle name="Обычный 3 11 2 2 3 3 2 2" xfId="15799"/>
    <cellStyle name="Обычный 3 11 2 2 3 3 3" xfId="15800"/>
    <cellStyle name="Обычный 3 11 2 2 3 4" xfId="15801"/>
    <cellStyle name="Обычный 3 11 2 2 3 4 2" xfId="15802"/>
    <cellStyle name="Обычный 3 11 2 2 3 5" xfId="15803"/>
    <cellStyle name="Обычный 3 11 2 2 4" xfId="15804"/>
    <cellStyle name="Обычный 3 11 2 2 4 2" xfId="15805"/>
    <cellStyle name="Обычный 3 11 2 2 4 2 2" xfId="15806"/>
    <cellStyle name="Обычный 3 11 2 2 4 2 2 2" xfId="15807"/>
    <cellStyle name="Обычный 3 11 2 2 4 2 3" xfId="15808"/>
    <cellStyle name="Обычный 3 11 2 2 4 3" xfId="15809"/>
    <cellStyle name="Обычный 3 11 2 2 4 3 2" xfId="15810"/>
    <cellStyle name="Обычный 3 11 2 2 4 4" xfId="15811"/>
    <cellStyle name="Обычный 3 11 2 2 5" xfId="15812"/>
    <cellStyle name="Обычный 3 11 2 2 5 2" xfId="15813"/>
    <cellStyle name="Обычный 3 11 2 2 5 2 2" xfId="15814"/>
    <cellStyle name="Обычный 3 11 2 2 5 3" xfId="15815"/>
    <cellStyle name="Обычный 3 11 2 2 6" xfId="15816"/>
    <cellStyle name="Обычный 3 11 2 2 6 2" xfId="15817"/>
    <cellStyle name="Обычный 3 11 2 2 7" xfId="15818"/>
    <cellStyle name="Обычный 3 11 2 3" xfId="15819"/>
    <cellStyle name="Обычный 3 11 2 3 2" xfId="15820"/>
    <cellStyle name="Обычный 3 11 2 3 2 2" xfId="15821"/>
    <cellStyle name="Обычный 3 11 2 3 2 2 2" xfId="15822"/>
    <cellStyle name="Обычный 3 11 2 3 2 2 2 2" xfId="15823"/>
    <cellStyle name="Обычный 3 11 2 3 2 2 3" xfId="15824"/>
    <cellStyle name="Обычный 3 11 2 3 2 3" xfId="15825"/>
    <cellStyle name="Обычный 3 11 2 3 2 3 2" xfId="15826"/>
    <cellStyle name="Обычный 3 11 2 3 2 4" xfId="15827"/>
    <cellStyle name="Обычный 3 11 2 3 3" xfId="15828"/>
    <cellStyle name="Обычный 3 11 2 3 3 2" xfId="15829"/>
    <cellStyle name="Обычный 3 11 2 3 3 2 2" xfId="15830"/>
    <cellStyle name="Обычный 3 11 2 3 3 3" xfId="15831"/>
    <cellStyle name="Обычный 3 11 2 3 4" xfId="15832"/>
    <cellStyle name="Обычный 3 11 2 3 4 2" xfId="15833"/>
    <cellStyle name="Обычный 3 11 2 3 5" xfId="15834"/>
    <cellStyle name="Обычный 3 11 2 4" xfId="15835"/>
    <cellStyle name="Обычный 3 11 2 4 2" xfId="15836"/>
    <cellStyle name="Обычный 3 11 2 4 2 2" xfId="15837"/>
    <cellStyle name="Обычный 3 11 2 4 2 2 2" xfId="15838"/>
    <cellStyle name="Обычный 3 11 2 4 2 2 2 2" xfId="15839"/>
    <cellStyle name="Обычный 3 11 2 4 2 2 3" xfId="15840"/>
    <cellStyle name="Обычный 3 11 2 4 2 3" xfId="15841"/>
    <cellStyle name="Обычный 3 11 2 4 2 3 2" xfId="15842"/>
    <cellStyle name="Обычный 3 11 2 4 2 4" xfId="15843"/>
    <cellStyle name="Обычный 3 11 2 4 3" xfId="15844"/>
    <cellStyle name="Обычный 3 11 2 4 3 2" xfId="15845"/>
    <cellStyle name="Обычный 3 11 2 4 3 2 2" xfId="15846"/>
    <cellStyle name="Обычный 3 11 2 4 3 3" xfId="15847"/>
    <cellStyle name="Обычный 3 11 2 4 4" xfId="15848"/>
    <cellStyle name="Обычный 3 11 2 4 4 2" xfId="15849"/>
    <cellStyle name="Обычный 3 11 2 4 5" xfId="15850"/>
    <cellStyle name="Обычный 3 11 2 5" xfId="15851"/>
    <cellStyle name="Обычный 3 11 2 5 2" xfId="15852"/>
    <cellStyle name="Обычный 3 11 2 5 2 2" xfId="15853"/>
    <cellStyle name="Обычный 3 11 2 5 2 2 2" xfId="15854"/>
    <cellStyle name="Обычный 3 11 2 5 2 3" xfId="15855"/>
    <cellStyle name="Обычный 3 11 2 5 3" xfId="15856"/>
    <cellStyle name="Обычный 3 11 2 5 3 2" xfId="15857"/>
    <cellStyle name="Обычный 3 11 2 5 4" xfId="15858"/>
    <cellStyle name="Обычный 3 11 2 6" xfId="15859"/>
    <cellStyle name="Обычный 3 11 2 6 2" xfId="15860"/>
    <cellStyle name="Обычный 3 11 2 6 2 2" xfId="15861"/>
    <cellStyle name="Обычный 3 11 2 6 3" xfId="15862"/>
    <cellStyle name="Обычный 3 11 2 7" xfId="15863"/>
    <cellStyle name="Обычный 3 11 2 7 2" xfId="15864"/>
    <cellStyle name="Обычный 3 11 2 8" xfId="15865"/>
    <cellStyle name="Обычный 3 11 20" xfId="15866"/>
    <cellStyle name="Обычный 3 11 20 2" xfId="15867"/>
    <cellStyle name="Обычный 3 11 20 2 2" xfId="15868"/>
    <cellStyle name="Обычный 3 11 20 2 2 2" xfId="15869"/>
    <cellStyle name="Обычный 3 11 20 2 2 2 2" xfId="15870"/>
    <cellStyle name="Обычный 3 11 20 2 2 2 2 2" xfId="15871"/>
    <cellStyle name="Обычный 3 11 20 2 2 2 2 2 2" xfId="15872"/>
    <cellStyle name="Обычный 3 11 20 2 2 2 2 3" xfId="15873"/>
    <cellStyle name="Обычный 3 11 20 2 2 2 3" xfId="15874"/>
    <cellStyle name="Обычный 3 11 20 2 2 2 3 2" xfId="15875"/>
    <cellStyle name="Обычный 3 11 20 2 2 2 4" xfId="15876"/>
    <cellStyle name="Обычный 3 11 20 2 2 3" xfId="15877"/>
    <cellStyle name="Обычный 3 11 20 2 2 3 2" xfId="15878"/>
    <cellStyle name="Обычный 3 11 20 2 2 3 2 2" xfId="15879"/>
    <cellStyle name="Обычный 3 11 20 2 2 3 3" xfId="15880"/>
    <cellStyle name="Обычный 3 11 20 2 2 4" xfId="15881"/>
    <cellStyle name="Обычный 3 11 20 2 2 4 2" xfId="15882"/>
    <cellStyle name="Обычный 3 11 20 2 2 5" xfId="15883"/>
    <cellStyle name="Обычный 3 11 20 2 3" xfId="15884"/>
    <cellStyle name="Обычный 3 11 20 2 3 2" xfId="15885"/>
    <cellStyle name="Обычный 3 11 20 2 3 2 2" xfId="15886"/>
    <cellStyle name="Обычный 3 11 20 2 3 2 2 2" xfId="15887"/>
    <cellStyle name="Обычный 3 11 20 2 3 2 2 2 2" xfId="15888"/>
    <cellStyle name="Обычный 3 11 20 2 3 2 2 3" xfId="15889"/>
    <cellStyle name="Обычный 3 11 20 2 3 2 3" xfId="15890"/>
    <cellStyle name="Обычный 3 11 20 2 3 2 3 2" xfId="15891"/>
    <cellStyle name="Обычный 3 11 20 2 3 2 4" xfId="15892"/>
    <cellStyle name="Обычный 3 11 20 2 3 3" xfId="15893"/>
    <cellStyle name="Обычный 3 11 20 2 3 3 2" xfId="15894"/>
    <cellStyle name="Обычный 3 11 20 2 3 3 2 2" xfId="15895"/>
    <cellStyle name="Обычный 3 11 20 2 3 3 3" xfId="15896"/>
    <cellStyle name="Обычный 3 11 20 2 3 4" xfId="15897"/>
    <cellStyle name="Обычный 3 11 20 2 3 4 2" xfId="15898"/>
    <cellStyle name="Обычный 3 11 20 2 3 5" xfId="15899"/>
    <cellStyle name="Обычный 3 11 20 2 4" xfId="15900"/>
    <cellStyle name="Обычный 3 11 20 2 4 2" xfId="15901"/>
    <cellStyle name="Обычный 3 11 20 2 4 2 2" xfId="15902"/>
    <cellStyle name="Обычный 3 11 20 2 4 2 2 2" xfId="15903"/>
    <cellStyle name="Обычный 3 11 20 2 4 2 3" xfId="15904"/>
    <cellStyle name="Обычный 3 11 20 2 4 3" xfId="15905"/>
    <cellStyle name="Обычный 3 11 20 2 4 3 2" xfId="15906"/>
    <cellStyle name="Обычный 3 11 20 2 4 4" xfId="15907"/>
    <cellStyle name="Обычный 3 11 20 2 5" xfId="15908"/>
    <cellStyle name="Обычный 3 11 20 2 5 2" xfId="15909"/>
    <cellStyle name="Обычный 3 11 20 2 5 2 2" xfId="15910"/>
    <cellStyle name="Обычный 3 11 20 2 5 3" xfId="15911"/>
    <cellStyle name="Обычный 3 11 20 2 6" xfId="15912"/>
    <cellStyle name="Обычный 3 11 20 2 6 2" xfId="15913"/>
    <cellStyle name="Обычный 3 11 20 2 7" xfId="15914"/>
    <cellStyle name="Обычный 3 11 20 3" xfId="15915"/>
    <cellStyle name="Обычный 3 11 20 3 2" xfId="15916"/>
    <cellStyle name="Обычный 3 11 20 3 2 2" xfId="15917"/>
    <cellStyle name="Обычный 3 11 20 3 2 2 2" xfId="15918"/>
    <cellStyle name="Обычный 3 11 20 3 2 2 2 2" xfId="15919"/>
    <cellStyle name="Обычный 3 11 20 3 2 2 3" xfId="15920"/>
    <cellStyle name="Обычный 3 11 20 3 2 3" xfId="15921"/>
    <cellStyle name="Обычный 3 11 20 3 2 3 2" xfId="15922"/>
    <cellStyle name="Обычный 3 11 20 3 2 4" xfId="15923"/>
    <cellStyle name="Обычный 3 11 20 3 3" xfId="15924"/>
    <cellStyle name="Обычный 3 11 20 3 3 2" xfId="15925"/>
    <cellStyle name="Обычный 3 11 20 3 3 2 2" xfId="15926"/>
    <cellStyle name="Обычный 3 11 20 3 3 3" xfId="15927"/>
    <cellStyle name="Обычный 3 11 20 3 4" xfId="15928"/>
    <cellStyle name="Обычный 3 11 20 3 4 2" xfId="15929"/>
    <cellStyle name="Обычный 3 11 20 3 5" xfId="15930"/>
    <cellStyle name="Обычный 3 11 20 4" xfId="15931"/>
    <cellStyle name="Обычный 3 11 20 4 2" xfId="15932"/>
    <cellStyle name="Обычный 3 11 20 4 2 2" xfId="15933"/>
    <cellStyle name="Обычный 3 11 20 4 2 2 2" xfId="15934"/>
    <cellStyle name="Обычный 3 11 20 4 2 2 2 2" xfId="15935"/>
    <cellStyle name="Обычный 3 11 20 4 2 2 3" xfId="15936"/>
    <cellStyle name="Обычный 3 11 20 4 2 3" xfId="15937"/>
    <cellStyle name="Обычный 3 11 20 4 2 3 2" xfId="15938"/>
    <cellStyle name="Обычный 3 11 20 4 2 4" xfId="15939"/>
    <cellStyle name="Обычный 3 11 20 4 3" xfId="15940"/>
    <cellStyle name="Обычный 3 11 20 4 3 2" xfId="15941"/>
    <cellStyle name="Обычный 3 11 20 4 3 2 2" xfId="15942"/>
    <cellStyle name="Обычный 3 11 20 4 3 3" xfId="15943"/>
    <cellStyle name="Обычный 3 11 20 4 4" xfId="15944"/>
    <cellStyle name="Обычный 3 11 20 4 4 2" xfId="15945"/>
    <cellStyle name="Обычный 3 11 20 4 5" xfId="15946"/>
    <cellStyle name="Обычный 3 11 20 5" xfId="15947"/>
    <cellStyle name="Обычный 3 11 20 5 2" xfId="15948"/>
    <cellStyle name="Обычный 3 11 20 5 2 2" xfId="15949"/>
    <cellStyle name="Обычный 3 11 20 5 2 2 2" xfId="15950"/>
    <cellStyle name="Обычный 3 11 20 5 2 3" xfId="15951"/>
    <cellStyle name="Обычный 3 11 20 5 3" xfId="15952"/>
    <cellStyle name="Обычный 3 11 20 5 3 2" xfId="15953"/>
    <cellStyle name="Обычный 3 11 20 5 4" xfId="15954"/>
    <cellStyle name="Обычный 3 11 20 6" xfId="15955"/>
    <cellStyle name="Обычный 3 11 20 6 2" xfId="15956"/>
    <cellStyle name="Обычный 3 11 20 6 2 2" xfId="15957"/>
    <cellStyle name="Обычный 3 11 20 6 3" xfId="15958"/>
    <cellStyle name="Обычный 3 11 20 7" xfId="15959"/>
    <cellStyle name="Обычный 3 11 20 7 2" xfId="15960"/>
    <cellStyle name="Обычный 3 11 20 8" xfId="15961"/>
    <cellStyle name="Обычный 3 11 21" xfId="15962"/>
    <cellStyle name="Обычный 3 11 21 2" xfId="15963"/>
    <cellStyle name="Обычный 3 11 21 2 2" xfId="15964"/>
    <cellStyle name="Обычный 3 11 21 2 2 2" xfId="15965"/>
    <cellStyle name="Обычный 3 11 21 2 2 2 2" xfId="15966"/>
    <cellStyle name="Обычный 3 11 21 2 2 2 2 2" xfId="15967"/>
    <cellStyle name="Обычный 3 11 21 2 2 2 2 2 2" xfId="15968"/>
    <cellStyle name="Обычный 3 11 21 2 2 2 2 3" xfId="15969"/>
    <cellStyle name="Обычный 3 11 21 2 2 2 3" xfId="15970"/>
    <cellStyle name="Обычный 3 11 21 2 2 2 3 2" xfId="15971"/>
    <cellStyle name="Обычный 3 11 21 2 2 2 4" xfId="15972"/>
    <cellStyle name="Обычный 3 11 21 2 2 3" xfId="15973"/>
    <cellStyle name="Обычный 3 11 21 2 2 3 2" xfId="15974"/>
    <cellStyle name="Обычный 3 11 21 2 2 3 2 2" xfId="15975"/>
    <cellStyle name="Обычный 3 11 21 2 2 3 3" xfId="15976"/>
    <cellStyle name="Обычный 3 11 21 2 2 4" xfId="15977"/>
    <cellStyle name="Обычный 3 11 21 2 2 4 2" xfId="15978"/>
    <cellStyle name="Обычный 3 11 21 2 2 5" xfId="15979"/>
    <cellStyle name="Обычный 3 11 21 2 3" xfId="15980"/>
    <cellStyle name="Обычный 3 11 21 2 3 2" xfId="15981"/>
    <cellStyle name="Обычный 3 11 21 2 3 2 2" xfId="15982"/>
    <cellStyle name="Обычный 3 11 21 2 3 2 2 2" xfId="15983"/>
    <cellStyle name="Обычный 3 11 21 2 3 2 2 2 2" xfId="15984"/>
    <cellStyle name="Обычный 3 11 21 2 3 2 2 3" xfId="15985"/>
    <cellStyle name="Обычный 3 11 21 2 3 2 3" xfId="15986"/>
    <cellStyle name="Обычный 3 11 21 2 3 2 3 2" xfId="15987"/>
    <cellStyle name="Обычный 3 11 21 2 3 2 4" xfId="15988"/>
    <cellStyle name="Обычный 3 11 21 2 3 3" xfId="15989"/>
    <cellStyle name="Обычный 3 11 21 2 3 3 2" xfId="15990"/>
    <cellStyle name="Обычный 3 11 21 2 3 3 2 2" xfId="15991"/>
    <cellStyle name="Обычный 3 11 21 2 3 3 3" xfId="15992"/>
    <cellStyle name="Обычный 3 11 21 2 3 4" xfId="15993"/>
    <cellStyle name="Обычный 3 11 21 2 3 4 2" xfId="15994"/>
    <cellStyle name="Обычный 3 11 21 2 3 5" xfId="15995"/>
    <cellStyle name="Обычный 3 11 21 2 4" xfId="15996"/>
    <cellStyle name="Обычный 3 11 21 2 4 2" xfId="15997"/>
    <cellStyle name="Обычный 3 11 21 2 4 2 2" xfId="15998"/>
    <cellStyle name="Обычный 3 11 21 2 4 2 2 2" xfId="15999"/>
    <cellStyle name="Обычный 3 11 21 2 4 2 3" xfId="16000"/>
    <cellStyle name="Обычный 3 11 21 2 4 3" xfId="16001"/>
    <cellStyle name="Обычный 3 11 21 2 4 3 2" xfId="16002"/>
    <cellStyle name="Обычный 3 11 21 2 4 4" xfId="16003"/>
    <cellStyle name="Обычный 3 11 21 2 5" xfId="16004"/>
    <cellStyle name="Обычный 3 11 21 2 5 2" xfId="16005"/>
    <cellStyle name="Обычный 3 11 21 2 5 2 2" xfId="16006"/>
    <cellStyle name="Обычный 3 11 21 2 5 3" xfId="16007"/>
    <cellStyle name="Обычный 3 11 21 2 6" xfId="16008"/>
    <cellStyle name="Обычный 3 11 21 2 6 2" xfId="16009"/>
    <cellStyle name="Обычный 3 11 21 2 7" xfId="16010"/>
    <cellStyle name="Обычный 3 11 21 3" xfId="16011"/>
    <cellStyle name="Обычный 3 11 21 3 2" xfId="16012"/>
    <cellStyle name="Обычный 3 11 21 3 2 2" xfId="16013"/>
    <cellStyle name="Обычный 3 11 21 3 2 2 2" xfId="16014"/>
    <cellStyle name="Обычный 3 11 21 3 2 2 2 2" xfId="16015"/>
    <cellStyle name="Обычный 3 11 21 3 2 2 3" xfId="16016"/>
    <cellStyle name="Обычный 3 11 21 3 2 3" xfId="16017"/>
    <cellStyle name="Обычный 3 11 21 3 2 3 2" xfId="16018"/>
    <cellStyle name="Обычный 3 11 21 3 2 4" xfId="16019"/>
    <cellStyle name="Обычный 3 11 21 3 3" xfId="16020"/>
    <cellStyle name="Обычный 3 11 21 3 3 2" xfId="16021"/>
    <cellStyle name="Обычный 3 11 21 3 3 2 2" xfId="16022"/>
    <cellStyle name="Обычный 3 11 21 3 3 3" xfId="16023"/>
    <cellStyle name="Обычный 3 11 21 3 4" xfId="16024"/>
    <cellStyle name="Обычный 3 11 21 3 4 2" xfId="16025"/>
    <cellStyle name="Обычный 3 11 21 3 5" xfId="16026"/>
    <cellStyle name="Обычный 3 11 21 4" xfId="16027"/>
    <cellStyle name="Обычный 3 11 21 4 2" xfId="16028"/>
    <cellStyle name="Обычный 3 11 21 4 2 2" xfId="16029"/>
    <cellStyle name="Обычный 3 11 21 4 2 2 2" xfId="16030"/>
    <cellStyle name="Обычный 3 11 21 4 2 2 2 2" xfId="16031"/>
    <cellStyle name="Обычный 3 11 21 4 2 2 3" xfId="16032"/>
    <cellStyle name="Обычный 3 11 21 4 2 3" xfId="16033"/>
    <cellStyle name="Обычный 3 11 21 4 2 3 2" xfId="16034"/>
    <cellStyle name="Обычный 3 11 21 4 2 4" xfId="16035"/>
    <cellStyle name="Обычный 3 11 21 4 3" xfId="16036"/>
    <cellStyle name="Обычный 3 11 21 4 3 2" xfId="16037"/>
    <cellStyle name="Обычный 3 11 21 4 3 2 2" xfId="16038"/>
    <cellStyle name="Обычный 3 11 21 4 3 3" xfId="16039"/>
    <cellStyle name="Обычный 3 11 21 4 4" xfId="16040"/>
    <cellStyle name="Обычный 3 11 21 4 4 2" xfId="16041"/>
    <cellStyle name="Обычный 3 11 21 4 5" xfId="16042"/>
    <cellStyle name="Обычный 3 11 21 5" xfId="16043"/>
    <cellStyle name="Обычный 3 11 21 5 2" xfId="16044"/>
    <cellStyle name="Обычный 3 11 21 5 2 2" xfId="16045"/>
    <cellStyle name="Обычный 3 11 21 5 2 2 2" xfId="16046"/>
    <cellStyle name="Обычный 3 11 21 5 2 3" xfId="16047"/>
    <cellStyle name="Обычный 3 11 21 5 3" xfId="16048"/>
    <cellStyle name="Обычный 3 11 21 5 3 2" xfId="16049"/>
    <cellStyle name="Обычный 3 11 21 5 4" xfId="16050"/>
    <cellStyle name="Обычный 3 11 21 6" xfId="16051"/>
    <cellStyle name="Обычный 3 11 21 6 2" xfId="16052"/>
    <cellStyle name="Обычный 3 11 21 6 2 2" xfId="16053"/>
    <cellStyle name="Обычный 3 11 21 6 3" xfId="16054"/>
    <cellStyle name="Обычный 3 11 21 7" xfId="16055"/>
    <cellStyle name="Обычный 3 11 21 7 2" xfId="16056"/>
    <cellStyle name="Обычный 3 11 21 8" xfId="16057"/>
    <cellStyle name="Обычный 3 11 22" xfId="16058"/>
    <cellStyle name="Обычный 3 11 22 2" xfId="16059"/>
    <cellStyle name="Обычный 3 11 22 2 2" xfId="16060"/>
    <cellStyle name="Обычный 3 11 22 2 2 2" xfId="16061"/>
    <cellStyle name="Обычный 3 11 22 2 2 2 2" xfId="16062"/>
    <cellStyle name="Обычный 3 11 22 2 2 2 2 2" xfId="16063"/>
    <cellStyle name="Обычный 3 11 22 2 2 2 2 2 2" xfId="16064"/>
    <cellStyle name="Обычный 3 11 22 2 2 2 2 3" xfId="16065"/>
    <cellStyle name="Обычный 3 11 22 2 2 2 3" xfId="16066"/>
    <cellStyle name="Обычный 3 11 22 2 2 2 3 2" xfId="16067"/>
    <cellStyle name="Обычный 3 11 22 2 2 2 4" xfId="16068"/>
    <cellStyle name="Обычный 3 11 22 2 2 3" xfId="16069"/>
    <cellStyle name="Обычный 3 11 22 2 2 3 2" xfId="16070"/>
    <cellStyle name="Обычный 3 11 22 2 2 3 2 2" xfId="16071"/>
    <cellStyle name="Обычный 3 11 22 2 2 3 3" xfId="16072"/>
    <cellStyle name="Обычный 3 11 22 2 2 4" xfId="16073"/>
    <cellStyle name="Обычный 3 11 22 2 2 4 2" xfId="16074"/>
    <cellStyle name="Обычный 3 11 22 2 2 5" xfId="16075"/>
    <cellStyle name="Обычный 3 11 22 2 3" xfId="16076"/>
    <cellStyle name="Обычный 3 11 22 2 3 2" xfId="16077"/>
    <cellStyle name="Обычный 3 11 22 2 3 2 2" xfId="16078"/>
    <cellStyle name="Обычный 3 11 22 2 3 2 2 2" xfId="16079"/>
    <cellStyle name="Обычный 3 11 22 2 3 2 2 2 2" xfId="16080"/>
    <cellStyle name="Обычный 3 11 22 2 3 2 2 3" xfId="16081"/>
    <cellStyle name="Обычный 3 11 22 2 3 2 3" xfId="16082"/>
    <cellStyle name="Обычный 3 11 22 2 3 2 3 2" xfId="16083"/>
    <cellStyle name="Обычный 3 11 22 2 3 2 4" xfId="16084"/>
    <cellStyle name="Обычный 3 11 22 2 3 3" xfId="16085"/>
    <cellStyle name="Обычный 3 11 22 2 3 3 2" xfId="16086"/>
    <cellStyle name="Обычный 3 11 22 2 3 3 2 2" xfId="16087"/>
    <cellStyle name="Обычный 3 11 22 2 3 3 3" xfId="16088"/>
    <cellStyle name="Обычный 3 11 22 2 3 4" xfId="16089"/>
    <cellStyle name="Обычный 3 11 22 2 3 4 2" xfId="16090"/>
    <cellStyle name="Обычный 3 11 22 2 3 5" xfId="16091"/>
    <cellStyle name="Обычный 3 11 22 2 4" xfId="16092"/>
    <cellStyle name="Обычный 3 11 22 2 4 2" xfId="16093"/>
    <cellStyle name="Обычный 3 11 22 2 4 2 2" xfId="16094"/>
    <cellStyle name="Обычный 3 11 22 2 4 2 2 2" xfId="16095"/>
    <cellStyle name="Обычный 3 11 22 2 4 2 3" xfId="16096"/>
    <cellStyle name="Обычный 3 11 22 2 4 3" xfId="16097"/>
    <cellStyle name="Обычный 3 11 22 2 4 3 2" xfId="16098"/>
    <cellStyle name="Обычный 3 11 22 2 4 4" xfId="16099"/>
    <cellStyle name="Обычный 3 11 22 2 5" xfId="16100"/>
    <cellStyle name="Обычный 3 11 22 2 5 2" xfId="16101"/>
    <cellStyle name="Обычный 3 11 22 2 5 2 2" xfId="16102"/>
    <cellStyle name="Обычный 3 11 22 2 5 3" xfId="16103"/>
    <cellStyle name="Обычный 3 11 22 2 6" xfId="16104"/>
    <cellStyle name="Обычный 3 11 22 2 6 2" xfId="16105"/>
    <cellStyle name="Обычный 3 11 22 2 7" xfId="16106"/>
    <cellStyle name="Обычный 3 11 22 3" xfId="16107"/>
    <cellStyle name="Обычный 3 11 22 3 2" xfId="16108"/>
    <cellStyle name="Обычный 3 11 22 3 2 2" xfId="16109"/>
    <cellStyle name="Обычный 3 11 22 3 2 2 2" xfId="16110"/>
    <cellStyle name="Обычный 3 11 22 3 2 2 2 2" xfId="16111"/>
    <cellStyle name="Обычный 3 11 22 3 2 2 3" xfId="16112"/>
    <cellStyle name="Обычный 3 11 22 3 2 3" xfId="16113"/>
    <cellStyle name="Обычный 3 11 22 3 2 3 2" xfId="16114"/>
    <cellStyle name="Обычный 3 11 22 3 2 4" xfId="16115"/>
    <cellStyle name="Обычный 3 11 22 3 3" xfId="16116"/>
    <cellStyle name="Обычный 3 11 22 3 3 2" xfId="16117"/>
    <cellStyle name="Обычный 3 11 22 3 3 2 2" xfId="16118"/>
    <cellStyle name="Обычный 3 11 22 3 3 3" xfId="16119"/>
    <cellStyle name="Обычный 3 11 22 3 4" xfId="16120"/>
    <cellStyle name="Обычный 3 11 22 3 4 2" xfId="16121"/>
    <cellStyle name="Обычный 3 11 22 3 5" xfId="16122"/>
    <cellStyle name="Обычный 3 11 22 4" xfId="16123"/>
    <cellStyle name="Обычный 3 11 22 4 2" xfId="16124"/>
    <cellStyle name="Обычный 3 11 22 4 2 2" xfId="16125"/>
    <cellStyle name="Обычный 3 11 22 4 2 2 2" xfId="16126"/>
    <cellStyle name="Обычный 3 11 22 4 2 2 2 2" xfId="16127"/>
    <cellStyle name="Обычный 3 11 22 4 2 2 3" xfId="16128"/>
    <cellStyle name="Обычный 3 11 22 4 2 3" xfId="16129"/>
    <cellStyle name="Обычный 3 11 22 4 2 3 2" xfId="16130"/>
    <cellStyle name="Обычный 3 11 22 4 2 4" xfId="16131"/>
    <cellStyle name="Обычный 3 11 22 4 3" xfId="16132"/>
    <cellStyle name="Обычный 3 11 22 4 3 2" xfId="16133"/>
    <cellStyle name="Обычный 3 11 22 4 3 2 2" xfId="16134"/>
    <cellStyle name="Обычный 3 11 22 4 3 3" xfId="16135"/>
    <cellStyle name="Обычный 3 11 22 4 4" xfId="16136"/>
    <cellStyle name="Обычный 3 11 22 4 4 2" xfId="16137"/>
    <cellStyle name="Обычный 3 11 22 4 5" xfId="16138"/>
    <cellStyle name="Обычный 3 11 22 5" xfId="16139"/>
    <cellStyle name="Обычный 3 11 22 5 2" xfId="16140"/>
    <cellStyle name="Обычный 3 11 22 5 2 2" xfId="16141"/>
    <cellStyle name="Обычный 3 11 22 5 2 2 2" xfId="16142"/>
    <cellStyle name="Обычный 3 11 22 5 2 3" xfId="16143"/>
    <cellStyle name="Обычный 3 11 22 5 3" xfId="16144"/>
    <cellStyle name="Обычный 3 11 22 5 3 2" xfId="16145"/>
    <cellStyle name="Обычный 3 11 22 5 4" xfId="16146"/>
    <cellStyle name="Обычный 3 11 22 6" xfId="16147"/>
    <cellStyle name="Обычный 3 11 22 6 2" xfId="16148"/>
    <cellStyle name="Обычный 3 11 22 6 2 2" xfId="16149"/>
    <cellStyle name="Обычный 3 11 22 6 3" xfId="16150"/>
    <cellStyle name="Обычный 3 11 22 7" xfId="16151"/>
    <cellStyle name="Обычный 3 11 22 7 2" xfId="16152"/>
    <cellStyle name="Обычный 3 11 22 8" xfId="16153"/>
    <cellStyle name="Обычный 3 11 23" xfId="16154"/>
    <cellStyle name="Обычный 3 11 23 2" xfId="16155"/>
    <cellStyle name="Обычный 3 11 23 2 2" xfId="16156"/>
    <cellStyle name="Обычный 3 11 23 2 2 2" xfId="16157"/>
    <cellStyle name="Обычный 3 11 23 2 2 2 2" xfId="16158"/>
    <cellStyle name="Обычный 3 11 23 2 2 2 2 2" xfId="16159"/>
    <cellStyle name="Обычный 3 11 23 2 2 2 2 2 2" xfId="16160"/>
    <cellStyle name="Обычный 3 11 23 2 2 2 2 3" xfId="16161"/>
    <cellStyle name="Обычный 3 11 23 2 2 2 3" xfId="16162"/>
    <cellStyle name="Обычный 3 11 23 2 2 2 3 2" xfId="16163"/>
    <cellStyle name="Обычный 3 11 23 2 2 2 4" xfId="16164"/>
    <cellStyle name="Обычный 3 11 23 2 2 3" xfId="16165"/>
    <cellStyle name="Обычный 3 11 23 2 2 3 2" xfId="16166"/>
    <cellStyle name="Обычный 3 11 23 2 2 3 2 2" xfId="16167"/>
    <cellStyle name="Обычный 3 11 23 2 2 3 3" xfId="16168"/>
    <cellStyle name="Обычный 3 11 23 2 2 4" xfId="16169"/>
    <cellStyle name="Обычный 3 11 23 2 2 4 2" xfId="16170"/>
    <cellStyle name="Обычный 3 11 23 2 2 5" xfId="16171"/>
    <cellStyle name="Обычный 3 11 23 2 3" xfId="16172"/>
    <cellStyle name="Обычный 3 11 23 2 3 2" xfId="16173"/>
    <cellStyle name="Обычный 3 11 23 2 3 2 2" xfId="16174"/>
    <cellStyle name="Обычный 3 11 23 2 3 2 2 2" xfId="16175"/>
    <cellStyle name="Обычный 3 11 23 2 3 2 2 2 2" xfId="16176"/>
    <cellStyle name="Обычный 3 11 23 2 3 2 2 3" xfId="16177"/>
    <cellStyle name="Обычный 3 11 23 2 3 2 3" xfId="16178"/>
    <cellStyle name="Обычный 3 11 23 2 3 2 3 2" xfId="16179"/>
    <cellStyle name="Обычный 3 11 23 2 3 2 4" xfId="16180"/>
    <cellStyle name="Обычный 3 11 23 2 3 3" xfId="16181"/>
    <cellStyle name="Обычный 3 11 23 2 3 3 2" xfId="16182"/>
    <cellStyle name="Обычный 3 11 23 2 3 3 2 2" xfId="16183"/>
    <cellStyle name="Обычный 3 11 23 2 3 3 3" xfId="16184"/>
    <cellStyle name="Обычный 3 11 23 2 3 4" xfId="16185"/>
    <cellStyle name="Обычный 3 11 23 2 3 4 2" xfId="16186"/>
    <cellStyle name="Обычный 3 11 23 2 3 5" xfId="16187"/>
    <cellStyle name="Обычный 3 11 23 2 4" xfId="16188"/>
    <cellStyle name="Обычный 3 11 23 2 4 2" xfId="16189"/>
    <cellStyle name="Обычный 3 11 23 2 4 2 2" xfId="16190"/>
    <cellStyle name="Обычный 3 11 23 2 4 2 2 2" xfId="16191"/>
    <cellStyle name="Обычный 3 11 23 2 4 2 3" xfId="16192"/>
    <cellStyle name="Обычный 3 11 23 2 4 3" xfId="16193"/>
    <cellStyle name="Обычный 3 11 23 2 4 3 2" xfId="16194"/>
    <cellStyle name="Обычный 3 11 23 2 4 4" xfId="16195"/>
    <cellStyle name="Обычный 3 11 23 2 5" xfId="16196"/>
    <cellStyle name="Обычный 3 11 23 2 5 2" xfId="16197"/>
    <cellStyle name="Обычный 3 11 23 2 5 2 2" xfId="16198"/>
    <cellStyle name="Обычный 3 11 23 2 5 3" xfId="16199"/>
    <cellStyle name="Обычный 3 11 23 2 6" xfId="16200"/>
    <cellStyle name="Обычный 3 11 23 2 6 2" xfId="16201"/>
    <cellStyle name="Обычный 3 11 23 2 7" xfId="16202"/>
    <cellStyle name="Обычный 3 11 23 3" xfId="16203"/>
    <cellStyle name="Обычный 3 11 23 3 2" xfId="16204"/>
    <cellStyle name="Обычный 3 11 23 3 2 2" xfId="16205"/>
    <cellStyle name="Обычный 3 11 23 3 2 2 2" xfId="16206"/>
    <cellStyle name="Обычный 3 11 23 3 2 2 2 2" xfId="16207"/>
    <cellStyle name="Обычный 3 11 23 3 2 2 3" xfId="16208"/>
    <cellStyle name="Обычный 3 11 23 3 2 3" xfId="16209"/>
    <cellStyle name="Обычный 3 11 23 3 2 3 2" xfId="16210"/>
    <cellStyle name="Обычный 3 11 23 3 2 4" xfId="16211"/>
    <cellStyle name="Обычный 3 11 23 3 3" xfId="16212"/>
    <cellStyle name="Обычный 3 11 23 3 3 2" xfId="16213"/>
    <cellStyle name="Обычный 3 11 23 3 3 2 2" xfId="16214"/>
    <cellStyle name="Обычный 3 11 23 3 3 3" xfId="16215"/>
    <cellStyle name="Обычный 3 11 23 3 4" xfId="16216"/>
    <cellStyle name="Обычный 3 11 23 3 4 2" xfId="16217"/>
    <cellStyle name="Обычный 3 11 23 3 5" xfId="16218"/>
    <cellStyle name="Обычный 3 11 23 4" xfId="16219"/>
    <cellStyle name="Обычный 3 11 23 4 2" xfId="16220"/>
    <cellStyle name="Обычный 3 11 23 4 2 2" xfId="16221"/>
    <cellStyle name="Обычный 3 11 23 4 2 2 2" xfId="16222"/>
    <cellStyle name="Обычный 3 11 23 4 2 2 2 2" xfId="16223"/>
    <cellStyle name="Обычный 3 11 23 4 2 2 3" xfId="16224"/>
    <cellStyle name="Обычный 3 11 23 4 2 3" xfId="16225"/>
    <cellStyle name="Обычный 3 11 23 4 2 3 2" xfId="16226"/>
    <cellStyle name="Обычный 3 11 23 4 2 4" xfId="16227"/>
    <cellStyle name="Обычный 3 11 23 4 3" xfId="16228"/>
    <cellStyle name="Обычный 3 11 23 4 3 2" xfId="16229"/>
    <cellStyle name="Обычный 3 11 23 4 3 2 2" xfId="16230"/>
    <cellStyle name="Обычный 3 11 23 4 3 3" xfId="16231"/>
    <cellStyle name="Обычный 3 11 23 4 4" xfId="16232"/>
    <cellStyle name="Обычный 3 11 23 4 4 2" xfId="16233"/>
    <cellStyle name="Обычный 3 11 23 4 5" xfId="16234"/>
    <cellStyle name="Обычный 3 11 23 5" xfId="16235"/>
    <cellStyle name="Обычный 3 11 23 5 2" xfId="16236"/>
    <cellStyle name="Обычный 3 11 23 5 2 2" xfId="16237"/>
    <cellStyle name="Обычный 3 11 23 5 2 2 2" xfId="16238"/>
    <cellStyle name="Обычный 3 11 23 5 2 3" xfId="16239"/>
    <cellStyle name="Обычный 3 11 23 5 3" xfId="16240"/>
    <cellStyle name="Обычный 3 11 23 5 3 2" xfId="16241"/>
    <cellStyle name="Обычный 3 11 23 5 4" xfId="16242"/>
    <cellStyle name="Обычный 3 11 23 6" xfId="16243"/>
    <cellStyle name="Обычный 3 11 23 6 2" xfId="16244"/>
    <cellStyle name="Обычный 3 11 23 6 2 2" xfId="16245"/>
    <cellStyle name="Обычный 3 11 23 6 3" xfId="16246"/>
    <cellStyle name="Обычный 3 11 23 7" xfId="16247"/>
    <cellStyle name="Обычный 3 11 23 7 2" xfId="16248"/>
    <cellStyle name="Обычный 3 11 23 8" xfId="16249"/>
    <cellStyle name="Обычный 3 11 24" xfId="16250"/>
    <cellStyle name="Обычный 3 11 24 2" xfId="16251"/>
    <cellStyle name="Обычный 3 11 24 2 2" xfId="16252"/>
    <cellStyle name="Обычный 3 11 24 2 2 2" xfId="16253"/>
    <cellStyle name="Обычный 3 11 24 2 2 2 2" xfId="16254"/>
    <cellStyle name="Обычный 3 11 24 2 2 2 2 2" xfId="16255"/>
    <cellStyle name="Обычный 3 11 24 2 2 2 2 2 2" xfId="16256"/>
    <cellStyle name="Обычный 3 11 24 2 2 2 2 3" xfId="16257"/>
    <cellStyle name="Обычный 3 11 24 2 2 2 3" xfId="16258"/>
    <cellStyle name="Обычный 3 11 24 2 2 2 3 2" xfId="16259"/>
    <cellStyle name="Обычный 3 11 24 2 2 2 4" xfId="16260"/>
    <cellStyle name="Обычный 3 11 24 2 2 3" xfId="16261"/>
    <cellStyle name="Обычный 3 11 24 2 2 3 2" xfId="16262"/>
    <cellStyle name="Обычный 3 11 24 2 2 3 2 2" xfId="16263"/>
    <cellStyle name="Обычный 3 11 24 2 2 3 3" xfId="16264"/>
    <cellStyle name="Обычный 3 11 24 2 2 4" xfId="16265"/>
    <cellStyle name="Обычный 3 11 24 2 2 4 2" xfId="16266"/>
    <cellStyle name="Обычный 3 11 24 2 2 5" xfId="16267"/>
    <cellStyle name="Обычный 3 11 24 2 3" xfId="16268"/>
    <cellStyle name="Обычный 3 11 24 2 3 2" xfId="16269"/>
    <cellStyle name="Обычный 3 11 24 2 3 2 2" xfId="16270"/>
    <cellStyle name="Обычный 3 11 24 2 3 2 2 2" xfId="16271"/>
    <cellStyle name="Обычный 3 11 24 2 3 2 2 2 2" xfId="16272"/>
    <cellStyle name="Обычный 3 11 24 2 3 2 2 3" xfId="16273"/>
    <cellStyle name="Обычный 3 11 24 2 3 2 3" xfId="16274"/>
    <cellStyle name="Обычный 3 11 24 2 3 2 3 2" xfId="16275"/>
    <cellStyle name="Обычный 3 11 24 2 3 2 4" xfId="16276"/>
    <cellStyle name="Обычный 3 11 24 2 3 3" xfId="16277"/>
    <cellStyle name="Обычный 3 11 24 2 3 3 2" xfId="16278"/>
    <cellStyle name="Обычный 3 11 24 2 3 3 2 2" xfId="16279"/>
    <cellStyle name="Обычный 3 11 24 2 3 3 3" xfId="16280"/>
    <cellStyle name="Обычный 3 11 24 2 3 4" xfId="16281"/>
    <cellStyle name="Обычный 3 11 24 2 3 4 2" xfId="16282"/>
    <cellStyle name="Обычный 3 11 24 2 3 5" xfId="16283"/>
    <cellStyle name="Обычный 3 11 24 2 4" xfId="16284"/>
    <cellStyle name="Обычный 3 11 24 2 4 2" xfId="16285"/>
    <cellStyle name="Обычный 3 11 24 2 4 2 2" xfId="16286"/>
    <cellStyle name="Обычный 3 11 24 2 4 2 2 2" xfId="16287"/>
    <cellStyle name="Обычный 3 11 24 2 4 2 3" xfId="16288"/>
    <cellStyle name="Обычный 3 11 24 2 4 3" xfId="16289"/>
    <cellStyle name="Обычный 3 11 24 2 4 3 2" xfId="16290"/>
    <cellStyle name="Обычный 3 11 24 2 4 4" xfId="16291"/>
    <cellStyle name="Обычный 3 11 24 2 5" xfId="16292"/>
    <cellStyle name="Обычный 3 11 24 2 5 2" xfId="16293"/>
    <cellStyle name="Обычный 3 11 24 2 5 2 2" xfId="16294"/>
    <cellStyle name="Обычный 3 11 24 2 5 3" xfId="16295"/>
    <cellStyle name="Обычный 3 11 24 2 6" xfId="16296"/>
    <cellStyle name="Обычный 3 11 24 2 6 2" xfId="16297"/>
    <cellStyle name="Обычный 3 11 24 2 7" xfId="16298"/>
    <cellStyle name="Обычный 3 11 24 3" xfId="16299"/>
    <cellStyle name="Обычный 3 11 24 3 2" xfId="16300"/>
    <cellStyle name="Обычный 3 11 24 3 2 2" xfId="16301"/>
    <cellStyle name="Обычный 3 11 24 3 2 2 2" xfId="16302"/>
    <cellStyle name="Обычный 3 11 24 3 2 2 2 2" xfId="16303"/>
    <cellStyle name="Обычный 3 11 24 3 2 2 3" xfId="16304"/>
    <cellStyle name="Обычный 3 11 24 3 2 3" xfId="16305"/>
    <cellStyle name="Обычный 3 11 24 3 2 3 2" xfId="16306"/>
    <cellStyle name="Обычный 3 11 24 3 2 4" xfId="16307"/>
    <cellStyle name="Обычный 3 11 24 3 3" xfId="16308"/>
    <cellStyle name="Обычный 3 11 24 3 3 2" xfId="16309"/>
    <cellStyle name="Обычный 3 11 24 3 3 2 2" xfId="16310"/>
    <cellStyle name="Обычный 3 11 24 3 3 3" xfId="16311"/>
    <cellStyle name="Обычный 3 11 24 3 4" xfId="16312"/>
    <cellStyle name="Обычный 3 11 24 3 4 2" xfId="16313"/>
    <cellStyle name="Обычный 3 11 24 3 5" xfId="16314"/>
    <cellStyle name="Обычный 3 11 24 4" xfId="16315"/>
    <cellStyle name="Обычный 3 11 24 4 2" xfId="16316"/>
    <cellStyle name="Обычный 3 11 24 4 2 2" xfId="16317"/>
    <cellStyle name="Обычный 3 11 24 4 2 2 2" xfId="16318"/>
    <cellStyle name="Обычный 3 11 24 4 2 2 2 2" xfId="16319"/>
    <cellStyle name="Обычный 3 11 24 4 2 2 3" xfId="16320"/>
    <cellStyle name="Обычный 3 11 24 4 2 3" xfId="16321"/>
    <cellStyle name="Обычный 3 11 24 4 2 3 2" xfId="16322"/>
    <cellStyle name="Обычный 3 11 24 4 2 4" xfId="16323"/>
    <cellStyle name="Обычный 3 11 24 4 3" xfId="16324"/>
    <cellStyle name="Обычный 3 11 24 4 3 2" xfId="16325"/>
    <cellStyle name="Обычный 3 11 24 4 3 2 2" xfId="16326"/>
    <cellStyle name="Обычный 3 11 24 4 3 3" xfId="16327"/>
    <cellStyle name="Обычный 3 11 24 4 4" xfId="16328"/>
    <cellStyle name="Обычный 3 11 24 4 4 2" xfId="16329"/>
    <cellStyle name="Обычный 3 11 24 4 5" xfId="16330"/>
    <cellStyle name="Обычный 3 11 24 5" xfId="16331"/>
    <cellStyle name="Обычный 3 11 24 5 2" xfId="16332"/>
    <cellStyle name="Обычный 3 11 24 5 2 2" xfId="16333"/>
    <cellStyle name="Обычный 3 11 24 5 2 2 2" xfId="16334"/>
    <cellStyle name="Обычный 3 11 24 5 2 3" xfId="16335"/>
    <cellStyle name="Обычный 3 11 24 5 3" xfId="16336"/>
    <cellStyle name="Обычный 3 11 24 5 3 2" xfId="16337"/>
    <cellStyle name="Обычный 3 11 24 5 4" xfId="16338"/>
    <cellStyle name="Обычный 3 11 24 6" xfId="16339"/>
    <cellStyle name="Обычный 3 11 24 6 2" xfId="16340"/>
    <cellStyle name="Обычный 3 11 24 6 2 2" xfId="16341"/>
    <cellStyle name="Обычный 3 11 24 6 3" xfId="16342"/>
    <cellStyle name="Обычный 3 11 24 7" xfId="16343"/>
    <cellStyle name="Обычный 3 11 24 7 2" xfId="16344"/>
    <cellStyle name="Обычный 3 11 24 8" xfId="16345"/>
    <cellStyle name="Обычный 3 11 25" xfId="16346"/>
    <cellStyle name="Обычный 3 11 25 2" xfId="16347"/>
    <cellStyle name="Обычный 3 11 25 2 2" xfId="16348"/>
    <cellStyle name="Обычный 3 11 25 2 2 2" xfId="16349"/>
    <cellStyle name="Обычный 3 11 25 2 2 2 2" xfId="16350"/>
    <cellStyle name="Обычный 3 11 25 2 2 2 2 2" xfId="16351"/>
    <cellStyle name="Обычный 3 11 25 2 2 2 2 2 2" xfId="16352"/>
    <cellStyle name="Обычный 3 11 25 2 2 2 2 3" xfId="16353"/>
    <cellStyle name="Обычный 3 11 25 2 2 2 3" xfId="16354"/>
    <cellStyle name="Обычный 3 11 25 2 2 2 3 2" xfId="16355"/>
    <cellStyle name="Обычный 3 11 25 2 2 2 4" xfId="16356"/>
    <cellStyle name="Обычный 3 11 25 2 2 3" xfId="16357"/>
    <cellStyle name="Обычный 3 11 25 2 2 3 2" xfId="16358"/>
    <cellStyle name="Обычный 3 11 25 2 2 3 2 2" xfId="16359"/>
    <cellStyle name="Обычный 3 11 25 2 2 3 3" xfId="16360"/>
    <cellStyle name="Обычный 3 11 25 2 2 4" xfId="16361"/>
    <cellStyle name="Обычный 3 11 25 2 2 4 2" xfId="16362"/>
    <cellStyle name="Обычный 3 11 25 2 2 5" xfId="16363"/>
    <cellStyle name="Обычный 3 11 25 2 3" xfId="16364"/>
    <cellStyle name="Обычный 3 11 25 2 3 2" xfId="16365"/>
    <cellStyle name="Обычный 3 11 25 2 3 2 2" xfId="16366"/>
    <cellStyle name="Обычный 3 11 25 2 3 2 2 2" xfId="16367"/>
    <cellStyle name="Обычный 3 11 25 2 3 2 2 2 2" xfId="16368"/>
    <cellStyle name="Обычный 3 11 25 2 3 2 2 3" xfId="16369"/>
    <cellStyle name="Обычный 3 11 25 2 3 2 3" xfId="16370"/>
    <cellStyle name="Обычный 3 11 25 2 3 2 3 2" xfId="16371"/>
    <cellStyle name="Обычный 3 11 25 2 3 2 4" xfId="16372"/>
    <cellStyle name="Обычный 3 11 25 2 3 3" xfId="16373"/>
    <cellStyle name="Обычный 3 11 25 2 3 3 2" xfId="16374"/>
    <cellStyle name="Обычный 3 11 25 2 3 3 2 2" xfId="16375"/>
    <cellStyle name="Обычный 3 11 25 2 3 3 3" xfId="16376"/>
    <cellStyle name="Обычный 3 11 25 2 3 4" xfId="16377"/>
    <cellStyle name="Обычный 3 11 25 2 3 4 2" xfId="16378"/>
    <cellStyle name="Обычный 3 11 25 2 3 5" xfId="16379"/>
    <cellStyle name="Обычный 3 11 25 2 4" xfId="16380"/>
    <cellStyle name="Обычный 3 11 25 2 4 2" xfId="16381"/>
    <cellStyle name="Обычный 3 11 25 2 4 2 2" xfId="16382"/>
    <cellStyle name="Обычный 3 11 25 2 4 2 2 2" xfId="16383"/>
    <cellStyle name="Обычный 3 11 25 2 4 2 3" xfId="16384"/>
    <cellStyle name="Обычный 3 11 25 2 4 3" xfId="16385"/>
    <cellStyle name="Обычный 3 11 25 2 4 3 2" xfId="16386"/>
    <cellStyle name="Обычный 3 11 25 2 4 4" xfId="16387"/>
    <cellStyle name="Обычный 3 11 25 2 5" xfId="16388"/>
    <cellStyle name="Обычный 3 11 25 2 5 2" xfId="16389"/>
    <cellStyle name="Обычный 3 11 25 2 5 2 2" xfId="16390"/>
    <cellStyle name="Обычный 3 11 25 2 5 3" xfId="16391"/>
    <cellStyle name="Обычный 3 11 25 2 6" xfId="16392"/>
    <cellStyle name="Обычный 3 11 25 2 6 2" xfId="16393"/>
    <cellStyle name="Обычный 3 11 25 2 7" xfId="16394"/>
    <cellStyle name="Обычный 3 11 25 3" xfId="16395"/>
    <cellStyle name="Обычный 3 11 25 3 2" xfId="16396"/>
    <cellStyle name="Обычный 3 11 25 3 2 2" xfId="16397"/>
    <cellStyle name="Обычный 3 11 25 3 2 2 2" xfId="16398"/>
    <cellStyle name="Обычный 3 11 25 3 2 2 2 2" xfId="16399"/>
    <cellStyle name="Обычный 3 11 25 3 2 2 3" xfId="16400"/>
    <cellStyle name="Обычный 3 11 25 3 2 3" xfId="16401"/>
    <cellStyle name="Обычный 3 11 25 3 2 3 2" xfId="16402"/>
    <cellStyle name="Обычный 3 11 25 3 2 4" xfId="16403"/>
    <cellStyle name="Обычный 3 11 25 3 3" xfId="16404"/>
    <cellStyle name="Обычный 3 11 25 3 3 2" xfId="16405"/>
    <cellStyle name="Обычный 3 11 25 3 3 2 2" xfId="16406"/>
    <cellStyle name="Обычный 3 11 25 3 3 3" xfId="16407"/>
    <cellStyle name="Обычный 3 11 25 3 4" xfId="16408"/>
    <cellStyle name="Обычный 3 11 25 3 4 2" xfId="16409"/>
    <cellStyle name="Обычный 3 11 25 3 5" xfId="16410"/>
    <cellStyle name="Обычный 3 11 25 4" xfId="16411"/>
    <cellStyle name="Обычный 3 11 25 4 2" xfId="16412"/>
    <cellStyle name="Обычный 3 11 25 4 2 2" xfId="16413"/>
    <cellStyle name="Обычный 3 11 25 4 2 2 2" xfId="16414"/>
    <cellStyle name="Обычный 3 11 25 4 2 2 2 2" xfId="16415"/>
    <cellStyle name="Обычный 3 11 25 4 2 2 3" xfId="16416"/>
    <cellStyle name="Обычный 3 11 25 4 2 3" xfId="16417"/>
    <cellStyle name="Обычный 3 11 25 4 2 3 2" xfId="16418"/>
    <cellStyle name="Обычный 3 11 25 4 2 4" xfId="16419"/>
    <cellStyle name="Обычный 3 11 25 4 3" xfId="16420"/>
    <cellStyle name="Обычный 3 11 25 4 3 2" xfId="16421"/>
    <cellStyle name="Обычный 3 11 25 4 3 2 2" xfId="16422"/>
    <cellStyle name="Обычный 3 11 25 4 3 3" xfId="16423"/>
    <cellStyle name="Обычный 3 11 25 4 4" xfId="16424"/>
    <cellStyle name="Обычный 3 11 25 4 4 2" xfId="16425"/>
    <cellStyle name="Обычный 3 11 25 4 5" xfId="16426"/>
    <cellStyle name="Обычный 3 11 25 5" xfId="16427"/>
    <cellStyle name="Обычный 3 11 25 5 2" xfId="16428"/>
    <cellStyle name="Обычный 3 11 25 5 2 2" xfId="16429"/>
    <cellStyle name="Обычный 3 11 25 5 2 2 2" xfId="16430"/>
    <cellStyle name="Обычный 3 11 25 5 2 3" xfId="16431"/>
    <cellStyle name="Обычный 3 11 25 5 3" xfId="16432"/>
    <cellStyle name="Обычный 3 11 25 5 3 2" xfId="16433"/>
    <cellStyle name="Обычный 3 11 25 5 4" xfId="16434"/>
    <cellStyle name="Обычный 3 11 25 6" xfId="16435"/>
    <cellStyle name="Обычный 3 11 25 6 2" xfId="16436"/>
    <cellStyle name="Обычный 3 11 25 6 2 2" xfId="16437"/>
    <cellStyle name="Обычный 3 11 25 6 3" xfId="16438"/>
    <cellStyle name="Обычный 3 11 25 7" xfId="16439"/>
    <cellStyle name="Обычный 3 11 25 7 2" xfId="16440"/>
    <cellStyle name="Обычный 3 11 25 8" xfId="16441"/>
    <cellStyle name="Обычный 3 11 26" xfId="16442"/>
    <cellStyle name="Обычный 3 11 26 2" xfId="16443"/>
    <cellStyle name="Обычный 3 11 26 2 2" xfId="16444"/>
    <cellStyle name="Обычный 3 11 26 2 2 2" xfId="16445"/>
    <cellStyle name="Обычный 3 11 26 2 2 2 2" xfId="16446"/>
    <cellStyle name="Обычный 3 11 26 2 2 2 2 2" xfId="16447"/>
    <cellStyle name="Обычный 3 11 26 2 2 2 2 2 2" xfId="16448"/>
    <cellStyle name="Обычный 3 11 26 2 2 2 2 3" xfId="16449"/>
    <cellStyle name="Обычный 3 11 26 2 2 2 3" xfId="16450"/>
    <cellStyle name="Обычный 3 11 26 2 2 2 3 2" xfId="16451"/>
    <cellStyle name="Обычный 3 11 26 2 2 2 4" xfId="16452"/>
    <cellStyle name="Обычный 3 11 26 2 2 3" xfId="16453"/>
    <cellStyle name="Обычный 3 11 26 2 2 3 2" xfId="16454"/>
    <cellStyle name="Обычный 3 11 26 2 2 3 2 2" xfId="16455"/>
    <cellStyle name="Обычный 3 11 26 2 2 3 3" xfId="16456"/>
    <cellStyle name="Обычный 3 11 26 2 2 4" xfId="16457"/>
    <cellStyle name="Обычный 3 11 26 2 2 4 2" xfId="16458"/>
    <cellStyle name="Обычный 3 11 26 2 2 5" xfId="16459"/>
    <cellStyle name="Обычный 3 11 26 2 3" xfId="16460"/>
    <cellStyle name="Обычный 3 11 26 2 3 2" xfId="16461"/>
    <cellStyle name="Обычный 3 11 26 2 3 2 2" xfId="16462"/>
    <cellStyle name="Обычный 3 11 26 2 3 2 2 2" xfId="16463"/>
    <cellStyle name="Обычный 3 11 26 2 3 2 2 2 2" xfId="16464"/>
    <cellStyle name="Обычный 3 11 26 2 3 2 2 3" xfId="16465"/>
    <cellStyle name="Обычный 3 11 26 2 3 2 3" xfId="16466"/>
    <cellStyle name="Обычный 3 11 26 2 3 2 3 2" xfId="16467"/>
    <cellStyle name="Обычный 3 11 26 2 3 2 4" xfId="16468"/>
    <cellStyle name="Обычный 3 11 26 2 3 3" xfId="16469"/>
    <cellStyle name="Обычный 3 11 26 2 3 3 2" xfId="16470"/>
    <cellStyle name="Обычный 3 11 26 2 3 3 2 2" xfId="16471"/>
    <cellStyle name="Обычный 3 11 26 2 3 3 3" xfId="16472"/>
    <cellStyle name="Обычный 3 11 26 2 3 4" xfId="16473"/>
    <cellStyle name="Обычный 3 11 26 2 3 4 2" xfId="16474"/>
    <cellStyle name="Обычный 3 11 26 2 3 5" xfId="16475"/>
    <cellStyle name="Обычный 3 11 26 2 4" xfId="16476"/>
    <cellStyle name="Обычный 3 11 26 2 4 2" xfId="16477"/>
    <cellStyle name="Обычный 3 11 26 2 4 2 2" xfId="16478"/>
    <cellStyle name="Обычный 3 11 26 2 4 2 2 2" xfId="16479"/>
    <cellStyle name="Обычный 3 11 26 2 4 2 3" xfId="16480"/>
    <cellStyle name="Обычный 3 11 26 2 4 3" xfId="16481"/>
    <cellStyle name="Обычный 3 11 26 2 4 3 2" xfId="16482"/>
    <cellStyle name="Обычный 3 11 26 2 4 4" xfId="16483"/>
    <cellStyle name="Обычный 3 11 26 2 5" xfId="16484"/>
    <cellStyle name="Обычный 3 11 26 2 5 2" xfId="16485"/>
    <cellStyle name="Обычный 3 11 26 2 5 2 2" xfId="16486"/>
    <cellStyle name="Обычный 3 11 26 2 5 3" xfId="16487"/>
    <cellStyle name="Обычный 3 11 26 2 6" xfId="16488"/>
    <cellStyle name="Обычный 3 11 26 2 6 2" xfId="16489"/>
    <cellStyle name="Обычный 3 11 26 2 7" xfId="16490"/>
    <cellStyle name="Обычный 3 11 26 3" xfId="16491"/>
    <cellStyle name="Обычный 3 11 26 3 2" xfId="16492"/>
    <cellStyle name="Обычный 3 11 26 3 2 2" xfId="16493"/>
    <cellStyle name="Обычный 3 11 26 3 2 2 2" xfId="16494"/>
    <cellStyle name="Обычный 3 11 26 3 2 2 2 2" xfId="16495"/>
    <cellStyle name="Обычный 3 11 26 3 2 2 3" xfId="16496"/>
    <cellStyle name="Обычный 3 11 26 3 2 3" xfId="16497"/>
    <cellStyle name="Обычный 3 11 26 3 2 3 2" xfId="16498"/>
    <cellStyle name="Обычный 3 11 26 3 2 4" xfId="16499"/>
    <cellStyle name="Обычный 3 11 26 3 3" xfId="16500"/>
    <cellStyle name="Обычный 3 11 26 3 3 2" xfId="16501"/>
    <cellStyle name="Обычный 3 11 26 3 3 2 2" xfId="16502"/>
    <cellStyle name="Обычный 3 11 26 3 3 3" xfId="16503"/>
    <cellStyle name="Обычный 3 11 26 3 4" xfId="16504"/>
    <cellStyle name="Обычный 3 11 26 3 4 2" xfId="16505"/>
    <cellStyle name="Обычный 3 11 26 3 5" xfId="16506"/>
    <cellStyle name="Обычный 3 11 26 4" xfId="16507"/>
    <cellStyle name="Обычный 3 11 26 4 2" xfId="16508"/>
    <cellStyle name="Обычный 3 11 26 4 2 2" xfId="16509"/>
    <cellStyle name="Обычный 3 11 26 4 2 2 2" xfId="16510"/>
    <cellStyle name="Обычный 3 11 26 4 2 2 2 2" xfId="16511"/>
    <cellStyle name="Обычный 3 11 26 4 2 2 3" xfId="16512"/>
    <cellStyle name="Обычный 3 11 26 4 2 3" xfId="16513"/>
    <cellStyle name="Обычный 3 11 26 4 2 3 2" xfId="16514"/>
    <cellStyle name="Обычный 3 11 26 4 2 4" xfId="16515"/>
    <cellStyle name="Обычный 3 11 26 4 3" xfId="16516"/>
    <cellStyle name="Обычный 3 11 26 4 3 2" xfId="16517"/>
    <cellStyle name="Обычный 3 11 26 4 3 2 2" xfId="16518"/>
    <cellStyle name="Обычный 3 11 26 4 3 3" xfId="16519"/>
    <cellStyle name="Обычный 3 11 26 4 4" xfId="16520"/>
    <cellStyle name="Обычный 3 11 26 4 4 2" xfId="16521"/>
    <cellStyle name="Обычный 3 11 26 4 5" xfId="16522"/>
    <cellStyle name="Обычный 3 11 26 5" xfId="16523"/>
    <cellStyle name="Обычный 3 11 26 5 2" xfId="16524"/>
    <cellStyle name="Обычный 3 11 26 5 2 2" xfId="16525"/>
    <cellStyle name="Обычный 3 11 26 5 2 2 2" xfId="16526"/>
    <cellStyle name="Обычный 3 11 26 5 2 3" xfId="16527"/>
    <cellStyle name="Обычный 3 11 26 5 3" xfId="16528"/>
    <cellStyle name="Обычный 3 11 26 5 3 2" xfId="16529"/>
    <cellStyle name="Обычный 3 11 26 5 4" xfId="16530"/>
    <cellStyle name="Обычный 3 11 26 6" xfId="16531"/>
    <cellStyle name="Обычный 3 11 26 6 2" xfId="16532"/>
    <cellStyle name="Обычный 3 11 26 6 2 2" xfId="16533"/>
    <cellStyle name="Обычный 3 11 26 6 3" xfId="16534"/>
    <cellStyle name="Обычный 3 11 26 7" xfId="16535"/>
    <cellStyle name="Обычный 3 11 26 7 2" xfId="16536"/>
    <cellStyle name="Обычный 3 11 26 8" xfId="16537"/>
    <cellStyle name="Обычный 3 11 27" xfId="16538"/>
    <cellStyle name="Обычный 3 11 27 2" xfId="16539"/>
    <cellStyle name="Обычный 3 11 27 2 2" xfId="16540"/>
    <cellStyle name="Обычный 3 11 27 2 2 2" xfId="16541"/>
    <cellStyle name="Обычный 3 11 27 2 2 2 2" xfId="16542"/>
    <cellStyle name="Обычный 3 11 27 2 2 2 2 2" xfId="16543"/>
    <cellStyle name="Обычный 3 11 27 2 2 2 2 2 2" xfId="16544"/>
    <cellStyle name="Обычный 3 11 27 2 2 2 2 3" xfId="16545"/>
    <cellStyle name="Обычный 3 11 27 2 2 2 3" xfId="16546"/>
    <cellStyle name="Обычный 3 11 27 2 2 2 3 2" xfId="16547"/>
    <cellStyle name="Обычный 3 11 27 2 2 2 4" xfId="16548"/>
    <cellStyle name="Обычный 3 11 27 2 2 3" xfId="16549"/>
    <cellStyle name="Обычный 3 11 27 2 2 3 2" xfId="16550"/>
    <cellStyle name="Обычный 3 11 27 2 2 3 2 2" xfId="16551"/>
    <cellStyle name="Обычный 3 11 27 2 2 3 3" xfId="16552"/>
    <cellStyle name="Обычный 3 11 27 2 2 4" xfId="16553"/>
    <cellStyle name="Обычный 3 11 27 2 2 4 2" xfId="16554"/>
    <cellStyle name="Обычный 3 11 27 2 2 5" xfId="16555"/>
    <cellStyle name="Обычный 3 11 27 2 3" xfId="16556"/>
    <cellStyle name="Обычный 3 11 27 2 3 2" xfId="16557"/>
    <cellStyle name="Обычный 3 11 27 2 3 2 2" xfId="16558"/>
    <cellStyle name="Обычный 3 11 27 2 3 2 2 2" xfId="16559"/>
    <cellStyle name="Обычный 3 11 27 2 3 2 2 2 2" xfId="16560"/>
    <cellStyle name="Обычный 3 11 27 2 3 2 2 3" xfId="16561"/>
    <cellStyle name="Обычный 3 11 27 2 3 2 3" xfId="16562"/>
    <cellStyle name="Обычный 3 11 27 2 3 2 3 2" xfId="16563"/>
    <cellStyle name="Обычный 3 11 27 2 3 2 4" xfId="16564"/>
    <cellStyle name="Обычный 3 11 27 2 3 3" xfId="16565"/>
    <cellStyle name="Обычный 3 11 27 2 3 3 2" xfId="16566"/>
    <cellStyle name="Обычный 3 11 27 2 3 3 2 2" xfId="16567"/>
    <cellStyle name="Обычный 3 11 27 2 3 3 3" xfId="16568"/>
    <cellStyle name="Обычный 3 11 27 2 3 4" xfId="16569"/>
    <cellStyle name="Обычный 3 11 27 2 3 4 2" xfId="16570"/>
    <cellStyle name="Обычный 3 11 27 2 3 5" xfId="16571"/>
    <cellStyle name="Обычный 3 11 27 2 4" xfId="16572"/>
    <cellStyle name="Обычный 3 11 27 2 4 2" xfId="16573"/>
    <cellStyle name="Обычный 3 11 27 2 4 2 2" xfId="16574"/>
    <cellStyle name="Обычный 3 11 27 2 4 2 2 2" xfId="16575"/>
    <cellStyle name="Обычный 3 11 27 2 4 2 3" xfId="16576"/>
    <cellStyle name="Обычный 3 11 27 2 4 3" xfId="16577"/>
    <cellStyle name="Обычный 3 11 27 2 4 3 2" xfId="16578"/>
    <cellStyle name="Обычный 3 11 27 2 4 4" xfId="16579"/>
    <cellStyle name="Обычный 3 11 27 2 5" xfId="16580"/>
    <cellStyle name="Обычный 3 11 27 2 5 2" xfId="16581"/>
    <cellStyle name="Обычный 3 11 27 2 5 2 2" xfId="16582"/>
    <cellStyle name="Обычный 3 11 27 2 5 3" xfId="16583"/>
    <cellStyle name="Обычный 3 11 27 2 6" xfId="16584"/>
    <cellStyle name="Обычный 3 11 27 2 6 2" xfId="16585"/>
    <cellStyle name="Обычный 3 11 27 2 7" xfId="16586"/>
    <cellStyle name="Обычный 3 11 27 3" xfId="16587"/>
    <cellStyle name="Обычный 3 11 27 3 2" xfId="16588"/>
    <cellStyle name="Обычный 3 11 27 3 2 2" xfId="16589"/>
    <cellStyle name="Обычный 3 11 27 3 2 2 2" xfId="16590"/>
    <cellStyle name="Обычный 3 11 27 3 2 2 2 2" xfId="16591"/>
    <cellStyle name="Обычный 3 11 27 3 2 2 3" xfId="16592"/>
    <cellStyle name="Обычный 3 11 27 3 2 3" xfId="16593"/>
    <cellStyle name="Обычный 3 11 27 3 2 3 2" xfId="16594"/>
    <cellStyle name="Обычный 3 11 27 3 2 4" xfId="16595"/>
    <cellStyle name="Обычный 3 11 27 3 3" xfId="16596"/>
    <cellStyle name="Обычный 3 11 27 3 3 2" xfId="16597"/>
    <cellStyle name="Обычный 3 11 27 3 3 2 2" xfId="16598"/>
    <cellStyle name="Обычный 3 11 27 3 3 3" xfId="16599"/>
    <cellStyle name="Обычный 3 11 27 3 4" xfId="16600"/>
    <cellStyle name="Обычный 3 11 27 3 4 2" xfId="16601"/>
    <cellStyle name="Обычный 3 11 27 3 5" xfId="16602"/>
    <cellStyle name="Обычный 3 11 27 4" xfId="16603"/>
    <cellStyle name="Обычный 3 11 27 4 2" xfId="16604"/>
    <cellStyle name="Обычный 3 11 27 4 2 2" xfId="16605"/>
    <cellStyle name="Обычный 3 11 27 4 2 2 2" xfId="16606"/>
    <cellStyle name="Обычный 3 11 27 4 2 2 2 2" xfId="16607"/>
    <cellStyle name="Обычный 3 11 27 4 2 2 3" xfId="16608"/>
    <cellStyle name="Обычный 3 11 27 4 2 3" xfId="16609"/>
    <cellStyle name="Обычный 3 11 27 4 2 3 2" xfId="16610"/>
    <cellStyle name="Обычный 3 11 27 4 2 4" xfId="16611"/>
    <cellStyle name="Обычный 3 11 27 4 3" xfId="16612"/>
    <cellStyle name="Обычный 3 11 27 4 3 2" xfId="16613"/>
    <cellStyle name="Обычный 3 11 27 4 3 2 2" xfId="16614"/>
    <cellStyle name="Обычный 3 11 27 4 3 3" xfId="16615"/>
    <cellStyle name="Обычный 3 11 27 4 4" xfId="16616"/>
    <cellStyle name="Обычный 3 11 27 4 4 2" xfId="16617"/>
    <cellStyle name="Обычный 3 11 27 4 5" xfId="16618"/>
    <cellStyle name="Обычный 3 11 27 5" xfId="16619"/>
    <cellStyle name="Обычный 3 11 27 5 2" xfId="16620"/>
    <cellStyle name="Обычный 3 11 27 5 2 2" xfId="16621"/>
    <cellStyle name="Обычный 3 11 27 5 2 2 2" xfId="16622"/>
    <cellStyle name="Обычный 3 11 27 5 2 3" xfId="16623"/>
    <cellStyle name="Обычный 3 11 27 5 3" xfId="16624"/>
    <cellStyle name="Обычный 3 11 27 5 3 2" xfId="16625"/>
    <cellStyle name="Обычный 3 11 27 5 4" xfId="16626"/>
    <cellStyle name="Обычный 3 11 27 6" xfId="16627"/>
    <cellStyle name="Обычный 3 11 27 6 2" xfId="16628"/>
    <cellStyle name="Обычный 3 11 27 6 2 2" xfId="16629"/>
    <cellStyle name="Обычный 3 11 27 6 3" xfId="16630"/>
    <cellStyle name="Обычный 3 11 27 7" xfId="16631"/>
    <cellStyle name="Обычный 3 11 27 7 2" xfId="16632"/>
    <cellStyle name="Обычный 3 11 27 8" xfId="16633"/>
    <cellStyle name="Обычный 3 11 28" xfId="16634"/>
    <cellStyle name="Обычный 3 11 28 2" xfId="16635"/>
    <cellStyle name="Обычный 3 11 28 2 2" xfId="16636"/>
    <cellStyle name="Обычный 3 11 28 2 2 2" xfId="16637"/>
    <cellStyle name="Обычный 3 11 28 2 2 2 2" xfId="16638"/>
    <cellStyle name="Обычный 3 11 28 2 2 2 2 2" xfId="16639"/>
    <cellStyle name="Обычный 3 11 28 2 2 2 2 2 2" xfId="16640"/>
    <cellStyle name="Обычный 3 11 28 2 2 2 2 3" xfId="16641"/>
    <cellStyle name="Обычный 3 11 28 2 2 2 3" xfId="16642"/>
    <cellStyle name="Обычный 3 11 28 2 2 2 3 2" xfId="16643"/>
    <cellStyle name="Обычный 3 11 28 2 2 2 4" xfId="16644"/>
    <cellStyle name="Обычный 3 11 28 2 2 3" xfId="16645"/>
    <cellStyle name="Обычный 3 11 28 2 2 3 2" xfId="16646"/>
    <cellStyle name="Обычный 3 11 28 2 2 3 2 2" xfId="16647"/>
    <cellStyle name="Обычный 3 11 28 2 2 3 3" xfId="16648"/>
    <cellStyle name="Обычный 3 11 28 2 2 4" xfId="16649"/>
    <cellStyle name="Обычный 3 11 28 2 2 4 2" xfId="16650"/>
    <cellStyle name="Обычный 3 11 28 2 2 5" xfId="16651"/>
    <cellStyle name="Обычный 3 11 28 2 3" xfId="16652"/>
    <cellStyle name="Обычный 3 11 28 2 3 2" xfId="16653"/>
    <cellStyle name="Обычный 3 11 28 2 3 2 2" xfId="16654"/>
    <cellStyle name="Обычный 3 11 28 2 3 2 2 2" xfId="16655"/>
    <cellStyle name="Обычный 3 11 28 2 3 2 2 2 2" xfId="16656"/>
    <cellStyle name="Обычный 3 11 28 2 3 2 2 3" xfId="16657"/>
    <cellStyle name="Обычный 3 11 28 2 3 2 3" xfId="16658"/>
    <cellStyle name="Обычный 3 11 28 2 3 2 3 2" xfId="16659"/>
    <cellStyle name="Обычный 3 11 28 2 3 2 4" xfId="16660"/>
    <cellStyle name="Обычный 3 11 28 2 3 3" xfId="16661"/>
    <cellStyle name="Обычный 3 11 28 2 3 3 2" xfId="16662"/>
    <cellStyle name="Обычный 3 11 28 2 3 3 2 2" xfId="16663"/>
    <cellStyle name="Обычный 3 11 28 2 3 3 3" xfId="16664"/>
    <cellStyle name="Обычный 3 11 28 2 3 4" xfId="16665"/>
    <cellStyle name="Обычный 3 11 28 2 3 4 2" xfId="16666"/>
    <cellStyle name="Обычный 3 11 28 2 3 5" xfId="16667"/>
    <cellStyle name="Обычный 3 11 28 2 4" xfId="16668"/>
    <cellStyle name="Обычный 3 11 28 2 4 2" xfId="16669"/>
    <cellStyle name="Обычный 3 11 28 2 4 2 2" xfId="16670"/>
    <cellStyle name="Обычный 3 11 28 2 4 2 2 2" xfId="16671"/>
    <cellStyle name="Обычный 3 11 28 2 4 2 3" xfId="16672"/>
    <cellStyle name="Обычный 3 11 28 2 4 3" xfId="16673"/>
    <cellStyle name="Обычный 3 11 28 2 4 3 2" xfId="16674"/>
    <cellStyle name="Обычный 3 11 28 2 4 4" xfId="16675"/>
    <cellStyle name="Обычный 3 11 28 2 5" xfId="16676"/>
    <cellStyle name="Обычный 3 11 28 2 5 2" xfId="16677"/>
    <cellStyle name="Обычный 3 11 28 2 5 2 2" xfId="16678"/>
    <cellStyle name="Обычный 3 11 28 2 5 3" xfId="16679"/>
    <cellStyle name="Обычный 3 11 28 2 6" xfId="16680"/>
    <cellStyle name="Обычный 3 11 28 2 6 2" xfId="16681"/>
    <cellStyle name="Обычный 3 11 28 2 7" xfId="16682"/>
    <cellStyle name="Обычный 3 11 28 3" xfId="16683"/>
    <cellStyle name="Обычный 3 11 28 3 2" xfId="16684"/>
    <cellStyle name="Обычный 3 11 28 3 2 2" xfId="16685"/>
    <cellStyle name="Обычный 3 11 28 3 2 2 2" xfId="16686"/>
    <cellStyle name="Обычный 3 11 28 3 2 2 2 2" xfId="16687"/>
    <cellStyle name="Обычный 3 11 28 3 2 2 3" xfId="16688"/>
    <cellStyle name="Обычный 3 11 28 3 2 3" xfId="16689"/>
    <cellStyle name="Обычный 3 11 28 3 2 3 2" xfId="16690"/>
    <cellStyle name="Обычный 3 11 28 3 2 4" xfId="16691"/>
    <cellStyle name="Обычный 3 11 28 3 3" xfId="16692"/>
    <cellStyle name="Обычный 3 11 28 3 3 2" xfId="16693"/>
    <cellStyle name="Обычный 3 11 28 3 3 2 2" xfId="16694"/>
    <cellStyle name="Обычный 3 11 28 3 3 3" xfId="16695"/>
    <cellStyle name="Обычный 3 11 28 3 4" xfId="16696"/>
    <cellStyle name="Обычный 3 11 28 3 4 2" xfId="16697"/>
    <cellStyle name="Обычный 3 11 28 3 5" xfId="16698"/>
    <cellStyle name="Обычный 3 11 28 4" xfId="16699"/>
    <cellStyle name="Обычный 3 11 28 4 2" xfId="16700"/>
    <cellStyle name="Обычный 3 11 28 4 2 2" xfId="16701"/>
    <cellStyle name="Обычный 3 11 28 4 2 2 2" xfId="16702"/>
    <cellStyle name="Обычный 3 11 28 4 2 2 2 2" xfId="16703"/>
    <cellStyle name="Обычный 3 11 28 4 2 2 3" xfId="16704"/>
    <cellStyle name="Обычный 3 11 28 4 2 3" xfId="16705"/>
    <cellStyle name="Обычный 3 11 28 4 2 3 2" xfId="16706"/>
    <cellStyle name="Обычный 3 11 28 4 2 4" xfId="16707"/>
    <cellStyle name="Обычный 3 11 28 4 3" xfId="16708"/>
    <cellStyle name="Обычный 3 11 28 4 3 2" xfId="16709"/>
    <cellStyle name="Обычный 3 11 28 4 3 2 2" xfId="16710"/>
    <cellStyle name="Обычный 3 11 28 4 3 3" xfId="16711"/>
    <cellStyle name="Обычный 3 11 28 4 4" xfId="16712"/>
    <cellStyle name="Обычный 3 11 28 4 4 2" xfId="16713"/>
    <cellStyle name="Обычный 3 11 28 4 5" xfId="16714"/>
    <cellStyle name="Обычный 3 11 28 5" xfId="16715"/>
    <cellStyle name="Обычный 3 11 28 5 2" xfId="16716"/>
    <cellStyle name="Обычный 3 11 28 5 2 2" xfId="16717"/>
    <cellStyle name="Обычный 3 11 28 5 2 2 2" xfId="16718"/>
    <cellStyle name="Обычный 3 11 28 5 2 3" xfId="16719"/>
    <cellStyle name="Обычный 3 11 28 5 3" xfId="16720"/>
    <cellStyle name="Обычный 3 11 28 5 3 2" xfId="16721"/>
    <cellStyle name="Обычный 3 11 28 5 4" xfId="16722"/>
    <cellStyle name="Обычный 3 11 28 6" xfId="16723"/>
    <cellStyle name="Обычный 3 11 28 6 2" xfId="16724"/>
    <cellStyle name="Обычный 3 11 28 6 2 2" xfId="16725"/>
    <cellStyle name="Обычный 3 11 28 6 3" xfId="16726"/>
    <cellStyle name="Обычный 3 11 28 7" xfId="16727"/>
    <cellStyle name="Обычный 3 11 28 7 2" xfId="16728"/>
    <cellStyle name="Обычный 3 11 28 8" xfId="16729"/>
    <cellStyle name="Обычный 3 11 29" xfId="16730"/>
    <cellStyle name="Обычный 3 11 29 2" xfId="16731"/>
    <cellStyle name="Обычный 3 11 29 2 2" xfId="16732"/>
    <cellStyle name="Обычный 3 11 29 2 2 2" xfId="16733"/>
    <cellStyle name="Обычный 3 11 29 2 2 2 2" xfId="16734"/>
    <cellStyle name="Обычный 3 11 29 2 2 2 2 2" xfId="16735"/>
    <cellStyle name="Обычный 3 11 29 2 2 2 2 2 2" xfId="16736"/>
    <cellStyle name="Обычный 3 11 29 2 2 2 2 3" xfId="16737"/>
    <cellStyle name="Обычный 3 11 29 2 2 2 3" xfId="16738"/>
    <cellStyle name="Обычный 3 11 29 2 2 2 3 2" xfId="16739"/>
    <cellStyle name="Обычный 3 11 29 2 2 2 4" xfId="16740"/>
    <cellStyle name="Обычный 3 11 29 2 2 3" xfId="16741"/>
    <cellStyle name="Обычный 3 11 29 2 2 3 2" xfId="16742"/>
    <cellStyle name="Обычный 3 11 29 2 2 3 2 2" xfId="16743"/>
    <cellStyle name="Обычный 3 11 29 2 2 3 3" xfId="16744"/>
    <cellStyle name="Обычный 3 11 29 2 2 4" xfId="16745"/>
    <cellStyle name="Обычный 3 11 29 2 2 4 2" xfId="16746"/>
    <cellStyle name="Обычный 3 11 29 2 2 5" xfId="16747"/>
    <cellStyle name="Обычный 3 11 29 2 3" xfId="16748"/>
    <cellStyle name="Обычный 3 11 29 2 3 2" xfId="16749"/>
    <cellStyle name="Обычный 3 11 29 2 3 2 2" xfId="16750"/>
    <cellStyle name="Обычный 3 11 29 2 3 2 2 2" xfId="16751"/>
    <cellStyle name="Обычный 3 11 29 2 3 2 2 2 2" xfId="16752"/>
    <cellStyle name="Обычный 3 11 29 2 3 2 2 3" xfId="16753"/>
    <cellStyle name="Обычный 3 11 29 2 3 2 3" xfId="16754"/>
    <cellStyle name="Обычный 3 11 29 2 3 2 3 2" xfId="16755"/>
    <cellStyle name="Обычный 3 11 29 2 3 2 4" xfId="16756"/>
    <cellStyle name="Обычный 3 11 29 2 3 3" xfId="16757"/>
    <cellStyle name="Обычный 3 11 29 2 3 3 2" xfId="16758"/>
    <cellStyle name="Обычный 3 11 29 2 3 3 2 2" xfId="16759"/>
    <cellStyle name="Обычный 3 11 29 2 3 3 3" xfId="16760"/>
    <cellStyle name="Обычный 3 11 29 2 3 4" xfId="16761"/>
    <cellStyle name="Обычный 3 11 29 2 3 4 2" xfId="16762"/>
    <cellStyle name="Обычный 3 11 29 2 3 5" xfId="16763"/>
    <cellStyle name="Обычный 3 11 29 2 4" xfId="16764"/>
    <cellStyle name="Обычный 3 11 29 2 4 2" xfId="16765"/>
    <cellStyle name="Обычный 3 11 29 2 4 2 2" xfId="16766"/>
    <cellStyle name="Обычный 3 11 29 2 4 2 2 2" xfId="16767"/>
    <cellStyle name="Обычный 3 11 29 2 4 2 3" xfId="16768"/>
    <cellStyle name="Обычный 3 11 29 2 4 3" xfId="16769"/>
    <cellStyle name="Обычный 3 11 29 2 4 3 2" xfId="16770"/>
    <cellStyle name="Обычный 3 11 29 2 4 4" xfId="16771"/>
    <cellStyle name="Обычный 3 11 29 2 5" xfId="16772"/>
    <cellStyle name="Обычный 3 11 29 2 5 2" xfId="16773"/>
    <cellStyle name="Обычный 3 11 29 2 5 2 2" xfId="16774"/>
    <cellStyle name="Обычный 3 11 29 2 5 3" xfId="16775"/>
    <cellStyle name="Обычный 3 11 29 2 6" xfId="16776"/>
    <cellStyle name="Обычный 3 11 29 2 6 2" xfId="16777"/>
    <cellStyle name="Обычный 3 11 29 2 7" xfId="16778"/>
    <cellStyle name="Обычный 3 11 29 3" xfId="16779"/>
    <cellStyle name="Обычный 3 11 29 3 2" xfId="16780"/>
    <cellStyle name="Обычный 3 11 29 3 2 2" xfId="16781"/>
    <cellStyle name="Обычный 3 11 29 3 2 2 2" xfId="16782"/>
    <cellStyle name="Обычный 3 11 29 3 2 2 2 2" xfId="16783"/>
    <cellStyle name="Обычный 3 11 29 3 2 2 3" xfId="16784"/>
    <cellStyle name="Обычный 3 11 29 3 2 3" xfId="16785"/>
    <cellStyle name="Обычный 3 11 29 3 2 3 2" xfId="16786"/>
    <cellStyle name="Обычный 3 11 29 3 2 4" xfId="16787"/>
    <cellStyle name="Обычный 3 11 29 3 3" xfId="16788"/>
    <cellStyle name="Обычный 3 11 29 3 3 2" xfId="16789"/>
    <cellStyle name="Обычный 3 11 29 3 3 2 2" xfId="16790"/>
    <cellStyle name="Обычный 3 11 29 3 3 3" xfId="16791"/>
    <cellStyle name="Обычный 3 11 29 3 4" xfId="16792"/>
    <cellStyle name="Обычный 3 11 29 3 4 2" xfId="16793"/>
    <cellStyle name="Обычный 3 11 29 3 5" xfId="16794"/>
    <cellStyle name="Обычный 3 11 29 4" xfId="16795"/>
    <cellStyle name="Обычный 3 11 29 4 2" xfId="16796"/>
    <cellStyle name="Обычный 3 11 29 4 2 2" xfId="16797"/>
    <cellStyle name="Обычный 3 11 29 4 2 2 2" xfId="16798"/>
    <cellStyle name="Обычный 3 11 29 4 2 2 2 2" xfId="16799"/>
    <cellStyle name="Обычный 3 11 29 4 2 2 3" xfId="16800"/>
    <cellStyle name="Обычный 3 11 29 4 2 3" xfId="16801"/>
    <cellStyle name="Обычный 3 11 29 4 2 3 2" xfId="16802"/>
    <cellStyle name="Обычный 3 11 29 4 2 4" xfId="16803"/>
    <cellStyle name="Обычный 3 11 29 4 3" xfId="16804"/>
    <cellStyle name="Обычный 3 11 29 4 3 2" xfId="16805"/>
    <cellStyle name="Обычный 3 11 29 4 3 2 2" xfId="16806"/>
    <cellStyle name="Обычный 3 11 29 4 3 3" xfId="16807"/>
    <cellStyle name="Обычный 3 11 29 4 4" xfId="16808"/>
    <cellStyle name="Обычный 3 11 29 4 4 2" xfId="16809"/>
    <cellStyle name="Обычный 3 11 29 4 5" xfId="16810"/>
    <cellStyle name="Обычный 3 11 29 5" xfId="16811"/>
    <cellStyle name="Обычный 3 11 29 5 2" xfId="16812"/>
    <cellStyle name="Обычный 3 11 29 5 2 2" xfId="16813"/>
    <cellStyle name="Обычный 3 11 29 5 2 2 2" xfId="16814"/>
    <cellStyle name="Обычный 3 11 29 5 2 3" xfId="16815"/>
    <cellStyle name="Обычный 3 11 29 5 3" xfId="16816"/>
    <cellStyle name="Обычный 3 11 29 5 3 2" xfId="16817"/>
    <cellStyle name="Обычный 3 11 29 5 4" xfId="16818"/>
    <cellStyle name="Обычный 3 11 29 6" xfId="16819"/>
    <cellStyle name="Обычный 3 11 29 6 2" xfId="16820"/>
    <cellStyle name="Обычный 3 11 29 6 2 2" xfId="16821"/>
    <cellStyle name="Обычный 3 11 29 6 3" xfId="16822"/>
    <cellStyle name="Обычный 3 11 29 7" xfId="16823"/>
    <cellStyle name="Обычный 3 11 29 7 2" xfId="16824"/>
    <cellStyle name="Обычный 3 11 29 8" xfId="16825"/>
    <cellStyle name="Обычный 3 11 3" xfId="16826"/>
    <cellStyle name="Обычный 3 11 3 2" xfId="16827"/>
    <cellStyle name="Обычный 3 11 3 2 2" xfId="16828"/>
    <cellStyle name="Обычный 3 11 3 2 2 2" xfId="16829"/>
    <cellStyle name="Обычный 3 11 3 2 2 2 2" xfId="16830"/>
    <cellStyle name="Обычный 3 11 3 2 2 2 2 2" xfId="16831"/>
    <cellStyle name="Обычный 3 11 3 2 2 2 2 2 2" xfId="16832"/>
    <cellStyle name="Обычный 3 11 3 2 2 2 2 3" xfId="16833"/>
    <cellStyle name="Обычный 3 11 3 2 2 2 3" xfId="16834"/>
    <cellStyle name="Обычный 3 11 3 2 2 2 3 2" xfId="16835"/>
    <cellStyle name="Обычный 3 11 3 2 2 2 4" xfId="16836"/>
    <cellStyle name="Обычный 3 11 3 2 2 3" xfId="16837"/>
    <cellStyle name="Обычный 3 11 3 2 2 3 2" xfId="16838"/>
    <cellStyle name="Обычный 3 11 3 2 2 3 2 2" xfId="16839"/>
    <cellStyle name="Обычный 3 11 3 2 2 3 3" xfId="16840"/>
    <cellStyle name="Обычный 3 11 3 2 2 4" xfId="16841"/>
    <cellStyle name="Обычный 3 11 3 2 2 4 2" xfId="16842"/>
    <cellStyle name="Обычный 3 11 3 2 2 5" xfId="16843"/>
    <cellStyle name="Обычный 3 11 3 2 3" xfId="16844"/>
    <cellStyle name="Обычный 3 11 3 2 3 2" xfId="16845"/>
    <cellStyle name="Обычный 3 11 3 2 3 2 2" xfId="16846"/>
    <cellStyle name="Обычный 3 11 3 2 3 2 2 2" xfId="16847"/>
    <cellStyle name="Обычный 3 11 3 2 3 2 2 2 2" xfId="16848"/>
    <cellStyle name="Обычный 3 11 3 2 3 2 2 3" xfId="16849"/>
    <cellStyle name="Обычный 3 11 3 2 3 2 3" xfId="16850"/>
    <cellStyle name="Обычный 3 11 3 2 3 2 3 2" xfId="16851"/>
    <cellStyle name="Обычный 3 11 3 2 3 2 4" xfId="16852"/>
    <cellStyle name="Обычный 3 11 3 2 3 3" xfId="16853"/>
    <cellStyle name="Обычный 3 11 3 2 3 3 2" xfId="16854"/>
    <cellStyle name="Обычный 3 11 3 2 3 3 2 2" xfId="16855"/>
    <cellStyle name="Обычный 3 11 3 2 3 3 3" xfId="16856"/>
    <cellStyle name="Обычный 3 11 3 2 3 4" xfId="16857"/>
    <cellStyle name="Обычный 3 11 3 2 3 4 2" xfId="16858"/>
    <cellStyle name="Обычный 3 11 3 2 3 5" xfId="16859"/>
    <cellStyle name="Обычный 3 11 3 2 4" xfId="16860"/>
    <cellStyle name="Обычный 3 11 3 2 4 2" xfId="16861"/>
    <cellStyle name="Обычный 3 11 3 2 4 2 2" xfId="16862"/>
    <cellStyle name="Обычный 3 11 3 2 4 2 2 2" xfId="16863"/>
    <cellStyle name="Обычный 3 11 3 2 4 2 3" xfId="16864"/>
    <cellStyle name="Обычный 3 11 3 2 4 3" xfId="16865"/>
    <cellStyle name="Обычный 3 11 3 2 4 3 2" xfId="16866"/>
    <cellStyle name="Обычный 3 11 3 2 4 4" xfId="16867"/>
    <cellStyle name="Обычный 3 11 3 2 5" xfId="16868"/>
    <cellStyle name="Обычный 3 11 3 2 5 2" xfId="16869"/>
    <cellStyle name="Обычный 3 11 3 2 5 2 2" xfId="16870"/>
    <cellStyle name="Обычный 3 11 3 2 5 3" xfId="16871"/>
    <cellStyle name="Обычный 3 11 3 2 6" xfId="16872"/>
    <cellStyle name="Обычный 3 11 3 2 6 2" xfId="16873"/>
    <cellStyle name="Обычный 3 11 3 2 7" xfId="16874"/>
    <cellStyle name="Обычный 3 11 3 3" xfId="16875"/>
    <cellStyle name="Обычный 3 11 3 3 2" xfId="16876"/>
    <cellStyle name="Обычный 3 11 3 3 2 2" xfId="16877"/>
    <cellStyle name="Обычный 3 11 3 3 2 2 2" xfId="16878"/>
    <cellStyle name="Обычный 3 11 3 3 2 2 2 2" xfId="16879"/>
    <cellStyle name="Обычный 3 11 3 3 2 2 3" xfId="16880"/>
    <cellStyle name="Обычный 3 11 3 3 2 3" xfId="16881"/>
    <cellStyle name="Обычный 3 11 3 3 2 3 2" xfId="16882"/>
    <cellStyle name="Обычный 3 11 3 3 2 4" xfId="16883"/>
    <cellStyle name="Обычный 3 11 3 3 3" xfId="16884"/>
    <cellStyle name="Обычный 3 11 3 3 3 2" xfId="16885"/>
    <cellStyle name="Обычный 3 11 3 3 3 2 2" xfId="16886"/>
    <cellStyle name="Обычный 3 11 3 3 3 3" xfId="16887"/>
    <cellStyle name="Обычный 3 11 3 3 4" xfId="16888"/>
    <cellStyle name="Обычный 3 11 3 3 4 2" xfId="16889"/>
    <cellStyle name="Обычный 3 11 3 3 5" xfId="16890"/>
    <cellStyle name="Обычный 3 11 3 4" xfId="16891"/>
    <cellStyle name="Обычный 3 11 3 4 2" xfId="16892"/>
    <cellStyle name="Обычный 3 11 3 4 2 2" xfId="16893"/>
    <cellStyle name="Обычный 3 11 3 4 2 2 2" xfId="16894"/>
    <cellStyle name="Обычный 3 11 3 4 2 2 2 2" xfId="16895"/>
    <cellStyle name="Обычный 3 11 3 4 2 2 3" xfId="16896"/>
    <cellStyle name="Обычный 3 11 3 4 2 3" xfId="16897"/>
    <cellStyle name="Обычный 3 11 3 4 2 3 2" xfId="16898"/>
    <cellStyle name="Обычный 3 11 3 4 2 4" xfId="16899"/>
    <cellStyle name="Обычный 3 11 3 4 3" xfId="16900"/>
    <cellStyle name="Обычный 3 11 3 4 3 2" xfId="16901"/>
    <cellStyle name="Обычный 3 11 3 4 3 2 2" xfId="16902"/>
    <cellStyle name="Обычный 3 11 3 4 3 3" xfId="16903"/>
    <cellStyle name="Обычный 3 11 3 4 4" xfId="16904"/>
    <cellStyle name="Обычный 3 11 3 4 4 2" xfId="16905"/>
    <cellStyle name="Обычный 3 11 3 4 5" xfId="16906"/>
    <cellStyle name="Обычный 3 11 3 5" xfId="16907"/>
    <cellStyle name="Обычный 3 11 3 5 2" xfId="16908"/>
    <cellStyle name="Обычный 3 11 3 5 2 2" xfId="16909"/>
    <cellStyle name="Обычный 3 11 3 5 2 2 2" xfId="16910"/>
    <cellStyle name="Обычный 3 11 3 5 2 3" xfId="16911"/>
    <cellStyle name="Обычный 3 11 3 5 3" xfId="16912"/>
    <cellStyle name="Обычный 3 11 3 5 3 2" xfId="16913"/>
    <cellStyle name="Обычный 3 11 3 5 4" xfId="16914"/>
    <cellStyle name="Обычный 3 11 3 6" xfId="16915"/>
    <cellStyle name="Обычный 3 11 3 6 2" xfId="16916"/>
    <cellStyle name="Обычный 3 11 3 6 2 2" xfId="16917"/>
    <cellStyle name="Обычный 3 11 3 6 3" xfId="16918"/>
    <cellStyle name="Обычный 3 11 3 7" xfId="16919"/>
    <cellStyle name="Обычный 3 11 3 7 2" xfId="16920"/>
    <cellStyle name="Обычный 3 11 3 8" xfId="16921"/>
    <cellStyle name="Обычный 3 11 30" xfId="16922"/>
    <cellStyle name="Обычный 3 11 30 2" xfId="16923"/>
    <cellStyle name="Обычный 3 11 30 2 2" xfId="16924"/>
    <cellStyle name="Обычный 3 11 30 2 2 2" xfId="16925"/>
    <cellStyle name="Обычный 3 11 30 2 2 2 2" xfId="16926"/>
    <cellStyle name="Обычный 3 11 30 2 2 2 2 2" xfId="16927"/>
    <cellStyle name="Обычный 3 11 30 2 2 2 2 2 2" xfId="16928"/>
    <cellStyle name="Обычный 3 11 30 2 2 2 2 3" xfId="16929"/>
    <cellStyle name="Обычный 3 11 30 2 2 2 3" xfId="16930"/>
    <cellStyle name="Обычный 3 11 30 2 2 2 3 2" xfId="16931"/>
    <cellStyle name="Обычный 3 11 30 2 2 2 4" xfId="16932"/>
    <cellStyle name="Обычный 3 11 30 2 2 3" xfId="16933"/>
    <cellStyle name="Обычный 3 11 30 2 2 3 2" xfId="16934"/>
    <cellStyle name="Обычный 3 11 30 2 2 3 2 2" xfId="16935"/>
    <cellStyle name="Обычный 3 11 30 2 2 3 3" xfId="16936"/>
    <cellStyle name="Обычный 3 11 30 2 2 4" xfId="16937"/>
    <cellStyle name="Обычный 3 11 30 2 2 4 2" xfId="16938"/>
    <cellStyle name="Обычный 3 11 30 2 2 5" xfId="16939"/>
    <cellStyle name="Обычный 3 11 30 2 3" xfId="16940"/>
    <cellStyle name="Обычный 3 11 30 2 3 2" xfId="16941"/>
    <cellStyle name="Обычный 3 11 30 2 3 2 2" xfId="16942"/>
    <cellStyle name="Обычный 3 11 30 2 3 2 2 2" xfId="16943"/>
    <cellStyle name="Обычный 3 11 30 2 3 2 2 2 2" xfId="16944"/>
    <cellStyle name="Обычный 3 11 30 2 3 2 2 3" xfId="16945"/>
    <cellStyle name="Обычный 3 11 30 2 3 2 3" xfId="16946"/>
    <cellStyle name="Обычный 3 11 30 2 3 2 3 2" xfId="16947"/>
    <cellStyle name="Обычный 3 11 30 2 3 2 4" xfId="16948"/>
    <cellStyle name="Обычный 3 11 30 2 3 3" xfId="16949"/>
    <cellStyle name="Обычный 3 11 30 2 3 3 2" xfId="16950"/>
    <cellStyle name="Обычный 3 11 30 2 3 3 2 2" xfId="16951"/>
    <cellStyle name="Обычный 3 11 30 2 3 3 3" xfId="16952"/>
    <cellStyle name="Обычный 3 11 30 2 3 4" xfId="16953"/>
    <cellStyle name="Обычный 3 11 30 2 3 4 2" xfId="16954"/>
    <cellStyle name="Обычный 3 11 30 2 3 5" xfId="16955"/>
    <cellStyle name="Обычный 3 11 30 2 4" xfId="16956"/>
    <cellStyle name="Обычный 3 11 30 2 4 2" xfId="16957"/>
    <cellStyle name="Обычный 3 11 30 2 4 2 2" xfId="16958"/>
    <cellStyle name="Обычный 3 11 30 2 4 2 2 2" xfId="16959"/>
    <cellStyle name="Обычный 3 11 30 2 4 2 3" xfId="16960"/>
    <cellStyle name="Обычный 3 11 30 2 4 3" xfId="16961"/>
    <cellStyle name="Обычный 3 11 30 2 4 3 2" xfId="16962"/>
    <cellStyle name="Обычный 3 11 30 2 4 4" xfId="16963"/>
    <cellStyle name="Обычный 3 11 30 2 5" xfId="16964"/>
    <cellStyle name="Обычный 3 11 30 2 5 2" xfId="16965"/>
    <cellStyle name="Обычный 3 11 30 2 5 2 2" xfId="16966"/>
    <cellStyle name="Обычный 3 11 30 2 5 3" xfId="16967"/>
    <cellStyle name="Обычный 3 11 30 2 6" xfId="16968"/>
    <cellStyle name="Обычный 3 11 30 2 6 2" xfId="16969"/>
    <cellStyle name="Обычный 3 11 30 2 7" xfId="16970"/>
    <cellStyle name="Обычный 3 11 30 3" xfId="16971"/>
    <cellStyle name="Обычный 3 11 30 3 2" xfId="16972"/>
    <cellStyle name="Обычный 3 11 30 3 2 2" xfId="16973"/>
    <cellStyle name="Обычный 3 11 30 3 2 2 2" xfId="16974"/>
    <cellStyle name="Обычный 3 11 30 3 2 2 2 2" xfId="16975"/>
    <cellStyle name="Обычный 3 11 30 3 2 2 3" xfId="16976"/>
    <cellStyle name="Обычный 3 11 30 3 2 3" xfId="16977"/>
    <cellStyle name="Обычный 3 11 30 3 2 3 2" xfId="16978"/>
    <cellStyle name="Обычный 3 11 30 3 2 4" xfId="16979"/>
    <cellStyle name="Обычный 3 11 30 3 3" xfId="16980"/>
    <cellStyle name="Обычный 3 11 30 3 3 2" xfId="16981"/>
    <cellStyle name="Обычный 3 11 30 3 3 2 2" xfId="16982"/>
    <cellStyle name="Обычный 3 11 30 3 3 3" xfId="16983"/>
    <cellStyle name="Обычный 3 11 30 3 4" xfId="16984"/>
    <cellStyle name="Обычный 3 11 30 3 4 2" xfId="16985"/>
    <cellStyle name="Обычный 3 11 30 3 5" xfId="16986"/>
    <cellStyle name="Обычный 3 11 30 4" xfId="16987"/>
    <cellStyle name="Обычный 3 11 30 4 2" xfId="16988"/>
    <cellStyle name="Обычный 3 11 30 4 2 2" xfId="16989"/>
    <cellStyle name="Обычный 3 11 30 4 2 2 2" xfId="16990"/>
    <cellStyle name="Обычный 3 11 30 4 2 2 2 2" xfId="16991"/>
    <cellStyle name="Обычный 3 11 30 4 2 2 3" xfId="16992"/>
    <cellStyle name="Обычный 3 11 30 4 2 3" xfId="16993"/>
    <cellStyle name="Обычный 3 11 30 4 2 3 2" xfId="16994"/>
    <cellStyle name="Обычный 3 11 30 4 2 4" xfId="16995"/>
    <cellStyle name="Обычный 3 11 30 4 3" xfId="16996"/>
    <cellStyle name="Обычный 3 11 30 4 3 2" xfId="16997"/>
    <cellStyle name="Обычный 3 11 30 4 3 2 2" xfId="16998"/>
    <cellStyle name="Обычный 3 11 30 4 3 3" xfId="16999"/>
    <cellStyle name="Обычный 3 11 30 4 4" xfId="17000"/>
    <cellStyle name="Обычный 3 11 30 4 4 2" xfId="17001"/>
    <cellStyle name="Обычный 3 11 30 4 5" xfId="17002"/>
    <cellStyle name="Обычный 3 11 30 5" xfId="17003"/>
    <cellStyle name="Обычный 3 11 30 5 2" xfId="17004"/>
    <cellStyle name="Обычный 3 11 30 5 2 2" xfId="17005"/>
    <cellStyle name="Обычный 3 11 30 5 2 2 2" xfId="17006"/>
    <cellStyle name="Обычный 3 11 30 5 2 3" xfId="17007"/>
    <cellStyle name="Обычный 3 11 30 5 3" xfId="17008"/>
    <cellStyle name="Обычный 3 11 30 5 3 2" xfId="17009"/>
    <cellStyle name="Обычный 3 11 30 5 4" xfId="17010"/>
    <cellStyle name="Обычный 3 11 30 6" xfId="17011"/>
    <cellStyle name="Обычный 3 11 30 6 2" xfId="17012"/>
    <cellStyle name="Обычный 3 11 30 6 2 2" xfId="17013"/>
    <cellStyle name="Обычный 3 11 30 6 3" xfId="17014"/>
    <cellStyle name="Обычный 3 11 30 7" xfId="17015"/>
    <cellStyle name="Обычный 3 11 30 7 2" xfId="17016"/>
    <cellStyle name="Обычный 3 11 30 8" xfId="17017"/>
    <cellStyle name="Обычный 3 11 31" xfId="17018"/>
    <cellStyle name="Обычный 3 11 31 2" xfId="17019"/>
    <cellStyle name="Обычный 3 11 31 2 2" xfId="17020"/>
    <cellStyle name="Обычный 3 11 31 2 2 2" xfId="17021"/>
    <cellStyle name="Обычный 3 11 31 2 2 2 2" xfId="17022"/>
    <cellStyle name="Обычный 3 11 31 2 2 2 2 2" xfId="17023"/>
    <cellStyle name="Обычный 3 11 31 2 2 2 2 2 2" xfId="17024"/>
    <cellStyle name="Обычный 3 11 31 2 2 2 2 3" xfId="17025"/>
    <cellStyle name="Обычный 3 11 31 2 2 2 3" xfId="17026"/>
    <cellStyle name="Обычный 3 11 31 2 2 2 3 2" xfId="17027"/>
    <cellStyle name="Обычный 3 11 31 2 2 2 4" xfId="17028"/>
    <cellStyle name="Обычный 3 11 31 2 2 3" xfId="17029"/>
    <cellStyle name="Обычный 3 11 31 2 2 3 2" xfId="17030"/>
    <cellStyle name="Обычный 3 11 31 2 2 3 2 2" xfId="17031"/>
    <cellStyle name="Обычный 3 11 31 2 2 3 3" xfId="17032"/>
    <cellStyle name="Обычный 3 11 31 2 2 4" xfId="17033"/>
    <cellStyle name="Обычный 3 11 31 2 2 4 2" xfId="17034"/>
    <cellStyle name="Обычный 3 11 31 2 2 5" xfId="17035"/>
    <cellStyle name="Обычный 3 11 31 2 3" xfId="17036"/>
    <cellStyle name="Обычный 3 11 31 2 3 2" xfId="17037"/>
    <cellStyle name="Обычный 3 11 31 2 3 2 2" xfId="17038"/>
    <cellStyle name="Обычный 3 11 31 2 3 2 2 2" xfId="17039"/>
    <cellStyle name="Обычный 3 11 31 2 3 2 2 2 2" xfId="17040"/>
    <cellStyle name="Обычный 3 11 31 2 3 2 2 3" xfId="17041"/>
    <cellStyle name="Обычный 3 11 31 2 3 2 3" xfId="17042"/>
    <cellStyle name="Обычный 3 11 31 2 3 2 3 2" xfId="17043"/>
    <cellStyle name="Обычный 3 11 31 2 3 2 4" xfId="17044"/>
    <cellStyle name="Обычный 3 11 31 2 3 3" xfId="17045"/>
    <cellStyle name="Обычный 3 11 31 2 3 3 2" xfId="17046"/>
    <cellStyle name="Обычный 3 11 31 2 3 3 2 2" xfId="17047"/>
    <cellStyle name="Обычный 3 11 31 2 3 3 3" xfId="17048"/>
    <cellStyle name="Обычный 3 11 31 2 3 4" xfId="17049"/>
    <cellStyle name="Обычный 3 11 31 2 3 4 2" xfId="17050"/>
    <cellStyle name="Обычный 3 11 31 2 3 5" xfId="17051"/>
    <cellStyle name="Обычный 3 11 31 2 4" xfId="17052"/>
    <cellStyle name="Обычный 3 11 31 2 4 2" xfId="17053"/>
    <cellStyle name="Обычный 3 11 31 2 4 2 2" xfId="17054"/>
    <cellStyle name="Обычный 3 11 31 2 4 2 2 2" xfId="17055"/>
    <cellStyle name="Обычный 3 11 31 2 4 2 3" xfId="17056"/>
    <cellStyle name="Обычный 3 11 31 2 4 3" xfId="17057"/>
    <cellStyle name="Обычный 3 11 31 2 4 3 2" xfId="17058"/>
    <cellStyle name="Обычный 3 11 31 2 4 4" xfId="17059"/>
    <cellStyle name="Обычный 3 11 31 2 5" xfId="17060"/>
    <cellStyle name="Обычный 3 11 31 2 5 2" xfId="17061"/>
    <cellStyle name="Обычный 3 11 31 2 5 2 2" xfId="17062"/>
    <cellStyle name="Обычный 3 11 31 2 5 3" xfId="17063"/>
    <cellStyle name="Обычный 3 11 31 2 6" xfId="17064"/>
    <cellStyle name="Обычный 3 11 31 2 6 2" xfId="17065"/>
    <cellStyle name="Обычный 3 11 31 2 7" xfId="17066"/>
    <cellStyle name="Обычный 3 11 31 3" xfId="17067"/>
    <cellStyle name="Обычный 3 11 31 3 2" xfId="17068"/>
    <cellStyle name="Обычный 3 11 31 3 2 2" xfId="17069"/>
    <cellStyle name="Обычный 3 11 31 3 2 2 2" xfId="17070"/>
    <cellStyle name="Обычный 3 11 31 3 2 2 2 2" xfId="17071"/>
    <cellStyle name="Обычный 3 11 31 3 2 2 3" xfId="17072"/>
    <cellStyle name="Обычный 3 11 31 3 2 3" xfId="17073"/>
    <cellStyle name="Обычный 3 11 31 3 2 3 2" xfId="17074"/>
    <cellStyle name="Обычный 3 11 31 3 2 4" xfId="17075"/>
    <cellStyle name="Обычный 3 11 31 3 3" xfId="17076"/>
    <cellStyle name="Обычный 3 11 31 3 3 2" xfId="17077"/>
    <cellStyle name="Обычный 3 11 31 3 3 2 2" xfId="17078"/>
    <cellStyle name="Обычный 3 11 31 3 3 3" xfId="17079"/>
    <cellStyle name="Обычный 3 11 31 3 4" xfId="17080"/>
    <cellStyle name="Обычный 3 11 31 3 4 2" xfId="17081"/>
    <cellStyle name="Обычный 3 11 31 3 5" xfId="17082"/>
    <cellStyle name="Обычный 3 11 31 4" xfId="17083"/>
    <cellStyle name="Обычный 3 11 31 4 2" xfId="17084"/>
    <cellStyle name="Обычный 3 11 31 4 2 2" xfId="17085"/>
    <cellStyle name="Обычный 3 11 31 4 2 2 2" xfId="17086"/>
    <cellStyle name="Обычный 3 11 31 4 2 2 2 2" xfId="17087"/>
    <cellStyle name="Обычный 3 11 31 4 2 2 3" xfId="17088"/>
    <cellStyle name="Обычный 3 11 31 4 2 3" xfId="17089"/>
    <cellStyle name="Обычный 3 11 31 4 2 3 2" xfId="17090"/>
    <cellStyle name="Обычный 3 11 31 4 2 4" xfId="17091"/>
    <cellStyle name="Обычный 3 11 31 4 3" xfId="17092"/>
    <cellStyle name="Обычный 3 11 31 4 3 2" xfId="17093"/>
    <cellStyle name="Обычный 3 11 31 4 3 2 2" xfId="17094"/>
    <cellStyle name="Обычный 3 11 31 4 3 3" xfId="17095"/>
    <cellStyle name="Обычный 3 11 31 4 4" xfId="17096"/>
    <cellStyle name="Обычный 3 11 31 4 4 2" xfId="17097"/>
    <cellStyle name="Обычный 3 11 31 4 5" xfId="17098"/>
    <cellStyle name="Обычный 3 11 31 5" xfId="17099"/>
    <cellStyle name="Обычный 3 11 31 5 2" xfId="17100"/>
    <cellStyle name="Обычный 3 11 31 5 2 2" xfId="17101"/>
    <cellStyle name="Обычный 3 11 31 5 2 2 2" xfId="17102"/>
    <cellStyle name="Обычный 3 11 31 5 2 3" xfId="17103"/>
    <cellStyle name="Обычный 3 11 31 5 3" xfId="17104"/>
    <cellStyle name="Обычный 3 11 31 5 3 2" xfId="17105"/>
    <cellStyle name="Обычный 3 11 31 5 4" xfId="17106"/>
    <cellStyle name="Обычный 3 11 31 6" xfId="17107"/>
    <cellStyle name="Обычный 3 11 31 6 2" xfId="17108"/>
    <cellStyle name="Обычный 3 11 31 6 2 2" xfId="17109"/>
    <cellStyle name="Обычный 3 11 31 6 3" xfId="17110"/>
    <cellStyle name="Обычный 3 11 31 7" xfId="17111"/>
    <cellStyle name="Обычный 3 11 31 7 2" xfId="17112"/>
    <cellStyle name="Обычный 3 11 31 8" xfId="17113"/>
    <cellStyle name="Обычный 3 11 32" xfId="17114"/>
    <cellStyle name="Обычный 3 11 32 2" xfId="17115"/>
    <cellStyle name="Обычный 3 11 32 2 2" xfId="17116"/>
    <cellStyle name="Обычный 3 11 32 2 2 2" xfId="17117"/>
    <cellStyle name="Обычный 3 11 32 2 2 2 2" xfId="17118"/>
    <cellStyle name="Обычный 3 11 32 2 2 2 2 2" xfId="17119"/>
    <cellStyle name="Обычный 3 11 32 2 2 2 2 2 2" xfId="17120"/>
    <cellStyle name="Обычный 3 11 32 2 2 2 2 3" xfId="17121"/>
    <cellStyle name="Обычный 3 11 32 2 2 2 3" xfId="17122"/>
    <cellStyle name="Обычный 3 11 32 2 2 2 3 2" xfId="17123"/>
    <cellStyle name="Обычный 3 11 32 2 2 2 4" xfId="17124"/>
    <cellStyle name="Обычный 3 11 32 2 2 3" xfId="17125"/>
    <cellStyle name="Обычный 3 11 32 2 2 3 2" xfId="17126"/>
    <cellStyle name="Обычный 3 11 32 2 2 3 2 2" xfId="17127"/>
    <cellStyle name="Обычный 3 11 32 2 2 3 3" xfId="17128"/>
    <cellStyle name="Обычный 3 11 32 2 2 4" xfId="17129"/>
    <cellStyle name="Обычный 3 11 32 2 2 4 2" xfId="17130"/>
    <cellStyle name="Обычный 3 11 32 2 2 5" xfId="17131"/>
    <cellStyle name="Обычный 3 11 32 2 3" xfId="17132"/>
    <cellStyle name="Обычный 3 11 32 2 3 2" xfId="17133"/>
    <cellStyle name="Обычный 3 11 32 2 3 2 2" xfId="17134"/>
    <cellStyle name="Обычный 3 11 32 2 3 2 2 2" xfId="17135"/>
    <cellStyle name="Обычный 3 11 32 2 3 2 2 2 2" xfId="17136"/>
    <cellStyle name="Обычный 3 11 32 2 3 2 2 3" xfId="17137"/>
    <cellStyle name="Обычный 3 11 32 2 3 2 3" xfId="17138"/>
    <cellStyle name="Обычный 3 11 32 2 3 2 3 2" xfId="17139"/>
    <cellStyle name="Обычный 3 11 32 2 3 2 4" xfId="17140"/>
    <cellStyle name="Обычный 3 11 32 2 3 3" xfId="17141"/>
    <cellStyle name="Обычный 3 11 32 2 3 3 2" xfId="17142"/>
    <cellStyle name="Обычный 3 11 32 2 3 3 2 2" xfId="17143"/>
    <cellStyle name="Обычный 3 11 32 2 3 3 3" xfId="17144"/>
    <cellStyle name="Обычный 3 11 32 2 3 4" xfId="17145"/>
    <cellStyle name="Обычный 3 11 32 2 3 4 2" xfId="17146"/>
    <cellStyle name="Обычный 3 11 32 2 3 5" xfId="17147"/>
    <cellStyle name="Обычный 3 11 32 2 4" xfId="17148"/>
    <cellStyle name="Обычный 3 11 32 2 4 2" xfId="17149"/>
    <cellStyle name="Обычный 3 11 32 2 4 2 2" xfId="17150"/>
    <cellStyle name="Обычный 3 11 32 2 4 2 2 2" xfId="17151"/>
    <cellStyle name="Обычный 3 11 32 2 4 2 3" xfId="17152"/>
    <cellStyle name="Обычный 3 11 32 2 4 3" xfId="17153"/>
    <cellStyle name="Обычный 3 11 32 2 4 3 2" xfId="17154"/>
    <cellStyle name="Обычный 3 11 32 2 4 4" xfId="17155"/>
    <cellStyle name="Обычный 3 11 32 2 5" xfId="17156"/>
    <cellStyle name="Обычный 3 11 32 2 5 2" xfId="17157"/>
    <cellStyle name="Обычный 3 11 32 2 5 2 2" xfId="17158"/>
    <cellStyle name="Обычный 3 11 32 2 5 3" xfId="17159"/>
    <cellStyle name="Обычный 3 11 32 2 6" xfId="17160"/>
    <cellStyle name="Обычный 3 11 32 2 6 2" xfId="17161"/>
    <cellStyle name="Обычный 3 11 32 2 7" xfId="17162"/>
    <cellStyle name="Обычный 3 11 32 3" xfId="17163"/>
    <cellStyle name="Обычный 3 11 32 3 2" xfId="17164"/>
    <cellStyle name="Обычный 3 11 32 3 2 2" xfId="17165"/>
    <cellStyle name="Обычный 3 11 32 3 2 2 2" xfId="17166"/>
    <cellStyle name="Обычный 3 11 32 3 2 2 2 2" xfId="17167"/>
    <cellStyle name="Обычный 3 11 32 3 2 2 3" xfId="17168"/>
    <cellStyle name="Обычный 3 11 32 3 2 3" xfId="17169"/>
    <cellStyle name="Обычный 3 11 32 3 2 3 2" xfId="17170"/>
    <cellStyle name="Обычный 3 11 32 3 2 4" xfId="17171"/>
    <cellStyle name="Обычный 3 11 32 3 3" xfId="17172"/>
    <cellStyle name="Обычный 3 11 32 3 3 2" xfId="17173"/>
    <cellStyle name="Обычный 3 11 32 3 3 2 2" xfId="17174"/>
    <cellStyle name="Обычный 3 11 32 3 3 3" xfId="17175"/>
    <cellStyle name="Обычный 3 11 32 3 4" xfId="17176"/>
    <cellStyle name="Обычный 3 11 32 3 4 2" xfId="17177"/>
    <cellStyle name="Обычный 3 11 32 3 5" xfId="17178"/>
    <cellStyle name="Обычный 3 11 32 4" xfId="17179"/>
    <cellStyle name="Обычный 3 11 32 4 2" xfId="17180"/>
    <cellStyle name="Обычный 3 11 32 4 2 2" xfId="17181"/>
    <cellStyle name="Обычный 3 11 32 4 2 2 2" xfId="17182"/>
    <cellStyle name="Обычный 3 11 32 4 2 2 2 2" xfId="17183"/>
    <cellStyle name="Обычный 3 11 32 4 2 2 3" xfId="17184"/>
    <cellStyle name="Обычный 3 11 32 4 2 3" xfId="17185"/>
    <cellStyle name="Обычный 3 11 32 4 2 3 2" xfId="17186"/>
    <cellStyle name="Обычный 3 11 32 4 2 4" xfId="17187"/>
    <cellStyle name="Обычный 3 11 32 4 3" xfId="17188"/>
    <cellStyle name="Обычный 3 11 32 4 3 2" xfId="17189"/>
    <cellStyle name="Обычный 3 11 32 4 3 2 2" xfId="17190"/>
    <cellStyle name="Обычный 3 11 32 4 3 3" xfId="17191"/>
    <cellStyle name="Обычный 3 11 32 4 4" xfId="17192"/>
    <cellStyle name="Обычный 3 11 32 4 4 2" xfId="17193"/>
    <cellStyle name="Обычный 3 11 32 4 5" xfId="17194"/>
    <cellStyle name="Обычный 3 11 32 5" xfId="17195"/>
    <cellStyle name="Обычный 3 11 32 5 2" xfId="17196"/>
    <cellStyle name="Обычный 3 11 32 5 2 2" xfId="17197"/>
    <cellStyle name="Обычный 3 11 32 5 2 2 2" xfId="17198"/>
    <cellStyle name="Обычный 3 11 32 5 2 3" xfId="17199"/>
    <cellStyle name="Обычный 3 11 32 5 3" xfId="17200"/>
    <cellStyle name="Обычный 3 11 32 5 3 2" xfId="17201"/>
    <cellStyle name="Обычный 3 11 32 5 4" xfId="17202"/>
    <cellStyle name="Обычный 3 11 32 6" xfId="17203"/>
    <cellStyle name="Обычный 3 11 32 6 2" xfId="17204"/>
    <cellStyle name="Обычный 3 11 32 6 2 2" xfId="17205"/>
    <cellStyle name="Обычный 3 11 32 6 3" xfId="17206"/>
    <cellStyle name="Обычный 3 11 32 7" xfId="17207"/>
    <cellStyle name="Обычный 3 11 32 7 2" xfId="17208"/>
    <cellStyle name="Обычный 3 11 32 8" xfId="17209"/>
    <cellStyle name="Обычный 3 11 33" xfId="17210"/>
    <cellStyle name="Обычный 3 11 33 2" xfId="17211"/>
    <cellStyle name="Обычный 3 11 33 2 2" xfId="17212"/>
    <cellStyle name="Обычный 3 11 33 2 2 2" xfId="17213"/>
    <cellStyle name="Обычный 3 11 33 2 2 2 2" xfId="17214"/>
    <cellStyle name="Обычный 3 11 33 2 2 2 2 2" xfId="17215"/>
    <cellStyle name="Обычный 3 11 33 2 2 2 2 2 2" xfId="17216"/>
    <cellStyle name="Обычный 3 11 33 2 2 2 2 3" xfId="17217"/>
    <cellStyle name="Обычный 3 11 33 2 2 2 3" xfId="17218"/>
    <cellStyle name="Обычный 3 11 33 2 2 2 3 2" xfId="17219"/>
    <cellStyle name="Обычный 3 11 33 2 2 2 4" xfId="17220"/>
    <cellStyle name="Обычный 3 11 33 2 2 3" xfId="17221"/>
    <cellStyle name="Обычный 3 11 33 2 2 3 2" xfId="17222"/>
    <cellStyle name="Обычный 3 11 33 2 2 3 2 2" xfId="17223"/>
    <cellStyle name="Обычный 3 11 33 2 2 3 3" xfId="17224"/>
    <cellStyle name="Обычный 3 11 33 2 2 4" xfId="17225"/>
    <cellStyle name="Обычный 3 11 33 2 2 4 2" xfId="17226"/>
    <cellStyle name="Обычный 3 11 33 2 2 5" xfId="17227"/>
    <cellStyle name="Обычный 3 11 33 2 3" xfId="17228"/>
    <cellStyle name="Обычный 3 11 33 2 3 2" xfId="17229"/>
    <cellStyle name="Обычный 3 11 33 2 3 2 2" xfId="17230"/>
    <cellStyle name="Обычный 3 11 33 2 3 2 2 2" xfId="17231"/>
    <cellStyle name="Обычный 3 11 33 2 3 2 2 2 2" xfId="17232"/>
    <cellStyle name="Обычный 3 11 33 2 3 2 2 3" xfId="17233"/>
    <cellStyle name="Обычный 3 11 33 2 3 2 3" xfId="17234"/>
    <cellStyle name="Обычный 3 11 33 2 3 2 3 2" xfId="17235"/>
    <cellStyle name="Обычный 3 11 33 2 3 2 4" xfId="17236"/>
    <cellStyle name="Обычный 3 11 33 2 3 3" xfId="17237"/>
    <cellStyle name="Обычный 3 11 33 2 3 3 2" xfId="17238"/>
    <cellStyle name="Обычный 3 11 33 2 3 3 2 2" xfId="17239"/>
    <cellStyle name="Обычный 3 11 33 2 3 3 3" xfId="17240"/>
    <cellStyle name="Обычный 3 11 33 2 3 4" xfId="17241"/>
    <cellStyle name="Обычный 3 11 33 2 3 4 2" xfId="17242"/>
    <cellStyle name="Обычный 3 11 33 2 3 5" xfId="17243"/>
    <cellStyle name="Обычный 3 11 33 2 4" xfId="17244"/>
    <cellStyle name="Обычный 3 11 33 2 4 2" xfId="17245"/>
    <cellStyle name="Обычный 3 11 33 2 4 2 2" xfId="17246"/>
    <cellStyle name="Обычный 3 11 33 2 4 2 2 2" xfId="17247"/>
    <cellStyle name="Обычный 3 11 33 2 4 2 3" xfId="17248"/>
    <cellStyle name="Обычный 3 11 33 2 4 3" xfId="17249"/>
    <cellStyle name="Обычный 3 11 33 2 4 3 2" xfId="17250"/>
    <cellStyle name="Обычный 3 11 33 2 4 4" xfId="17251"/>
    <cellStyle name="Обычный 3 11 33 2 5" xfId="17252"/>
    <cellStyle name="Обычный 3 11 33 2 5 2" xfId="17253"/>
    <cellStyle name="Обычный 3 11 33 2 5 2 2" xfId="17254"/>
    <cellStyle name="Обычный 3 11 33 2 5 3" xfId="17255"/>
    <cellStyle name="Обычный 3 11 33 2 6" xfId="17256"/>
    <cellStyle name="Обычный 3 11 33 2 6 2" xfId="17257"/>
    <cellStyle name="Обычный 3 11 33 2 7" xfId="17258"/>
    <cellStyle name="Обычный 3 11 33 3" xfId="17259"/>
    <cellStyle name="Обычный 3 11 33 3 2" xfId="17260"/>
    <cellStyle name="Обычный 3 11 33 3 2 2" xfId="17261"/>
    <cellStyle name="Обычный 3 11 33 3 2 2 2" xfId="17262"/>
    <cellStyle name="Обычный 3 11 33 3 2 2 2 2" xfId="17263"/>
    <cellStyle name="Обычный 3 11 33 3 2 2 3" xfId="17264"/>
    <cellStyle name="Обычный 3 11 33 3 2 3" xfId="17265"/>
    <cellStyle name="Обычный 3 11 33 3 2 3 2" xfId="17266"/>
    <cellStyle name="Обычный 3 11 33 3 2 4" xfId="17267"/>
    <cellStyle name="Обычный 3 11 33 3 3" xfId="17268"/>
    <cellStyle name="Обычный 3 11 33 3 3 2" xfId="17269"/>
    <cellStyle name="Обычный 3 11 33 3 3 2 2" xfId="17270"/>
    <cellStyle name="Обычный 3 11 33 3 3 3" xfId="17271"/>
    <cellStyle name="Обычный 3 11 33 3 4" xfId="17272"/>
    <cellStyle name="Обычный 3 11 33 3 4 2" xfId="17273"/>
    <cellStyle name="Обычный 3 11 33 3 5" xfId="17274"/>
    <cellStyle name="Обычный 3 11 33 4" xfId="17275"/>
    <cellStyle name="Обычный 3 11 33 4 2" xfId="17276"/>
    <cellStyle name="Обычный 3 11 33 4 2 2" xfId="17277"/>
    <cellStyle name="Обычный 3 11 33 4 2 2 2" xfId="17278"/>
    <cellStyle name="Обычный 3 11 33 4 2 2 2 2" xfId="17279"/>
    <cellStyle name="Обычный 3 11 33 4 2 2 3" xfId="17280"/>
    <cellStyle name="Обычный 3 11 33 4 2 3" xfId="17281"/>
    <cellStyle name="Обычный 3 11 33 4 2 3 2" xfId="17282"/>
    <cellStyle name="Обычный 3 11 33 4 2 4" xfId="17283"/>
    <cellStyle name="Обычный 3 11 33 4 3" xfId="17284"/>
    <cellStyle name="Обычный 3 11 33 4 3 2" xfId="17285"/>
    <cellStyle name="Обычный 3 11 33 4 3 2 2" xfId="17286"/>
    <cellStyle name="Обычный 3 11 33 4 3 3" xfId="17287"/>
    <cellStyle name="Обычный 3 11 33 4 4" xfId="17288"/>
    <cellStyle name="Обычный 3 11 33 4 4 2" xfId="17289"/>
    <cellStyle name="Обычный 3 11 33 4 5" xfId="17290"/>
    <cellStyle name="Обычный 3 11 33 5" xfId="17291"/>
    <cellStyle name="Обычный 3 11 33 5 2" xfId="17292"/>
    <cellStyle name="Обычный 3 11 33 5 2 2" xfId="17293"/>
    <cellStyle name="Обычный 3 11 33 5 2 2 2" xfId="17294"/>
    <cellStyle name="Обычный 3 11 33 5 2 3" xfId="17295"/>
    <cellStyle name="Обычный 3 11 33 5 3" xfId="17296"/>
    <cellStyle name="Обычный 3 11 33 5 3 2" xfId="17297"/>
    <cellStyle name="Обычный 3 11 33 5 4" xfId="17298"/>
    <cellStyle name="Обычный 3 11 33 6" xfId="17299"/>
    <cellStyle name="Обычный 3 11 33 6 2" xfId="17300"/>
    <cellStyle name="Обычный 3 11 33 6 2 2" xfId="17301"/>
    <cellStyle name="Обычный 3 11 33 6 3" xfId="17302"/>
    <cellStyle name="Обычный 3 11 33 7" xfId="17303"/>
    <cellStyle name="Обычный 3 11 33 7 2" xfId="17304"/>
    <cellStyle name="Обычный 3 11 33 8" xfId="17305"/>
    <cellStyle name="Обычный 3 11 34" xfId="17306"/>
    <cellStyle name="Обычный 3 11 34 2" xfId="17307"/>
    <cellStyle name="Обычный 3 11 34 2 2" xfId="17308"/>
    <cellStyle name="Обычный 3 11 34 2 2 2" xfId="17309"/>
    <cellStyle name="Обычный 3 11 34 2 2 2 2" xfId="17310"/>
    <cellStyle name="Обычный 3 11 34 2 2 2 2 2" xfId="17311"/>
    <cellStyle name="Обычный 3 11 34 2 2 2 2 2 2" xfId="17312"/>
    <cellStyle name="Обычный 3 11 34 2 2 2 2 3" xfId="17313"/>
    <cellStyle name="Обычный 3 11 34 2 2 2 3" xfId="17314"/>
    <cellStyle name="Обычный 3 11 34 2 2 2 3 2" xfId="17315"/>
    <cellStyle name="Обычный 3 11 34 2 2 2 4" xfId="17316"/>
    <cellStyle name="Обычный 3 11 34 2 2 3" xfId="17317"/>
    <cellStyle name="Обычный 3 11 34 2 2 3 2" xfId="17318"/>
    <cellStyle name="Обычный 3 11 34 2 2 3 2 2" xfId="17319"/>
    <cellStyle name="Обычный 3 11 34 2 2 3 3" xfId="17320"/>
    <cellStyle name="Обычный 3 11 34 2 2 4" xfId="17321"/>
    <cellStyle name="Обычный 3 11 34 2 2 4 2" xfId="17322"/>
    <cellStyle name="Обычный 3 11 34 2 2 5" xfId="17323"/>
    <cellStyle name="Обычный 3 11 34 2 3" xfId="17324"/>
    <cellStyle name="Обычный 3 11 34 2 3 2" xfId="17325"/>
    <cellStyle name="Обычный 3 11 34 2 3 2 2" xfId="17326"/>
    <cellStyle name="Обычный 3 11 34 2 3 2 2 2" xfId="17327"/>
    <cellStyle name="Обычный 3 11 34 2 3 2 2 2 2" xfId="17328"/>
    <cellStyle name="Обычный 3 11 34 2 3 2 2 3" xfId="17329"/>
    <cellStyle name="Обычный 3 11 34 2 3 2 3" xfId="17330"/>
    <cellStyle name="Обычный 3 11 34 2 3 2 3 2" xfId="17331"/>
    <cellStyle name="Обычный 3 11 34 2 3 2 4" xfId="17332"/>
    <cellStyle name="Обычный 3 11 34 2 3 3" xfId="17333"/>
    <cellStyle name="Обычный 3 11 34 2 3 3 2" xfId="17334"/>
    <cellStyle name="Обычный 3 11 34 2 3 3 2 2" xfId="17335"/>
    <cellStyle name="Обычный 3 11 34 2 3 3 3" xfId="17336"/>
    <cellStyle name="Обычный 3 11 34 2 3 4" xfId="17337"/>
    <cellStyle name="Обычный 3 11 34 2 3 4 2" xfId="17338"/>
    <cellStyle name="Обычный 3 11 34 2 3 5" xfId="17339"/>
    <cellStyle name="Обычный 3 11 34 2 4" xfId="17340"/>
    <cellStyle name="Обычный 3 11 34 2 4 2" xfId="17341"/>
    <cellStyle name="Обычный 3 11 34 2 4 2 2" xfId="17342"/>
    <cellStyle name="Обычный 3 11 34 2 4 2 2 2" xfId="17343"/>
    <cellStyle name="Обычный 3 11 34 2 4 2 3" xfId="17344"/>
    <cellStyle name="Обычный 3 11 34 2 4 3" xfId="17345"/>
    <cellStyle name="Обычный 3 11 34 2 4 3 2" xfId="17346"/>
    <cellStyle name="Обычный 3 11 34 2 4 4" xfId="17347"/>
    <cellStyle name="Обычный 3 11 34 2 5" xfId="17348"/>
    <cellStyle name="Обычный 3 11 34 2 5 2" xfId="17349"/>
    <cellStyle name="Обычный 3 11 34 2 5 2 2" xfId="17350"/>
    <cellStyle name="Обычный 3 11 34 2 5 3" xfId="17351"/>
    <cellStyle name="Обычный 3 11 34 2 6" xfId="17352"/>
    <cellStyle name="Обычный 3 11 34 2 6 2" xfId="17353"/>
    <cellStyle name="Обычный 3 11 34 2 7" xfId="17354"/>
    <cellStyle name="Обычный 3 11 34 3" xfId="17355"/>
    <cellStyle name="Обычный 3 11 34 3 2" xfId="17356"/>
    <cellStyle name="Обычный 3 11 34 3 2 2" xfId="17357"/>
    <cellStyle name="Обычный 3 11 34 3 2 2 2" xfId="17358"/>
    <cellStyle name="Обычный 3 11 34 3 2 2 2 2" xfId="17359"/>
    <cellStyle name="Обычный 3 11 34 3 2 2 3" xfId="17360"/>
    <cellStyle name="Обычный 3 11 34 3 2 3" xfId="17361"/>
    <cellStyle name="Обычный 3 11 34 3 2 3 2" xfId="17362"/>
    <cellStyle name="Обычный 3 11 34 3 2 4" xfId="17363"/>
    <cellStyle name="Обычный 3 11 34 3 3" xfId="17364"/>
    <cellStyle name="Обычный 3 11 34 3 3 2" xfId="17365"/>
    <cellStyle name="Обычный 3 11 34 3 3 2 2" xfId="17366"/>
    <cellStyle name="Обычный 3 11 34 3 3 3" xfId="17367"/>
    <cellStyle name="Обычный 3 11 34 3 4" xfId="17368"/>
    <cellStyle name="Обычный 3 11 34 3 4 2" xfId="17369"/>
    <cellStyle name="Обычный 3 11 34 3 5" xfId="17370"/>
    <cellStyle name="Обычный 3 11 34 4" xfId="17371"/>
    <cellStyle name="Обычный 3 11 34 4 2" xfId="17372"/>
    <cellStyle name="Обычный 3 11 34 4 2 2" xfId="17373"/>
    <cellStyle name="Обычный 3 11 34 4 2 2 2" xfId="17374"/>
    <cellStyle name="Обычный 3 11 34 4 2 2 2 2" xfId="17375"/>
    <cellStyle name="Обычный 3 11 34 4 2 2 3" xfId="17376"/>
    <cellStyle name="Обычный 3 11 34 4 2 3" xfId="17377"/>
    <cellStyle name="Обычный 3 11 34 4 2 3 2" xfId="17378"/>
    <cellStyle name="Обычный 3 11 34 4 2 4" xfId="17379"/>
    <cellStyle name="Обычный 3 11 34 4 3" xfId="17380"/>
    <cellStyle name="Обычный 3 11 34 4 3 2" xfId="17381"/>
    <cellStyle name="Обычный 3 11 34 4 3 2 2" xfId="17382"/>
    <cellStyle name="Обычный 3 11 34 4 3 3" xfId="17383"/>
    <cellStyle name="Обычный 3 11 34 4 4" xfId="17384"/>
    <cellStyle name="Обычный 3 11 34 4 4 2" xfId="17385"/>
    <cellStyle name="Обычный 3 11 34 4 5" xfId="17386"/>
    <cellStyle name="Обычный 3 11 34 5" xfId="17387"/>
    <cellStyle name="Обычный 3 11 34 5 2" xfId="17388"/>
    <cellStyle name="Обычный 3 11 34 5 2 2" xfId="17389"/>
    <cellStyle name="Обычный 3 11 34 5 2 2 2" xfId="17390"/>
    <cellStyle name="Обычный 3 11 34 5 2 3" xfId="17391"/>
    <cellStyle name="Обычный 3 11 34 5 3" xfId="17392"/>
    <cellStyle name="Обычный 3 11 34 5 3 2" xfId="17393"/>
    <cellStyle name="Обычный 3 11 34 5 4" xfId="17394"/>
    <cellStyle name="Обычный 3 11 34 6" xfId="17395"/>
    <cellStyle name="Обычный 3 11 34 6 2" xfId="17396"/>
    <cellStyle name="Обычный 3 11 34 6 2 2" xfId="17397"/>
    <cellStyle name="Обычный 3 11 34 6 3" xfId="17398"/>
    <cellStyle name="Обычный 3 11 34 7" xfId="17399"/>
    <cellStyle name="Обычный 3 11 34 7 2" xfId="17400"/>
    <cellStyle name="Обычный 3 11 34 8" xfId="17401"/>
    <cellStyle name="Обычный 3 11 35" xfId="17402"/>
    <cellStyle name="Обычный 3 11 35 2" xfId="17403"/>
    <cellStyle name="Обычный 3 11 35 2 2" xfId="17404"/>
    <cellStyle name="Обычный 3 11 35 2 2 2" xfId="17405"/>
    <cellStyle name="Обычный 3 11 35 2 2 2 2" xfId="17406"/>
    <cellStyle name="Обычный 3 11 35 2 2 2 2 2" xfId="17407"/>
    <cellStyle name="Обычный 3 11 35 2 2 2 2 2 2" xfId="17408"/>
    <cellStyle name="Обычный 3 11 35 2 2 2 2 3" xfId="17409"/>
    <cellStyle name="Обычный 3 11 35 2 2 2 3" xfId="17410"/>
    <cellStyle name="Обычный 3 11 35 2 2 2 3 2" xfId="17411"/>
    <cellStyle name="Обычный 3 11 35 2 2 2 4" xfId="17412"/>
    <cellStyle name="Обычный 3 11 35 2 2 3" xfId="17413"/>
    <cellStyle name="Обычный 3 11 35 2 2 3 2" xfId="17414"/>
    <cellStyle name="Обычный 3 11 35 2 2 3 2 2" xfId="17415"/>
    <cellStyle name="Обычный 3 11 35 2 2 3 3" xfId="17416"/>
    <cellStyle name="Обычный 3 11 35 2 2 4" xfId="17417"/>
    <cellStyle name="Обычный 3 11 35 2 2 4 2" xfId="17418"/>
    <cellStyle name="Обычный 3 11 35 2 2 5" xfId="17419"/>
    <cellStyle name="Обычный 3 11 35 2 3" xfId="17420"/>
    <cellStyle name="Обычный 3 11 35 2 3 2" xfId="17421"/>
    <cellStyle name="Обычный 3 11 35 2 3 2 2" xfId="17422"/>
    <cellStyle name="Обычный 3 11 35 2 3 2 2 2" xfId="17423"/>
    <cellStyle name="Обычный 3 11 35 2 3 2 2 2 2" xfId="17424"/>
    <cellStyle name="Обычный 3 11 35 2 3 2 2 3" xfId="17425"/>
    <cellStyle name="Обычный 3 11 35 2 3 2 3" xfId="17426"/>
    <cellStyle name="Обычный 3 11 35 2 3 2 3 2" xfId="17427"/>
    <cellStyle name="Обычный 3 11 35 2 3 2 4" xfId="17428"/>
    <cellStyle name="Обычный 3 11 35 2 3 3" xfId="17429"/>
    <cellStyle name="Обычный 3 11 35 2 3 3 2" xfId="17430"/>
    <cellStyle name="Обычный 3 11 35 2 3 3 2 2" xfId="17431"/>
    <cellStyle name="Обычный 3 11 35 2 3 3 3" xfId="17432"/>
    <cellStyle name="Обычный 3 11 35 2 3 4" xfId="17433"/>
    <cellStyle name="Обычный 3 11 35 2 3 4 2" xfId="17434"/>
    <cellStyle name="Обычный 3 11 35 2 3 5" xfId="17435"/>
    <cellStyle name="Обычный 3 11 35 2 4" xfId="17436"/>
    <cellStyle name="Обычный 3 11 35 2 4 2" xfId="17437"/>
    <cellStyle name="Обычный 3 11 35 2 4 2 2" xfId="17438"/>
    <cellStyle name="Обычный 3 11 35 2 4 2 2 2" xfId="17439"/>
    <cellStyle name="Обычный 3 11 35 2 4 2 3" xfId="17440"/>
    <cellStyle name="Обычный 3 11 35 2 4 3" xfId="17441"/>
    <cellStyle name="Обычный 3 11 35 2 4 3 2" xfId="17442"/>
    <cellStyle name="Обычный 3 11 35 2 4 4" xfId="17443"/>
    <cellStyle name="Обычный 3 11 35 2 5" xfId="17444"/>
    <cellStyle name="Обычный 3 11 35 2 5 2" xfId="17445"/>
    <cellStyle name="Обычный 3 11 35 2 5 2 2" xfId="17446"/>
    <cellStyle name="Обычный 3 11 35 2 5 3" xfId="17447"/>
    <cellStyle name="Обычный 3 11 35 2 6" xfId="17448"/>
    <cellStyle name="Обычный 3 11 35 2 6 2" xfId="17449"/>
    <cellStyle name="Обычный 3 11 35 2 7" xfId="17450"/>
    <cellStyle name="Обычный 3 11 35 3" xfId="17451"/>
    <cellStyle name="Обычный 3 11 35 3 2" xfId="17452"/>
    <cellStyle name="Обычный 3 11 35 3 2 2" xfId="17453"/>
    <cellStyle name="Обычный 3 11 35 3 2 2 2" xfId="17454"/>
    <cellStyle name="Обычный 3 11 35 3 2 2 2 2" xfId="17455"/>
    <cellStyle name="Обычный 3 11 35 3 2 2 3" xfId="17456"/>
    <cellStyle name="Обычный 3 11 35 3 2 3" xfId="17457"/>
    <cellStyle name="Обычный 3 11 35 3 2 3 2" xfId="17458"/>
    <cellStyle name="Обычный 3 11 35 3 2 4" xfId="17459"/>
    <cellStyle name="Обычный 3 11 35 3 3" xfId="17460"/>
    <cellStyle name="Обычный 3 11 35 3 3 2" xfId="17461"/>
    <cellStyle name="Обычный 3 11 35 3 3 2 2" xfId="17462"/>
    <cellStyle name="Обычный 3 11 35 3 3 3" xfId="17463"/>
    <cellStyle name="Обычный 3 11 35 3 4" xfId="17464"/>
    <cellStyle name="Обычный 3 11 35 3 4 2" xfId="17465"/>
    <cellStyle name="Обычный 3 11 35 3 5" xfId="17466"/>
    <cellStyle name="Обычный 3 11 35 4" xfId="17467"/>
    <cellStyle name="Обычный 3 11 35 4 2" xfId="17468"/>
    <cellStyle name="Обычный 3 11 35 4 2 2" xfId="17469"/>
    <cellStyle name="Обычный 3 11 35 4 2 2 2" xfId="17470"/>
    <cellStyle name="Обычный 3 11 35 4 2 2 2 2" xfId="17471"/>
    <cellStyle name="Обычный 3 11 35 4 2 2 3" xfId="17472"/>
    <cellStyle name="Обычный 3 11 35 4 2 3" xfId="17473"/>
    <cellStyle name="Обычный 3 11 35 4 2 3 2" xfId="17474"/>
    <cellStyle name="Обычный 3 11 35 4 2 4" xfId="17475"/>
    <cellStyle name="Обычный 3 11 35 4 3" xfId="17476"/>
    <cellStyle name="Обычный 3 11 35 4 3 2" xfId="17477"/>
    <cellStyle name="Обычный 3 11 35 4 3 2 2" xfId="17478"/>
    <cellStyle name="Обычный 3 11 35 4 3 3" xfId="17479"/>
    <cellStyle name="Обычный 3 11 35 4 4" xfId="17480"/>
    <cellStyle name="Обычный 3 11 35 4 4 2" xfId="17481"/>
    <cellStyle name="Обычный 3 11 35 4 5" xfId="17482"/>
    <cellStyle name="Обычный 3 11 35 5" xfId="17483"/>
    <cellStyle name="Обычный 3 11 35 5 2" xfId="17484"/>
    <cellStyle name="Обычный 3 11 35 5 2 2" xfId="17485"/>
    <cellStyle name="Обычный 3 11 35 5 2 2 2" xfId="17486"/>
    <cellStyle name="Обычный 3 11 35 5 2 3" xfId="17487"/>
    <cellStyle name="Обычный 3 11 35 5 3" xfId="17488"/>
    <cellStyle name="Обычный 3 11 35 5 3 2" xfId="17489"/>
    <cellStyle name="Обычный 3 11 35 5 4" xfId="17490"/>
    <cellStyle name="Обычный 3 11 35 6" xfId="17491"/>
    <cellStyle name="Обычный 3 11 35 6 2" xfId="17492"/>
    <cellStyle name="Обычный 3 11 35 6 2 2" xfId="17493"/>
    <cellStyle name="Обычный 3 11 35 6 3" xfId="17494"/>
    <cellStyle name="Обычный 3 11 35 7" xfId="17495"/>
    <cellStyle name="Обычный 3 11 35 7 2" xfId="17496"/>
    <cellStyle name="Обычный 3 11 35 8" xfId="17497"/>
    <cellStyle name="Обычный 3 11 36" xfId="17498"/>
    <cellStyle name="Обычный 3 11 36 2" xfId="17499"/>
    <cellStyle name="Обычный 3 11 36 2 2" xfId="17500"/>
    <cellStyle name="Обычный 3 11 36 2 2 2" xfId="17501"/>
    <cellStyle name="Обычный 3 11 36 2 2 2 2" xfId="17502"/>
    <cellStyle name="Обычный 3 11 36 2 2 2 2 2" xfId="17503"/>
    <cellStyle name="Обычный 3 11 36 2 2 2 2 2 2" xfId="17504"/>
    <cellStyle name="Обычный 3 11 36 2 2 2 2 3" xfId="17505"/>
    <cellStyle name="Обычный 3 11 36 2 2 2 3" xfId="17506"/>
    <cellStyle name="Обычный 3 11 36 2 2 2 3 2" xfId="17507"/>
    <cellStyle name="Обычный 3 11 36 2 2 2 4" xfId="17508"/>
    <cellStyle name="Обычный 3 11 36 2 2 3" xfId="17509"/>
    <cellStyle name="Обычный 3 11 36 2 2 3 2" xfId="17510"/>
    <cellStyle name="Обычный 3 11 36 2 2 3 2 2" xfId="17511"/>
    <cellStyle name="Обычный 3 11 36 2 2 3 3" xfId="17512"/>
    <cellStyle name="Обычный 3 11 36 2 2 4" xfId="17513"/>
    <cellStyle name="Обычный 3 11 36 2 2 4 2" xfId="17514"/>
    <cellStyle name="Обычный 3 11 36 2 2 5" xfId="17515"/>
    <cellStyle name="Обычный 3 11 36 2 3" xfId="17516"/>
    <cellStyle name="Обычный 3 11 36 2 3 2" xfId="17517"/>
    <cellStyle name="Обычный 3 11 36 2 3 2 2" xfId="17518"/>
    <cellStyle name="Обычный 3 11 36 2 3 2 2 2" xfId="17519"/>
    <cellStyle name="Обычный 3 11 36 2 3 2 2 2 2" xfId="17520"/>
    <cellStyle name="Обычный 3 11 36 2 3 2 2 3" xfId="17521"/>
    <cellStyle name="Обычный 3 11 36 2 3 2 3" xfId="17522"/>
    <cellStyle name="Обычный 3 11 36 2 3 2 3 2" xfId="17523"/>
    <cellStyle name="Обычный 3 11 36 2 3 2 4" xfId="17524"/>
    <cellStyle name="Обычный 3 11 36 2 3 3" xfId="17525"/>
    <cellStyle name="Обычный 3 11 36 2 3 3 2" xfId="17526"/>
    <cellStyle name="Обычный 3 11 36 2 3 3 2 2" xfId="17527"/>
    <cellStyle name="Обычный 3 11 36 2 3 3 3" xfId="17528"/>
    <cellStyle name="Обычный 3 11 36 2 3 4" xfId="17529"/>
    <cellStyle name="Обычный 3 11 36 2 3 4 2" xfId="17530"/>
    <cellStyle name="Обычный 3 11 36 2 3 5" xfId="17531"/>
    <cellStyle name="Обычный 3 11 36 2 4" xfId="17532"/>
    <cellStyle name="Обычный 3 11 36 2 4 2" xfId="17533"/>
    <cellStyle name="Обычный 3 11 36 2 4 2 2" xfId="17534"/>
    <cellStyle name="Обычный 3 11 36 2 4 2 2 2" xfId="17535"/>
    <cellStyle name="Обычный 3 11 36 2 4 2 3" xfId="17536"/>
    <cellStyle name="Обычный 3 11 36 2 4 3" xfId="17537"/>
    <cellStyle name="Обычный 3 11 36 2 4 3 2" xfId="17538"/>
    <cellStyle name="Обычный 3 11 36 2 4 4" xfId="17539"/>
    <cellStyle name="Обычный 3 11 36 2 5" xfId="17540"/>
    <cellStyle name="Обычный 3 11 36 2 5 2" xfId="17541"/>
    <cellStyle name="Обычный 3 11 36 2 5 2 2" xfId="17542"/>
    <cellStyle name="Обычный 3 11 36 2 5 3" xfId="17543"/>
    <cellStyle name="Обычный 3 11 36 2 6" xfId="17544"/>
    <cellStyle name="Обычный 3 11 36 2 6 2" xfId="17545"/>
    <cellStyle name="Обычный 3 11 36 2 7" xfId="17546"/>
    <cellStyle name="Обычный 3 11 36 3" xfId="17547"/>
    <cellStyle name="Обычный 3 11 36 3 2" xfId="17548"/>
    <cellStyle name="Обычный 3 11 36 3 2 2" xfId="17549"/>
    <cellStyle name="Обычный 3 11 36 3 2 2 2" xfId="17550"/>
    <cellStyle name="Обычный 3 11 36 3 2 2 2 2" xfId="17551"/>
    <cellStyle name="Обычный 3 11 36 3 2 2 3" xfId="17552"/>
    <cellStyle name="Обычный 3 11 36 3 2 3" xfId="17553"/>
    <cellStyle name="Обычный 3 11 36 3 2 3 2" xfId="17554"/>
    <cellStyle name="Обычный 3 11 36 3 2 4" xfId="17555"/>
    <cellStyle name="Обычный 3 11 36 3 3" xfId="17556"/>
    <cellStyle name="Обычный 3 11 36 3 3 2" xfId="17557"/>
    <cellStyle name="Обычный 3 11 36 3 3 2 2" xfId="17558"/>
    <cellStyle name="Обычный 3 11 36 3 3 3" xfId="17559"/>
    <cellStyle name="Обычный 3 11 36 3 4" xfId="17560"/>
    <cellStyle name="Обычный 3 11 36 3 4 2" xfId="17561"/>
    <cellStyle name="Обычный 3 11 36 3 5" xfId="17562"/>
    <cellStyle name="Обычный 3 11 36 4" xfId="17563"/>
    <cellStyle name="Обычный 3 11 36 4 2" xfId="17564"/>
    <cellStyle name="Обычный 3 11 36 4 2 2" xfId="17565"/>
    <cellStyle name="Обычный 3 11 36 4 2 2 2" xfId="17566"/>
    <cellStyle name="Обычный 3 11 36 4 2 2 2 2" xfId="17567"/>
    <cellStyle name="Обычный 3 11 36 4 2 2 3" xfId="17568"/>
    <cellStyle name="Обычный 3 11 36 4 2 3" xfId="17569"/>
    <cellStyle name="Обычный 3 11 36 4 2 3 2" xfId="17570"/>
    <cellStyle name="Обычный 3 11 36 4 2 4" xfId="17571"/>
    <cellStyle name="Обычный 3 11 36 4 3" xfId="17572"/>
    <cellStyle name="Обычный 3 11 36 4 3 2" xfId="17573"/>
    <cellStyle name="Обычный 3 11 36 4 3 2 2" xfId="17574"/>
    <cellStyle name="Обычный 3 11 36 4 3 3" xfId="17575"/>
    <cellStyle name="Обычный 3 11 36 4 4" xfId="17576"/>
    <cellStyle name="Обычный 3 11 36 4 4 2" xfId="17577"/>
    <cellStyle name="Обычный 3 11 36 4 5" xfId="17578"/>
    <cellStyle name="Обычный 3 11 36 5" xfId="17579"/>
    <cellStyle name="Обычный 3 11 36 5 2" xfId="17580"/>
    <cellStyle name="Обычный 3 11 36 5 2 2" xfId="17581"/>
    <cellStyle name="Обычный 3 11 36 5 2 2 2" xfId="17582"/>
    <cellStyle name="Обычный 3 11 36 5 2 3" xfId="17583"/>
    <cellStyle name="Обычный 3 11 36 5 3" xfId="17584"/>
    <cellStyle name="Обычный 3 11 36 5 3 2" xfId="17585"/>
    <cellStyle name="Обычный 3 11 36 5 4" xfId="17586"/>
    <cellStyle name="Обычный 3 11 36 6" xfId="17587"/>
    <cellStyle name="Обычный 3 11 36 6 2" xfId="17588"/>
    <cellStyle name="Обычный 3 11 36 6 2 2" xfId="17589"/>
    <cellStyle name="Обычный 3 11 36 6 3" xfId="17590"/>
    <cellStyle name="Обычный 3 11 36 7" xfId="17591"/>
    <cellStyle name="Обычный 3 11 36 7 2" xfId="17592"/>
    <cellStyle name="Обычный 3 11 36 8" xfId="17593"/>
    <cellStyle name="Обычный 3 11 37" xfId="17594"/>
    <cellStyle name="Обычный 3 11 37 2" xfId="17595"/>
    <cellStyle name="Обычный 3 11 37 2 2" xfId="17596"/>
    <cellStyle name="Обычный 3 11 37 2 2 2" xfId="17597"/>
    <cellStyle name="Обычный 3 11 37 2 2 2 2" xfId="17598"/>
    <cellStyle name="Обычный 3 11 37 2 2 2 2 2" xfId="17599"/>
    <cellStyle name="Обычный 3 11 37 2 2 2 2 2 2" xfId="17600"/>
    <cellStyle name="Обычный 3 11 37 2 2 2 2 3" xfId="17601"/>
    <cellStyle name="Обычный 3 11 37 2 2 2 3" xfId="17602"/>
    <cellStyle name="Обычный 3 11 37 2 2 2 3 2" xfId="17603"/>
    <cellStyle name="Обычный 3 11 37 2 2 2 4" xfId="17604"/>
    <cellStyle name="Обычный 3 11 37 2 2 3" xfId="17605"/>
    <cellStyle name="Обычный 3 11 37 2 2 3 2" xfId="17606"/>
    <cellStyle name="Обычный 3 11 37 2 2 3 2 2" xfId="17607"/>
    <cellStyle name="Обычный 3 11 37 2 2 3 3" xfId="17608"/>
    <cellStyle name="Обычный 3 11 37 2 2 4" xfId="17609"/>
    <cellStyle name="Обычный 3 11 37 2 2 4 2" xfId="17610"/>
    <cellStyle name="Обычный 3 11 37 2 2 5" xfId="17611"/>
    <cellStyle name="Обычный 3 11 37 2 3" xfId="17612"/>
    <cellStyle name="Обычный 3 11 37 2 3 2" xfId="17613"/>
    <cellStyle name="Обычный 3 11 37 2 3 2 2" xfId="17614"/>
    <cellStyle name="Обычный 3 11 37 2 3 2 2 2" xfId="17615"/>
    <cellStyle name="Обычный 3 11 37 2 3 2 2 2 2" xfId="17616"/>
    <cellStyle name="Обычный 3 11 37 2 3 2 2 3" xfId="17617"/>
    <cellStyle name="Обычный 3 11 37 2 3 2 3" xfId="17618"/>
    <cellStyle name="Обычный 3 11 37 2 3 2 3 2" xfId="17619"/>
    <cellStyle name="Обычный 3 11 37 2 3 2 4" xfId="17620"/>
    <cellStyle name="Обычный 3 11 37 2 3 3" xfId="17621"/>
    <cellStyle name="Обычный 3 11 37 2 3 3 2" xfId="17622"/>
    <cellStyle name="Обычный 3 11 37 2 3 3 2 2" xfId="17623"/>
    <cellStyle name="Обычный 3 11 37 2 3 3 3" xfId="17624"/>
    <cellStyle name="Обычный 3 11 37 2 3 4" xfId="17625"/>
    <cellStyle name="Обычный 3 11 37 2 3 4 2" xfId="17626"/>
    <cellStyle name="Обычный 3 11 37 2 3 5" xfId="17627"/>
    <cellStyle name="Обычный 3 11 37 2 4" xfId="17628"/>
    <cellStyle name="Обычный 3 11 37 2 4 2" xfId="17629"/>
    <cellStyle name="Обычный 3 11 37 2 4 2 2" xfId="17630"/>
    <cellStyle name="Обычный 3 11 37 2 4 2 2 2" xfId="17631"/>
    <cellStyle name="Обычный 3 11 37 2 4 2 3" xfId="17632"/>
    <cellStyle name="Обычный 3 11 37 2 4 3" xfId="17633"/>
    <cellStyle name="Обычный 3 11 37 2 4 3 2" xfId="17634"/>
    <cellStyle name="Обычный 3 11 37 2 4 4" xfId="17635"/>
    <cellStyle name="Обычный 3 11 37 2 5" xfId="17636"/>
    <cellStyle name="Обычный 3 11 37 2 5 2" xfId="17637"/>
    <cellStyle name="Обычный 3 11 37 2 5 2 2" xfId="17638"/>
    <cellStyle name="Обычный 3 11 37 2 5 3" xfId="17639"/>
    <cellStyle name="Обычный 3 11 37 2 6" xfId="17640"/>
    <cellStyle name="Обычный 3 11 37 2 6 2" xfId="17641"/>
    <cellStyle name="Обычный 3 11 37 2 7" xfId="17642"/>
    <cellStyle name="Обычный 3 11 37 3" xfId="17643"/>
    <cellStyle name="Обычный 3 11 37 3 2" xfId="17644"/>
    <cellStyle name="Обычный 3 11 37 3 2 2" xfId="17645"/>
    <cellStyle name="Обычный 3 11 37 3 2 2 2" xfId="17646"/>
    <cellStyle name="Обычный 3 11 37 3 2 2 2 2" xfId="17647"/>
    <cellStyle name="Обычный 3 11 37 3 2 2 3" xfId="17648"/>
    <cellStyle name="Обычный 3 11 37 3 2 3" xfId="17649"/>
    <cellStyle name="Обычный 3 11 37 3 2 3 2" xfId="17650"/>
    <cellStyle name="Обычный 3 11 37 3 2 4" xfId="17651"/>
    <cellStyle name="Обычный 3 11 37 3 3" xfId="17652"/>
    <cellStyle name="Обычный 3 11 37 3 3 2" xfId="17653"/>
    <cellStyle name="Обычный 3 11 37 3 3 2 2" xfId="17654"/>
    <cellStyle name="Обычный 3 11 37 3 3 3" xfId="17655"/>
    <cellStyle name="Обычный 3 11 37 3 4" xfId="17656"/>
    <cellStyle name="Обычный 3 11 37 3 4 2" xfId="17657"/>
    <cellStyle name="Обычный 3 11 37 3 5" xfId="17658"/>
    <cellStyle name="Обычный 3 11 37 4" xfId="17659"/>
    <cellStyle name="Обычный 3 11 37 4 2" xfId="17660"/>
    <cellStyle name="Обычный 3 11 37 4 2 2" xfId="17661"/>
    <cellStyle name="Обычный 3 11 37 4 2 2 2" xfId="17662"/>
    <cellStyle name="Обычный 3 11 37 4 2 2 2 2" xfId="17663"/>
    <cellStyle name="Обычный 3 11 37 4 2 2 3" xfId="17664"/>
    <cellStyle name="Обычный 3 11 37 4 2 3" xfId="17665"/>
    <cellStyle name="Обычный 3 11 37 4 2 3 2" xfId="17666"/>
    <cellStyle name="Обычный 3 11 37 4 2 4" xfId="17667"/>
    <cellStyle name="Обычный 3 11 37 4 3" xfId="17668"/>
    <cellStyle name="Обычный 3 11 37 4 3 2" xfId="17669"/>
    <cellStyle name="Обычный 3 11 37 4 3 2 2" xfId="17670"/>
    <cellStyle name="Обычный 3 11 37 4 3 3" xfId="17671"/>
    <cellStyle name="Обычный 3 11 37 4 4" xfId="17672"/>
    <cellStyle name="Обычный 3 11 37 4 4 2" xfId="17673"/>
    <cellStyle name="Обычный 3 11 37 4 5" xfId="17674"/>
    <cellStyle name="Обычный 3 11 37 5" xfId="17675"/>
    <cellStyle name="Обычный 3 11 37 5 2" xfId="17676"/>
    <cellStyle name="Обычный 3 11 37 5 2 2" xfId="17677"/>
    <cellStyle name="Обычный 3 11 37 5 2 2 2" xfId="17678"/>
    <cellStyle name="Обычный 3 11 37 5 2 3" xfId="17679"/>
    <cellStyle name="Обычный 3 11 37 5 3" xfId="17680"/>
    <cellStyle name="Обычный 3 11 37 5 3 2" xfId="17681"/>
    <cellStyle name="Обычный 3 11 37 5 4" xfId="17682"/>
    <cellStyle name="Обычный 3 11 37 6" xfId="17683"/>
    <cellStyle name="Обычный 3 11 37 6 2" xfId="17684"/>
    <cellStyle name="Обычный 3 11 37 6 2 2" xfId="17685"/>
    <cellStyle name="Обычный 3 11 37 6 3" xfId="17686"/>
    <cellStyle name="Обычный 3 11 37 7" xfId="17687"/>
    <cellStyle name="Обычный 3 11 37 7 2" xfId="17688"/>
    <cellStyle name="Обычный 3 11 37 8" xfId="17689"/>
    <cellStyle name="Обычный 3 11 38" xfId="17690"/>
    <cellStyle name="Обычный 3 11 38 2" xfId="17691"/>
    <cellStyle name="Обычный 3 11 38 2 2" xfId="17692"/>
    <cellStyle name="Обычный 3 11 38 2 2 2" xfId="17693"/>
    <cellStyle name="Обычный 3 11 38 2 2 2 2" xfId="17694"/>
    <cellStyle name="Обычный 3 11 38 2 2 2 2 2" xfId="17695"/>
    <cellStyle name="Обычный 3 11 38 2 2 2 2 2 2" xfId="17696"/>
    <cellStyle name="Обычный 3 11 38 2 2 2 2 3" xfId="17697"/>
    <cellStyle name="Обычный 3 11 38 2 2 2 3" xfId="17698"/>
    <cellStyle name="Обычный 3 11 38 2 2 2 3 2" xfId="17699"/>
    <cellStyle name="Обычный 3 11 38 2 2 2 4" xfId="17700"/>
    <cellStyle name="Обычный 3 11 38 2 2 3" xfId="17701"/>
    <cellStyle name="Обычный 3 11 38 2 2 3 2" xfId="17702"/>
    <cellStyle name="Обычный 3 11 38 2 2 3 2 2" xfId="17703"/>
    <cellStyle name="Обычный 3 11 38 2 2 3 3" xfId="17704"/>
    <cellStyle name="Обычный 3 11 38 2 2 4" xfId="17705"/>
    <cellStyle name="Обычный 3 11 38 2 2 4 2" xfId="17706"/>
    <cellStyle name="Обычный 3 11 38 2 2 5" xfId="17707"/>
    <cellStyle name="Обычный 3 11 38 2 3" xfId="17708"/>
    <cellStyle name="Обычный 3 11 38 2 3 2" xfId="17709"/>
    <cellStyle name="Обычный 3 11 38 2 3 2 2" xfId="17710"/>
    <cellStyle name="Обычный 3 11 38 2 3 2 2 2" xfId="17711"/>
    <cellStyle name="Обычный 3 11 38 2 3 2 2 2 2" xfId="17712"/>
    <cellStyle name="Обычный 3 11 38 2 3 2 2 3" xfId="17713"/>
    <cellStyle name="Обычный 3 11 38 2 3 2 3" xfId="17714"/>
    <cellStyle name="Обычный 3 11 38 2 3 2 3 2" xfId="17715"/>
    <cellStyle name="Обычный 3 11 38 2 3 2 4" xfId="17716"/>
    <cellStyle name="Обычный 3 11 38 2 3 3" xfId="17717"/>
    <cellStyle name="Обычный 3 11 38 2 3 3 2" xfId="17718"/>
    <cellStyle name="Обычный 3 11 38 2 3 3 2 2" xfId="17719"/>
    <cellStyle name="Обычный 3 11 38 2 3 3 3" xfId="17720"/>
    <cellStyle name="Обычный 3 11 38 2 3 4" xfId="17721"/>
    <cellStyle name="Обычный 3 11 38 2 3 4 2" xfId="17722"/>
    <cellStyle name="Обычный 3 11 38 2 3 5" xfId="17723"/>
    <cellStyle name="Обычный 3 11 38 2 4" xfId="17724"/>
    <cellStyle name="Обычный 3 11 38 2 4 2" xfId="17725"/>
    <cellStyle name="Обычный 3 11 38 2 4 2 2" xfId="17726"/>
    <cellStyle name="Обычный 3 11 38 2 4 2 2 2" xfId="17727"/>
    <cellStyle name="Обычный 3 11 38 2 4 2 3" xfId="17728"/>
    <cellStyle name="Обычный 3 11 38 2 4 3" xfId="17729"/>
    <cellStyle name="Обычный 3 11 38 2 4 3 2" xfId="17730"/>
    <cellStyle name="Обычный 3 11 38 2 4 4" xfId="17731"/>
    <cellStyle name="Обычный 3 11 38 2 5" xfId="17732"/>
    <cellStyle name="Обычный 3 11 38 2 5 2" xfId="17733"/>
    <cellStyle name="Обычный 3 11 38 2 5 2 2" xfId="17734"/>
    <cellStyle name="Обычный 3 11 38 2 5 3" xfId="17735"/>
    <cellStyle name="Обычный 3 11 38 2 6" xfId="17736"/>
    <cellStyle name="Обычный 3 11 38 2 6 2" xfId="17737"/>
    <cellStyle name="Обычный 3 11 38 2 7" xfId="17738"/>
    <cellStyle name="Обычный 3 11 38 3" xfId="17739"/>
    <cellStyle name="Обычный 3 11 38 3 2" xfId="17740"/>
    <cellStyle name="Обычный 3 11 38 3 2 2" xfId="17741"/>
    <cellStyle name="Обычный 3 11 38 3 2 2 2" xfId="17742"/>
    <cellStyle name="Обычный 3 11 38 3 2 2 2 2" xfId="17743"/>
    <cellStyle name="Обычный 3 11 38 3 2 2 3" xfId="17744"/>
    <cellStyle name="Обычный 3 11 38 3 2 3" xfId="17745"/>
    <cellStyle name="Обычный 3 11 38 3 2 3 2" xfId="17746"/>
    <cellStyle name="Обычный 3 11 38 3 2 4" xfId="17747"/>
    <cellStyle name="Обычный 3 11 38 3 3" xfId="17748"/>
    <cellStyle name="Обычный 3 11 38 3 3 2" xfId="17749"/>
    <cellStyle name="Обычный 3 11 38 3 3 2 2" xfId="17750"/>
    <cellStyle name="Обычный 3 11 38 3 3 3" xfId="17751"/>
    <cellStyle name="Обычный 3 11 38 3 4" xfId="17752"/>
    <cellStyle name="Обычный 3 11 38 3 4 2" xfId="17753"/>
    <cellStyle name="Обычный 3 11 38 3 5" xfId="17754"/>
    <cellStyle name="Обычный 3 11 38 4" xfId="17755"/>
    <cellStyle name="Обычный 3 11 38 4 2" xfId="17756"/>
    <cellStyle name="Обычный 3 11 38 4 2 2" xfId="17757"/>
    <cellStyle name="Обычный 3 11 38 4 2 2 2" xfId="17758"/>
    <cellStyle name="Обычный 3 11 38 4 2 2 2 2" xfId="17759"/>
    <cellStyle name="Обычный 3 11 38 4 2 2 3" xfId="17760"/>
    <cellStyle name="Обычный 3 11 38 4 2 3" xfId="17761"/>
    <cellStyle name="Обычный 3 11 38 4 2 3 2" xfId="17762"/>
    <cellStyle name="Обычный 3 11 38 4 2 4" xfId="17763"/>
    <cellStyle name="Обычный 3 11 38 4 3" xfId="17764"/>
    <cellStyle name="Обычный 3 11 38 4 3 2" xfId="17765"/>
    <cellStyle name="Обычный 3 11 38 4 3 2 2" xfId="17766"/>
    <cellStyle name="Обычный 3 11 38 4 3 3" xfId="17767"/>
    <cellStyle name="Обычный 3 11 38 4 4" xfId="17768"/>
    <cellStyle name="Обычный 3 11 38 4 4 2" xfId="17769"/>
    <cellStyle name="Обычный 3 11 38 4 5" xfId="17770"/>
    <cellStyle name="Обычный 3 11 38 5" xfId="17771"/>
    <cellStyle name="Обычный 3 11 38 5 2" xfId="17772"/>
    <cellStyle name="Обычный 3 11 38 5 2 2" xfId="17773"/>
    <cellStyle name="Обычный 3 11 38 5 2 2 2" xfId="17774"/>
    <cellStyle name="Обычный 3 11 38 5 2 3" xfId="17775"/>
    <cellStyle name="Обычный 3 11 38 5 3" xfId="17776"/>
    <cellStyle name="Обычный 3 11 38 5 3 2" xfId="17777"/>
    <cellStyle name="Обычный 3 11 38 5 4" xfId="17778"/>
    <cellStyle name="Обычный 3 11 38 6" xfId="17779"/>
    <cellStyle name="Обычный 3 11 38 6 2" xfId="17780"/>
    <cellStyle name="Обычный 3 11 38 6 2 2" xfId="17781"/>
    <cellStyle name="Обычный 3 11 38 6 3" xfId="17782"/>
    <cellStyle name="Обычный 3 11 38 7" xfId="17783"/>
    <cellStyle name="Обычный 3 11 38 7 2" xfId="17784"/>
    <cellStyle name="Обычный 3 11 38 8" xfId="17785"/>
    <cellStyle name="Обычный 3 11 39" xfId="17786"/>
    <cellStyle name="Обычный 3 11 39 2" xfId="17787"/>
    <cellStyle name="Обычный 3 11 39 2 2" xfId="17788"/>
    <cellStyle name="Обычный 3 11 39 2 2 2" xfId="17789"/>
    <cellStyle name="Обычный 3 11 39 2 2 2 2" xfId="17790"/>
    <cellStyle name="Обычный 3 11 39 2 2 2 2 2" xfId="17791"/>
    <cellStyle name="Обычный 3 11 39 2 2 2 2 2 2" xfId="17792"/>
    <cellStyle name="Обычный 3 11 39 2 2 2 2 3" xfId="17793"/>
    <cellStyle name="Обычный 3 11 39 2 2 2 3" xfId="17794"/>
    <cellStyle name="Обычный 3 11 39 2 2 2 3 2" xfId="17795"/>
    <cellStyle name="Обычный 3 11 39 2 2 2 4" xfId="17796"/>
    <cellStyle name="Обычный 3 11 39 2 2 3" xfId="17797"/>
    <cellStyle name="Обычный 3 11 39 2 2 3 2" xfId="17798"/>
    <cellStyle name="Обычный 3 11 39 2 2 3 2 2" xfId="17799"/>
    <cellStyle name="Обычный 3 11 39 2 2 3 3" xfId="17800"/>
    <cellStyle name="Обычный 3 11 39 2 2 4" xfId="17801"/>
    <cellStyle name="Обычный 3 11 39 2 2 4 2" xfId="17802"/>
    <cellStyle name="Обычный 3 11 39 2 2 5" xfId="17803"/>
    <cellStyle name="Обычный 3 11 39 2 3" xfId="17804"/>
    <cellStyle name="Обычный 3 11 39 2 3 2" xfId="17805"/>
    <cellStyle name="Обычный 3 11 39 2 3 2 2" xfId="17806"/>
    <cellStyle name="Обычный 3 11 39 2 3 2 2 2" xfId="17807"/>
    <cellStyle name="Обычный 3 11 39 2 3 2 2 2 2" xfId="17808"/>
    <cellStyle name="Обычный 3 11 39 2 3 2 2 3" xfId="17809"/>
    <cellStyle name="Обычный 3 11 39 2 3 2 3" xfId="17810"/>
    <cellStyle name="Обычный 3 11 39 2 3 2 3 2" xfId="17811"/>
    <cellStyle name="Обычный 3 11 39 2 3 2 4" xfId="17812"/>
    <cellStyle name="Обычный 3 11 39 2 3 3" xfId="17813"/>
    <cellStyle name="Обычный 3 11 39 2 3 3 2" xfId="17814"/>
    <cellStyle name="Обычный 3 11 39 2 3 3 2 2" xfId="17815"/>
    <cellStyle name="Обычный 3 11 39 2 3 3 3" xfId="17816"/>
    <cellStyle name="Обычный 3 11 39 2 3 4" xfId="17817"/>
    <cellStyle name="Обычный 3 11 39 2 3 4 2" xfId="17818"/>
    <cellStyle name="Обычный 3 11 39 2 3 5" xfId="17819"/>
    <cellStyle name="Обычный 3 11 39 2 4" xfId="17820"/>
    <cellStyle name="Обычный 3 11 39 2 4 2" xfId="17821"/>
    <cellStyle name="Обычный 3 11 39 2 4 2 2" xfId="17822"/>
    <cellStyle name="Обычный 3 11 39 2 4 2 2 2" xfId="17823"/>
    <cellStyle name="Обычный 3 11 39 2 4 2 3" xfId="17824"/>
    <cellStyle name="Обычный 3 11 39 2 4 3" xfId="17825"/>
    <cellStyle name="Обычный 3 11 39 2 4 3 2" xfId="17826"/>
    <cellStyle name="Обычный 3 11 39 2 4 4" xfId="17827"/>
    <cellStyle name="Обычный 3 11 39 2 5" xfId="17828"/>
    <cellStyle name="Обычный 3 11 39 2 5 2" xfId="17829"/>
    <cellStyle name="Обычный 3 11 39 2 5 2 2" xfId="17830"/>
    <cellStyle name="Обычный 3 11 39 2 5 3" xfId="17831"/>
    <cellStyle name="Обычный 3 11 39 2 6" xfId="17832"/>
    <cellStyle name="Обычный 3 11 39 2 6 2" xfId="17833"/>
    <cellStyle name="Обычный 3 11 39 2 7" xfId="17834"/>
    <cellStyle name="Обычный 3 11 39 3" xfId="17835"/>
    <cellStyle name="Обычный 3 11 39 3 2" xfId="17836"/>
    <cellStyle name="Обычный 3 11 39 3 2 2" xfId="17837"/>
    <cellStyle name="Обычный 3 11 39 3 2 2 2" xfId="17838"/>
    <cellStyle name="Обычный 3 11 39 3 2 2 2 2" xfId="17839"/>
    <cellStyle name="Обычный 3 11 39 3 2 2 3" xfId="17840"/>
    <cellStyle name="Обычный 3 11 39 3 2 3" xfId="17841"/>
    <cellStyle name="Обычный 3 11 39 3 2 3 2" xfId="17842"/>
    <cellStyle name="Обычный 3 11 39 3 2 4" xfId="17843"/>
    <cellStyle name="Обычный 3 11 39 3 3" xfId="17844"/>
    <cellStyle name="Обычный 3 11 39 3 3 2" xfId="17845"/>
    <cellStyle name="Обычный 3 11 39 3 3 2 2" xfId="17846"/>
    <cellStyle name="Обычный 3 11 39 3 3 3" xfId="17847"/>
    <cellStyle name="Обычный 3 11 39 3 4" xfId="17848"/>
    <cellStyle name="Обычный 3 11 39 3 4 2" xfId="17849"/>
    <cellStyle name="Обычный 3 11 39 3 5" xfId="17850"/>
    <cellStyle name="Обычный 3 11 39 4" xfId="17851"/>
    <cellStyle name="Обычный 3 11 39 4 2" xfId="17852"/>
    <cellStyle name="Обычный 3 11 39 4 2 2" xfId="17853"/>
    <cellStyle name="Обычный 3 11 39 4 2 2 2" xfId="17854"/>
    <cellStyle name="Обычный 3 11 39 4 2 2 2 2" xfId="17855"/>
    <cellStyle name="Обычный 3 11 39 4 2 2 3" xfId="17856"/>
    <cellStyle name="Обычный 3 11 39 4 2 3" xfId="17857"/>
    <cellStyle name="Обычный 3 11 39 4 2 3 2" xfId="17858"/>
    <cellStyle name="Обычный 3 11 39 4 2 4" xfId="17859"/>
    <cellStyle name="Обычный 3 11 39 4 3" xfId="17860"/>
    <cellStyle name="Обычный 3 11 39 4 3 2" xfId="17861"/>
    <cellStyle name="Обычный 3 11 39 4 3 2 2" xfId="17862"/>
    <cellStyle name="Обычный 3 11 39 4 3 3" xfId="17863"/>
    <cellStyle name="Обычный 3 11 39 4 4" xfId="17864"/>
    <cellStyle name="Обычный 3 11 39 4 4 2" xfId="17865"/>
    <cellStyle name="Обычный 3 11 39 4 5" xfId="17866"/>
    <cellStyle name="Обычный 3 11 39 5" xfId="17867"/>
    <cellStyle name="Обычный 3 11 39 5 2" xfId="17868"/>
    <cellStyle name="Обычный 3 11 39 5 2 2" xfId="17869"/>
    <cellStyle name="Обычный 3 11 39 5 2 2 2" xfId="17870"/>
    <cellStyle name="Обычный 3 11 39 5 2 3" xfId="17871"/>
    <cellStyle name="Обычный 3 11 39 5 3" xfId="17872"/>
    <cellStyle name="Обычный 3 11 39 5 3 2" xfId="17873"/>
    <cellStyle name="Обычный 3 11 39 5 4" xfId="17874"/>
    <cellStyle name="Обычный 3 11 39 6" xfId="17875"/>
    <cellStyle name="Обычный 3 11 39 6 2" xfId="17876"/>
    <cellStyle name="Обычный 3 11 39 6 2 2" xfId="17877"/>
    <cellStyle name="Обычный 3 11 39 6 3" xfId="17878"/>
    <cellStyle name="Обычный 3 11 39 7" xfId="17879"/>
    <cellStyle name="Обычный 3 11 39 7 2" xfId="17880"/>
    <cellStyle name="Обычный 3 11 39 8" xfId="17881"/>
    <cellStyle name="Обычный 3 11 4" xfId="17882"/>
    <cellStyle name="Обычный 3 11 4 2" xfId="17883"/>
    <cellStyle name="Обычный 3 11 4 2 2" xfId="17884"/>
    <cellStyle name="Обычный 3 11 4 2 2 2" xfId="17885"/>
    <cellStyle name="Обычный 3 11 4 2 2 2 2" xfId="17886"/>
    <cellStyle name="Обычный 3 11 4 2 2 2 2 2" xfId="17887"/>
    <cellStyle name="Обычный 3 11 4 2 2 2 2 2 2" xfId="17888"/>
    <cellStyle name="Обычный 3 11 4 2 2 2 2 3" xfId="17889"/>
    <cellStyle name="Обычный 3 11 4 2 2 2 3" xfId="17890"/>
    <cellStyle name="Обычный 3 11 4 2 2 2 3 2" xfId="17891"/>
    <cellStyle name="Обычный 3 11 4 2 2 2 4" xfId="17892"/>
    <cellStyle name="Обычный 3 11 4 2 2 3" xfId="17893"/>
    <cellStyle name="Обычный 3 11 4 2 2 3 2" xfId="17894"/>
    <cellStyle name="Обычный 3 11 4 2 2 3 2 2" xfId="17895"/>
    <cellStyle name="Обычный 3 11 4 2 2 3 3" xfId="17896"/>
    <cellStyle name="Обычный 3 11 4 2 2 4" xfId="17897"/>
    <cellStyle name="Обычный 3 11 4 2 2 4 2" xfId="17898"/>
    <cellStyle name="Обычный 3 11 4 2 2 5" xfId="17899"/>
    <cellStyle name="Обычный 3 11 4 2 3" xfId="17900"/>
    <cellStyle name="Обычный 3 11 4 2 3 2" xfId="17901"/>
    <cellStyle name="Обычный 3 11 4 2 3 2 2" xfId="17902"/>
    <cellStyle name="Обычный 3 11 4 2 3 2 2 2" xfId="17903"/>
    <cellStyle name="Обычный 3 11 4 2 3 2 2 2 2" xfId="17904"/>
    <cellStyle name="Обычный 3 11 4 2 3 2 2 3" xfId="17905"/>
    <cellStyle name="Обычный 3 11 4 2 3 2 3" xfId="17906"/>
    <cellStyle name="Обычный 3 11 4 2 3 2 3 2" xfId="17907"/>
    <cellStyle name="Обычный 3 11 4 2 3 2 4" xfId="17908"/>
    <cellStyle name="Обычный 3 11 4 2 3 3" xfId="17909"/>
    <cellStyle name="Обычный 3 11 4 2 3 3 2" xfId="17910"/>
    <cellStyle name="Обычный 3 11 4 2 3 3 2 2" xfId="17911"/>
    <cellStyle name="Обычный 3 11 4 2 3 3 3" xfId="17912"/>
    <cellStyle name="Обычный 3 11 4 2 3 4" xfId="17913"/>
    <cellStyle name="Обычный 3 11 4 2 3 4 2" xfId="17914"/>
    <cellStyle name="Обычный 3 11 4 2 3 5" xfId="17915"/>
    <cellStyle name="Обычный 3 11 4 2 4" xfId="17916"/>
    <cellStyle name="Обычный 3 11 4 2 4 2" xfId="17917"/>
    <cellStyle name="Обычный 3 11 4 2 4 2 2" xfId="17918"/>
    <cellStyle name="Обычный 3 11 4 2 4 2 2 2" xfId="17919"/>
    <cellStyle name="Обычный 3 11 4 2 4 2 3" xfId="17920"/>
    <cellStyle name="Обычный 3 11 4 2 4 3" xfId="17921"/>
    <cellStyle name="Обычный 3 11 4 2 4 3 2" xfId="17922"/>
    <cellStyle name="Обычный 3 11 4 2 4 4" xfId="17923"/>
    <cellStyle name="Обычный 3 11 4 2 5" xfId="17924"/>
    <cellStyle name="Обычный 3 11 4 2 5 2" xfId="17925"/>
    <cellStyle name="Обычный 3 11 4 2 5 2 2" xfId="17926"/>
    <cellStyle name="Обычный 3 11 4 2 5 3" xfId="17927"/>
    <cellStyle name="Обычный 3 11 4 2 6" xfId="17928"/>
    <cellStyle name="Обычный 3 11 4 2 6 2" xfId="17929"/>
    <cellStyle name="Обычный 3 11 4 2 7" xfId="17930"/>
    <cellStyle name="Обычный 3 11 4 3" xfId="17931"/>
    <cellStyle name="Обычный 3 11 4 3 2" xfId="17932"/>
    <cellStyle name="Обычный 3 11 4 3 2 2" xfId="17933"/>
    <cellStyle name="Обычный 3 11 4 3 2 2 2" xfId="17934"/>
    <cellStyle name="Обычный 3 11 4 3 2 2 2 2" xfId="17935"/>
    <cellStyle name="Обычный 3 11 4 3 2 2 3" xfId="17936"/>
    <cellStyle name="Обычный 3 11 4 3 2 3" xfId="17937"/>
    <cellStyle name="Обычный 3 11 4 3 2 3 2" xfId="17938"/>
    <cellStyle name="Обычный 3 11 4 3 2 4" xfId="17939"/>
    <cellStyle name="Обычный 3 11 4 3 3" xfId="17940"/>
    <cellStyle name="Обычный 3 11 4 3 3 2" xfId="17941"/>
    <cellStyle name="Обычный 3 11 4 3 3 2 2" xfId="17942"/>
    <cellStyle name="Обычный 3 11 4 3 3 3" xfId="17943"/>
    <cellStyle name="Обычный 3 11 4 3 4" xfId="17944"/>
    <cellStyle name="Обычный 3 11 4 3 4 2" xfId="17945"/>
    <cellStyle name="Обычный 3 11 4 3 5" xfId="17946"/>
    <cellStyle name="Обычный 3 11 4 4" xfId="17947"/>
    <cellStyle name="Обычный 3 11 4 4 2" xfId="17948"/>
    <cellStyle name="Обычный 3 11 4 4 2 2" xfId="17949"/>
    <cellStyle name="Обычный 3 11 4 4 2 2 2" xfId="17950"/>
    <cellStyle name="Обычный 3 11 4 4 2 2 2 2" xfId="17951"/>
    <cellStyle name="Обычный 3 11 4 4 2 2 3" xfId="17952"/>
    <cellStyle name="Обычный 3 11 4 4 2 3" xfId="17953"/>
    <cellStyle name="Обычный 3 11 4 4 2 3 2" xfId="17954"/>
    <cellStyle name="Обычный 3 11 4 4 2 4" xfId="17955"/>
    <cellStyle name="Обычный 3 11 4 4 3" xfId="17956"/>
    <cellStyle name="Обычный 3 11 4 4 3 2" xfId="17957"/>
    <cellStyle name="Обычный 3 11 4 4 3 2 2" xfId="17958"/>
    <cellStyle name="Обычный 3 11 4 4 3 3" xfId="17959"/>
    <cellStyle name="Обычный 3 11 4 4 4" xfId="17960"/>
    <cellStyle name="Обычный 3 11 4 4 4 2" xfId="17961"/>
    <cellStyle name="Обычный 3 11 4 4 5" xfId="17962"/>
    <cellStyle name="Обычный 3 11 4 5" xfId="17963"/>
    <cellStyle name="Обычный 3 11 4 5 2" xfId="17964"/>
    <cellStyle name="Обычный 3 11 4 5 2 2" xfId="17965"/>
    <cellStyle name="Обычный 3 11 4 5 2 2 2" xfId="17966"/>
    <cellStyle name="Обычный 3 11 4 5 2 3" xfId="17967"/>
    <cellStyle name="Обычный 3 11 4 5 3" xfId="17968"/>
    <cellStyle name="Обычный 3 11 4 5 3 2" xfId="17969"/>
    <cellStyle name="Обычный 3 11 4 5 4" xfId="17970"/>
    <cellStyle name="Обычный 3 11 4 6" xfId="17971"/>
    <cellStyle name="Обычный 3 11 4 6 2" xfId="17972"/>
    <cellStyle name="Обычный 3 11 4 6 2 2" xfId="17973"/>
    <cellStyle name="Обычный 3 11 4 6 3" xfId="17974"/>
    <cellStyle name="Обычный 3 11 4 7" xfId="17975"/>
    <cellStyle name="Обычный 3 11 4 7 2" xfId="17976"/>
    <cellStyle name="Обычный 3 11 4 8" xfId="17977"/>
    <cellStyle name="Обычный 3 11 40" xfId="17978"/>
    <cellStyle name="Обычный 3 11 40 2" xfId="17979"/>
    <cellStyle name="Обычный 3 11 40 2 2" xfId="17980"/>
    <cellStyle name="Обычный 3 11 40 2 2 2" xfId="17981"/>
    <cellStyle name="Обычный 3 11 40 2 2 2 2" xfId="17982"/>
    <cellStyle name="Обычный 3 11 40 2 2 2 2 2" xfId="17983"/>
    <cellStyle name="Обычный 3 11 40 2 2 2 2 2 2" xfId="17984"/>
    <cellStyle name="Обычный 3 11 40 2 2 2 2 3" xfId="17985"/>
    <cellStyle name="Обычный 3 11 40 2 2 2 3" xfId="17986"/>
    <cellStyle name="Обычный 3 11 40 2 2 2 3 2" xfId="17987"/>
    <cellStyle name="Обычный 3 11 40 2 2 2 4" xfId="17988"/>
    <cellStyle name="Обычный 3 11 40 2 2 3" xfId="17989"/>
    <cellStyle name="Обычный 3 11 40 2 2 3 2" xfId="17990"/>
    <cellStyle name="Обычный 3 11 40 2 2 3 2 2" xfId="17991"/>
    <cellStyle name="Обычный 3 11 40 2 2 3 3" xfId="17992"/>
    <cellStyle name="Обычный 3 11 40 2 2 4" xfId="17993"/>
    <cellStyle name="Обычный 3 11 40 2 2 4 2" xfId="17994"/>
    <cellStyle name="Обычный 3 11 40 2 2 5" xfId="17995"/>
    <cellStyle name="Обычный 3 11 40 2 3" xfId="17996"/>
    <cellStyle name="Обычный 3 11 40 2 3 2" xfId="17997"/>
    <cellStyle name="Обычный 3 11 40 2 3 2 2" xfId="17998"/>
    <cellStyle name="Обычный 3 11 40 2 3 2 2 2" xfId="17999"/>
    <cellStyle name="Обычный 3 11 40 2 3 2 2 2 2" xfId="18000"/>
    <cellStyle name="Обычный 3 11 40 2 3 2 2 3" xfId="18001"/>
    <cellStyle name="Обычный 3 11 40 2 3 2 3" xfId="18002"/>
    <cellStyle name="Обычный 3 11 40 2 3 2 3 2" xfId="18003"/>
    <cellStyle name="Обычный 3 11 40 2 3 2 4" xfId="18004"/>
    <cellStyle name="Обычный 3 11 40 2 3 3" xfId="18005"/>
    <cellStyle name="Обычный 3 11 40 2 3 3 2" xfId="18006"/>
    <cellStyle name="Обычный 3 11 40 2 3 3 2 2" xfId="18007"/>
    <cellStyle name="Обычный 3 11 40 2 3 3 3" xfId="18008"/>
    <cellStyle name="Обычный 3 11 40 2 3 4" xfId="18009"/>
    <cellStyle name="Обычный 3 11 40 2 3 4 2" xfId="18010"/>
    <cellStyle name="Обычный 3 11 40 2 3 5" xfId="18011"/>
    <cellStyle name="Обычный 3 11 40 2 4" xfId="18012"/>
    <cellStyle name="Обычный 3 11 40 2 4 2" xfId="18013"/>
    <cellStyle name="Обычный 3 11 40 2 4 2 2" xfId="18014"/>
    <cellStyle name="Обычный 3 11 40 2 4 2 2 2" xfId="18015"/>
    <cellStyle name="Обычный 3 11 40 2 4 2 3" xfId="18016"/>
    <cellStyle name="Обычный 3 11 40 2 4 3" xfId="18017"/>
    <cellStyle name="Обычный 3 11 40 2 4 3 2" xfId="18018"/>
    <cellStyle name="Обычный 3 11 40 2 4 4" xfId="18019"/>
    <cellStyle name="Обычный 3 11 40 2 5" xfId="18020"/>
    <cellStyle name="Обычный 3 11 40 2 5 2" xfId="18021"/>
    <cellStyle name="Обычный 3 11 40 2 5 2 2" xfId="18022"/>
    <cellStyle name="Обычный 3 11 40 2 5 3" xfId="18023"/>
    <cellStyle name="Обычный 3 11 40 2 6" xfId="18024"/>
    <cellStyle name="Обычный 3 11 40 2 6 2" xfId="18025"/>
    <cellStyle name="Обычный 3 11 40 2 7" xfId="18026"/>
    <cellStyle name="Обычный 3 11 40 3" xfId="18027"/>
    <cellStyle name="Обычный 3 11 40 3 2" xfId="18028"/>
    <cellStyle name="Обычный 3 11 40 3 2 2" xfId="18029"/>
    <cellStyle name="Обычный 3 11 40 3 2 2 2" xfId="18030"/>
    <cellStyle name="Обычный 3 11 40 3 2 2 2 2" xfId="18031"/>
    <cellStyle name="Обычный 3 11 40 3 2 2 3" xfId="18032"/>
    <cellStyle name="Обычный 3 11 40 3 2 3" xfId="18033"/>
    <cellStyle name="Обычный 3 11 40 3 2 3 2" xfId="18034"/>
    <cellStyle name="Обычный 3 11 40 3 2 4" xfId="18035"/>
    <cellStyle name="Обычный 3 11 40 3 3" xfId="18036"/>
    <cellStyle name="Обычный 3 11 40 3 3 2" xfId="18037"/>
    <cellStyle name="Обычный 3 11 40 3 3 2 2" xfId="18038"/>
    <cellStyle name="Обычный 3 11 40 3 3 3" xfId="18039"/>
    <cellStyle name="Обычный 3 11 40 3 4" xfId="18040"/>
    <cellStyle name="Обычный 3 11 40 3 4 2" xfId="18041"/>
    <cellStyle name="Обычный 3 11 40 3 5" xfId="18042"/>
    <cellStyle name="Обычный 3 11 40 4" xfId="18043"/>
    <cellStyle name="Обычный 3 11 40 4 2" xfId="18044"/>
    <cellStyle name="Обычный 3 11 40 4 2 2" xfId="18045"/>
    <cellStyle name="Обычный 3 11 40 4 2 2 2" xfId="18046"/>
    <cellStyle name="Обычный 3 11 40 4 2 2 2 2" xfId="18047"/>
    <cellStyle name="Обычный 3 11 40 4 2 2 3" xfId="18048"/>
    <cellStyle name="Обычный 3 11 40 4 2 3" xfId="18049"/>
    <cellStyle name="Обычный 3 11 40 4 2 3 2" xfId="18050"/>
    <cellStyle name="Обычный 3 11 40 4 2 4" xfId="18051"/>
    <cellStyle name="Обычный 3 11 40 4 3" xfId="18052"/>
    <cellStyle name="Обычный 3 11 40 4 3 2" xfId="18053"/>
    <cellStyle name="Обычный 3 11 40 4 3 2 2" xfId="18054"/>
    <cellStyle name="Обычный 3 11 40 4 3 3" xfId="18055"/>
    <cellStyle name="Обычный 3 11 40 4 4" xfId="18056"/>
    <cellStyle name="Обычный 3 11 40 4 4 2" xfId="18057"/>
    <cellStyle name="Обычный 3 11 40 4 5" xfId="18058"/>
    <cellStyle name="Обычный 3 11 40 5" xfId="18059"/>
    <cellStyle name="Обычный 3 11 40 5 2" xfId="18060"/>
    <cellStyle name="Обычный 3 11 40 5 2 2" xfId="18061"/>
    <cellStyle name="Обычный 3 11 40 5 2 2 2" xfId="18062"/>
    <cellStyle name="Обычный 3 11 40 5 2 3" xfId="18063"/>
    <cellStyle name="Обычный 3 11 40 5 3" xfId="18064"/>
    <cellStyle name="Обычный 3 11 40 5 3 2" xfId="18065"/>
    <cellStyle name="Обычный 3 11 40 5 4" xfId="18066"/>
    <cellStyle name="Обычный 3 11 40 6" xfId="18067"/>
    <cellStyle name="Обычный 3 11 40 6 2" xfId="18068"/>
    <cellStyle name="Обычный 3 11 40 6 2 2" xfId="18069"/>
    <cellStyle name="Обычный 3 11 40 6 3" xfId="18070"/>
    <cellStyle name="Обычный 3 11 40 7" xfId="18071"/>
    <cellStyle name="Обычный 3 11 40 7 2" xfId="18072"/>
    <cellStyle name="Обычный 3 11 40 8" xfId="18073"/>
    <cellStyle name="Обычный 3 11 41" xfId="18074"/>
    <cellStyle name="Обычный 3 11 41 2" xfId="18075"/>
    <cellStyle name="Обычный 3 11 41 2 2" xfId="18076"/>
    <cellStyle name="Обычный 3 11 41 2 2 2" xfId="18077"/>
    <cellStyle name="Обычный 3 11 41 2 2 2 2" xfId="18078"/>
    <cellStyle name="Обычный 3 11 41 2 2 2 2 2" xfId="18079"/>
    <cellStyle name="Обычный 3 11 41 2 2 2 2 2 2" xfId="18080"/>
    <cellStyle name="Обычный 3 11 41 2 2 2 2 3" xfId="18081"/>
    <cellStyle name="Обычный 3 11 41 2 2 2 3" xfId="18082"/>
    <cellStyle name="Обычный 3 11 41 2 2 2 3 2" xfId="18083"/>
    <cellStyle name="Обычный 3 11 41 2 2 2 4" xfId="18084"/>
    <cellStyle name="Обычный 3 11 41 2 2 3" xfId="18085"/>
    <cellStyle name="Обычный 3 11 41 2 2 3 2" xfId="18086"/>
    <cellStyle name="Обычный 3 11 41 2 2 3 2 2" xfId="18087"/>
    <cellStyle name="Обычный 3 11 41 2 2 3 3" xfId="18088"/>
    <cellStyle name="Обычный 3 11 41 2 2 4" xfId="18089"/>
    <cellStyle name="Обычный 3 11 41 2 2 4 2" xfId="18090"/>
    <cellStyle name="Обычный 3 11 41 2 2 5" xfId="18091"/>
    <cellStyle name="Обычный 3 11 41 2 3" xfId="18092"/>
    <cellStyle name="Обычный 3 11 41 2 3 2" xfId="18093"/>
    <cellStyle name="Обычный 3 11 41 2 3 2 2" xfId="18094"/>
    <cellStyle name="Обычный 3 11 41 2 3 2 2 2" xfId="18095"/>
    <cellStyle name="Обычный 3 11 41 2 3 2 2 2 2" xfId="18096"/>
    <cellStyle name="Обычный 3 11 41 2 3 2 2 3" xfId="18097"/>
    <cellStyle name="Обычный 3 11 41 2 3 2 3" xfId="18098"/>
    <cellStyle name="Обычный 3 11 41 2 3 2 3 2" xfId="18099"/>
    <cellStyle name="Обычный 3 11 41 2 3 2 4" xfId="18100"/>
    <cellStyle name="Обычный 3 11 41 2 3 3" xfId="18101"/>
    <cellStyle name="Обычный 3 11 41 2 3 3 2" xfId="18102"/>
    <cellStyle name="Обычный 3 11 41 2 3 3 2 2" xfId="18103"/>
    <cellStyle name="Обычный 3 11 41 2 3 3 3" xfId="18104"/>
    <cellStyle name="Обычный 3 11 41 2 3 4" xfId="18105"/>
    <cellStyle name="Обычный 3 11 41 2 3 4 2" xfId="18106"/>
    <cellStyle name="Обычный 3 11 41 2 3 5" xfId="18107"/>
    <cellStyle name="Обычный 3 11 41 2 4" xfId="18108"/>
    <cellStyle name="Обычный 3 11 41 2 4 2" xfId="18109"/>
    <cellStyle name="Обычный 3 11 41 2 4 2 2" xfId="18110"/>
    <cellStyle name="Обычный 3 11 41 2 4 2 2 2" xfId="18111"/>
    <cellStyle name="Обычный 3 11 41 2 4 2 3" xfId="18112"/>
    <cellStyle name="Обычный 3 11 41 2 4 3" xfId="18113"/>
    <cellStyle name="Обычный 3 11 41 2 4 3 2" xfId="18114"/>
    <cellStyle name="Обычный 3 11 41 2 4 4" xfId="18115"/>
    <cellStyle name="Обычный 3 11 41 2 5" xfId="18116"/>
    <cellStyle name="Обычный 3 11 41 2 5 2" xfId="18117"/>
    <cellStyle name="Обычный 3 11 41 2 5 2 2" xfId="18118"/>
    <cellStyle name="Обычный 3 11 41 2 5 3" xfId="18119"/>
    <cellStyle name="Обычный 3 11 41 2 6" xfId="18120"/>
    <cellStyle name="Обычный 3 11 41 2 6 2" xfId="18121"/>
    <cellStyle name="Обычный 3 11 41 2 7" xfId="18122"/>
    <cellStyle name="Обычный 3 11 41 3" xfId="18123"/>
    <cellStyle name="Обычный 3 11 41 3 2" xfId="18124"/>
    <cellStyle name="Обычный 3 11 41 3 2 2" xfId="18125"/>
    <cellStyle name="Обычный 3 11 41 3 2 2 2" xfId="18126"/>
    <cellStyle name="Обычный 3 11 41 3 2 2 2 2" xfId="18127"/>
    <cellStyle name="Обычный 3 11 41 3 2 2 3" xfId="18128"/>
    <cellStyle name="Обычный 3 11 41 3 2 3" xfId="18129"/>
    <cellStyle name="Обычный 3 11 41 3 2 3 2" xfId="18130"/>
    <cellStyle name="Обычный 3 11 41 3 2 4" xfId="18131"/>
    <cellStyle name="Обычный 3 11 41 3 3" xfId="18132"/>
    <cellStyle name="Обычный 3 11 41 3 3 2" xfId="18133"/>
    <cellStyle name="Обычный 3 11 41 3 3 2 2" xfId="18134"/>
    <cellStyle name="Обычный 3 11 41 3 3 3" xfId="18135"/>
    <cellStyle name="Обычный 3 11 41 3 4" xfId="18136"/>
    <cellStyle name="Обычный 3 11 41 3 4 2" xfId="18137"/>
    <cellStyle name="Обычный 3 11 41 3 5" xfId="18138"/>
    <cellStyle name="Обычный 3 11 41 4" xfId="18139"/>
    <cellStyle name="Обычный 3 11 41 4 2" xfId="18140"/>
    <cellStyle name="Обычный 3 11 41 4 2 2" xfId="18141"/>
    <cellStyle name="Обычный 3 11 41 4 2 2 2" xfId="18142"/>
    <cellStyle name="Обычный 3 11 41 4 2 2 2 2" xfId="18143"/>
    <cellStyle name="Обычный 3 11 41 4 2 2 3" xfId="18144"/>
    <cellStyle name="Обычный 3 11 41 4 2 3" xfId="18145"/>
    <cellStyle name="Обычный 3 11 41 4 2 3 2" xfId="18146"/>
    <cellStyle name="Обычный 3 11 41 4 2 4" xfId="18147"/>
    <cellStyle name="Обычный 3 11 41 4 3" xfId="18148"/>
    <cellStyle name="Обычный 3 11 41 4 3 2" xfId="18149"/>
    <cellStyle name="Обычный 3 11 41 4 3 2 2" xfId="18150"/>
    <cellStyle name="Обычный 3 11 41 4 3 3" xfId="18151"/>
    <cellStyle name="Обычный 3 11 41 4 4" xfId="18152"/>
    <cellStyle name="Обычный 3 11 41 4 4 2" xfId="18153"/>
    <cellStyle name="Обычный 3 11 41 4 5" xfId="18154"/>
    <cellStyle name="Обычный 3 11 41 5" xfId="18155"/>
    <cellStyle name="Обычный 3 11 41 5 2" xfId="18156"/>
    <cellStyle name="Обычный 3 11 41 5 2 2" xfId="18157"/>
    <cellStyle name="Обычный 3 11 41 5 2 2 2" xfId="18158"/>
    <cellStyle name="Обычный 3 11 41 5 2 3" xfId="18159"/>
    <cellStyle name="Обычный 3 11 41 5 3" xfId="18160"/>
    <cellStyle name="Обычный 3 11 41 5 3 2" xfId="18161"/>
    <cellStyle name="Обычный 3 11 41 5 4" xfId="18162"/>
    <cellStyle name="Обычный 3 11 41 6" xfId="18163"/>
    <cellStyle name="Обычный 3 11 41 6 2" xfId="18164"/>
    <cellStyle name="Обычный 3 11 41 6 2 2" xfId="18165"/>
    <cellStyle name="Обычный 3 11 41 6 3" xfId="18166"/>
    <cellStyle name="Обычный 3 11 41 7" xfId="18167"/>
    <cellStyle name="Обычный 3 11 41 7 2" xfId="18168"/>
    <cellStyle name="Обычный 3 11 41 8" xfId="18169"/>
    <cellStyle name="Обычный 3 11 42" xfId="18170"/>
    <cellStyle name="Обычный 3 11 42 2" xfId="18171"/>
    <cellStyle name="Обычный 3 11 42 2 2" xfId="18172"/>
    <cellStyle name="Обычный 3 11 42 2 2 2" xfId="18173"/>
    <cellStyle name="Обычный 3 11 42 2 2 2 2" xfId="18174"/>
    <cellStyle name="Обычный 3 11 42 2 2 2 2 2" xfId="18175"/>
    <cellStyle name="Обычный 3 11 42 2 2 2 2 2 2" xfId="18176"/>
    <cellStyle name="Обычный 3 11 42 2 2 2 2 3" xfId="18177"/>
    <cellStyle name="Обычный 3 11 42 2 2 2 3" xfId="18178"/>
    <cellStyle name="Обычный 3 11 42 2 2 2 3 2" xfId="18179"/>
    <cellStyle name="Обычный 3 11 42 2 2 2 4" xfId="18180"/>
    <cellStyle name="Обычный 3 11 42 2 2 3" xfId="18181"/>
    <cellStyle name="Обычный 3 11 42 2 2 3 2" xfId="18182"/>
    <cellStyle name="Обычный 3 11 42 2 2 3 2 2" xfId="18183"/>
    <cellStyle name="Обычный 3 11 42 2 2 3 3" xfId="18184"/>
    <cellStyle name="Обычный 3 11 42 2 2 4" xfId="18185"/>
    <cellStyle name="Обычный 3 11 42 2 2 4 2" xfId="18186"/>
    <cellStyle name="Обычный 3 11 42 2 2 5" xfId="18187"/>
    <cellStyle name="Обычный 3 11 42 2 3" xfId="18188"/>
    <cellStyle name="Обычный 3 11 42 2 3 2" xfId="18189"/>
    <cellStyle name="Обычный 3 11 42 2 3 2 2" xfId="18190"/>
    <cellStyle name="Обычный 3 11 42 2 3 2 2 2" xfId="18191"/>
    <cellStyle name="Обычный 3 11 42 2 3 2 2 2 2" xfId="18192"/>
    <cellStyle name="Обычный 3 11 42 2 3 2 2 3" xfId="18193"/>
    <cellStyle name="Обычный 3 11 42 2 3 2 3" xfId="18194"/>
    <cellStyle name="Обычный 3 11 42 2 3 2 3 2" xfId="18195"/>
    <cellStyle name="Обычный 3 11 42 2 3 2 4" xfId="18196"/>
    <cellStyle name="Обычный 3 11 42 2 3 3" xfId="18197"/>
    <cellStyle name="Обычный 3 11 42 2 3 3 2" xfId="18198"/>
    <cellStyle name="Обычный 3 11 42 2 3 3 2 2" xfId="18199"/>
    <cellStyle name="Обычный 3 11 42 2 3 3 3" xfId="18200"/>
    <cellStyle name="Обычный 3 11 42 2 3 4" xfId="18201"/>
    <cellStyle name="Обычный 3 11 42 2 3 4 2" xfId="18202"/>
    <cellStyle name="Обычный 3 11 42 2 3 5" xfId="18203"/>
    <cellStyle name="Обычный 3 11 42 2 4" xfId="18204"/>
    <cellStyle name="Обычный 3 11 42 2 4 2" xfId="18205"/>
    <cellStyle name="Обычный 3 11 42 2 4 2 2" xfId="18206"/>
    <cellStyle name="Обычный 3 11 42 2 4 2 2 2" xfId="18207"/>
    <cellStyle name="Обычный 3 11 42 2 4 2 3" xfId="18208"/>
    <cellStyle name="Обычный 3 11 42 2 4 3" xfId="18209"/>
    <cellStyle name="Обычный 3 11 42 2 4 3 2" xfId="18210"/>
    <cellStyle name="Обычный 3 11 42 2 4 4" xfId="18211"/>
    <cellStyle name="Обычный 3 11 42 2 5" xfId="18212"/>
    <cellStyle name="Обычный 3 11 42 2 5 2" xfId="18213"/>
    <cellStyle name="Обычный 3 11 42 2 5 2 2" xfId="18214"/>
    <cellStyle name="Обычный 3 11 42 2 5 3" xfId="18215"/>
    <cellStyle name="Обычный 3 11 42 2 6" xfId="18216"/>
    <cellStyle name="Обычный 3 11 42 2 6 2" xfId="18217"/>
    <cellStyle name="Обычный 3 11 42 2 7" xfId="18218"/>
    <cellStyle name="Обычный 3 11 42 3" xfId="18219"/>
    <cellStyle name="Обычный 3 11 42 3 2" xfId="18220"/>
    <cellStyle name="Обычный 3 11 42 3 2 2" xfId="18221"/>
    <cellStyle name="Обычный 3 11 42 3 2 2 2" xfId="18222"/>
    <cellStyle name="Обычный 3 11 42 3 2 2 2 2" xfId="18223"/>
    <cellStyle name="Обычный 3 11 42 3 2 2 3" xfId="18224"/>
    <cellStyle name="Обычный 3 11 42 3 2 3" xfId="18225"/>
    <cellStyle name="Обычный 3 11 42 3 2 3 2" xfId="18226"/>
    <cellStyle name="Обычный 3 11 42 3 2 4" xfId="18227"/>
    <cellStyle name="Обычный 3 11 42 3 3" xfId="18228"/>
    <cellStyle name="Обычный 3 11 42 3 3 2" xfId="18229"/>
    <cellStyle name="Обычный 3 11 42 3 3 2 2" xfId="18230"/>
    <cellStyle name="Обычный 3 11 42 3 3 3" xfId="18231"/>
    <cellStyle name="Обычный 3 11 42 3 4" xfId="18232"/>
    <cellStyle name="Обычный 3 11 42 3 4 2" xfId="18233"/>
    <cellStyle name="Обычный 3 11 42 3 5" xfId="18234"/>
    <cellStyle name="Обычный 3 11 42 4" xfId="18235"/>
    <cellStyle name="Обычный 3 11 42 4 2" xfId="18236"/>
    <cellStyle name="Обычный 3 11 42 4 2 2" xfId="18237"/>
    <cellStyle name="Обычный 3 11 42 4 2 2 2" xfId="18238"/>
    <cellStyle name="Обычный 3 11 42 4 2 2 2 2" xfId="18239"/>
    <cellStyle name="Обычный 3 11 42 4 2 2 3" xfId="18240"/>
    <cellStyle name="Обычный 3 11 42 4 2 3" xfId="18241"/>
    <cellStyle name="Обычный 3 11 42 4 2 3 2" xfId="18242"/>
    <cellStyle name="Обычный 3 11 42 4 2 4" xfId="18243"/>
    <cellStyle name="Обычный 3 11 42 4 3" xfId="18244"/>
    <cellStyle name="Обычный 3 11 42 4 3 2" xfId="18245"/>
    <cellStyle name="Обычный 3 11 42 4 3 2 2" xfId="18246"/>
    <cellStyle name="Обычный 3 11 42 4 3 3" xfId="18247"/>
    <cellStyle name="Обычный 3 11 42 4 4" xfId="18248"/>
    <cellStyle name="Обычный 3 11 42 4 4 2" xfId="18249"/>
    <cellStyle name="Обычный 3 11 42 4 5" xfId="18250"/>
    <cellStyle name="Обычный 3 11 42 5" xfId="18251"/>
    <cellStyle name="Обычный 3 11 42 5 2" xfId="18252"/>
    <cellStyle name="Обычный 3 11 42 5 2 2" xfId="18253"/>
    <cellStyle name="Обычный 3 11 42 5 2 2 2" xfId="18254"/>
    <cellStyle name="Обычный 3 11 42 5 2 3" xfId="18255"/>
    <cellStyle name="Обычный 3 11 42 5 3" xfId="18256"/>
    <cellStyle name="Обычный 3 11 42 5 3 2" xfId="18257"/>
    <cellStyle name="Обычный 3 11 42 5 4" xfId="18258"/>
    <cellStyle name="Обычный 3 11 42 6" xfId="18259"/>
    <cellStyle name="Обычный 3 11 42 6 2" xfId="18260"/>
    <cellStyle name="Обычный 3 11 42 6 2 2" xfId="18261"/>
    <cellStyle name="Обычный 3 11 42 6 3" xfId="18262"/>
    <cellStyle name="Обычный 3 11 42 7" xfId="18263"/>
    <cellStyle name="Обычный 3 11 42 7 2" xfId="18264"/>
    <cellStyle name="Обычный 3 11 42 8" xfId="18265"/>
    <cellStyle name="Обычный 3 11 43" xfId="18266"/>
    <cellStyle name="Обычный 3 11 43 2" xfId="18267"/>
    <cellStyle name="Обычный 3 11 43 2 2" xfId="18268"/>
    <cellStyle name="Обычный 3 11 43 2 2 2" xfId="18269"/>
    <cellStyle name="Обычный 3 11 43 2 2 2 2" xfId="18270"/>
    <cellStyle name="Обычный 3 11 43 2 2 2 2 2" xfId="18271"/>
    <cellStyle name="Обычный 3 11 43 2 2 2 2 2 2" xfId="18272"/>
    <cellStyle name="Обычный 3 11 43 2 2 2 2 3" xfId="18273"/>
    <cellStyle name="Обычный 3 11 43 2 2 2 3" xfId="18274"/>
    <cellStyle name="Обычный 3 11 43 2 2 2 3 2" xfId="18275"/>
    <cellStyle name="Обычный 3 11 43 2 2 2 4" xfId="18276"/>
    <cellStyle name="Обычный 3 11 43 2 2 3" xfId="18277"/>
    <cellStyle name="Обычный 3 11 43 2 2 3 2" xfId="18278"/>
    <cellStyle name="Обычный 3 11 43 2 2 3 2 2" xfId="18279"/>
    <cellStyle name="Обычный 3 11 43 2 2 3 3" xfId="18280"/>
    <cellStyle name="Обычный 3 11 43 2 2 4" xfId="18281"/>
    <cellStyle name="Обычный 3 11 43 2 2 4 2" xfId="18282"/>
    <cellStyle name="Обычный 3 11 43 2 2 5" xfId="18283"/>
    <cellStyle name="Обычный 3 11 43 2 3" xfId="18284"/>
    <cellStyle name="Обычный 3 11 43 2 3 2" xfId="18285"/>
    <cellStyle name="Обычный 3 11 43 2 3 2 2" xfId="18286"/>
    <cellStyle name="Обычный 3 11 43 2 3 2 2 2" xfId="18287"/>
    <cellStyle name="Обычный 3 11 43 2 3 2 2 2 2" xfId="18288"/>
    <cellStyle name="Обычный 3 11 43 2 3 2 2 3" xfId="18289"/>
    <cellStyle name="Обычный 3 11 43 2 3 2 3" xfId="18290"/>
    <cellStyle name="Обычный 3 11 43 2 3 2 3 2" xfId="18291"/>
    <cellStyle name="Обычный 3 11 43 2 3 2 4" xfId="18292"/>
    <cellStyle name="Обычный 3 11 43 2 3 3" xfId="18293"/>
    <cellStyle name="Обычный 3 11 43 2 3 3 2" xfId="18294"/>
    <cellStyle name="Обычный 3 11 43 2 3 3 2 2" xfId="18295"/>
    <cellStyle name="Обычный 3 11 43 2 3 3 3" xfId="18296"/>
    <cellStyle name="Обычный 3 11 43 2 3 4" xfId="18297"/>
    <cellStyle name="Обычный 3 11 43 2 3 4 2" xfId="18298"/>
    <cellStyle name="Обычный 3 11 43 2 3 5" xfId="18299"/>
    <cellStyle name="Обычный 3 11 43 2 4" xfId="18300"/>
    <cellStyle name="Обычный 3 11 43 2 4 2" xfId="18301"/>
    <cellStyle name="Обычный 3 11 43 2 4 2 2" xfId="18302"/>
    <cellStyle name="Обычный 3 11 43 2 4 2 2 2" xfId="18303"/>
    <cellStyle name="Обычный 3 11 43 2 4 2 3" xfId="18304"/>
    <cellStyle name="Обычный 3 11 43 2 4 3" xfId="18305"/>
    <cellStyle name="Обычный 3 11 43 2 4 3 2" xfId="18306"/>
    <cellStyle name="Обычный 3 11 43 2 4 4" xfId="18307"/>
    <cellStyle name="Обычный 3 11 43 2 5" xfId="18308"/>
    <cellStyle name="Обычный 3 11 43 2 5 2" xfId="18309"/>
    <cellStyle name="Обычный 3 11 43 2 5 2 2" xfId="18310"/>
    <cellStyle name="Обычный 3 11 43 2 5 3" xfId="18311"/>
    <cellStyle name="Обычный 3 11 43 2 6" xfId="18312"/>
    <cellStyle name="Обычный 3 11 43 2 6 2" xfId="18313"/>
    <cellStyle name="Обычный 3 11 43 2 7" xfId="18314"/>
    <cellStyle name="Обычный 3 11 43 3" xfId="18315"/>
    <cellStyle name="Обычный 3 11 43 3 2" xfId="18316"/>
    <cellStyle name="Обычный 3 11 43 3 2 2" xfId="18317"/>
    <cellStyle name="Обычный 3 11 43 3 2 2 2" xfId="18318"/>
    <cellStyle name="Обычный 3 11 43 3 2 2 2 2" xfId="18319"/>
    <cellStyle name="Обычный 3 11 43 3 2 2 3" xfId="18320"/>
    <cellStyle name="Обычный 3 11 43 3 2 3" xfId="18321"/>
    <cellStyle name="Обычный 3 11 43 3 2 3 2" xfId="18322"/>
    <cellStyle name="Обычный 3 11 43 3 2 4" xfId="18323"/>
    <cellStyle name="Обычный 3 11 43 3 3" xfId="18324"/>
    <cellStyle name="Обычный 3 11 43 3 3 2" xfId="18325"/>
    <cellStyle name="Обычный 3 11 43 3 3 2 2" xfId="18326"/>
    <cellStyle name="Обычный 3 11 43 3 3 3" xfId="18327"/>
    <cellStyle name="Обычный 3 11 43 3 4" xfId="18328"/>
    <cellStyle name="Обычный 3 11 43 3 4 2" xfId="18329"/>
    <cellStyle name="Обычный 3 11 43 3 5" xfId="18330"/>
    <cellStyle name="Обычный 3 11 43 4" xfId="18331"/>
    <cellStyle name="Обычный 3 11 43 4 2" xfId="18332"/>
    <cellStyle name="Обычный 3 11 43 4 2 2" xfId="18333"/>
    <cellStyle name="Обычный 3 11 43 4 2 2 2" xfId="18334"/>
    <cellStyle name="Обычный 3 11 43 4 2 2 2 2" xfId="18335"/>
    <cellStyle name="Обычный 3 11 43 4 2 2 3" xfId="18336"/>
    <cellStyle name="Обычный 3 11 43 4 2 3" xfId="18337"/>
    <cellStyle name="Обычный 3 11 43 4 2 3 2" xfId="18338"/>
    <cellStyle name="Обычный 3 11 43 4 2 4" xfId="18339"/>
    <cellStyle name="Обычный 3 11 43 4 3" xfId="18340"/>
    <cellStyle name="Обычный 3 11 43 4 3 2" xfId="18341"/>
    <cellStyle name="Обычный 3 11 43 4 3 2 2" xfId="18342"/>
    <cellStyle name="Обычный 3 11 43 4 3 3" xfId="18343"/>
    <cellStyle name="Обычный 3 11 43 4 4" xfId="18344"/>
    <cellStyle name="Обычный 3 11 43 4 4 2" xfId="18345"/>
    <cellStyle name="Обычный 3 11 43 4 5" xfId="18346"/>
    <cellStyle name="Обычный 3 11 43 5" xfId="18347"/>
    <cellStyle name="Обычный 3 11 43 5 2" xfId="18348"/>
    <cellStyle name="Обычный 3 11 43 5 2 2" xfId="18349"/>
    <cellStyle name="Обычный 3 11 43 5 2 2 2" xfId="18350"/>
    <cellStyle name="Обычный 3 11 43 5 2 3" xfId="18351"/>
    <cellStyle name="Обычный 3 11 43 5 3" xfId="18352"/>
    <cellStyle name="Обычный 3 11 43 5 3 2" xfId="18353"/>
    <cellStyle name="Обычный 3 11 43 5 4" xfId="18354"/>
    <cellStyle name="Обычный 3 11 43 6" xfId="18355"/>
    <cellStyle name="Обычный 3 11 43 6 2" xfId="18356"/>
    <cellStyle name="Обычный 3 11 43 6 2 2" xfId="18357"/>
    <cellStyle name="Обычный 3 11 43 6 3" xfId="18358"/>
    <cellStyle name="Обычный 3 11 43 7" xfId="18359"/>
    <cellStyle name="Обычный 3 11 43 7 2" xfId="18360"/>
    <cellStyle name="Обычный 3 11 43 8" xfId="18361"/>
    <cellStyle name="Обычный 3 11 44" xfId="18362"/>
    <cellStyle name="Обычный 3 11 44 2" xfId="18363"/>
    <cellStyle name="Обычный 3 11 44 2 2" xfId="18364"/>
    <cellStyle name="Обычный 3 11 44 2 2 2" xfId="18365"/>
    <cellStyle name="Обычный 3 11 44 2 2 2 2" xfId="18366"/>
    <cellStyle name="Обычный 3 11 44 2 2 2 2 2" xfId="18367"/>
    <cellStyle name="Обычный 3 11 44 2 2 2 2 2 2" xfId="18368"/>
    <cellStyle name="Обычный 3 11 44 2 2 2 2 3" xfId="18369"/>
    <cellStyle name="Обычный 3 11 44 2 2 2 3" xfId="18370"/>
    <cellStyle name="Обычный 3 11 44 2 2 2 3 2" xfId="18371"/>
    <cellStyle name="Обычный 3 11 44 2 2 2 4" xfId="18372"/>
    <cellStyle name="Обычный 3 11 44 2 2 3" xfId="18373"/>
    <cellStyle name="Обычный 3 11 44 2 2 3 2" xfId="18374"/>
    <cellStyle name="Обычный 3 11 44 2 2 3 2 2" xfId="18375"/>
    <cellStyle name="Обычный 3 11 44 2 2 3 3" xfId="18376"/>
    <cellStyle name="Обычный 3 11 44 2 2 4" xfId="18377"/>
    <cellStyle name="Обычный 3 11 44 2 2 4 2" xfId="18378"/>
    <cellStyle name="Обычный 3 11 44 2 2 5" xfId="18379"/>
    <cellStyle name="Обычный 3 11 44 2 3" xfId="18380"/>
    <cellStyle name="Обычный 3 11 44 2 3 2" xfId="18381"/>
    <cellStyle name="Обычный 3 11 44 2 3 2 2" xfId="18382"/>
    <cellStyle name="Обычный 3 11 44 2 3 2 2 2" xfId="18383"/>
    <cellStyle name="Обычный 3 11 44 2 3 2 2 2 2" xfId="18384"/>
    <cellStyle name="Обычный 3 11 44 2 3 2 2 3" xfId="18385"/>
    <cellStyle name="Обычный 3 11 44 2 3 2 3" xfId="18386"/>
    <cellStyle name="Обычный 3 11 44 2 3 2 3 2" xfId="18387"/>
    <cellStyle name="Обычный 3 11 44 2 3 2 4" xfId="18388"/>
    <cellStyle name="Обычный 3 11 44 2 3 3" xfId="18389"/>
    <cellStyle name="Обычный 3 11 44 2 3 3 2" xfId="18390"/>
    <cellStyle name="Обычный 3 11 44 2 3 3 2 2" xfId="18391"/>
    <cellStyle name="Обычный 3 11 44 2 3 3 3" xfId="18392"/>
    <cellStyle name="Обычный 3 11 44 2 3 4" xfId="18393"/>
    <cellStyle name="Обычный 3 11 44 2 3 4 2" xfId="18394"/>
    <cellStyle name="Обычный 3 11 44 2 3 5" xfId="18395"/>
    <cellStyle name="Обычный 3 11 44 2 4" xfId="18396"/>
    <cellStyle name="Обычный 3 11 44 2 4 2" xfId="18397"/>
    <cellStyle name="Обычный 3 11 44 2 4 2 2" xfId="18398"/>
    <cellStyle name="Обычный 3 11 44 2 4 2 2 2" xfId="18399"/>
    <cellStyle name="Обычный 3 11 44 2 4 2 3" xfId="18400"/>
    <cellStyle name="Обычный 3 11 44 2 4 3" xfId="18401"/>
    <cellStyle name="Обычный 3 11 44 2 4 3 2" xfId="18402"/>
    <cellStyle name="Обычный 3 11 44 2 4 4" xfId="18403"/>
    <cellStyle name="Обычный 3 11 44 2 5" xfId="18404"/>
    <cellStyle name="Обычный 3 11 44 2 5 2" xfId="18405"/>
    <cellStyle name="Обычный 3 11 44 2 5 2 2" xfId="18406"/>
    <cellStyle name="Обычный 3 11 44 2 5 3" xfId="18407"/>
    <cellStyle name="Обычный 3 11 44 2 6" xfId="18408"/>
    <cellStyle name="Обычный 3 11 44 2 6 2" xfId="18409"/>
    <cellStyle name="Обычный 3 11 44 2 7" xfId="18410"/>
    <cellStyle name="Обычный 3 11 44 3" xfId="18411"/>
    <cellStyle name="Обычный 3 11 44 3 2" xfId="18412"/>
    <cellStyle name="Обычный 3 11 44 3 2 2" xfId="18413"/>
    <cellStyle name="Обычный 3 11 44 3 2 2 2" xfId="18414"/>
    <cellStyle name="Обычный 3 11 44 3 2 2 2 2" xfId="18415"/>
    <cellStyle name="Обычный 3 11 44 3 2 2 3" xfId="18416"/>
    <cellStyle name="Обычный 3 11 44 3 2 3" xfId="18417"/>
    <cellStyle name="Обычный 3 11 44 3 2 3 2" xfId="18418"/>
    <cellStyle name="Обычный 3 11 44 3 2 4" xfId="18419"/>
    <cellStyle name="Обычный 3 11 44 3 3" xfId="18420"/>
    <cellStyle name="Обычный 3 11 44 3 3 2" xfId="18421"/>
    <cellStyle name="Обычный 3 11 44 3 3 2 2" xfId="18422"/>
    <cellStyle name="Обычный 3 11 44 3 3 3" xfId="18423"/>
    <cellStyle name="Обычный 3 11 44 3 4" xfId="18424"/>
    <cellStyle name="Обычный 3 11 44 3 4 2" xfId="18425"/>
    <cellStyle name="Обычный 3 11 44 3 5" xfId="18426"/>
    <cellStyle name="Обычный 3 11 44 4" xfId="18427"/>
    <cellStyle name="Обычный 3 11 44 4 2" xfId="18428"/>
    <cellStyle name="Обычный 3 11 44 4 2 2" xfId="18429"/>
    <cellStyle name="Обычный 3 11 44 4 2 2 2" xfId="18430"/>
    <cellStyle name="Обычный 3 11 44 4 2 2 2 2" xfId="18431"/>
    <cellStyle name="Обычный 3 11 44 4 2 2 3" xfId="18432"/>
    <cellStyle name="Обычный 3 11 44 4 2 3" xfId="18433"/>
    <cellStyle name="Обычный 3 11 44 4 2 3 2" xfId="18434"/>
    <cellStyle name="Обычный 3 11 44 4 2 4" xfId="18435"/>
    <cellStyle name="Обычный 3 11 44 4 3" xfId="18436"/>
    <cellStyle name="Обычный 3 11 44 4 3 2" xfId="18437"/>
    <cellStyle name="Обычный 3 11 44 4 3 2 2" xfId="18438"/>
    <cellStyle name="Обычный 3 11 44 4 3 3" xfId="18439"/>
    <cellStyle name="Обычный 3 11 44 4 4" xfId="18440"/>
    <cellStyle name="Обычный 3 11 44 4 4 2" xfId="18441"/>
    <cellStyle name="Обычный 3 11 44 4 5" xfId="18442"/>
    <cellStyle name="Обычный 3 11 44 5" xfId="18443"/>
    <cellStyle name="Обычный 3 11 44 5 2" xfId="18444"/>
    <cellStyle name="Обычный 3 11 44 5 2 2" xfId="18445"/>
    <cellStyle name="Обычный 3 11 44 5 2 2 2" xfId="18446"/>
    <cellStyle name="Обычный 3 11 44 5 2 3" xfId="18447"/>
    <cellStyle name="Обычный 3 11 44 5 3" xfId="18448"/>
    <cellStyle name="Обычный 3 11 44 5 3 2" xfId="18449"/>
    <cellStyle name="Обычный 3 11 44 5 4" xfId="18450"/>
    <cellStyle name="Обычный 3 11 44 6" xfId="18451"/>
    <cellStyle name="Обычный 3 11 44 6 2" xfId="18452"/>
    <cellStyle name="Обычный 3 11 44 6 2 2" xfId="18453"/>
    <cellStyle name="Обычный 3 11 44 6 3" xfId="18454"/>
    <cellStyle name="Обычный 3 11 44 7" xfId="18455"/>
    <cellStyle name="Обычный 3 11 44 7 2" xfId="18456"/>
    <cellStyle name="Обычный 3 11 44 8" xfId="18457"/>
    <cellStyle name="Обычный 3 11 45" xfId="18458"/>
    <cellStyle name="Обычный 3 11 45 2" xfId="18459"/>
    <cellStyle name="Обычный 3 11 45 2 2" xfId="18460"/>
    <cellStyle name="Обычный 3 11 45 2 2 2" xfId="18461"/>
    <cellStyle name="Обычный 3 11 45 2 2 2 2" xfId="18462"/>
    <cellStyle name="Обычный 3 11 45 2 2 2 2 2" xfId="18463"/>
    <cellStyle name="Обычный 3 11 45 2 2 2 2 2 2" xfId="18464"/>
    <cellStyle name="Обычный 3 11 45 2 2 2 2 3" xfId="18465"/>
    <cellStyle name="Обычный 3 11 45 2 2 2 3" xfId="18466"/>
    <cellStyle name="Обычный 3 11 45 2 2 2 3 2" xfId="18467"/>
    <cellStyle name="Обычный 3 11 45 2 2 2 4" xfId="18468"/>
    <cellStyle name="Обычный 3 11 45 2 2 3" xfId="18469"/>
    <cellStyle name="Обычный 3 11 45 2 2 3 2" xfId="18470"/>
    <cellStyle name="Обычный 3 11 45 2 2 3 2 2" xfId="18471"/>
    <cellStyle name="Обычный 3 11 45 2 2 3 3" xfId="18472"/>
    <cellStyle name="Обычный 3 11 45 2 2 4" xfId="18473"/>
    <cellStyle name="Обычный 3 11 45 2 2 4 2" xfId="18474"/>
    <cellStyle name="Обычный 3 11 45 2 2 5" xfId="18475"/>
    <cellStyle name="Обычный 3 11 45 2 3" xfId="18476"/>
    <cellStyle name="Обычный 3 11 45 2 3 2" xfId="18477"/>
    <cellStyle name="Обычный 3 11 45 2 3 2 2" xfId="18478"/>
    <cellStyle name="Обычный 3 11 45 2 3 2 2 2" xfId="18479"/>
    <cellStyle name="Обычный 3 11 45 2 3 2 2 2 2" xfId="18480"/>
    <cellStyle name="Обычный 3 11 45 2 3 2 2 3" xfId="18481"/>
    <cellStyle name="Обычный 3 11 45 2 3 2 3" xfId="18482"/>
    <cellStyle name="Обычный 3 11 45 2 3 2 3 2" xfId="18483"/>
    <cellStyle name="Обычный 3 11 45 2 3 2 4" xfId="18484"/>
    <cellStyle name="Обычный 3 11 45 2 3 3" xfId="18485"/>
    <cellStyle name="Обычный 3 11 45 2 3 3 2" xfId="18486"/>
    <cellStyle name="Обычный 3 11 45 2 3 3 2 2" xfId="18487"/>
    <cellStyle name="Обычный 3 11 45 2 3 3 3" xfId="18488"/>
    <cellStyle name="Обычный 3 11 45 2 3 4" xfId="18489"/>
    <cellStyle name="Обычный 3 11 45 2 3 4 2" xfId="18490"/>
    <cellStyle name="Обычный 3 11 45 2 3 5" xfId="18491"/>
    <cellStyle name="Обычный 3 11 45 2 4" xfId="18492"/>
    <cellStyle name="Обычный 3 11 45 2 4 2" xfId="18493"/>
    <cellStyle name="Обычный 3 11 45 2 4 2 2" xfId="18494"/>
    <cellStyle name="Обычный 3 11 45 2 4 2 2 2" xfId="18495"/>
    <cellStyle name="Обычный 3 11 45 2 4 2 3" xfId="18496"/>
    <cellStyle name="Обычный 3 11 45 2 4 3" xfId="18497"/>
    <cellStyle name="Обычный 3 11 45 2 4 3 2" xfId="18498"/>
    <cellStyle name="Обычный 3 11 45 2 4 4" xfId="18499"/>
    <cellStyle name="Обычный 3 11 45 2 5" xfId="18500"/>
    <cellStyle name="Обычный 3 11 45 2 5 2" xfId="18501"/>
    <cellStyle name="Обычный 3 11 45 2 5 2 2" xfId="18502"/>
    <cellStyle name="Обычный 3 11 45 2 5 3" xfId="18503"/>
    <cellStyle name="Обычный 3 11 45 2 6" xfId="18504"/>
    <cellStyle name="Обычный 3 11 45 2 6 2" xfId="18505"/>
    <cellStyle name="Обычный 3 11 45 2 7" xfId="18506"/>
    <cellStyle name="Обычный 3 11 45 3" xfId="18507"/>
    <cellStyle name="Обычный 3 11 45 3 2" xfId="18508"/>
    <cellStyle name="Обычный 3 11 45 3 2 2" xfId="18509"/>
    <cellStyle name="Обычный 3 11 45 3 2 2 2" xfId="18510"/>
    <cellStyle name="Обычный 3 11 45 3 2 2 2 2" xfId="18511"/>
    <cellStyle name="Обычный 3 11 45 3 2 2 3" xfId="18512"/>
    <cellStyle name="Обычный 3 11 45 3 2 3" xfId="18513"/>
    <cellStyle name="Обычный 3 11 45 3 2 3 2" xfId="18514"/>
    <cellStyle name="Обычный 3 11 45 3 2 4" xfId="18515"/>
    <cellStyle name="Обычный 3 11 45 3 3" xfId="18516"/>
    <cellStyle name="Обычный 3 11 45 3 3 2" xfId="18517"/>
    <cellStyle name="Обычный 3 11 45 3 3 2 2" xfId="18518"/>
    <cellStyle name="Обычный 3 11 45 3 3 3" xfId="18519"/>
    <cellStyle name="Обычный 3 11 45 3 4" xfId="18520"/>
    <cellStyle name="Обычный 3 11 45 3 4 2" xfId="18521"/>
    <cellStyle name="Обычный 3 11 45 3 5" xfId="18522"/>
    <cellStyle name="Обычный 3 11 45 4" xfId="18523"/>
    <cellStyle name="Обычный 3 11 45 4 2" xfId="18524"/>
    <cellStyle name="Обычный 3 11 45 4 2 2" xfId="18525"/>
    <cellStyle name="Обычный 3 11 45 4 2 2 2" xfId="18526"/>
    <cellStyle name="Обычный 3 11 45 4 2 2 2 2" xfId="18527"/>
    <cellStyle name="Обычный 3 11 45 4 2 2 3" xfId="18528"/>
    <cellStyle name="Обычный 3 11 45 4 2 3" xfId="18529"/>
    <cellStyle name="Обычный 3 11 45 4 2 3 2" xfId="18530"/>
    <cellStyle name="Обычный 3 11 45 4 2 4" xfId="18531"/>
    <cellStyle name="Обычный 3 11 45 4 3" xfId="18532"/>
    <cellStyle name="Обычный 3 11 45 4 3 2" xfId="18533"/>
    <cellStyle name="Обычный 3 11 45 4 3 2 2" xfId="18534"/>
    <cellStyle name="Обычный 3 11 45 4 3 3" xfId="18535"/>
    <cellStyle name="Обычный 3 11 45 4 4" xfId="18536"/>
    <cellStyle name="Обычный 3 11 45 4 4 2" xfId="18537"/>
    <cellStyle name="Обычный 3 11 45 4 5" xfId="18538"/>
    <cellStyle name="Обычный 3 11 45 5" xfId="18539"/>
    <cellStyle name="Обычный 3 11 45 5 2" xfId="18540"/>
    <cellStyle name="Обычный 3 11 45 5 2 2" xfId="18541"/>
    <cellStyle name="Обычный 3 11 45 5 2 2 2" xfId="18542"/>
    <cellStyle name="Обычный 3 11 45 5 2 3" xfId="18543"/>
    <cellStyle name="Обычный 3 11 45 5 3" xfId="18544"/>
    <cellStyle name="Обычный 3 11 45 5 3 2" xfId="18545"/>
    <cellStyle name="Обычный 3 11 45 5 4" xfId="18546"/>
    <cellStyle name="Обычный 3 11 45 6" xfId="18547"/>
    <cellStyle name="Обычный 3 11 45 6 2" xfId="18548"/>
    <cellStyle name="Обычный 3 11 45 6 2 2" xfId="18549"/>
    <cellStyle name="Обычный 3 11 45 6 3" xfId="18550"/>
    <cellStyle name="Обычный 3 11 45 7" xfId="18551"/>
    <cellStyle name="Обычный 3 11 45 7 2" xfId="18552"/>
    <cellStyle name="Обычный 3 11 45 8" xfId="18553"/>
    <cellStyle name="Обычный 3 11 46" xfId="18554"/>
    <cellStyle name="Обычный 3 11 46 2" xfId="18555"/>
    <cellStyle name="Обычный 3 11 46 2 2" xfId="18556"/>
    <cellStyle name="Обычный 3 11 46 2 2 2" xfId="18557"/>
    <cellStyle name="Обычный 3 11 46 2 2 2 2" xfId="18558"/>
    <cellStyle name="Обычный 3 11 46 2 2 2 2 2" xfId="18559"/>
    <cellStyle name="Обычный 3 11 46 2 2 2 2 2 2" xfId="18560"/>
    <cellStyle name="Обычный 3 11 46 2 2 2 2 3" xfId="18561"/>
    <cellStyle name="Обычный 3 11 46 2 2 2 3" xfId="18562"/>
    <cellStyle name="Обычный 3 11 46 2 2 2 3 2" xfId="18563"/>
    <cellStyle name="Обычный 3 11 46 2 2 2 4" xfId="18564"/>
    <cellStyle name="Обычный 3 11 46 2 2 3" xfId="18565"/>
    <cellStyle name="Обычный 3 11 46 2 2 3 2" xfId="18566"/>
    <cellStyle name="Обычный 3 11 46 2 2 3 2 2" xfId="18567"/>
    <cellStyle name="Обычный 3 11 46 2 2 3 3" xfId="18568"/>
    <cellStyle name="Обычный 3 11 46 2 2 4" xfId="18569"/>
    <cellStyle name="Обычный 3 11 46 2 2 4 2" xfId="18570"/>
    <cellStyle name="Обычный 3 11 46 2 2 5" xfId="18571"/>
    <cellStyle name="Обычный 3 11 46 2 3" xfId="18572"/>
    <cellStyle name="Обычный 3 11 46 2 3 2" xfId="18573"/>
    <cellStyle name="Обычный 3 11 46 2 3 2 2" xfId="18574"/>
    <cellStyle name="Обычный 3 11 46 2 3 2 2 2" xfId="18575"/>
    <cellStyle name="Обычный 3 11 46 2 3 2 2 2 2" xfId="18576"/>
    <cellStyle name="Обычный 3 11 46 2 3 2 2 3" xfId="18577"/>
    <cellStyle name="Обычный 3 11 46 2 3 2 3" xfId="18578"/>
    <cellStyle name="Обычный 3 11 46 2 3 2 3 2" xfId="18579"/>
    <cellStyle name="Обычный 3 11 46 2 3 2 4" xfId="18580"/>
    <cellStyle name="Обычный 3 11 46 2 3 3" xfId="18581"/>
    <cellStyle name="Обычный 3 11 46 2 3 3 2" xfId="18582"/>
    <cellStyle name="Обычный 3 11 46 2 3 3 2 2" xfId="18583"/>
    <cellStyle name="Обычный 3 11 46 2 3 3 3" xfId="18584"/>
    <cellStyle name="Обычный 3 11 46 2 3 4" xfId="18585"/>
    <cellStyle name="Обычный 3 11 46 2 3 4 2" xfId="18586"/>
    <cellStyle name="Обычный 3 11 46 2 3 5" xfId="18587"/>
    <cellStyle name="Обычный 3 11 46 2 4" xfId="18588"/>
    <cellStyle name="Обычный 3 11 46 2 4 2" xfId="18589"/>
    <cellStyle name="Обычный 3 11 46 2 4 2 2" xfId="18590"/>
    <cellStyle name="Обычный 3 11 46 2 4 2 2 2" xfId="18591"/>
    <cellStyle name="Обычный 3 11 46 2 4 2 3" xfId="18592"/>
    <cellStyle name="Обычный 3 11 46 2 4 3" xfId="18593"/>
    <cellStyle name="Обычный 3 11 46 2 4 3 2" xfId="18594"/>
    <cellStyle name="Обычный 3 11 46 2 4 4" xfId="18595"/>
    <cellStyle name="Обычный 3 11 46 2 5" xfId="18596"/>
    <cellStyle name="Обычный 3 11 46 2 5 2" xfId="18597"/>
    <cellStyle name="Обычный 3 11 46 2 5 2 2" xfId="18598"/>
    <cellStyle name="Обычный 3 11 46 2 5 3" xfId="18599"/>
    <cellStyle name="Обычный 3 11 46 2 6" xfId="18600"/>
    <cellStyle name="Обычный 3 11 46 2 6 2" xfId="18601"/>
    <cellStyle name="Обычный 3 11 46 2 7" xfId="18602"/>
    <cellStyle name="Обычный 3 11 46 3" xfId="18603"/>
    <cellStyle name="Обычный 3 11 46 3 2" xfId="18604"/>
    <cellStyle name="Обычный 3 11 46 3 2 2" xfId="18605"/>
    <cellStyle name="Обычный 3 11 46 3 2 2 2" xfId="18606"/>
    <cellStyle name="Обычный 3 11 46 3 2 2 2 2" xfId="18607"/>
    <cellStyle name="Обычный 3 11 46 3 2 2 3" xfId="18608"/>
    <cellStyle name="Обычный 3 11 46 3 2 3" xfId="18609"/>
    <cellStyle name="Обычный 3 11 46 3 2 3 2" xfId="18610"/>
    <cellStyle name="Обычный 3 11 46 3 2 4" xfId="18611"/>
    <cellStyle name="Обычный 3 11 46 3 3" xfId="18612"/>
    <cellStyle name="Обычный 3 11 46 3 3 2" xfId="18613"/>
    <cellStyle name="Обычный 3 11 46 3 3 2 2" xfId="18614"/>
    <cellStyle name="Обычный 3 11 46 3 3 3" xfId="18615"/>
    <cellStyle name="Обычный 3 11 46 3 4" xfId="18616"/>
    <cellStyle name="Обычный 3 11 46 3 4 2" xfId="18617"/>
    <cellStyle name="Обычный 3 11 46 3 5" xfId="18618"/>
    <cellStyle name="Обычный 3 11 46 4" xfId="18619"/>
    <cellStyle name="Обычный 3 11 46 4 2" xfId="18620"/>
    <cellStyle name="Обычный 3 11 46 4 2 2" xfId="18621"/>
    <cellStyle name="Обычный 3 11 46 4 2 2 2" xfId="18622"/>
    <cellStyle name="Обычный 3 11 46 4 2 2 2 2" xfId="18623"/>
    <cellStyle name="Обычный 3 11 46 4 2 2 3" xfId="18624"/>
    <cellStyle name="Обычный 3 11 46 4 2 3" xfId="18625"/>
    <cellStyle name="Обычный 3 11 46 4 2 3 2" xfId="18626"/>
    <cellStyle name="Обычный 3 11 46 4 2 4" xfId="18627"/>
    <cellStyle name="Обычный 3 11 46 4 3" xfId="18628"/>
    <cellStyle name="Обычный 3 11 46 4 3 2" xfId="18629"/>
    <cellStyle name="Обычный 3 11 46 4 3 2 2" xfId="18630"/>
    <cellStyle name="Обычный 3 11 46 4 3 3" xfId="18631"/>
    <cellStyle name="Обычный 3 11 46 4 4" xfId="18632"/>
    <cellStyle name="Обычный 3 11 46 4 4 2" xfId="18633"/>
    <cellStyle name="Обычный 3 11 46 4 5" xfId="18634"/>
    <cellStyle name="Обычный 3 11 46 5" xfId="18635"/>
    <cellStyle name="Обычный 3 11 46 5 2" xfId="18636"/>
    <cellStyle name="Обычный 3 11 46 5 2 2" xfId="18637"/>
    <cellStyle name="Обычный 3 11 46 5 2 2 2" xfId="18638"/>
    <cellStyle name="Обычный 3 11 46 5 2 3" xfId="18639"/>
    <cellStyle name="Обычный 3 11 46 5 3" xfId="18640"/>
    <cellStyle name="Обычный 3 11 46 5 3 2" xfId="18641"/>
    <cellStyle name="Обычный 3 11 46 5 4" xfId="18642"/>
    <cellStyle name="Обычный 3 11 46 6" xfId="18643"/>
    <cellStyle name="Обычный 3 11 46 6 2" xfId="18644"/>
    <cellStyle name="Обычный 3 11 46 6 2 2" xfId="18645"/>
    <cellStyle name="Обычный 3 11 46 6 3" xfId="18646"/>
    <cellStyle name="Обычный 3 11 46 7" xfId="18647"/>
    <cellStyle name="Обычный 3 11 46 7 2" xfId="18648"/>
    <cellStyle name="Обычный 3 11 46 8" xfId="18649"/>
    <cellStyle name="Обычный 3 11 47" xfId="18650"/>
    <cellStyle name="Обычный 3 11 47 2" xfId="18651"/>
    <cellStyle name="Обычный 3 11 47 2 2" xfId="18652"/>
    <cellStyle name="Обычный 3 11 47 2 2 2" xfId="18653"/>
    <cellStyle name="Обычный 3 11 47 2 2 2 2" xfId="18654"/>
    <cellStyle name="Обычный 3 11 47 2 2 2 2 2" xfId="18655"/>
    <cellStyle name="Обычный 3 11 47 2 2 2 2 2 2" xfId="18656"/>
    <cellStyle name="Обычный 3 11 47 2 2 2 2 3" xfId="18657"/>
    <cellStyle name="Обычный 3 11 47 2 2 2 3" xfId="18658"/>
    <cellStyle name="Обычный 3 11 47 2 2 2 3 2" xfId="18659"/>
    <cellStyle name="Обычный 3 11 47 2 2 2 4" xfId="18660"/>
    <cellStyle name="Обычный 3 11 47 2 2 3" xfId="18661"/>
    <cellStyle name="Обычный 3 11 47 2 2 3 2" xfId="18662"/>
    <cellStyle name="Обычный 3 11 47 2 2 3 2 2" xfId="18663"/>
    <cellStyle name="Обычный 3 11 47 2 2 3 3" xfId="18664"/>
    <cellStyle name="Обычный 3 11 47 2 2 4" xfId="18665"/>
    <cellStyle name="Обычный 3 11 47 2 2 4 2" xfId="18666"/>
    <cellStyle name="Обычный 3 11 47 2 2 5" xfId="18667"/>
    <cellStyle name="Обычный 3 11 47 2 3" xfId="18668"/>
    <cellStyle name="Обычный 3 11 47 2 3 2" xfId="18669"/>
    <cellStyle name="Обычный 3 11 47 2 3 2 2" xfId="18670"/>
    <cellStyle name="Обычный 3 11 47 2 3 2 2 2" xfId="18671"/>
    <cellStyle name="Обычный 3 11 47 2 3 2 2 2 2" xfId="18672"/>
    <cellStyle name="Обычный 3 11 47 2 3 2 2 3" xfId="18673"/>
    <cellStyle name="Обычный 3 11 47 2 3 2 3" xfId="18674"/>
    <cellStyle name="Обычный 3 11 47 2 3 2 3 2" xfId="18675"/>
    <cellStyle name="Обычный 3 11 47 2 3 2 4" xfId="18676"/>
    <cellStyle name="Обычный 3 11 47 2 3 3" xfId="18677"/>
    <cellStyle name="Обычный 3 11 47 2 3 3 2" xfId="18678"/>
    <cellStyle name="Обычный 3 11 47 2 3 3 2 2" xfId="18679"/>
    <cellStyle name="Обычный 3 11 47 2 3 3 3" xfId="18680"/>
    <cellStyle name="Обычный 3 11 47 2 3 4" xfId="18681"/>
    <cellStyle name="Обычный 3 11 47 2 3 4 2" xfId="18682"/>
    <cellStyle name="Обычный 3 11 47 2 3 5" xfId="18683"/>
    <cellStyle name="Обычный 3 11 47 2 4" xfId="18684"/>
    <cellStyle name="Обычный 3 11 47 2 4 2" xfId="18685"/>
    <cellStyle name="Обычный 3 11 47 2 4 2 2" xfId="18686"/>
    <cellStyle name="Обычный 3 11 47 2 4 2 2 2" xfId="18687"/>
    <cellStyle name="Обычный 3 11 47 2 4 2 3" xfId="18688"/>
    <cellStyle name="Обычный 3 11 47 2 4 3" xfId="18689"/>
    <cellStyle name="Обычный 3 11 47 2 4 3 2" xfId="18690"/>
    <cellStyle name="Обычный 3 11 47 2 4 4" xfId="18691"/>
    <cellStyle name="Обычный 3 11 47 2 5" xfId="18692"/>
    <cellStyle name="Обычный 3 11 47 2 5 2" xfId="18693"/>
    <cellStyle name="Обычный 3 11 47 2 5 2 2" xfId="18694"/>
    <cellStyle name="Обычный 3 11 47 2 5 3" xfId="18695"/>
    <cellStyle name="Обычный 3 11 47 2 6" xfId="18696"/>
    <cellStyle name="Обычный 3 11 47 2 6 2" xfId="18697"/>
    <cellStyle name="Обычный 3 11 47 2 7" xfId="18698"/>
    <cellStyle name="Обычный 3 11 47 3" xfId="18699"/>
    <cellStyle name="Обычный 3 11 47 3 2" xfId="18700"/>
    <cellStyle name="Обычный 3 11 47 3 2 2" xfId="18701"/>
    <cellStyle name="Обычный 3 11 47 3 2 2 2" xfId="18702"/>
    <cellStyle name="Обычный 3 11 47 3 2 2 2 2" xfId="18703"/>
    <cellStyle name="Обычный 3 11 47 3 2 2 3" xfId="18704"/>
    <cellStyle name="Обычный 3 11 47 3 2 3" xfId="18705"/>
    <cellStyle name="Обычный 3 11 47 3 2 3 2" xfId="18706"/>
    <cellStyle name="Обычный 3 11 47 3 2 4" xfId="18707"/>
    <cellStyle name="Обычный 3 11 47 3 3" xfId="18708"/>
    <cellStyle name="Обычный 3 11 47 3 3 2" xfId="18709"/>
    <cellStyle name="Обычный 3 11 47 3 3 2 2" xfId="18710"/>
    <cellStyle name="Обычный 3 11 47 3 3 3" xfId="18711"/>
    <cellStyle name="Обычный 3 11 47 3 4" xfId="18712"/>
    <cellStyle name="Обычный 3 11 47 3 4 2" xfId="18713"/>
    <cellStyle name="Обычный 3 11 47 3 5" xfId="18714"/>
    <cellStyle name="Обычный 3 11 47 4" xfId="18715"/>
    <cellStyle name="Обычный 3 11 47 4 2" xfId="18716"/>
    <cellStyle name="Обычный 3 11 47 4 2 2" xfId="18717"/>
    <cellStyle name="Обычный 3 11 47 4 2 2 2" xfId="18718"/>
    <cellStyle name="Обычный 3 11 47 4 2 2 2 2" xfId="18719"/>
    <cellStyle name="Обычный 3 11 47 4 2 2 3" xfId="18720"/>
    <cellStyle name="Обычный 3 11 47 4 2 3" xfId="18721"/>
    <cellStyle name="Обычный 3 11 47 4 2 3 2" xfId="18722"/>
    <cellStyle name="Обычный 3 11 47 4 2 4" xfId="18723"/>
    <cellStyle name="Обычный 3 11 47 4 3" xfId="18724"/>
    <cellStyle name="Обычный 3 11 47 4 3 2" xfId="18725"/>
    <cellStyle name="Обычный 3 11 47 4 3 2 2" xfId="18726"/>
    <cellStyle name="Обычный 3 11 47 4 3 3" xfId="18727"/>
    <cellStyle name="Обычный 3 11 47 4 4" xfId="18728"/>
    <cellStyle name="Обычный 3 11 47 4 4 2" xfId="18729"/>
    <cellStyle name="Обычный 3 11 47 4 5" xfId="18730"/>
    <cellStyle name="Обычный 3 11 47 5" xfId="18731"/>
    <cellStyle name="Обычный 3 11 47 5 2" xfId="18732"/>
    <cellStyle name="Обычный 3 11 47 5 2 2" xfId="18733"/>
    <cellStyle name="Обычный 3 11 47 5 2 2 2" xfId="18734"/>
    <cellStyle name="Обычный 3 11 47 5 2 3" xfId="18735"/>
    <cellStyle name="Обычный 3 11 47 5 3" xfId="18736"/>
    <cellStyle name="Обычный 3 11 47 5 3 2" xfId="18737"/>
    <cellStyle name="Обычный 3 11 47 5 4" xfId="18738"/>
    <cellStyle name="Обычный 3 11 47 6" xfId="18739"/>
    <cellStyle name="Обычный 3 11 47 6 2" xfId="18740"/>
    <cellStyle name="Обычный 3 11 47 6 2 2" xfId="18741"/>
    <cellStyle name="Обычный 3 11 47 6 3" xfId="18742"/>
    <cellStyle name="Обычный 3 11 47 7" xfId="18743"/>
    <cellStyle name="Обычный 3 11 47 7 2" xfId="18744"/>
    <cellStyle name="Обычный 3 11 47 8" xfId="18745"/>
    <cellStyle name="Обычный 3 11 48" xfId="18746"/>
    <cellStyle name="Обычный 3 11 48 2" xfId="18747"/>
    <cellStyle name="Обычный 3 11 48 2 2" xfId="18748"/>
    <cellStyle name="Обычный 3 11 48 2 2 2" xfId="18749"/>
    <cellStyle name="Обычный 3 11 48 2 2 2 2" xfId="18750"/>
    <cellStyle name="Обычный 3 11 48 2 2 2 2 2" xfId="18751"/>
    <cellStyle name="Обычный 3 11 48 2 2 2 3" xfId="18752"/>
    <cellStyle name="Обычный 3 11 48 2 2 3" xfId="18753"/>
    <cellStyle name="Обычный 3 11 48 2 2 3 2" xfId="18754"/>
    <cellStyle name="Обычный 3 11 48 2 2 4" xfId="18755"/>
    <cellStyle name="Обычный 3 11 48 2 3" xfId="18756"/>
    <cellStyle name="Обычный 3 11 48 2 3 2" xfId="18757"/>
    <cellStyle name="Обычный 3 11 48 2 3 2 2" xfId="18758"/>
    <cellStyle name="Обычный 3 11 48 2 3 3" xfId="18759"/>
    <cellStyle name="Обычный 3 11 48 2 4" xfId="18760"/>
    <cellStyle name="Обычный 3 11 48 2 4 2" xfId="18761"/>
    <cellStyle name="Обычный 3 11 48 2 5" xfId="18762"/>
    <cellStyle name="Обычный 3 11 48 3" xfId="18763"/>
    <cellStyle name="Обычный 3 11 48 3 2" xfId="18764"/>
    <cellStyle name="Обычный 3 11 48 3 2 2" xfId="18765"/>
    <cellStyle name="Обычный 3 11 48 3 2 2 2" xfId="18766"/>
    <cellStyle name="Обычный 3 11 48 3 2 2 2 2" xfId="18767"/>
    <cellStyle name="Обычный 3 11 48 3 2 2 3" xfId="18768"/>
    <cellStyle name="Обычный 3 11 48 3 2 3" xfId="18769"/>
    <cellStyle name="Обычный 3 11 48 3 2 3 2" xfId="18770"/>
    <cellStyle name="Обычный 3 11 48 3 2 4" xfId="18771"/>
    <cellStyle name="Обычный 3 11 48 3 3" xfId="18772"/>
    <cellStyle name="Обычный 3 11 48 3 3 2" xfId="18773"/>
    <cellStyle name="Обычный 3 11 48 3 3 2 2" xfId="18774"/>
    <cellStyle name="Обычный 3 11 48 3 3 3" xfId="18775"/>
    <cellStyle name="Обычный 3 11 48 3 4" xfId="18776"/>
    <cellStyle name="Обычный 3 11 48 3 4 2" xfId="18777"/>
    <cellStyle name="Обычный 3 11 48 3 5" xfId="18778"/>
    <cellStyle name="Обычный 3 11 48 4" xfId="18779"/>
    <cellStyle name="Обычный 3 11 48 4 2" xfId="18780"/>
    <cellStyle name="Обычный 3 11 48 4 2 2" xfId="18781"/>
    <cellStyle name="Обычный 3 11 48 4 2 2 2" xfId="18782"/>
    <cellStyle name="Обычный 3 11 48 4 2 3" xfId="18783"/>
    <cellStyle name="Обычный 3 11 48 4 3" xfId="18784"/>
    <cellStyle name="Обычный 3 11 48 4 3 2" xfId="18785"/>
    <cellStyle name="Обычный 3 11 48 4 4" xfId="18786"/>
    <cellStyle name="Обычный 3 11 48 5" xfId="18787"/>
    <cellStyle name="Обычный 3 11 48 5 2" xfId="18788"/>
    <cellStyle name="Обычный 3 11 48 5 2 2" xfId="18789"/>
    <cellStyle name="Обычный 3 11 48 5 3" xfId="18790"/>
    <cellStyle name="Обычный 3 11 48 6" xfId="18791"/>
    <cellStyle name="Обычный 3 11 48 6 2" xfId="18792"/>
    <cellStyle name="Обычный 3 11 48 7" xfId="18793"/>
    <cellStyle name="Обычный 3 11 49" xfId="18794"/>
    <cellStyle name="Обычный 3 11 49 2" xfId="18795"/>
    <cellStyle name="Обычный 3 11 49 2 2" xfId="18796"/>
    <cellStyle name="Обычный 3 11 49 2 2 2" xfId="18797"/>
    <cellStyle name="Обычный 3 11 49 2 2 2 2" xfId="18798"/>
    <cellStyle name="Обычный 3 11 49 2 2 3" xfId="18799"/>
    <cellStyle name="Обычный 3 11 49 2 3" xfId="18800"/>
    <cellStyle name="Обычный 3 11 49 2 3 2" xfId="18801"/>
    <cellStyle name="Обычный 3 11 49 2 4" xfId="18802"/>
    <cellStyle name="Обычный 3 11 49 3" xfId="18803"/>
    <cellStyle name="Обычный 3 11 49 3 2" xfId="18804"/>
    <cellStyle name="Обычный 3 11 49 3 2 2" xfId="18805"/>
    <cellStyle name="Обычный 3 11 49 3 3" xfId="18806"/>
    <cellStyle name="Обычный 3 11 49 4" xfId="18807"/>
    <cellStyle name="Обычный 3 11 49 4 2" xfId="18808"/>
    <cellStyle name="Обычный 3 11 49 5" xfId="18809"/>
    <cellStyle name="Обычный 3 11 5" xfId="18810"/>
    <cellStyle name="Обычный 3 11 5 2" xfId="18811"/>
    <cellStyle name="Обычный 3 11 5 2 2" xfId="18812"/>
    <cellStyle name="Обычный 3 11 5 2 2 2" xfId="18813"/>
    <cellStyle name="Обычный 3 11 5 2 2 2 2" xfId="18814"/>
    <cellStyle name="Обычный 3 11 5 2 2 2 2 2" xfId="18815"/>
    <cellStyle name="Обычный 3 11 5 2 2 2 2 2 2" xfId="18816"/>
    <cellStyle name="Обычный 3 11 5 2 2 2 2 3" xfId="18817"/>
    <cellStyle name="Обычный 3 11 5 2 2 2 3" xfId="18818"/>
    <cellStyle name="Обычный 3 11 5 2 2 2 3 2" xfId="18819"/>
    <cellStyle name="Обычный 3 11 5 2 2 2 4" xfId="18820"/>
    <cellStyle name="Обычный 3 11 5 2 2 3" xfId="18821"/>
    <cellStyle name="Обычный 3 11 5 2 2 3 2" xfId="18822"/>
    <cellStyle name="Обычный 3 11 5 2 2 3 2 2" xfId="18823"/>
    <cellStyle name="Обычный 3 11 5 2 2 3 3" xfId="18824"/>
    <cellStyle name="Обычный 3 11 5 2 2 4" xfId="18825"/>
    <cellStyle name="Обычный 3 11 5 2 2 4 2" xfId="18826"/>
    <cellStyle name="Обычный 3 11 5 2 2 5" xfId="18827"/>
    <cellStyle name="Обычный 3 11 5 2 3" xfId="18828"/>
    <cellStyle name="Обычный 3 11 5 2 3 2" xfId="18829"/>
    <cellStyle name="Обычный 3 11 5 2 3 2 2" xfId="18830"/>
    <cellStyle name="Обычный 3 11 5 2 3 2 2 2" xfId="18831"/>
    <cellStyle name="Обычный 3 11 5 2 3 2 2 2 2" xfId="18832"/>
    <cellStyle name="Обычный 3 11 5 2 3 2 2 3" xfId="18833"/>
    <cellStyle name="Обычный 3 11 5 2 3 2 3" xfId="18834"/>
    <cellStyle name="Обычный 3 11 5 2 3 2 3 2" xfId="18835"/>
    <cellStyle name="Обычный 3 11 5 2 3 2 4" xfId="18836"/>
    <cellStyle name="Обычный 3 11 5 2 3 3" xfId="18837"/>
    <cellStyle name="Обычный 3 11 5 2 3 3 2" xfId="18838"/>
    <cellStyle name="Обычный 3 11 5 2 3 3 2 2" xfId="18839"/>
    <cellStyle name="Обычный 3 11 5 2 3 3 3" xfId="18840"/>
    <cellStyle name="Обычный 3 11 5 2 3 4" xfId="18841"/>
    <cellStyle name="Обычный 3 11 5 2 3 4 2" xfId="18842"/>
    <cellStyle name="Обычный 3 11 5 2 3 5" xfId="18843"/>
    <cellStyle name="Обычный 3 11 5 2 4" xfId="18844"/>
    <cellStyle name="Обычный 3 11 5 2 4 2" xfId="18845"/>
    <cellStyle name="Обычный 3 11 5 2 4 2 2" xfId="18846"/>
    <cellStyle name="Обычный 3 11 5 2 4 2 2 2" xfId="18847"/>
    <cellStyle name="Обычный 3 11 5 2 4 2 3" xfId="18848"/>
    <cellStyle name="Обычный 3 11 5 2 4 3" xfId="18849"/>
    <cellStyle name="Обычный 3 11 5 2 4 3 2" xfId="18850"/>
    <cellStyle name="Обычный 3 11 5 2 4 4" xfId="18851"/>
    <cellStyle name="Обычный 3 11 5 2 5" xfId="18852"/>
    <cellStyle name="Обычный 3 11 5 2 5 2" xfId="18853"/>
    <cellStyle name="Обычный 3 11 5 2 5 2 2" xfId="18854"/>
    <cellStyle name="Обычный 3 11 5 2 5 3" xfId="18855"/>
    <cellStyle name="Обычный 3 11 5 2 6" xfId="18856"/>
    <cellStyle name="Обычный 3 11 5 2 6 2" xfId="18857"/>
    <cellStyle name="Обычный 3 11 5 2 7" xfId="18858"/>
    <cellStyle name="Обычный 3 11 5 3" xfId="18859"/>
    <cellStyle name="Обычный 3 11 5 3 2" xfId="18860"/>
    <cellStyle name="Обычный 3 11 5 3 2 2" xfId="18861"/>
    <cellStyle name="Обычный 3 11 5 3 2 2 2" xfId="18862"/>
    <cellStyle name="Обычный 3 11 5 3 2 2 2 2" xfId="18863"/>
    <cellStyle name="Обычный 3 11 5 3 2 2 3" xfId="18864"/>
    <cellStyle name="Обычный 3 11 5 3 2 3" xfId="18865"/>
    <cellStyle name="Обычный 3 11 5 3 2 3 2" xfId="18866"/>
    <cellStyle name="Обычный 3 11 5 3 2 4" xfId="18867"/>
    <cellStyle name="Обычный 3 11 5 3 3" xfId="18868"/>
    <cellStyle name="Обычный 3 11 5 3 3 2" xfId="18869"/>
    <cellStyle name="Обычный 3 11 5 3 3 2 2" xfId="18870"/>
    <cellStyle name="Обычный 3 11 5 3 3 3" xfId="18871"/>
    <cellStyle name="Обычный 3 11 5 3 4" xfId="18872"/>
    <cellStyle name="Обычный 3 11 5 3 4 2" xfId="18873"/>
    <cellStyle name="Обычный 3 11 5 3 5" xfId="18874"/>
    <cellStyle name="Обычный 3 11 5 4" xfId="18875"/>
    <cellStyle name="Обычный 3 11 5 4 2" xfId="18876"/>
    <cellStyle name="Обычный 3 11 5 4 2 2" xfId="18877"/>
    <cellStyle name="Обычный 3 11 5 4 2 2 2" xfId="18878"/>
    <cellStyle name="Обычный 3 11 5 4 2 2 2 2" xfId="18879"/>
    <cellStyle name="Обычный 3 11 5 4 2 2 3" xfId="18880"/>
    <cellStyle name="Обычный 3 11 5 4 2 3" xfId="18881"/>
    <cellStyle name="Обычный 3 11 5 4 2 3 2" xfId="18882"/>
    <cellStyle name="Обычный 3 11 5 4 2 4" xfId="18883"/>
    <cellStyle name="Обычный 3 11 5 4 3" xfId="18884"/>
    <cellStyle name="Обычный 3 11 5 4 3 2" xfId="18885"/>
    <cellStyle name="Обычный 3 11 5 4 3 2 2" xfId="18886"/>
    <cellStyle name="Обычный 3 11 5 4 3 3" xfId="18887"/>
    <cellStyle name="Обычный 3 11 5 4 4" xfId="18888"/>
    <cellStyle name="Обычный 3 11 5 4 4 2" xfId="18889"/>
    <cellStyle name="Обычный 3 11 5 4 5" xfId="18890"/>
    <cellStyle name="Обычный 3 11 5 5" xfId="18891"/>
    <cellStyle name="Обычный 3 11 5 5 2" xfId="18892"/>
    <cellStyle name="Обычный 3 11 5 5 2 2" xfId="18893"/>
    <cellStyle name="Обычный 3 11 5 5 2 2 2" xfId="18894"/>
    <cellStyle name="Обычный 3 11 5 5 2 3" xfId="18895"/>
    <cellStyle name="Обычный 3 11 5 5 3" xfId="18896"/>
    <cellStyle name="Обычный 3 11 5 5 3 2" xfId="18897"/>
    <cellStyle name="Обычный 3 11 5 5 4" xfId="18898"/>
    <cellStyle name="Обычный 3 11 5 6" xfId="18899"/>
    <cellStyle name="Обычный 3 11 5 6 2" xfId="18900"/>
    <cellStyle name="Обычный 3 11 5 6 2 2" xfId="18901"/>
    <cellStyle name="Обычный 3 11 5 6 3" xfId="18902"/>
    <cellStyle name="Обычный 3 11 5 7" xfId="18903"/>
    <cellStyle name="Обычный 3 11 5 7 2" xfId="18904"/>
    <cellStyle name="Обычный 3 11 5 8" xfId="18905"/>
    <cellStyle name="Обычный 3 11 50" xfId="18906"/>
    <cellStyle name="Обычный 3 11 50 2" xfId="18907"/>
    <cellStyle name="Обычный 3 11 50 2 2" xfId="18908"/>
    <cellStyle name="Обычный 3 11 50 2 2 2" xfId="18909"/>
    <cellStyle name="Обычный 3 11 50 2 2 2 2" xfId="18910"/>
    <cellStyle name="Обычный 3 11 50 2 2 3" xfId="18911"/>
    <cellStyle name="Обычный 3 11 50 2 3" xfId="18912"/>
    <cellStyle name="Обычный 3 11 50 2 3 2" xfId="18913"/>
    <cellStyle name="Обычный 3 11 50 2 4" xfId="18914"/>
    <cellStyle name="Обычный 3 11 50 3" xfId="18915"/>
    <cellStyle name="Обычный 3 11 50 3 2" xfId="18916"/>
    <cellStyle name="Обычный 3 11 50 3 2 2" xfId="18917"/>
    <cellStyle name="Обычный 3 11 50 3 3" xfId="18918"/>
    <cellStyle name="Обычный 3 11 50 4" xfId="18919"/>
    <cellStyle name="Обычный 3 11 50 4 2" xfId="18920"/>
    <cellStyle name="Обычный 3 11 50 5" xfId="18921"/>
    <cellStyle name="Обычный 3 11 51" xfId="18922"/>
    <cellStyle name="Обычный 3 11 51 2" xfId="18923"/>
    <cellStyle name="Обычный 3 11 51 2 2" xfId="18924"/>
    <cellStyle name="Обычный 3 11 51 2 2 2" xfId="18925"/>
    <cellStyle name="Обычный 3 11 51 2 3" xfId="18926"/>
    <cellStyle name="Обычный 3 11 51 3" xfId="18927"/>
    <cellStyle name="Обычный 3 11 51 3 2" xfId="18928"/>
    <cellStyle name="Обычный 3 11 51 4" xfId="18929"/>
    <cellStyle name="Обычный 3 11 52" xfId="18930"/>
    <cellStyle name="Обычный 3 11 52 2" xfId="18931"/>
    <cellStyle name="Обычный 3 11 52 2 2" xfId="18932"/>
    <cellStyle name="Обычный 3 11 52 3" xfId="18933"/>
    <cellStyle name="Обычный 3 11 53" xfId="18934"/>
    <cellStyle name="Обычный 3 11 53 2" xfId="18935"/>
    <cellStyle name="Обычный 3 11 54" xfId="18936"/>
    <cellStyle name="Обычный 3 11 6" xfId="18937"/>
    <cellStyle name="Обычный 3 11 6 2" xfId="18938"/>
    <cellStyle name="Обычный 3 11 6 2 2" xfId="18939"/>
    <cellStyle name="Обычный 3 11 6 2 2 2" xfId="18940"/>
    <cellStyle name="Обычный 3 11 6 2 2 2 2" xfId="18941"/>
    <cellStyle name="Обычный 3 11 6 2 2 2 2 2" xfId="18942"/>
    <cellStyle name="Обычный 3 11 6 2 2 2 2 2 2" xfId="18943"/>
    <cellStyle name="Обычный 3 11 6 2 2 2 2 3" xfId="18944"/>
    <cellStyle name="Обычный 3 11 6 2 2 2 3" xfId="18945"/>
    <cellStyle name="Обычный 3 11 6 2 2 2 3 2" xfId="18946"/>
    <cellStyle name="Обычный 3 11 6 2 2 2 4" xfId="18947"/>
    <cellStyle name="Обычный 3 11 6 2 2 3" xfId="18948"/>
    <cellStyle name="Обычный 3 11 6 2 2 3 2" xfId="18949"/>
    <cellStyle name="Обычный 3 11 6 2 2 3 2 2" xfId="18950"/>
    <cellStyle name="Обычный 3 11 6 2 2 3 3" xfId="18951"/>
    <cellStyle name="Обычный 3 11 6 2 2 4" xfId="18952"/>
    <cellStyle name="Обычный 3 11 6 2 2 4 2" xfId="18953"/>
    <cellStyle name="Обычный 3 11 6 2 2 5" xfId="18954"/>
    <cellStyle name="Обычный 3 11 6 2 3" xfId="18955"/>
    <cellStyle name="Обычный 3 11 6 2 3 2" xfId="18956"/>
    <cellStyle name="Обычный 3 11 6 2 3 2 2" xfId="18957"/>
    <cellStyle name="Обычный 3 11 6 2 3 2 2 2" xfId="18958"/>
    <cellStyle name="Обычный 3 11 6 2 3 2 2 2 2" xfId="18959"/>
    <cellStyle name="Обычный 3 11 6 2 3 2 2 3" xfId="18960"/>
    <cellStyle name="Обычный 3 11 6 2 3 2 3" xfId="18961"/>
    <cellStyle name="Обычный 3 11 6 2 3 2 3 2" xfId="18962"/>
    <cellStyle name="Обычный 3 11 6 2 3 2 4" xfId="18963"/>
    <cellStyle name="Обычный 3 11 6 2 3 3" xfId="18964"/>
    <cellStyle name="Обычный 3 11 6 2 3 3 2" xfId="18965"/>
    <cellStyle name="Обычный 3 11 6 2 3 3 2 2" xfId="18966"/>
    <cellStyle name="Обычный 3 11 6 2 3 3 3" xfId="18967"/>
    <cellStyle name="Обычный 3 11 6 2 3 4" xfId="18968"/>
    <cellStyle name="Обычный 3 11 6 2 3 4 2" xfId="18969"/>
    <cellStyle name="Обычный 3 11 6 2 3 5" xfId="18970"/>
    <cellStyle name="Обычный 3 11 6 2 4" xfId="18971"/>
    <cellStyle name="Обычный 3 11 6 2 4 2" xfId="18972"/>
    <cellStyle name="Обычный 3 11 6 2 4 2 2" xfId="18973"/>
    <cellStyle name="Обычный 3 11 6 2 4 2 2 2" xfId="18974"/>
    <cellStyle name="Обычный 3 11 6 2 4 2 3" xfId="18975"/>
    <cellStyle name="Обычный 3 11 6 2 4 3" xfId="18976"/>
    <cellStyle name="Обычный 3 11 6 2 4 3 2" xfId="18977"/>
    <cellStyle name="Обычный 3 11 6 2 4 4" xfId="18978"/>
    <cellStyle name="Обычный 3 11 6 2 5" xfId="18979"/>
    <cellStyle name="Обычный 3 11 6 2 5 2" xfId="18980"/>
    <cellStyle name="Обычный 3 11 6 2 5 2 2" xfId="18981"/>
    <cellStyle name="Обычный 3 11 6 2 5 3" xfId="18982"/>
    <cellStyle name="Обычный 3 11 6 2 6" xfId="18983"/>
    <cellStyle name="Обычный 3 11 6 2 6 2" xfId="18984"/>
    <cellStyle name="Обычный 3 11 6 2 7" xfId="18985"/>
    <cellStyle name="Обычный 3 11 6 3" xfId="18986"/>
    <cellStyle name="Обычный 3 11 6 3 2" xfId="18987"/>
    <cellStyle name="Обычный 3 11 6 3 2 2" xfId="18988"/>
    <cellStyle name="Обычный 3 11 6 3 2 2 2" xfId="18989"/>
    <cellStyle name="Обычный 3 11 6 3 2 2 2 2" xfId="18990"/>
    <cellStyle name="Обычный 3 11 6 3 2 2 3" xfId="18991"/>
    <cellStyle name="Обычный 3 11 6 3 2 3" xfId="18992"/>
    <cellStyle name="Обычный 3 11 6 3 2 3 2" xfId="18993"/>
    <cellStyle name="Обычный 3 11 6 3 2 4" xfId="18994"/>
    <cellStyle name="Обычный 3 11 6 3 3" xfId="18995"/>
    <cellStyle name="Обычный 3 11 6 3 3 2" xfId="18996"/>
    <cellStyle name="Обычный 3 11 6 3 3 2 2" xfId="18997"/>
    <cellStyle name="Обычный 3 11 6 3 3 3" xfId="18998"/>
    <cellStyle name="Обычный 3 11 6 3 4" xfId="18999"/>
    <cellStyle name="Обычный 3 11 6 3 4 2" xfId="19000"/>
    <cellStyle name="Обычный 3 11 6 3 5" xfId="19001"/>
    <cellStyle name="Обычный 3 11 6 4" xfId="19002"/>
    <cellStyle name="Обычный 3 11 6 4 2" xfId="19003"/>
    <cellStyle name="Обычный 3 11 6 4 2 2" xfId="19004"/>
    <cellStyle name="Обычный 3 11 6 4 2 2 2" xfId="19005"/>
    <cellStyle name="Обычный 3 11 6 4 2 2 2 2" xfId="19006"/>
    <cellStyle name="Обычный 3 11 6 4 2 2 3" xfId="19007"/>
    <cellStyle name="Обычный 3 11 6 4 2 3" xfId="19008"/>
    <cellStyle name="Обычный 3 11 6 4 2 3 2" xfId="19009"/>
    <cellStyle name="Обычный 3 11 6 4 2 4" xfId="19010"/>
    <cellStyle name="Обычный 3 11 6 4 3" xfId="19011"/>
    <cellStyle name="Обычный 3 11 6 4 3 2" xfId="19012"/>
    <cellStyle name="Обычный 3 11 6 4 3 2 2" xfId="19013"/>
    <cellStyle name="Обычный 3 11 6 4 3 3" xfId="19014"/>
    <cellStyle name="Обычный 3 11 6 4 4" xfId="19015"/>
    <cellStyle name="Обычный 3 11 6 4 4 2" xfId="19016"/>
    <cellStyle name="Обычный 3 11 6 4 5" xfId="19017"/>
    <cellStyle name="Обычный 3 11 6 5" xfId="19018"/>
    <cellStyle name="Обычный 3 11 6 5 2" xfId="19019"/>
    <cellStyle name="Обычный 3 11 6 5 2 2" xfId="19020"/>
    <cellStyle name="Обычный 3 11 6 5 2 2 2" xfId="19021"/>
    <cellStyle name="Обычный 3 11 6 5 2 3" xfId="19022"/>
    <cellStyle name="Обычный 3 11 6 5 3" xfId="19023"/>
    <cellStyle name="Обычный 3 11 6 5 3 2" xfId="19024"/>
    <cellStyle name="Обычный 3 11 6 5 4" xfId="19025"/>
    <cellStyle name="Обычный 3 11 6 6" xfId="19026"/>
    <cellStyle name="Обычный 3 11 6 6 2" xfId="19027"/>
    <cellStyle name="Обычный 3 11 6 6 2 2" xfId="19028"/>
    <cellStyle name="Обычный 3 11 6 6 3" xfId="19029"/>
    <cellStyle name="Обычный 3 11 6 7" xfId="19030"/>
    <cellStyle name="Обычный 3 11 6 7 2" xfId="19031"/>
    <cellStyle name="Обычный 3 11 6 8" xfId="19032"/>
    <cellStyle name="Обычный 3 11 7" xfId="19033"/>
    <cellStyle name="Обычный 3 11 7 2" xfId="19034"/>
    <cellStyle name="Обычный 3 11 7 2 2" xfId="19035"/>
    <cellStyle name="Обычный 3 11 7 2 2 2" xfId="19036"/>
    <cellStyle name="Обычный 3 11 7 2 2 2 2" xfId="19037"/>
    <cellStyle name="Обычный 3 11 7 2 2 2 2 2" xfId="19038"/>
    <cellStyle name="Обычный 3 11 7 2 2 2 2 2 2" xfId="19039"/>
    <cellStyle name="Обычный 3 11 7 2 2 2 2 3" xfId="19040"/>
    <cellStyle name="Обычный 3 11 7 2 2 2 3" xfId="19041"/>
    <cellStyle name="Обычный 3 11 7 2 2 2 3 2" xfId="19042"/>
    <cellStyle name="Обычный 3 11 7 2 2 2 4" xfId="19043"/>
    <cellStyle name="Обычный 3 11 7 2 2 3" xfId="19044"/>
    <cellStyle name="Обычный 3 11 7 2 2 3 2" xfId="19045"/>
    <cellStyle name="Обычный 3 11 7 2 2 3 2 2" xfId="19046"/>
    <cellStyle name="Обычный 3 11 7 2 2 3 3" xfId="19047"/>
    <cellStyle name="Обычный 3 11 7 2 2 4" xfId="19048"/>
    <cellStyle name="Обычный 3 11 7 2 2 4 2" xfId="19049"/>
    <cellStyle name="Обычный 3 11 7 2 2 5" xfId="19050"/>
    <cellStyle name="Обычный 3 11 7 2 3" xfId="19051"/>
    <cellStyle name="Обычный 3 11 7 2 3 2" xfId="19052"/>
    <cellStyle name="Обычный 3 11 7 2 3 2 2" xfId="19053"/>
    <cellStyle name="Обычный 3 11 7 2 3 2 2 2" xfId="19054"/>
    <cellStyle name="Обычный 3 11 7 2 3 2 2 2 2" xfId="19055"/>
    <cellStyle name="Обычный 3 11 7 2 3 2 2 3" xfId="19056"/>
    <cellStyle name="Обычный 3 11 7 2 3 2 3" xfId="19057"/>
    <cellStyle name="Обычный 3 11 7 2 3 2 3 2" xfId="19058"/>
    <cellStyle name="Обычный 3 11 7 2 3 2 4" xfId="19059"/>
    <cellStyle name="Обычный 3 11 7 2 3 3" xfId="19060"/>
    <cellStyle name="Обычный 3 11 7 2 3 3 2" xfId="19061"/>
    <cellStyle name="Обычный 3 11 7 2 3 3 2 2" xfId="19062"/>
    <cellStyle name="Обычный 3 11 7 2 3 3 3" xfId="19063"/>
    <cellStyle name="Обычный 3 11 7 2 3 4" xfId="19064"/>
    <cellStyle name="Обычный 3 11 7 2 3 4 2" xfId="19065"/>
    <cellStyle name="Обычный 3 11 7 2 3 5" xfId="19066"/>
    <cellStyle name="Обычный 3 11 7 2 4" xfId="19067"/>
    <cellStyle name="Обычный 3 11 7 2 4 2" xfId="19068"/>
    <cellStyle name="Обычный 3 11 7 2 4 2 2" xfId="19069"/>
    <cellStyle name="Обычный 3 11 7 2 4 2 2 2" xfId="19070"/>
    <cellStyle name="Обычный 3 11 7 2 4 2 3" xfId="19071"/>
    <cellStyle name="Обычный 3 11 7 2 4 3" xfId="19072"/>
    <cellStyle name="Обычный 3 11 7 2 4 3 2" xfId="19073"/>
    <cellStyle name="Обычный 3 11 7 2 4 4" xfId="19074"/>
    <cellStyle name="Обычный 3 11 7 2 5" xfId="19075"/>
    <cellStyle name="Обычный 3 11 7 2 5 2" xfId="19076"/>
    <cellStyle name="Обычный 3 11 7 2 5 2 2" xfId="19077"/>
    <cellStyle name="Обычный 3 11 7 2 5 3" xfId="19078"/>
    <cellStyle name="Обычный 3 11 7 2 6" xfId="19079"/>
    <cellStyle name="Обычный 3 11 7 2 6 2" xfId="19080"/>
    <cellStyle name="Обычный 3 11 7 2 7" xfId="19081"/>
    <cellStyle name="Обычный 3 11 7 3" xfId="19082"/>
    <cellStyle name="Обычный 3 11 7 3 2" xfId="19083"/>
    <cellStyle name="Обычный 3 11 7 3 2 2" xfId="19084"/>
    <cellStyle name="Обычный 3 11 7 3 2 2 2" xfId="19085"/>
    <cellStyle name="Обычный 3 11 7 3 2 2 2 2" xfId="19086"/>
    <cellStyle name="Обычный 3 11 7 3 2 2 3" xfId="19087"/>
    <cellStyle name="Обычный 3 11 7 3 2 3" xfId="19088"/>
    <cellStyle name="Обычный 3 11 7 3 2 3 2" xfId="19089"/>
    <cellStyle name="Обычный 3 11 7 3 2 4" xfId="19090"/>
    <cellStyle name="Обычный 3 11 7 3 3" xfId="19091"/>
    <cellStyle name="Обычный 3 11 7 3 3 2" xfId="19092"/>
    <cellStyle name="Обычный 3 11 7 3 3 2 2" xfId="19093"/>
    <cellStyle name="Обычный 3 11 7 3 3 3" xfId="19094"/>
    <cellStyle name="Обычный 3 11 7 3 4" xfId="19095"/>
    <cellStyle name="Обычный 3 11 7 3 4 2" xfId="19096"/>
    <cellStyle name="Обычный 3 11 7 3 5" xfId="19097"/>
    <cellStyle name="Обычный 3 11 7 4" xfId="19098"/>
    <cellStyle name="Обычный 3 11 7 4 2" xfId="19099"/>
    <cellStyle name="Обычный 3 11 7 4 2 2" xfId="19100"/>
    <cellStyle name="Обычный 3 11 7 4 2 2 2" xfId="19101"/>
    <cellStyle name="Обычный 3 11 7 4 2 2 2 2" xfId="19102"/>
    <cellStyle name="Обычный 3 11 7 4 2 2 3" xfId="19103"/>
    <cellStyle name="Обычный 3 11 7 4 2 3" xfId="19104"/>
    <cellStyle name="Обычный 3 11 7 4 2 3 2" xfId="19105"/>
    <cellStyle name="Обычный 3 11 7 4 2 4" xfId="19106"/>
    <cellStyle name="Обычный 3 11 7 4 3" xfId="19107"/>
    <cellStyle name="Обычный 3 11 7 4 3 2" xfId="19108"/>
    <cellStyle name="Обычный 3 11 7 4 3 2 2" xfId="19109"/>
    <cellStyle name="Обычный 3 11 7 4 3 3" xfId="19110"/>
    <cellStyle name="Обычный 3 11 7 4 4" xfId="19111"/>
    <cellStyle name="Обычный 3 11 7 4 4 2" xfId="19112"/>
    <cellStyle name="Обычный 3 11 7 4 5" xfId="19113"/>
    <cellStyle name="Обычный 3 11 7 5" xfId="19114"/>
    <cellStyle name="Обычный 3 11 7 5 2" xfId="19115"/>
    <cellStyle name="Обычный 3 11 7 5 2 2" xfId="19116"/>
    <cellStyle name="Обычный 3 11 7 5 2 2 2" xfId="19117"/>
    <cellStyle name="Обычный 3 11 7 5 2 3" xfId="19118"/>
    <cellStyle name="Обычный 3 11 7 5 3" xfId="19119"/>
    <cellStyle name="Обычный 3 11 7 5 3 2" xfId="19120"/>
    <cellStyle name="Обычный 3 11 7 5 4" xfId="19121"/>
    <cellStyle name="Обычный 3 11 7 6" xfId="19122"/>
    <cellStyle name="Обычный 3 11 7 6 2" xfId="19123"/>
    <cellStyle name="Обычный 3 11 7 6 2 2" xfId="19124"/>
    <cellStyle name="Обычный 3 11 7 6 3" xfId="19125"/>
    <cellStyle name="Обычный 3 11 7 7" xfId="19126"/>
    <cellStyle name="Обычный 3 11 7 7 2" xfId="19127"/>
    <cellStyle name="Обычный 3 11 7 8" xfId="19128"/>
    <cellStyle name="Обычный 3 11 8" xfId="19129"/>
    <cellStyle name="Обычный 3 11 8 2" xfId="19130"/>
    <cellStyle name="Обычный 3 11 8 2 2" xfId="19131"/>
    <cellStyle name="Обычный 3 11 8 2 2 2" xfId="19132"/>
    <cellStyle name="Обычный 3 11 8 2 2 2 2" xfId="19133"/>
    <cellStyle name="Обычный 3 11 8 2 2 2 2 2" xfId="19134"/>
    <cellStyle name="Обычный 3 11 8 2 2 2 2 2 2" xfId="19135"/>
    <cellStyle name="Обычный 3 11 8 2 2 2 2 3" xfId="19136"/>
    <cellStyle name="Обычный 3 11 8 2 2 2 3" xfId="19137"/>
    <cellStyle name="Обычный 3 11 8 2 2 2 3 2" xfId="19138"/>
    <cellStyle name="Обычный 3 11 8 2 2 2 4" xfId="19139"/>
    <cellStyle name="Обычный 3 11 8 2 2 3" xfId="19140"/>
    <cellStyle name="Обычный 3 11 8 2 2 3 2" xfId="19141"/>
    <cellStyle name="Обычный 3 11 8 2 2 3 2 2" xfId="19142"/>
    <cellStyle name="Обычный 3 11 8 2 2 3 3" xfId="19143"/>
    <cellStyle name="Обычный 3 11 8 2 2 4" xfId="19144"/>
    <cellStyle name="Обычный 3 11 8 2 2 4 2" xfId="19145"/>
    <cellStyle name="Обычный 3 11 8 2 2 5" xfId="19146"/>
    <cellStyle name="Обычный 3 11 8 2 3" xfId="19147"/>
    <cellStyle name="Обычный 3 11 8 2 3 2" xfId="19148"/>
    <cellStyle name="Обычный 3 11 8 2 3 2 2" xfId="19149"/>
    <cellStyle name="Обычный 3 11 8 2 3 2 2 2" xfId="19150"/>
    <cellStyle name="Обычный 3 11 8 2 3 2 2 2 2" xfId="19151"/>
    <cellStyle name="Обычный 3 11 8 2 3 2 2 3" xfId="19152"/>
    <cellStyle name="Обычный 3 11 8 2 3 2 3" xfId="19153"/>
    <cellStyle name="Обычный 3 11 8 2 3 2 3 2" xfId="19154"/>
    <cellStyle name="Обычный 3 11 8 2 3 2 4" xfId="19155"/>
    <cellStyle name="Обычный 3 11 8 2 3 3" xfId="19156"/>
    <cellStyle name="Обычный 3 11 8 2 3 3 2" xfId="19157"/>
    <cellStyle name="Обычный 3 11 8 2 3 3 2 2" xfId="19158"/>
    <cellStyle name="Обычный 3 11 8 2 3 3 3" xfId="19159"/>
    <cellStyle name="Обычный 3 11 8 2 3 4" xfId="19160"/>
    <cellStyle name="Обычный 3 11 8 2 3 4 2" xfId="19161"/>
    <cellStyle name="Обычный 3 11 8 2 3 5" xfId="19162"/>
    <cellStyle name="Обычный 3 11 8 2 4" xfId="19163"/>
    <cellStyle name="Обычный 3 11 8 2 4 2" xfId="19164"/>
    <cellStyle name="Обычный 3 11 8 2 4 2 2" xfId="19165"/>
    <cellStyle name="Обычный 3 11 8 2 4 2 2 2" xfId="19166"/>
    <cellStyle name="Обычный 3 11 8 2 4 2 3" xfId="19167"/>
    <cellStyle name="Обычный 3 11 8 2 4 3" xfId="19168"/>
    <cellStyle name="Обычный 3 11 8 2 4 3 2" xfId="19169"/>
    <cellStyle name="Обычный 3 11 8 2 4 4" xfId="19170"/>
    <cellStyle name="Обычный 3 11 8 2 5" xfId="19171"/>
    <cellStyle name="Обычный 3 11 8 2 5 2" xfId="19172"/>
    <cellStyle name="Обычный 3 11 8 2 5 2 2" xfId="19173"/>
    <cellStyle name="Обычный 3 11 8 2 5 3" xfId="19174"/>
    <cellStyle name="Обычный 3 11 8 2 6" xfId="19175"/>
    <cellStyle name="Обычный 3 11 8 2 6 2" xfId="19176"/>
    <cellStyle name="Обычный 3 11 8 2 7" xfId="19177"/>
    <cellStyle name="Обычный 3 11 8 3" xfId="19178"/>
    <cellStyle name="Обычный 3 11 8 3 2" xfId="19179"/>
    <cellStyle name="Обычный 3 11 8 3 2 2" xfId="19180"/>
    <cellStyle name="Обычный 3 11 8 3 2 2 2" xfId="19181"/>
    <cellStyle name="Обычный 3 11 8 3 2 2 2 2" xfId="19182"/>
    <cellStyle name="Обычный 3 11 8 3 2 2 3" xfId="19183"/>
    <cellStyle name="Обычный 3 11 8 3 2 3" xfId="19184"/>
    <cellStyle name="Обычный 3 11 8 3 2 3 2" xfId="19185"/>
    <cellStyle name="Обычный 3 11 8 3 2 4" xfId="19186"/>
    <cellStyle name="Обычный 3 11 8 3 3" xfId="19187"/>
    <cellStyle name="Обычный 3 11 8 3 3 2" xfId="19188"/>
    <cellStyle name="Обычный 3 11 8 3 3 2 2" xfId="19189"/>
    <cellStyle name="Обычный 3 11 8 3 3 3" xfId="19190"/>
    <cellStyle name="Обычный 3 11 8 3 4" xfId="19191"/>
    <cellStyle name="Обычный 3 11 8 3 4 2" xfId="19192"/>
    <cellStyle name="Обычный 3 11 8 3 5" xfId="19193"/>
    <cellStyle name="Обычный 3 11 8 4" xfId="19194"/>
    <cellStyle name="Обычный 3 11 8 4 2" xfId="19195"/>
    <cellStyle name="Обычный 3 11 8 4 2 2" xfId="19196"/>
    <cellStyle name="Обычный 3 11 8 4 2 2 2" xfId="19197"/>
    <cellStyle name="Обычный 3 11 8 4 2 2 2 2" xfId="19198"/>
    <cellStyle name="Обычный 3 11 8 4 2 2 3" xfId="19199"/>
    <cellStyle name="Обычный 3 11 8 4 2 3" xfId="19200"/>
    <cellStyle name="Обычный 3 11 8 4 2 3 2" xfId="19201"/>
    <cellStyle name="Обычный 3 11 8 4 2 4" xfId="19202"/>
    <cellStyle name="Обычный 3 11 8 4 3" xfId="19203"/>
    <cellStyle name="Обычный 3 11 8 4 3 2" xfId="19204"/>
    <cellStyle name="Обычный 3 11 8 4 3 2 2" xfId="19205"/>
    <cellStyle name="Обычный 3 11 8 4 3 3" xfId="19206"/>
    <cellStyle name="Обычный 3 11 8 4 4" xfId="19207"/>
    <cellStyle name="Обычный 3 11 8 4 4 2" xfId="19208"/>
    <cellStyle name="Обычный 3 11 8 4 5" xfId="19209"/>
    <cellStyle name="Обычный 3 11 8 5" xfId="19210"/>
    <cellStyle name="Обычный 3 11 8 5 2" xfId="19211"/>
    <cellStyle name="Обычный 3 11 8 5 2 2" xfId="19212"/>
    <cellStyle name="Обычный 3 11 8 5 2 2 2" xfId="19213"/>
    <cellStyle name="Обычный 3 11 8 5 2 3" xfId="19214"/>
    <cellStyle name="Обычный 3 11 8 5 3" xfId="19215"/>
    <cellStyle name="Обычный 3 11 8 5 3 2" xfId="19216"/>
    <cellStyle name="Обычный 3 11 8 5 4" xfId="19217"/>
    <cellStyle name="Обычный 3 11 8 6" xfId="19218"/>
    <cellStyle name="Обычный 3 11 8 6 2" xfId="19219"/>
    <cellStyle name="Обычный 3 11 8 6 2 2" xfId="19220"/>
    <cellStyle name="Обычный 3 11 8 6 3" xfId="19221"/>
    <cellStyle name="Обычный 3 11 8 7" xfId="19222"/>
    <cellStyle name="Обычный 3 11 8 7 2" xfId="19223"/>
    <cellStyle name="Обычный 3 11 8 8" xfId="19224"/>
    <cellStyle name="Обычный 3 11 9" xfId="19225"/>
    <cellStyle name="Обычный 3 11 9 2" xfId="19226"/>
    <cellStyle name="Обычный 3 11 9 2 2" xfId="19227"/>
    <cellStyle name="Обычный 3 11 9 2 2 2" xfId="19228"/>
    <cellStyle name="Обычный 3 11 9 2 2 2 2" xfId="19229"/>
    <cellStyle name="Обычный 3 11 9 2 2 2 2 2" xfId="19230"/>
    <cellStyle name="Обычный 3 11 9 2 2 2 2 2 2" xfId="19231"/>
    <cellStyle name="Обычный 3 11 9 2 2 2 2 3" xfId="19232"/>
    <cellStyle name="Обычный 3 11 9 2 2 2 3" xfId="19233"/>
    <cellStyle name="Обычный 3 11 9 2 2 2 3 2" xfId="19234"/>
    <cellStyle name="Обычный 3 11 9 2 2 2 4" xfId="19235"/>
    <cellStyle name="Обычный 3 11 9 2 2 3" xfId="19236"/>
    <cellStyle name="Обычный 3 11 9 2 2 3 2" xfId="19237"/>
    <cellStyle name="Обычный 3 11 9 2 2 3 2 2" xfId="19238"/>
    <cellStyle name="Обычный 3 11 9 2 2 3 3" xfId="19239"/>
    <cellStyle name="Обычный 3 11 9 2 2 4" xfId="19240"/>
    <cellStyle name="Обычный 3 11 9 2 2 4 2" xfId="19241"/>
    <cellStyle name="Обычный 3 11 9 2 2 5" xfId="19242"/>
    <cellStyle name="Обычный 3 11 9 2 3" xfId="19243"/>
    <cellStyle name="Обычный 3 11 9 2 3 2" xfId="19244"/>
    <cellStyle name="Обычный 3 11 9 2 3 2 2" xfId="19245"/>
    <cellStyle name="Обычный 3 11 9 2 3 2 2 2" xfId="19246"/>
    <cellStyle name="Обычный 3 11 9 2 3 2 2 2 2" xfId="19247"/>
    <cellStyle name="Обычный 3 11 9 2 3 2 2 3" xfId="19248"/>
    <cellStyle name="Обычный 3 11 9 2 3 2 3" xfId="19249"/>
    <cellStyle name="Обычный 3 11 9 2 3 2 3 2" xfId="19250"/>
    <cellStyle name="Обычный 3 11 9 2 3 2 4" xfId="19251"/>
    <cellStyle name="Обычный 3 11 9 2 3 3" xfId="19252"/>
    <cellStyle name="Обычный 3 11 9 2 3 3 2" xfId="19253"/>
    <cellStyle name="Обычный 3 11 9 2 3 3 2 2" xfId="19254"/>
    <cellStyle name="Обычный 3 11 9 2 3 3 3" xfId="19255"/>
    <cellStyle name="Обычный 3 11 9 2 3 4" xfId="19256"/>
    <cellStyle name="Обычный 3 11 9 2 3 4 2" xfId="19257"/>
    <cellStyle name="Обычный 3 11 9 2 3 5" xfId="19258"/>
    <cellStyle name="Обычный 3 11 9 2 4" xfId="19259"/>
    <cellStyle name="Обычный 3 11 9 2 4 2" xfId="19260"/>
    <cellStyle name="Обычный 3 11 9 2 4 2 2" xfId="19261"/>
    <cellStyle name="Обычный 3 11 9 2 4 2 2 2" xfId="19262"/>
    <cellStyle name="Обычный 3 11 9 2 4 2 3" xfId="19263"/>
    <cellStyle name="Обычный 3 11 9 2 4 3" xfId="19264"/>
    <cellStyle name="Обычный 3 11 9 2 4 3 2" xfId="19265"/>
    <cellStyle name="Обычный 3 11 9 2 4 4" xfId="19266"/>
    <cellStyle name="Обычный 3 11 9 2 5" xfId="19267"/>
    <cellStyle name="Обычный 3 11 9 2 5 2" xfId="19268"/>
    <cellStyle name="Обычный 3 11 9 2 5 2 2" xfId="19269"/>
    <cellStyle name="Обычный 3 11 9 2 5 3" xfId="19270"/>
    <cellStyle name="Обычный 3 11 9 2 6" xfId="19271"/>
    <cellStyle name="Обычный 3 11 9 2 6 2" xfId="19272"/>
    <cellStyle name="Обычный 3 11 9 2 7" xfId="19273"/>
    <cellStyle name="Обычный 3 11 9 3" xfId="19274"/>
    <cellStyle name="Обычный 3 11 9 3 2" xfId="19275"/>
    <cellStyle name="Обычный 3 11 9 3 2 2" xfId="19276"/>
    <cellStyle name="Обычный 3 11 9 3 2 2 2" xfId="19277"/>
    <cellStyle name="Обычный 3 11 9 3 2 2 2 2" xfId="19278"/>
    <cellStyle name="Обычный 3 11 9 3 2 2 3" xfId="19279"/>
    <cellStyle name="Обычный 3 11 9 3 2 3" xfId="19280"/>
    <cellStyle name="Обычный 3 11 9 3 2 3 2" xfId="19281"/>
    <cellStyle name="Обычный 3 11 9 3 2 4" xfId="19282"/>
    <cellStyle name="Обычный 3 11 9 3 3" xfId="19283"/>
    <cellStyle name="Обычный 3 11 9 3 3 2" xfId="19284"/>
    <cellStyle name="Обычный 3 11 9 3 3 2 2" xfId="19285"/>
    <cellStyle name="Обычный 3 11 9 3 3 3" xfId="19286"/>
    <cellStyle name="Обычный 3 11 9 3 4" xfId="19287"/>
    <cellStyle name="Обычный 3 11 9 3 4 2" xfId="19288"/>
    <cellStyle name="Обычный 3 11 9 3 5" xfId="19289"/>
    <cellStyle name="Обычный 3 11 9 4" xfId="19290"/>
    <cellStyle name="Обычный 3 11 9 4 2" xfId="19291"/>
    <cellStyle name="Обычный 3 11 9 4 2 2" xfId="19292"/>
    <cellStyle name="Обычный 3 11 9 4 2 2 2" xfId="19293"/>
    <cellStyle name="Обычный 3 11 9 4 2 2 2 2" xfId="19294"/>
    <cellStyle name="Обычный 3 11 9 4 2 2 3" xfId="19295"/>
    <cellStyle name="Обычный 3 11 9 4 2 3" xfId="19296"/>
    <cellStyle name="Обычный 3 11 9 4 2 3 2" xfId="19297"/>
    <cellStyle name="Обычный 3 11 9 4 2 4" xfId="19298"/>
    <cellStyle name="Обычный 3 11 9 4 3" xfId="19299"/>
    <cellStyle name="Обычный 3 11 9 4 3 2" xfId="19300"/>
    <cellStyle name="Обычный 3 11 9 4 3 2 2" xfId="19301"/>
    <cellStyle name="Обычный 3 11 9 4 3 3" xfId="19302"/>
    <cellStyle name="Обычный 3 11 9 4 4" xfId="19303"/>
    <cellStyle name="Обычный 3 11 9 4 4 2" xfId="19304"/>
    <cellStyle name="Обычный 3 11 9 4 5" xfId="19305"/>
    <cellStyle name="Обычный 3 11 9 5" xfId="19306"/>
    <cellStyle name="Обычный 3 11 9 5 2" xfId="19307"/>
    <cellStyle name="Обычный 3 11 9 5 2 2" xfId="19308"/>
    <cellStyle name="Обычный 3 11 9 5 2 2 2" xfId="19309"/>
    <cellStyle name="Обычный 3 11 9 5 2 3" xfId="19310"/>
    <cellStyle name="Обычный 3 11 9 5 3" xfId="19311"/>
    <cellStyle name="Обычный 3 11 9 5 3 2" xfId="19312"/>
    <cellStyle name="Обычный 3 11 9 5 4" xfId="19313"/>
    <cellStyle name="Обычный 3 11 9 6" xfId="19314"/>
    <cellStyle name="Обычный 3 11 9 6 2" xfId="19315"/>
    <cellStyle name="Обычный 3 11 9 6 2 2" xfId="19316"/>
    <cellStyle name="Обычный 3 11 9 6 3" xfId="19317"/>
    <cellStyle name="Обычный 3 11 9 7" xfId="19318"/>
    <cellStyle name="Обычный 3 11 9 7 2" xfId="19319"/>
    <cellStyle name="Обычный 3 11 9 8" xfId="19320"/>
    <cellStyle name="Обычный 3 12" xfId="19321"/>
    <cellStyle name="Обычный 3 12 10" xfId="19322"/>
    <cellStyle name="Обычный 3 12 10 2" xfId="19323"/>
    <cellStyle name="Обычный 3 12 10 2 2" xfId="19324"/>
    <cellStyle name="Обычный 3 12 10 2 2 2" xfId="19325"/>
    <cellStyle name="Обычный 3 12 10 2 2 2 2" xfId="19326"/>
    <cellStyle name="Обычный 3 12 10 2 2 2 2 2" xfId="19327"/>
    <cellStyle name="Обычный 3 12 10 2 2 2 2 2 2" xfId="19328"/>
    <cellStyle name="Обычный 3 12 10 2 2 2 2 3" xfId="19329"/>
    <cellStyle name="Обычный 3 12 10 2 2 2 3" xfId="19330"/>
    <cellStyle name="Обычный 3 12 10 2 2 2 3 2" xfId="19331"/>
    <cellStyle name="Обычный 3 12 10 2 2 2 4" xfId="19332"/>
    <cellStyle name="Обычный 3 12 10 2 2 3" xfId="19333"/>
    <cellStyle name="Обычный 3 12 10 2 2 3 2" xfId="19334"/>
    <cellStyle name="Обычный 3 12 10 2 2 3 2 2" xfId="19335"/>
    <cellStyle name="Обычный 3 12 10 2 2 3 3" xfId="19336"/>
    <cellStyle name="Обычный 3 12 10 2 2 4" xfId="19337"/>
    <cellStyle name="Обычный 3 12 10 2 2 4 2" xfId="19338"/>
    <cellStyle name="Обычный 3 12 10 2 2 5" xfId="19339"/>
    <cellStyle name="Обычный 3 12 10 2 3" xfId="19340"/>
    <cellStyle name="Обычный 3 12 10 2 3 2" xfId="19341"/>
    <cellStyle name="Обычный 3 12 10 2 3 2 2" xfId="19342"/>
    <cellStyle name="Обычный 3 12 10 2 3 2 2 2" xfId="19343"/>
    <cellStyle name="Обычный 3 12 10 2 3 2 2 2 2" xfId="19344"/>
    <cellStyle name="Обычный 3 12 10 2 3 2 2 3" xfId="19345"/>
    <cellStyle name="Обычный 3 12 10 2 3 2 3" xfId="19346"/>
    <cellStyle name="Обычный 3 12 10 2 3 2 3 2" xfId="19347"/>
    <cellStyle name="Обычный 3 12 10 2 3 2 4" xfId="19348"/>
    <cellStyle name="Обычный 3 12 10 2 3 3" xfId="19349"/>
    <cellStyle name="Обычный 3 12 10 2 3 3 2" xfId="19350"/>
    <cellStyle name="Обычный 3 12 10 2 3 3 2 2" xfId="19351"/>
    <cellStyle name="Обычный 3 12 10 2 3 3 3" xfId="19352"/>
    <cellStyle name="Обычный 3 12 10 2 3 4" xfId="19353"/>
    <cellStyle name="Обычный 3 12 10 2 3 4 2" xfId="19354"/>
    <cellStyle name="Обычный 3 12 10 2 3 5" xfId="19355"/>
    <cellStyle name="Обычный 3 12 10 2 4" xfId="19356"/>
    <cellStyle name="Обычный 3 12 10 2 4 2" xfId="19357"/>
    <cellStyle name="Обычный 3 12 10 2 4 2 2" xfId="19358"/>
    <cellStyle name="Обычный 3 12 10 2 4 2 2 2" xfId="19359"/>
    <cellStyle name="Обычный 3 12 10 2 4 2 3" xfId="19360"/>
    <cellStyle name="Обычный 3 12 10 2 4 3" xfId="19361"/>
    <cellStyle name="Обычный 3 12 10 2 4 3 2" xfId="19362"/>
    <cellStyle name="Обычный 3 12 10 2 4 4" xfId="19363"/>
    <cellStyle name="Обычный 3 12 10 2 5" xfId="19364"/>
    <cellStyle name="Обычный 3 12 10 2 5 2" xfId="19365"/>
    <cellStyle name="Обычный 3 12 10 2 5 2 2" xfId="19366"/>
    <cellStyle name="Обычный 3 12 10 2 5 3" xfId="19367"/>
    <cellStyle name="Обычный 3 12 10 2 6" xfId="19368"/>
    <cellStyle name="Обычный 3 12 10 2 6 2" xfId="19369"/>
    <cellStyle name="Обычный 3 12 10 2 7" xfId="19370"/>
    <cellStyle name="Обычный 3 12 10 3" xfId="19371"/>
    <cellStyle name="Обычный 3 12 10 3 2" xfId="19372"/>
    <cellStyle name="Обычный 3 12 10 3 2 2" xfId="19373"/>
    <cellStyle name="Обычный 3 12 10 3 2 2 2" xfId="19374"/>
    <cellStyle name="Обычный 3 12 10 3 2 2 2 2" xfId="19375"/>
    <cellStyle name="Обычный 3 12 10 3 2 2 3" xfId="19376"/>
    <cellStyle name="Обычный 3 12 10 3 2 3" xfId="19377"/>
    <cellStyle name="Обычный 3 12 10 3 2 3 2" xfId="19378"/>
    <cellStyle name="Обычный 3 12 10 3 2 4" xfId="19379"/>
    <cellStyle name="Обычный 3 12 10 3 3" xfId="19380"/>
    <cellStyle name="Обычный 3 12 10 3 3 2" xfId="19381"/>
    <cellStyle name="Обычный 3 12 10 3 3 2 2" xfId="19382"/>
    <cellStyle name="Обычный 3 12 10 3 3 3" xfId="19383"/>
    <cellStyle name="Обычный 3 12 10 3 4" xfId="19384"/>
    <cellStyle name="Обычный 3 12 10 3 4 2" xfId="19385"/>
    <cellStyle name="Обычный 3 12 10 3 5" xfId="19386"/>
    <cellStyle name="Обычный 3 12 10 4" xfId="19387"/>
    <cellStyle name="Обычный 3 12 10 4 2" xfId="19388"/>
    <cellStyle name="Обычный 3 12 10 4 2 2" xfId="19389"/>
    <cellStyle name="Обычный 3 12 10 4 2 2 2" xfId="19390"/>
    <cellStyle name="Обычный 3 12 10 4 2 2 2 2" xfId="19391"/>
    <cellStyle name="Обычный 3 12 10 4 2 2 3" xfId="19392"/>
    <cellStyle name="Обычный 3 12 10 4 2 3" xfId="19393"/>
    <cellStyle name="Обычный 3 12 10 4 2 3 2" xfId="19394"/>
    <cellStyle name="Обычный 3 12 10 4 2 4" xfId="19395"/>
    <cellStyle name="Обычный 3 12 10 4 3" xfId="19396"/>
    <cellStyle name="Обычный 3 12 10 4 3 2" xfId="19397"/>
    <cellStyle name="Обычный 3 12 10 4 3 2 2" xfId="19398"/>
    <cellStyle name="Обычный 3 12 10 4 3 3" xfId="19399"/>
    <cellStyle name="Обычный 3 12 10 4 4" xfId="19400"/>
    <cellStyle name="Обычный 3 12 10 4 4 2" xfId="19401"/>
    <cellStyle name="Обычный 3 12 10 4 5" xfId="19402"/>
    <cellStyle name="Обычный 3 12 10 5" xfId="19403"/>
    <cellStyle name="Обычный 3 12 10 5 2" xfId="19404"/>
    <cellStyle name="Обычный 3 12 10 5 2 2" xfId="19405"/>
    <cellStyle name="Обычный 3 12 10 5 2 2 2" xfId="19406"/>
    <cellStyle name="Обычный 3 12 10 5 2 3" xfId="19407"/>
    <cellStyle name="Обычный 3 12 10 5 3" xfId="19408"/>
    <cellStyle name="Обычный 3 12 10 5 3 2" xfId="19409"/>
    <cellStyle name="Обычный 3 12 10 5 4" xfId="19410"/>
    <cellStyle name="Обычный 3 12 10 6" xfId="19411"/>
    <cellStyle name="Обычный 3 12 10 6 2" xfId="19412"/>
    <cellStyle name="Обычный 3 12 10 6 2 2" xfId="19413"/>
    <cellStyle name="Обычный 3 12 10 6 3" xfId="19414"/>
    <cellStyle name="Обычный 3 12 10 7" xfId="19415"/>
    <cellStyle name="Обычный 3 12 10 7 2" xfId="19416"/>
    <cellStyle name="Обычный 3 12 10 8" xfId="19417"/>
    <cellStyle name="Обычный 3 12 11" xfId="19418"/>
    <cellStyle name="Обычный 3 12 11 2" xfId="19419"/>
    <cellStyle name="Обычный 3 12 11 2 2" xfId="19420"/>
    <cellStyle name="Обычный 3 12 11 2 2 2" xfId="19421"/>
    <cellStyle name="Обычный 3 12 11 2 2 2 2" xfId="19422"/>
    <cellStyle name="Обычный 3 12 11 2 2 2 2 2" xfId="19423"/>
    <cellStyle name="Обычный 3 12 11 2 2 2 2 2 2" xfId="19424"/>
    <cellStyle name="Обычный 3 12 11 2 2 2 2 3" xfId="19425"/>
    <cellStyle name="Обычный 3 12 11 2 2 2 3" xfId="19426"/>
    <cellStyle name="Обычный 3 12 11 2 2 2 3 2" xfId="19427"/>
    <cellStyle name="Обычный 3 12 11 2 2 2 4" xfId="19428"/>
    <cellStyle name="Обычный 3 12 11 2 2 3" xfId="19429"/>
    <cellStyle name="Обычный 3 12 11 2 2 3 2" xfId="19430"/>
    <cellStyle name="Обычный 3 12 11 2 2 3 2 2" xfId="19431"/>
    <cellStyle name="Обычный 3 12 11 2 2 3 3" xfId="19432"/>
    <cellStyle name="Обычный 3 12 11 2 2 4" xfId="19433"/>
    <cellStyle name="Обычный 3 12 11 2 2 4 2" xfId="19434"/>
    <cellStyle name="Обычный 3 12 11 2 2 5" xfId="19435"/>
    <cellStyle name="Обычный 3 12 11 2 3" xfId="19436"/>
    <cellStyle name="Обычный 3 12 11 2 3 2" xfId="19437"/>
    <cellStyle name="Обычный 3 12 11 2 3 2 2" xfId="19438"/>
    <cellStyle name="Обычный 3 12 11 2 3 2 2 2" xfId="19439"/>
    <cellStyle name="Обычный 3 12 11 2 3 2 2 2 2" xfId="19440"/>
    <cellStyle name="Обычный 3 12 11 2 3 2 2 3" xfId="19441"/>
    <cellStyle name="Обычный 3 12 11 2 3 2 3" xfId="19442"/>
    <cellStyle name="Обычный 3 12 11 2 3 2 3 2" xfId="19443"/>
    <cellStyle name="Обычный 3 12 11 2 3 2 4" xfId="19444"/>
    <cellStyle name="Обычный 3 12 11 2 3 3" xfId="19445"/>
    <cellStyle name="Обычный 3 12 11 2 3 3 2" xfId="19446"/>
    <cellStyle name="Обычный 3 12 11 2 3 3 2 2" xfId="19447"/>
    <cellStyle name="Обычный 3 12 11 2 3 3 3" xfId="19448"/>
    <cellStyle name="Обычный 3 12 11 2 3 4" xfId="19449"/>
    <cellStyle name="Обычный 3 12 11 2 3 4 2" xfId="19450"/>
    <cellStyle name="Обычный 3 12 11 2 3 5" xfId="19451"/>
    <cellStyle name="Обычный 3 12 11 2 4" xfId="19452"/>
    <cellStyle name="Обычный 3 12 11 2 4 2" xfId="19453"/>
    <cellStyle name="Обычный 3 12 11 2 4 2 2" xfId="19454"/>
    <cellStyle name="Обычный 3 12 11 2 4 2 2 2" xfId="19455"/>
    <cellStyle name="Обычный 3 12 11 2 4 2 3" xfId="19456"/>
    <cellStyle name="Обычный 3 12 11 2 4 3" xfId="19457"/>
    <cellStyle name="Обычный 3 12 11 2 4 3 2" xfId="19458"/>
    <cellStyle name="Обычный 3 12 11 2 4 4" xfId="19459"/>
    <cellStyle name="Обычный 3 12 11 2 5" xfId="19460"/>
    <cellStyle name="Обычный 3 12 11 2 5 2" xfId="19461"/>
    <cellStyle name="Обычный 3 12 11 2 5 2 2" xfId="19462"/>
    <cellStyle name="Обычный 3 12 11 2 5 3" xfId="19463"/>
    <cellStyle name="Обычный 3 12 11 2 6" xfId="19464"/>
    <cellStyle name="Обычный 3 12 11 2 6 2" xfId="19465"/>
    <cellStyle name="Обычный 3 12 11 2 7" xfId="19466"/>
    <cellStyle name="Обычный 3 12 11 3" xfId="19467"/>
    <cellStyle name="Обычный 3 12 11 3 2" xfId="19468"/>
    <cellStyle name="Обычный 3 12 11 3 2 2" xfId="19469"/>
    <cellStyle name="Обычный 3 12 11 3 2 2 2" xfId="19470"/>
    <cellStyle name="Обычный 3 12 11 3 2 2 2 2" xfId="19471"/>
    <cellStyle name="Обычный 3 12 11 3 2 2 3" xfId="19472"/>
    <cellStyle name="Обычный 3 12 11 3 2 3" xfId="19473"/>
    <cellStyle name="Обычный 3 12 11 3 2 3 2" xfId="19474"/>
    <cellStyle name="Обычный 3 12 11 3 2 4" xfId="19475"/>
    <cellStyle name="Обычный 3 12 11 3 3" xfId="19476"/>
    <cellStyle name="Обычный 3 12 11 3 3 2" xfId="19477"/>
    <cellStyle name="Обычный 3 12 11 3 3 2 2" xfId="19478"/>
    <cellStyle name="Обычный 3 12 11 3 3 3" xfId="19479"/>
    <cellStyle name="Обычный 3 12 11 3 4" xfId="19480"/>
    <cellStyle name="Обычный 3 12 11 3 4 2" xfId="19481"/>
    <cellStyle name="Обычный 3 12 11 3 5" xfId="19482"/>
    <cellStyle name="Обычный 3 12 11 4" xfId="19483"/>
    <cellStyle name="Обычный 3 12 11 4 2" xfId="19484"/>
    <cellStyle name="Обычный 3 12 11 4 2 2" xfId="19485"/>
    <cellStyle name="Обычный 3 12 11 4 2 2 2" xfId="19486"/>
    <cellStyle name="Обычный 3 12 11 4 2 2 2 2" xfId="19487"/>
    <cellStyle name="Обычный 3 12 11 4 2 2 3" xfId="19488"/>
    <cellStyle name="Обычный 3 12 11 4 2 3" xfId="19489"/>
    <cellStyle name="Обычный 3 12 11 4 2 3 2" xfId="19490"/>
    <cellStyle name="Обычный 3 12 11 4 2 4" xfId="19491"/>
    <cellStyle name="Обычный 3 12 11 4 3" xfId="19492"/>
    <cellStyle name="Обычный 3 12 11 4 3 2" xfId="19493"/>
    <cellStyle name="Обычный 3 12 11 4 3 2 2" xfId="19494"/>
    <cellStyle name="Обычный 3 12 11 4 3 3" xfId="19495"/>
    <cellStyle name="Обычный 3 12 11 4 4" xfId="19496"/>
    <cellStyle name="Обычный 3 12 11 4 4 2" xfId="19497"/>
    <cellStyle name="Обычный 3 12 11 4 5" xfId="19498"/>
    <cellStyle name="Обычный 3 12 11 5" xfId="19499"/>
    <cellStyle name="Обычный 3 12 11 5 2" xfId="19500"/>
    <cellStyle name="Обычный 3 12 11 5 2 2" xfId="19501"/>
    <cellStyle name="Обычный 3 12 11 5 2 2 2" xfId="19502"/>
    <cellStyle name="Обычный 3 12 11 5 2 3" xfId="19503"/>
    <cellStyle name="Обычный 3 12 11 5 3" xfId="19504"/>
    <cellStyle name="Обычный 3 12 11 5 3 2" xfId="19505"/>
    <cellStyle name="Обычный 3 12 11 5 4" xfId="19506"/>
    <cellStyle name="Обычный 3 12 11 6" xfId="19507"/>
    <cellStyle name="Обычный 3 12 11 6 2" xfId="19508"/>
    <cellStyle name="Обычный 3 12 11 6 2 2" xfId="19509"/>
    <cellStyle name="Обычный 3 12 11 6 3" xfId="19510"/>
    <cellStyle name="Обычный 3 12 11 7" xfId="19511"/>
    <cellStyle name="Обычный 3 12 11 7 2" xfId="19512"/>
    <cellStyle name="Обычный 3 12 11 8" xfId="19513"/>
    <cellStyle name="Обычный 3 12 12" xfId="19514"/>
    <cellStyle name="Обычный 3 12 12 2" xfId="19515"/>
    <cellStyle name="Обычный 3 12 12 2 2" xfId="19516"/>
    <cellStyle name="Обычный 3 12 12 2 2 2" xfId="19517"/>
    <cellStyle name="Обычный 3 12 12 2 2 2 2" xfId="19518"/>
    <cellStyle name="Обычный 3 12 12 2 2 2 2 2" xfId="19519"/>
    <cellStyle name="Обычный 3 12 12 2 2 2 2 2 2" xfId="19520"/>
    <cellStyle name="Обычный 3 12 12 2 2 2 2 3" xfId="19521"/>
    <cellStyle name="Обычный 3 12 12 2 2 2 3" xfId="19522"/>
    <cellStyle name="Обычный 3 12 12 2 2 2 3 2" xfId="19523"/>
    <cellStyle name="Обычный 3 12 12 2 2 2 4" xfId="19524"/>
    <cellStyle name="Обычный 3 12 12 2 2 3" xfId="19525"/>
    <cellStyle name="Обычный 3 12 12 2 2 3 2" xfId="19526"/>
    <cellStyle name="Обычный 3 12 12 2 2 3 2 2" xfId="19527"/>
    <cellStyle name="Обычный 3 12 12 2 2 3 3" xfId="19528"/>
    <cellStyle name="Обычный 3 12 12 2 2 4" xfId="19529"/>
    <cellStyle name="Обычный 3 12 12 2 2 4 2" xfId="19530"/>
    <cellStyle name="Обычный 3 12 12 2 2 5" xfId="19531"/>
    <cellStyle name="Обычный 3 12 12 2 3" xfId="19532"/>
    <cellStyle name="Обычный 3 12 12 2 3 2" xfId="19533"/>
    <cellStyle name="Обычный 3 12 12 2 3 2 2" xfId="19534"/>
    <cellStyle name="Обычный 3 12 12 2 3 2 2 2" xfId="19535"/>
    <cellStyle name="Обычный 3 12 12 2 3 2 2 2 2" xfId="19536"/>
    <cellStyle name="Обычный 3 12 12 2 3 2 2 3" xfId="19537"/>
    <cellStyle name="Обычный 3 12 12 2 3 2 3" xfId="19538"/>
    <cellStyle name="Обычный 3 12 12 2 3 2 3 2" xfId="19539"/>
    <cellStyle name="Обычный 3 12 12 2 3 2 4" xfId="19540"/>
    <cellStyle name="Обычный 3 12 12 2 3 3" xfId="19541"/>
    <cellStyle name="Обычный 3 12 12 2 3 3 2" xfId="19542"/>
    <cellStyle name="Обычный 3 12 12 2 3 3 2 2" xfId="19543"/>
    <cellStyle name="Обычный 3 12 12 2 3 3 3" xfId="19544"/>
    <cellStyle name="Обычный 3 12 12 2 3 4" xfId="19545"/>
    <cellStyle name="Обычный 3 12 12 2 3 4 2" xfId="19546"/>
    <cellStyle name="Обычный 3 12 12 2 3 5" xfId="19547"/>
    <cellStyle name="Обычный 3 12 12 2 4" xfId="19548"/>
    <cellStyle name="Обычный 3 12 12 2 4 2" xfId="19549"/>
    <cellStyle name="Обычный 3 12 12 2 4 2 2" xfId="19550"/>
    <cellStyle name="Обычный 3 12 12 2 4 2 2 2" xfId="19551"/>
    <cellStyle name="Обычный 3 12 12 2 4 2 3" xfId="19552"/>
    <cellStyle name="Обычный 3 12 12 2 4 3" xfId="19553"/>
    <cellStyle name="Обычный 3 12 12 2 4 3 2" xfId="19554"/>
    <cellStyle name="Обычный 3 12 12 2 4 4" xfId="19555"/>
    <cellStyle name="Обычный 3 12 12 2 5" xfId="19556"/>
    <cellStyle name="Обычный 3 12 12 2 5 2" xfId="19557"/>
    <cellStyle name="Обычный 3 12 12 2 5 2 2" xfId="19558"/>
    <cellStyle name="Обычный 3 12 12 2 5 3" xfId="19559"/>
    <cellStyle name="Обычный 3 12 12 2 6" xfId="19560"/>
    <cellStyle name="Обычный 3 12 12 2 6 2" xfId="19561"/>
    <cellStyle name="Обычный 3 12 12 2 7" xfId="19562"/>
    <cellStyle name="Обычный 3 12 12 3" xfId="19563"/>
    <cellStyle name="Обычный 3 12 12 3 2" xfId="19564"/>
    <cellStyle name="Обычный 3 12 12 3 2 2" xfId="19565"/>
    <cellStyle name="Обычный 3 12 12 3 2 2 2" xfId="19566"/>
    <cellStyle name="Обычный 3 12 12 3 2 2 2 2" xfId="19567"/>
    <cellStyle name="Обычный 3 12 12 3 2 2 3" xfId="19568"/>
    <cellStyle name="Обычный 3 12 12 3 2 3" xfId="19569"/>
    <cellStyle name="Обычный 3 12 12 3 2 3 2" xfId="19570"/>
    <cellStyle name="Обычный 3 12 12 3 2 4" xfId="19571"/>
    <cellStyle name="Обычный 3 12 12 3 3" xfId="19572"/>
    <cellStyle name="Обычный 3 12 12 3 3 2" xfId="19573"/>
    <cellStyle name="Обычный 3 12 12 3 3 2 2" xfId="19574"/>
    <cellStyle name="Обычный 3 12 12 3 3 3" xfId="19575"/>
    <cellStyle name="Обычный 3 12 12 3 4" xfId="19576"/>
    <cellStyle name="Обычный 3 12 12 3 4 2" xfId="19577"/>
    <cellStyle name="Обычный 3 12 12 3 5" xfId="19578"/>
    <cellStyle name="Обычный 3 12 12 4" xfId="19579"/>
    <cellStyle name="Обычный 3 12 12 4 2" xfId="19580"/>
    <cellStyle name="Обычный 3 12 12 4 2 2" xfId="19581"/>
    <cellStyle name="Обычный 3 12 12 4 2 2 2" xfId="19582"/>
    <cellStyle name="Обычный 3 12 12 4 2 2 2 2" xfId="19583"/>
    <cellStyle name="Обычный 3 12 12 4 2 2 3" xfId="19584"/>
    <cellStyle name="Обычный 3 12 12 4 2 3" xfId="19585"/>
    <cellStyle name="Обычный 3 12 12 4 2 3 2" xfId="19586"/>
    <cellStyle name="Обычный 3 12 12 4 2 4" xfId="19587"/>
    <cellStyle name="Обычный 3 12 12 4 3" xfId="19588"/>
    <cellStyle name="Обычный 3 12 12 4 3 2" xfId="19589"/>
    <cellStyle name="Обычный 3 12 12 4 3 2 2" xfId="19590"/>
    <cellStyle name="Обычный 3 12 12 4 3 3" xfId="19591"/>
    <cellStyle name="Обычный 3 12 12 4 4" xfId="19592"/>
    <cellStyle name="Обычный 3 12 12 4 4 2" xfId="19593"/>
    <cellStyle name="Обычный 3 12 12 4 5" xfId="19594"/>
    <cellStyle name="Обычный 3 12 12 5" xfId="19595"/>
    <cellStyle name="Обычный 3 12 12 5 2" xfId="19596"/>
    <cellStyle name="Обычный 3 12 12 5 2 2" xfId="19597"/>
    <cellStyle name="Обычный 3 12 12 5 2 2 2" xfId="19598"/>
    <cellStyle name="Обычный 3 12 12 5 2 3" xfId="19599"/>
    <cellStyle name="Обычный 3 12 12 5 3" xfId="19600"/>
    <cellStyle name="Обычный 3 12 12 5 3 2" xfId="19601"/>
    <cellStyle name="Обычный 3 12 12 5 4" xfId="19602"/>
    <cellStyle name="Обычный 3 12 12 6" xfId="19603"/>
    <cellStyle name="Обычный 3 12 12 6 2" xfId="19604"/>
    <cellStyle name="Обычный 3 12 12 6 2 2" xfId="19605"/>
    <cellStyle name="Обычный 3 12 12 6 3" xfId="19606"/>
    <cellStyle name="Обычный 3 12 12 7" xfId="19607"/>
    <cellStyle name="Обычный 3 12 12 7 2" xfId="19608"/>
    <cellStyle name="Обычный 3 12 12 8" xfId="19609"/>
    <cellStyle name="Обычный 3 12 13" xfId="19610"/>
    <cellStyle name="Обычный 3 12 13 2" xfId="19611"/>
    <cellStyle name="Обычный 3 12 13 2 2" xfId="19612"/>
    <cellStyle name="Обычный 3 12 13 2 2 2" xfId="19613"/>
    <cellStyle name="Обычный 3 12 13 2 2 2 2" xfId="19614"/>
    <cellStyle name="Обычный 3 12 13 2 2 2 2 2" xfId="19615"/>
    <cellStyle name="Обычный 3 12 13 2 2 2 2 2 2" xfId="19616"/>
    <cellStyle name="Обычный 3 12 13 2 2 2 2 3" xfId="19617"/>
    <cellStyle name="Обычный 3 12 13 2 2 2 3" xfId="19618"/>
    <cellStyle name="Обычный 3 12 13 2 2 2 3 2" xfId="19619"/>
    <cellStyle name="Обычный 3 12 13 2 2 2 4" xfId="19620"/>
    <cellStyle name="Обычный 3 12 13 2 2 3" xfId="19621"/>
    <cellStyle name="Обычный 3 12 13 2 2 3 2" xfId="19622"/>
    <cellStyle name="Обычный 3 12 13 2 2 3 2 2" xfId="19623"/>
    <cellStyle name="Обычный 3 12 13 2 2 3 3" xfId="19624"/>
    <cellStyle name="Обычный 3 12 13 2 2 4" xfId="19625"/>
    <cellStyle name="Обычный 3 12 13 2 2 4 2" xfId="19626"/>
    <cellStyle name="Обычный 3 12 13 2 2 5" xfId="19627"/>
    <cellStyle name="Обычный 3 12 13 2 3" xfId="19628"/>
    <cellStyle name="Обычный 3 12 13 2 3 2" xfId="19629"/>
    <cellStyle name="Обычный 3 12 13 2 3 2 2" xfId="19630"/>
    <cellStyle name="Обычный 3 12 13 2 3 2 2 2" xfId="19631"/>
    <cellStyle name="Обычный 3 12 13 2 3 2 2 2 2" xfId="19632"/>
    <cellStyle name="Обычный 3 12 13 2 3 2 2 3" xfId="19633"/>
    <cellStyle name="Обычный 3 12 13 2 3 2 3" xfId="19634"/>
    <cellStyle name="Обычный 3 12 13 2 3 2 3 2" xfId="19635"/>
    <cellStyle name="Обычный 3 12 13 2 3 2 4" xfId="19636"/>
    <cellStyle name="Обычный 3 12 13 2 3 3" xfId="19637"/>
    <cellStyle name="Обычный 3 12 13 2 3 3 2" xfId="19638"/>
    <cellStyle name="Обычный 3 12 13 2 3 3 2 2" xfId="19639"/>
    <cellStyle name="Обычный 3 12 13 2 3 3 3" xfId="19640"/>
    <cellStyle name="Обычный 3 12 13 2 3 4" xfId="19641"/>
    <cellStyle name="Обычный 3 12 13 2 3 4 2" xfId="19642"/>
    <cellStyle name="Обычный 3 12 13 2 3 5" xfId="19643"/>
    <cellStyle name="Обычный 3 12 13 2 4" xfId="19644"/>
    <cellStyle name="Обычный 3 12 13 2 4 2" xfId="19645"/>
    <cellStyle name="Обычный 3 12 13 2 4 2 2" xfId="19646"/>
    <cellStyle name="Обычный 3 12 13 2 4 2 2 2" xfId="19647"/>
    <cellStyle name="Обычный 3 12 13 2 4 2 3" xfId="19648"/>
    <cellStyle name="Обычный 3 12 13 2 4 3" xfId="19649"/>
    <cellStyle name="Обычный 3 12 13 2 4 3 2" xfId="19650"/>
    <cellStyle name="Обычный 3 12 13 2 4 4" xfId="19651"/>
    <cellStyle name="Обычный 3 12 13 2 5" xfId="19652"/>
    <cellStyle name="Обычный 3 12 13 2 5 2" xfId="19653"/>
    <cellStyle name="Обычный 3 12 13 2 5 2 2" xfId="19654"/>
    <cellStyle name="Обычный 3 12 13 2 5 3" xfId="19655"/>
    <cellStyle name="Обычный 3 12 13 2 6" xfId="19656"/>
    <cellStyle name="Обычный 3 12 13 2 6 2" xfId="19657"/>
    <cellStyle name="Обычный 3 12 13 2 7" xfId="19658"/>
    <cellStyle name="Обычный 3 12 13 3" xfId="19659"/>
    <cellStyle name="Обычный 3 12 13 3 2" xfId="19660"/>
    <cellStyle name="Обычный 3 12 13 3 2 2" xfId="19661"/>
    <cellStyle name="Обычный 3 12 13 3 2 2 2" xfId="19662"/>
    <cellStyle name="Обычный 3 12 13 3 2 2 2 2" xfId="19663"/>
    <cellStyle name="Обычный 3 12 13 3 2 2 3" xfId="19664"/>
    <cellStyle name="Обычный 3 12 13 3 2 3" xfId="19665"/>
    <cellStyle name="Обычный 3 12 13 3 2 3 2" xfId="19666"/>
    <cellStyle name="Обычный 3 12 13 3 2 4" xfId="19667"/>
    <cellStyle name="Обычный 3 12 13 3 3" xfId="19668"/>
    <cellStyle name="Обычный 3 12 13 3 3 2" xfId="19669"/>
    <cellStyle name="Обычный 3 12 13 3 3 2 2" xfId="19670"/>
    <cellStyle name="Обычный 3 12 13 3 3 3" xfId="19671"/>
    <cellStyle name="Обычный 3 12 13 3 4" xfId="19672"/>
    <cellStyle name="Обычный 3 12 13 3 4 2" xfId="19673"/>
    <cellStyle name="Обычный 3 12 13 3 5" xfId="19674"/>
    <cellStyle name="Обычный 3 12 13 4" xfId="19675"/>
    <cellStyle name="Обычный 3 12 13 4 2" xfId="19676"/>
    <cellStyle name="Обычный 3 12 13 4 2 2" xfId="19677"/>
    <cellStyle name="Обычный 3 12 13 4 2 2 2" xfId="19678"/>
    <cellStyle name="Обычный 3 12 13 4 2 2 2 2" xfId="19679"/>
    <cellStyle name="Обычный 3 12 13 4 2 2 3" xfId="19680"/>
    <cellStyle name="Обычный 3 12 13 4 2 3" xfId="19681"/>
    <cellStyle name="Обычный 3 12 13 4 2 3 2" xfId="19682"/>
    <cellStyle name="Обычный 3 12 13 4 2 4" xfId="19683"/>
    <cellStyle name="Обычный 3 12 13 4 3" xfId="19684"/>
    <cellStyle name="Обычный 3 12 13 4 3 2" xfId="19685"/>
    <cellStyle name="Обычный 3 12 13 4 3 2 2" xfId="19686"/>
    <cellStyle name="Обычный 3 12 13 4 3 3" xfId="19687"/>
    <cellStyle name="Обычный 3 12 13 4 4" xfId="19688"/>
    <cellStyle name="Обычный 3 12 13 4 4 2" xfId="19689"/>
    <cellStyle name="Обычный 3 12 13 4 5" xfId="19690"/>
    <cellStyle name="Обычный 3 12 13 5" xfId="19691"/>
    <cellStyle name="Обычный 3 12 13 5 2" xfId="19692"/>
    <cellStyle name="Обычный 3 12 13 5 2 2" xfId="19693"/>
    <cellStyle name="Обычный 3 12 13 5 2 2 2" xfId="19694"/>
    <cellStyle name="Обычный 3 12 13 5 2 3" xfId="19695"/>
    <cellStyle name="Обычный 3 12 13 5 3" xfId="19696"/>
    <cellStyle name="Обычный 3 12 13 5 3 2" xfId="19697"/>
    <cellStyle name="Обычный 3 12 13 5 4" xfId="19698"/>
    <cellStyle name="Обычный 3 12 13 6" xfId="19699"/>
    <cellStyle name="Обычный 3 12 13 6 2" xfId="19700"/>
    <cellStyle name="Обычный 3 12 13 6 2 2" xfId="19701"/>
    <cellStyle name="Обычный 3 12 13 6 3" xfId="19702"/>
    <cellStyle name="Обычный 3 12 13 7" xfId="19703"/>
    <cellStyle name="Обычный 3 12 13 7 2" xfId="19704"/>
    <cellStyle name="Обычный 3 12 13 8" xfId="19705"/>
    <cellStyle name="Обычный 3 12 14" xfId="19706"/>
    <cellStyle name="Обычный 3 12 14 2" xfId="19707"/>
    <cellStyle name="Обычный 3 12 14 2 2" xfId="19708"/>
    <cellStyle name="Обычный 3 12 14 2 2 2" xfId="19709"/>
    <cellStyle name="Обычный 3 12 14 2 2 2 2" xfId="19710"/>
    <cellStyle name="Обычный 3 12 14 2 2 2 2 2" xfId="19711"/>
    <cellStyle name="Обычный 3 12 14 2 2 2 2 2 2" xfId="19712"/>
    <cellStyle name="Обычный 3 12 14 2 2 2 2 3" xfId="19713"/>
    <cellStyle name="Обычный 3 12 14 2 2 2 3" xfId="19714"/>
    <cellStyle name="Обычный 3 12 14 2 2 2 3 2" xfId="19715"/>
    <cellStyle name="Обычный 3 12 14 2 2 2 4" xfId="19716"/>
    <cellStyle name="Обычный 3 12 14 2 2 3" xfId="19717"/>
    <cellStyle name="Обычный 3 12 14 2 2 3 2" xfId="19718"/>
    <cellStyle name="Обычный 3 12 14 2 2 3 2 2" xfId="19719"/>
    <cellStyle name="Обычный 3 12 14 2 2 3 3" xfId="19720"/>
    <cellStyle name="Обычный 3 12 14 2 2 4" xfId="19721"/>
    <cellStyle name="Обычный 3 12 14 2 2 4 2" xfId="19722"/>
    <cellStyle name="Обычный 3 12 14 2 2 5" xfId="19723"/>
    <cellStyle name="Обычный 3 12 14 2 3" xfId="19724"/>
    <cellStyle name="Обычный 3 12 14 2 3 2" xfId="19725"/>
    <cellStyle name="Обычный 3 12 14 2 3 2 2" xfId="19726"/>
    <cellStyle name="Обычный 3 12 14 2 3 2 2 2" xfId="19727"/>
    <cellStyle name="Обычный 3 12 14 2 3 2 2 2 2" xfId="19728"/>
    <cellStyle name="Обычный 3 12 14 2 3 2 2 3" xfId="19729"/>
    <cellStyle name="Обычный 3 12 14 2 3 2 3" xfId="19730"/>
    <cellStyle name="Обычный 3 12 14 2 3 2 3 2" xfId="19731"/>
    <cellStyle name="Обычный 3 12 14 2 3 2 4" xfId="19732"/>
    <cellStyle name="Обычный 3 12 14 2 3 3" xfId="19733"/>
    <cellStyle name="Обычный 3 12 14 2 3 3 2" xfId="19734"/>
    <cellStyle name="Обычный 3 12 14 2 3 3 2 2" xfId="19735"/>
    <cellStyle name="Обычный 3 12 14 2 3 3 3" xfId="19736"/>
    <cellStyle name="Обычный 3 12 14 2 3 4" xfId="19737"/>
    <cellStyle name="Обычный 3 12 14 2 3 4 2" xfId="19738"/>
    <cellStyle name="Обычный 3 12 14 2 3 5" xfId="19739"/>
    <cellStyle name="Обычный 3 12 14 2 4" xfId="19740"/>
    <cellStyle name="Обычный 3 12 14 2 4 2" xfId="19741"/>
    <cellStyle name="Обычный 3 12 14 2 4 2 2" xfId="19742"/>
    <cellStyle name="Обычный 3 12 14 2 4 2 2 2" xfId="19743"/>
    <cellStyle name="Обычный 3 12 14 2 4 2 3" xfId="19744"/>
    <cellStyle name="Обычный 3 12 14 2 4 3" xfId="19745"/>
    <cellStyle name="Обычный 3 12 14 2 4 3 2" xfId="19746"/>
    <cellStyle name="Обычный 3 12 14 2 4 4" xfId="19747"/>
    <cellStyle name="Обычный 3 12 14 2 5" xfId="19748"/>
    <cellStyle name="Обычный 3 12 14 2 5 2" xfId="19749"/>
    <cellStyle name="Обычный 3 12 14 2 5 2 2" xfId="19750"/>
    <cellStyle name="Обычный 3 12 14 2 5 3" xfId="19751"/>
    <cellStyle name="Обычный 3 12 14 2 6" xfId="19752"/>
    <cellStyle name="Обычный 3 12 14 2 6 2" xfId="19753"/>
    <cellStyle name="Обычный 3 12 14 2 7" xfId="19754"/>
    <cellStyle name="Обычный 3 12 14 3" xfId="19755"/>
    <cellStyle name="Обычный 3 12 14 3 2" xfId="19756"/>
    <cellStyle name="Обычный 3 12 14 3 2 2" xfId="19757"/>
    <cellStyle name="Обычный 3 12 14 3 2 2 2" xfId="19758"/>
    <cellStyle name="Обычный 3 12 14 3 2 2 2 2" xfId="19759"/>
    <cellStyle name="Обычный 3 12 14 3 2 2 3" xfId="19760"/>
    <cellStyle name="Обычный 3 12 14 3 2 3" xfId="19761"/>
    <cellStyle name="Обычный 3 12 14 3 2 3 2" xfId="19762"/>
    <cellStyle name="Обычный 3 12 14 3 2 4" xfId="19763"/>
    <cellStyle name="Обычный 3 12 14 3 3" xfId="19764"/>
    <cellStyle name="Обычный 3 12 14 3 3 2" xfId="19765"/>
    <cellStyle name="Обычный 3 12 14 3 3 2 2" xfId="19766"/>
    <cellStyle name="Обычный 3 12 14 3 3 3" xfId="19767"/>
    <cellStyle name="Обычный 3 12 14 3 4" xfId="19768"/>
    <cellStyle name="Обычный 3 12 14 3 4 2" xfId="19769"/>
    <cellStyle name="Обычный 3 12 14 3 5" xfId="19770"/>
    <cellStyle name="Обычный 3 12 14 4" xfId="19771"/>
    <cellStyle name="Обычный 3 12 14 4 2" xfId="19772"/>
    <cellStyle name="Обычный 3 12 14 4 2 2" xfId="19773"/>
    <cellStyle name="Обычный 3 12 14 4 2 2 2" xfId="19774"/>
    <cellStyle name="Обычный 3 12 14 4 2 2 2 2" xfId="19775"/>
    <cellStyle name="Обычный 3 12 14 4 2 2 3" xfId="19776"/>
    <cellStyle name="Обычный 3 12 14 4 2 3" xfId="19777"/>
    <cellStyle name="Обычный 3 12 14 4 2 3 2" xfId="19778"/>
    <cellStyle name="Обычный 3 12 14 4 2 4" xfId="19779"/>
    <cellStyle name="Обычный 3 12 14 4 3" xfId="19780"/>
    <cellStyle name="Обычный 3 12 14 4 3 2" xfId="19781"/>
    <cellStyle name="Обычный 3 12 14 4 3 2 2" xfId="19782"/>
    <cellStyle name="Обычный 3 12 14 4 3 3" xfId="19783"/>
    <cellStyle name="Обычный 3 12 14 4 4" xfId="19784"/>
    <cellStyle name="Обычный 3 12 14 4 4 2" xfId="19785"/>
    <cellStyle name="Обычный 3 12 14 4 5" xfId="19786"/>
    <cellStyle name="Обычный 3 12 14 5" xfId="19787"/>
    <cellStyle name="Обычный 3 12 14 5 2" xfId="19788"/>
    <cellStyle name="Обычный 3 12 14 5 2 2" xfId="19789"/>
    <cellStyle name="Обычный 3 12 14 5 2 2 2" xfId="19790"/>
    <cellStyle name="Обычный 3 12 14 5 2 3" xfId="19791"/>
    <cellStyle name="Обычный 3 12 14 5 3" xfId="19792"/>
    <cellStyle name="Обычный 3 12 14 5 3 2" xfId="19793"/>
    <cellStyle name="Обычный 3 12 14 5 4" xfId="19794"/>
    <cellStyle name="Обычный 3 12 14 6" xfId="19795"/>
    <cellStyle name="Обычный 3 12 14 6 2" xfId="19796"/>
    <cellStyle name="Обычный 3 12 14 6 2 2" xfId="19797"/>
    <cellStyle name="Обычный 3 12 14 6 3" xfId="19798"/>
    <cellStyle name="Обычный 3 12 14 7" xfId="19799"/>
    <cellStyle name="Обычный 3 12 14 7 2" xfId="19800"/>
    <cellStyle name="Обычный 3 12 14 8" xfId="19801"/>
    <cellStyle name="Обычный 3 12 15" xfId="19802"/>
    <cellStyle name="Обычный 3 12 15 2" xfId="19803"/>
    <cellStyle name="Обычный 3 12 15 2 2" xfId="19804"/>
    <cellStyle name="Обычный 3 12 15 2 2 2" xfId="19805"/>
    <cellStyle name="Обычный 3 12 15 2 2 2 2" xfId="19806"/>
    <cellStyle name="Обычный 3 12 15 2 2 2 2 2" xfId="19807"/>
    <cellStyle name="Обычный 3 12 15 2 2 2 2 2 2" xfId="19808"/>
    <cellStyle name="Обычный 3 12 15 2 2 2 2 3" xfId="19809"/>
    <cellStyle name="Обычный 3 12 15 2 2 2 3" xfId="19810"/>
    <cellStyle name="Обычный 3 12 15 2 2 2 3 2" xfId="19811"/>
    <cellStyle name="Обычный 3 12 15 2 2 2 4" xfId="19812"/>
    <cellStyle name="Обычный 3 12 15 2 2 3" xfId="19813"/>
    <cellStyle name="Обычный 3 12 15 2 2 3 2" xfId="19814"/>
    <cellStyle name="Обычный 3 12 15 2 2 3 2 2" xfId="19815"/>
    <cellStyle name="Обычный 3 12 15 2 2 3 3" xfId="19816"/>
    <cellStyle name="Обычный 3 12 15 2 2 4" xfId="19817"/>
    <cellStyle name="Обычный 3 12 15 2 2 4 2" xfId="19818"/>
    <cellStyle name="Обычный 3 12 15 2 2 5" xfId="19819"/>
    <cellStyle name="Обычный 3 12 15 2 3" xfId="19820"/>
    <cellStyle name="Обычный 3 12 15 2 3 2" xfId="19821"/>
    <cellStyle name="Обычный 3 12 15 2 3 2 2" xfId="19822"/>
    <cellStyle name="Обычный 3 12 15 2 3 2 2 2" xfId="19823"/>
    <cellStyle name="Обычный 3 12 15 2 3 2 2 2 2" xfId="19824"/>
    <cellStyle name="Обычный 3 12 15 2 3 2 2 3" xfId="19825"/>
    <cellStyle name="Обычный 3 12 15 2 3 2 3" xfId="19826"/>
    <cellStyle name="Обычный 3 12 15 2 3 2 3 2" xfId="19827"/>
    <cellStyle name="Обычный 3 12 15 2 3 2 4" xfId="19828"/>
    <cellStyle name="Обычный 3 12 15 2 3 3" xfId="19829"/>
    <cellStyle name="Обычный 3 12 15 2 3 3 2" xfId="19830"/>
    <cellStyle name="Обычный 3 12 15 2 3 3 2 2" xfId="19831"/>
    <cellStyle name="Обычный 3 12 15 2 3 3 3" xfId="19832"/>
    <cellStyle name="Обычный 3 12 15 2 3 4" xfId="19833"/>
    <cellStyle name="Обычный 3 12 15 2 3 4 2" xfId="19834"/>
    <cellStyle name="Обычный 3 12 15 2 3 5" xfId="19835"/>
    <cellStyle name="Обычный 3 12 15 2 4" xfId="19836"/>
    <cellStyle name="Обычный 3 12 15 2 4 2" xfId="19837"/>
    <cellStyle name="Обычный 3 12 15 2 4 2 2" xfId="19838"/>
    <cellStyle name="Обычный 3 12 15 2 4 2 2 2" xfId="19839"/>
    <cellStyle name="Обычный 3 12 15 2 4 2 3" xfId="19840"/>
    <cellStyle name="Обычный 3 12 15 2 4 3" xfId="19841"/>
    <cellStyle name="Обычный 3 12 15 2 4 3 2" xfId="19842"/>
    <cellStyle name="Обычный 3 12 15 2 4 4" xfId="19843"/>
    <cellStyle name="Обычный 3 12 15 2 5" xfId="19844"/>
    <cellStyle name="Обычный 3 12 15 2 5 2" xfId="19845"/>
    <cellStyle name="Обычный 3 12 15 2 5 2 2" xfId="19846"/>
    <cellStyle name="Обычный 3 12 15 2 5 3" xfId="19847"/>
    <cellStyle name="Обычный 3 12 15 2 6" xfId="19848"/>
    <cellStyle name="Обычный 3 12 15 2 6 2" xfId="19849"/>
    <cellStyle name="Обычный 3 12 15 2 7" xfId="19850"/>
    <cellStyle name="Обычный 3 12 15 3" xfId="19851"/>
    <cellStyle name="Обычный 3 12 15 3 2" xfId="19852"/>
    <cellStyle name="Обычный 3 12 15 3 2 2" xfId="19853"/>
    <cellStyle name="Обычный 3 12 15 3 2 2 2" xfId="19854"/>
    <cellStyle name="Обычный 3 12 15 3 2 2 2 2" xfId="19855"/>
    <cellStyle name="Обычный 3 12 15 3 2 2 3" xfId="19856"/>
    <cellStyle name="Обычный 3 12 15 3 2 3" xfId="19857"/>
    <cellStyle name="Обычный 3 12 15 3 2 3 2" xfId="19858"/>
    <cellStyle name="Обычный 3 12 15 3 2 4" xfId="19859"/>
    <cellStyle name="Обычный 3 12 15 3 3" xfId="19860"/>
    <cellStyle name="Обычный 3 12 15 3 3 2" xfId="19861"/>
    <cellStyle name="Обычный 3 12 15 3 3 2 2" xfId="19862"/>
    <cellStyle name="Обычный 3 12 15 3 3 3" xfId="19863"/>
    <cellStyle name="Обычный 3 12 15 3 4" xfId="19864"/>
    <cellStyle name="Обычный 3 12 15 3 4 2" xfId="19865"/>
    <cellStyle name="Обычный 3 12 15 3 5" xfId="19866"/>
    <cellStyle name="Обычный 3 12 15 4" xfId="19867"/>
    <cellStyle name="Обычный 3 12 15 4 2" xfId="19868"/>
    <cellStyle name="Обычный 3 12 15 4 2 2" xfId="19869"/>
    <cellStyle name="Обычный 3 12 15 4 2 2 2" xfId="19870"/>
    <cellStyle name="Обычный 3 12 15 4 2 2 2 2" xfId="19871"/>
    <cellStyle name="Обычный 3 12 15 4 2 2 3" xfId="19872"/>
    <cellStyle name="Обычный 3 12 15 4 2 3" xfId="19873"/>
    <cellStyle name="Обычный 3 12 15 4 2 3 2" xfId="19874"/>
    <cellStyle name="Обычный 3 12 15 4 2 4" xfId="19875"/>
    <cellStyle name="Обычный 3 12 15 4 3" xfId="19876"/>
    <cellStyle name="Обычный 3 12 15 4 3 2" xfId="19877"/>
    <cellStyle name="Обычный 3 12 15 4 3 2 2" xfId="19878"/>
    <cellStyle name="Обычный 3 12 15 4 3 3" xfId="19879"/>
    <cellStyle name="Обычный 3 12 15 4 4" xfId="19880"/>
    <cellStyle name="Обычный 3 12 15 4 4 2" xfId="19881"/>
    <cellStyle name="Обычный 3 12 15 4 5" xfId="19882"/>
    <cellStyle name="Обычный 3 12 15 5" xfId="19883"/>
    <cellStyle name="Обычный 3 12 15 5 2" xfId="19884"/>
    <cellStyle name="Обычный 3 12 15 5 2 2" xfId="19885"/>
    <cellStyle name="Обычный 3 12 15 5 2 2 2" xfId="19886"/>
    <cellStyle name="Обычный 3 12 15 5 2 3" xfId="19887"/>
    <cellStyle name="Обычный 3 12 15 5 3" xfId="19888"/>
    <cellStyle name="Обычный 3 12 15 5 3 2" xfId="19889"/>
    <cellStyle name="Обычный 3 12 15 5 4" xfId="19890"/>
    <cellStyle name="Обычный 3 12 15 6" xfId="19891"/>
    <cellStyle name="Обычный 3 12 15 6 2" xfId="19892"/>
    <cellStyle name="Обычный 3 12 15 6 2 2" xfId="19893"/>
    <cellStyle name="Обычный 3 12 15 6 3" xfId="19894"/>
    <cellStyle name="Обычный 3 12 15 7" xfId="19895"/>
    <cellStyle name="Обычный 3 12 15 7 2" xfId="19896"/>
    <cellStyle name="Обычный 3 12 15 8" xfId="19897"/>
    <cellStyle name="Обычный 3 12 16" xfId="19898"/>
    <cellStyle name="Обычный 3 12 16 2" xfId="19899"/>
    <cellStyle name="Обычный 3 12 16 2 2" xfId="19900"/>
    <cellStyle name="Обычный 3 12 16 2 2 2" xfId="19901"/>
    <cellStyle name="Обычный 3 12 16 2 2 2 2" xfId="19902"/>
    <cellStyle name="Обычный 3 12 16 2 2 2 2 2" xfId="19903"/>
    <cellStyle name="Обычный 3 12 16 2 2 2 2 2 2" xfId="19904"/>
    <cellStyle name="Обычный 3 12 16 2 2 2 2 3" xfId="19905"/>
    <cellStyle name="Обычный 3 12 16 2 2 2 3" xfId="19906"/>
    <cellStyle name="Обычный 3 12 16 2 2 2 3 2" xfId="19907"/>
    <cellStyle name="Обычный 3 12 16 2 2 2 4" xfId="19908"/>
    <cellStyle name="Обычный 3 12 16 2 2 3" xfId="19909"/>
    <cellStyle name="Обычный 3 12 16 2 2 3 2" xfId="19910"/>
    <cellStyle name="Обычный 3 12 16 2 2 3 2 2" xfId="19911"/>
    <cellStyle name="Обычный 3 12 16 2 2 3 3" xfId="19912"/>
    <cellStyle name="Обычный 3 12 16 2 2 4" xfId="19913"/>
    <cellStyle name="Обычный 3 12 16 2 2 4 2" xfId="19914"/>
    <cellStyle name="Обычный 3 12 16 2 2 5" xfId="19915"/>
    <cellStyle name="Обычный 3 12 16 2 3" xfId="19916"/>
    <cellStyle name="Обычный 3 12 16 2 3 2" xfId="19917"/>
    <cellStyle name="Обычный 3 12 16 2 3 2 2" xfId="19918"/>
    <cellStyle name="Обычный 3 12 16 2 3 2 2 2" xfId="19919"/>
    <cellStyle name="Обычный 3 12 16 2 3 2 2 2 2" xfId="19920"/>
    <cellStyle name="Обычный 3 12 16 2 3 2 2 3" xfId="19921"/>
    <cellStyle name="Обычный 3 12 16 2 3 2 3" xfId="19922"/>
    <cellStyle name="Обычный 3 12 16 2 3 2 3 2" xfId="19923"/>
    <cellStyle name="Обычный 3 12 16 2 3 2 4" xfId="19924"/>
    <cellStyle name="Обычный 3 12 16 2 3 3" xfId="19925"/>
    <cellStyle name="Обычный 3 12 16 2 3 3 2" xfId="19926"/>
    <cellStyle name="Обычный 3 12 16 2 3 3 2 2" xfId="19927"/>
    <cellStyle name="Обычный 3 12 16 2 3 3 3" xfId="19928"/>
    <cellStyle name="Обычный 3 12 16 2 3 4" xfId="19929"/>
    <cellStyle name="Обычный 3 12 16 2 3 4 2" xfId="19930"/>
    <cellStyle name="Обычный 3 12 16 2 3 5" xfId="19931"/>
    <cellStyle name="Обычный 3 12 16 2 4" xfId="19932"/>
    <cellStyle name="Обычный 3 12 16 2 4 2" xfId="19933"/>
    <cellStyle name="Обычный 3 12 16 2 4 2 2" xfId="19934"/>
    <cellStyle name="Обычный 3 12 16 2 4 2 2 2" xfId="19935"/>
    <cellStyle name="Обычный 3 12 16 2 4 2 3" xfId="19936"/>
    <cellStyle name="Обычный 3 12 16 2 4 3" xfId="19937"/>
    <cellStyle name="Обычный 3 12 16 2 4 3 2" xfId="19938"/>
    <cellStyle name="Обычный 3 12 16 2 4 4" xfId="19939"/>
    <cellStyle name="Обычный 3 12 16 2 5" xfId="19940"/>
    <cellStyle name="Обычный 3 12 16 2 5 2" xfId="19941"/>
    <cellStyle name="Обычный 3 12 16 2 5 2 2" xfId="19942"/>
    <cellStyle name="Обычный 3 12 16 2 5 3" xfId="19943"/>
    <cellStyle name="Обычный 3 12 16 2 6" xfId="19944"/>
    <cellStyle name="Обычный 3 12 16 2 6 2" xfId="19945"/>
    <cellStyle name="Обычный 3 12 16 2 7" xfId="19946"/>
    <cellStyle name="Обычный 3 12 16 3" xfId="19947"/>
    <cellStyle name="Обычный 3 12 16 3 2" xfId="19948"/>
    <cellStyle name="Обычный 3 12 16 3 2 2" xfId="19949"/>
    <cellStyle name="Обычный 3 12 16 3 2 2 2" xfId="19950"/>
    <cellStyle name="Обычный 3 12 16 3 2 2 2 2" xfId="19951"/>
    <cellStyle name="Обычный 3 12 16 3 2 2 3" xfId="19952"/>
    <cellStyle name="Обычный 3 12 16 3 2 3" xfId="19953"/>
    <cellStyle name="Обычный 3 12 16 3 2 3 2" xfId="19954"/>
    <cellStyle name="Обычный 3 12 16 3 2 4" xfId="19955"/>
    <cellStyle name="Обычный 3 12 16 3 3" xfId="19956"/>
    <cellStyle name="Обычный 3 12 16 3 3 2" xfId="19957"/>
    <cellStyle name="Обычный 3 12 16 3 3 2 2" xfId="19958"/>
    <cellStyle name="Обычный 3 12 16 3 3 3" xfId="19959"/>
    <cellStyle name="Обычный 3 12 16 3 4" xfId="19960"/>
    <cellStyle name="Обычный 3 12 16 3 4 2" xfId="19961"/>
    <cellStyle name="Обычный 3 12 16 3 5" xfId="19962"/>
    <cellStyle name="Обычный 3 12 16 4" xfId="19963"/>
    <cellStyle name="Обычный 3 12 16 4 2" xfId="19964"/>
    <cellStyle name="Обычный 3 12 16 4 2 2" xfId="19965"/>
    <cellStyle name="Обычный 3 12 16 4 2 2 2" xfId="19966"/>
    <cellStyle name="Обычный 3 12 16 4 2 2 2 2" xfId="19967"/>
    <cellStyle name="Обычный 3 12 16 4 2 2 3" xfId="19968"/>
    <cellStyle name="Обычный 3 12 16 4 2 3" xfId="19969"/>
    <cellStyle name="Обычный 3 12 16 4 2 3 2" xfId="19970"/>
    <cellStyle name="Обычный 3 12 16 4 2 4" xfId="19971"/>
    <cellStyle name="Обычный 3 12 16 4 3" xfId="19972"/>
    <cellStyle name="Обычный 3 12 16 4 3 2" xfId="19973"/>
    <cellStyle name="Обычный 3 12 16 4 3 2 2" xfId="19974"/>
    <cellStyle name="Обычный 3 12 16 4 3 3" xfId="19975"/>
    <cellStyle name="Обычный 3 12 16 4 4" xfId="19976"/>
    <cellStyle name="Обычный 3 12 16 4 4 2" xfId="19977"/>
    <cellStyle name="Обычный 3 12 16 4 5" xfId="19978"/>
    <cellStyle name="Обычный 3 12 16 5" xfId="19979"/>
    <cellStyle name="Обычный 3 12 16 5 2" xfId="19980"/>
    <cellStyle name="Обычный 3 12 16 5 2 2" xfId="19981"/>
    <cellStyle name="Обычный 3 12 16 5 2 2 2" xfId="19982"/>
    <cellStyle name="Обычный 3 12 16 5 2 3" xfId="19983"/>
    <cellStyle name="Обычный 3 12 16 5 3" xfId="19984"/>
    <cellStyle name="Обычный 3 12 16 5 3 2" xfId="19985"/>
    <cellStyle name="Обычный 3 12 16 5 4" xfId="19986"/>
    <cellStyle name="Обычный 3 12 16 6" xfId="19987"/>
    <cellStyle name="Обычный 3 12 16 6 2" xfId="19988"/>
    <cellStyle name="Обычный 3 12 16 6 2 2" xfId="19989"/>
    <cellStyle name="Обычный 3 12 16 6 3" xfId="19990"/>
    <cellStyle name="Обычный 3 12 16 7" xfId="19991"/>
    <cellStyle name="Обычный 3 12 16 7 2" xfId="19992"/>
    <cellStyle name="Обычный 3 12 16 8" xfId="19993"/>
    <cellStyle name="Обычный 3 12 17" xfId="19994"/>
    <cellStyle name="Обычный 3 12 17 2" xfId="19995"/>
    <cellStyle name="Обычный 3 12 17 2 2" xfId="19996"/>
    <cellStyle name="Обычный 3 12 17 2 2 2" xfId="19997"/>
    <cellStyle name="Обычный 3 12 17 2 2 2 2" xfId="19998"/>
    <cellStyle name="Обычный 3 12 17 2 2 2 2 2" xfId="19999"/>
    <cellStyle name="Обычный 3 12 17 2 2 2 2 2 2" xfId="20000"/>
    <cellStyle name="Обычный 3 12 17 2 2 2 2 3" xfId="20001"/>
    <cellStyle name="Обычный 3 12 17 2 2 2 3" xfId="20002"/>
    <cellStyle name="Обычный 3 12 17 2 2 2 3 2" xfId="20003"/>
    <cellStyle name="Обычный 3 12 17 2 2 2 4" xfId="20004"/>
    <cellStyle name="Обычный 3 12 17 2 2 3" xfId="20005"/>
    <cellStyle name="Обычный 3 12 17 2 2 3 2" xfId="20006"/>
    <cellStyle name="Обычный 3 12 17 2 2 3 2 2" xfId="20007"/>
    <cellStyle name="Обычный 3 12 17 2 2 3 3" xfId="20008"/>
    <cellStyle name="Обычный 3 12 17 2 2 4" xfId="20009"/>
    <cellStyle name="Обычный 3 12 17 2 2 4 2" xfId="20010"/>
    <cellStyle name="Обычный 3 12 17 2 2 5" xfId="20011"/>
    <cellStyle name="Обычный 3 12 17 2 3" xfId="20012"/>
    <cellStyle name="Обычный 3 12 17 2 3 2" xfId="20013"/>
    <cellStyle name="Обычный 3 12 17 2 3 2 2" xfId="20014"/>
    <cellStyle name="Обычный 3 12 17 2 3 2 2 2" xfId="20015"/>
    <cellStyle name="Обычный 3 12 17 2 3 2 2 2 2" xfId="20016"/>
    <cellStyle name="Обычный 3 12 17 2 3 2 2 3" xfId="20017"/>
    <cellStyle name="Обычный 3 12 17 2 3 2 3" xfId="20018"/>
    <cellStyle name="Обычный 3 12 17 2 3 2 3 2" xfId="20019"/>
    <cellStyle name="Обычный 3 12 17 2 3 2 4" xfId="20020"/>
    <cellStyle name="Обычный 3 12 17 2 3 3" xfId="20021"/>
    <cellStyle name="Обычный 3 12 17 2 3 3 2" xfId="20022"/>
    <cellStyle name="Обычный 3 12 17 2 3 3 2 2" xfId="20023"/>
    <cellStyle name="Обычный 3 12 17 2 3 3 3" xfId="20024"/>
    <cellStyle name="Обычный 3 12 17 2 3 4" xfId="20025"/>
    <cellStyle name="Обычный 3 12 17 2 3 4 2" xfId="20026"/>
    <cellStyle name="Обычный 3 12 17 2 3 5" xfId="20027"/>
    <cellStyle name="Обычный 3 12 17 2 4" xfId="20028"/>
    <cellStyle name="Обычный 3 12 17 2 4 2" xfId="20029"/>
    <cellStyle name="Обычный 3 12 17 2 4 2 2" xfId="20030"/>
    <cellStyle name="Обычный 3 12 17 2 4 2 2 2" xfId="20031"/>
    <cellStyle name="Обычный 3 12 17 2 4 2 3" xfId="20032"/>
    <cellStyle name="Обычный 3 12 17 2 4 3" xfId="20033"/>
    <cellStyle name="Обычный 3 12 17 2 4 3 2" xfId="20034"/>
    <cellStyle name="Обычный 3 12 17 2 4 4" xfId="20035"/>
    <cellStyle name="Обычный 3 12 17 2 5" xfId="20036"/>
    <cellStyle name="Обычный 3 12 17 2 5 2" xfId="20037"/>
    <cellStyle name="Обычный 3 12 17 2 5 2 2" xfId="20038"/>
    <cellStyle name="Обычный 3 12 17 2 5 3" xfId="20039"/>
    <cellStyle name="Обычный 3 12 17 2 6" xfId="20040"/>
    <cellStyle name="Обычный 3 12 17 2 6 2" xfId="20041"/>
    <cellStyle name="Обычный 3 12 17 2 7" xfId="20042"/>
    <cellStyle name="Обычный 3 12 17 3" xfId="20043"/>
    <cellStyle name="Обычный 3 12 17 3 2" xfId="20044"/>
    <cellStyle name="Обычный 3 12 17 3 2 2" xfId="20045"/>
    <cellStyle name="Обычный 3 12 17 3 2 2 2" xfId="20046"/>
    <cellStyle name="Обычный 3 12 17 3 2 2 2 2" xfId="20047"/>
    <cellStyle name="Обычный 3 12 17 3 2 2 3" xfId="20048"/>
    <cellStyle name="Обычный 3 12 17 3 2 3" xfId="20049"/>
    <cellStyle name="Обычный 3 12 17 3 2 3 2" xfId="20050"/>
    <cellStyle name="Обычный 3 12 17 3 2 4" xfId="20051"/>
    <cellStyle name="Обычный 3 12 17 3 3" xfId="20052"/>
    <cellStyle name="Обычный 3 12 17 3 3 2" xfId="20053"/>
    <cellStyle name="Обычный 3 12 17 3 3 2 2" xfId="20054"/>
    <cellStyle name="Обычный 3 12 17 3 3 3" xfId="20055"/>
    <cellStyle name="Обычный 3 12 17 3 4" xfId="20056"/>
    <cellStyle name="Обычный 3 12 17 3 4 2" xfId="20057"/>
    <cellStyle name="Обычный 3 12 17 3 5" xfId="20058"/>
    <cellStyle name="Обычный 3 12 17 4" xfId="20059"/>
    <cellStyle name="Обычный 3 12 17 4 2" xfId="20060"/>
    <cellStyle name="Обычный 3 12 17 4 2 2" xfId="20061"/>
    <cellStyle name="Обычный 3 12 17 4 2 2 2" xfId="20062"/>
    <cellStyle name="Обычный 3 12 17 4 2 2 2 2" xfId="20063"/>
    <cellStyle name="Обычный 3 12 17 4 2 2 3" xfId="20064"/>
    <cellStyle name="Обычный 3 12 17 4 2 3" xfId="20065"/>
    <cellStyle name="Обычный 3 12 17 4 2 3 2" xfId="20066"/>
    <cellStyle name="Обычный 3 12 17 4 2 4" xfId="20067"/>
    <cellStyle name="Обычный 3 12 17 4 3" xfId="20068"/>
    <cellStyle name="Обычный 3 12 17 4 3 2" xfId="20069"/>
    <cellStyle name="Обычный 3 12 17 4 3 2 2" xfId="20070"/>
    <cellStyle name="Обычный 3 12 17 4 3 3" xfId="20071"/>
    <cellStyle name="Обычный 3 12 17 4 4" xfId="20072"/>
    <cellStyle name="Обычный 3 12 17 4 4 2" xfId="20073"/>
    <cellStyle name="Обычный 3 12 17 4 5" xfId="20074"/>
    <cellStyle name="Обычный 3 12 17 5" xfId="20075"/>
    <cellStyle name="Обычный 3 12 17 5 2" xfId="20076"/>
    <cellStyle name="Обычный 3 12 17 5 2 2" xfId="20077"/>
    <cellStyle name="Обычный 3 12 17 5 2 2 2" xfId="20078"/>
    <cellStyle name="Обычный 3 12 17 5 2 3" xfId="20079"/>
    <cellStyle name="Обычный 3 12 17 5 3" xfId="20080"/>
    <cellStyle name="Обычный 3 12 17 5 3 2" xfId="20081"/>
    <cellStyle name="Обычный 3 12 17 5 4" xfId="20082"/>
    <cellStyle name="Обычный 3 12 17 6" xfId="20083"/>
    <cellStyle name="Обычный 3 12 17 6 2" xfId="20084"/>
    <cellStyle name="Обычный 3 12 17 6 2 2" xfId="20085"/>
    <cellStyle name="Обычный 3 12 17 6 3" xfId="20086"/>
    <cellStyle name="Обычный 3 12 17 7" xfId="20087"/>
    <cellStyle name="Обычный 3 12 17 7 2" xfId="20088"/>
    <cellStyle name="Обычный 3 12 17 8" xfId="20089"/>
    <cellStyle name="Обычный 3 12 18" xfId="20090"/>
    <cellStyle name="Обычный 3 12 18 2" xfId="20091"/>
    <cellStyle name="Обычный 3 12 18 2 2" xfId="20092"/>
    <cellStyle name="Обычный 3 12 18 2 2 2" xfId="20093"/>
    <cellStyle name="Обычный 3 12 18 2 2 2 2" xfId="20094"/>
    <cellStyle name="Обычный 3 12 18 2 2 2 2 2" xfId="20095"/>
    <cellStyle name="Обычный 3 12 18 2 2 2 2 2 2" xfId="20096"/>
    <cellStyle name="Обычный 3 12 18 2 2 2 2 3" xfId="20097"/>
    <cellStyle name="Обычный 3 12 18 2 2 2 3" xfId="20098"/>
    <cellStyle name="Обычный 3 12 18 2 2 2 3 2" xfId="20099"/>
    <cellStyle name="Обычный 3 12 18 2 2 2 4" xfId="20100"/>
    <cellStyle name="Обычный 3 12 18 2 2 3" xfId="20101"/>
    <cellStyle name="Обычный 3 12 18 2 2 3 2" xfId="20102"/>
    <cellStyle name="Обычный 3 12 18 2 2 3 2 2" xfId="20103"/>
    <cellStyle name="Обычный 3 12 18 2 2 3 3" xfId="20104"/>
    <cellStyle name="Обычный 3 12 18 2 2 4" xfId="20105"/>
    <cellStyle name="Обычный 3 12 18 2 2 4 2" xfId="20106"/>
    <cellStyle name="Обычный 3 12 18 2 2 5" xfId="20107"/>
    <cellStyle name="Обычный 3 12 18 2 3" xfId="20108"/>
    <cellStyle name="Обычный 3 12 18 2 3 2" xfId="20109"/>
    <cellStyle name="Обычный 3 12 18 2 3 2 2" xfId="20110"/>
    <cellStyle name="Обычный 3 12 18 2 3 2 2 2" xfId="20111"/>
    <cellStyle name="Обычный 3 12 18 2 3 2 2 2 2" xfId="20112"/>
    <cellStyle name="Обычный 3 12 18 2 3 2 2 3" xfId="20113"/>
    <cellStyle name="Обычный 3 12 18 2 3 2 3" xfId="20114"/>
    <cellStyle name="Обычный 3 12 18 2 3 2 3 2" xfId="20115"/>
    <cellStyle name="Обычный 3 12 18 2 3 2 4" xfId="20116"/>
    <cellStyle name="Обычный 3 12 18 2 3 3" xfId="20117"/>
    <cellStyle name="Обычный 3 12 18 2 3 3 2" xfId="20118"/>
    <cellStyle name="Обычный 3 12 18 2 3 3 2 2" xfId="20119"/>
    <cellStyle name="Обычный 3 12 18 2 3 3 3" xfId="20120"/>
    <cellStyle name="Обычный 3 12 18 2 3 4" xfId="20121"/>
    <cellStyle name="Обычный 3 12 18 2 3 4 2" xfId="20122"/>
    <cellStyle name="Обычный 3 12 18 2 3 5" xfId="20123"/>
    <cellStyle name="Обычный 3 12 18 2 4" xfId="20124"/>
    <cellStyle name="Обычный 3 12 18 2 4 2" xfId="20125"/>
    <cellStyle name="Обычный 3 12 18 2 4 2 2" xfId="20126"/>
    <cellStyle name="Обычный 3 12 18 2 4 2 2 2" xfId="20127"/>
    <cellStyle name="Обычный 3 12 18 2 4 2 3" xfId="20128"/>
    <cellStyle name="Обычный 3 12 18 2 4 3" xfId="20129"/>
    <cellStyle name="Обычный 3 12 18 2 4 3 2" xfId="20130"/>
    <cellStyle name="Обычный 3 12 18 2 4 4" xfId="20131"/>
    <cellStyle name="Обычный 3 12 18 2 5" xfId="20132"/>
    <cellStyle name="Обычный 3 12 18 2 5 2" xfId="20133"/>
    <cellStyle name="Обычный 3 12 18 2 5 2 2" xfId="20134"/>
    <cellStyle name="Обычный 3 12 18 2 5 3" xfId="20135"/>
    <cellStyle name="Обычный 3 12 18 2 6" xfId="20136"/>
    <cellStyle name="Обычный 3 12 18 2 6 2" xfId="20137"/>
    <cellStyle name="Обычный 3 12 18 2 7" xfId="20138"/>
    <cellStyle name="Обычный 3 12 18 3" xfId="20139"/>
    <cellStyle name="Обычный 3 12 18 3 2" xfId="20140"/>
    <cellStyle name="Обычный 3 12 18 3 2 2" xfId="20141"/>
    <cellStyle name="Обычный 3 12 18 3 2 2 2" xfId="20142"/>
    <cellStyle name="Обычный 3 12 18 3 2 2 2 2" xfId="20143"/>
    <cellStyle name="Обычный 3 12 18 3 2 2 3" xfId="20144"/>
    <cellStyle name="Обычный 3 12 18 3 2 3" xfId="20145"/>
    <cellStyle name="Обычный 3 12 18 3 2 3 2" xfId="20146"/>
    <cellStyle name="Обычный 3 12 18 3 2 4" xfId="20147"/>
    <cellStyle name="Обычный 3 12 18 3 3" xfId="20148"/>
    <cellStyle name="Обычный 3 12 18 3 3 2" xfId="20149"/>
    <cellStyle name="Обычный 3 12 18 3 3 2 2" xfId="20150"/>
    <cellStyle name="Обычный 3 12 18 3 3 3" xfId="20151"/>
    <cellStyle name="Обычный 3 12 18 3 4" xfId="20152"/>
    <cellStyle name="Обычный 3 12 18 3 4 2" xfId="20153"/>
    <cellStyle name="Обычный 3 12 18 3 5" xfId="20154"/>
    <cellStyle name="Обычный 3 12 18 4" xfId="20155"/>
    <cellStyle name="Обычный 3 12 18 4 2" xfId="20156"/>
    <cellStyle name="Обычный 3 12 18 4 2 2" xfId="20157"/>
    <cellStyle name="Обычный 3 12 18 4 2 2 2" xfId="20158"/>
    <cellStyle name="Обычный 3 12 18 4 2 2 2 2" xfId="20159"/>
    <cellStyle name="Обычный 3 12 18 4 2 2 3" xfId="20160"/>
    <cellStyle name="Обычный 3 12 18 4 2 3" xfId="20161"/>
    <cellStyle name="Обычный 3 12 18 4 2 3 2" xfId="20162"/>
    <cellStyle name="Обычный 3 12 18 4 2 4" xfId="20163"/>
    <cellStyle name="Обычный 3 12 18 4 3" xfId="20164"/>
    <cellStyle name="Обычный 3 12 18 4 3 2" xfId="20165"/>
    <cellStyle name="Обычный 3 12 18 4 3 2 2" xfId="20166"/>
    <cellStyle name="Обычный 3 12 18 4 3 3" xfId="20167"/>
    <cellStyle name="Обычный 3 12 18 4 4" xfId="20168"/>
    <cellStyle name="Обычный 3 12 18 4 4 2" xfId="20169"/>
    <cellStyle name="Обычный 3 12 18 4 5" xfId="20170"/>
    <cellStyle name="Обычный 3 12 18 5" xfId="20171"/>
    <cellStyle name="Обычный 3 12 18 5 2" xfId="20172"/>
    <cellStyle name="Обычный 3 12 18 5 2 2" xfId="20173"/>
    <cellStyle name="Обычный 3 12 18 5 2 2 2" xfId="20174"/>
    <cellStyle name="Обычный 3 12 18 5 2 3" xfId="20175"/>
    <cellStyle name="Обычный 3 12 18 5 3" xfId="20176"/>
    <cellStyle name="Обычный 3 12 18 5 3 2" xfId="20177"/>
    <cellStyle name="Обычный 3 12 18 5 4" xfId="20178"/>
    <cellStyle name="Обычный 3 12 18 6" xfId="20179"/>
    <cellStyle name="Обычный 3 12 18 6 2" xfId="20180"/>
    <cellStyle name="Обычный 3 12 18 6 2 2" xfId="20181"/>
    <cellStyle name="Обычный 3 12 18 6 3" xfId="20182"/>
    <cellStyle name="Обычный 3 12 18 7" xfId="20183"/>
    <cellStyle name="Обычный 3 12 18 7 2" xfId="20184"/>
    <cellStyle name="Обычный 3 12 18 8" xfId="20185"/>
    <cellStyle name="Обычный 3 12 19" xfId="20186"/>
    <cellStyle name="Обычный 3 12 19 2" xfId="20187"/>
    <cellStyle name="Обычный 3 12 19 2 2" xfId="20188"/>
    <cellStyle name="Обычный 3 12 19 2 2 2" xfId="20189"/>
    <cellStyle name="Обычный 3 12 19 2 2 2 2" xfId="20190"/>
    <cellStyle name="Обычный 3 12 19 2 2 2 2 2" xfId="20191"/>
    <cellStyle name="Обычный 3 12 19 2 2 2 2 2 2" xfId="20192"/>
    <cellStyle name="Обычный 3 12 19 2 2 2 2 3" xfId="20193"/>
    <cellStyle name="Обычный 3 12 19 2 2 2 3" xfId="20194"/>
    <cellStyle name="Обычный 3 12 19 2 2 2 3 2" xfId="20195"/>
    <cellStyle name="Обычный 3 12 19 2 2 2 4" xfId="20196"/>
    <cellStyle name="Обычный 3 12 19 2 2 3" xfId="20197"/>
    <cellStyle name="Обычный 3 12 19 2 2 3 2" xfId="20198"/>
    <cellStyle name="Обычный 3 12 19 2 2 3 2 2" xfId="20199"/>
    <cellStyle name="Обычный 3 12 19 2 2 3 3" xfId="20200"/>
    <cellStyle name="Обычный 3 12 19 2 2 4" xfId="20201"/>
    <cellStyle name="Обычный 3 12 19 2 2 4 2" xfId="20202"/>
    <cellStyle name="Обычный 3 12 19 2 2 5" xfId="20203"/>
    <cellStyle name="Обычный 3 12 19 2 3" xfId="20204"/>
    <cellStyle name="Обычный 3 12 19 2 3 2" xfId="20205"/>
    <cellStyle name="Обычный 3 12 19 2 3 2 2" xfId="20206"/>
    <cellStyle name="Обычный 3 12 19 2 3 2 2 2" xfId="20207"/>
    <cellStyle name="Обычный 3 12 19 2 3 2 2 2 2" xfId="20208"/>
    <cellStyle name="Обычный 3 12 19 2 3 2 2 3" xfId="20209"/>
    <cellStyle name="Обычный 3 12 19 2 3 2 3" xfId="20210"/>
    <cellStyle name="Обычный 3 12 19 2 3 2 3 2" xfId="20211"/>
    <cellStyle name="Обычный 3 12 19 2 3 2 4" xfId="20212"/>
    <cellStyle name="Обычный 3 12 19 2 3 3" xfId="20213"/>
    <cellStyle name="Обычный 3 12 19 2 3 3 2" xfId="20214"/>
    <cellStyle name="Обычный 3 12 19 2 3 3 2 2" xfId="20215"/>
    <cellStyle name="Обычный 3 12 19 2 3 3 3" xfId="20216"/>
    <cellStyle name="Обычный 3 12 19 2 3 4" xfId="20217"/>
    <cellStyle name="Обычный 3 12 19 2 3 4 2" xfId="20218"/>
    <cellStyle name="Обычный 3 12 19 2 3 5" xfId="20219"/>
    <cellStyle name="Обычный 3 12 19 2 4" xfId="20220"/>
    <cellStyle name="Обычный 3 12 19 2 4 2" xfId="20221"/>
    <cellStyle name="Обычный 3 12 19 2 4 2 2" xfId="20222"/>
    <cellStyle name="Обычный 3 12 19 2 4 2 2 2" xfId="20223"/>
    <cellStyle name="Обычный 3 12 19 2 4 2 3" xfId="20224"/>
    <cellStyle name="Обычный 3 12 19 2 4 3" xfId="20225"/>
    <cellStyle name="Обычный 3 12 19 2 4 3 2" xfId="20226"/>
    <cellStyle name="Обычный 3 12 19 2 4 4" xfId="20227"/>
    <cellStyle name="Обычный 3 12 19 2 5" xfId="20228"/>
    <cellStyle name="Обычный 3 12 19 2 5 2" xfId="20229"/>
    <cellStyle name="Обычный 3 12 19 2 5 2 2" xfId="20230"/>
    <cellStyle name="Обычный 3 12 19 2 5 3" xfId="20231"/>
    <cellStyle name="Обычный 3 12 19 2 6" xfId="20232"/>
    <cellStyle name="Обычный 3 12 19 2 6 2" xfId="20233"/>
    <cellStyle name="Обычный 3 12 19 2 7" xfId="20234"/>
    <cellStyle name="Обычный 3 12 19 3" xfId="20235"/>
    <cellStyle name="Обычный 3 12 19 3 2" xfId="20236"/>
    <cellStyle name="Обычный 3 12 19 3 2 2" xfId="20237"/>
    <cellStyle name="Обычный 3 12 19 3 2 2 2" xfId="20238"/>
    <cellStyle name="Обычный 3 12 19 3 2 2 2 2" xfId="20239"/>
    <cellStyle name="Обычный 3 12 19 3 2 2 3" xfId="20240"/>
    <cellStyle name="Обычный 3 12 19 3 2 3" xfId="20241"/>
    <cellStyle name="Обычный 3 12 19 3 2 3 2" xfId="20242"/>
    <cellStyle name="Обычный 3 12 19 3 2 4" xfId="20243"/>
    <cellStyle name="Обычный 3 12 19 3 3" xfId="20244"/>
    <cellStyle name="Обычный 3 12 19 3 3 2" xfId="20245"/>
    <cellStyle name="Обычный 3 12 19 3 3 2 2" xfId="20246"/>
    <cellStyle name="Обычный 3 12 19 3 3 3" xfId="20247"/>
    <cellStyle name="Обычный 3 12 19 3 4" xfId="20248"/>
    <cellStyle name="Обычный 3 12 19 3 4 2" xfId="20249"/>
    <cellStyle name="Обычный 3 12 19 3 5" xfId="20250"/>
    <cellStyle name="Обычный 3 12 19 4" xfId="20251"/>
    <cellStyle name="Обычный 3 12 19 4 2" xfId="20252"/>
    <cellStyle name="Обычный 3 12 19 4 2 2" xfId="20253"/>
    <cellStyle name="Обычный 3 12 19 4 2 2 2" xfId="20254"/>
    <cellStyle name="Обычный 3 12 19 4 2 2 2 2" xfId="20255"/>
    <cellStyle name="Обычный 3 12 19 4 2 2 3" xfId="20256"/>
    <cellStyle name="Обычный 3 12 19 4 2 3" xfId="20257"/>
    <cellStyle name="Обычный 3 12 19 4 2 3 2" xfId="20258"/>
    <cellStyle name="Обычный 3 12 19 4 2 4" xfId="20259"/>
    <cellStyle name="Обычный 3 12 19 4 3" xfId="20260"/>
    <cellStyle name="Обычный 3 12 19 4 3 2" xfId="20261"/>
    <cellStyle name="Обычный 3 12 19 4 3 2 2" xfId="20262"/>
    <cellStyle name="Обычный 3 12 19 4 3 3" xfId="20263"/>
    <cellStyle name="Обычный 3 12 19 4 4" xfId="20264"/>
    <cellStyle name="Обычный 3 12 19 4 4 2" xfId="20265"/>
    <cellStyle name="Обычный 3 12 19 4 5" xfId="20266"/>
    <cellStyle name="Обычный 3 12 19 5" xfId="20267"/>
    <cellStyle name="Обычный 3 12 19 5 2" xfId="20268"/>
    <cellStyle name="Обычный 3 12 19 5 2 2" xfId="20269"/>
    <cellStyle name="Обычный 3 12 19 5 2 2 2" xfId="20270"/>
    <cellStyle name="Обычный 3 12 19 5 2 3" xfId="20271"/>
    <cellStyle name="Обычный 3 12 19 5 3" xfId="20272"/>
    <cellStyle name="Обычный 3 12 19 5 3 2" xfId="20273"/>
    <cellStyle name="Обычный 3 12 19 5 4" xfId="20274"/>
    <cellStyle name="Обычный 3 12 19 6" xfId="20275"/>
    <cellStyle name="Обычный 3 12 19 6 2" xfId="20276"/>
    <cellStyle name="Обычный 3 12 19 6 2 2" xfId="20277"/>
    <cellStyle name="Обычный 3 12 19 6 3" xfId="20278"/>
    <cellStyle name="Обычный 3 12 19 7" xfId="20279"/>
    <cellStyle name="Обычный 3 12 19 7 2" xfId="20280"/>
    <cellStyle name="Обычный 3 12 19 8" xfId="20281"/>
    <cellStyle name="Обычный 3 12 2" xfId="20282"/>
    <cellStyle name="Обычный 3 12 2 2" xfId="20283"/>
    <cellStyle name="Обычный 3 12 2 2 2" xfId="20284"/>
    <cellStyle name="Обычный 3 12 2 2 2 2" xfId="20285"/>
    <cellStyle name="Обычный 3 12 2 2 2 2 2" xfId="20286"/>
    <cellStyle name="Обычный 3 12 2 2 2 2 2 2" xfId="20287"/>
    <cellStyle name="Обычный 3 12 2 2 2 2 2 2 2" xfId="20288"/>
    <cellStyle name="Обычный 3 12 2 2 2 2 2 3" xfId="20289"/>
    <cellStyle name="Обычный 3 12 2 2 2 2 3" xfId="20290"/>
    <cellStyle name="Обычный 3 12 2 2 2 2 3 2" xfId="20291"/>
    <cellStyle name="Обычный 3 12 2 2 2 2 4" xfId="20292"/>
    <cellStyle name="Обычный 3 12 2 2 2 3" xfId="20293"/>
    <cellStyle name="Обычный 3 12 2 2 2 3 2" xfId="20294"/>
    <cellStyle name="Обычный 3 12 2 2 2 3 2 2" xfId="20295"/>
    <cellStyle name="Обычный 3 12 2 2 2 3 3" xfId="20296"/>
    <cellStyle name="Обычный 3 12 2 2 2 4" xfId="20297"/>
    <cellStyle name="Обычный 3 12 2 2 2 4 2" xfId="20298"/>
    <cellStyle name="Обычный 3 12 2 2 2 5" xfId="20299"/>
    <cellStyle name="Обычный 3 12 2 2 3" xfId="20300"/>
    <cellStyle name="Обычный 3 12 2 2 3 2" xfId="20301"/>
    <cellStyle name="Обычный 3 12 2 2 3 2 2" xfId="20302"/>
    <cellStyle name="Обычный 3 12 2 2 3 2 2 2" xfId="20303"/>
    <cellStyle name="Обычный 3 12 2 2 3 2 2 2 2" xfId="20304"/>
    <cellStyle name="Обычный 3 12 2 2 3 2 2 3" xfId="20305"/>
    <cellStyle name="Обычный 3 12 2 2 3 2 3" xfId="20306"/>
    <cellStyle name="Обычный 3 12 2 2 3 2 3 2" xfId="20307"/>
    <cellStyle name="Обычный 3 12 2 2 3 2 4" xfId="20308"/>
    <cellStyle name="Обычный 3 12 2 2 3 3" xfId="20309"/>
    <cellStyle name="Обычный 3 12 2 2 3 3 2" xfId="20310"/>
    <cellStyle name="Обычный 3 12 2 2 3 3 2 2" xfId="20311"/>
    <cellStyle name="Обычный 3 12 2 2 3 3 3" xfId="20312"/>
    <cellStyle name="Обычный 3 12 2 2 3 4" xfId="20313"/>
    <cellStyle name="Обычный 3 12 2 2 3 4 2" xfId="20314"/>
    <cellStyle name="Обычный 3 12 2 2 3 5" xfId="20315"/>
    <cellStyle name="Обычный 3 12 2 2 4" xfId="20316"/>
    <cellStyle name="Обычный 3 12 2 2 4 2" xfId="20317"/>
    <cellStyle name="Обычный 3 12 2 2 4 2 2" xfId="20318"/>
    <cellStyle name="Обычный 3 12 2 2 4 2 2 2" xfId="20319"/>
    <cellStyle name="Обычный 3 12 2 2 4 2 3" xfId="20320"/>
    <cellStyle name="Обычный 3 12 2 2 4 3" xfId="20321"/>
    <cellStyle name="Обычный 3 12 2 2 4 3 2" xfId="20322"/>
    <cellStyle name="Обычный 3 12 2 2 4 4" xfId="20323"/>
    <cellStyle name="Обычный 3 12 2 2 5" xfId="20324"/>
    <cellStyle name="Обычный 3 12 2 2 5 2" xfId="20325"/>
    <cellStyle name="Обычный 3 12 2 2 5 2 2" xfId="20326"/>
    <cellStyle name="Обычный 3 12 2 2 5 3" xfId="20327"/>
    <cellStyle name="Обычный 3 12 2 2 6" xfId="20328"/>
    <cellStyle name="Обычный 3 12 2 2 6 2" xfId="20329"/>
    <cellStyle name="Обычный 3 12 2 2 7" xfId="20330"/>
    <cellStyle name="Обычный 3 12 2 3" xfId="20331"/>
    <cellStyle name="Обычный 3 12 2 3 2" xfId="20332"/>
    <cellStyle name="Обычный 3 12 2 3 2 2" xfId="20333"/>
    <cellStyle name="Обычный 3 12 2 3 2 2 2" xfId="20334"/>
    <cellStyle name="Обычный 3 12 2 3 2 2 2 2" xfId="20335"/>
    <cellStyle name="Обычный 3 12 2 3 2 2 3" xfId="20336"/>
    <cellStyle name="Обычный 3 12 2 3 2 3" xfId="20337"/>
    <cellStyle name="Обычный 3 12 2 3 2 3 2" xfId="20338"/>
    <cellStyle name="Обычный 3 12 2 3 2 4" xfId="20339"/>
    <cellStyle name="Обычный 3 12 2 3 3" xfId="20340"/>
    <cellStyle name="Обычный 3 12 2 3 3 2" xfId="20341"/>
    <cellStyle name="Обычный 3 12 2 3 3 2 2" xfId="20342"/>
    <cellStyle name="Обычный 3 12 2 3 3 3" xfId="20343"/>
    <cellStyle name="Обычный 3 12 2 3 4" xfId="20344"/>
    <cellStyle name="Обычный 3 12 2 3 4 2" xfId="20345"/>
    <cellStyle name="Обычный 3 12 2 3 5" xfId="20346"/>
    <cellStyle name="Обычный 3 12 2 4" xfId="20347"/>
    <cellStyle name="Обычный 3 12 2 4 2" xfId="20348"/>
    <cellStyle name="Обычный 3 12 2 4 2 2" xfId="20349"/>
    <cellStyle name="Обычный 3 12 2 4 2 2 2" xfId="20350"/>
    <cellStyle name="Обычный 3 12 2 4 2 2 2 2" xfId="20351"/>
    <cellStyle name="Обычный 3 12 2 4 2 2 3" xfId="20352"/>
    <cellStyle name="Обычный 3 12 2 4 2 3" xfId="20353"/>
    <cellStyle name="Обычный 3 12 2 4 2 3 2" xfId="20354"/>
    <cellStyle name="Обычный 3 12 2 4 2 4" xfId="20355"/>
    <cellStyle name="Обычный 3 12 2 4 3" xfId="20356"/>
    <cellStyle name="Обычный 3 12 2 4 3 2" xfId="20357"/>
    <cellStyle name="Обычный 3 12 2 4 3 2 2" xfId="20358"/>
    <cellStyle name="Обычный 3 12 2 4 3 3" xfId="20359"/>
    <cellStyle name="Обычный 3 12 2 4 4" xfId="20360"/>
    <cellStyle name="Обычный 3 12 2 4 4 2" xfId="20361"/>
    <cellStyle name="Обычный 3 12 2 4 5" xfId="20362"/>
    <cellStyle name="Обычный 3 12 2 5" xfId="20363"/>
    <cellStyle name="Обычный 3 12 2 5 2" xfId="20364"/>
    <cellStyle name="Обычный 3 12 2 5 2 2" xfId="20365"/>
    <cellStyle name="Обычный 3 12 2 5 2 2 2" xfId="20366"/>
    <cellStyle name="Обычный 3 12 2 5 2 3" xfId="20367"/>
    <cellStyle name="Обычный 3 12 2 5 3" xfId="20368"/>
    <cellStyle name="Обычный 3 12 2 5 3 2" xfId="20369"/>
    <cellStyle name="Обычный 3 12 2 5 4" xfId="20370"/>
    <cellStyle name="Обычный 3 12 2 6" xfId="20371"/>
    <cellStyle name="Обычный 3 12 2 6 2" xfId="20372"/>
    <cellStyle name="Обычный 3 12 2 6 2 2" xfId="20373"/>
    <cellStyle name="Обычный 3 12 2 6 3" xfId="20374"/>
    <cellStyle name="Обычный 3 12 2 7" xfId="20375"/>
    <cellStyle name="Обычный 3 12 2 7 2" xfId="20376"/>
    <cellStyle name="Обычный 3 12 2 8" xfId="20377"/>
    <cellStyle name="Обычный 3 12 20" xfId="20378"/>
    <cellStyle name="Обычный 3 12 20 2" xfId="20379"/>
    <cellStyle name="Обычный 3 12 20 2 2" xfId="20380"/>
    <cellStyle name="Обычный 3 12 20 2 2 2" xfId="20381"/>
    <cellStyle name="Обычный 3 12 20 2 2 2 2" xfId="20382"/>
    <cellStyle name="Обычный 3 12 20 2 2 2 2 2" xfId="20383"/>
    <cellStyle name="Обычный 3 12 20 2 2 2 2 2 2" xfId="20384"/>
    <cellStyle name="Обычный 3 12 20 2 2 2 2 3" xfId="20385"/>
    <cellStyle name="Обычный 3 12 20 2 2 2 3" xfId="20386"/>
    <cellStyle name="Обычный 3 12 20 2 2 2 3 2" xfId="20387"/>
    <cellStyle name="Обычный 3 12 20 2 2 2 4" xfId="20388"/>
    <cellStyle name="Обычный 3 12 20 2 2 3" xfId="20389"/>
    <cellStyle name="Обычный 3 12 20 2 2 3 2" xfId="20390"/>
    <cellStyle name="Обычный 3 12 20 2 2 3 2 2" xfId="20391"/>
    <cellStyle name="Обычный 3 12 20 2 2 3 3" xfId="20392"/>
    <cellStyle name="Обычный 3 12 20 2 2 4" xfId="20393"/>
    <cellStyle name="Обычный 3 12 20 2 2 4 2" xfId="20394"/>
    <cellStyle name="Обычный 3 12 20 2 2 5" xfId="20395"/>
    <cellStyle name="Обычный 3 12 20 2 3" xfId="20396"/>
    <cellStyle name="Обычный 3 12 20 2 3 2" xfId="20397"/>
    <cellStyle name="Обычный 3 12 20 2 3 2 2" xfId="20398"/>
    <cellStyle name="Обычный 3 12 20 2 3 2 2 2" xfId="20399"/>
    <cellStyle name="Обычный 3 12 20 2 3 2 2 2 2" xfId="20400"/>
    <cellStyle name="Обычный 3 12 20 2 3 2 2 3" xfId="20401"/>
    <cellStyle name="Обычный 3 12 20 2 3 2 3" xfId="20402"/>
    <cellStyle name="Обычный 3 12 20 2 3 2 3 2" xfId="20403"/>
    <cellStyle name="Обычный 3 12 20 2 3 2 4" xfId="20404"/>
    <cellStyle name="Обычный 3 12 20 2 3 3" xfId="20405"/>
    <cellStyle name="Обычный 3 12 20 2 3 3 2" xfId="20406"/>
    <cellStyle name="Обычный 3 12 20 2 3 3 2 2" xfId="20407"/>
    <cellStyle name="Обычный 3 12 20 2 3 3 3" xfId="20408"/>
    <cellStyle name="Обычный 3 12 20 2 3 4" xfId="20409"/>
    <cellStyle name="Обычный 3 12 20 2 3 4 2" xfId="20410"/>
    <cellStyle name="Обычный 3 12 20 2 3 5" xfId="20411"/>
    <cellStyle name="Обычный 3 12 20 2 4" xfId="20412"/>
    <cellStyle name="Обычный 3 12 20 2 4 2" xfId="20413"/>
    <cellStyle name="Обычный 3 12 20 2 4 2 2" xfId="20414"/>
    <cellStyle name="Обычный 3 12 20 2 4 2 2 2" xfId="20415"/>
    <cellStyle name="Обычный 3 12 20 2 4 2 3" xfId="20416"/>
    <cellStyle name="Обычный 3 12 20 2 4 3" xfId="20417"/>
    <cellStyle name="Обычный 3 12 20 2 4 3 2" xfId="20418"/>
    <cellStyle name="Обычный 3 12 20 2 4 4" xfId="20419"/>
    <cellStyle name="Обычный 3 12 20 2 5" xfId="20420"/>
    <cellStyle name="Обычный 3 12 20 2 5 2" xfId="20421"/>
    <cellStyle name="Обычный 3 12 20 2 5 2 2" xfId="20422"/>
    <cellStyle name="Обычный 3 12 20 2 5 3" xfId="20423"/>
    <cellStyle name="Обычный 3 12 20 2 6" xfId="20424"/>
    <cellStyle name="Обычный 3 12 20 2 6 2" xfId="20425"/>
    <cellStyle name="Обычный 3 12 20 2 7" xfId="20426"/>
    <cellStyle name="Обычный 3 12 20 3" xfId="20427"/>
    <cellStyle name="Обычный 3 12 20 3 2" xfId="20428"/>
    <cellStyle name="Обычный 3 12 20 3 2 2" xfId="20429"/>
    <cellStyle name="Обычный 3 12 20 3 2 2 2" xfId="20430"/>
    <cellStyle name="Обычный 3 12 20 3 2 2 2 2" xfId="20431"/>
    <cellStyle name="Обычный 3 12 20 3 2 2 3" xfId="20432"/>
    <cellStyle name="Обычный 3 12 20 3 2 3" xfId="20433"/>
    <cellStyle name="Обычный 3 12 20 3 2 3 2" xfId="20434"/>
    <cellStyle name="Обычный 3 12 20 3 2 4" xfId="20435"/>
    <cellStyle name="Обычный 3 12 20 3 3" xfId="20436"/>
    <cellStyle name="Обычный 3 12 20 3 3 2" xfId="20437"/>
    <cellStyle name="Обычный 3 12 20 3 3 2 2" xfId="20438"/>
    <cellStyle name="Обычный 3 12 20 3 3 3" xfId="20439"/>
    <cellStyle name="Обычный 3 12 20 3 4" xfId="20440"/>
    <cellStyle name="Обычный 3 12 20 3 4 2" xfId="20441"/>
    <cellStyle name="Обычный 3 12 20 3 5" xfId="20442"/>
    <cellStyle name="Обычный 3 12 20 4" xfId="20443"/>
    <cellStyle name="Обычный 3 12 20 4 2" xfId="20444"/>
    <cellStyle name="Обычный 3 12 20 4 2 2" xfId="20445"/>
    <cellStyle name="Обычный 3 12 20 4 2 2 2" xfId="20446"/>
    <cellStyle name="Обычный 3 12 20 4 2 2 2 2" xfId="20447"/>
    <cellStyle name="Обычный 3 12 20 4 2 2 3" xfId="20448"/>
    <cellStyle name="Обычный 3 12 20 4 2 3" xfId="20449"/>
    <cellStyle name="Обычный 3 12 20 4 2 3 2" xfId="20450"/>
    <cellStyle name="Обычный 3 12 20 4 2 4" xfId="20451"/>
    <cellStyle name="Обычный 3 12 20 4 3" xfId="20452"/>
    <cellStyle name="Обычный 3 12 20 4 3 2" xfId="20453"/>
    <cellStyle name="Обычный 3 12 20 4 3 2 2" xfId="20454"/>
    <cellStyle name="Обычный 3 12 20 4 3 3" xfId="20455"/>
    <cellStyle name="Обычный 3 12 20 4 4" xfId="20456"/>
    <cellStyle name="Обычный 3 12 20 4 4 2" xfId="20457"/>
    <cellStyle name="Обычный 3 12 20 4 5" xfId="20458"/>
    <cellStyle name="Обычный 3 12 20 5" xfId="20459"/>
    <cellStyle name="Обычный 3 12 20 5 2" xfId="20460"/>
    <cellStyle name="Обычный 3 12 20 5 2 2" xfId="20461"/>
    <cellStyle name="Обычный 3 12 20 5 2 2 2" xfId="20462"/>
    <cellStyle name="Обычный 3 12 20 5 2 3" xfId="20463"/>
    <cellStyle name="Обычный 3 12 20 5 3" xfId="20464"/>
    <cellStyle name="Обычный 3 12 20 5 3 2" xfId="20465"/>
    <cellStyle name="Обычный 3 12 20 5 4" xfId="20466"/>
    <cellStyle name="Обычный 3 12 20 6" xfId="20467"/>
    <cellStyle name="Обычный 3 12 20 6 2" xfId="20468"/>
    <cellStyle name="Обычный 3 12 20 6 2 2" xfId="20469"/>
    <cellStyle name="Обычный 3 12 20 6 3" xfId="20470"/>
    <cellStyle name="Обычный 3 12 20 7" xfId="20471"/>
    <cellStyle name="Обычный 3 12 20 7 2" xfId="20472"/>
    <cellStyle name="Обычный 3 12 20 8" xfId="20473"/>
    <cellStyle name="Обычный 3 12 21" xfId="20474"/>
    <cellStyle name="Обычный 3 12 21 2" xfId="20475"/>
    <cellStyle name="Обычный 3 12 21 2 2" xfId="20476"/>
    <cellStyle name="Обычный 3 12 21 2 2 2" xfId="20477"/>
    <cellStyle name="Обычный 3 12 21 2 2 2 2" xfId="20478"/>
    <cellStyle name="Обычный 3 12 21 2 2 2 2 2" xfId="20479"/>
    <cellStyle name="Обычный 3 12 21 2 2 2 2 2 2" xfId="20480"/>
    <cellStyle name="Обычный 3 12 21 2 2 2 2 3" xfId="20481"/>
    <cellStyle name="Обычный 3 12 21 2 2 2 3" xfId="20482"/>
    <cellStyle name="Обычный 3 12 21 2 2 2 3 2" xfId="20483"/>
    <cellStyle name="Обычный 3 12 21 2 2 2 4" xfId="20484"/>
    <cellStyle name="Обычный 3 12 21 2 2 3" xfId="20485"/>
    <cellStyle name="Обычный 3 12 21 2 2 3 2" xfId="20486"/>
    <cellStyle name="Обычный 3 12 21 2 2 3 2 2" xfId="20487"/>
    <cellStyle name="Обычный 3 12 21 2 2 3 3" xfId="20488"/>
    <cellStyle name="Обычный 3 12 21 2 2 4" xfId="20489"/>
    <cellStyle name="Обычный 3 12 21 2 2 4 2" xfId="20490"/>
    <cellStyle name="Обычный 3 12 21 2 2 5" xfId="20491"/>
    <cellStyle name="Обычный 3 12 21 2 3" xfId="20492"/>
    <cellStyle name="Обычный 3 12 21 2 3 2" xfId="20493"/>
    <cellStyle name="Обычный 3 12 21 2 3 2 2" xfId="20494"/>
    <cellStyle name="Обычный 3 12 21 2 3 2 2 2" xfId="20495"/>
    <cellStyle name="Обычный 3 12 21 2 3 2 2 2 2" xfId="20496"/>
    <cellStyle name="Обычный 3 12 21 2 3 2 2 3" xfId="20497"/>
    <cellStyle name="Обычный 3 12 21 2 3 2 3" xfId="20498"/>
    <cellStyle name="Обычный 3 12 21 2 3 2 3 2" xfId="20499"/>
    <cellStyle name="Обычный 3 12 21 2 3 2 4" xfId="20500"/>
    <cellStyle name="Обычный 3 12 21 2 3 3" xfId="20501"/>
    <cellStyle name="Обычный 3 12 21 2 3 3 2" xfId="20502"/>
    <cellStyle name="Обычный 3 12 21 2 3 3 2 2" xfId="20503"/>
    <cellStyle name="Обычный 3 12 21 2 3 3 3" xfId="20504"/>
    <cellStyle name="Обычный 3 12 21 2 3 4" xfId="20505"/>
    <cellStyle name="Обычный 3 12 21 2 3 4 2" xfId="20506"/>
    <cellStyle name="Обычный 3 12 21 2 3 5" xfId="20507"/>
    <cellStyle name="Обычный 3 12 21 2 4" xfId="20508"/>
    <cellStyle name="Обычный 3 12 21 2 4 2" xfId="20509"/>
    <cellStyle name="Обычный 3 12 21 2 4 2 2" xfId="20510"/>
    <cellStyle name="Обычный 3 12 21 2 4 2 2 2" xfId="20511"/>
    <cellStyle name="Обычный 3 12 21 2 4 2 3" xfId="20512"/>
    <cellStyle name="Обычный 3 12 21 2 4 3" xfId="20513"/>
    <cellStyle name="Обычный 3 12 21 2 4 3 2" xfId="20514"/>
    <cellStyle name="Обычный 3 12 21 2 4 4" xfId="20515"/>
    <cellStyle name="Обычный 3 12 21 2 5" xfId="20516"/>
    <cellStyle name="Обычный 3 12 21 2 5 2" xfId="20517"/>
    <cellStyle name="Обычный 3 12 21 2 5 2 2" xfId="20518"/>
    <cellStyle name="Обычный 3 12 21 2 5 3" xfId="20519"/>
    <cellStyle name="Обычный 3 12 21 2 6" xfId="20520"/>
    <cellStyle name="Обычный 3 12 21 2 6 2" xfId="20521"/>
    <cellStyle name="Обычный 3 12 21 2 7" xfId="20522"/>
    <cellStyle name="Обычный 3 12 21 3" xfId="20523"/>
    <cellStyle name="Обычный 3 12 21 3 2" xfId="20524"/>
    <cellStyle name="Обычный 3 12 21 3 2 2" xfId="20525"/>
    <cellStyle name="Обычный 3 12 21 3 2 2 2" xfId="20526"/>
    <cellStyle name="Обычный 3 12 21 3 2 2 2 2" xfId="20527"/>
    <cellStyle name="Обычный 3 12 21 3 2 2 3" xfId="20528"/>
    <cellStyle name="Обычный 3 12 21 3 2 3" xfId="20529"/>
    <cellStyle name="Обычный 3 12 21 3 2 3 2" xfId="20530"/>
    <cellStyle name="Обычный 3 12 21 3 2 4" xfId="20531"/>
    <cellStyle name="Обычный 3 12 21 3 3" xfId="20532"/>
    <cellStyle name="Обычный 3 12 21 3 3 2" xfId="20533"/>
    <cellStyle name="Обычный 3 12 21 3 3 2 2" xfId="20534"/>
    <cellStyle name="Обычный 3 12 21 3 3 3" xfId="20535"/>
    <cellStyle name="Обычный 3 12 21 3 4" xfId="20536"/>
    <cellStyle name="Обычный 3 12 21 3 4 2" xfId="20537"/>
    <cellStyle name="Обычный 3 12 21 3 5" xfId="20538"/>
    <cellStyle name="Обычный 3 12 21 4" xfId="20539"/>
    <cellStyle name="Обычный 3 12 21 4 2" xfId="20540"/>
    <cellStyle name="Обычный 3 12 21 4 2 2" xfId="20541"/>
    <cellStyle name="Обычный 3 12 21 4 2 2 2" xfId="20542"/>
    <cellStyle name="Обычный 3 12 21 4 2 2 2 2" xfId="20543"/>
    <cellStyle name="Обычный 3 12 21 4 2 2 3" xfId="20544"/>
    <cellStyle name="Обычный 3 12 21 4 2 3" xfId="20545"/>
    <cellStyle name="Обычный 3 12 21 4 2 3 2" xfId="20546"/>
    <cellStyle name="Обычный 3 12 21 4 2 4" xfId="20547"/>
    <cellStyle name="Обычный 3 12 21 4 3" xfId="20548"/>
    <cellStyle name="Обычный 3 12 21 4 3 2" xfId="20549"/>
    <cellStyle name="Обычный 3 12 21 4 3 2 2" xfId="20550"/>
    <cellStyle name="Обычный 3 12 21 4 3 3" xfId="20551"/>
    <cellStyle name="Обычный 3 12 21 4 4" xfId="20552"/>
    <cellStyle name="Обычный 3 12 21 4 4 2" xfId="20553"/>
    <cellStyle name="Обычный 3 12 21 4 5" xfId="20554"/>
    <cellStyle name="Обычный 3 12 21 5" xfId="20555"/>
    <cellStyle name="Обычный 3 12 21 5 2" xfId="20556"/>
    <cellStyle name="Обычный 3 12 21 5 2 2" xfId="20557"/>
    <cellStyle name="Обычный 3 12 21 5 2 2 2" xfId="20558"/>
    <cellStyle name="Обычный 3 12 21 5 2 3" xfId="20559"/>
    <cellStyle name="Обычный 3 12 21 5 3" xfId="20560"/>
    <cellStyle name="Обычный 3 12 21 5 3 2" xfId="20561"/>
    <cellStyle name="Обычный 3 12 21 5 4" xfId="20562"/>
    <cellStyle name="Обычный 3 12 21 6" xfId="20563"/>
    <cellStyle name="Обычный 3 12 21 6 2" xfId="20564"/>
    <cellStyle name="Обычный 3 12 21 6 2 2" xfId="20565"/>
    <cellStyle name="Обычный 3 12 21 6 3" xfId="20566"/>
    <cellStyle name="Обычный 3 12 21 7" xfId="20567"/>
    <cellStyle name="Обычный 3 12 21 7 2" xfId="20568"/>
    <cellStyle name="Обычный 3 12 21 8" xfId="20569"/>
    <cellStyle name="Обычный 3 12 22" xfId="20570"/>
    <cellStyle name="Обычный 3 12 22 2" xfId="20571"/>
    <cellStyle name="Обычный 3 12 22 2 2" xfId="20572"/>
    <cellStyle name="Обычный 3 12 22 2 2 2" xfId="20573"/>
    <cellStyle name="Обычный 3 12 22 2 2 2 2" xfId="20574"/>
    <cellStyle name="Обычный 3 12 22 2 2 2 2 2" xfId="20575"/>
    <cellStyle name="Обычный 3 12 22 2 2 2 2 2 2" xfId="20576"/>
    <cellStyle name="Обычный 3 12 22 2 2 2 2 3" xfId="20577"/>
    <cellStyle name="Обычный 3 12 22 2 2 2 3" xfId="20578"/>
    <cellStyle name="Обычный 3 12 22 2 2 2 3 2" xfId="20579"/>
    <cellStyle name="Обычный 3 12 22 2 2 2 4" xfId="20580"/>
    <cellStyle name="Обычный 3 12 22 2 2 3" xfId="20581"/>
    <cellStyle name="Обычный 3 12 22 2 2 3 2" xfId="20582"/>
    <cellStyle name="Обычный 3 12 22 2 2 3 2 2" xfId="20583"/>
    <cellStyle name="Обычный 3 12 22 2 2 3 3" xfId="20584"/>
    <cellStyle name="Обычный 3 12 22 2 2 4" xfId="20585"/>
    <cellStyle name="Обычный 3 12 22 2 2 4 2" xfId="20586"/>
    <cellStyle name="Обычный 3 12 22 2 2 5" xfId="20587"/>
    <cellStyle name="Обычный 3 12 22 2 3" xfId="20588"/>
    <cellStyle name="Обычный 3 12 22 2 3 2" xfId="20589"/>
    <cellStyle name="Обычный 3 12 22 2 3 2 2" xfId="20590"/>
    <cellStyle name="Обычный 3 12 22 2 3 2 2 2" xfId="20591"/>
    <cellStyle name="Обычный 3 12 22 2 3 2 2 2 2" xfId="20592"/>
    <cellStyle name="Обычный 3 12 22 2 3 2 2 3" xfId="20593"/>
    <cellStyle name="Обычный 3 12 22 2 3 2 3" xfId="20594"/>
    <cellStyle name="Обычный 3 12 22 2 3 2 3 2" xfId="20595"/>
    <cellStyle name="Обычный 3 12 22 2 3 2 4" xfId="20596"/>
    <cellStyle name="Обычный 3 12 22 2 3 3" xfId="20597"/>
    <cellStyle name="Обычный 3 12 22 2 3 3 2" xfId="20598"/>
    <cellStyle name="Обычный 3 12 22 2 3 3 2 2" xfId="20599"/>
    <cellStyle name="Обычный 3 12 22 2 3 3 3" xfId="20600"/>
    <cellStyle name="Обычный 3 12 22 2 3 4" xfId="20601"/>
    <cellStyle name="Обычный 3 12 22 2 3 4 2" xfId="20602"/>
    <cellStyle name="Обычный 3 12 22 2 3 5" xfId="20603"/>
    <cellStyle name="Обычный 3 12 22 2 4" xfId="20604"/>
    <cellStyle name="Обычный 3 12 22 2 4 2" xfId="20605"/>
    <cellStyle name="Обычный 3 12 22 2 4 2 2" xfId="20606"/>
    <cellStyle name="Обычный 3 12 22 2 4 2 2 2" xfId="20607"/>
    <cellStyle name="Обычный 3 12 22 2 4 2 3" xfId="20608"/>
    <cellStyle name="Обычный 3 12 22 2 4 3" xfId="20609"/>
    <cellStyle name="Обычный 3 12 22 2 4 3 2" xfId="20610"/>
    <cellStyle name="Обычный 3 12 22 2 4 4" xfId="20611"/>
    <cellStyle name="Обычный 3 12 22 2 5" xfId="20612"/>
    <cellStyle name="Обычный 3 12 22 2 5 2" xfId="20613"/>
    <cellStyle name="Обычный 3 12 22 2 5 2 2" xfId="20614"/>
    <cellStyle name="Обычный 3 12 22 2 5 3" xfId="20615"/>
    <cellStyle name="Обычный 3 12 22 2 6" xfId="20616"/>
    <cellStyle name="Обычный 3 12 22 2 6 2" xfId="20617"/>
    <cellStyle name="Обычный 3 12 22 2 7" xfId="20618"/>
    <cellStyle name="Обычный 3 12 22 3" xfId="20619"/>
    <cellStyle name="Обычный 3 12 22 3 2" xfId="20620"/>
    <cellStyle name="Обычный 3 12 22 3 2 2" xfId="20621"/>
    <cellStyle name="Обычный 3 12 22 3 2 2 2" xfId="20622"/>
    <cellStyle name="Обычный 3 12 22 3 2 2 2 2" xfId="20623"/>
    <cellStyle name="Обычный 3 12 22 3 2 2 3" xfId="20624"/>
    <cellStyle name="Обычный 3 12 22 3 2 3" xfId="20625"/>
    <cellStyle name="Обычный 3 12 22 3 2 3 2" xfId="20626"/>
    <cellStyle name="Обычный 3 12 22 3 2 4" xfId="20627"/>
    <cellStyle name="Обычный 3 12 22 3 3" xfId="20628"/>
    <cellStyle name="Обычный 3 12 22 3 3 2" xfId="20629"/>
    <cellStyle name="Обычный 3 12 22 3 3 2 2" xfId="20630"/>
    <cellStyle name="Обычный 3 12 22 3 3 3" xfId="20631"/>
    <cellStyle name="Обычный 3 12 22 3 4" xfId="20632"/>
    <cellStyle name="Обычный 3 12 22 3 4 2" xfId="20633"/>
    <cellStyle name="Обычный 3 12 22 3 5" xfId="20634"/>
    <cellStyle name="Обычный 3 12 22 4" xfId="20635"/>
    <cellStyle name="Обычный 3 12 22 4 2" xfId="20636"/>
    <cellStyle name="Обычный 3 12 22 4 2 2" xfId="20637"/>
    <cellStyle name="Обычный 3 12 22 4 2 2 2" xfId="20638"/>
    <cellStyle name="Обычный 3 12 22 4 2 2 2 2" xfId="20639"/>
    <cellStyle name="Обычный 3 12 22 4 2 2 3" xfId="20640"/>
    <cellStyle name="Обычный 3 12 22 4 2 3" xfId="20641"/>
    <cellStyle name="Обычный 3 12 22 4 2 3 2" xfId="20642"/>
    <cellStyle name="Обычный 3 12 22 4 2 4" xfId="20643"/>
    <cellStyle name="Обычный 3 12 22 4 3" xfId="20644"/>
    <cellStyle name="Обычный 3 12 22 4 3 2" xfId="20645"/>
    <cellStyle name="Обычный 3 12 22 4 3 2 2" xfId="20646"/>
    <cellStyle name="Обычный 3 12 22 4 3 3" xfId="20647"/>
    <cellStyle name="Обычный 3 12 22 4 4" xfId="20648"/>
    <cellStyle name="Обычный 3 12 22 4 4 2" xfId="20649"/>
    <cellStyle name="Обычный 3 12 22 4 5" xfId="20650"/>
    <cellStyle name="Обычный 3 12 22 5" xfId="20651"/>
    <cellStyle name="Обычный 3 12 22 5 2" xfId="20652"/>
    <cellStyle name="Обычный 3 12 22 5 2 2" xfId="20653"/>
    <cellStyle name="Обычный 3 12 22 5 2 2 2" xfId="20654"/>
    <cellStyle name="Обычный 3 12 22 5 2 3" xfId="20655"/>
    <cellStyle name="Обычный 3 12 22 5 3" xfId="20656"/>
    <cellStyle name="Обычный 3 12 22 5 3 2" xfId="20657"/>
    <cellStyle name="Обычный 3 12 22 5 4" xfId="20658"/>
    <cellStyle name="Обычный 3 12 22 6" xfId="20659"/>
    <cellStyle name="Обычный 3 12 22 6 2" xfId="20660"/>
    <cellStyle name="Обычный 3 12 22 6 2 2" xfId="20661"/>
    <cellStyle name="Обычный 3 12 22 6 3" xfId="20662"/>
    <cellStyle name="Обычный 3 12 22 7" xfId="20663"/>
    <cellStyle name="Обычный 3 12 22 7 2" xfId="20664"/>
    <cellStyle name="Обычный 3 12 22 8" xfId="20665"/>
    <cellStyle name="Обычный 3 12 23" xfId="20666"/>
    <cellStyle name="Обычный 3 12 23 2" xfId="20667"/>
    <cellStyle name="Обычный 3 12 23 2 2" xfId="20668"/>
    <cellStyle name="Обычный 3 12 23 2 2 2" xfId="20669"/>
    <cellStyle name="Обычный 3 12 23 2 2 2 2" xfId="20670"/>
    <cellStyle name="Обычный 3 12 23 2 2 2 2 2" xfId="20671"/>
    <cellStyle name="Обычный 3 12 23 2 2 2 2 2 2" xfId="20672"/>
    <cellStyle name="Обычный 3 12 23 2 2 2 2 3" xfId="20673"/>
    <cellStyle name="Обычный 3 12 23 2 2 2 3" xfId="20674"/>
    <cellStyle name="Обычный 3 12 23 2 2 2 3 2" xfId="20675"/>
    <cellStyle name="Обычный 3 12 23 2 2 2 4" xfId="20676"/>
    <cellStyle name="Обычный 3 12 23 2 2 3" xfId="20677"/>
    <cellStyle name="Обычный 3 12 23 2 2 3 2" xfId="20678"/>
    <cellStyle name="Обычный 3 12 23 2 2 3 2 2" xfId="20679"/>
    <cellStyle name="Обычный 3 12 23 2 2 3 3" xfId="20680"/>
    <cellStyle name="Обычный 3 12 23 2 2 4" xfId="20681"/>
    <cellStyle name="Обычный 3 12 23 2 2 4 2" xfId="20682"/>
    <cellStyle name="Обычный 3 12 23 2 2 5" xfId="20683"/>
    <cellStyle name="Обычный 3 12 23 2 3" xfId="20684"/>
    <cellStyle name="Обычный 3 12 23 2 3 2" xfId="20685"/>
    <cellStyle name="Обычный 3 12 23 2 3 2 2" xfId="20686"/>
    <cellStyle name="Обычный 3 12 23 2 3 2 2 2" xfId="20687"/>
    <cellStyle name="Обычный 3 12 23 2 3 2 2 2 2" xfId="20688"/>
    <cellStyle name="Обычный 3 12 23 2 3 2 2 3" xfId="20689"/>
    <cellStyle name="Обычный 3 12 23 2 3 2 3" xfId="20690"/>
    <cellStyle name="Обычный 3 12 23 2 3 2 3 2" xfId="20691"/>
    <cellStyle name="Обычный 3 12 23 2 3 2 4" xfId="20692"/>
    <cellStyle name="Обычный 3 12 23 2 3 3" xfId="20693"/>
    <cellStyle name="Обычный 3 12 23 2 3 3 2" xfId="20694"/>
    <cellStyle name="Обычный 3 12 23 2 3 3 2 2" xfId="20695"/>
    <cellStyle name="Обычный 3 12 23 2 3 3 3" xfId="20696"/>
    <cellStyle name="Обычный 3 12 23 2 3 4" xfId="20697"/>
    <cellStyle name="Обычный 3 12 23 2 3 4 2" xfId="20698"/>
    <cellStyle name="Обычный 3 12 23 2 3 5" xfId="20699"/>
    <cellStyle name="Обычный 3 12 23 2 4" xfId="20700"/>
    <cellStyle name="Обычный 3 12 23 2 4 2" xfId="20701"/>
    <cellStyle name="Обычный 3 12 23 2 4 2 2" xfId="20702"/>
    <cellStyle name="Обычный 3 12 23 2 4 2 2 2" xfId="20703"/>
    <cellStyle name="Обычный 3 12 23 2 4 2 3" xfId="20704"/>
    <cellStyle name="Обычный 3 12 23 2 4 3" xfId="20705"/>
    <cellStyle name="Обычный 3 12 23 2 4 3 2" xfId="20706"/>
    <cellStyle name="Обычный 3 12 23 2 4 4" xfId="20707"/>
    <cellStyle name="Обычный 3 12 23 2 5" xfId="20708"/>
    <cellStyle name="Обычный 3 12 23 2 5 2" xfId="20709"/>
    <cellStyle name="Обычный 3 12 23 2 5 2 2" xfId="20710"/>
    <cellStyle name="Обычный 3 12 23 2 5 3" xfId="20711"/>
    <cellStyle name="Обычный 3 12 23 2 6" xfId="20712"/>
    <cellStyle name="Обычный 3 12 23 2 6 2" xfId="20713"/>
    <cellStyle name="Обычный 3 12 23 2 7" xfId="20714"/>
    <cellStyle name="Обычный 3 12 23 3" xfId="20715"/>
    <cellStyle name="Обычный 3 12 23 3 2" xfId="20716"/>
    <cellStyle name="Обычный 3 12 23 3 2 2" xfId="20717"/>
    <cellStyle name="Обычный 3 12 23 3 2 2 2" xfId="20718"/>
    <cellStyle name="Обычный 3 12 23 3 2 2 2 2" xfId="20719"/>
    <cellStyle name="Обычный 3 12 23 3 2 2 3" xfId="20720"/>
    <cellStyle name="Обычный 3 12 23 3 2 3" xfId="20721"/>
    <cellStyle name="Обычный 3 12 23 3 2 3 2" xfId="20722"/>
    <cellStyle name="Обычный 3 12 23 3 2 4" xfId="20723"/>
    <cellStyle name="Обычный 3 12 23 3 3" xfId="20724"/>
    <cellStyle name="Обычный 3 12 23 3 3 2" xfId="20725"/>
    <cellStyle name="Обычный 3 12 23 3 3 2 2" xfId="20726"/>
    <cellStyle name="Обычный 3 12 23 3 3 3" xfId="20727"/>
    <cellStyle name="Обычный 3 12 23 3 4" xfId="20728"/>
    <cellStyle name="Обычный 3 12 23 3 4 2" xfId="20729"/>
    <cellStyle name="Обычный 3 12 23 3 5" xfId="20730"/>
    <cellStyle name="Обычный 3 12 23 4" xfId="20731"/>
    <cellStyle name="Обычный 3 12 23 4 2" xfId="20732"/>
    <cellStyle name="Обычный 3 12 23 4 2 2" xfId="20733"/>
    <cellStyle name="Обычный 3 12 23 4 2 2 2" xfId="20734"/>
    <cellStyle name="Обычный 3 12 23 4 2 2 2 2" xfId="20735"/>
    <cellStyle name="Обычный 3 12 23 4 2 2 3" xfId="20736"/>
    <cellStyle name="Обычный 3 12 23 4 2 3" xfId="20737"/>
    <cellStyle name="Обычный 3 12 23 4 2 3 2" xfId="20738"/>
    <cellStyle name="Обычный 3 12 23 4 2 4" xfId="20739"/>
    <cellStyle name="Обычный 3 12 23 4 3" xfId="20740"/>
    <cellStyle name="Обычный 3 12 23 4 3 2" xfId="20741"/>
    <cellStyle name="Обычный 3 12 23 4 3 2 2" xfId="20742"/>
    <cellStyle name="Обычный 3 12 23 4 3 3" xfId="20743"/>
    <cellStyle name="Обычный 3 12 23 4 4" xfId="20744"/>
    <cellStyle name="Обычный 3 12 23 4 4 2" xfId="20745"/>
    <cellStyle name="Обычный 3 12 23 4 5" xfId="20746"/>
    <cellStyle name="Обычный 3 12 23 5" xfId="20747"/>
    <cellStyle name="Обычный 3 12 23 5 2" xfId="20748"/>
    <cellStyle name="Обычный 3 12 23 5 2 2" xfId="20749"/>
    <cellStyle name="Обычный 3 12 23 5 2 2 2" xfId="20750"/>
    <cellStyle name="Обычный 3 12 23 5 2 3" xfId="20751"/>
    <cellStyle name="Обычный 3 12 23 5 3" xfId="20752"/>
    <cellStyle name="Обычный 3 12 23 5 3 2" xfId="20753"/>
    <cellStyle name="Обычный 3 12 23 5 4" xfId="20754"/>
    <cellStyle name="Обычный 3 12 23 6" xfId="20755"/>
    <cellStyle name="Обычный 3 12 23 6 2" xfId="20756"/>
    <cellStyle name="Обычный 3 12 23 6 2 2" xfId="20757"/>
    <cellStyle name="Обычный 3 12 23 6 3" xfId="20758"/>
    <cellStyle name="Обычный 3 12 23 7" xfId="20759"/>
    <cellStyle name="Обычный 3 12 23 7 2" xfId="20760"/>
    <cellStyle name="Обычный 3 12 23 8" xfId="20761"/>
    <cellStyle name="Обычный 3 12 24" xfId="20762"/>
    <cellStyle name="Обычный 3 12 24 2" xfId="20763"/>
    <cellStyle name="Обычный 3 12 24 2 2" xfId="20764"/>
    <cellStyle name="Обычный 3 12 24 2 2 2" xfId="20765"/>
    <cellStyle name="Обычный 3 12 24 2 2 2 2" xfId="20766"/>
    <cellStyle name="Обычный 3 12 24 2 2 2 2 2" xfId="20767"/>
    <cellStyle name="Обычный 3 12 24 2 2 2 2 2 2" xfId="20768"/>
    <cellStyle name="Обычный 3 12 24 2 2 2 2 3" xfId="20769"/>
    <cellStyle name="Обычный 3 12 24 2 2 2 3" xfId="20770"/>
    <cellStyle name="Обычный 3 12 24 2 2 2 3 2" xfId="20771"/>
    <cellStyle name="Обычный 3 12 24 2 2 2 4" xfId="20772"/>
    <cellStyle name="Обычный 3 12 24 2 2 3" xfId="20773"/>
    <cellStyle name="Обычный 3 12 24 2 2 3 2" xfId="20774"/>
    <cellStyle name="Обычный 3 12 24 2 2 3 2 2" xfId="20775"/>
    <cellStyle name="Обычный 3 12 24 2 2 3 3" xfId="20776"/>
    <cellStyle name="Обычный 3 12 24 2 2 4" xfId="20777"/>
    <cellStyle name="Обычный 3 12 24 2 2 4 2" xfId="20778"/>
    <cellStyle name="Обычный 3 12 24 2 2 5" xfId="20779"/>
    <cellStyle name="Обычный 3 12 24 2 3" xfId="20780"/>
    <cellStyle name="Обычный 3 12 24 2 3 2" xfId="20781"/>
    <cellStyle name="Обычный 3 12 24 2 3 2 2" xfId="20782"/>
    <cellStyle name="Обычный 3 12 24 2 3 2 2 2" xfId="20783"/>
    <cellStyle name="Обычный 3 12 24 2 3 2 2 2 2" xfId="20784"/>
    <cellStyle name="Обычный 3 12 24 2 3 2 2 3" xfId="20785"/>
    <cellStyle name="Обычный 3 12 24 2 3 2 3" xfId="20786"/>
    <cellStyle name="Обычный 3 12 24 2 3 2 3 2" xfId="20787"/>
    <cellStyle name="Обычный 3 12 24 2 3 2 4" xfId="20788"/>
    <cellStyle name="Обычный 3 12 24 2 3 3" xfId="20789"/>
    <cellStyle name="Обычный 3 12 24 2 3 3 2" xfId="20790"/>
    <cellStyle name="Обычный 3 12 24 2 3 3 2 2" xfId="20791"/>
    <cellStyle name="Обычный 3 12 24 2 3 3 3" xfId="20792"/>
    <cellStyle name="Обычный 3 12 24 2 3 4" xfId="20793"/>
    <cellStyle name="Обычный 3 12 24 2 3 4 2" xfId="20794"/>
    <cellStyle name="Обычный 3 12 24 2 3 5" xfId="20795"/>
    <cellStyle name="Обычный 3 12 24 2 4" xfId="20796"/>
    <cellStyle name="Обычный 3 12 24 2 4 2" xfId="20797"/>
    <cellStyle name="Обычный 3 12 24 2 4 2 2" xfId="20798"/>
    <cellStyle name="Обычный 3 12 24 2 4 2 2 2" xfId="20799"/>
    <cellStyle name="Обычный 3 12 24 2 4 2 3" xfId="20800"/>
    <cellStyle name="Обычный 3 12 24 2 4 3" xfId="20801"/>
    <cellStyle name="Обычный 3 12 24 2 4 3 2" xfId="20802"/>
    <cellStyle name="Обычный 3 12 24 2 4 4" xfId="20803"/>
    <cellStyle name="Обычный 3 12 24 2 5" xfId="20804"/>
    <cellStyle name="Обычный 3 12 24 2 5 2" xfId="20805"/>
    <cellStyle name="Обычный 3 12 24 2 5 2 2" xfId="20806"/>
    <cellStyle name="Обычный 3 12 24 2 5 3" xfId="20807"/>
    <cellStyle name="Обычный 3 12 24 2 6" xfId="20808"/>
    <cellStyle name="Обычный 3 12 24 2 6 2" xfId="20809"/>
    <cellStyle name="Обычный 3 12 24 2 7" xfId="20810"/>
    <cellStyle name="Обычный 3 12 24 3" xfId="20811"/>
    <cellStyle name="Обычный 3 12 24 3 2" xfId="20812"/>
    <cellStyle name="Обычный 3 12 24 3 2 2" xfId="20813"/>
    <cellStyle name="Обычный 3 12 24 3 2 2 2" xfId="20814"/>
    <cellStyle name="Обычный 3 12 24 3 2 2 2 2" xfId="20815"/>
    <cellStyle name="Обычный 3 12 24 3 2 2 3" xfId="20816"/>
    <cellStyle name="Обычный 3 12 24 3 2 3" xfId="20817"/>
    <cellStyle name="Обычный 3 12 24 3 2 3 2" xfId="20818"/>
    <cellStyle name="Обычный 3 12 24 3 2 4" xfId="20819"/>
    <cellStyle name="Обычный 3 12 24 3 3" xfId="20820"/>
    <cellStyle name="Обычный 3 12 24 3 3 2" xfId="20821"/>
    <cellStyle name="Обычный 3 12 24 3 3 2 2" xfId="20822"/>
    <cellStyle name="Обычный 3 12 24 3 3 3" xfId="20823"/>
    <cellStyle name="Обычный 3 12 24 3 4" xfId="20824"/>
    <cellStyle name="Обычный 3 12 24 3 4 2" xfId="20825"/>
    <cellStyle name="Обычный 3 12 24 3 5" xfId="20826"/>
    <cellStyle name="Обычный 3 12 24 4" xfId="20827"/>
    <cellStyle name="Обычный 3 12 24 4 2" xfId="20828"/>
    <cellStyle name="Обычный 3 12 24 4 2 2" xfId="20829"/>
    <cellStyle name="Обычный 3 12 24 4 2 2 2" xfId="20830"/>
    <cellStyle name="Обычный 3 12 24 4 2 2 2 2" xfId="20831"/>
    <cellStyle name="Обычный 3 12 24 4 2 2 3" xfId="20832"/>
    <cellStyle name="Обычный 3 12 24 4 2 3" xfId="20833"/>
    <cellStyle name="Обычный 3 12 24 4 2 3 2" xfId="20834"/>
    <cellStyle name="Обычный 3 12 24 4 2 4" xfId="20835"/>
    <cellStyle name="Обычный 3 12 24 4 3" xfId="20836"/>
    <cellStyle name="Обычный 3 12 24 4 3 2" xfId="20837"/>
    <cellStyle name="Обычный 3 12 24 4 3 2 2" xfId="20838"/>
    <cellStyle name="Обычный 3 12 24 4 3 3" xfId="20839"/>
    <cellStyle name="Обычный 3 12 24 4 4" xfId="20840"/>
    <cellStyle name="Обычный 3 12 24 4 4 2" xfId="20841"/>
    <cellStyle name="Обычный 3 12 24 4 5" xfId="20842"/>
    <cellStyle name="Обычный 3 12 24 5" xfId="20843"/>
    <cellStyle name="Обычный 3 12 24 5 2" xfId="20844"/>
    <cellStyle name="Обычный 3 12 24 5 2 2" xfId="20845"/>
    <cellStyle name="Обычный 3 12 24 5 2 2 2" xfId="20846"/>
    <cellStyle name="Обычный 3 12 24 5 2 3" xfId="20847"/>
    <cellStyle name="Обычный 3 12 24 5 3" xfId="20848"/>
    <cellStyle name="Обычный 3 12 24 5 3 2" xfId="20849"/>
    <cellStyle name="Обычный 3 12 24 5 4" xfId="20850"/>
    <cellStyle name="Обычный 3 12 24 6" xfId="20851"/>
    <cellStyle name="Обычный 3 12 24 6 2" xfId="20852"/>
    <cellStyle name="Обычный 3 12 24 6 2 2" xfId="20853"/>
    <cellStyle name="Обычный 3 12 24 6 3" xfId="20854"/>
    <cellStyle name="Обычный 3 12 24 7" xfId="20855"/>
    <cellStyle name="Обычный 3 12 24 7 2" xfId="20856"/>
    <cellStyle name="Обычный 3 12 24 8" xfId="20857"/>
    <cellStyle name="Обычный 3 12 25" xfId="20858"/>
    <cellStyle name="Обычный 3 12 25 2" xfId="20859"/>
    <cellStyle name="Обычный 3 12 25 2 2" xfId="20860"/>
    <cellStyle name="Обычный 3 12 25 2 2 2" xfId="20861"/>
    <cellStyle name="Обычный 3 12 25 2 2 2 2" xfId="20862"/>
    <cellStyle name="Обычный 3 12 25 2 2 2 2 2" xfId="20863"/>
    <cellStyle name="Обычный 3 12 25 2 2 2 2 2 2" xfId="20864"/>
    <cellStyle name="Обычный 3 12 25 2 2 2 2 3" xfId="20865"/>
    <cellStyle name="Обычный 3 12 25 2 2 2 3" xfId="20866"/>
    <cellStyle name="Обычный 3 12 25 2 2 2 3 2" xfId="20867"/>
    <cellStyle name="Обычный 3 12 25 2 2 2 4" xfId="20868"/>
    <cellStyle name="Обычный 3 12 25 2 2 3" xfId="20869"/>
    <cellStyle name="Обычный 3 12 25 2 2 3 2" xfId="20870"/>
    <cellStyle name="Обычный 3 12 25 2 2 3 2 2" xfId="20871"/>
    <cellStyle name="Обычный 3 12 25 2 2 3 3" xfId="20872"/>
    <cellStyle name="Обычный 3 12 25 2 2 4" xfId="20873"/>
    <cellStyle name="Обычный 3 12 25 2 2 4 2" xfId="20874"/>
    <cellStyle name="Обычный 3 12 25 2 2 5" xfId="20875"/>
    <cellStyle name="Обычный 3 12 25 2 3" xfId="20876"/>
    <cellStyle name="Обычный 3 12 25 2 3 2" xfId="20877"/>
    <cellStyle name="Обычный 3 12 25 2 3 2 2" xfId="20878"/>
    <cellStyle name="Обычный 3 12 25 2 3 2 2 2" xfId="20879"/>
    <cellStyle name="Обычный 3 12 25 2 3 2 2 2 2" xfId="20880"/>
    <cellStyle name="Обычный 3 12 25 2 3 2 2 3" xfId="20881"/>
    <cellStyle name="Обычный 3 12 25 2 3 2 3" xfId="20882"/>
    <cellStyle name="Обычный 3 12 25 2 3 2 3 2" xfId="20883"/>
    <cellStyle name="Обычный 3 12 25 2 3 2 4" xfId="20884"/>
    <cellStyle name="Обычный 3 12 25 2 3 3" xfId="20885"/>
    <cellStyle name="Обычный 3 12 25 2 3 3 2" xfId="20886"/>
    <cellStyle name="Обычный 3 12 25 2 3 3 2 2" xfId="20887"/>
    <cellStyle name="Обычный 3 12 25 2 3 3 3" xfId="20888"/>
    <cellStyle name="Обычный 3 12 25 2 3 4" xfId="20889"/>
    <cellStyle name="Обычный 3 12 25 2 3 4 2" xfId="20890"/>
    <cellStyle name="Обычный 3 12 25 2 3 5" xfId="20891"/>
    <cellStyle name="Обычный 3 12 25 2 4" xfId="20892"/>
    <cellStyle name="Обычный 3 12 25 2 4 2" xfId="20893"/>
    <cellStyle name="Обычный 3 12 25 2 4 2 2" xfId="20894"/>
    <cellStyle name="Обычный 3 12 25 2 4 2 2 2" xfId="20895"/>
    <cellStyle name="Обычный 3 12 25 2 4 2 3" xfId="20896"/>
    <cellStyle name="Обычный 3 12 25 2 4 3" xfId="20897"/>
    <cellStyle name="Обычный 3 12 25 2 4 3 2" xfId="20898"/>
    <cellStyle name="Обычный 3 12 25 2 4 4" xfId="20899"/>
    <cellStyle name="Обычный 3 12 25 2 5" xfId="20900"/>
    <cellStyle name="Обычный 3 12 25 2 5 2" xfId="20901"/>
    <cellStyle name="Обычный 3 12 25 2 5 2 2" xfId="20902"/>
    <cellStyle name="Обычный 3 12 25 2 5 3" xfId="20903"/>
    <cellStyle name="Обычный 3 12 25 2 6" xfId="20904"/>
    <cellStyle name="Обычный 3 12 25 2 6 2" xfId="20905"/>
    <cellStyle name="Обычный 3 12 25 2 7" xfId="20906"/>
    <cellStyle name="Обычный 3 12 25 3" xfId="20907"/>
    <cellStyle name="Обычный 3 12 25 3 2" xfId="20908"/>
    <cellStyle name="Обычный 3 12 25 3 2 2" xfId="20909"/>
    <cellStyle name="Обычный 3 12 25 3 2 2 2" xfId="20910"/>
    <cellStyle name="Обычный 3 12 25 3 2 2 2 2" xfId="20911"/>
    <cellStyle name="Обычный 3 12 25 3 2 2 3" xfId="20912"/>
    <cellStyle name="Обычный 3 12 25 3 2 3" xfId="20913"/>
    <cellStyle name="Обычный 3 12 25 3 2 3 2" xfId="20914"/>
    <cellStyle name="Обычный 3 12 25 3 2 4" xfId="20915"/>
    <cellStyle name="Обычный 3 12 25 3 3" xfId="20916"/>
    <cellStyle name="Обычный 3 12 25 3 3 2" xfId="20917"/>
    <cellStyle name="Обычный 3 12 25 3 3 2 2" xfId="20918"/>
    <cellStyle name="Обычный 3 12 25 3 3 3" xfId="20919"/>
    <cellStyle name="Обычный 3 12 25 3 4" xfId="20920"/>
    <cellStyle name="Обычный 3 12 25 3 4 2" xfId="20921"/>
    <cellStyle name="Обычный 3 12 25 3 5" xfId="20922"/>
    <cellStyle name="Обычный 3 12 25 4" xfId="20923"/>
    <cellStyle name="Обычный 3 12 25 4 2" xfId="20924"/>
    <cellStyle name="Обычный 3 12 25 4 2 2" xfId="20925"/>
    <cellStyle name="Обычный 3 12 25 4 2 2 2" xfId="20926"/>
    <cellStyle name="Обычный 3 12 25 4 2 2 2 2" xfId="20927"/>
    <cellStyle name="Обычный 3 12 25 4 2 2 3" xfId="20928"/>
    <cellStyle name="Обычный 3 12 25 4 2 3" xfId="20929"/>
    <cellStyle name="Обычный 3 12 25 4 2 3 2" xfId="20930"/>
    <cellStyle name="Обычный 3 12 25 4 2 4" xfId="20931"/>
    <cellStyle name="Обычный 3 12 25 4 3" xfId="20932"/>
    <cellStyle name="Обычный 3 12 25 4 3 2" xfId="20933"/>
    <cellStyle name="Обычный 3 12 25 4 3 2 2" xfId="20934"/>
    <cellStyle name="Обычный 3 12 25 4 3 3" xfId="20935"/>
    <cellStyle name="Обычный 3 12 25 4 4" xfId="20936"/>
    <cellStyle name="Обычный 3 12 25 4 4 2" xfId="20937"/>
    <cellStyle name="Обычный 3 12 25 4 5" xfId="20938"/>
    <cellStyle name="Обычный 3 12 25 5" xfId="20939"/>
    <cellStyle name="Обычный 3 12 25 5 2" xfId="20940"/>
    <cellStyle name="Обычный 3 12 25 5 2 2" xfId="20941"/>
    <cellStyle name="Обычный 3 12 25 5 2 2 2" xfId="20942"/>
    <cellStyle name="Обычный 3 12 25 5 2 3" xfId="20943"/>
    <cellStyle name="Обычный 3 12 25 5 3" xfId="20944"/>
    <cellStyle name="Обычный 3 12 25 5 3 2" xfId="20945"/>
    <cellStyle name="Обычный 3 12 25 5 4" xfId="20946"/>
    <cellStyle name="Обычный 3 12 25 6" xfId="20947"/>
    <cellStyle name="Обычный 3 12 25 6 2" xfId="20948"/>
    <cellStyle name="Обычный 3 12 25 6 2 2" xfId="20949"/>
    <cellStyle name="Обычный 3 12 25 6 3" xfId="20950"/>
    <cellStyle name="Обычный 3 12 25 7" xfId="20951"/>
    <cellStyle name="Обычный 3 12 25 7 2" xfId="20952"/>
    <cellStyle name="Обычный 3 12 25 8" xfId="20953"/>
    <cellStyle name="Обычный 3 12 26" xfId="20954"/>
    <cellStyle name="Обычный 3 12 26 2" xfId="20955"/>
    <cellStyle name="Обычный 3 12 26 2 2" xfId="20956"/>
    <cellStyle name="Обычный 3 12 26 2 2 2" xfId="20957"/>
    <cellStyle name="Обычный 3 12 26 2 2 2 2" xfId="20958"/>
    <cellStyle name="Обычный 3 12 26 2 2 2 2 2" xfId="20959"/>
    <cellStyle name="Обычный 3 12 26 2 2 2 2 2 2" xfId="20960"/>
    <cellStyle name="Обычный 3 12 26 2 2 2 2 3" xfId="20961"/>
    <cellStyle name="Обычный 3 12 26 2 2 2 3" xfId="20962"/>
    <cellStyle name="Обычный 3 12 26 2 2 2 3 2" xfId="20963"/>
    <cellStyle name="Обычный 3 12 26 2 2 2 4" xfId="20964"/>
    <cellStyle name="Обычный 3 12 26 2 2 3" xfId="20965"/>
    <cellStyle name="Обычный 3 12 26 2 2 3 2" xfId="20966"/>
    <cellStyle name="Обычный 3 12 26 2 2 3 2 2" xfId="20967"/>
    <cellStyle name="Обычный 3 12 26 2 2 3 3" xfId="20968"/>
    <cellStyle name="Обычный 3 12 26 2 2 4" xfId="20969"/>
    <cellStyle name="Обычный 3 12 26 2 2 4 2" xfId="20970"/>
    <cellStyle name="Обычный 3 12 26 2 2 5" xfId="20971"/>
    <cellStyle name="Обычный 3 12 26 2 3" xfId="20972"/>
    <cellStyle name="Обычный 3 12 26 2 3 2" xfId="20973"/>
    <cellStyle name="Обычный 3 12 26 2 3 2 2" xfId="20974"/>
    <cellStyle name="Обычный 3 12 26 2 3 2 2 2" xfId="20975"/>
    <cellStyle name="Обычный 3 12 26 2 3 2 2 2 2" xfId="20976"/>
    <cellStyle name="Обычный 3 12 26 2 3 2 2 3" xfId="20977"/>
    <cellStyle name="Обычный 3 12 26 2 3 2 3" xfId="20978"/>
    <cellStyle name="Обычный 3 12 26 2 3 2 3 2" xfId="20979"/>
    <cellStyle name="Обычный 3 12 26 2 3 2 4" xfId="20980"/>
    <cellStyle name="Обычный 3 12 26 2 3 3" xfId="20981"/>
    <cellStyle name="Обычный 3 12 26 2 3 3 2" xfId="20982"/>
    <cellStyle name="Обычный 3 12 26 2 3 3 2 2" xfId="20983"/>
    <cellStyle name="Обычный 3 12 26 2 3 3 3" xfId="20984"/>
    <cellStyle name="Обычный 3 12 26 2 3 4" xfId="20985"/>
    <cellStyle name="Обычный 3 12 26 2 3 4 2" xfId="20986"/>
    <cellStyle name="Обычный 3 12 26 2 3 5" xfId="20987"/>
    <cellStyle name="Обычный 3 12 26 2 4" xfId="20988"/>
    <cellStyle name="Обычный 3 12 26 2 4 2" xfId="20989"/>
    <cellStyle name="Обычный 3 12 26 2 4 2 2" xfId="20990"/>
    <cellStyle name="Обычный 3 12 26 2 4 2 2 2" xfId="20991"/>
    <cellStyle name="Обычный 3 12 26 2 4 2 3" xfId="20992"/>
    <cellStyle name="Обычный 3 12 26 2 4 3" xfId="20993"/>
    <cellStyle name="Обычный 3 12 26 2 4 3 2" xfId="20994"/>
    <cellStyle name="Обычный 3 12 26 2 4 4" xfId="20995"/>
    <cellStyle name="Обычный 3 12 26 2 5" xfId="20996"/>
    <cellStyle name="Обычный 3 12 26 2 5 2" xfId="20997"/>
    <cellStyle name="Обычный 3 12 26 2 5 2 2" xfId="20998"/>
    <cellStyle name="Обычный 3 12 26 2 5 3" xfId="20999"/>
    <cellStyle name="Обычный 3 12 26 2 6" xfId="21000"/>
    <cellStyle name="Обычный 3 12 26 2 6 2" xfId="21001"/>
    <cellStyle name="Обычный 3 12 26 2 7" xfId="21002"/>
    <cellStyle name="Обычный 3 12 26 3" xfId="21003"/>
    <cellStyle name="Обычный 3 12 26 3 2" xfId="21004"/>
    <cellStyle name="Обычный 3 12 26 3 2 2" xfId="21005"/>
    <cellStyle name="Обычный 3 12 26 3 2 2 2" xfId="21006"/>
    <cellStyle name="Обычный 3 12 26 3 2 2 2 2" xfId="21007"/>
    <cellStyle name="Обычный 3 12 26 3 2 2 3" xfId="21008"/>
    <cellStyle name="Обычный 3 12 26 3 2 3" xfId="21009"/>
    <cellStyle name="Обычный 3 12 26 3 2 3 2" xfId="21010"/>
    <cellStyle name="Обычный 3 12 26 3 2 4" xfId="21011"/>
    <cellStyle name="Обычный 3 12 26 3 3" xfId="21012"/>
    <cellStyle name="Обычный 3 12 26 3 3 2" xfId="21013"/>
    <cellStyle name="Обычный 3 12 26 3 3 2 2" xfId="21014"/>
    <cellStyle name="Обычный 3 12 26 3 3 3" xfId="21015"/>
    <cellStyle name="Обычный 3 12 26 3 4" xfId="21016"/>
    <cellStyle name="Обычный 3 12 26 3 4 2" xfId="21017"/>
    <cellStyle name="Обычный 3 12 26 3 5" xfId="21018"/>
    <cellStyle name="Обычный 3 12 26 4" xfId="21019"/>
    <cellStyle name="Обычный 3 12 26 4 2" xfId="21020"/>
    <cellStyle name="Обычный 3 12 26 4 2 2" xfId="21021"/>
    <cellStyle name="Обычный 3 12 26 4 2 2 2" xfId="21022"/>
    <cellStyle name="Обычный 3 12 26 4 2 2 2 2" xfId="21023"/>
    <cellStyle name="Обычный 3 12 26 4 2 2 3" xfId="21024"/>
    <cellStyle name="Обычный 3 12 26 4 2 3" xfId="21025"/>
    <cellStyle name="Обычный 3 12 26 4 2 3 2" xfId="21026"/>
    <cellStyle name="Обычный 3 12 26 4 2 4" xfId="21027"/>
    <cellStyle name="Обычный 3 12 26 4 3" xfId="21028"/>
    <cellStyle name="Обычный 3 12 26 4 3 2" xfId="21029"/>
    <cellStyle name="Обычный 3 12 26 4 3 2 2" xfId="21030"/>
    <cellStyle name="Обычный 3 12 26 4 3 3" xfId="21031"/>
    <cellStyle name="Обычный 3 12 26 4 4" xfId="21032"/>
    <cellStyle name="Обычный 3 12 26 4 4 2" xfId="21033"/>
    <cellStyle name="Обычный 3 12 26 4 5" xfId="21034"/>
    <cellStyle name="Обычный 3 12 26 5" xfId="21035"/>
    <cellStyle name="Обычный 3 12 26 5 2" xfId="21036"/>
    <cellStyle name="Обычный 3 12 26 5 2 2" xfId="21037"/>
    <cellStyle name="Обычный 3 12 26 5 2 2 2" xfId="21038"/>
    <cellStyle name="Обычный 3 12 26 5 2 3" xfId="21039"/>
    <cellStyle name="Обычный 3 12 26 5 3" xfId="21040"/>
    <cellStyle name="Обычный 3 12 26 5 3 2" xfId="21041"/>
    <cellStyle name="Обычный 3 12 26 5 4" xfId="21042"/>
    <cellStyle name="Обычный 3 12 26 6" xfId="21043"/>
    <cellStyle name="Обычный 3 12 26 6 2" xfId="21044"/>
    <cellStyle name="Обычный 3 12 26 6 2 2" xfId="21045"/>
    <cellStyle name="Обычный 3 12 26 6 3" xfId="21046"/>
    <cellStyle name="Обычный 3 12 26 7" xfId="21047"/>
    <cellStyle name="Обычный 3 12 26 7 2" xfId="21048"/>
    <cellStyle name="Обычный 3 12 26 8" xfId="21049"/>
    <cellStyle name="Обычный 3 12 27" xfId="21050"/>
    <cellStyle name="Обычный 3 12 27 2" xfId="21051"/>
    <cellStyle name="Обычный 3 12 27 2 2" xfId="21052"/>
    <cellStyle name="Обычный 3 12 27 2 2 2" xfId="21053"/>
    <cellStyle name="Обычный 3 12 27 2 2 2 2" xfId="21054"/>
    <cellStyle name="Обычный 3 12 27 2 2 2 2 2" xfId="21055"/>
    <cellStyle name="Обычный 3 12 27 2 2 2 2 2 2" xfId="21056"/>
    <cellStyle name="Обычный 3 12 27 2 2 2 2 3" xfId="21057"/>
    <cellStyle name="Обычный 3 12 27 2 2 2 3" xfId="21058"/>
    <cellStyle name="Обычный 3 12 27 2 2 2 3 2" xfId="21059"/>
    <cellStyle name="Обычный 3 12 27 2 2 2 4" xfId="21060"/>
    <cellStyle name="Обычный 3 12 27 2 2 3" xfId="21061"/>
    <cellStyle name="Обычный 3 12 27 2 2 3 2" xfId="21062"/>
    <cellStyle name="Обычный 3 12 27 2 2 3 2 2" xfId="21063"/>
    <cellStyle name="Обычный 3 12 27 2 2 3 3" xfId="21064"/>
    <cellStyle name="Обычный 3 12 27 2 2 4" xfId="21065"/>
    <cellStyle name="Обычный 3 12 27 2 2 4 2" xfId="21066"/>
    <cellStyle name="Обычный 3 12 27 2 2 5" xfId="21067"/>
    <cellStyle name="Обычный 3 12 27 2 3" xfId="21068"/>
    <cellStyle name="Обычный 3 12 27 2 3 2" xfId="21069"/>
    <cellStyle name="Обычный 3 12 27 2 3 2 2" xfId="21070"/>
    <cellStyle name="Обычный 3 12 27 2 3 2 2 2" xfId="21071"/>
    <cellStyle name="Обычный 3 12 27 2 3 2 2 2 2" xfId="21072"/>
    <cellStyle name="Обычный 3 12 27 2 3 2 2 3" xfId="21073"/>
    <cellStyle name="Обычный 3 12 27 2 3 2 3" xfId="21074"/>
    <cellStyle name="Обычный 3 12 27 2 3 2 3 2" xfId="21075"/>
    <cellStyle name="Обычный 3 12 27 2 3 2 4" xfId="21076"/>
    <cellStyle name="Обычный 3 12 27 2 3 3" xfId="21077"/>
    <cellStyle name="Обычный 3 12 27 2 3 3 2" xfId="21078"/>
    <cellStyle name="Обычный 3 12 27 2 3 3 2 2" xfId="21079"/>
    <cellStyle name="Обычный 3 12 27 2 3 3 3" xfId="21080"/>
    <cellStyle name="Обычный 3 12 27 2 3 4" xfId="21081"/>
    <cellStyle name="Обычный 3 12 27 2 3 4 2" xfId="21082"/>
    <cellStyle name="Обычный 3 12 27 2 3 5" xfId="21083"/>
    <cellStyle name="Обычный 3 12 27 2 4" xfId="21084"/>
    <cellStyle name="Обычный 3 12 27 2 4 2" xfId="21085"/>
    <cellStyle name="Обычный 3 12 27 2 4 2 2" xfId="21086"/>
    <cellStyle name="Обычный 3 12 27 2 4 2 2 2" xfId="21087"/>
    <cellStyle name="Обычный 3 12 27 2 4 2 3" xfId="21088"/>
    <cellStyle name="Обычный 3 12 27 2 4 3" xfId="21089"/>
    <cellStyle name="Обычный 3 12 27 2 4 3 2" xfId="21090"/>
    <cellStyle name="Обычный 3 12 27 2 4 4" xfId="21091"/>
    <cellStyle name="Обычный 3 12 27 2 5" xfId="21092"/>
    <cellStyle name="Обычный 3 12 27 2 5 2" xfId="21093"/>
    <cellStyle name="Обычный 3 12 27 2 5 2 2" xfId="21094"/>
    <cellStyle name="Обычный 3 12 27 2 5 3" xfId="21095"/>
    <cellStyle name="Обычный 3 12 27 2 6" xfId="21096"/>
    <cellStyle name="Обычный 3 12 27 2 6 2" xfId="21097"/>
    <cellStyle name="Обычный 3 12 27 2 7" xfId="21098"/>
    <cellStyle name="Обычный 3 12 27 3" xfId="21099"/>
    <cellStyle name="Обычный 3 12 27 3 2" xfId="21100"/>
    <cellStyle name="Обычный 3 12 27 3 2 2" xfId="21101"/>
    <cellStyle name="Обычный 3 12 27 3 2 2 2" xfId="21102"/>
    <cellStyle name="Обычный 3 12 27 3 2 2 2 2" xfId="21103"/>
    <cellStyle name="Обычный 3 12 27 3 2 2 3" xfId="21104"/>
    <cellStyle name="Обычный 3 12 27 3 2 3" xfId="21105"/>
    <cellStyle name="Обычный 3 12 27 3 2 3 2" xfId="21106"/>
    <cellStyle name="Обычный 3 12 27 3 2 4" xfId="21107"/>
    <cellStyle name="Обычный 3 12 27 3 3" xfId="21108"/>
    <cellStyle name="Обычный 3 12 27 3 3 2" xfId="21109"/>
    <cellStyle name="Обычный 3 12 27 3 3 2 2" xfId="21110"/>
    <cellStyle name="Обычный 3 12 27 3 3 3" xfId="21111"/>
    <cellStyle name="Обычный 3 12 27 3 4" xfId="21112"/>
    <cellStyle name="Обычный 3 12 27 3 4 2" xfId="21113"/>
    <cellStyle name="Обычный 3 12 27 3 5" xfId="21114"/>
    <cellStyle name="Обычный 3 12 27 4" xfId="21115"/>
    <cellStyle name="Обычный 3 12 27 4 2" xfId="21116"/>
    <cellStyle name="Обычный 3 12 27 4 2 2" xfId="21117"/>
    <cellStyle name="Обычный 3 12 27 4 2 2 2" xfId="21118"/>
    <cellStyle name="Обычный 3 12 27 4 2 2 2 2" xfId="21119"/>
    <cellStyle name="Обычный 3 12 27 4 2 2 3" xfId="21120"/>
    <cellStyle name="Обычный 3 12 27 4 2 3" xfId="21121"/>
    <cellStyle name="Обычный 3 12 27 4 2 3 2" xfId="21122"/>
    <cellStyle name="Обычный 3 12 27 4 2 4" xfId="21123"/>
    <cellStyle name="Обычный 3 12 27 4 3" xfId="21124"/>
    <cellStyle name="Обычный 3 12 27 4 3 2" xfId="21125"/>
    <cellStyle name="Обычный 3 12 27 4 3 2 2" xfId="21126"/>
    <cellStyle name="Обычный 3 12 27 4 3 3" xfId="21127"/>
    <cellStyle name="Обычный 3 12 27 4 4" xfId="21128"/>
    <cellStyle name="Обычный 3 12 27 4 4 2" xfId="21129"/>
    <cellStyle name="Обычный 3 12 27 4 5" xfId="21130"/>
    <cellStyle name="Обычный 3 12 27 5" xfId="21131"/>
    <cellStyle name="Обычный 3 12 27 5 2" xfId="21132"/>
    <cellStyle name="Обычный 3 12 27 5 2 2" xfId="21133"/>
    <cellStyle name="Обычный 3 12 27 5 2 2 2" xfId="21134"/>
    <cellStyle name="Обычный 3 12 27 5 2 3" xfId="21135"/>
    <cellStyle name="Обычный 3 12 27 5 3" xfId="21136"/>
    <cellStyle name="Обычный 3 12 27 5 3 2" xfId="21137"/>
    <cellStyle name="Обычный 3 12 27 5 4" xfId="21138"/>
    <cellStyle name="Обычный 3 12 27 6" xfId="21139"/>
    <cellStyle name="Обычный 3 12 27 6 2" xfId="21140"/>
    <cellStyle name="Обычный 3 12 27 6 2 2" xfId="21141"/>
    <cellStyle name="Обычный 3 12 27 6 3" xfId="21142"/>
    <cellStyle name="Обычный 3 12 27 7" xfId="21143"/>
    <cellStyle name="Обычный 3 12 27 7 2" xfId="21144"/>
    <cellStyle name="Обычный 3 12 27 8" xfId="21145"/>
    <cellStyle name="Обычный 3 12 28" xfId="21146"/>
    <cellStyle name="Обычный 3 12 28 2" xfId="21147"/>
    <cellStyle name="Обычный 3 12 28 2 2" xfId="21148"/>
    <cellStyle name="Обычный 3 12 28 2 2 2" xfId="21149"/>
    <cellStyle name="Обычный 3 12 28 2 2 2 2" xfId="21150"/>
    <cellStyle name="Обычный 3 12 28 2 2 2 2 2" xfId="21151"/>
    <cellStyle name="Обычный 3 12 28 2 2 2 2 2 2" xfId="21152"/>
    <cellStyle name="Обычный 3 12 28 2 2 2 2 3" xfId="21153"/>
    <cellStyle name="Обычный 3 12 28 2 2 2 3" xfId="21154"/>
    <cellStyle name="Обычный 3 12 28 2 2 2 3 2" xfId="21155"/>
    <cellStyle name="Обычный 3 12 28 2 2 2 4" xfId="21156"/>
    <cellStyle name="Обычный 3 12 28 2 2 3" xfId="21157"/>
    <cellStyle name="Обычный 3 12 28 2 2 3 2" xfId="21158"/>
    <cellStyle name="Обычный 3 12 28 2 2 3 2 2" xfId="21159"/>
    <cellStyle name="Обычный 3 12 28 2 2 3 3" xfId="21160"/>
    <cellStyle name="Обычный 3 12 28 2 2 4" xfId="21161"/>
    <cellStyle name="Обычный 3 12 28 2 2 4 2" xfId="21162"/>
    <cellStyle name="Обычный 3 12 28 2 2 5" xfId="21163"/>
    <cellStyle name="Обычный 3 12 28 2 3" xfId="21164"/>
    <cellStyle name="Обычный 3 12 28 2 3 2" xfId="21165"/>
    <cellStyle name="Обычный 3 12 28 2 3 2 2" xfId="21166"/>
    <cellStyle name="Обычный 3 12 28 2 3 2 2 2" xfId="21167"/>
    <cellStyle name="Обычный 3 12 28 2 3 2 2 2 2" xfId="21168"/>
    <cellStyle name="Обычный 3 12 28 2 3 2 2 3" xfId="21169"/>
    <cellStyle name="Обычный 3 12 28 2 3 2 3" xfId="21170"/>
    <cellStyle name="Обычный 3 12 28 2 3 2 3 2" xfId="21171"/>
    <cellStyle name="Обычный 3 12 28 2 3 2 4" xfId="21172"/>
    <cellStyle name="Обычный 3 12 28 2 3 3" xfId="21173"/>
    <cellStyle name="Обычный 3 12 28 2 3 3 2" xfId="21174"/>
    <cellStyle name="Обычный 3 12 28 2 3 3 2 2" xfId="21175"/>
    <cellStyle name="Обычный 3 12 28 2 3 3 3" xfId="21176"/>
    <cellStyle name="Обычный 3 12 28 2 3 4" xfId="21177"/>
    <cellStyle name="Обычный 3 12 28 2 3 4 2" xfId="21178"/>
    <cellStyle name="Обычный 3 12 28 2 3 5" xfId="21179"/>
    <cellStyle name="Обычный 3 12 28 2 4" xfId="21180"/>
    <cellStyle name="Обычный 3 12 28 2 4 2" xfId="21181"/>
    <cellStyle name="Обычный 3 12 28 2 4 2 2" xfId="21182"/>
    <cellStyle name="Обычный 3 12 28 2 4 2 2 2" xfId="21183"/>
    <cellStyle name="Обычный 3 12 28 2 4 2 3" xfId="21184"/>
    <cellStyle name="Обычный 3 12 28 2 4 3" xfId="21185"/>
    <cellStyle name="Обычный 3 12 28 2 4 3 2" xfId="21186"/>
    <cellStyle name="Обычный 3 12 28 2 4 4" xfId="21187"/>
    <cellStyle name="Обычный 3 12 28 2 5" xfId="21188"/>
    <cellStyle name="Обычный 3 12 28 2 5 2" xfId="21189"/>
    <cellStyle name="Обычный 3 12 28 2 5 2 2" xfId="21190"/>
    <cellStyle name="Обычный 3 12 28 2 5 3" xfId="21191"/>
    <cellStyle name="Обычный 3 12 28 2 6" xfId="21192"/>
    <cellStyle name="Обычный 3 12 28 2 6 2" xfId="21193"/>
    <cellStyle name="Обычный 3 12 28 2 7" xfId="21194"/>
    <cellStyle name="Обычный 3 12 28 3" xfId="21195"/>
    <cellStyle name="Обычный 3 12 28 3 2" xfId="21196"/>
    <cellStyle name="Обычный 3 12 28 3 2 2" xfId="21197"/>
    <cellStyle name="Обычный 3 12 28 3 2 2 2" xfId="21198"/>
    <cellStyle name="Обычный 3 12 28 3 2 2 2 2" xfId="21199"/>
    <cellStyle name="Обычный 3 12 28 3 2 2 3" xfId="21200"/>
    <cellStyle name="Обычный 3 12 28 3 2 3" xfId="21201"/>
    <cellStyle name="Обычный 3 12 28 3 2 3 2" xfId="21202"/>
    <cellStyle name="Обычный 3 12 28 3 2 4" xfId="21203"/>
    <cellStyle name="Обычный 3 12 28 3 3" xfId="21204"/>
    <cellStyle name="Обычный 3 12 28 3 3 2" xfId="21205"/>
    <cellStyle name="Обычный 3 12 28 3 3 2 2" xfId="21206"/>
    <cellStyle name="Обычный 3 12 28 3 3 3" xfId="21207"/>
    <cellStyle name="Обычный 3 12 28 3 4" xfId="21208"/>
    <cellStyle name="Обычный 3 12 28 3 4 2" xfId="21209"/>
    <cellStyle name="Обычный 3 12 28 3 5" xfId="21210"/>
    <cellStyle name="Обычный 3 12 28 4" xfId="21211"/>
    <cellStyle name="Обычный 3 12 28 4 2" xfId="21212"/>
    <cellStyle name="Обычный 3 12 28 4 2 2" xfId="21213"/>
    <cellStyle name="Обычный 3 12 28 4 2 2 2" xfId="21214"/>
    <cellStyle name="Обычный 3 12 28 4 2 2 2 2" xfId="21215"/>
    <cellStyle name="Обычный 3 12 28 4 2 2 3" xfId="21216"/>
    <cellStyle name="Обычный 3 12 28 4 2 3" xfId="21217"/>
    <cellStyle name="Обычный 3 12 28 4 2 3 2" xfId="21218"/>
    <cellStyle name="Обычный 3 12 28 4 2 4" xfId="21219"/>
    <cellStyle name="Обычный 3 12 28 4 3" xfId="21220"/>
    <cellStyle name="Обычный 3 12 28 4 3 2" xfId="21221"/>
    <cellStyle name="Обычный 3 12 28 4 3 2 2" xfId="21222"/>
    <cellStyle name="Обычный 3 12 28 4 3 3" xfId="21223"/>
    <cellStyle name="Обычный 3 12 28 4 4" xfId="21224"/>
    <cellStyle name="Обычный 3 12 28 4 4 2" xfId="21225"/>
    <cellStyle name="Обычный 3 12 28 4 5" xfId="21226"/>
    <cellStyle name="Обычный 3 12 28 5" xfId="21227"/>
    <cellStyle name="Обычный 3 12 28 5 2" xfId="21228"/>
    <cellStyle name="Обычный 3 12 28 5 2 2" xfId="21229"/>
    <cellStyle name="Обычный 3 12 28 5 2 2 2" xfId="21230"/>
    <cellStyle name="Обычный 3 12 28 5 2 3" xfId="21231"/>
    <cellStyle name="Обычный 3 12 28 5 3" xfId="21232"/>
    <cellStyle name="Обычный 3 12 28 5 3 2" xfId="21233"/>
    <cellStyle name="Обычный 3 12 28 5 4" xfId="21234"/>
    <cellStyle name="Обычный 3 12 28 6" xfId="21235"/>
    <cellStyle name="Обычный 3 12 28 6 2" xfId="21236"/>
    <cellStyle name="Обычный 3 12 28 6 2 2" xfId="21237"/>
    <cellStyle name="Обычный 3 12 28 6 3" xfId="21238"/>
    <cellStyle name="Обычный 3 12 28 7" xfId="21239"/>
    <cellStyle name="Обычный 3 12 28 7 2" xfId="21240"/>
    <cellStyle name="Обычный 3 12 28 8" xfId="21241"/>
    <cellStyle name="Обычный 3 12 29" xfId="21242"/>
    <cellStyle name="Обычный 3 12 29 2" xfId="21243"/>
    <cellStyle name="Обычный 3 12 29 2 2" xfId="21244"/>
    <cellStyle name="Обычный 3 12 29 2 2 2" xfId="21245"/>
    <cellStyle name="Обычный 3 12 29 2 2 2 2" xfId="21246"/>
    <cellStyle name="Обычный 3 12 29 2 2 2 2 2" xfId="21247"/>
    <cellStyle name="Обычный 3 12 29 2 2 2 2 2 2" xfId="21248"/>
    <cellStyle name="Обычный 3 12 29 2 2 2 2 3" xfId="21249"/>
    <cellStyle name="Обычный 3 12 29 2 2 2 3" xfId="21250"/>
    <cellStyle name="Обычный 3 12 29 2 2 2 3 2" xfId="21251"/>
    <cellStyle name="Обычный 3 12 29 2 2 2 4" xfId="21252"/>
    <cellStyle name="Обычный 3 12 29 2 2 3" xfId="21253"/>
    <cellStyle name="Обычный 3 12 29 2 2 3 2" xfId="21254"/>
    <cellStyle name="Обычный 3 12 29 2 2 3 2 2" xfId="21255"/>
    <cellStyle name="Обычный 3 12 29 2 2 3 3" xfId="21256"/>
    <cellStyle name="Обычный 3 12 29 2 2 4" xfId="21257"/>
    <cellStyle name="Обычный 3 12 29 2 2 4 2" xfId="21258"/>
    <cellStyle name="Обычный 3 12 29 2 2 5" xfId="21259"/>
    <cellStyle name="Обычный 3 12 29 2 3" xfId="21260"/>
    <cellStyle name="Обычный 3 12 29 2 3 2" xfId="21261"/>
    <cellStyle name="Обычный 3 12 29 2 3 2 2" xfId="21262"/>
    <cellStyle name="Обычный 3 12 29 2 3 2 2 2" xfId="21263"/>
    <cellStyle name="Обычный 3 12 29 2 3 2 2 2 2" xfId="21264"/>
    <cellStyle name="Обычный 3 12 29 2 3 2 2 3" xfId="21265"/>
    <cellStyle name="Обычный 3 12 29 2 3 2 3" xfId="21266"/>
    <cellStyle name="Обычный 3 12 29 2 3 2 3 2" xfId="21267"/>
    <cellStyle name="Обычный 3 12 29 2 3 2 4" xfId="21268"/>
    <cellStyle name="Обычный 3 12 29 2 3 3" xfId="21269"/>
    <cellStyle name="Обычный 3 12 29 2 3 3 2" xfId="21270"/>
    <cellStyle name="Обычный 3 12 29 2 3 3 2 2" xfId="21271"/>
    <cellStyle name="Обычный 3 12 29 2 3 3 3" xfId="21272"/>
    <cellStyle name="Обычный 3 12 29 2 3 4" xfId="21273"/>
    <cellStyle name="Обычный 3 12 29 2 3 4 2" xfId="21274"/>
    <cellStyle name="Обычный 3 12 29 2 3 5" xfId="21275"/>
    <cellStyle name="Обычный 3 12 29 2 4" xfId="21276"/>
    <cellStyle name="Обычный 3 12 29 2 4 2" xfId="21277"/>
    <cellStyle name="Обычный 3 12 29 2 4 2 2" xfId="21278"/>
    <cellStyle name="Обычный 3 12 29 2 4 2 2 2" xfId="21279"/>
    <cellStyle name="Обычный 3 12 29 2 4 2 3" xfId="21280"/>
    <cellStyle name="Обычный 3 12 29 2 4 3" xfId="21281"/>
    <cellStyle name="Обычный 3 12 29 2 4 3 2" xfId="21282"/>
    <cellStyle name="Обычный 3 12 29 2 4 4" xfId="21283"/>
    <cellStyle name="Обычный 3 12 29 2 5" xfId="21284"/>
    <cellStyle name="Обычный 3 12 29 2 5 2" xfId="21285"/>
    <cellStyle name="Обычный 3 12 29 2 5 2 2" xfId="21286"/>
    <cellStyle name="Обычный 3 12 29 2 5 3" xfId="21287"/>
    <cellStyle name="Обычный 3 12 29 2 6" xfId="21288"/>
    <cellStyle name="Обычный 3 12 29 2 6 2" xfId="21289"/>
    <cellStyle name="Обычный 3 12 29 2 7" xfId="21290"/>
    <cellStyle name="Обычный 3 12 29 3" xfId="21291"/>
    <cellStyle name="Обычный 3 12 29 3 2" xfId="21292"/>
    <cellStyle name="Обычный 3 12 29 3 2 2" xfId="21293"/>
    <cellStyle name="Обычный 3 12 29 3 2 2 2" xfId="21294"/>
    <cellStyle name="Обычный 3 12 29 3 2 2 2 2" xfId="21295"/>
    <cellStyle name="Обычный 3 12 29 3 2 2 3" xfId="21296"/>
    <cellStyle name="Обычный 3 12 29 3 2 3" xfId="21297"/>
    <cellStyle name="Обычный 3 12 29 3 2 3 2" xfId="21298"/>
    <cellStyle name="Обычный 3 12 29 3 2 4" xfId="21299"/>
    <cellStyle name="Обычный 3 12 29 3 3" xfId="21300"/>
    <cellStyle name="Обычный 3 12 29 3 3 2" xfId="21301"/>
    <cellStyle name="Обычный 3 12 29 3 3 2 2" xfId="21302"/>
    <cellStyle name="Обычный 3 12 29 3 3 3" xfId="21303"/>
    <cellStyle name="Обычный 3 12 29 3 4" xfId="21304"/>
    <cellStyle name="Обычный 3 12 29 3 4 2" xfId="21305"/>
    <cellStyle name="Обычный 3 12 29 3 5" xfId="21306"/>
    <cellStyle name="Обычный 3 12 29 4" xfId="21307"/>
    <cellStyle name="Обычный 3 12 29 4 2" xfId="21308"/>
    <cellStyle name="Обычный 3 12 29 4 2 2" xfId="21309"/>
    <cellStyle name="Обычный 3 12 29 4 2 2 2" xfId="21310"/>
    <cellStyle name="Обычный 3 12 29 4 2 2 2 2" xfId="21311"/>
    <cellStyle name="Обычный 3 12 29 4 2 2 3" xfId="21312"/>
    <cellStyle name="Обычный 3 12 29 4 2 3" xfId="21313"/>
    <cellStyle name="Обычный 3 12 29 4 2 3 2" xfId="21314"/>
    <cellStyle name="Обычный 3 12 29 4 2 4" xfId="21315"/>
    <cellStyle name="Обычный 3 12 29 4 3" xfId="21316"/>
    <cellStyle name="Обычный 3 12 29 4 3 2" xfId="21317"/>
    <cellStyle name="Обычный 3 12 29 4 3 2 2" xfId="21318"/>
    <cellStyle name="Обычный 3 12 29 4 3 3" xfId="21319"/>
    <cellStyle name="Обычный 3 12 29 4 4" xfId="21320"/>
    <cellStyle name="Обычный 3 12 29 4 4 2" xfId="21321"/>
    <cellStyle name="Обычный 3 12 29 4 5" xfId="21322"/>
    <cellStyle name="Обычный 3 12 29 5" xfId="21323"/>
    <cellStyle name="Обычный 3 12 29 5 2" xfId="21324"/>
    <cellStyle name="Обычный 3 12 29 5 2 2" xfId="21325"/>
    <cellStyle name="Обычный 3 12 29 5 2 2 2" xfId="21326"/>
    <cellStyle name="Обычный 3 12 29 5 2 3" xfId="21327"/>
    <cellStyle name="Обычный 3 12 29 5 3" xfId="21328"/>
    <cellStyle name="Обычный 3 12 29 5 3 2" xfId="21329"/>
    <cellStyle name="Обычный 3 12 29 5 4" xfId="21330"/>
    <cellStyle name="Обычный 3 12 29 6" xfId="21331"/>
    <cellStyle name="Обычный 3 12 29 6 2" xfId="21332"/>
    <cellStyle name="Обычный 3 12 29 6 2 2" xfId="21333"/>
    <cellStyle name="Обычный 3 12 29 6 3" xfId="21334"/>
    <cellStyle name="Обычный 3 12 29 7" xfId="21335"/>
    <cellStyle name="Обычный 3 12 29 7 2" xfId="21336"/>
    <cellStyle name="Обычный 3 12 29 8" xfId="21337"/>
    <cellStyle name="Обычный 3 12 3" xfId="21338"/>
    <cellStyle name="Обычный 3 12 3 2" xfId="21339"/>
    <cellStyle name="Обычный 3 12 3 2 2" xfId="21340"/>
    <cellStyle name="Обычный 3 12 3 2 2 2" xfId="21341"/>
    <cellStyle name="Обычный 3 12 3 2 2 2 2" xfId="21342"/>
    <cellStyle name="Обычный 3 12 3 2 2 2 2 2" xfId="21343"/>
    <cellStyle name="Обычный 3 12 3 2 2 2 2 2 2" xfId="21344"/>
    <cellStyle name="Обычный 3 12 3 2 2 2 2 3" xfId="21345"/>
    <cellStyle name="Обычный 3 12 3 2 2 2 3" xfId="21346"/>
    <cellStyle name="Обычный 3 12 3 2 2 2 3 2" xfId="21347"/>
    <cellStyle name="Обычный 3 12 3 2 2 2 4" xfId="21348"/>
    <cellStyle name="Обычный 3 12 3 2 2 3" xfId="21349"/>
    <cellStyle name="Обычный 3 12 3 2 2 3 2" xfId="21350"/>
    <cellStyle name="Обычный 3 12 3 2 2 3 2 2" xfId="21351"/>
    <cellStyle name="Обычный 3 12 3 2 2 3 3" xfId="21352"/>
    <cellStyle name="Обычный 3 12 3 2 2 4" xfId="21353"/>
    <cellStyle name="Обычный 3 12 3 2 2 4 2" xfId="21354"/>
    <cellStyle name="Обычный 3 12 3 2 2 5" xfId="21355"/>
    <cellStyle name="Обычный 3 12 3 2 3" xfId="21356"/>
    <cellStyle name="Обычный 3 12 3 2 3 2" xfId="21357"/>
    <cellStyle name="Обычный 3 12 3 2 3 2 2" xfId="21358"/>
    <cellStyle name="Обычный 3 12 3 2 3 2 2 2" xfId="21359"/>
    <cellStyle name="Обычный 3 12 3 2 3 2 2 2 2" xfId="21360"/>
    <cellStyle name="Обычный 3 12 3 2 3 2 2 3" xfId="21361"/>
    <cellStyle name="Обычный 3 12 3 2 3 2 3" xfId="21362"/>
    <cellStyle name="Обычный 3 12 3 2 3 2 3 2" xfId="21363"/>
    <cellStyle name="Обычный 3 12 3 2 3 2 4" xfId="21364"/>
    <cellStyle name="Обычный 3 12 3 2 3 3" xfId="21365"/>
    <cellStyle name="Обычный 3 12 3 2 3 3 2" xfId="21366"/>
    <cellStyle name="Обычный 3 12 3 2 3 3 2 2" xfId="21367"/>
    <cellStyle name="Обычный 3 12 3 2 3 3 3" xfId="21368"/>
    <cellStyle name="Обычный 3 12 3 2 3 4" xfId="21369"/>
    <cellStyle name="Обычный 3 12 3 2 3 4 2" xfId="21370"/>
    <cellStyle name="Обычный 3 12 3 2 3 5" xfId="21371"/>
    <cellStyle name="Обычный 3 12 3 2 4" xfId="21372"/>
    <cellStyle name="Обычный 3 12 3 2 4 2" xfId="21373"/>
    <cellStyle name="Обычный 3 12 3 2 4 2 2" xfId="21374"/>
    <cellStyle name="Обычный 3 12 3 2 4 2 2 2" xfId="21375"/>
    <cellStyle name="Обычный 3 12 3 2 4 2 3" xfId="21376"/>
    <cellStyle name="Обычный 3 12 3 2 4 3" xfId="21377"/>
    <cellStyle name="Обычный 3 12 3 2 4 3 2" xfId="21378"/>
    <cellStyle name="Обычный 3 12 3 2 4 4" xfId="21379"/>
    <cellStyle name="Обычный 3 12 3 2 5" xfId="21380"/>
    <cellStyle name="Обычный 3 12 3 2 5 2" xfId="21381"/>
    <cellStyle name="Обычный 3 12 3 2 5 2 2" xfId="21382"/>
    <cellStyle name="Обычный 3 12 3 2 5 3" xfId="21383"/>
    <cellStyle name="Обычный 3 12 3 2 6" xfId="21384"/>
    <cellStyle name="Обычный 3 12 3 2 6 2" xfId="21385"/>
    <cellStyle name="Обычный 3 12 3 2 7" xfId="21386"/>
    <cellStyle name="Обычный 3 12 3 3" xfId="21387"/>
    <cellStyle name="Обычный 3 12 3 3 2" xfId="21388"/>
    <cellStyle name="Обычный 3 12 3 3 2 2" xfId="21389"/>
    <cellStyle name="Обычный 3 12 3 3 2 2 2" xfId="21390"/>
    <cellStyle name="Обычный 3 12 3 3 2 2 2 2" xfId="21391"/>
    <cellStyle name="Обычный 3 12 3 3 2 2 3" xfId="21392"/>
    <cellStyle name="Обычный 3 12 3 3 2 3" xfId="21393"/>
    <cellStyle name="Обычный 3 12 3 3 2 3 2" xfId="21394"/>
    <cellStyle name="Обычный 3 12 3 3 2 4" xfId="21395"/>
    <cellStyle name="Обычный 3 12 3 3 3" xfId="21396"/>
    <cellStyle name="Обычный 3 12 3 3 3 2" xfId="21397"/>
    <cellStyle name="Обычный 3 12 3 3 3 2 2" xfId="21398"/>
    <cellStyle name="Обычный 3 12 3 3 3 3" xfId="21399"/>
    <cellStyle name="Обычный 3 12 3 3 4" xfId="21400"/>
    <cellStyle name="Обычный 3 12 3 3 4 2" xfId="21401"/>
    <cellStyle name="Обычный 3 12 3 3 5" xfId="21402"/>
    <cellStyle name="Обычный 3 12 3 4" xfId="21403"/>
    <cellStyle name="Обычный 3 12 3 4 2" xfId="21404"/>
    <cellStyle name="Обычный 3 12 3 4 2 2" xfId="21405"/>
    <cellStyle name="Обычный 3 12 3 4 2 2 2" xfId="21406"/>
    <cellStyle name="Обычный 3 12 3 4 2 2 2 2" xfId="21407"/>
    <cellStyle name="Обычный 3 12 3 4 2 2 3" xfId="21408"/>
    <cellStyle name="Обычный 3 12 3 4 2 3" xfId="21409"/>
    <cellStyle name="Обычный 3 12 3 4 2 3 2" xfId="21410"/>
    <cellStyle name="Обычный 3 12 3 4 2 4" xfId="21411"/>
    <cellStyle name="Обычный 3 12 3 4 3" xfId="21412"/>
    <cellStyle name="Обычный 3 12 3 4 3 2" xfId="21413"/>
    <cellStyle name="Обычный 3 12 3 4 3 2 2" xfId="21414"/>
    <cellStyle name="Обычный 3 12 3 4 3 3" xfId="21415"/>
    <cellStyle name="Обычный 3 12 3 4 4" xfId="21416"/>
    <cellStyle name="Обычный 3 12 3 4 4 2" xfId="21417"/>
    <cellStyle name="Обычный 3 12 3 4 5" xfId="21418"/>
    <cellStyle name="Обычный 3 12 3 5" xfId="21419"/>
    <cellStyle name="Обычный 3 12 3 5 2" xfId="21420"/>
    <cellStyle name="Обычный 3 12 3 5 2 2" xfId="21421"/>
    <cellStyle name="Обычный 3 12 3 5 2 2 2" xfId="21422"/>
    <cellStyle name="Обычный 3 12 3 5 2 3" xfId="21423"/>
    <cellStyle name="Обычный 3 12 3 5 3" xfId="21424"/>
    <cellStyle name="Обычный 3 12 3 5 3 2" xfId="21425"/>
    <cellStyle name="Обычный 3 12 3 5 4" xfId="21426"/>
    <cellStyle name="Обычный 3 12 3 6" xfId="21427"/>
    <cellStyle name="Обычный 3 12 3 6 2" xfId="21428"/>
    <cellStyle name="Обычный 3 12 3 6 2 2" xfId="21429"/>
    <cellStyle name="Обычный 3 12 3 6 3" xfId="21430"/>
    <cellStyle name="Обычный 3 12 3 7" xfId="21431"/>
    <cellStyle name="Обычный 3 12 3 7 2" xfId="21432"/>
    <cellStyle name="Обычный 3 12 3 8" xfId="21433"/>
    <cellStyle name="Обычный 3 12 30" xfId="21434"/>
    <cellStyle name="Обычный 3 12 30 2" xfId="21435"/>
    <cellStyle name="Обычный 3 12 30 2 2" xfId="21436"/>
    <cellStyle name="Обычный 3 12 30 2 2 2" xfId="21437"/>
    <cellStyle name="Обычный 3 12 30 2 2 2 2" xfId="21438"/>
    <cellStyle name="Обычный 3 12 30 2 2 2 2 2" xfId="21439"/>
    <cellStyle name="Обычный 3 12 30 2 2 2 2 2 2" xfId="21440"/>
    <cellStyle name="Обычный 3 12 30 2 2 2 2 3" xfId="21441"/>
    <cellStyle name="Обычный 3 12 30 2 2 2 3" xfId="21442"/>
    <cellStyle name="Обычный 3 12 30 2 2 2 3 2" xfId="21443"/>
    <cellStyle name="Обычный 3 12 30 2 2 2 4" xfId="21444"/>
    <cellStyle name="Обычный 3 12 30 2 2 3" xfId="21445"/>
    <cellStyle name="Обычный 3 12 30 2 2 3 2" xfId="21446"/>
    <cellStyle name="Обычный 3 12 30 2 2 3 2 2" xfId="21447"/>
    <cellStyle name="Обычный 3 12 30 2 2 3 3" xfId="21448"/>
    <cellStyle name="Обычный 3 12 30 2 2 4" xfId="21449"/>
    <cellStyle name="Обычный 3 12 30 2 2 4 2" xfId="21450"/>
    <cellStyle name="Обычный 3 12 30 2 2 5" xfId="21451"/>
    <cellStyle name="Обычный 3 12 30 2 3" xfId="21452"/>
    <cellStyle name="Обычный 3 12 30 2 3 2" xfId="21453"/>
    <cellStyle name="Обычный 3 12 30 2 3 2 2" xfId="21454"/>
    <cellStyle name="Обычный 3 12 30 2 3 2 2 2" xfId="21455"/>
    <cellStyle name="Обычный 3 12 30 2 3 2 2 2 2" xfId="21456"/>
    <cellStyle name="Обычный 3 12 30 2 3 2 2 3" xfId="21457"/>
    <cellStyle name="Обычный 3 12 30 2 3 2 3" xfId="21458"/>
    <cellStyle name="Обычный 3 12 30 2 3 2 3 2" xfId="21459"/>
    <cellStyle name="Обычный 3 12 30 2 3 2 4" xfId="21460"/>
    <cellStyle name="Обычный 3 12 30 2 3 3" xfId="21461"/>
    <cellStyle name="Обычный 3 12 30 2 3 3 2" xfId="21462"/>
    <cellStyle name="Обычный 3 12 30 2 3 3 2 2" xfId="21463"/>
    <cellStyle name="Обычный 3 12 30 2 3 3 3" xfId="21464"/>
    <cellStyle name="Обычный 3 12 30 2 3 4" xfId="21465"/>
    <cellStyle name="Обычный 3 12 30 2 3 4 2" xfId="21466"/>
    <cellStyle name="Обычный 3 12 30 2 3 5" xfId="21467"/>
    <cellStyle name="Обычный 3 12 30 2 4" xfId="21468"/>
    <cellStyle name="Обычный 3 12 30 2 4 2" xfId="21469"/>
    <cellStyle name="Обычный 3 12 30 2 4 2 2" xfId="21470"/>
    <cellStyle name="Обычный 3 12 30 2 4 2 2 2" xfId="21471"/>
    <cellStyle name="Обычный 3 12 30 2 4 2 3" xfId="21472"/>
    <cellStyle name="Обычный 3 12 30 2 4 3" xfId="21473"/>
    <cellStyle name="Обычный 3 12 30 2 4 3 2" xfId="21474"/>
    <cellStyle name="Обычный 3 12 30 2 4 4" xfId="21475"/>
    <cellStyle name="Обычный 3 12 30 2 5" xfId="21476"/>
    <cellStyle name="Обычный 3 12 30 2 5 2" xfId="21477"/>
    <cellStyle name="Обычный 3 12 30 2 5 2 2" xfId="21478"/>
    <cellStyle name="Обычный 3 12 30 2 5 3" xfId="21479"/>
    <cellStyle name="Обычный 3 12 30 2 6" xfId="21480"/>
    <cellStyle name="Обычный 3 12 30 2 6 2" xfId="21481"/>
    <cellStyle name="Обычный 3 12 30 2 7" xfId="21482"/>
    <cellStyle name="Обычный 3 12 30 3" xfId="21483"/>
    <cellStyle name="Обычный 3 12 30 3 2" xfId="21484"/>
    <cellStyle name="Обычный 3 12 30 3 2 2" xfId="21485"/>
    <cellStyle name="Обычный 3 12 30 3 2 2 2" xfId="21486"/>
    <cellStyle name="Обычный 3 12 30 3 2 2 2 2" xfId="21487"/>
    <cellStyle name="Обычный 3 12 30 3 2 2 3" xfId="21488"/>
    <cellStyle name="Обычный 3 12 30 3 2 3" xfId="21489"/>
    <cellStyle name="Обычный 3 12 30 3 2 3 2" xfId="21490"/>
    <cellStyle name="Обычный 3 12 30 3 2 4" xfId="21491"/>
    <cellStyle name="Обычный 3 12 30 3 3" xfId="21492"/>
    <cellStyle name="Обычный 3 12 30 3 3 2" xfId="21493"/>
    <cellStyle name="Обычный 3 12 30 3 3 2 2" xfId="21494"/>
    <cellStyle name="Обычный 3 12 30 3 3 3" xfId="21495"/>
    <cellStyle name="Обычный 3 12 30 3 4" xfId="21496"/>
    <cellStyle name="Обычный 3 12 30 3 4 2" xfId="21497"/>
    <cellStyle name="Обычный 3 12 30 3 5" xfId="21498"/>
    <cellStyle name="Обычный 3 12 30 4" xfId="21499"/>
    <cellStyle name="Обычный 3 12 30 4 2" xfId="21500"/>
    <cellStyle name="Обычный 3 12 30 4 2 2" xfId="21501"/>
    <cellStyle name="Обычный 3 12 30 4 2 2 2" xfId="21502"/>
    <cellStyle name="Обычный 3 12 30 4 2 2 2 2" xfId="21503"/>
    <cellStyle name="Обычный 3 12 30 4 2 2 3" xfId="21504"/>
    <cellStyle name="Обычный 3 12 30 4 2 3" xfId="21505"/>
    <cellStyle name="Обычный 3 12 30 4 2 3 2" xfId="21506"/>
    <cellStyle name="Обычный 3 12 30 4 2 4" xfId="21507"/>
    <cellStyle name="Обычный 3 12 30 4 3" xfId="21508"/>
    <cellStyle name="Обычный 3 12 30 4 3 2" xfId="21509"/>
    <cellStyle name="Обычный 3 12 30 4 3 2 2" xfId="21510"/>
    <cellStyle name="Обычный 3 12 30 4 3 3" xfId="21511"/>
    <cellStyle name="Обычный 3 12 30 4 4" xfId="21512"/>
    <cellStyle name="Обычный 3 12 30 4 4 2" xfId="21513"/>
    <cellStyle name="Обычный 3 12 30 4 5" xfId="21514"/>
    <cellStyle name="Обычный 3 12 30 5" xfId="21515"/>
    <cellStyle name="Обычный 3 12 30 5 2" xfId="21516"/>
    <cellStyle name="Обычный 3 12 30 5 2 2" xfId="21517"/>
    <cellStyle name="Обычный 3 12 30 5 2 2 2" xfId="21518"/>
    <cellStyle name="Обычный 3 12 30 5 2 3" xfId="21519"/>
    <cellStyle name="Обычный 3 12 30 5 3" xfId="21520"/>
    <cellStyle name="Обычный 3 12 30 5 3 2" xfId="21521"/>
    <cellStyle name="Обычный 3 12 30 5 4" xfId="21522"/>
    <cellStyle name="Обычный 3 12 30 6" xfId="21523"/>
    <cellStyle name="Обычный 3 12 30 6 2" xfId="21524"/>
    <cellStyle name="Обычный 3 12 30 6 2 2" xfId="21525"/>
    <cellStyle name="Обычный 3 12 30 6 3" xfId="21526"/>
    <cellStyle name="Обычный 3 12 30 7" xfId="21527"/>
    <cellStyle name="Обычный 3 12 30 7 2" xfId="21528"/>
    <cellStyle name="Обычный 3 12 30 8" xfId="21529"/>
    <cellStyle name="Обычный 3 12 31" xfId="21530"/>
    <cellStyle name="Обычный 3 12 31 2" xfId="21531"/>
    <cellStyle name="Обычный 3 12 31 2 2" xfId="21532"/>
    <cellStyle name="Обычный 3 12 31 2 2 2" xfId="21533"/>
    <cellStyle name="Обычный 3 12 31 2 2 2 2" xfId="21534"/>
    <cellStyle name="Обычный 3 12 31 2 2 2 2 2" xfId="21535"/>
    <cellStyle name="Обычный 3 12 31 2 2 2 2 2 2" xfId="21536"/>
    <cellStyle name="Обычный 3 12 31 2 2 2 2 3" xfId="21537"/>
    <cellStyle name="Обычный 3 12 31 2 2 2 3" xfId="21538"/>
    <cellStyle name="Обычный 3 12 31 2 2 2 3 2" xfId="21539"/>
    <cellStyle name="Обычный 3 12 31 2 2 2 4" xfId="21540"/>
    <cellStyle name="Обычный 3 12 31 2 2 3" xfId="21541"/>
    <cellStyle name="Обычный 3 12 31 2 2 3 2" xfId="21542"/>
    <cellStyle name="Обычный 3 12 31 2 2 3 2 2" xfId="21543"/>
    <cellStyle name="Обычный 3 12 31 2 2 3 3" xfId="21544"/>
    <cellStyle name="Обычный 3 12 31 2 2 4" xfId="21545"/>
    <cellStyle name="Обычный 3 12 31 2 2 4 2" xfId="21546"/>
    <cellStyle name="Обычный 3 12 31 2 2 5" xfId="21547"/>
    <cellStyle name="Обычный 3 12 31 2 3" xfId="21548"/>
    <cellStyle name="Обычный 3 12 31 2 3 2" xfId="21549"/>
    <cellStyle name="Обычный 3 12 31 2 3 2 2" xfId="21550"/>
    <cellStyle name="Обычный 3 12 31 2 3 2 2 2" xfId="21551"/>
    <cellStyle name="Обычный 3 12 31 2 3 2 2 2 2" xfId="21552"/>
    <cellStyle name="Обычный 3 12 31 2 3 2 2 3" xfId="21553"/>
    <cellStyle name="Обычный 3 12 31 2 3 2 3" xfId="21554"/>
    <cellStyle name="Обычный 3 12 31 2 3 2 3 2" xfId="21555"/>
    <cellStyle name="Обычный 3 12 31 2 3 2 4" xfId="21556"/>
    <cellStyle name="Обычный 3 12 31 2 3 3" xfId="21557"/>
    <cellStyle name="Обычный 3 12 31 2 3 3 2" xfId="21558"/>
    <cellStyle name="Обычный 3 12 31 2 3 3 2 2" xfId="21559"/>
    <cellStyle name="Обычный 3 12 31 2 3 3 3" xfId="21560"/>
    <cellStyle name="Обычный 3 12 31 2 3 4" xfId="21561"/>
    <cellStyle name="Обычный 3 12 31 2 3 4 2" xfId="21562"/>
    <cellStyle name="Обычный 3 12 31 2 3 5" xfId="21563"/>
    <cellStyle name="Обычный 3 12 31 2 4" xfId="21564"/>
    <cellStyle name="Обычный 3 12 31 2 4 2" xfId="21565"/>
    <cellStyle name="Обычный 3 12 31 2 4 2 2" xfId="21566"/>
    <cellStyle name="Обычный 3 12 31 2 4 2 2 2" xfId="21567"/>
    <cellStyle name="Обычный 3 12 31 2 4 2 3" xfId="21568"/>
    <cellStyle name="Обычный 3 12 31 2 4 3" xfId="21569"/>
    <cellStyle name="Обычный 3 12 31 2 4 3 2" xfId="21570"/>
    <cellStyle name="Обычный 3 12 31 2 4 4" xfId="21571"/>
    <cellStyle name="Обычный 3 12 31 2 5" xfId="21572"/>
    <cellStyle name="Обычный 3 12 31 2 5 2" xfId="21573"/>
    <cellStyle name="Обычный 3 12 31 2 5 2 2" xfId="21574"/>
    <cellStyle name="Обычный 3 12 31 2 5 3" xfId="21575"/>
    <cellStyle name="Обычный 3 12 31 2 6" xfId="21576"/>
    <cellStyle name="Обычный 3 12 31 2 6 2" xfId="21577"/>
    <cellStyle name="Обычный 3 12 31 2 7" xfId="21578"/>
    <cellStyle name="Обычный 3 12 31 3" xfId="21579"/>
    <cellStyle name="Обычный 3 12 31 3 2" xfId="21580"/>
    <cellStyle name="Обычный 3 12 31 3 2 2" xfId="21581"/>
    <cellStyle name="Обычный 3 12 31 3 2 2 2" xfId="21582"/>
    <cellStyle name="Обычный 3 12 31 3 2 2 2 2" xfId="21583"/>
    <cellStyle name="Обычный 3 12 31 3 2 2 3" xfId="21584"/>
    <cellStyle name="Обычный 3 12 31 3 2 3" xfId="21585"/>
    <cellStyle name="Обычный 3 12 31 3 2 3 2" xfId="21586"/>
    <cellStyle name="Обычный 3 12 31 3 2 4" xfId="21587"/>
    <cellStyle name="Обычный 3 12 31 3 3" xfId="21588"/>
    <cellStyle name="Обычный 3 12 31 3 3 2" xfId="21589"/>
    <cellStyle name="Обычный 3 12 31 3 3 2 2" xfId="21590"/>
    <cellStyle name="Обычный 3 12 31 3 3 3" xfId="21591"/>
    <cellStyle name="Обычный 3 12 31 3 4" xfId="21592"/>
    <cellStyle name="Обычный 3 12 31 3 4 2" xfId="21593"/>
    <cellStyle name="Обычный 3 12 31 3 5" xfId="21594"/>
    <cellStyle name="Обычный 3 12 31 4" xfId="21595"/>
    <cellStyle name="Обычный 3 12 31 4 2" xfId="21596"/>
    <cellStyle name="Обычный 3 12 31 4 2 2" xfId="21597"/>
    <cellStyle name="Обычный 3 12 31 4 2 2 2" xfId="21598"/>
    <cellStyle name="Обычный 3 12 31 4 2 2 2 2" xfId="21599"/>
    <cellStyle name="Обычный 3 12 31 4 2 2 3" xfId="21600"/>
    <cellStyle name="Обычный 3 12 31 4 2 3" xfId="21601"/>
    <cellStyle name="Обычный 3 12 31 4 2 3 2" xfId="21602"/>
    <cellStyle name="Обычный 3 12 31 4 2 4" xfId="21603"/>
    <cellStyle name="Обычный 3 12 31 4 3" xfId="21604"/>
    <cellStyle name="Обычный 3 12 31 4 3 2" xfId="21605"/>
    <cellStyle name="Обычный 3 12 31 4 3 2 2" xfId="21606"/>
    <cellStyle name="Обычный 3 12 31 4 3 3" xfId="21607"/>
    <cellStyle name="Обычный 3 12 31 4 4" xfId="21608"/>
    <cellStyle name="Обычный 3 12 31 4 4 2" xfId="21609"/>
    <cellStyle name="Обычный 3 12 31 4 5" xfId="21610"/>
    <cellStyle name="Обычный 3 12 31 5" xfId="21611"/>
    <cellStyle name="Обычный 3 12 31 5 2" xfId="21612"/>
    <cellStyle name="Обычный 3 12 31 5 2 2" xfId="21613"/>
    <cellStyle name="Обычный 3 12 31 5 2 2 2" xfId="21614"/>
    <cellStyle name="Обычный 3 12 31 5 2 3" xfId="21615"/>
    <cellStyle name="Обычный 3 12 31 5 3" xfId="21616"/>
    <cellStyle name="Обычный 3 12 31 5 3 2" xfId="21617"/>
    <cellStyle name="Обычный 3 12 31 5 4" xfId="21618"/>
    <cellStyle name="Обычный 3 12 31 6" xfId="21619"/>
    <cellStyle name="Обычный 3 12 31 6 2" xfId="21620"/>
    <cellStyle name="Обычный 3 12 31 6 2 2" xfId="21621"/>
    <cellStyle name="Обычный 3 12 31 6 3" xfId="21622"/>
    <cellStyle name="Обычный 3 12 31 7" xfId="21623"/>
    <cellStyle name="Обычный 3 12 31 7 2" xfId="21624"/>
    <cellStyle name="Обычный 3 12 31 8" xfId="21625"/>
    <cellStyle name="Обычный 3 12 32" xfId="21626"/>
    <cellStyle name="Обычный 3 12 32 2" xfId="21627"/>
    <cellStyle name="Обычный 3 12 32 2 2" xfId="21628"/>
    <cellStyle name="Обычный 3 12 32 2 2 2" xfId="21629"/>
    <cellStyle name="Обычный 3 12 32 2 2 2 2" xfId="21630"/>
    <cellStyle name="Обычный 3 12 32 2 2 2 2 2" xfId="21631"/>
    <cellStyle name="Обычный 3 12 32 2 2 2 2 2 2" xfId="21632"/>
    <cellStyle name="Обычный 3 12 32 2 2 2 2 3" xfId="21633"/>
    <cellStyle name="Обычный 3 12 32 2 2 2 3" xfId="21634"/>
    <cellStyle name="Обычный 3 12 32 2 2 2 3 2" xfId="21635"/>
    <cellStyle name="Обычный 3 12 32 2 2 2 4" xfId="21636"/>
    <cellStyle name="Обычный 3 12 32 2 2 3" xfId="21637"/>
    <cellStyle name="Обычный 3 12 32 2 2 3 2" xfId="21638"/>
    <cellStyle name="Обычный 3 12 32 2 2 3 2 2" xfId="21639"/>
    <cellStyle name="Обычный 3 12 32 2 2 3 3" xfId="21640"/>
    <cellStyle name="Обычный 3 12 32 2 2 4" xfId="21641"/>
    <cellStyle name="Обычный 3 12 32 2 2 4 2" xfId="21642"/>
    <cellStyle name="Обычный 3 12 32 2 2 5" xfId="21643"/>
    <cellStyle name="Обычный 3 12 32 2 3" xfId="21644"/>
    <cellStyle name="Обычный 3 12 32 2 3 2" xfId="21645"/>
    <cellStyle name="Обычный 3 12 32 2 3 2 2" xfId="21646"/>
    <cellStyle name="Обычный 3 12 32 2 3 2 2 2" xfId="21647"/>
    <cellStyle name="Обычный 3 12 32 2 3 2 2 2 2" xfId="21648"/>
    <cellStyle name="Обычный 3 12 32 2 3 2 2 3" xfId="21649"/>
    <cellStyle name="Обычный 3 12 32 2 3 2 3" xfId="21650"/>
    <cellStyle name="Обычный 3 12 32 2 3 2 3 2" xfId="21651"/>
    <cellStyle name="Обычный 3 12 32 2 3 2 4" xfId="21652"/>
    <cellStyle name="Обычный 3 12 32 2 3 3" xfId="21653"/>
    <cellStyle name="Обычный 3 12 32 2 3 3 2" xfId="21654"/>
    <cellStyle name="Обычный 3 12 32 2 3 3 2 2" xfId="21655"/>
    <cellStyle name="Обычный 3 12 32 2 3 3 3" xfId="21656"/>
    <cellStyle name="Обычный 3 12 32 2 3 4" xfId="21657"/>
    <cellStyle name="Обычный 3 12 32 2 3 4 2" xfId="21658"/>
    <cellStyle name="Обычный 3 12 32 2 3 5" xfId="21659"/>
    <cellStyle name="Обычный 3 12 32 2 4" xfId="21660"/>
    <cellStyle name="Обычный 3 12 32 2 4 2" xfId="21661"/>
    <cellStyle name="Обычный 3 12 32 2 4 2 2" xfId="21662"/>
    <cellStyle name="Обычный 3 12 32 2 4 2 2 2" xfId="21663"/>
    <cellStyle name="Обычный 3 12 32 2 4 2 3" xfId="21664"/>
    <cellStyle name="Обычный 3 12 32 2 4 3" xfId="21665"/>
    <cellStyle name="Обычный 3 12 32 2 4 3 2" xfId="21666"/>
    <cellStyle name="Обычный 3 12 32 2 4 4" xfId="21667"/>
    <cellStyle name="Обычный 3 12 32 2 5" xfId="21668"/>
    <cellStyle name="Обычный 3 12 32 2 5 2" xfId="21669"/>
    <cellStyle name="Обычный 3 12 32 2 5 2 2" xfId="21670"/>
    <cellStyle name="Обычный 3 12 32 2 5 3" xfId="21671"/>
    <cellStyle name="Обычный 3 12 32 2 6" xfId="21672"/>
    <cellStyle name="Обычный 3 12 32 2 6 2" xfId="21673"/>
    <cellStyle name="Обычный 3 12 32 2 7" xfId="21674"/>
    <cellStyle name="Обычный 3 12 32 3" xfId="21675"/>
    <cellStyle name="Обычный 3 12 32 3 2" xfId="21676"/>
    <cellStyle name="Обычный 3 12 32 3 2 2" xfId="21677"/>
    <cellStyle name="Обычный 3 12 32 3 2 2 2" xfId="21678"/>
    <cellStyle name="Обычный 3 12 32 3 2 2 2 2" xfId="21679"/>
    <cellStyle name="Обычный 3 12 32 3 2 2 3" xfId="21680"/>
    <cellStyle name="Обычный 3 12 32 3 2 3" xfId="21681"/>
    <cellStyle name="Обычный 3 12 32 3 2 3 2" xfId="21682"/>
    <cellStyle name="Обычный 3 12 32 3 2 4" xfId="21683"/>
    <cellStyle name="Обычный 3 12 32 3 3" xfId="21684"/>
    <cellStyle name="Обычный 3 12 32 3 3 2" xfId="21685"/>
    <cellStyle name="Обычный 3 12 32 3 3 2 2" xfId="21686"/>
    <cellStyle name="Обычный 3 12 32 3 3 3" xfId="21687"/>
    <cellStyle name="Обычный 3 12 32 3 4" xfId="21688"/>
    <cellStyle name="Обычный 3 12 32 3 4 2" xfId="21689"/>
    <cellStyle name="Обычный 3 12 32 3 5" xfId="21690"/>
    <cellStyle name="Обычный 3 12 32 4" xfId="21691"/>
    <cellStyle name="Обычный 3 12 32 4 2" xfId="21692"/>
    <cellStyle name="Обычный 3 12 32 4 2 2" xfId="21693"/>
    <cellStyle name="Обычный 3 12 32 4 2 2 2" xfId="21694"/>
    <cellStyle name="Обычный 3 12 32 4 2 2 2 2" xfId="21695"/>
    <cellStyle name="Обычный 3 12 32 4 2 2 3" xfId="21696"/>
    <cellStyle name="Обычный 3 12 32 4 2 3" xfId="21697"/>
    <cellStyle name="Обычный 3 12 32 4 2 3 2" xfId="21698"/>
    <cellStyle name="Обычный 3 12 32 4 2 4" xfId="21699"/>
    <cellStyle name="Обычный 3 12 32 4 3" xfId="21700"/>
    <cellStyle name="Обычный 3 12 32 4 3 2" xfId="21701"/>
    <cellStyle name="Обычный 3 12 32 4 3 2 2" xfId="21702"/>
    <cellStyle name="Обычный 3 12 32 4 3 3" xfId="21703"/>
    <cellStyle name="Обычный 3 12 32 4 4" xfId="21704"/>
    <cellStyle name="Обычный 3 12 32 4 4 2" xfId="21705"/>
    <cellStyle name="Обычный 3 12 32 4 5" xfId="21706"/>
    <cellStyle name="Обычный 3 12 32 5" xfId="21707"/>
    <cellStyle name="Обычный 3 12 32 5 2" xfId="21708"/>
    <cellStyle name="Обычный 3 12 32 5 2 2" xfId="21709"/>
    <cellStyle name="Обычный 3 12 32 5 2 2 2" xfId="21710"/>
    <cellStyle name="Обычный 3 12 32 5 2 3" xfId="21711"/>
    <cellStyle name="Обычный 3 12 32 5 3" xfId="21712"/>
    <cellStyle name="Обычный 3 12 32 5 3 2" xfId="21713"/>
    <cellStyle name="Обычный 3 12 32 5 4" xfId="21714"/>
    <cellStyle name="Обычный 3 12 32 6" xfId="21715"/>
    <cellStyle name="Обычный 3 12 32 6 2" xfId="21716"/>
    <cellStyle name="Обычный 3 12 32 6 2 2" xfId="21717"/>
    <cellStyle name="Обычный 3 12 32 6 3" xfId="21718"/>
    <cellStyle name="Обычный 3 12 32 7" xfId="21719"/>
    <cellStyle name="Обычный 3 12 32 7 2" xfId="21720"/>
    <cellStyle name="Обычный 3 12 32 8" xfId="21721"/>
    <cellStyle name="Обычный 3 12 33" xfId="21722"/>
    <cellStyle name="Обычный 3 12 33 2" xfId="21723"/>
    <cellStyle name="Обычный 3 12 33 2 2" xfId="21724"/>
    <cellStyle name="Обычный 3 12 33 2 2 2" xfId="21725"/>
    <cellStyle name="Обычный 3 12 33 2 2 2 2" xfId="21726"/>
    <cellStyle name="Обычный 3 12 33 2 2 2 2 2" xfId="21727"/>
    <cellStyle name="Обычный 3 12 33 2 2 2 2 2 2" xfId="21728"/>
    <cellStyle name="Обычный 3 12 33 2 2 2 2 3" xfId="21729"/>
    <cellStyle name="Обычный 3 12 33 2 2 2 3" xfId="21730"/>
    <cellStyle name="Обычный 3 12 33 2 2 2 3 2" xfId="21731"/>
    <cellStyle name="Обычный 3 12 33 2 2 2 4" xfId="21732"/>
    <cellStyle name="Обычный 3 12 33 2 2 3" xfId="21733"/>
    <cellStyle name="Обычный 3 12 33 2 2 3 2" xfId="21734"/>
    <cellStyle name="Обычный 3 12 33 2 2 3 2 2" xfId="21735"/>
    <cellStyle name="Обычный 3 12 33 2 2 3 3" xfId="21736"/>
    <cellStyle name="Обычный 3 12 33 2 2 4" xfId="21737"/>
    <cellStyle name="Обычный 3 12 33 2 2 4 2" xfId="21738"/>
    <cellStyle name="Обычный 3 12 33 2 2 5" xfId="21739"/>
    <cellStyle name="Обычный 3 12 33 2 3" xfId="21740"/>
    <cellStyle name="Обычный 3 12 33 2 3 2" xfId="21741"/>
    <cellStyle name="Обычный 3 12 33 2 3 2 2" xfId="21742"/>
    <cellStyle name="Обычный 3 12 33 2 3 2 2 2" xfId="21743"/>
    <cellStyle name="Обычный 3 12 33 2 3 2 2 2 2" xfId="21744"/>
    <cellStyle name="Обычный 3 12 33 2 3 2 2 3" xfId="21745"/>
    <cellStyle name="Обычный 3 12 33 2 3 2 3" xfId="21746"/>
    <cellStyle name="Обычный 3 12 33 2 3 2 3 2" xfId="21747"/>
    <cellStyle name="Обычный 3 12 33 2 3 2 4" xfId="21748"/>
    <cellStyle name="Обычный 3 12 33 2 3 3" xfId="21749"/>
    <cellStyle name="Обычный 3 12 33 2 3 3 2" xfId="21750"/>
    <cellStyle name="Обычный 3 12 33 2 3 3 2 2" xfId="21751"/>
    <cellStyle name="Обычный 3 12 33 2 3 3 3" xfId="21752"/>
    <cellStyle name="Обычный 3 12 33 2 3 4" xfId="21753"/>
    <cellStyle name="Обычный 3 12 33 2 3 4 2" xfId="21754"/>
    <cellStyle name="Обычный 3 12 33 2 3 5" xfId="21755"/>
    <cellStyle name="Обычный 3 12 33 2 4" xfId="21756"/>
    <cellStyle name="Обычный 3 12 33 2 4 2" xfId="21757"/>
    <cellStyle name="Обычный 3 12 33 2 4 2 2" xfId="21758"/>
    <cellStyle name="Обычный 3 12 33 2 4 2 2 2" xfId="21759"/>
    <cellStyle name="Обычный 3 12 33 2 4 2 3" xfId="21760"/>
    <cellStyle name="Обычный 3 12 33 2 4 3" xfId="21761"/>
    <cellStyle name="Обычный 3 12 33 2 4 3 2" xfId="21762"/>
    <cellStyle name="Обычный 3 12 33 2 4 4" xfId="21763"/>
    <cellStyle name="Обычный 3 12 33 2 5" xfId="21764"/>
    <cellStyle name="Обычный 3 12 33 2 5 2" xfId="21765"/>
    <cellStyle name="Обычный 3 12 33 2 5 2 2" xfId="21766"/>
    <cellStyle name="Обычный 3 12 33 2 5 3" xfId="21767"/>
    <cellStyle name="Обычный 3 12 33 2 6" xfId="21768"/>
    <cellStyle name="Обычный 3 12 33 2 6 2" xfId="21769"/>
    <cellStyle name="Обычный 3 12 33 2 7" xfId="21770"/>
    <cellStyle name="Обычный 3 12 33 3" xfId="21771"/>
    <cellStyle name="Обычный 3 12 33 3 2" xfId="21772"/>
    <cellStyle name="Обычный 3 12 33 3 2 2" xfId="21773"/>
    <cellStyle name="Обычный 3 12 33 3 2 2 2" xfId="21774"/>
    <cellStyle name="Обычный 3 12 33 3 2 2 2 2" xfId="21775"/>
    <cellStyle name="Обычный 3 12 33 3 2 2 3" xfId="21776"/>
    <cellStyle name="Обычный 3 12 33 3 2 3" xfId="21777"/>
    <cellStyle name="Обычный 3 12 33 3 2 3 2" xfId="21778"/>
    <cellStyle name="Обычный 3 12 33 3 2 4" xfId="21779"/>
    <cellStyle name="Обычный 3 12 33 3 3" xfId="21780"/>
    <cellStyle name="Обычный 3 12 33 3 3 2" xfId="21781"/>
    <cellStyle name="Обычный 3 12 33 3 3 2 2" xfId="21782"/>
    <cellStyle name="Обычный 3 12 33 3 3 3" xfId="21783"/>
    <cellStyle name="Обычный 3 12 33 3 4" xfId="21784"/>
    <cellStyle name="Обычный 3 12 33 3 4 2" xfId="21785"/>
    <cellStyle name="Обычный 3 12 33 3 5" xfId="21786"/>
    <cellStyle name="Обычный 3 12 33 4" xfId="21787"/>
    <cellStyle name="Обычный 3 12 33 4 2" xfId="21788"/>
    <cellStyle name="Обычный 3 12 33 4 2 2" xfId="21789"/>
    <cellStyle name="Обычный 3 12 33 4 2 2 2" xfId="21790"/>
    <cellStyle name="Обычный 3 12 33 4 2 2 2 2" xfId="21791"/>
    <cellStyle name="Обычный 3 12 33 4 2 2 3" xfId="21792"/>
    <cellStyle name="Обычный 3 12 33 4 2 3" xfId="21793"/>
    <cellStyle name="Обычный 3 12 33 4 2 3 2" xfId="21794"/>
    <cellStyle name="Обычный 3 12 33 4 2 4" xfId="21795"/>
    <cellStyle name="Обычный 3 12 33 4 3" xfId="21796"/>
    <cellStyle name="Обычный 3 12 33 4 3 2" xfId="21797"/>
    <cellStyle name="Обычный 3 12 33 4 3 2 2" xfId="21798"/>
    <cellStyle name="Обычный 3 12 33 4 3 3" xfId="21799"/>
    <cellStyle name="Обычный 3 12 33 4 4" xfId="21800"/>
    <cellStyle name="Обычный 3 12 33 4 4 2" xfId="21801"/>
    <cellStyle name="Обычный 3 12 33 4 5" xfId="21802"/>
    <cellStyle name="Обычный 3 12 33 5" xfId="21803"/>
    <cellStyle name="Обычный 3 12 33 5 2" xfId="21804"/>
    <cellStyle name="Обычный 3 12 33 5 2 2" xfId="21805"/>
    <cellStyle name="Обычный 3 12 33 5 2 2 2" xfId="21806"/>
    <cellStyle name="Обычный 3 12 33 5 2 3" xfId="21807"/>
    <cellStyle name="Обычный 3 12 33 5 3" xfId="21808"/>
    <cellStyle name="Обычный 3 12 33 5 3 2" xfId="21809"/>
    <cellStyle name="Обычный 3 12 33 5 4" xfId="21810"/>
    <cellStyle name="Обычный 3 12 33 6" xfId="21811"/>
    <cellStyle name="Обычный 3 12 33 6 2" xfId="21812"/>
    <cellStyle name="Обычный 3 12 33 6 2 2" xfId="21813"/>
    <cellStyle name="Обычный 3 12 33 6 3" xfId="21814"/>
    <cellStyle name="Обычный 3 12 33 7" xfId="21815"/>
    <cellStyle name="Обычный 3 12 33 7 2" xfId="21816"/>
    <cellStyle name="Обычный 3 12 33 8" xfId="21817"/>
    <cellStyle name="Обычный 3 12 34" xfId="21818"/>
    <cellStyle name="Обычный 3 12 34 2" xfId="21819"/>
    <cellStyle name="Обычный 3 12 34 2 2" xfId="21820"/>
    <cellStyle name="Обычный 3 12 34 2 2 2" xfId="21821"/>
    <cellStyle name="Обычный 3 12 34 2 2 2 2" xfId="21822"/>
    <cellStyle name="Обычный 3 12 34 2 2 2 2 2" xfId="21823"/>
    <cellStyle name="Обычный 3 12 34 2 2 2 2 2 2" xfId="21824"/>
    <cellStyle name="Обычный 3 12 34 2 2 2 2 3" xfId="21825"/>
    <cellStyle name="Обычный 3 12 34 2 2 2 3" xfId="21826"/>
    <cellStyle name="Обычный 3 12 34 2 2 2 3 2" xfId="21827"/>
    <cellStyle name="Обычный 3 12 34 2 2 2 4" xfId="21828"/>
    <cellStyle name="Обычный 3 12 34 2 2 3" xfId="21829"/>
    <cellStyle name="Обычный 3 12 34 2 2 3 2" xfId="21830"/>
    <cellStyle name="Обычный 3 12 34 2 2 3 2 2" xfId="21831"/>
    <cellStyle name="Обычный 3 12 34 2 2 3 3" xfId="21832"/>
    <cellStyle name="Обычный 3 12 34 2 2 4" xfId="21833"/>
    <cellStyle name="Обычный 3 12 34 2 2 4 2" xfId="21834"/>
    <cellStyle name="Обычный 3 12 34 2 2 5" xfId="21835"/>
    <cellStyle name="Обычный 3 12 34 2 3" xfId="21836"/>
    <cellStyle name="Обычный 3 12 34 2 3 2" xfId="21837"/>
    <cellStyle name="Обычный 3 12 34 2 3 2 2" xfId="21838"/>
    <cellStyle name="Обычный 3 12 34 2 3 2 2 2" xfId="21839"/>
    <cellStyle name="Обычный 3 12 34 2 3 2 2 2 2" xfId="21840"/>
    <cellStyle name="Обычный 3 12 34 2 3 2 2 3" xfId="21841"/>
    <cellStyle name="Обычный 3 12 34 2 3 2 3" xfId="21842"/>
    <cellStyle name="Обычный 3 12 34 2 3 2 3 2" xfId="21843"/>
    <cellStyle name="Обычный 3 12 34 2 3 2 4" xfId="21844"/>
    <cellStyle name="Обычный 3 12 34 2 3 3" xfId="21845"/>
    <cellStyle name="Обычный 3 12 34 2 3 3 2" xfId="21846"/>
    <cellStyle name="Обычный 3 12 34 2 3 3 2 2" xfId="21847"/>
    <cellStyle name="Обычный 3 12 34 2 3 3 3" xfId="21848"/>
    <cellStyle name="Обычный 3 12 34 2 3 4" xfId="21849"/>
    <cellStyle name="Обычный 3 12 34 2 3 4 2" xfId="21850"/>
    <cellStyle name="Обычный 3 12 34 2 3 5" xfId="21851"/>
    <cellStyle name="Обычный 3 12 34 2 4" xfId="21852"/>
    <cellStyle name="Обычный 3 12 34 2 4 2" xfId="21853"/>
    <cellStyle name="Обычный 3 12 34 2 4 2 2" xfId="21854"/>
    <cellStyle name="Обычный 3 12 34 2 4 2 2 2" xfId="21855"/>
    <cellStyle name="Обычный 3 12 34 2 4 2 3" xfId="21856"/>
    <cellStyle name="Обычный 3 12 34 2 4 3" xfId="21857"/>
    <cellStyle name="Обычный 3 12 34 2 4 3 2" xfId="21858"/>
    <cellStyle name="Обычный 3 12 34 2 4 4" xfId="21859"/>
    <cellStyle name="Обычный 3 12 34 2 5" xfId="21860"/>
    <cellStyle name="Обычный 3 12 34 2 5 2" xfId="21861"/>
    <cellStyle name="Обычный 3 12 34 2 5 2 2" xfId="21862"/>
    <cellStyle name="Обычный 3 12 34 2 5 3" xfId="21863"/>
    <cellStyle name="Обычный 3 12 34 2 6" xfId="21864"/>
    <cellStyle name="Обычный 3 12 34 2 6 2" xfId="21865"/>
    <cellStyle name="Обычный 3 12 34 2 7" xfId="21866"/>
    <cellStyle name="Обычный 3 12 34 3" xfId="21867"/>
    <cellStyle name="Обычный 3 12 34 3 2" xfId="21868"/>
    <cellStyle name="Обычный 3 12 34 3 2 2" xfId="21869"/>
    <cellStyle name="Обычный 3 12 34 3 2 2 2" xfId="21870"/>
    <cellStyle name="Обычный 3 12 34 3 2 2 2 2" xfId="21871"/>
    <cellStyle name="Обычный 3 12 34 3 2 2 3" xfId="21872"/>
    <cellStyle name="Обычный 3 12 34 3 2 3" xfId="21873"/>
    <cellStyle name="Обычный 3 12 34 3 2 3 2" xfId="21874"/>
    <cellStyle name="Обычный 3 12 34 3 2 4" xfId="21875"/>
    <cellStyle name="Обычный 3 12 34 3 3" xfId="21876"/>
    <cellStyle name="Обычный 3 12 34 3 3 2" xfId="21877"/>
    <cellStyle name="Обычный 3 12 34 3 3 2 2" xfId="21878"/>
    <cellStyle name="Обычный 3 12 34 3 3 3" xfId="21879"/>
    <cellStyle name="Обычный 3 12 34 3 4" xfId="21880"/>
    <cellStyle name="Обычный 3 12 34 3 4 2" xfId="21881"/>
    <cellStyle name="Обычный 3 12 34 3 5" xfId="21882"/>
    <cellStyle name="Обычный 3 12 34 4" xfId="21883"/>
    <cellStyle name="Обычный 3 12 34 4 2" xfId="21884"/>
    <cellStyle name="Обычный 3 12 34 4 2 2" xfId="21885"/>
    <cellStyle name="Обычный 3 12 34 4 2 2 2" xfId="21886"/>
    <cellStyle name="Обычный 3 12 34 4 2 2 2 2" xfId="21887"/>
    <cellStyle name="Обычный 3 12 34 4 2 2 3" xfId="21888"/>
    <cellStyle name="Обычный 3 12 34 4 2 3" xfId="21889"/>
    <cellStyle name="Обычный 3 12 34 4 2 3 2" xfId="21890"/>
    <cellStyle name="Обычный 3 12 34 4 2 4" xfId="21891"/>
    <cellStyle name="Обычный 3 12 34 4 3" xfId="21892"/>
    <cellStyle name="Обычный 3 12 34 4 3 2" xfId="21893"/>
    <cellStyle name="Обычный 3 12 34 4 3 2 2" xfId="21894"/>
    <cellStyle name="Обычный 3 12 34 4 3 3" xfId="21895"/>
    <cellStyle name="Обычный 3 12 34 4 4" xfId="21896"/>
    <cellStyle name="Обычный 3 12 34 4 4 2" xfId="21897"/>
    <cellStyle name="Обычный 3 12 34 4 5" xfId="21898"/>
    <cellStyle name="Обычный 3 12 34 5" xfId="21899"/>
    <cellStyle name="Обычный 3 12 34 5 2" xfId="21900"/>
    <cellStyle name="Обычный 3 12 34 5 2 2" xfId="21901"/>
    <cellStyle name="Обычный 3 12 34 5 2 2 2" xfId="21902"/>
    <cellStyle name="Обычный 3 12 34 5 2 3" xfId="21903"/>
    <cellStyle name="Обычный 3 12 34 5 3" xfId="21904"/>
    <cellStyle name="Обычный 3 12 34 5 3 2" xfId="21905"/>
    <cellStyle name="Обычный 3 12 34 5 4" xfId="21906"/>
    <cellStyle name="Обычный 3 12 34 6" xfId="21907"/>
    <cellStyle name="Обычный 3 12 34 6 2" xfId="21908"/>
    <cellStyle name="Обычный 3 12 34 6 2 2" xfId="21909"/>
    <cellStyle name="Обычный 3 12 34 6 3" xfId="21910"/>
    <cellStyle name="Обычный 3 12 34 7" xfId="21911"/>
    <cellStyle name="Обычный 3 12 34 7 2" xfId="21912"/>
    <cellStyle name="Обычный 3 12 34 8" xfId="21913"/>
    <cellStyle name="Обычный 3 12 35" xfId="21914"/>
    <cellStyle name="Обычный 3 12 35 2" xfId="21915"/>
    <cellStyle name="Обычный 3 12 35 2 2" xfId="21916"/>
    <cellStyle name="Обычный 3 12 35 2 2 2" xfId="21917"/>
    <cellStyle name="Обычный 3 12 35 2 2 2 2" xfId="21918"/>
    <cellStyle name="Обычный 3 12 35 2 2 2 2 2" xfId="21919"/>
    <cellStyle name="Обычный 3 12 35 2 2 2 2 2 2" xfId="21920"/>
    <cellStyle name="Обычный 3 12 35 2 2 2 2 3" xfId="21921"/>
    <cellStyle name="Обычный 3 12 35 2 2 2 3" xfId="21922"/>
    <cellStyle name="Обычный 3 12 35 2 2 2 3 2" xfId="21923"/>
    <cellStyle name="Обычный 3 12 35 2 2 2 4" xfId="21924"/>
    <cellStyle name="Обычный 3 12 35 2 2 3" xfId="21925"/>
    <cellStyle name="Обычный 3 12 35 2 2 3 2" xfId="21926"/>
    <cellStyle name="Обычный 3 12 35 2 2 3 2 2" xfId="21927"/>
    <cellStyle name="Обычный 3 12 35 2 2 3 3" xfId="21928"/>
    <cellStyle name="Обычный 3 12 35 2 2 4" xfId="21929"/>
    <cellStyle name="Обычный 3 12 35 2 2 4 2" xfId="21930"/>
    <cellStyle name="Обычный 3 12 35 2 2 5" xfId="21931"/>
    <cellStyle name="Обычный 3 12 35 2 3" xfId="21932"/>
    <cellStyle name="Обычный 3 12 35 2 3 2" xfId="21933"/>
    <cellStyle name="Обычный 3 12 35 2 3 2 2" xfId="21934"/>
    <cellStyle name="Обычный 3 12 35 2 3 2 2 2" xfId="21935"/>
    <cellStyle name="Обычный 3 12 35 2 3 2 2 2 2" xfId="21936"/>
    <cellStyle name="Обычный 3 12 35 2 3 2 2 3" xfId="21937"/>
    <cellStyle name="Обычный 3 12 35 2 3 2 3" xfId="21938"/>
    <cellStyle name="Обычный 3 12 35 2 3 2 3 2" xfId="21939"/>
    <cellStyle name="Обычный 3 12 35 2 3 2 4" xfId="21940"/>
    <cellStyle name="Обычный 3 12 35 2 3 3" xfId="21941"/>
    <cellStyle name="Обычный 3 12 35 2 3 3 2" xfId="21942"/>
    <cellStyle name="Обычный 3 12 35 2 3 3 2 2" xfId="21943"/>
    <cellStyle name="Обычный 3 12 35 2 3 3 3" xfId="21944"/>
    <cellStyle name="Обычный 3 12 35 2 3 4" xfId="21945"/>
    <cellStyle name="Обычный 3 12 35 2 3 4 2" xfId="21946"/>
    <cellStyle name="Обычный 3 12 35 2 3 5" xfId="21947"/>
    <cellStyle name="Обычный 3 12 35 2 4" xfId="21948"/>
    <cellStyle name="Обычный 3 12 35 2 4 2" xfId="21949"/>
    <cellStyle name="Обычный 3 12 35 2 4 2 2" xfId="21950"/>
    <cellStyle name="Обычный 3 12 35 2 4 2 2 2" xfId="21951"/>
    <cellStyle name="Обычный 3 12 35 2 4 2 3" xfId="21952"/>
    <cellStyle name="Обычный 3 12 35 2 4 3" xfId="21953"/>
    <cellStyle name="Обычный 3 12 35 2 4 3 2" xfId="21954"/>
    <cellStyle name="Обычный 3 12 35 2 4 4" xfId="21955"/>
    <cellStyle name="Обычный 3 12 35 2 5" xfId="21956"/>
    <cellStyle name="Обычный 3 12 35 2 5 2" xfId="21957"/>
    <cellStyle name="Обычный 3 12 35 2 5 2 2" xfId="21958"/>
    <cellStyle name="Обычный 3 12 35 2 5 3" xfId="21959"/>
    <cellStyle name="Обычный 3 12 35 2 6" xfId="21960"/>
    <cellStyle name="Обычный 3 12 35 2 6 2" xfId="21961"/>
    <cellStyle name="Обычный 3 12 35 2 7" xfId="21962"/>
    <cellStyle name="Обычный 3 12 35 3" xfId="21963"/>
    <cellStyle name="Обычный 3 12 35 3 2" xfId="21964"/>
    <cellStyle name="Обычный 3 12 35 3 2 2" xfId="21965"/>
    <cellStyle name="Обычный 3 12 35 3 2 2 2" xfId="21966"/>
    <cellStyle name="Обычный 3 12 35 3 2 2 2 2" xfId="21967"/>
    <cellStyle name="Обычный 3 12 35 3 2 2 3" xfId="21968"/>
    <cellStyle name="Обычный 3 12 35 3 2 3" xfId="21969"/>
    <cellStyle name="Обычный 3 12 35 3 2 3 2" xfId="21970"/>
    <cellStyle name="Обычный 3 12 35 3 2 4" xfId="21971"/>
    <cellStyle name="Обычный 3 12 35 3 3" xfId="21972"/>
    <cellStyle name="Обычный 3 12 35 3 3 2" xfId="21973"/>
    <cellStyle name="Обычный 3 12 35 3 3 2 2" xfId="21974"/>
    <cellStyle name="Обычный 3 12 35 3 3 3" xfId="21975"/>
    <cellStyle name="Обычный 3 12 35 3 4" xfId="21976"/>
    <cellStyle name="Обычный 3 12 35 3 4 2" xfId="21977"/>
    <cellStyle name="Обычный 3 12 35 3 5" xfId="21978"/>
    <cellStyle name="Обычный 3 12 35 4" xfId="21979"/>
    <cellStyle name="Обычный 3 12 35 4 2" xfId="21980"/>
    <cellStyle name="Обычный 3 12 35 4 2 2" xfId="21981"/>
    <cellStyle name="Обычный 3 12 35 4 2 2 2" xfId="21982"/>
    <cellStyle name="Обычный 3 12 35 4 2 2 2 2" xfId="21983"/>
    <cellStyle name="Обычный 3 12 35 4 2 2 3" xfId="21984"/>
    <cellStyle name="Обычный 3 12 35 4 2 3" xfId="21985"/>
    <cellStyle name="Обычный 3 12 35 4 2 3 2" xfId="21986"/>
    <cellStyle name="Обычный 3 12 35 4 2 4" xfId="21987"/>
    <cellStyle name="Обычный 3 12 35 4 3" xfId="21988"/>
    <cellStyle name="Обычный 3 12 35 4 3 2" xfId="21989"/>
    <cellStyle name="Обычный 3 12 35 4 3 2 2" xfId="21990"/>
    <cellStyle name="Обычный 3 12 35 4 3 3" xfId="21991"/>
    <cellStyle name="Обычный 3 12 35 4 4" xfId="21992"/>
    <cellStyle name="Обычный 3 12 35 4 4 2" xfId="21993"/>
    <cellStyle name="Обычный 3 12 35 4 5" xfId="21994"/>
    <cellStyle name="Обычный 3 12 35 5" xfId="21995"/>
    <cellStyle name="Обычный 3 12 35 5 2" xfId="21996"/>
    <cellStyle name="Обычный 3 12 35 5 2 2" xfId="21997"/>
    <cellStyle name="Обычный 3 12 35 5 2 2 2" xfId="21998"/>
    <cellStyle name="Обычный 3 12 35 5 2 3" xfId="21999"/>
    <cellStyle name="Обычный 3 12 35 5 3" xfId="22000"/>
    <cellStyle name="Обычный 3 12 35 5 3 2" xfId="22001"/>
    <cellStyle name="Обычный 3 12 35 5 4" xfId="22002"/>
    <cellStyle name="Обычный 3 12 35 6" xfId="22003"/>
    <cellStyle name="Обычный 3 12 35 6 2" xfId="22004"/>
    <cellStyle name="Обычный 3 12 35 6 2 2" xfId="22005"/>
    <cellStyle name="Обычный 3 12 35 6 3" xfId="22006"/>
    <cellStyle name="Обычный 3 12 35 7" xfId="22007"/>
    <cellStyle name="Обычный 3 12 35 7 2" xfId="22008"/>
    <cellStyle name="Обычный 3 12 35 8" xfId="22009"/>
    <cellStyle name="Обычный 3 12 36" xfId="22010"/>
    <cellStyle name="Обычный 3 12 36 2" xfId="22011"/>
    <cellStyle name="Обычный 3 12 36 2 2" xfId="22012"/>
    <cellStyle name="Обычный 3 12 36 2 2 2" xfId="22013"/>
    <cellStyle name="Обычный 3 12 36 2 2 2 2" xfId="22014"/>
    <cellStyle name="Обычный 3 12 36 2 2 2 2 2" xfId="22015"/>
    <cellStyle name="Обычный 3 12 36 2 2 2 2 2 2" xfId="22016"/>
    <cellStyle name="Обычный 3 12 36 2 2 2 2 3" xfId="22017"/>
    <cellStyle name="Обычный 3 12 36 2 2 2 3" xfId="22018"/>
    <cellStyle name="Обычный 3 12 36 2 2 2 3 2" xfId="22019"/>
    <cellStyle name="Обычный 3 12 36 2 2 2 4" xfId="22020"/>
    <cellStyle name="Обычный 3 12 36 2 2 3" xfId="22021"/>
    <cellStyle name="Обычный 3 12 36 2 2 3 2" xfId="22022"/>
    <cellStyle name="Обычный 3 12 36 2 2 3 2 2" xfId="22023"/>
    <cellStyle name="Обычный 3 12 36 2 2 3 3" xfId="22024"/>
    <cellStyle name="Обычный 3 12 36 2 2 4" xfId="22025"/>
    <cellStyle name="Обычный 3 12 36 2 2 4 2" xfId="22026"/>
    <cellStyle name="Обычный 3 12 36 2 2 5" xfId="22027"/>
    <cellStyle name="Обычный 3 12 36 2 3" xfId="22028"/>
    <cellStyle name="Обычный 3 12 36 2 3 2" xfId="22029"/>
    <cellStyle name="Обычный 3 12 36 2 3 2 2" xfId="22030"/>
    <cellStyle name="Обычный 3 12 36 2 3 2 2 2" xfId="22031"/>
    <cellStyle name="Обычный 3 12 36 2 3 2 2 2 2" xfId="22032"/>
    <cellStyle name="Обычный 3 12 36 2 3 2 2 3" xfId="22033"/>
    <cellStyle name="Обычный 3 12 36 2 3 2 3" xfId="22034"/>
    <cellStyle name="Обычный 3 12 36 2 3 2 3 2" xfId="22035"/>
    <cellStyle name="Обычный 3 12 36 2 3 2 4" xfId="22036"/>
    <cellStyle name="Обычный 3 12 36 2 3 3" xfId="22037"/>
    <cellStyle name="Обычный 3 12 36 2 3 3 2" xfId="22038"/>
    <cellStyle name="Обычный 3 12 36 2 3 3 2 2" xfId="22039"/>
    <cellStyle name="Обычный 3 12 36 2 3 3 3" xfId="22040"/>
    <cellStyle name="Обычный 3 12 36 2 3 4" xfId="22041"/>
    <cellStyle name="Обычный 3 12 36 2 3 4 2" xfId="22042"/>
    <cellStyle name="Обычный 3 12 36 2 3 5" xfId="22043"/>
    <cellStyle name="Обычный 3 12 36 2 4" xfId="22044"/>
    <cellStyle name="Обычный 3 12 36 2 4 2" xfId="22045"/>
    <cellStyle name="Обычный 3 12 36 2 4 2 2" xfId="22046"/>
    <cellStyle name="Обычный 3 12 36 2 4 2 2 2" xfId="22047"/>
    <cellStyle name="Обычный 3 12 36 2 4 2 3" xfId="22048"/>
    <cellStyle name="Обычный 3 12 36 2 4 3" xfId="22049"/>
    <cellStyle name="Обычный 3 12 36 2 4 3 2" xfId="22050"/>
    <cellStyle name="Обычный 3 12 36 2 4 4" xfId="22051"/>
    <cellStyle name="Обычный 3 12 36 2 5" xfId="22052"/>
    <cellStyle name="Обычный 3 12 36 2 5 2" xfId="22053"/>
    <cellStyle name="Обычный 3 12 36 2 5 2 2" xfId="22054"/>
    <cellStyle name="Обычный 3 12 36 2 5 3" xfId="22055"/>
    <cellStyle name="Обычный 3 12 36 2 6" xfId="22056"/>
    <cellStyle name="Обычный 3 12 36 2 6 2" xfId="22057"/>
    <cellStyle name="Обычный 3 12 36 2 7" xfId="22058"/>
    <cellStyle name="Обычный 3 12 36 3" xfId="22059"/>
    <cellStyle name="Обычный 3 12 36 3 2" xfId="22060"/>
    <cellStyle name="Обычный 3 12 36 3 2 2" xfId="22061"/>
    <cellStyle name="Обычный 3 12 36 3 2 2 2" xfId="22062"/>
    <cellStyle name="Обычный 3 12 36 3 2 2 2 2" xfId="22063"/>
    <cellStyle name="Обычный 3 12 36 3 2 2 3" xfId="22064"/>
    <cellStyle name="Обычный 3 12 36 3 2 3" xfId="22065"/>
    <cellStyle name="Обычный 3 12 36 3 2 3 2" xfId="22066"/>
    <cellStyle name="Обычный 3 12 36 3 2 4" xfId="22067"/>
    <cellStyle name="Обычный 3 12 36 3 3" xfId="22068"/>
    <cellStyle name="Обычный 3 12 36 3 3 2" xfId="22069"/>
    <cellStyle name="Обычный 3 12 36 3 3 2 2" xfId="22070"/>
    <cellStyle name="Обычный 3 12 36 3 3 3" xfId="22071"/>
    <cellStyle name="Обычный 3 12 36 3 4" xfId="22072"/>
    <cellStyle name="Обычный 3 12 36 3 4 2" xfId="22073"/>
    <cellStyle name="Обычный 3 12 36 3 5" xfId="22074"/>
    <cellStyle name="Обычный 3 12 36 4" xfId="22075"/>
    <cellStyle name="Обычный 3 12 36 4 2" xfId="22076"/>
    <cellStyle name="Обычный 3 12 36 4 2 2" xfId="22077"/>
    <cellStyle name="Обычный 3 12 36 4 2 2 2" xfId="22078"/>
    <cellStyle name="Обычный 3 12 36 4 2 2 2 2" xfId="22079"/>
    <cellStyle name="Обычный 3 12 36 4 2 2 3" xfId="22080"/>
    <cellStyle name="Обычный 3 12 36 4 2 3" xfId="22081"/>
    <cellStyle name="Обычный 3 12 36 4 2 3 2" xfId="22082"/>
    <cellStyle name="Обычный 3 12 36 4 2 4" xfId="22083"/>
    <cellStyle name="Обычный 3 12 36 4 3" xfId="22084"/>
    <cellStyle name="Обычный 3 12 36 4 3 2" xfId="22085"/>
    <cellStyle name="Обычный 3 12 36 4 3 2 2" xfId="22086"/>
    <cellStyle name="Обычный 3 12 36 4 3 3" xfId="22087"/>
    <cellStyle name="Обычный 3 12 36 4 4" xfId="22088"/>
    <cellStyle name="Обычный 3 12 36 4 4 2" xfId="22089"/>
    <cellStyle name="Обычный 3 12 36 4 5" xfId="22090"/>
    <cellStyle name="Обычный 3 12 36 5" xfId="22091"/>
    <cellStyle name="Обычный 3 12 36 5 2" xfId="22092"/>
    <cellStyle name="Обычный 3 12 36 5 2 2" xfId="22093"/>
    <cellStyle name="Обычный 3 12 36 5 2 2 2" xfId="22094"/>
    <cellStyle name="Обычный 3 12 36 5 2 3" xfId="22095"/>
    <cellStyle name="Обычный 3 12 36 5 3" xfId="22096"/>
    <cellStyle name="Обычный 3 12 36 5 3 2" xfId="22097"/>
    <cellStyle name="Обычный 3 12 36 5 4" xfId="22098"/>
    <cellStyle name="Обычный 3 12 36 6" xfId="22099"/>
    <cellStyle name="Обычный 3 12 36 6 2" xfId="22100"/>
    <cellStyle name="Обычный 3 12 36 6 2 2" xfId="22101"/>
    <cellStyle name="Обычный 3 12 36 6 3" xfId="22102"/>
    <cellStyle name="Обычный 3 12 36 7" xfId="22103"/>
    <cellStyle name="Обычный 3 12 36 7 2" xfId="22104"/>
    <cellStyle name="Обычный 3 12 36 8" xfId="22105"/>
    <cellStyle name="Обычный 3 12 37" xfId="22106"/>
    <cellStyle name="Обычный 3 12 37 2" xfId="22107"/>
    <cellStyle name="Обычный 3 12 37 2 2" xfId="22108"/>
    <cellStyle name="Обычный 3 12 37 2 2 2" xfId="22109"/>
    <cellStyle name="Обычный 3 12 37 2 2 2 2" xfId="22110"/>
    <cellStyle name="Обычный 3 12 37 2 2 2 2 2" xfId="22111"/>
    <cellStyle name="Обычный 3 12 37 2 2 2 2 2 2" xfId="22112"/>
    <cellStyle name="Обычный 3 12 37 2 2 2 2 3" xfId="22113"/>
    <cellStyle name="Обычный 3 12 37 2 2 2 3" xfId="22114"/>
    <cellStyle name="Обычный 3 12 37 2 2 2 3 2" xfId="22115"/>
    <cellStyle name="Обычный 3 12 37 2 2 2 4" xfId="22116"/>
    <cellStyle name="Обычный 3 12 37 2 2 3" xfId="22117"/>
    <cellStyle name="Обычный 3 12 37 2 2 3 2" xfId="22118"/>
    <cellStyle name="Обычный 3 12 37 2 2 3 2 2" xfId="22119"/>
    <cellStyle name="Обычный 3 12 37 2 2 3 3" xfId="22120"/>
    <cellStyle name="Обычный 3 12 37 2 2 4" xfId="22121"/>
    <cellStyle name="Обычный 3 12 37 2 2 4 2" xfId="22122"/>
    <cellStyle name="Обычный 3 12 37 2 2 5" xfId="22123"/>
    <cellStyle name="Обычный 3 12 37 2 3" xfId="22124"/>
    <cellStyle name="Обычный 3 12 37 2 3 2" xfId="22125"/>
    <cellStyle name="Обычный 3 12 37 2 3 2 2" xfId="22126"/>
    <cellStyle name="Обычный 3 12 37 2 3 2 2 2" xfId="22127"/>
    <cellStyle name="Обычный 3 12 37 2 3 2 2 2 2" xfId="22128"/>
    <cellStyle name="Обычный 3 12 37 2 3 2 2 3" xfId="22129"/>
    <cellStyle name="Обычный 3 12 37 2 3 2 3" xfId="22130"/>
    <cellStyle name="Обычный 3 12 37 2 3 2 3 2" xfId="22131"/>
    <cellStyle name="Обычный 3 12 37 2 3 2 4" xfId="22132"/>
    <cellStyle name="Обычный 3 12 37 2 3 3" xfId="22133"/>
    <cellStyle name="Обычный 3 12 37 2 3 3 2" xfId="22134"/>
    <cellStyle name="Обычный 3 12 37 2 3 3 2 2" xfId="22135"/>
    <cellStyle name="Обычный 3 12 37 2 3 3 3" xfId="22136"/>
    <cellStyle name="Обычный 3 12 37 2 3 4" xfId="22137"/>
    <cellStyle name="Обычный 3 12 37 2 3 4 2" xfId="22138"/>
    <cellStyle name="Обычный 3 12 37 2 3 5" xfId="22139"/>
    <cellStyle name="Обычный 3 12 37 2 4" xfId="22140"/>
    <cellStyle name="Обычный 3 12 37 2 4 2" xfId="22141"/>
    <cellStyle name="Обычный 3 12 37 2 4 2 2" xfId="22142"/>
    <cellStyle name="Обычный 3 12 37 2 4 2 2 2" xfId="22143"/>
    <cellStyle name="Обычный 3 12 37 2 4 2 3" xfId="22144"/>
    <cellStyle name="Обычный 3 12 37 2 4 3" xfId="22145"/>
    <cellStyle name="Обычный 3 12 37 2 4 3 2" xfId="22146"/>
    <cellStyle name="Обычный 3 12 37 2 4 4" xfId="22147"/>
    <cellStyle name="Обычный 3 12 37 2 5" xfId="22148"/>
    <cellStyle name="Обычный 3 12 37 2 5 2" xfId="22149"/>
    <cellStyle name="Обычный 3 12 37 2 5 2 2" xfId="22150"/>
    <cellStyle name="Обычный 3 12 37 2 5 3" xfId="22151"/>
    <cellStyle name="Обычный 3 12 37 2 6" xfId="22152"/>
    <cellStyle name="Обычный 3 12 37 2 6 2" xfId="22153"/>
    <cellStyle name="Обычный 3 12 37 2 7" xfId="22154"/>
    <cellStyle name="Обычный 3 12 37 3" xfId="22155"/>
    <cellStyle name="Обычный 3 12 37 3 2" xfId="22156"/>
    <cellStyle name="Обычный 3 12 37 3 2 2" xfId="22157"/>
    <cellStyle name="Обычный 3 12 37 3 2 2 2" xfId="22158"/>
    <cellStyle name="Обычный 3 12 37 3 2 2 2 2" xfId="22159"/>
    <cellStyle name="Обычный 3 12 37 3 2 2 3" xfId="22160"/>
    <cellStyle name="Обычный 3 12 37 3 2 3" xfId="22161"/>
    <cellStyle name="Обычный 3 12 37 3 2 3 2" xfId="22162"/>
    <cellStyle name="Обычный 3 12 37 3 2 4" xfId="22163"/>
    <cellStyle name="Обычный 3 12 37 3 3" xfId="22164"/>
    <cellStyle name="Обычный 3 12 37 3 3 2" xfId="22165"/>
    <cellStyle name="Обычный 3 12 37 3 3 2 2" xfId="22166"/>
    <cellStyle name="Обычный 3 12 37 3 3 3" xfId="22167"/>
    <cellStyle name="Обычный 3 12 37 3 4" xfId="22168"/>
    <cellStyle name="Обычный 3 12 37 3 4 2" xfId="22169"/>
    <cellStyle name="Обычный 3 12 37 3 5" xfId="22170"/>
    <cellStyle name="Обычный 3 12 37 4" xfId="22171"/>
    <cellStyle name="Обычный 3 12 37 4 2" xfId="22172"/>
    <cellStyle name="Обычный 3 12 37 4 2 2" xfId="22173"/>
    <cellStyle name="Обычный 3 12 37 4 2 2 2" xfId="22174"/>
    <cellStyle name="Обычный 3 12 37 4 2 2 2 2" xfId="22175"/>
    <cellStyle name="Обычный 3 12 37 4 2 2 3" xfId="22176"/>
    <cellStyle name="Обычный 3 12 37 4 2 3" xfId="22177"/>
    <cellStyle name="Обычный 3 12 37 4 2 3 2" xfId="22178"/>
    <cellStyle name="Обычный 3 12 37 4 2 4" xfId="22179"/>
    <cellStyle name="Обычный 3 12 37 4 3" xfId="22180"/>
    <cellStyle name="Обычный 3 12 37 4 3 2" xfId="22181"/>
    <cellStyle name="Обычный 3 12 37 4 3 2 2" xfId="22182"/>
    <cellStyle name="Обычный 3 12 37 4 3 3" xfId="22183"/>
    <cellStyle name="Обычный 3 12 37 4 4" xfId="22184"/>
    <cellStyle name="Обычный 3 12 37 4 4 2" xfId="22185"/>
    <cellStyle name="Обычный 3 12 37 4 5" xfId="22186"/>
    <cellStyle name="Обычный 3 12 37 5" xfId="22187"/>
    <cellStyle name="Обычный 3 12 37 5 2" xfId="22188"/>
    <cellStyle name="Обычный 3 12 37 5 2 2" xfId="22189"/>
    <cellStyle name="Обычный 3 12 37 5 2 2 2" xfId="22190"/>
    <cellStyle name="Обычный 3 12 37 5 2 3" xfId="22191"/>
    <cellStyle name="Обычный 3 12 37 5 3" xfId="22192"/>
    <cellStyle name="Обычный 3 12 37 5 3 2" xfId="22193"/>
    <cellStyle name="Обычный 3 12 37 5 4" xfId="22194"/>
    <cellStyle name="Обычный 3 12 37 6" xfId="22195"/>
    <cellStyle name="Обычный 3 12 37 6 2" xfId="22196"/>
    <cellStyle name="Обычный 3 12 37 6 2 2" xfId="22197"/>
    <cellStyle name="Обычный 3 12 37 6 3" xfId="22198"/>
    <cellStyle name="Обычный 3 12 37 7" xfId="22199"/>
    <cellStyle name="Обычный 3 12 37 7 2" xfId="22200"/>
    <cellStyle name="Обычный 3 12 37 8" xfId="22201"/>
    <cellStyle name="Обычный 3 12 38" xfId="22202"/>
    <cellStyle name="Обычный 3 12 38 2" xfId="22203"/>
    <cellStyle name="Обычный 3 12 38 2 2" xfId="22204"/>
    <cellStyle name="Обычный 3 12 38 2 2 2" xfId="22205"/>
    <cellStyle name="Обычный 3 12 38 2 2 2 2" xfId="22206"/>
    <cellStyle name="Обычный 3 12 38 2 2 2 2 2" xfId="22207"/>
    <cellStyle name="Обычный 3 12 38 2 2 2 2 2 2" xfId="22208"/>
    <cellStyle name="Обычный 3 12 38 2 2 2 2 3" xfId="22209"/>
    <cellStyle name="Обычный 3 12 38 2 2 2 3" xfId="22210"/>
    <cellStyle name="Обычный 3 12 38 2 2 2 3 2" xfId="22211"/>
    <cellStyle name="Обычный 3 12 38 2 2 2 4" xfId="22212"/>
    <cellStyle name="Обычный 3 12 38 2 2 3" xfId="22213"/>
    <cellStyle name="Обычный 3 12 38 2 2 3 2" xfId="22214"/>
    <cellStyle name="Обычный 3 12 38 2 2 3 2 2" xfId="22215"/>
    <cellStyle name="Обычный 3 12 38 2 2 3 3" xfId="22216"/>
    <cellStyle name="Обычный 3 12 38 2 2 4" xfId="22217"/>
    <cellStyle name="Обычный 3 12 38 2 2 4 2" xfId="22218"/>
    <cellStyle name="Обычный 3 12 38 2 2 5" xfId="22219"/>
    <cellStyle name="Обычный 3 12 38 2 3" xfId="22220"/>
    <cellStyle name="Обычный 3 12 38 2 3 2" xfId="22221"/>
    <cellStyle name="Обычный 3 12 38 2 3 2 2" xfId="22222"/>
    <cellStyle name="Обычный 3 12 38 2 3 2 2 2" xfId="22223"/>
    <cellStyle name="Обычный 3 12 38 2 3 2 2 2 2" xfId="22224"/>
    <cellStyle name="Обычный 3 12 38 2 3 2 2 3" xfId="22225"/>
    <cellStyle name="Обычный 3 12 38 2 3 2 3" xfId="22226"/>
    <cellStyle name="Обычный 3 12 38 2 3 2 3 2" xfId="22227"/>
    <cellStyle name="Обычный 3 12 38 2 3 2 4" xfId="22228"/>
    <cellStyle name="Обычный 3 12 38 2 3 3" xfId="22229"/>
    <cellStyle name="Обычный 3 12 38 2 3 3 2" xfId="22230"/>
    <cellStyle name="Обычный 3 12 38 2 3 3 2 2" xfId="22231"/>
    <cellStyle name="Обычный 3 12 38 2 3 3 3" xfId="22232"/>
    <cellStyle name="Обычный 3 12 38 2 3 4" xfId="22233"/>
    <cellStyle name="Обычный 3 12 38 2 3 4 2" xfId="22234"/>
    <cellStyle name="Обычный 3 12 38 2 3 5" xfId="22235"/>
    <cellStyle name="Обычный 3 12 38 2 4" xfId="22236"/>
    <cellStyle name="Обычный 3 12 38 2 4 2" xfId="22237"/>
    <cellStyle name="Обычный 3 12 38 2 4 2 2" xfId="22238"/>
    <cellStyle name="Обычный 3 12 38 2 4 2 2 2" xfId="22239"/>
    <cellStyle name="Обычный 3 12 38 2 4 2 3" xfId="22240"/>
    <cellStyle name="Обычный 3 12 38 2 4 3" xfId="22241"/>
    <cellStyle name="Обычный 3 12 38 2 4 3 2" xfId="22242"/>
    <cellStyle name="Обычный 3 12 38 2 4 4" xfId="22243"/>
    <cellStyle name="Обычный 3 12 38 2 5" xfId="22244"/>
    <cellStyle name="Обычный 3 12 38 2 5 2" xfId="22245"/>
    <cellStyle name="Обычный 3 12 38 2 5 2 2" xfId="22246"/>
    <cellStyle name="Обычный 3 12 38 2 5 3" xfId="22247"/>
    <cellStyle name="Обычный 3 12 38 2 6" xfId="22248"/>
    <cellStyle name="Обычный 3 12 38 2 6 2" xfId="22249"/>
    <cellStyle name="Обычный 3 12 38 2 7" xfId="22250"/>
    <cellStyle name="Обычный 3 12 38 3" xfId="22251"/>
    <cellStyle name="Обычный 3 12 38 3 2" xfId="22252"/>
    <cellStyle name="Обычный 3 12 38 3 2 2" xfId="22253"/>
    <cellStyle name="Обычный 3 12 38 3 2 2 2" xfId="22254"/>
    <cellStyle name="Обычный 3 12 38 3 2 2 2 2" xfId="22255"/>
    <cellStyle name="Обычный 3 12 38 3 2 2 3" xfId="22256"/>
    <cellStyle name="Обычный 3 12 38 3 2 3" xfId="22257"/>
    <cellStyle name="Обычный 3 12 38 3 2 3 2" xfId="22258"/>
    <cellStyle name="Обычный 3 12 38 3 2 4" xfId="22259"/>
    <cellStyle name="Обычный 3 12 38 3 3" xfId="22260"/>
    <cellStyle name="Обычный 3 12 38 3 3 2" xfId="22261"/>
    <cellStyle name="Обычный 3 12 38 3 3 2 2" xfId="22262"/>
    <cellStyle name="Обычный 3 12 38 3 3 3" xfId="22263"/>
    <cellStyle name="Обычный 3 12 38 3 4" xfId="22264"/>
    <cellStyle name="Обычный 3 12 38 3 4 2" xfId="22265"/>
    <cellStyle name="Обычный 3 12 38 3 5" xfId="22266"/>
    <cellStyle name="Обычный 3 12 38 4" xfId="22267"/>
    <cellStyle name="Обычный 3 12 38 4 2" xfId="22268"/>
    <cellStyle name="Обычный 3 12 38 4 2 2" xfId="22269"/>
    <cellStyle name="Обычный 3 12 38 4 2 2 2" xfId="22270"/>
    <cellStyle name="Обычный 3 12 38 4 2 2 2 2" xfId="22271"/>
    <cellStyle name="Обычный 3 12 38 4 2 2 3" xfId="22272"/>
    <cellStyle name="Обычный 3 12 38 4 2 3" xfId="22273"/>
    <cellStyle name="Обычный 3 12 38 4 2 3 2" xfId="22274"/>
    <cellStyle name="Обычный 3 12 38 4 2 4" xfId="22275"/>
    <cellStyle name="Обычный 3 12 38 4 3" xfId="22276"/>
    <cellStyle name="Обычный 3 12 38 4 3 2" xfId="22277"/>
    <cellStyle name="Обычный 3 12 38 4 3 2 2" xfId="22278"/>
    <cellStyle name="Обычный 3 12 38 4 3 3" xfId="22279"/>
    <cellStyle name="Обычный 3 12 38 4 4" xfId="22280"/>
    <cellStyle name="Обычный 3 12 38 4 4 2" xfId="22281"/>
    <cellStyle name="Обычный 3 12 38 4 5" xfId="22282"/>
    <cellStyle name="Обычный 3 12 38 5" xfId="22283"/>
    <cellStyle name="Обычный 3 12 38 5 2" xfId="22284"/>
    <cellStyle name="Обычный 3 12 38 5 2 2" xfId="22285"/>
    <cellStyle name="Обычный 3 12 38 5 2 2 2" xfId="22286"/>
    <cellStyle name="Обычный 3 12 38 5 2 3" xfId="22287"/>
    <cellStyle name="Обычный 3 12 38 5 3" xfId="22288"/>
    <cellStyle name="Обычный 3 12 38 5 3 2" xfId="22289"/>
    <cellStyle name="Обычный 3 12 38 5 4" xfId="22290"/>
    <cellStyle name="Обычный 3 12 38 6" xfId="22291"/>
    <cellStyle name="Обычный 3 12 38 6 2" xfId="22292"/>
    <cellStyle name="Обычный 3 12 38 6 2 2" xfId="22293"/>
    <cellStyle name="Обычный 3 12 38 6 3" xfId="22294"/>
    <cellStyle name="Обычный 3 12 38 7" xfId="22295"/>
    <cellStyle name="Обычный 3 12 38 7 2" xfId="22296"/>
    <cellStyle name="Обычный 3 12 38 8" xfId="22297"/>
    <cellStyle name="Обычный 3 12 39" xfId="22298"/>
    <cellStyle name="Обычный 3 12 39 2" xfId="22299"/>
    <cellStyle name="Обычный 3 12 39 2 2" xfId="22300"/>
    <cellStyle name="Обычный 3 12 39 2 2 2" xfId="22301"/>
    <cellStyle name="Обычный 3 12 39 2 2 2 2" xfId="22302"/>
    <cellStyle name="Обычный 3 12 39 2 2 2 2 2" xfId="22303"/>
    <cellStyle name="Обычный 3 12 39 2 2 2 2 2 2" xfId="22304"/>
    <cellStyle name="Обычный 3 12 39 2 2 2 2 3" xfId="22305"/>
    <cellStyle name="Обычный 3 12 39 2 2 2 3" xfId="22306"/>
    <cellStyle name="Обычный 3 12 39 2 2 2 3 2" xfId="22307"/>
    <cellStyle name="Обычный 3 12 39 2 2 2 4" xfId="22308"/>
    <cellStyle name="Обычный 3 12 39 2 2 3" xfId="22309"/>
    <cellStyle name="Обычный 3 12 39 2 2 3 2" xfId="22310"/>
    <cellStyle name="Обычный 3 12 39 2 2 3 2 2" xfId="22311"/>
    <cellStyle name="Обычный 3 12 39 2 2 3 3" xfId="22312"/>
    <cellStyle name="Обычный 3 12 39 2 2 4" xfId="22313"/>
    <cellStyle name="Обычный 3 12 39 2 2 4 2" xfId="22314"/>
    <cellStyle name="Обычный 3 12 39 2 2 5" xfId="22315"/>
    <cellStyle name="Обычный 3 12 39 2 3" xfId="22316"/>
    <cellStyle name="Обычный 3 12 39 2 3 2" xfId="22317"/>
    <cellStyle name="Обычный 3 12 39 2 3 2 2" xfId="22318"/>
    <cellStyle name="Обычный 3 12 39 2 3 2 2 2" xfId="22319"/>
    <cellStyle name="Обычный 3 12 39 2 3 2 2 2 2" xfId="22320"/>
    <cellStyle name="Обычный 3 12 39 2 3 2 2 3" xfId="22321"/>
    <cellStyle name="Обычный 3 12 39 2 3 2 3" xfId="22322"/>
    <cellStyle name="Обычный 3 12 39 2 3 2 3 2" xfId="22323"/>
    <cellStyle name="Обычный 3 12 39 2 3 2 4" xfId="22324"/>
    <cellStyle name="Обычный 3 12 39 2 3 3" xfId="22325"/>
    <cellStyle name="Обычный 3 12 39 2 3 3 2" xfId="22326"/>
    <cellStyle name="Обычный 3 12 39 2 3 3 2 2" xfId="22327"/>
    <cellStyle name="Обычный 3 12 39 2 3 3 3" xfId="22328"/>
    <cellStyle name="Обычный 3 12 39 2 3 4" xfId="22329"/>
    <cellStyle name="Обычный 3 12 39 2 3 4 2" xfId="22330"/>
    <cellStyle name="Обычный 3 12 39 2 3 5" xfId="22331"/>
    <cellStyle name="Обычный 3 12 39 2 4" xfId="22332"/>
    <cellStyle name="Обычный 3 12 39 2 4 2" xfId="22333"/>
    <cellStyle name="Обычный 3 12 39 2 4 2 2" xfId="22334"/>
    <cellStyle name="Обычный 3 12 39 2 4 2 2 2" xfId="22335"/>
    <cellStyle name="Обычный 3 12 39 2 4 2 3" xfId="22336"/>
    <cellStyle name="Обычный 3 12 39 2 4 3" xfId="22337"/>
    <cellStyle name="Обычный 3 12 39 2 4 3 2" xfId="22338"/>
    <cellStyle name="Обычный 3 12 39 2 4 4" xfId="22339"/>
    <cellStyle name="Обычный 3 12 39 2 5" xfId="22340"/>
    <cellStyle name="Обычный 3 12 39 2 5 2" xfId="22341"/>
    <cellStyle name="Обычный 3 12 39 2 5 2 2" xfId="22342"/>
    <cellStyle name="Обычный 3 12 39 2 5 3" xfId="22343"/>
    <cellStyle name="Обычный 3 12 39 2 6" xfId="22344"/>
    <cellStyle name="Обычный 3 12 39 2 6 2" xfId="22345"/>
    <cellStyle name="Обычный 3 12 39 2 7" xfId="22346"/>
    <cellStyle name="Обычный 3 12 39 3" xfId="22347"/>
    <cellStyle name="Обычный 3 12 39 3 2" xfId="22348"/>
    <cellStyle name="Обычный 3 12 39 3 2 2" xfId="22349"/>
    <cellStyle name="Обычный 3 12 39 3 2 2 2" xfId="22350"/>
    <cellStyle name="Обычный 3 12 39 3 2 2 2 2" xfId="22351"/>
    <cellStyle name="Обычный 3 12 39 3 2 2 3" xfId="22352"/>
    <cellStyle name="Обычный 3 12 39 3 2 3" xfId="22353"/>
    <cellStyle name="Обычный 3 12 39 3 2 3 2" xfId="22354"/>
    <cellStyle name="Обычный 3 12 39 3 2 4" xfId="22355"/>
    <cellStyle name="Обычный 3 12 39 3 3" xfId="22356"/>
    <cellStyle name="Обычный 3 12 39 3 3 2" xfId="22357"/>
    <cellStyle name="Обычный 3 12 39 3 3 2 2" xfId="22358"/>
    <cellStyle name="Обычный 3 12 39 3 3 3" xfId="22359"/>
    <cellStyle name="Обычный 3 12 39 3 4" xfId="22360"/>
    <cellStyle name="Обычный 3 12 39 3 4 2" xfId="22361"/>
    <cellStyle name="Обычный 3 12 39 3 5" xfId="22362"/>
    <cellStyle name="Обычный 3 12 39 4" xfId="22363"/>
    <cellStyle name="Обычный 3 12 39 4 2" xfId="22364"/>
    <cellStyle name="Обычный 3 12 39 4 2 2" xfId="22365"/>
    <cellStyle name="Обычный 3 12 39 4 2 2 2" xfId="22366"/>
    <cellStyle name="Обычный 3 12 39 4 2 2 2 2" xfId="22367"/>
    <cellStyle name="Обычный 3 12 39 4 2 2 3" xfId="22368"/>
    <cellStyle name="Обычный 3 12 39 4 2 3" xfId="22369"/>
    <cellStyle name="Обычный 3 12 39 4 2 3 2" xfId="22370"/>
    <cellStyle name="Обычный 3 12 39 4 2 4" xfId="22371"/>
    <cellStyle name="Обычный 3 12 39 4 3" xfId="22372"/>
    <cellStyle name="Обычный 3 12 39 4 3 2" xfId="22373"/>
    <cellStyle name="Обычный 3 12 39 4 3 2 2" xfId="22374"/>
    <cellStyle name="Обычный 3 12 39 4 3 3" xfId="22375"/>
    <cellStyle name="Обычный 3 12 39 4 4" xfId="22376"/>
    <cellStyle name="Обычный 3 12 39 4 4 2" xfId="22377"/>
    <cellStyle name="Обычный 3 12 39 4 5" xfId="22378"/>
    <cellStyle name="Обычный 3 12 39 5" xfId="22379"/>
    <cellStyle name="Обычный 3 12 39 5 2" xfId="22380"/>
    <cellStyle name="Обычный 3 12 39 5 2 2" xfId="22381"/>
    <cellStyle name="Обычный 3 12 39 5 2 2 2" xfId="22382"/>
    <cellStyle name="Обычный 3 12 39 5 2 3" xfId="22383"/>
    <cellStyle name="Обычный 3 12 39 5 3" xfId="22384"/>
    <cellStyle name="Обычный 3 12 39 5 3 2" xfId="22385"/>
    <cellStyle name="Обычный 3 12 39 5 4" xfId="22386"/>
    <cellStyle name="Обычный 3 12 39 6" xfId="22387"/>
    <cellStyle name="Обычный 3 12 39 6 2" xfId="22388"/>
    <cellStyle name="Обычный 3 12 39 6 2 2" xfId="22389"/>
    <cellStyle name="Обычный 3 12 39 6 3" xfId="22390"/>
    <cellStyle name="Обычный 3 12 39 7" xfId="22391"/>
    <cellStyle name="Обычный 3 12 39 7 2" xfId="22392"/>
    <cellStyle name="Обычный 3 12 39 8" xfId="22393"/>
    <cellStyle name="Обычный 3 12 4" xfId="22394"/>
    <cellStyle name="Обычный 3 12 4 2" xfId="22395"/>
    <cellStyle name="Обычный 3 12 4 2 2" xfId="22396"/>
    <cellStyle name="Обычный 3 12 4 2 2 2" xfId="22397"/>
    <cellStyle name="Обычный 3 12 4 2 2 2 2" xfId="22398"/>
    <cellStyle name="Обычный 3 12 4 2 2 2 2 2" xfId="22399"/>
    <cellStyle name="Обычный 3 12 4 2 2 2 2 2 2" xfId="22400"/>
    <cellStyle name="Обычный 3 12 4 2 2 2 2 3" xfId="22401"/>
    <cellStyle name="Обычный 3 12 4 2 2 2 3" xfId="22402"/>
    <cellStyle name="Обычный 3 12 4 2 2 2 3 2" xfId="22403"/>
    <cellStyle name="Обычный 3 12 4 2 2 2 4" xfId="22404"/>
    <cellStyle name="Обычный 3 12 4 2 2 3" xfId="22405"/>
    <cellStyle name="Обычный 3 12 4 2 2 3 2" xfId="22406"/>
    <cellStyle name="Обычный 3 12 4 2 2 3 2 2" xfId="22407"/>
    <cellStyle name="Обычный 3 12 4 2 2 3 3" xfId="22408"/>
    <cellStyle name="Обычный 3 12 4 2 2 4" xfId="22409"/>
    <cellStyle name="Обычный 3 12 4 2 2 4 2" xfId="22410"/>
    <cellStyle name="Обычный 3 12 4 2 2 5" xfId="22411"/>
    <cellStyle name="Обычный 3 12 4 2 3" xfId="22412"/>
    <cellStyle name="Обычный 3 12 4 2 3 2" xfId="22413"/>
    <cellStyle name="Обычный 3 12 4 2 3 2 2" xfId="22414"/>
    <cellStyle name="Обычный 3 12 4 2 3 2 2 2" xfId="22415"/>
    <cellStyle name="Обычный 3 12 4 2 3 2 2 2 2" xfId="22416"/>
    <cellStyle name="Обычный 3 12 4 2 3 2 2 3" xfId="22417"/>
    <cellStyle name="Обычный 3 12 4 2 3 2 3" xfId="22418"/>
    <cellStyle name="Обычный 3 12 4 2 3 2 3 2" xfId="22419"/>
    <cellStyle name="Обычный 3 12 4 2 3 2 4" xfId="22420"/>
    <cellStyle name="Обычный 3 12 4 2 3 3" xfId="22421"/>
    <cellStyle name="Обычный 3 12 4 2 3 3 2" xfId="22422"/>
    <cellStyle name="Обычный 3 12 4 2 3 3 2 2" xfId="22423"/>
    <cellStyle name="Обычный 3 12 4 2 3 3 3" xfId="22424"/>
    <cellStyle name="Обычный 3 12 4 2 3 4" xfId="22425"/>
    <cellStyle name="Обычный 3 12 4 2 3 4 2" xfId="22426"/>
    <cellStyle name="Обычный 3 12 4 2 3 5" xfId="22427"/>
    <cellStyle name="Обычный 3 12 4 2 4" xfId="22428"/>
    <cellStyle name="Обычный 3 12 4 2 4 2" xfId="22429"/>
    <cellStyle name="Обычный 3 12 4 2 4 2 2" xfId="22430"/>
    <cellStyle name="Обычный 3 12 4 2 4 2 2 2" xfId="22431"/>
    <cellStyle name="Обычный 3 12 4 2 4 2 3" xfId="22432"/>
    <cellStyle name="Обычный 3 12 4 2 4 3" xfId="22433"/>
    <cellStyle name="Обычный 3 12 4 2 4 3 2" xfId="22434"/>
    <cellStyle name="Обычный 3 12 4 2 4 4" xfId="22435"/>
    <cellStyle name="Обычный 3 12 4 2 5" xfId="22436"/>
    <cellStyle name="Обычный 3 12 4 2 5 2" xfId="22437"/>
    <cellStyle name="Обычный 3 12 4 2 5 2 2" xfId="22438"/>
    <cellStyle name="Обычный 3 12 4 2 5 3" xfId="22439"/>
    <cellStyle name="Обычный 3 12 4 2 6" xfId="22440"/>
    <cellStyle name="Обычный 3 12 4 2 6 2" xfId="22441"/>
    <cellStyle name="Обычный 3 12 4 2 7" xfId="22442"/>
    <cellStyle name="Обычный 3 12 4 3" xfId="22443"/>
    <cellStyle name="Обычный 3 12 4 3 2" xfId="22444"/>
    <cellStyle name="Обычный 3 12 4 3 2 2" xfId="22445"/>
    <cellStyle name="Обычный 3 12 4 3 2 2 2" xfId="22446"/>
    <cellStyle name="Обычный 3 12 4 3 2 2 2 2" xfId="22447"/>
    <cellStyle name="Обычный 3 12 4 3 2 2 3" xfId="22448"/>
    <cellStyle name="Обычный 3 12 4 3 2 3" xfId="22449"/>
    <cellStyle name="Обычный 3 12 4 3 2 3 2" xfId="22450"/>
    <cellStyle name="Обычный 3 12 4 3 2 4" xfId="22451"/>
    <cellStyle name="Обычный 3 12 4 3 3" xfId="22452"/>
    <cellStyle name="Обычный 3 12 4 3 3 2" xfId="22453"/>
    <cellStyle name="Обычный 3 12 4 3 3 2 2" xfId="22454"/>
    <cellStyle name="Обычный 3 12 4 3 3 3" xfId="22455"/>
    <cellStyle name="Обычный 3 12 4 3 4" xfId="22456"/>
    <cellStyle name="Обычный 3 12 4 3 4 2" xfId="22457"/>
    <cellStyle name="Обычный 3 12 4 3 5" xfId="22458"/>
    <cellStyle name="Обычный 3 12 4 4" xfId="22459"/>
    <cellStyle name="Обычный 3 12 4 4 2" xfId="22460"/>
    <cellStyle name="Обычный 3 12 4 4 2 2" xfId="22461"/>
    <cellStyle name="Обычный 3 12 4 4 2 2 2" xfId="22462"/>
    <cellStyle name="Обычный 3 12 4 4 2 2 2 2" xfId="22463"/>
    <cellStyle name="Обычный 3 12 4 4 2 2 3" xfId="22464"/>
    <cellStyle name="Обычный 3 12 4 4 2 3" xfId="22465"/>
    <cellStyle name="Обычный 3 12 4 4 2 3 2" xfId="22466"/>
    <cellStyle name="Обычный 3 12 4 4 2 4" xfId="22467"/>
    <cellStyle name="Обычный 3 12 4 4 3" xfId="22468"/>
    <cellStyle name="Обычный 3 12 4 4 3 2" xfId="22469"/>
    <cellStyle name="Обычный 3 12 4 4 3 2 2" xfId="22470"/>
    <cellStyle name="Обычный 3 12 4 4 3 3" xfId="22471"/>
    <cellStyle name="Обычный 3 12 4 4 4" xfId="22472"/>
    <cellStyle name="Обычный 3 12 4 4 4 2" xfId="22473"/>
    <cellStyle name="Обычный 3 12 4 4 5" xfId="22474"/>
    <cellStyle name="Обычный 3 12 4 5" xfId="22475"/>
    <cellStyle name="Обычный 3 12 4 5 2" xfId="22476"/>
    <cellStyle name="Обычный 3 12 4 5 2 2" xfId="22477"/>
    <cellStyle name="Обычный 3 12 4 5 2 2 2" xfId="22478"/>
    <cellStyle name="Обычный 3 12 4 5 2 3" xfId="22479"/>
    <cellStyle name="Обычный 3 12 4 5 3" xfId="22480"/>
    <cellStyle name="Обычный 3 12 4 5 3 2" xfId="22481"/>
    <cellStyle name="Обычный 3 12 4 5 4" xfId="22482"/>
    <cellStyle name="Обычный 3 12 4 6" xfId="22483"/>
    <cellStyle name="Обычный 3 12 4 6 2" xfId="22484"/>
    <cellStyle name="Обычный 3 12 4 6 2 2" xfId="22485"/>
    <cellStyle name="Обычный 3 12 4 6 3" xfId="22486"/>
    <cellStyle name="Обычный 3 12 4 7" xfId="22487"/>
    <cellStyle name="Обычный 3 12 4 7 2" xfId="22488"/>
    <cellStyle name="Обычный 3 12 4 8" xfId="22489"/>
    <cellStyle name="Обычный 3 12 40" xfId="22490"/>
    <cellStyle name="Обычный 3 12 40 2" xfId="22491"/>
    <cellStyle name="Обычный 3 12 40 2 2" xfId="22492"/>
    <cellStyle name="Обычный 3 12 40 2 2 2" xfId="22493"/>
    <cellStyle name="Обычный 3 12 40 2 2 2 2" xfId="22494"/>
    <cellStyle name="Обычный 3 12 40 2 2 2 2 2" xfId="22495"/>
    <cellStyle name="Обычный 3 12 40 2 2 2 2 2 2" xfId="22496"/>
    <cellStyle name="Обычный 3 12 40 2 2 2 2 3" xfId="22497"/>
    <cellStyle name="Обычный 3 12 40 2 2 2 3" xfId="22498"/>
    <cellStyle name="Обычный 3 12 40 2 2 2 3 2" xfId="22499"/>
    <cellStyle name="Обычный 3 12 40 2 2 2 4" xfId="22500"/>
    <cellStyle name="Обычный 3 12 40 2 2 3" xfId="22501"/>
    <cellStyle name="Обычный 3 12 40 2 2 3 2" xfId="22502"/>
    <cellStyle name="Обычный 3 12 40 2 2 3 2 2" xfId="22503"/>
    <cellStyle name="Обычный 3 12 40 2 2 3 3" xfId="22504"/>
    <cellStyle name="Обычный 3 12 40 2 2 4" xfId="22505"/>
    <cellStyle name="Обычный 3 12 40 2 2 4 2" xfId="22506"/>
    <cellStyle name="Обычный 3 12 40 2 2 5" xfId="22507"/>
    <cellStyle name="Обычный 3 12 40 2 3" xfId="22508"/>
    <cellStyle name="Обычный 3 12 40 2 3 2" xfId="22509"/>
    <cellStyle name="Обычный 3 12 40 2 3 2 2" xfId="22510"/>
    <cellStyle name="Обычный 3 12 40 2 3 2 2 2" xfId="22511"/>
    <cellStyle name="Обычный 3 12 40 2 3 2 2 2 2" xfId="22512"/>
    <cellStyle name="Обычный 3 12 40 2 3 2 2 3" xfId="22513"/>
    <cellStyle name="Обычный 3 12 40 2 3 2 3" xfId="22514"/>
    <cellStyle name="Обычный 3 12 40 2 3 2 3 2" xfId="22515"/>
    <cellStyle name="Обычный 3 12 40 2 3 2 4" xfId="22516"/>
    <cellStyle name="Обычный 3 12 40 2 3 3" xfId="22517"/>
    <cellStyle name="Обычный 3 12 40 2 3 3 2" xfId="22518"/>
    <cellStyle name="Обычный 3 12 40 2 3 3 2 2" xfId="22519"/>
    <cellStyle name="Обычный 3 12 40 2 3 3 3" xfId="22520"/>
    <cellStyle name="Обычный 3 12 40 2 3 4" xfId="22521"/>
    <cellStyle name="Обычный 3 12 40 2 3 4 2" xfId="22522"/>
    <cellStyle name="Обычный 3 12 40 2 3 5" xfId="22523"/>
    <cellStyle name="Обычный 3 12 40 2 4" xfId="22524"/>
    <cellStyle name="Обычный 3 12 40 2 4 2" xfId="22525"/>
    <cellStyle name="Обычный 3 12 40 2 4 2 2" xfId="22526"/>
    <cellStyle name="Обычный 3 12 40 2 4 2 2 2" xfId="22527"/>
    <cellStyle name="Обычный 3 12 40 2 4 2 3" xfId="22528"/>
    <cellStyle name="Обычный 3 12 40 2 4 3" xfId="22529"/>
    <cellStyle name="Обычный 3 12 40 2 4 3 2" xfId="22530"/>
    <cellStyle name="Обычный 3 12 40 2 4 4" xfId="22531"/>
    <cellStyle name="Обычный 3 12 40 2 5" xfId="22532"/>
    <cellStyle name="Обычный 3 12 40 2 5 2" xfId="22533"/>
    <cellStyle name="Обычный 3 12 40 2 5 2 2" xfId="22534"/>
    <cellStyle name="Обычный 3 12 40 2 5 3" xfId="22535"/>
    <cellStyle name="Обычный 3 12 40 2 6" xfId="22536"/>
    <cellStyle name="Обычный 3 12 40 2 6 2" xfId="22537"/>
    <cellStyle name="Обычный 3 12 40 2 7" xfId="22538"/>
    <cellStyle name="Обычный 3 12 40 3" xfId="22539"/>
    <cellStyle name="Обычный 3 12 40 3 2" xfId="22540"/>
    <cellStyle name="Обычный 3 12 40 3 2 2" xfId="22541"/>
    <cellStyle name="Обычный 3 12 40 3 2 2 2" xfId="22542"/>
    <cellStyle name="Обычный 3 12 40 3 2 2 2 2" xfId="22543"/>
    <cellStyle name="Обычный 3 12 40 3 2 2 3" xfId="22544"/>
    <cellStyle name="Обычный 3 12 40 3 2 3" xfId="22545"/>
    <cellStyle name="Обычный 3 12 40 3 2 3 2" xfId="22546"/>
    <cellStyle name="Обычный 3 12 40 3 2 4" xfId="22547"/>
    <cellStyle name="Обычный 3 12 40 3 3" xfId="22548"/>
    <cellStyle name="Обычный 3 12 40 3 3 2" xfId="22549"/>
    <cellStyle name="Обычный 3 12 40 3 3 2 2" xfId="22550"/>
    <cellStyle name="Обычный 3 12 40 3 3 3" xfId="22551"/>
    <cellStyle name="Обычный 3 12 40 3 4" xfId="22552"/>
    <cellStyle name="Обычный 3 12 40 3 4 2" xfId="22553"/>
    <cellStyle name="Обычный 3 12 40 3 5" xfId="22554"/>
    <cellStyle name="Обычный 3 12 40 4" xfId="22555"/>
    <cellStyle name="Обычный 3 12 40 4 2" xfId="22556"/>
    <cellStyle name="Обычный 3 12 40 4 2 2" xfId="22557"/>
    <cellStyle name="Обычный 3 12 40 4 2 2 2" xfId="22558"/>
    <cellStyle name="Обычный 3 12 40 4 2 2 2 2" xfId="22559"/>
    <cellStyle name="Обычный 3 12 40 4 2 2 3" xfId="22560"/>
    <cellStyle name="Обычный 3 12 40 4 2 3" xfId="22561"/>
    <cellStyle name="Обычный 3 12 40 4 2 3 2" xfId="22562"/>
    <cellStyle name="Обычный 3 12 40 4 2 4" xfId="22563"/>
    <cellStyle name="Обычный 3 12 40 4 3" xfId="22564"/>
    <cellStyle name="Обычный 3 12 40 4 3 2" xfId="22565"/>
    <cellStyle name="Обычный 3 12 40 4 3 2 2" xfId="22566"/>
    <cellStyle name="Обычный 3 12 40 4 3 3" xfId="22567"/>
    <cellStyle name="Обычный 3 12 40 4 4" xfId="22568"/>
    <cellStyle name="Обычный 3 12 40 4 4 2" xfId="22569"/>
    <cellStyle name="Обычный 3 12 40 4 5" xfId="22570"/>
    <cellStyle name="Обычный 3 12 40 5" xfId="22571"/>
    <cellStyle name="Обычный 3 12 40 5 2" xfId="22572"/>
    <cellStyle name="Обычный 3 12 40 5 2 2" xfId="22573"/>
    <cellStyle name="Обычный 3 12 40 5 2 2 2" xfId="22574"/>
    <cellStyle name="Обычный 3 12 40 5 2 3" xfId="22575"/>
    <cellStyle name="Обычный 3 12 40 5 3" xfId="22576"/>
    <cellStyle name="Обычный 3 12 40 5 3 2" xfId="22577"/>
    <cellStyle name="Обычный 3 12 40 5 4" xfId="22578"/>
    <cellStyle name="Обычный 3 12 40 6" xfId="22579"/>
    <cellStyle name="Обычный 3 12 40 6 2" xfId="22580"/>
    <cellStyle name="Обычный 3 12 40 6 2 2" xfId="22581"/>
    <cellStyle name="Обычный 3 12 40 6 3" xfId="22582"/>
    <cellStyle name="Обычный 3 12 40 7" xfId="22583"/>
    <cellStyle name="Обычный 3 12 40 7 2" xfId="22584"/>
    <cellStyle name="Обычный 3 12 40 8" xfId="22585"/>
    <cellStyle name="Обычный 3 12 41" xfId="22586"/>
    <cellStyle name="Обычный 3 12 41 2" xfId="22587"/>
    <cellStyle name="Обычный 3 12 41 2 2" xfId="22588"/>
    <cellStyle name="Обычный 3 12 41 2 2 2" xfId="22589"/>
    <cellStyle name="Обычный 3 12 41 2 2 2 2" xfId="22590"/>
    <cellStyle name="Обычный 3 12 41 2 2 2 2 2" xfId="22591"/>
    <cellStyle name="Обычный 3 12 41 2 2 2 2 2 2" xfId="22592"/>
    <cellStyle name="Обычный 3 12 41 2 2 2 2 3" xfId="22593"/>
    <cellStyle name="Обычный 3 12 41 2 2 2 3" xfId="22594"/>
    <cellStyle name="Обычный 3 12 41 2 2 2 3 2" xfId="22595"/>
    <cellStyle name="Обычный 3 12 41 2 2 2 4" xfId="22596"/>
    <cellStyle name="Обычный 3 12 41 2 2 3" xfId="22597"/>
    <cellStyle name="Обычный 3 12 41 2 2 3 2" xfId="22598"/>
    <cellStyle name="Обычный 3 12 41 2 2 3 2 2" xfId="22599"/>
    <cellStyle name="Обычный 3 12 41 2 2 3 3" xfId="22600"/>
    <cellStyle name="Обычный 3 12 41 2 2 4" xfId="22601"/>
    <cellStyle name="Обычный 3 12 41 2 2 4 2" xfId="22602"/>
    <cellStyle name="Обычный 3 12 41 2 2 5" xfId="22603"/>
    <cellStyle name="Обычный 3 12 41 2 3" xfId="22604"/>
    <cellStyle name="Обычный 3 12 41 2 3 2" xfId="22605"/>
    <cellStyle name="Обычный 3 12 41 2 3 2 2" xfId="22606"/>
    <cellStyle name="Обычный 3 12 41 2 3 2 2 2" xfId="22607"/>
    <cellStyle name="Обычный 3 12 41 2 3 2 2 2 2" xfId="22608"/>
    <cellStyle name="Обычный 3 12 41 2 3 2 2 3" xfId="22609"/>
    <cellStyle name="Обычный 3 12 41 2 3 2 3" xfId="22610"/>
    <cellStyle name="Обычный 3 12 41 2 3 2 3 2" xfId="22611"/>
    <cellStyle name="Обычный 3 12 41 2 3 2 4" xfId="22612"/>
    <cellStyle name="Обычный 3 12 41 2 3 3" xfId="22613"/>
    <cellStyle name="Обычный 3 12 41 2 3 3 2" xfId="22614"/>
    <cellStyle name="Обычный 3 12 41 2 3 3 2 2" xfId="22615"/>
    <cellStyle name="Обычный 3 12 41 2 3 3 3" xfId="22616"/>
    <cellStyle name="Обычный 3 12 41 2 3 4" xfId="22617"/>
    <cellStyle name="Обычный 3 12 41 2 3 4 2" xfId="22618"/>
    <cellStyle name="Обычный 3 12 41 2 3 5" xfId="22619"/>
    <cellStyle name="Обычный 3 12 41 2 4" xfId="22620"/>
    <cellStyle name="Обычный 3 12 41 2 4 2" xfId="22621"/>
    <cellStyle name="Обычный 3 12 41 2 4 2 2" xfId="22622"/>
    <cellStyle name="Обычный 3 12 41 2 4 2 2 2" xfId="22623"/>
    <cellStyle name="Обычный 3 12 41 2 4 2 3" xfId="22624"/>
    <cellStyle name="Обычный 3 12 41 2 4 3" xfId="22625"/>
    <cellStyle name="Обычный 3 12 41 2 4 3 2" xfId="22626"/>
    <cellStyle name="Обычный 3 12 41 2 4 4" xfId="22627"/>
    <cellStyle name="Обычный 3 12 41 2 5" xfId="22628"/>
    <cellStyle name="Обычный 3 12 41 2 5 2" xfId="22629"/>
    <cellStyle name="Обычный 3 12 41 2 5 2 2" xfId="22630"/>
    <cellStyle name="Обычный 3 12 41 2 5 3" xfId="22631"/>
    <cellStyle name="Обычный 3 12 41 2 6" xfId="22632"/>
    <cellStyle name="Обычный 3 12 41 2 6 2" xfId="22633"/>
    <cellStyle name="Обычный 3 12 41 2 7" xfId="22634"/>
    <cellStyle name="Обычный 3 12 41 3" xfId="22635"/>
    <cellStyle name="Обычный 3 12 41 3 2" xfId="22636"/>
    <cellStyle name="Обычный 3 12 41 3 2 2" xfId="22637"/>
    <cellStyle name="Обычный 3 12 41 3 2 2 2" xfId="22638"/>
    <cellStyle name="Обычный 3 12 41 3 2 2 2 2" xfId="22639"/>
    <cellStyle name="Обычный 3 12 41 3 2 2 3" xfId="22640"/>
    <cellStyle name="Обычный 3 12 41 3 2 3" xfId="22641"/>
    <cellStyle name="Обычный 3 12 41 3 2 3 2" xfId="22642"/>
    <cellStyle name="Обычный 3 12 41 3 2 4" xfId="22643"/>
    <cellStyle name="Обычный 3 12 41 3 3" xfId="22644"/>
    <cellStyle name="Обычный 3 12 41 3 3 2" xfId="22645"/>
    <cellStyle name="Обычный 3 12 41 3 3 2 2" xfId="22646"/>
    <cellStyle name="Обычный 3 12 41 3 3 3" xfId="22647"/>
    <cellStyle name="Обычный 3 12 41 3 4" xfId="22648"/>
    <cellStyle name="Обычный 3 12 41 3 4 2" xfId="22649"/>
    <cellStyle name="Обычный 3 12 41 3 5" xfId="22650"/>
    <cellStyle name="Обычный 3 12 41 4" xfId="22651"/>
    <cellStyle name="Обычный 3 12 41 4 2" xfId="22652"/>
    <cellStyle name="Обычный 3 12 41 4 2 2" xfId="22653"/>
    <cellStyle name="Обычный 3 12 41 4 2 2 2" xfId="22654"/>
    <cellStyle name="Обычный 3 12 41 4 2 2 2 2" xfId="22655"/>
    <cellStyle name="Обычный 3 12 41 4 2 2 3" xfId="22656"/>
    <cellStyle name="Обычный 3 12 41 4 2 3" xfId="22657"/>
    <cellStyle name="Обычный 3 12 41 4 2 3 2" xfId="22658"/>
    <cellStyle name="Обычный 3 12 41 4 2 4" xfId="22659"/>
    <cellStyle name="Обычный 3 12 41 4 3" xfId="22660"/>
    <cellStyle name="Обычный 3 12 41 4 3 2" xfId="22661"/>
    <cellStyle name="Обычный 3 12 41 4 3 2 2" xfId="22662"/>
    <cellStyle name="Обычный 3 12 41 4 3 3" xfId="22663"/>
    <cellStyle name="Обычный 3 12 41 4 4" xfId="22664"/>
    <cellStyle name="Обычный 3 12 41 4 4 2" xfId="22665"/>
    <cellStyle name="Обычный 3 12 41 4 5" xfId="22666"/>
    <cellStyle name="Обычный 3 12 41 5" xfId="22667"/>
    <cellStyle name="Обычный 3 12 41 5 2" xfId="22668"/>
    <cellStyle name="Обычный 3 12 41 5 2 2" xfId="22669"/>
    <cellStyle name="Обычный 3 12 41 5 2 2 2" xfId="22670"/>
    <cellStyle name="Обычный 3 12 41 5 2 3" xfId="22671"/>
    <cellStyle name="Обычный 3 12 41 5 3" xfId="22672"/>
    <cellStyle name="Обычный 3 12 41 5 3 2" xfId="22673"/>
    <cellStyle name="Обычный 3 12 41 5 4" xfId="22674"/>
    <cellStyle name="Обычный 3 12 41 6" xfId="22675"/>
    <cellStyle name="Обычный 3 12 41 6 2" xfId="22676"/>
    <cellStyle name="Обычный 3 12 41 6 2 2" xfId="22677"/>
    <cellStyle name="Обычный 3 12 41 6 3" xfId="22678"/>
    <cellStyle name="Обычный 3 12 41 7" xfId="22679"/>
    <cellStyle name="Обычный 3 12 41 7 2" xfId="22680"/>
    <cellStyle name="Обычный 3 12 41 8" xfId="22681"/>
    <cellStyle name="Обычный 3 12 42" xfId="22682"/>
    <cellStyle name="Обычный 3 12 42 2" xfId="22683"/>
    <cellStyle name="Обычный 3 12 42 2 2" xfId="22684"/>
    <cellStyle name="Обычный 3 12 42 2 2 2" xfId="22685"/>
    <cellStyle name="Обычный 3 12 42 2 2 2 2" xfId="22686"/>
    <cellStyle name="Обычный 3 12 42 2 2 2 2 2" xfId="22687"/>
    <cellStyle name="Обычный 3 12 42 2 2 2 2 2 2" xfId="22688"/>
    <cellStyle name="Обычный 3 12 42 2 2 2 2 3" xfId="22689"/>
    <cellStyle name="Обычный 3 12 42 2 2 2 3" xfId="22690"/>
    <cellStyle name="Обычный 3 12 42 2 2 2 3 2" xfId="22691"/>
    <cellStyle name="Обычный 3 12 42 2 2 2 4" xfId="22692"/>
    <cellStyle name="Обычный 3 12 42 2 2 3" xfId="22693"/>
    <cellStyle name="Обычный 3 12 42 2 2 3 2" xfId="22694"/>
    <cellStyle name="Обычный 3 12 42 2 2 3 2 2" xfId="22695"/>
    <cellStyle name="Обычный 3 12 42 2 2 3 3" xfId="22696"/>
    <cellStyle name="Обычный 3 12 42 2 2 4" xfId="22697"/>
    <cellStyle name="Обычный 3 12 42 2 2 4 2" xfId="22698"/>
    <cellStyle name="Обычный 3 12 42 2 2 5" xfId="22699"/>
    <cellStyle name="Обычный 3 12 42 2 3" xfId="22700"/>
    <cellStyle name="Обычный 3 12 42 2 3 2" xfId="22701"/>
    <cellStyle name="Обычный 3 12 42 2 3 2 2" xfId="22702"/>
    <cellStyle name="Обычный 3 12 42 2 3 2 2 2" xfId="22703"/>
    <cellStyle name="Обычный 3 12 42 2 3 2 2 2 2" xfId="22704"/>
    <cellStyle name="Обычный 3 12 42 2 3 2 2 3" xfId="22705"/>
    <cellStyle name="Обычный 3 12 42 2 3 2 3" xfId="22706"/>
    <cellStyle name="Обычный 3 12 42 2 3 2 3 2" xfId="22707"/>
    <cellStyle name="Обычный 3 12 42 2 3 2 4" xfId="22708"/>
    <cellStyle name="Обычный 3 12 42 2 3 3" xfId="22709"/>
    <cellStyle name="Обычный 3 12 42 2 3 3 2" xfId="22710"/>
    <cellStyle name="Обычный 3 12 42 2 3 3 2 2" xfId="22711"/>
    <cellStyle name="Обычный 3 12 42 2 3 3 3" xfId="22712"/>
    <cellStyle name="Обычный 3 12 42 2 3 4" xfId="22713"/>
    <cellStyle name="Обычный 3 12 42 2 3 4 2" xfId="22714"/>
    <cellStyle name="Обычный 3 12 42 2 3 5" xfId="22715"/>
    <cellStyle name="Обычный 3 12 42 2 4" xfId="22716"/>
    <cellStyle name="Обычный 3 12 42 2 4 2" xfId="22717"/>
    <cellStyle name="Обычный 3 12 42 2 4 2 2" xfId="22718"/>
    <cellStyle name="Обычный 3 12 42 2 4 2 2 2" xfId="22719"/>
    <cellStyle name="Обычный 3 12 42 2 4 2 3" xfId="22720"/>
    <cellStyle name="Обычный 3 12 42 2 4 3" xfId="22721"/>
    <cellStyle name="Обычный 3 12 42 2 4 3 2" xfId="22722"/>
    <cellStyle name="Обычный 3 12 42 2 4 4" xfId="22723"/>
    <cellStyle name="Обычный 3 12 42 2 5" xfId="22724"/>
    <cellStyle name="Обычный 3 12 42 2 5 2" xfId="22725"/>
    <cellStyle name="Обычный 3 12 42 2 5 2 2" xfId="22726"/>
    <cellStyle name="Обычный 3 12 42 2 5 3" xfId="22727"/>
    <cellStyle name="Обычный 3 12 42 2 6" xfId="22728"/>
    <cellStyle name="Обычный 3 12 42 2 6 2" xfId="22729"/>
    <cellStyle name="Обычный 3 12 42 2 7" xfId="22730"/>
    <cellStyle name="Обычный 3 12 42 3" xfId="22731"/>
    <cellStyle name="Обычный 3 12 42 3 2" xfId="22732"/>
    <cellStyle name="Обычный 3 12 42 3 2 2" xfId="22733"/>
    <cellStyle name="Обычный 3 12 42 3 2 2 2" xfId="22734"/>
    <cellStyle name="Обычный 3 12 42 3 2 2 2 2" xfId="22735"/>
    <cellStyle name="Обычный 3 12 42 3 2 2 3" xfId="22736"/>
    <cellStyle name="Обычный 3 12 42 3 2 3" xfId="22737"/>
    <cellStyle name="Обычный 3 12 42 3 2 3 2" xfId="22738"/>
    <cellStyle name="Обычный 3 12 42 3 2 4" xfId="22739"/>
    <cellStyle name="Обычный 3 12 42 3 3" xfId="22740"/>
    <cellStyle name="Обычный 3 12 42 3 3 2" xfId="22741"/>
    <cellStyle name="Обычный 3 12 42 3 3 2 2" xfId="22742"/>
    <cellStyle name="Обычный 3 12 42 3 3 3" xfId="22743"/>
    <cellStyle name="Обычный 3 12 42 3 4" xfId="22744"/>
    <cellStyle name="Обычный 3 12 42 3 4 2" xfId="22745"/>
    <cellStyle name="Обычный 3 12 42 3 5" xfId="22746"/>
    <cellStyle name="Обычный 3 12 42 4" xfId="22747"/>
    <cellStyle name="Обычный 3 12 42 4 2" xfId="22748"/>
    <cellStyle name="Обычный 3 12 42 4 2 2" xfId="22749"/>
    <cellStyle name="Обычный 3 12 42 4 2 2 2" xfId="22750"/>
    <cellStyle name="Обычный 3 12 42 4 2 2 2 2" xfId="22751"/>
    <cellStyle name="Обычный 3 12 42 4 2 2 3" xfId="22752"/>
    <cellStyle name="Обычный 3 12 42 4 2 3" xfId="22753"/>
    <cellStyle name="Обычный 3 12 42 4 2 3 2" xfId="22754"/>
    <cellStyle name="Обычный 3 12 42 4 2 4" xfId="22755"/>
    <cellStyle name="Обычный 3 12 42 4 3" xfId="22756"/>
    <cellStyle name="Обычный 3 12 42 4 3 2" xfId="22757"/>
    <cellStyle name="Обычный 3 12 42 4 3 2 2" xfId="22758"/>
    <cellStyle name="Обычный 3 12 42 4 3 3" xfId="22759"/>
    <cellStyle name="Обычный 3 12 42 4 4" xfId="22760"/>
    <cellStyle name="Обычный 3 12 42 4 4 2" xfId="22761"/>
    <cellStyle name="Обычный 3 12 42 4 5" xfId="22762"/>
    <cellStyle name="Обычный 3 12 42 5" xfId="22763"/>
    <cellStyle name="Обычный 3 12 42 5 2" xfId="22764"/>
    <cellStyle name="Обычный 3 12 42 5 2 2" xfId="22765"/>
    <cellStyle name="Обычный 3 12 42 5 2 2 2" xfId="22766"/>
    <cellStyle name="Обычный 3 12 42 5 2 3" xfId="22767"/>
    <cellStyle name="Обычный 3 12 42 5 3" xfId="22768"/>
    <cellStyle name="Обычный 3 12 42 5 3 2" xfId="22769"/>
    <cellStyle name="Обычный 3 12 42 5 4" xfId="22770"/>
    <cellStyle name="Обычный 3 12 42 6" xfId="22771"/>
    <cellStyle name="Обычный 3 12 42 6 2" xfId="22772"/>
    <cellStyle name="Обычный 3 12 42 6 2 2" xfId="22773"/>
    <cellStyle name="Обычный 3 12 42 6 3" xfId="22774"/>
    <cellStyle name="Обычный 3 12 42 7" xfId="22775"/>
    <cellStyle name="Обычный 3 12 42 7 2" xfId="22776"/>
    <cellStyle name="Обычный 3 12 42 8" xfId="22777"/>
    <cellStyle name="Обычный 3 12 43" xfId="22778"/>
    <cellStyle name="Обычный 3 12 43 2" xfId="22779"/>
    <cellStyle name="Обычный 3 12 43 2 2" xfId="22780"/>
    <cellStyle name="Обычный 3 12 43 2 2 2" xfId="22781"/>
    <cellStyle name="Обычный 3 12 43 2 2 2 2" xfId="22782"/>
    <cellStyle name="Обычный 3 12 43 2 2 2 2 2" xfId="22783"/>
    <cellStyle name="Обычный 3 12 43 2 2 2 2 2 2" xfId="22784"/>
    <cellStyle name="Обычный 3 12 43 2 2 2 2 3" xfId="22785"/>
    <cellStyle name="Обычный 3 12 43 2 2 2 3" xfId="22786"/>
    <cellStyle name="Обычный 3 12 43 2 2 2 3 2" xfId="22787"/>
    <cellStyle name="Обычный 3 12 43 2 2 2 4" xfId="22788"/>
    <cellStyle name="Обычный 3 12 43 2 2 3" xfId="22789"/>
    <cellStyle name="Обычный 3 12 43 2 2 3 2" xfId="22790"/>
    <cellStyle name="Обычный 3 12 43 2 2 3 2 2" xfId="22791"/>
    <cellStyle name="Обычный 3 12 43 2 2 3 3" xfId="22792"/>
    <cellStyle name="Обычный 3 12 43 2 2 4" xfId="22793"/>
    <cellStyle name="Обычный 3 12 43 2 2 4 2" xfId="22794"/>
    <cellStyle name="Обычный 3 12 43 2 2 5" xfId="22795"/>
    <cellStyle name="Обычный 3 12 43 2 3" xfId="22796"/>
    <cellStyle name="Обычный 3 12 43 2 3 2" xfId="22797"/>
    <cellStyle name="Обычный 3 12 43 2 3 2 2" xfId="22798"/>
    <cellStyle name="Обычный 3 12 43 2 3 2 2 2" xfId="22799"/>
    <cellStyle name="Обычный 3 12 43 2 3 2 2 2 2" xfId="22800"/>
    <cellStyle name="Обычный 3 12 43 2 3 2 2 3" xfId="22801"/>
    <cellStyle name="Обычный 3 12 43 2 3 2 3" xfId="22802"/>
    <cellStyle name="Обычный 3 12 43 2 3 2 3 2" xfId="22803"/>
    <cellStyle name="Обычный 3 12 43 2 3 2 4" xfId="22804"/>
    <cellStyle name="Обычный 3 12 43 2 3 3" xfId="22805"/>
    <cellStyle name="Обычный 3 12 43 2 3 3 2" xfId="22806"/>
    <cellStyle name="Обычный 3 12 43 2 3 3 2 2" xfId="22807"/>
    <cellStyle name="Обычный 3 12 43 2 3 3 3" xfId="22808"/>
    <cellStyle name="Обычный 3 12 43 2 3 4" xfId="22809"/>
    <cellStyle name="Обычный 3 12 43 2 3 4 2" xfId="22810"/>
    <cellStyle name="Обычный 3 12 43 2 3 5" xfId="22811"/>
    <cellStyle name="Обычный 3 12 43 2 4" xfId="22812"/>
    <cellStyle name="Обычный 3 12 43 2 4 2" xfId="22813"/>
    <cellStyle name="Обычный 3 12 43 2 4 2 2" xfId="22814"/>
    <cellStyle name="Обычный 3 12 43 2 4 2 2 2" xfId="22815"/>
    <cellStyle name="Обычный 3 12 43 2 4 2 3" xfId="22816"/>
    <cellStyle name="Обычный 3 12 43 2 4 3" xfId="22817"/>
    <cellStyle name="Обычный 3 12 43 2 4 3 2" xfId="22818"/>
    <cellStyle name="Обычный 3 12 43 2 4 4" xfId="22819"/>
    <cellStyle name="Обычный 3 12 43 2 5" xfId="22820"/>
    <cellStyle name="Обычный 3 12 43 2 5 2" xfId="22821"/>
    <cellStyle name="Обычный 3 12 43 2 5 2 2" xfId="22822"/>
    <cellStyle name="Обычный 3 12 43 2 5 3" xfId="22823"/>
    <cellStyle name="Обычный 3 12 43 2 6" xfId="22824"/>
    <cellStyle name="Обычный 3 12 43 2 6 2" xfId="22825"/>
    <cellStyle name="Обычный 3 12 43 2 7" xfId="22826"/>
    <cellStyle name="Обычный 3 12 43 3" xfId="22827"/>
    <cellStyle name="Обычный 3 12 43 3 2" xfId="22828"/>
    <cellStyle name="Обычный 3 12 43 3 2 2" xfId="22829"/>
    <cellStyle name="Обычный 3 12 43 3 2 2 2" xfId="22830"/>
    <cellStyle name="Обычный 3 12 43 3 2 2 2 2" xfId="22831"/>
    <cellStyle name="Обычный 3 12 43 3 2 2 3" xfId="22832"/>
    <cellStyle name="Обычный 3 12 43 3 2 3" xfId="22833"/>
    <cellStyle name="Обычный 3 12 43 3 2 3 2" xfId="22834"/>
    <cellStyle name="Обычный 3 12 43 3 2 4" xfId="22835"/>
    <cellStyle name="Обычный 3 12 43 3 3" xfId="22836"/>
    <cellStyle name="Обычный 3 12 43 3 3 2" xfId="22837"/>
    <cellStyle name="Обычный 3 12 43 3 3 2 2" xfId="22838"/>
    <cellStyle name="Обычный 3 12 43 3 3 3" xfId="22839"/>
    <cellStyle name="Обычный 3 12 43 3 4" xfId="22840"/>
    <cellStyle name="Обычный 3 12 43 3 4 2" xfId="22841"/>
    <cellStyle name="Обычный 3 12 43 3 5" xfId="22842"/>
    <cellStyle name="Обычный 3 12 43 4" xfId="22843"/>
    <cellStyle name="Обычный 3 12 43 4 2" xfId="22844"/>
    <cellStyle name="Обычный 3 12 43 4 2 2" xfId="22845"/>
    <cellStyle name="Обычный 3 12 43 4 2 2 2" xfId="22846"/>
    <cellStyle name="Обычный 3 12 43 4 2 2 2 2" xfId="22847"/>
    <cellStyle name="Обычный 3 12 43 4 2 2 3" xfId="22848"/>
    <cellStyle name="Обычный 3 12 43 4 2 3" xfId="22849"/>
    <cellStyle name="Обычный 3 12 43 4 2 3 2" xfId="22850"/>
    <cellStyle name="Обычный 3 12 43 4 2 4" xfId="22851"/>
    <cellStyle name="Обычный 3 12 43 4 3" xfId="22852"/>
    <cellStyle name="Обычный 3 12 43 4 3 2" xfId="22853"/>
    <cellStyle name="Обычный 3 12 43 4 3 2 2" xfId="22854"/>
    <cellStyle name="Обычный 3 12 43 4 3 3" xfId="22855"/>
    <cellStyle name="Обычный 3 12 43 4 4" xfId="22856"/>
    <cellStyle name="Обычный 3 12 43 4 4 2" xfId="22857"/>
    <cellStyle name="Обычный 3 12 43 4 5" xfId="22858"/>
    <cellStyle name="Обычный 3 12 43 5" xfId="22859"/>
    <cellStyle name="Обычный 3 12 43 5 2" xfId="22860"/>
    <cellStyle name="Обычный 3 12 43 5 2 2" xfId="22861"/>
    <cellStyle name="Обычный 3 12 43 5 2 2 2" xfId="22862"/>
    <cellStyle name="Обычный 3 12 43 5 2 3" xfId="22863"/>
    <cellStyle name="Обычный 3 12 43 5 3" xfId="22864"/>
    <cellStyle name="Обычный 3 12 43 5 3 2" xfId="22865"/>
    <cellStyle name="Обычный 3 12 43 5 4" xfId="22866"/>
    <cellStyle name="Обычный 3 12 43 6" xfId="22867"/>
    <cellStyle name="Обычный 3 12 43 6 2" xfId="22868"/>
    <cellStyle name="Обычный 3 12 43 6 2 2" xfId="22869"/>
    <cellStyle name="Обычный 3 12 43 6 3" xfId="22870"/>
    <cellStyle name="Обычный 3 12 43 7" xfId="22871"/>
    <cellStyle name="Обычный 3 12 43 7 2" xfId="22872"/>
    <cellStyle name="Обычный 3 12 43 8" xfId="22873"/>
    <cellStyle name="Обычный 3 12 44" xfId="22874"/>
    <cellStyle name="Обычный 3 12 44 2" xfId="22875"/>
    <cellStyle name="Обычный 3 12 44 2 2" xfId="22876"/>
    <cellStyle name="Обычный 3 12 44 2 2 2" xfId="22877"/>
    <cellStyle name="Обычный 3 12 44 2 2 2 2" xfId="22878"/>
    <cellStyle name="Обычный 3 12 44 2 2 2 2 2" xfId="22879"/>
    <cellStyle name="Обычный 3 12 44 2 2 2 2 2 2" xfId="22880"/>
    <cellStyle name="Обычный 3 12 44 2 2 2 2 3" xfId="22881"/>
    <cellStyle name="Обычный 3 12 44 2 2 2 3" xfId="22882"/>
    <cellStyle name="Обычный 3 12 44 2 2 2 3 2" xfId="22883"/>
    <cellStyle name="Обычный 3 12 44 2 2 2 4" xfId="22884"/>
    <cellStyle name="Обычный 3 12 44 2 2 3" xfId="22885"/>
    <cellStyle name="Обычный 3 12 44 2 2 3 2" xfId="22886"/>
    <cellStyle name="Обычный 3 12 44 2 2 3 2 2" xfId="22887"/>
    <cellStyle name="Обычный 3 12 44 2 2 3 3" xfId="22888"/>
    <cellStyle name="Обычный 3 12 44 2 2 4" xfId="22889"/>
    <cellStyle name="Обычный 3 12 44 2 2 4 2" xfId="22890"/>
    <cellStyle name="Обычный 3 12 44 2 2 5" xfId="22891"/>
    <cellStyle name="Обычный 3 12 44 2 3" xfId="22892"/>
    <cellStyle name="Обычный 3 12 44 2 3 2" xfId="22893"/>
    <cellStyle name="Обычный 3 12 44 2 3 2 2" xfId="22894"/>
    <cellStyle name="Обычный 3 12 44 2 3 2 2 2" xfId="22895"/>
    <cellStyle name="Обычный 3 12 44 2 3 2 2 2 2" xfId="22896"/>
    <cellStyle name="Обычный 3 12 44 2 3 2 2 3" xfId="22897"/>
    <cellStyle name="Обычный 3 12 44 2 3 2 3" xfId="22898"/>
    <cellStyle name="Обычный 3 12 44 2 3 2 3 2" xfId="22899"/>
    <cellStyle name="Обычный 3 12 44 2 3 2 4" xfId="22900"/>
    <cellStyle name="Обычный 3 12 44 2 3 3" xfId="22901"/>
    <cellStyle name="Обычный 3 12 44 2 3 3 2" xfId="22902"/>
    <cellStyle name="Обычный 3 12 44 2 3 3 2 2" xfId="22903"/>
    <cellStyle name="Обычный 3 12 44 2 3 3 3" xfId="22904"/>
    <cellStyle name="Обычный 3 12 44 2 3 4" xfId="22905"/>
    <cellStyle name="Обычный 3 12 44 2 3 4 2" xfId="22906"/>
    <cellStyle name="Обычный 3 12 44 2 3 5" xfId="22907"/>
    <cellStyle name="Обычный 3 12 44 2 4" xfId="22908"/>
    <cellStyle name="Обычный 3 12 44 2 4 2" xfId="22909"/>
    <cellStyle name="Обычный 3 12 44 2 4 2 2" xfId="22910"/>
    <cellStyle name="Обычный 3 12 44 2 4 2 2 2" xfId="22911"/>
    <cellStyle name="Обычный 3 12 44 2 4 2 3" xfId="22912"/>
    <cellStyle name="Обычный 3 12 44 2 4 3" xfId="22913"/>
    <cellStyle name="Обычный 3 12 44 2 4 3 2" xfId="22914"/>
    <cellStyle name="Обычный 3 12 44 2 4 4" xfId="22915"/>
    <cellStyle name="Обычный 3 12 44 2 5" xfId="22916"/>
    <cellStyle name="Обычный 3 12 44 2 5 2" xfId="22917"/>
    <cellStyle name="Обычный 3 12 44 2 5 2 2" xfId="22918"/>
    <cellStyle name="Обычный 3 12 44 2 5 3" xfId="22919"/>
    <cellStyle name="Обычный 3 12 44 2 6" xfId="22920"/>
    <cellStyle name="Обычный 3 12 44 2 6 2" xfId="22921"/>
    <cellStyle name="Обычный 3 12 44 2 7" xfId="22922"/>
    <cellStyle name="Обычный 3 12 44 3" xfId="22923"/>
    <cellStyle name="Обычный 3 12 44 3 2" xfId="22924"/>
    <cellStyle name="Обычный 3 12 44 3 2 2" xfId="22925"/>
    <cellStyle name="Обычный 3 12 44 3 2 2 2" xfId="22926"/>
    <cellStyle name="Обычный 3 12 44 3 2 2 2 2" xfId="22927"/>
    <cellStyle name="Обычный 3 12 44 3 2 2 3" xfId="22928"/>
    <cellStyle name="Обычный 3 12 44 3 2 3" xfId="22929"/>
    <cellStyle name="Обычный 3 12 44 3 2 3 2" xfId="22930"/>
    <cellStyle name="Обычный 3 12 44 3 2 4" xfId="22931"/>
    <cellStyle name="Обычный 3 12 44 3 3" xfId="22932"/>
    <cellStyle name="Обычный 3 12 44 3 3 2" xfId="22933"/>
    <cellStyle name="Обычный 3 12 44 3 3 2 2" xfId="22934"/>
    <cellStyle name="Обычный 3 12 44 3 3 3" xfId="22935"/>
    <cellStyle name="Обычный 3 12 44 3 4" xfId="22936"/>
    <cellStyle name="Обычный 3 12 44 3 4 2" xfId="22937"/>
    <cellStyle name="Обычный 3 12 44 3 5" xfId="22938"/>
    <cellStyle name="Обычный 3 12 44 4" xfId="22939"/>
    <cellStyle name="Обычный 3 12 44 4 2" xfId="22940"/>
    <cellStyle name="Обычный 3 12 44 4 2 2" xfId="22941"/>
    <cellStyle name="Обычный 3 12 44 4 2 2 2" xfId="22942"/>
    <cellStyle name="Обычный 3 12 44 4 2 2 2 2" xfId="22943"/>
    <cellStyle name="Обычный 3 12 44 4 2 2 3" xfId="22944"/>
    <cellStyle name="Обычный 3 12 44 4 2 3" xfId="22945"/>
    <cellStyle name="Обычный 3 12 44 4 2 3 2" xfId="22946"/>
    <cellStyle name="Обычный 3 12 44 4 2 4" xfId="22947"/>
    <cellStyle name="Обычный 3 12 44 4 3" xfId="22948"/>
    <cellStyle name="Обычный 3 12 44 4 3 2" xfId="22949"/>
    <cellStyle name="Обычный 3 12 44 4 3 2 2" xfId="22950"/>
    <cellStyle name="Обычный 3 12 44 4 3 3" xfId="22951"/>
    <cellStyle name="Обычный 3 12 44 4 4" xfId="22952"/>
    <cellStyle name="Обычный 3 12 44 4 4 2" xfId="22953"/>
    <cellStyle name="Обычный 3 12 44 4 5" xfId="22954"/>
    <cellStyle name="Обычный 3 12 44 5" xfId="22955"/>
    <cellStyle name="Обычный 3 12 44 5 2" xfId="22956"/>
    <cellStyle name="Обычный 3 12 44 5 2 2" xfId="22957"/>
    <cellStyle name="Обычный 3 12 44 5 2 2 2" xfId="22958"/>
    <cellStyle name="Обычный 3 12 44 5 2 3" xfId="22959"/>
    <cellStyle name="Обычный 3 12 44 5 3" xfId="22960"/>
    <cellStyle name="Обычный 3 12 44 5 3 2" xfId="22961"/>
    <cellStyle name="Обычный 3 12 44 5 4" xfId="22962"/>
    <cellStyle name="Обычный 3 12 44 6" xfId="22963"/>
    <cellStyle name="Обычный 3 12 44 6 2" xfId="22964"/>
    <cellStyle name="Обычный 3 12 44 6 2 2" xfId="22965"/>
    <cellStyle name="Обычный 3 12 44 6 3" xfId="22966"/>
    <cellStyle name="Обычный 3 12 44 7" xfId="22967"/>
    <cellStyle name="Обычный 3 12 44 7 2" xfId="22968"/>
    <cellStyle name="Обычный 3 12 44 8" xfId="22969"/>
    <cellStyle name="Обычный 3 12 45" xfId="22970"/>
    <cellStyle name="Обычный 3 12 45 2" xfId="22971"/>
    <cellStyle name="Обычный 3 12 45 2 2" xfId="22972"/>
    <cellStyle name="Обычный 3 12 45 2 2 2" xfId="22973"/>
    <cellStyle name="Обычный 3 12 45 2 2 2 2" xfId="22974"/>
    <cellStyle name="Обычный 3 12 45 2 2 2 2 2" xfId="22975"/>
    <cellStyle name="Обычный 3 12 45 2 2 2 2 2 2" xfId="22976"/>
    <cellStyle name="Обычный 3 12 45 2 2 2 2 3" xfId="22977"/>
    <cellStyle name="Обычный 3 12 45 2 2 2 3" xfId="22978"/>
    <cellStyle name="Обычный 3 12 45 2 2 2 3 2" xfId="22979"/>
    <cellStyle name="Обычный 3 12 45 2 2 2 4" xfId="22980"/>
    <cellStyle name="Обычный 3 12 45 2 2 3" xfId="22981"/>
    <cellStyle name="Обычный 3 12 45 2 2 3 2" xfId="22982"/>
    <cellStyle name="Обычный 3 12 45 2 2 3 2 2" xfId="22983"/>
    <cellStyle name="Обычный 3 12 45 2 2 3 3" xfId="22984"/>
    <cellStyle name="Обычный 3 12 45 2 2 4" xfId="22985"/>
    <cellStyle name="Обычный 3 12 45 2 2 4 2" xfId="22986"/>
    <cellStyle name="Обычный 3 12 45 2 2 5" xfId="22987"/>
    <cellStyle name="Обычный 3 12 45 2 3" xfId="22988"/>
    <cellStyle name="Обычный 3 12 45 2 3 2" xfId="22989"/>
    <cellStyle name="Обычный 3 12 45 2 3 2 2" xfId="22990"/>
    <cellStyle name="Обычный 3 12 45 2 3 2 2 2" xfId="22991"/>
    <cellStyle name="Обычный 3 12 45 2 3 2 2 2 2" xfId="22992"/>
    <cellStyle name="Обычный 3 12 45 2 3 2 2 3" xfId="22993"/>
    <cellStyle name="Обычный 3 12 45 2 3 2 3" xfId="22994"/>
    <cellStyle name="Обычный 3 12 45 2 3 2 3 2" xfId="22995"/>
    <cellStyle name="Обычный 3 12 45 2 3 2 4" xfId="22996"/>
    <cellStyle name="Обычный 3 12 45 2 3 3" xfId="22997"/>
    <cellStyle name="Обычный 3 12 45 2 3 3 2" xfId="22998"/>
    <cellStyle name="Обычный 3 12 45 2 3 3 2 2" xfId="22999"/>
    <cellStyle name="Обычный 3 12 45 2 3 3 3" xfId="23000"/>
    <cellStyle name="Обычный 3 12 45 2 3 4" xfId="23001"/>
    <cellStyle name="Обычный 3 12 45 2 3 4 2" xfId="23002"/>
    <cellStyle name="Обычный 3 12 45 2 3 5" xfId="23003"/>
    <cellStyle name="Обычный 3 12 45 2 4" xfId="23004"/>
    <cellStyle name="Обычный 3 12 45 2 4 2" xfId="23005"/>
    <cellStyle name="Обычный 3 12 45 2 4 2 2" xfId="23006"/>
    <cellStyle name="Обычный 3 12 45 2 4 2 2 2" xfId="23007"/>
    <cellStyle name="Обычный 3 12 45 2 4 2 3" xfId="23008"/>
    <cellStyle name="Обычный 3 12 45 2 4 3" xfId="23009"/>
    <cellStyle name="Обычный 3 12 45 2 4 3 2" xfId="23010"/>
    <cellStyle name="Обычный 3 12 45 2 4 4" xfId="23011"/>
    <cellStyle name="Обычный 3 12 45 2 5" xfId="23012"/>
    <cellStyle name="Обычный 3 12 45 2 5 2" xfId="23013"/>
    <cellStyle name="Обычный 3 12 45 2 5 2 2" xfId="23014"/>
    <cellStyle name="Обычный 3 12 45 2 5 3" xfId="23015"/>
    <cellStyle name="Обычный 3 12 45 2 6" xfId="23016"/>
    <cellStyle name="Обычный 3 12 45 2 6 2" xfId="23017"/>
    <cellStyle name="Обычный 3 12 45 2 7" xfId="23018"/>
    <cellStyle name="Обычный 3 12 45 3" xfId="23019"/>
    <cellStyle name="Обычный 3 12 45 3 2" xfId="23020"/>
    <cellStyle name="Обычный 3 12 45 3 2 2" xfId="23021"/>
    <cellStyle name="Обычный 3 12 45 3 2 2 2" xfId="23022"/>
    <cellStyle name="Обычный 3 12 45 3 2 2 2 2" xfId="23023"/>
    <cellStyle name="Обычный 3 12 45 3 2 2 3" xfId="23024"/>
    <cellStyle name="Обычный 3 12 45 3 2 3" xfId="23025"/>
    <cellStyle name="Обычный 3 12 45 3 2 3 2" xfId="23026"/>
    <cellStyle name="Обычный 3 12 45 3 2 4" xfId="23027"/>
    <cellStyle name="Обычный 3 12 45 3 3" xfId="23028"/>
    <cellStyle name="Обычный 3 12 45 3 3 2" xfId="23029"/>
    <cellStyle name="Обычный 3 12 45 3 3 2 2" xfId="23030"/>
    <cellStyle name="Обычный 3 12 45 3 3 3" xfId="23031"/>
    <cellStyle name="Обычный 3 12 45 3 4" xfId="23032"/>
    <cellStyle name="Обычный 3 12 45 3 4 2" xfId="23033"/>
    <cellStyle name="Обычный 3 12 45 3 5" xfId="23034"/>
    <cellStyle name="Обычный 3 12 45 4" xfId="23035"/>
    <cellStyle name="Обычный 3 12 45 4 2" xfId="23036"/>
    <cellStyle name="Обычный 3 12 45 4 2 2" xfId="23037"/>
    <cellStyle name="Обычный 3 12 45 4 2 2 2" xfId="23038"/>
    <cellStyle name="Обычный 3 12 45 4 2 2 2 2" xfId="23039"/>
    <cellStyle name="Обычный 3 12 45 4 2 2 3" xfId="23040"/>
    <cellStyle name="Обычный 3 12 45 4 2 3" xfId="23041"/>
    <cellStyle name="Обычный 3 12 45 4 2 3 2" xfId="23042"/>
    <cellStyle name="Обычный 3 12 45 4 2 4" xfId="23043"/>
    <cellStyle name="Обычный 3 12 45 4 3" xfId="23044"/>
    <cellStyle name="Обычный 3 12 45 4 3 2" xfId="23045"/>
    <cellStyle name="Обычный 3 12 45 4 3 2 2" xfId="23046"/>
    <cellStyle name="Обычный 3 12 45 4 3 3" xfId="23047"/>
    <cellStyle name="Обычный 3 12 45 4 4" xfId="23048"/>
    <cellStyle name="Обычный 3 12 45 4 4 2" xfId="23049"/>
    <cellStyle name="Обычный 3 12 45 4 5" xfId="23050"/>
    <cellStyle name="Обычный 3 12 45 5" xfId="23051"/>
    <cellStyle name="Обычный 3 12 45 5 2" xfId="23052"/>
    <cellStyle name="Обычный 3 12 45 5 2 2" xfId="23053"/>
    <cellStyle name="Обычный 3 12 45 5 2 2 2" xfId="23054"/>
    <cellStyle name="Обычный 3 12 45 5 2 3" xfId="23055"/>
    <cellStyle name="Обычный 3 12 45 5 3" xfId="23056"/>
    <cellStyle name="Обычный 3 12 45 5 3 2" xfId="23057"/>
    <cellStyle name="Обычный 3 12 45 5 4" xfId="23058"/>
    <cellStyle name="Обычный 3 12 45 6" xfId="23059"/>
    <cellStyle name="Обычный 3 12 45 6 2" xfId="23060"/>
    <cellStyle name="Обычный 3 12 45 6 2 2" xfId="23061"/>
    <cellStyle name="Обычный 3 12 45 6 3" xfId="23062"/>
    <cellStyle name="Обычный 3 12 45 7" xfId="23063"/>
    <cellStyle name="Обычный 3 12 45 7 2" xfId="23064"/>
    <cellStyle name="Обычный 3 12 45 8" xfId="23065"/>
    <cellStyle name="Обычный 3 12 46" xfId="23066"/>
    <cellStyle name="Обычный 3 12 46 2" xfId="23067"/>
    <cellStyle name="Обычный 3 12 46 2 2" xfId="23068"/>
    <cellStyle name="Обычный 3 12 46 2 2 2" xfId="23069"/>
    <cellStyle name="Обычный 3 12 46 2 2 2 2" xfId="23070"/>
    <cellStyle name="Обычный 3 12 46 2 2 2 2 2" xfId="23071"/>
    <cellStyle name="Обычный 3 12 46 2 2 2 2 2 2" xfId="23072"/>
    <cellStyle name="Обычный 3 12 46 2 2 2 2 3" xfId="23073"/>
    <cellStyle name="Обычный 3 12 46 2 2 2 3" xfId="23074"/>
    <cellStyle name="Обычный 3 12 46 2 2 2 3 2" xfId="23075"/>
    <cellStyle name="Обычный 3 12 46 2 2 2 4" xfId="23076"/>
    <cellStyle name="Обычный 3 12 46 2 2 3" xfId="23077"/>
    <cellStyle name="Обычный 3 12 46 2 2 3 2" xfId="23078"/>
    <cellStyle name="Обычный 3 12 46 2 2 3 2 2" xfId="23079"/>
    <cellStyle name="Обычный 3 12 46 2 2 3 3" xfId="23080"/>
    <cellStyle name="Обычный 3 12 46 2 2 4" xfId="23081"/>
    <cellStyle name="Обычный 3 12 46 2 2 4 2" xfId="23082"/>
    <cellStyle name="Обычный 3 12 46 2 2 5" xfId="23083"/>
    <cellStyle name="Обычный 3 12 46 2 3" xfId="23084"/>
    <cellStyle name="Обычный 3 12 46 2 3 2" xfId="23085"/>
    <cellStyle name="Обычный 3 12 46 2 3 2 2" xfId="23086"/>
    <cellStyle name="Обычный 3 12 46 2 3 2 2 2" xfId="23087"/>
    <cellStyle name="Обычный 3 12 46 2 3 2 2 2 2" xfId="23088"/>
    <cellStyle name="Обычный 3 12 46 2 3 2 2 3" xfId="23089"/>
    <cellStyle name="Обычный 3 12 46 2 3 2 3" xfId="23090"/>
    <cellStyle name="Обычный 3 12 46 2 3 2 3 2" xfId="23091"/>
    <cellStyle name="Обычный 3 12 46 2 3 2 4" xfId="23092"/>
    <cellStyle name="Обычный 3 12 46 2 3 3" xfId="23093"/>
    <cellStyle name="Обычный 3 12 46 2 3 3 2" xfId="23094"/>
    <cellStyle name="Обычный 3 12 46 2 3 3 2 2" xfId="23095"/>
    <cellStyle name="Обычный 3 12 46 2 3 3 3" xfId="23096"/>
    <cellStyle name="Обычный 3 12 46 2 3 4" xfId="23097"/>
    <cellStyle name="Обычный 3 12 46 2 3 4 2" xfId="23098"/>
    <cellStyle name="Обычный 3 12 46 2 3 5" xfId="23099"/>
    <cellStyle name="Обычный 3 12 46 2 4" xfId="23100"/>
    <cellStyle name="Обычный 3 12 46 2 4 2" xfId="23101"/>
    <cellStyle name="Обычный 3 12 46 2 4 2 2" xfId="23102"/>
    <cellStyle name="Обычный 3 12 46 2 4 2 2 2" xfId="23103"/>
    <cellStyle name="Обычный 3 12 46 2 4 2 3" xfId="23104"/>
    <cellStyle name="Обычный 3 12 46 2 4 3" xfId="23105"/>
    <cellStyle name="Обычный 3 12 46 2 4 3 2" xfId="23106"/>
    <cellStyle name="Обычный 3 12 46 2 4 4" xfId="23107"/>
    <cellStyle name="Обычный 3 12 46 2 5" xfId="23108"/>
    <cellStyle name="Обычный 3 12 46 2 5 2" xfId="23109"/>
    <cellStyle name="Обычный 3 12 46 2 5 2 2" xfId="23110"/>
    <cellStyle name="Обычный 3 12 46 2 5 3" xfId="23111"/>
    <cellStyle name="Обычный 3 12 46 2 6" xfId="23112"/>
    <cellStyle name="Обычный 3 12 46 2 6 2" xfId="23113"/>
    <cellStyle name="Обычный 3 12 46 2 7" xfId="23114"/>
    <cellStyle name="Обычный 3 12 46 3" xfId="23115"/>
    <cellStyle name="Обычный 3 12 46 3 2" xfId="23116"/>
    <cellStyle name="Обычный 3 12 46 3 2 2" xfId="23117"/>
    <cellStyle name="Обычный 3 12 46 3 2 2 2" xfId="23118"/>
    <cellStyle name="Обычный 3 12 46 3 2 2 2 2" xfId="23119"/>
    <cellStyle name="Обычный 3 12 46 3 2 2 3" xfId="23120"/>
    <cellStyle name="Обычный 3 12 46 3 2 3" xfId="23121"/>
    <cellStyle name="Обычный 3 12 46 3 2 3 2" xfId="23122"/>
    <cellStyle name="Обычный 3 12 46 3 2 4" xfId="23123"/>
    <cellStyle name="Обычный 3 12 46 3 3" xfId="23124"/>
    <cellStyle name="Обычный 3 12 46 3 3 2" xfId="23125"/>
    <cellStyle name="Обычный 3 12 46 3 3 2 2" xfId="23126"/>
    <cellStyle name="Обычный 3 12 46 3 3 3" xfId="23127"/>
    <cellStyle name="Обычный 3 12 46 3 4" xfId="23128"/>
    <cellStyle name="Обычный 3 12 46 3 4 2" xfId="23129"/>
    <cellStyle name="Обычный 3 12 46 3 5" xfId="23130"/>
    <cellStyle name="Обычный 3 12 46 4" xfId="23131"/>
    <cellStyle name="Обычный 3 12 46 4 2" xfId="23132"/>
    <cellStyle name="Обычный 3 12 46 4 2 2" xfId="23133"/>
    <cellStyle name="Обычный 3 12 46 4 2 2 2" xfId="23134"/>
    <cellStyle name="Обычный 3 12 46 4 2 2 2 2" xfId="23135"/>
    <cellStyle name="Обычный 3 12 46 4 2 2 3" xfId="23136"/>
    <cellStyle name="Обычный 3 12 46 4 2 3" xfId="23137"/>
    <cellStyle name="Обычный 3 12 46 4 2 3 2" xfId="23138"/>
    <cellStyle name="Обычный 3 12 46 4 2 4" xfId="23139"/>
    <cellStyle name="Обычный 3 12 46 4 3" xfId="23140"/>
    <cellStyle name="Обычный 3 12 46 4 3 2" xfId="23141"/>
    <cellStyle name="Обычный 3 12 46 4 3 2 2" xfId="23142"/>
    <cellStyle name="Обычный 3 12 46 4 3 3" xfId="23143"/>
    <cellStyle name="Обычный 3 12 46 4 4" xfId="23144"/>
    <cellStyle name="Обычный 3 12 46 4 4 2" xfId="23145"/>
    <cellStyle name="Обычный 3 12 46 4 5" xfId="23146"/>
    <cellStyle name="Обычный 3 12 46 5" xfId="23147"/>
    <cellStyle name="Обычный 3 12 46 5 2" xfId="23148"/>
    <cellStyle name="Обычный 3 12 46 5 2 2" xfId="23149"/>
    <cellStyle name="Обычный 3 12 46 5 2 2 2" xfId="23150"/>
    <cellStyle name="Обычный 3 12 46 5 2 3" xfId="23151"/>
    <cellStyle name="Обычный 3 12 46 5 3" xfId="23152"/>
    <cellStyle name="Обычный 3 12 46 5 3 2" xfId="23153"/>
    <cellStyle name="Обычный 3 12 46 5 4" xfId="23154"/>
    <cellStyle name="Обычный 3 12 46 6" xfId="23155"/>
    <cellStyle name="Обычный 3 12 46 6 2" xfId="23156"/>
    <cellStyle name="Обычный 3 12 46 6 2 2" xfId="23157"/>
    <cellStyle name="Обычный 3 12 46 6 3" xfId="23158"/>
    <cellStyle name="Обычный 3 12 46 7" xfId="23159"/>
    <cellStyle name="Обычный 3 12 46 7 2" xfId="23160"/>
    <cellStyle name="Обычный 3 12 46 8" xfId="23161"/>
    <cellStyle name="Обычный 3 12 47" xfId="23162"/>
    <cellStyle name="Обычный 3 12 47 2" xfId="23163"/>
    <cellStyle name="Обычный 3 12 47 2 2" xfId="23164"/>
    <cellStyle name="Обычный 3 12 47 2 2 2" xfId="23165"/>
    <cellStyle name="Обычный 3 12 47 2 2 2 2" xfId="23166"/>
    <cellStyle name="Обычный 3 12 47 2 2 2 2 2" xfId="23167"/>
    <cellStyle name="Обычный 3 12 47 2 2 2 2 2 2" xfId="23168"/>
    <cellStyle name="Обычный 3 12 47 2 2 2 2 3" xfId="23169"/>
    <cellStyle name="Обычный 3 12 47 2 2 2 3" xfId="23170"/>
    <cellStyle name="Обычный 3 12 47 2 2 2 3 2" xfId="23171"/>
    <cellStyle name="Обычный 3 12 47 2 2 2 4" xfId="23172"/>
    <cellStyle name="Обычный 3 12 47 2 2 3" xfId="23173"/>
    <cellStyle name="Обычный 3 12 47 2 2 3 2" xfId="23174"/>
    <cellStyle name="Обычный 3 12 47 2 2 3 2 2" xfId="23175"/>
    <cellStyle name="Обычный 3 12 47 2 2 3 3" xfId="23176"/>
    <cellStyle name="Обычный 3 12 47 2 2 4" xfId="23177"/>
    <cellStyle name="Обычный 3 12 47 2 2 4 2" xfId="23178"/>
    <cellStyle name="Обычный 3 12 47 2 2 5" xfId="23179"/>
    <cellStyle name="Обычный 3 12 47 2 3" xfId="23180"/>
    <cellStyle name="Обычный 3 12 47 2 3 2" xfId="23181"/>
    <cellStyle name="Обычный 3 12 47 2 3 2 2" xfId="23182"/>
    <cellStyle name="Обычный 3 12 47 2 3 2 2 2" xfId="23183"/>
    <cellStyle name="Обычный 3 12 47 2 3 2 2 2 2" xfId="23184"/>
    <cellStyle name="Обычный 3 12 47 2 3 2 2 3" xfId="23185"/>
    <cellStyle name="Обычный 3 12 47 2 3 2 3" xfId="23186"/>
    <cellStyle name="Обычный 3 12 47 2 3 2 3 2" xfId="23187"/>
    <cellStyle name="Обычный 3 12 47 2 3 2 4" xfId="23188"/>
    <cellStyle name="Обычный 3 12 47 2 3 3" xfId="23189"/>
    <cellStyle name="Обычный 3 12 47 2 3 3 2" xfId="23190"/>
    <cellStyle name="Обычный 3 12 47 2 3 3 2 2" xfId="23191"/>
    <cellStyle name="Обычный 3 12 47 2 3 3 3" xfId="23192"/>
    <cellStyle name="Обычный 3 12 47 2 3 4" xfId="23193"/>
    <cellStyle name="Обычный 3 12 47 2 3 4 2" xfId="23194"/>
    <cellStyle name="Обычный 3 12 47 2 3 5" xfId="23195"/>
    <cellStyle name="Обычный 3 12 47 2 4" xfId="23196"/>
    <cellStyle name="Обычный 3 12 47 2 4 2" xfId="23197"/>
    <cellStyle name="Обычный 3 12 47 2 4 2 2" xfId="23198"/>
    <cellStyle name="Обычный 3 12 47 2 4 2 2 2" xfId="23199"/>
    <cellStyle name="Обычный 3 12 47 2 4 2 3" xfId="23200"/>
    <cellStyle name="Обычный 3 12 47 2 4 3" xfId="23201"/>
    <cellStyle name="Обычный 3 12 47 2 4 3 2" xfId="23202"/>
    <cellStyle name="Обычный 3 12 47 2 4 4" xfId="23203"/>
    <cellStyle name="Обычный 3 12 47 2 5" xfId="23204"/>
    <cellStyle name="Обычный 3 12 47 2 5 2" xfId="23205"/>
    <cellStyle name="Обычный 3 12 47 2 5 2 2" xfId="23206"/>
    <cellStyle name="Обычный 3 12 47 2 5 3" xfId="23207"/>
    <cellStyle name="Обычный 3 12 47 2 6" xfId="23208"/>
    <cellStyle name="Обычный 3 12 47 2 6 2" xfId="23209"/>
    <cellStyle name="Обычный 3 12 47 2 7" xfId="23210"/>
    <cellStyle name="Обычный 3 12 47 3" xfId="23211"/>
    <cellStyle name="Обычный 3 12 47 3 2" xfId="23212"/>
    <cellStyle name="Обычный 3 12 47 3 2 2" xfId="23213"/>
    <cellStyle name="Обычный 3 12 47 3 2 2 2" xfId="23214"/>
    <cellStyle name="Обычный 3 12 47 3 2 2 2 2" xfId="23215"/>
    <cellStyle name="Обычный 3 12 47 3 2 2 3" xfId="23216"/>
    <cellStyle name="Обычный 3 12 47 3 2 3" xfId="23217"/>
    <cellStyle name="Обычный 3 12 47 3 2 3 2" xfId="23218"/>
    <cellStyle name="Обычный 3 12 47 3 2 4" xfId="23219"/>
    <cellStyle name="Обычный 3 12 47 3 3" xfId="23220"/>
    <cellStyle name="Обычный 3 12 47 3 3 2" xfId="23221"/>
    <cellStyle name="Обычный 3 12 47 3 3 2 2" xfId="23222"/>
    <cellStyle name="Обычный 3 12 47 3 3 3" xfId="23223"/>
    <cellStyle name="Обычный 3 12 47 3 4" xfId="23224"/>
    <cellStyle name="Обычный 3 12 47 3 4 2" xfId="23225"/>
    <cellStyle name="Обычный 3 12 47 3 5" xfId="23226"/>
    <cellStyle name="Обычный 3 12 47 4" xfId="23227"/>
    <cellStyle name="Обычный 3 12 47 4 2" xfId="23228"/>
    <cellStyle name="Обычный 3 12 47 4 2 2" xfId="23229"/>
    <cellStyle name="Обычный 3 12 47 4 2 2 2" xfId="23230"/>
    <cellStyle name="Обычный 3 12 47 4 2 2 2 2" xfId="23231"/>
    <cellStyle name="Обычный 3 12 47 4 2 2 3" xfId="23232"/>
    <cellStyle name="Обычный 3 12 47 4 2 3" xfId="23233"/>
    <cellStyle name="Обычный 3 12 47 4 2 3 2" xfId="23234"/>
    <cellStyle name="Обычный 3 12 47 4 2 4" xfId="23235"/>
    <cellStyle name="Обычный 3 12 47 4 3" xfId="23236"/>
    <cellStyle name="Обычный 3 12 47 4 3 2" xfId="23237"/>
    <cellStyle name="Обычный 3 12 47 4 3 2 2" xfId="23238"/>
    <cellStyle name="Обычный 3 12 47 4 3 3" xfId="23239"/>
    <cellStyle name="Обычный 3 12 47 4 4" xfId="23240"/>
    <cellStyle name="Обычный 3 12 47 4 4 2" xfId="23241"/>
    <cellStyle name="Обычный 3 12 47 4 5" xfId="23242"/>
    <cellStyle name="Обычный 3 12 47 5" xfId="23243"/>
    <cellStyle name="Обычный 3 12 47 5 2" xfId="23244"/>
    <cellStyle name="Обычный 3 12 47 5 2 2" xfId="23245"/>
    <cellStyle name="Обычный 3 12 47 5 2 2 2" xfId="23246"/>
    <cellStyle name="Обычный 3 12 47 5 2 3" xfId="23247"/>
    <cellStyle name="Обычный 3 12 47 5 3" xfId="23248"/>
    <cellStyle name="Обычный 3 12 47 5 3 2" xfId="23249"/>
    <cellStyle name="Обычный 3 12 47 5 4" xfId="23250"/>
    <cellStyle name="Обычный 3 12 47 6" xfId="23251"/>
    <cellStyle name="Обычный 3 12 47 6 2" xfId="23252"/>
    <cellStyle name="Обычный 3 12 47 6 2 2" xfId="23253"/>
    <cellStyle name="Обычный 3 12 47 6 3" xfId="23254"/>
    <cellStyle name="Обычный 3 12 47 7" xfId="23255"/>
    <cellStyle name="Обычный 3 12 47 7 2" xfId="23256"/>
    <cellStyle name="Обычный 3 12 47 8" xfId="23257"/>
    <cellStyle name="Обычный 3 12 48" xfId="23258"/>
    <cellStyle name="Обычный 3 12 48 2" xfId="23259"/>
    <cellStyle name="Обычный 3 12 48 2 2" xfId="23260"/>
    <cellStyle name="Обычный 3 12 48 2 2 2" xfId="23261"/>
    <cellStyle name="Обычный 3 12 48 2 2 2 2" xfId="23262"/>
    <cellStyle name="Обычный 3 12 48 2 2 2 2 2" xfId="23263"/>
    <cellStyle name="Обычный 3 12 48 2 2 2 3" xfId="23264"/>
    <cellStyle name="Обычный 3 12 48 2 2 3" xfId="23265"/>
    <cellStyle name="Обычный 3 12 48 2 2 3 2" xfId="23266"/>
    <cellStyle name="Обычный 3 12 48 2 2 4" xfId="23267"/>
    <cellStyle name="Обычный 3 12 48 2 3" xfId="23268"/>
    <cellStyle name="Обычный 3 12 48 2 3 2" xfId="23269"/>
    <cellStyle name="Обычный 3 12 48 2 3 2 2" xfId="23270"/>
    <cellStyle name="Обычный 3 12 48 2 3 3" xfId="23271"/>
    <cellStyle name="Обычный 3 12 48 2 4" xfId="23272"/>
    <cellStyle name="Обычный 3 12 48 2 4 2" xfId="23273"/>
    <cellStyle name="Обычный 3 12 48 2 5" xfId="23274"/>
    <cellStyle name="Обычный 3 12 48 3" xfId="23275"/>
    <cellStyle name="Обычный 3 12 48 3 2" xfId="23276"/>
    <cellStyle name="Обычный 3 12 48 3 2 2" xfId="23277"/>
    <cellStyle name="Обычный 3 12 48 3 2 2 2" xfId="23278"/>
    <cellStyle name="Обычный 3 12 48 3 2 2 2 2" xfId="23279"/>
    <cellStyle name="Обычный 3 12 48 3 2 2 3" xfId="23280"/>
    <cellStyle name="Обычный 3 12 48 3 2 3" xfId="23281"/>
    <cellStyle name="Обычный 3 12 48 3 2 3 2" xfId="23282"/>
    <cellStyle name="Обычный 3 12 48 3 2 4" xfId="23283"/>
    <cellStyle name="Обычный 3 12 48 3 3" xfId="23284"/>
    <cellStyle name="Обычный 3 12 48 3 3 2" xfId="23285"/>
    <cellStyle name="Обычный 3 12 48 3 3 2 2" xfId="23286"/>
    <cellStyle name="Обычный 3 12 48 3 3 3" xfId="23287"/>
    <cellStyle name="Обычный 3 12 48 3 4" xfId="23288"/>
    <cellStyle name="Обычный 3 12 48 3 4 2" xfId="23289"/>
    <cellStyle name="Обычный 3 12 48 3 5" xfId="23290"/>
    <cellStyle name="Обычный 3 12 48 4" xfId="23291"/>
    <cellStyle name="Обычный 3 12 48 4 2" xfId="23292"/>
    <cellStyle name="Обычный 3 12 48 4 2 2" xfId="23293"/>
    <cellStyle name="Обычный 3 12 48 4 2 2 2" xfId="23294"/>
    <cellStyle name="Обычный 3 12 48 4 2 3" xfId="23295"/>
    <cellStyle name="Обычный 3 12 48 4 3" xfId="23296"/>
    <cellStyle name="Обычный 3 12 48 4 3 2" xfId="23297"/>
    <cellStyle name="Обычный 3 12 48 4 4" xfId="23298"/>
    <cellStyle name="Обычный 3 12 48 5" xfId="23299"/>
    <cellStyle name="Обычный 3 12 48 5 2" xfId="23300"/>
    <cellStyle name="Обычный 3 12 48 5 2 2" xfId="23301"/>
    <cellStyle name="Обычный 3 12 48 5 3" xfId="23302"/>
    <cellStyle name="Обычный 3 12 48 6" xfId="23303"/>
    <cellStyle name="Обычный 3 12 48 6 2" xfId="23304"/>
    <cellStyle name="Обычный 3 12 48 7" xfId="23305"/>
    <cellStyle name="Обычный 3 12 49" xfId="23306"/>
    <cellStyle name="Обычный 3 12 49 2" xfId="23307"/>
    <cellStyle name="Обычный 3 12 49 2 2" xfId="23308"/>
    <cellStyle name="Обычный 3 12 49 2 2 2" xfId="23309"/>
    <cellStyle name="Обычный 3 12 49 2 2 2 2" xfId="23310"/>
    <cellStyle name="Обычный 3 12 49 2 2 3" xfId="23311"/>
    <cellStyle name="Обычный 3 12 49 2 3" xfId="23312"/>
    <cellStyle name="Обычный 3 12 49 2 3 2" xfId="23313"/>
    <cellStyle name="Обычный 3 12 49 2 4" xfId="23314"/>
    <cellStyle name="Обычный 3 12 49 3" xfId="23315"/>
    <cellStyle name="Обычный 3 12 49 3 2" xfId="23316"/>
    <cellStyle name="Обычный 3 12 49 3 2 2" xfId="23317"/>
    <cellStyle name="Обычный 3 12 49 3 3" xfId="23318"/>
    <cellStyle name="Обычный 3 12 49 4" xfId="23319"/>
    <cellStyle name="Обычный 3 12 49 4 2" xfId="23320"/>
    <cellStyle name="Обычный 3 12 49 5" xfId="23321"/>
    <cellStyle name="Обычный 3 12 5" xfId="23322"/>
    <cellStyle name="Обычный 3 12 5 2" xfId="23323"/>
    <cellStyle name="Обычный 3 12 5 2 2" xfId="23324"/>
    <cellStyle name="Обычный 3 12 5 2 2 2" xfId="23325"/>
    <cellStyle name="Обычный 3 12 5 2 2 2 2" xfId="23326"/>
    <cellStyle name="Обычный 3 12 5 2 2 2 2 2" xfId="23327"/>
    <cellStyle name="Обычный 3 12 5 2 2 2 2 2 2" xfId="23328"/>
    <cellStyle name="Обычный 3 12 5 2 2 2 2 3" xfId="23329"/>
    <cellStyle name="Обычный 3 12 5 2 2 2 3" xfId="23330"/>
    <cellStyle name="Обычный 3 12 5 2 2 2 3 2" xfId="23331"/>
    <cellStyle name="Обычный 3 12 5 2 2 2 4" xfId="23332"/>
    <cellStyle name="Обычный 3 12 5 2 2 3" xfId="23333"/>
    <cellStyle name="Обычный 3 12 5 2 2 3 2" xfId="23334"/>
    <cellStyle name="Обычный 3 12 5 2 2 3 2 2" xfId="23335"/>
    <cellStyle name="Обычный 3 12 5 2 2 3 3" xfId="23336"/>
    <cellStyle name="Обычный 3 12 5 2 2 4" xfId="23337"/>
    <cellStyle name="Обычный 3 12 5 2 2 4 2" xfId="23338"/>
    <cellStyle name="Обычный 3 12 5 2 2 5" xfId="23339"/>
    <cellStyle name="Обычный 3 12 5 2 3" xfId="23340"/>
    <cellStyle name="Обычный 3 12 5 2 3 2" xfId="23341"/>
    <cellStyle name="Обычный 3 12 5 2 3 2 2" xfId="23342"/>
    <cellStyle name="Обычный 3 12 5 2 3 2 2 2" xfId="23343"/>
    <cellStyle name="Обычный 3 12 5 2 3 2 2 2 2" xfId="23344"/>
    <cellStyle name="Обычный 3 12 5 2 3 2 2 3" xfId="23345"/>
    <cellStyle name="Обычный 3 12 5 2 3 2 3" xfId="23346"/>
    <cellStyle name="Обычный 3 12 5 2 3 2 3 2" xfId="23347"/>
    <cellStyle name="Обычный 3 12 5 2 3 2 4" xfId="23348"/>
    <cellStyle name="Обычный 3 12 5 2 3 3" xfId="23349"/>
    <cellStyle name="Обычный 3 12 5 2 3 3 2" xfId="23350"/>
    <cellStyle name="Обычный 3 12 5 2 3 3 2 2" xfId="23351"/>
    <cellStyle name="Обычный 3 12 5 2 3 3 3" xfId="23352"/>
    <cellStyle name="Обычный 3 12 5 2 3 4" xfId="23353"/>
    <cellStyle name="Обычный 3 12 5 2 3 4 2" xfId="23354"/>
    <cellStyle name="Обычный 3 12 5 2 3 5" xfId="23355"/>
    <cellStyle name="Обычный 3 12 5 2 4" xfId="23356"/>
    <cellStyle name="Обычный 3 12 5 2 4 2" xfId="23357"/>
    <cellStyle name="Обычный 3 12 5 2 4 2 2" xfId="23358"/>
    <cellStyle name="Обычный 3 12 5 2 4 2 2 2" xfId="23359"/>
    <cellStyle name="Обычный 3 12 5 2 4 2 3" xfId="23360"/>
    <cellStyle name="Обычный 3 12 5 2 4 3" xfId="23361"/>
    <cellStyle name="Обычный 3 12 5 2 4 3 2" xfId="23362"/>
    <cellStyle name="Обычный 3 12 5 2 4 4" xfId="23363"/>
    <cellStyle name="Обычный 3 12 5 2 5" xfId="23364"/>
    <cellStyle name="Обычный 3 12 5 2 5 2" xfId="23365"/>
    <cellStyle name="Обычный 3 12 5 2 5 2 2" xfId="23366"/>
    <cellStyle name="Обычный 3 12 5 2 5 3" xfId="23367"/>
    <cellStyle name="Обычный 3 12 5 2 6" xfId="23368"/>
    <cellStyle name="Обычный 3 12 5 2 6 2" xfId="23369"/>
    <cellStyle name="Обычный 3 12 5 2 7" xfId="23370"/>
    <cellStyle name="Обычный 3 12 5 3" xfId="23371"/>
    <cellStyle name="Обычный 3 12 5 3 2" xfId="23372"/>
    <cellStyle name="Обычный 3 12 5 3 2 2" xfId="23373"/>
    <cellStyle name="Обычный 3 12 5 3 2 2 2" xfId="23374"/>
    <cellStyle name="Обычный 3 12 5 3 2 2 2 2" xfId="23375"/>
    <cellStyle name="Обычный 3 12 5 3 2 2 3" xfId="23376"/>
    <cellStyle name="Обычный 3 12 5 3 2 3" xfId="23377"/>
    <cellStyle name="Обычный 3 12 5 3 2 3 2" xfId="23378"/>
    <cellStyle name="Обычный 3 12 5 3 2 4" xfId="23379"/>
    <cellStyle name="Обычный 3 12 5 3 3" xfId="23380"/>
    <cellStyle name="Обычный 3 12 5 3 3 2" xfId="23381"/>
    <cellStyle name="Обычный 3 12 5 3 3 2 2" xfId="23382"/>
    <cellStyle name="Обычный 3 12 5 3 3 3" xfId="23383"/>
    <cellStyle name="Обычный 3 12 5 3 4" xfId="23384"/>
    <cellStyle name="Обычный 3 12 5 3 4 2" xfId="23385"/>
    <cellStyle name="Обычный 3 12 5 3 5" xfId="23386"/>
    <cellStyle name="Обычный 3 12 5 4" xfId="23387"/>
    <cellStyle name="Обычный 3 12 5 4 2" xfId="23388"/>
    <cellStyle name="Обычный 3 12 5 4 2 2" xfId="23389"/>
    <cellStyle name="Обычный 3 12 5 4 2 2 2" xfId="23390"/>
    <cellStyle name="Обычный 3 12 5 4 2 2 2 2" xfId="23391"/>
    <cellStyle name="Обычный 3 12 5 4 2 2 3" xfId="23392"/>
    <cellStyle name="Обычный 3 12 5 4 2 3" xfId="23393"/>
    <cellStyle name="Обычный 3 12 5 4 2 3 2" xfId="23394"/>
    <cellStyle name="Обычный 3 12 5 4 2 4" xfId="23395"/>
    <cellStyle name="Обычный 3 12 5 4 3" xfId="23396"/>
    <cellStyle name="Обычный 3 12 5 4 3 2" xfId="23397"/>
    <cellStyle name="Обычный 3 12 5 4 3 2 2" xfId="23398"/>
    <cellStyle name="Обычный 3 12 5 4 3 3" xfId="23399"/>
    <cellStyle name="Обычный 3 12 5 4 4" xfId="23400"/>
    <cellStyle name="Обычный 3 12 5 4 4 2" xfId="23401"/>
    <cellStyle name="Обычный 3 12 5 4 5" xfId="23402"/>
    <cellStyle name="Обычный 3 12 5 5" xfId="23403"/>
    <cellStyle name="Обычный 3 12 5 5 2" xfId="23404"/>
    <cellStyle name="Обычный 3 12 5 5 2 2" xfId="23405"/>
    <cellStyle name="Обычный 3 12 5 5 2 2 2" xfId="23406"/>
    <cellStyle name="Обычный 3 12 5 5 2 3" xfId="23407"/>
    <cellStyle name="Обычный 3 12 5 5 3" xfId="23408"/>
    <cellStyle name="Обычный 3 12 5 5 3 2" xfId="23409"/>
    <cellStyle name="Обычный 3 12 5 5 4" xfId="23410"/>
    <cellStyle name="Обычный 3 12 5 6" xfId="23411"/>
    <cellStyle name="Обычный 3 12 5 6 2" xfId="23412"/>
    <cellStyle name="Обычный 3 12 5 6 2 2" xfId="23413"/>
    <cellStyle name="Обычный 3 12 5 6 3" xfId="23414"/>
    <cellStyle name="Обычный 3 12 5 7" xfId="23415"/>
    <cellStyle name="Обычный 3 12 5 7 2" xfId="23416"/>
    <cellStyle name="Обычный 3 12 5 8" xfId="23417"/>
    <cellStyle name="Обычный 3 12 50" xfId="23418"/>
    <cellStyle name="Обычный 3 12 50 2" xfId="23419"/>
    <cellStyle name="Обычный 3 12 50 2 2" xfId="23420"/>
    <cellStyle name="Обычный 3 12 50 2 2 2" xfId="23421"/>
    <cellStyle name="Обычный 3 12 50 2 2 2 2" xfId="23422"/>
    <cellStyle name="Обычный 3 12 50 2 2 3" xfId="23423"/>
    <cellStyle name="Обычный 3 12 50 2 3" xfId="23424"/>
    <cellStyle name="Обычный 3 12 50 2 3 2" xfId="23425"/>
    <cellStyle name="Обычный 3 12 50 2 4" xfId="23426"/>
    <cellStyle name="Обычный 3 12 50 3" xfId="23427"/>
    <cellStyle name="Обычный 3 12 50 3 2" xfId="23428"/>
    <cellStyle name="Обычный 3 12 50 3 2 2" xfId="23429"/>
    <cellStyle name="Обычный 3 12 50 3 3" xfId="23430"/>
    <cellStyle name="Обычный 3 12 50 4" xfId="23431"/>
    <cellStyle name="Обычный 3 12 50 4 2" xfId="23432"/>
    <cellStyle name="Обычный 3 12 50 5" xfId="23433"/>
    <cellStyle name="Обычный 3 12 51" xfId="23434"/>
    <cellStyle name="Обычный 3 12 51 2" xfId="23435"/>
    <cellStyle name="Обычный 3 12 51 2 2" xfId="23436"/>
    <cellStyle name="Обычный 3 12 51 2 2 2" xfId="23437"/>
    <cellStyle name="Обычный 3 12 51 2 3" xfId="23438"/>
    <cellStyle name="Обычный 3 12 51 3" xfId="23439"/>
    <cellStyle name="Обычный 3 12 51 3 2" xfId="23440"/>
    <cellStyle name="Обычный 3 12 51 4" xfId="23441"/>
    <cellStyle name="Обычный 3 12 52" xfId="23442"/>
    <cellStyle name="Обычный 3 12 52 2" xfId="23443"/>
    <cellStyle name="Обычный 3 12 52 2 2" xfId="23444"/>
    <cellStyle name="Обычный 3 12 52 3" xfId="23445"/>
    <cellStyle name="Обычный 3 12 53" xfId="23446"/>
    <cellStyle name="Обычный 3 12 53 2" xfId="23447"/>
    <cellStyle name="Обычный 3 12 54" xfId="23448"/>
    <cellStyle name="Обычный 3 12 6" xfId="23449"/>
    <cellStyle name="Обычный 3 12 6 2" xfId="23450"/>
    <cellStyle name="Обычный 3 12 6 2 2" xfId="23451"/>
    <cellStyle name="Обычный 3 12 6 2 2 2" xfId="23452"/>
    <cellStyle name="Обычный 3 12 6 2 2 2 2" xfId="23453"/>
    <cellStyle name="Обычный 3 12 6 2 2 2 2 2" xfId="23454"/>
    <cellStyle name="Обычный 3 12 6 2 2 2 2 2 2" xfId="23455"/>
    <cellStyle name="Обычный 3 12 6 2 2 2 2 3" xfId="23456"/>
    <cellStyle name="Обычный 3 12 6 2 2 2 3" xfId="23457"/>
    <cellStyle name="Обычный 3 12 6 2 2 2 3 2" xfId="23458"/>
    <cellStyle name="Обычный 3 12 6 2 2 2 4" xfId="23459"/>
    <cellStyle name="Обычный 3 12 6 2 2 3" xfId="23460"/>
    <cellStyle name="Обычный 3 12 6 2 2 3 2" xfId="23461"/>
    <cellStyle name="Обычный 3 12 6 2 2 3 2 2" xfId="23462"/>
    <cellStyle name="Обычный 3 12 6 2 2 3 3" xfId="23463"/>
    <cellStyle name="Обычный 3 12 6 2 2 4" xfId="23464"/>
    <cellStyle name="Обычный 3 12 6 2 2 4 2" xfId="23465"/>
    <cellStyle name="Обычный 3 12 6 2 2 5" xfId="23466"/>
    <cellStyle name="Обычный 3 12 6 2 3" xfId="23467"/>
    <cellStyle name="Обычный 3 12 6 2 3 2" xfId="23468"/>
    <cellStyle name="Обычный 3 12 6 2 3 2 2" xfId="23469"/>
    <cellStyle name="Обычный 3 12 6 2 3 2 2 2" xfId="23470"/>
    <cellStyle name="Обычный 3 12 6 2 3 2 2 2 2" xfId="23471"/>
    <cellStyle name="Обычный 3 12 6 2 3 2 2 3" xfId="23472"/>
    <cellStyle name="Обычный 3 12 6 2 3 2 3" xfId="23473"/>
    <cellStyle name="Обычный 3 12 6 2 3 2 3 2" xfId="23474"/>
    <cellStyle name="Обычный 3 12 6 2 3 2 4" xfId="23475"/>
    <cellStyle name="Обычный 3 12 6 2 3 3" xfId="23476"/>
    <cellStyle name="Обычный 3 12 6 2 3 3 2" xfId="23477"/>
    <cellStyle name="Обычный 3 12 6 2 3 3 2 2" xfId="23478"/>
    <cellStyle name="Обычный 3 12 6 2 3 3 3" xfId="23479"/>
    <cellStyle name="Обычный 3 12 6 2 3 4" xfId="23480"/>
    <cellStyle name="Обычный 3 12 6 2 3 4 2" xfId="23481"/>
    <cellStyle name="Обычный 3 12 6 2 3 5" xfId="23482"/>
    <cellStyle name="Обычный 3 12 6 2 4" xfId="23483"/>
    <cellStyle name="Обычный 3 12 6 2 4 2" xfId="23484"/>
    <cellStyle name="Обычный 3 12 6 2 4 2 2" xfId="23485"/>
    <cellStyle name="Обычный 3 12 6 2 4 2 2 2" xfId="23486"/>
    <cellStyle name="Обычный 3 12 6 2 4 2 3" xfId="23487"/>
    <cellStyle name="Обычный 3 12 6 2 4 3" xfId="23488"/>
    <cellStyle name="Обычный 3 12 6 2 4 3 2" xfId="23489"/>
    <cellStyle name="Обычный 3 12 6 2 4 4" xfId="23490"/>
    <cellStyle name="Обычный 3 12 6 2 5" xfId="23491"/>
    <cellStyle name="Обычный 3 12 6 2 5 2" xfId="23492"/>
    <cellStyle name="Обычный 3 12 6 2 5 2 2" xfId="23493"/>
    <cellStyle name="Обычный 3 12 6 2 5 3" xfId="23494"/>
    <cellStyle name="Обычный 3 12 6 2 6" xfId="23495"/>
    <cellStyle name="Обычный 3 12 6 2 6 2" xfId="23496"/>
    <cellStyle name="Обычный 3 12 6 2 7" xfId="23497"/>
    <cellStyle name="Обычный 3 12 6 3" xfId="23498"/>
    <cellStyle name="Обычный 3 12 6 3 2" xfId="23499"/>
    <cellStyle name="Обычный 3 12 6 3 2 2" xfId="23500"/>
    <cellStyle name="Обычный 3 12 6 3 2 2 2" xfId="23501"/>
    <cellStyle name="Обычный 3 12 6 3 2 2 2 2" xfId="23502"/>
    <cellStyle name="Обычный 3 12 6 3 2 2 3" xfId="23503"/>
    <cellStyle name="Обычный 3 12 6 3 2 3" xfId="23504"/>
    <cellStyle name="Обычный 3 12 6 3 2 3 2" xfId="23505"/>
    <cellStyle name="Обычный 3 12 6 3 2 4" xfId="23506"/>
    <cellStyle name="Обычный 3 12 6 3 3" xfId="23507"/>
    <cellStyle name="Обычный 3 12 6 3 3 2" xfId="23508"/>
    <cellStyle name="Обычный 3 12 6 3 3 2 2" xfId="23509"/>
    <cellStyle name="Обычный 3 12 6 3 3 3" xfId="23510"/>
    <cellStyle name="Обычный 3 12 6 3 4" xfId="23511"/>
    <cellStyle name="Обычный 3 12 6 3 4 2" xfId="23512"/>
    <cellStyle name="Обычный 3 12 6 3 5" xfId="23513"/>
    <cellStyle name="Обычный 3 12 6 4" xfId="23514"/>
    <cellStyle name="Обычный 3 12 6 4 2" xfId="23515"/>
    <cellStyle name="Обычный 3 12 6 4 2 2" xfId="23516"/>
    <cellStyle name="Обычный 3 12 6 4 2 2 2" xfId="23517"/>
    <cellStyle name="Обычный 3 12 6 4 2 2 2 2" xfId="23518"/>
    <cellStyle name="Обычный 3 12 6 4 2 2 3" xfId="23519"/>
    <cellStyle name="Обычный 3 12 6 4 2 3" xfId="23520"/>
    <cellStyle name="Обычный 3 12 6 4 2 3 2" xfId="23521"/>
    <cellStyle name="Обычный 3 12 6 4 2 4" xfId="23522"/>
    <cellStyle name="Обычный 3 12 6 4 3" xfId="23523"/>
    <cellStyle name="Обычный 3 12 6 4 3 2" xfId="23524"/>
    <cellStyle name="Обычный 3 12 6 4 3 2 2" xfId="23525"/>
    <cellStyle name="Обычный 3 12 6 4 3 3" xfId="23526"/>
    <cellStyle name="Обычный 3 12 6 4 4" xfId="23527"/>
    <cellStyle name="Обычный 3 12 6 4 4 2" xfId="23528"/>
    <cellStyle name="Обычный 3 12 6 4 5" xfId="23529"/>
    <cellStyle name="Обычный 3 12 6 5" xfId="23530"/>
    <cellStyle name="Обычный 3 12 6 5 2" xfId="23531"/>
    <cellStyle name="Обычный 3 12 6 5 2 2" xfId="23532"/>
    <cellStyle name="Обычный 3 12 6 5 2 2 2" xfId="23533"/>
    <cellStyle name="Обычный 3 12 6 5 2 3" xfId="23534"/>
    <cellStyle name="Обычный 3 12 6 5 3" xfId="23535"/>
    <cellStyle name="Обычный 3 12 6 5 3 2" xfId="23536"/>
    <cellStyle name="Обычный 3 12 6 5 4" xfId="23537"/>
    <cellStyle name="Обычный 3 12 6 6" xfId="23538"/>
    <cellStyle name="Обычный 3 12 6 6 2" xfId="23539"/>
    <cellStyle name="Обычный 3 12 6 6 2 2" xfId="23540"/>
    <cellStyle name="Обычный 3 12 6 6 3" xfId="23541"/>
    <cellStyle name="Обычный 3 12 6 7" xfId="23542"/>
    <cellStyle name="Обычный 3 12 6 7 2" xfId="23543"/>
    <cellStyle name="Обычный 3 12 6 8" xfId="23544"/>
    <cellStyle name="Обычный 3 12 7" xfId="23545"/>
    <cellStyle name="Обычный 3 12 7 2" xfId="23546"/>
    <cellStyle name="Обычный 3 12 7 2 2" xfId="23547"/>
    <cellStyle name="Обычный 3 12 7 2 2 2" xfId="23548"/>
    <cellStyle name="Обычный 3 12 7 2 2 2 2" xfId="23549"/>
    <cellStyle name="Обычный 3 12 7 2 2 2 2 2" xfId="23550"/>
    <cellStyle name="Обычный 3 12 7 2 2 2 2 2 2" xfId="23551"/>
    <cellStyle name="Обычный 3 12 7 2 2 2 2 3" xfId="23552"/>
    <cellStyle name="Обычный 3 12 7 2 2 2 3" xfId="23553"/>
    <cellStyle name="Обычный 3 12 7 2 2 2 3 2" xfId="23554"/>
    <cellStyle name="Обычный 3 12 7 2 2 2 4" xfId="23555"/>
    <cellStyle name="Обычный 3 12 7 2 2 3" xfId="23556"/>
    <cellStyle name="Обычный 3 12 7 2 2 3 2" xfId="23557"/>
    <cellStyle name="Обычный 3 12 7 2 2 3 2 2" xfId="23558"/>
    <cellStyle name="Обычный 3 12 7 2 2 3 3" xfId="23559"/>
    <cellStyle name="Обычный 3 12 7 2 2 4" xfId="23560"/>
    <cellStyle name="Обычный 3 12 7 2 2 4 2" xfId="23561"/>
    <cellStyle name="Обычный 3 12 7 2 2 5" xfId="23562"/>
    <cellStyle name="Обычный 3 12 7 2 3" xfId="23563"/>
    <cellStyle name="Обычный 3 12 7 2 3 2" xfId="23564"/>
    <cellStyle name="Обычный 3 12 7 2 3 2 2" xfId="23565"/>
    <cellStyle name="Обычный 3 12 7 2 3 2 2 2" xfId="23566"/>
    <cellStyle name="Обычный 3 12 7 2 3 2 2 2 2" xfId="23567"/>
    <cellStyle name="Обычный 3 12 7 2 3 2 2 3" xfId="23568"/>
    <cellStyle name="Обычный 3 12 7 2 3 2 3" xfId="23569"/>
    <cellStyle name="Обычный 3 12 7 2 3 2 3 2" xfId="23570"/>
    <cellStyle name="Обычный 3 12 7 2 3 2 4" xfId="23571"/>
    <cellStyle name="Обычный 3 12 7 2 3 3" xfId="23572"/>
    <cellStyle name="Обычный 3 12 7 2 3 3 2" xfId="23573"/>
    <cellStyle name="Обычный 3 12 7 2 3 3 2 2" xfId="23574"/>
    <cellStyle name="Обычный 3 12 7 2 3 3 3" xfId="23575"/>
    <cellStyle name="Обычный 3 12 7 2 3 4" xfId="23576"/>
    <cellStyle name="Обычный 3 12 7 2 3 4 2" xfId="23577"/>
    <cellStyle name="Обычный 3 12 7 2 3 5" xfId="23578"/>
    <cellStyle name="Обычный 3 12 7 2 4" xfId="23579"/>
    <cellStyle name="Обычный 3 12 7 2 4 2" xfId="23580"/>
    <cellStyle name="Обычный 3 12 7 2 4 2 2" xfId="23581"/>
    <cellStyle name="Обычный 3 12 7 2 4 2 2 2" xfId="23582"/>
    <cellStyle name="Обычный 3 12 7 2 4 2 3" xfId="23583"/>
    <cellStyle name="Обычный 3 12 7 2 4 3" xfId="23584"/>
    <cellStyle name="Обычный 3 12 7 2 4 3 2" xfId="23585"/>
    <cellStyle name="Обычный 3 12 7 2 4 4" xfId="23586"/>
    <cellStyle name="Обычный 3 12 7 2 5" xfId="23587"/>
    <cellStyle name="Обычный 3 12 7 2 5 2" xfId="23588"/>
    <cellStyle name="Обычный 3 12 7 2 5 2 2" xfId="23589"/>
    <cellStyle name="Обычный 3 12 7 2 5 3" xfId="23590"/>
    <cellStyle name="Обычный 3 12 7 2 6" xfId="23591"/>
    <cellStyle name="Обычный 3 12 7 2 6 2" xfId="23592"/>
    <cellStyle name="Обычный 3 12 7 2 7" xfId="23593"/>
    <cellStyle name="Обычный 3 12 7 3" xfId="23594"/>
    <cellStyle name="Обычный 3 12 7 3 2" xfId="23595"/>
    <cellStyle name="Обычный 3 12 7 3 2 2" xfId="23596"/>
    <cellStyle name="Обычный 3 12 7 3 2 2 2" xfId="23597"/>
    <cellStyle name="Обычный 3 12 7 3 2 2 2 2" xfId="23598"/>
    <cellStyle name="Обычный 3 12 7 3 2 2 3" xfId="23599"/>
    <cellStyle name="Обычный 3 12 7 3 2 3" xfId="23600"/>
    <cellStyle name="Обычный 3 12 7 3 2 3 2" xfId="23601"/>
    <cellStyle name="Обычный 3 12 7 3 2 4" xfId="23602"/>
    <cellStyle name="Обычный 3 12 7 3 3" xfId="23603"/>
    <cellStyle name="Обычный 3 12 7 3 3 2" xfId="23604"/>
    <cellStyle name="Обычный 3 12 7 3 3 2 2" xfId="23605"/>
    <cellStyle name="Обычный 3 12 7 3 3 3" xfId="23606"/>
    <cellStyle name="Обычный 3 12 7 3 4" xfId="23607"/>
    <cellStyle name="Обычный 3 12 7 3 4 2" xfId="23608"/>
    <cellStyle name="Обычный 3 12 7 3 5" xfId="23609"/>
    <cellStyle name="Обычный 3 12 7 4" xfId="23610"/>
    <cellStyle name="Обычный 3 12 7 4 2" xfId="23611"/>
    <cellStyle name="Обычный 3 12 7 4 2 2" xfId="23612"/>
    <cellStyle name="Обычный 3 12 7 4 2 2 2" xfId="23613"/>
    <cellStyle name="Обычный 3 12 7 4 2 2 2 2" xfId="23614"/>
    <cellStyle name="Обычный 3 12 7 4 2 2 3" xfId="23615"/>
    <cellStyle name="Обычный 3 12 7 4 2 3" xfId="23616"/>
    <cellStyle name="Обычный 3 12 7 4 2 3 2" xfId="23617"/>
    <cellStyle name="Обычный 3 12 7 4 2 4" xfId="23618"/>
    <cellStyle name="Обычный 3 12 7 4 3" xfId="23619"/>
    <cellStyle name="Обычный 3 12 7 4 3 2" xfId="23620"/>
    <cellStyle name="Обычный 3 12 7 4 3 2 2" xfId="23621"/>
    <cellStyle name="Обычный 3 12 7 4 3 3" xfId="23622"/>
    <cellStyle name="Обычный 3 12 7 4 4" xfId="23623"/>
    <cellStyle name="Обычный 3 12 7 4 4 2" xfId="23624"/>
    <cellStyle name="Обычный 3 12 7 4 5" xfId="23625"/>
    <cellStyle name="Обычный 3 12 7 5" xfId="23626"/>
    <cellStyle name="Обычный 3 12 7 5 2" xfId="23627"/>
    <cellStyle name="Обычный 3 12 7 5 2 2" xfId="23628"/>
    <cellStyle name="Обычный 3 12 7 5 2 2 2" xfId="23629"/>
    <cellStyle name="Обычный 3 12 7 5 2 3" xfId="23630"/>
    <cellStyle name="Обычный 3 12 7 5 3" xfId="23631"/>
    <cellStyle name="Обычный 3 12 7 5 3 2" xfId="23632"/>
    <cellStyle name="Обычный 3 12 7 5 4" xfId="23633"/>
    <cellStyle name="Обычный 3 12 7 6" xfId="23634"/>
    <cellStyle name="Обычный 3 12 7 6 2" xfId="23635"/>
    <cellStyle name="Обычный 3 12 7 6 2 2" xfId="23636"/>
    <cellStyle name="Обычный 3 12 7 6 3" xfId="23637"/>
    <cellStyle name="Обычный 3 12 7 7" xfId="23638"/>
    <cellStyle name="Обычный 3 12 7 7 2" xfId="23639"/>
    <cellStyle name="Обычный 3 12 7 8" xfId="23640"/>
    <cellStyle name="Обычный 3 12 8" xfId="23641"/>
    <cellStyle name="Обычный 3 12 8 2" xfId="23642"/>
    <cellStyle name="Обычный 3 12 8 2 2" xfId="23643"/>
    <cellStyle name="Обычный 3 12 8 2 2 2" xfId="23644"/>
    <cellStyle name="Обычный 3 12 8 2 2 2 2" xfId="23645"/>
    <cellStyle name="Обычный 3 12 8 2 2 2 2 2" xfId="23646"/>
    <cellStyle name="Обычный 3 12 8 2 2 2 2 2 2" xfId="23647"/>
    <cellStyle name="Обычный 3 12 8 2 2 2 2 3" xfId="23648"/>
    <cellStyle name="Обычный 3 12 8 2 2 2 3" xfId="23649"/>
    <cellStyle name="Обычный 3 12 8 2 2 2 3 2" xfId="23650"/>
    <cellStyle name="Обычный 3 12 8 2 2 2 4" xfId="23651"/>
    <cellStyle name="Обычный 3 12 8 2 2 3" xfId="23652"/>
    <cellStyle name="Обычный 3 12 8 2 2 3 2" xfId="23653"/>
    <cellStyle name="Обычный 3 12 8 2 2 3 2 2" xfId="23654"/>
    <cellStyle name="Обычный 3 12 8 2 2 3 3" xfId="23655"/>
    <cellStyle name="Обычный 3 12 8 2 2 4" xfId="23656"/>
    <cellStyle name="Обычный 3 12 8 2 2 4 2" xfId="23657"/>
    <cellStyle name="Обычный 3 12 8 2 2 5" xfId="23658"/>
    <cellStyle name="Обычный 3 12 8 2 3" xfId="23659"/>
    <cellStyle name="Обычный 3 12 8 2 3 2" xfId="23660"/>
    <cellStyle name="Обычный 3 12 8 2 3 2 2" xfId="23661"/>
    <cellStyle name="Обычный 3 12 8 2 3 2 2 2" xfId="23662"/>
    <cellStyle name="Обычный 3 12 8 2 3 2 2 2 2" xfId="23663"/>
    <cellStyle name="Обычный 3 12 8 2 3 2 2 3" xfId="23664"/>
    <cellStyle name="Обычный 3 12 8 2 3 2 3" xfId="23665"/>
    <cellStyle name="Обычный 3 12 8 2 3 2 3 2" xfId="23666"/>
    <cellStyle name="Обычный 3 12 8 2 3 2 4" xfId="23667"/>
    <cellStyle name="Обычный 3 12 8 2 3 3" xfId="23668"/>
    <cellStyle name="Обычный 3 12 8 2 3 3 2" xfId="23669"/>
    <cellStyle name="Обычный 3 12 8 2 3 3 2 2" xfId="23670"/>
    <cellStyle name="Обычный 3 12 8 2 3 3 3" xfId="23671"/>
    <cellStyle name="Обычный 3 12 8 2 3 4" xfId="23672"/>
    <cellStyle name="Обычный 3 12 8 2 3 4 2" xfId="23673"/>
    <cellStyle name="Обычный 3 12 8 2 3 5" xfId="23674"/>
    <cellStyle name="Обычный 3 12 8 2 4" xfId="23675"/>
    <cellStyle name="Обычный 3 12 8 2 4 2" xfId="23676"/>
    <cellStyle name="Обычный 3 12 8 2 4 2 2" xfId="23677"/>
    <cellStyle name="Обычный 3 12 8 2 4 2 2 2" xfId="23678"/>
    <cellStyle name="Обычный 3 12 8 2 4 2 3" xfId="23679"/>
    <cellStyle name="Обычный 3 12 8 2 4 3" xfId="23680"/>
    <cellStyle name="Обычный 3 12 8 2 4 3 2" xfId="23681"/>
    <cellStyle name="Обычный 3 12 8 2 4 4" xfId="23682"/>
    <cellStyle name="Обычный 3 12 8 2 5" xfId="23683"/>
    <cellStyle name="Обычный 3 12 8 2 5 2" xfId="23684"/>
    <cellStyle name="Обычный 3 12 8 2 5 2 2" xfId="23685"/>
    <cellStyle name="Обычный 3 12 8 2 5 3" xfId="23686"/>
    <cellStyle name="Обычный 3 12 8 2 6" xfId="23687"/>
    <cellStyle name="Обычный 3 12 8 2 6 2" xfId="23688"/>
    <cellStyle name="Обычный 3 12 8 2 7" xfId="23689"/>
    <cellStyle name="Обычный 3 12 8 3" xfId="23690"/>
    <cellStyle name="Обычный 3 12 8 3 2" xfId="23691"/>
    <cellStyle name="Обычный 3 12 8 3 2 2" xfId="23692"/>
    <cellStyle name="Обычный 3 12 8 3 2 2 2" xfId="23693"/>
    <cellStyle name="Обычный 3 12 8 3 2 2 2 2" xfId="23694"/>
    <cellStyle name="Обычный 3 12 8 3 2 2 3" xfId="23695"/>
    <cellStyle name="Обычный 3 12 8 3 2 3" xfId="23696"/>
    <cellStyle name="Обычный 3 12 8 3 2 3 2" xfId="23697"/>
    <cellStyle name="Обычный 3 12 8 3 2 4" xfId="23698"/>
    <cellStyle name="Обычный 3 12 8 3 3" xfId="23699"/>
    <cellStyle name="Обычный 3 12 8 3 3 2" xfId="23700"/>
    <cellStyle name="Обычный 3 12 8 3 3 2 2" xfId="23701"/>
    <cellStyle name="Обычный 3 12 8 3 3 3" xfId="23702"/>
    <cellStyle name="Обычный 3 12 8 3 4" xfId="23703"/>
    <cellStyle name="Обычный 3 12 8 3 4 2" xfId="23704"/>
    <cellStyle name="Обычный 3 12 8 3 5" xfId="23705"/>
    <cellStyle name="Обычный 3 12 8 4" xfId="23706"/>
    <cellStyle name="Обычный 3 12 8 4 2" xfId="23707"/>
    <cellStyle name="Обычный 3 12 8 4 2 2" xfId="23708"/>
    <cellStyle name="Обычный 3 12 8 4 2 2 2" xfId="23709"/>
    <cellStyle name="Обычный 3 12 8 4 2 2 2 2" xfId="23710"/>
    <cellStyle name="Обычный 3 12 8 4 2 2 3" xfId="23711"/>
    <cellStyle name="Обычный 3 12 8 4 2 3" xfId="23712"/>
    <cellStyle name="Обычный 3 12 8 4 2 3 2" xfId="23713"/>
    <cellStyle name="Обычный 3 12 8 4 2 4" xfId="23714"/>
    <cellStyle name="Обычный 3 12 8 4 3" xfId="23715"/>
    <cellStyle name="Обычный 3 12 8 4 3 2" xfId="23716"/>
    <cellStyle name="Обычный 3 12 8 4 3 2 2" xfId="23717"/>
    <cellStyle name="Обычный 3 12 8 4 3 3" xfId="23718"/>
    <cellStyle name="Обычный 3 12 8 4 4" xfId="23719"/>
    <cellStyle name="Обычный 3 12 8 4 4 2" xfId="23720"/>
    <cellStyle name="Обычный 3 12 8 4 5" xfId="23721"/>
    <cellStyle name="Обычный 3 12 8 5" xfId="23722"/>
    <cellStyle name="Обычный 3 12 8 5 2" xfId="23723"/>
    <cellStyle name="Обычный 3 12 8 5 2 2" xfId="23724"/>
    <cellStyle name="Обычный 3 12 8 5 2 2 2" xfId="23725"/>
    <cellStyle name="Обычный 3 12 8 5 2 3" xfId="23726"/>
    <cellStyle name="Обычный 3 12 8 5 3" xfId="23727"/>
    <cellStyle name="Обычный 3 12 8 5 3 2" xfId="23728"/>
    <cellStyle name="Обычный 3 12 8 5 4" xfId="23729"/>
    <cellStyle name="Обычный 3 12 8 6" xfId="23730"/>
    <cellStyle name="Обычный 3 12 8 6 2" xfId="23731"/>
    <cellStyle name="Обычный 3 12 8 6 2 2" xfId="23732"/>
    <cellStyle name="Обычный 3 12 8 6 3" xfId="23733"/>
    <cellStyle name="Обычный 3 12 8 7" xfId="23734"/>
    <cellStyle name="Обычный 3 12 8 7 2" xfId="23735"/>
    <cellStyle name="Обычный 3 12 8 8" xfId="23736"/>
    <cellStyle name="Обычный 3 12 9" xfId="23737"/>
    <cellStyle name="Обычный 3 12 9 2" xfId="23738"/>
    <cellStyle name="Обычный 3 12 9 2 2" xfId="23739"/>
    <cellStyle name="Обычный 3 12 9 2 2 2" xfId="23740"/>
    <cellStyle name="Обычный 3 12 9 2 2 2 2" xfId="23741"/>
    <cellStyle name="Обычный 3 12 9 2 2 2 2 2" xfId="23742"/>
    <cellStyle name="Обычный 3 12 9 2 2 2 2 2 2" xfId="23743"/>
    <cellStyle name="Обычный 3 12 9 2 2 2 2 3" xfId="23744"/>
    <cellStyle name="Обычный 3 12 9 2 2 2 3" xfId="23745"/>
    <cellStyle name="Обычный 3 12 9 2 2 2 3 2" xfId="23746"/>
    <cellStyle name="Обычный 3 12 9 2 2 2 4" xfId="23747"/>
    <cellStyle name="Обычный 3 12 9 2 2 3" xfId="23748"/>
    <cellStyle name="Обычный 3 12 9 2 2 3 2" xfId="23749"/>
    <cellStyle name="Обычный 3 12 9 2 2 3 2 2" xfId="23750"/>
    <cellStyle name="Обычный 3 12 9 2 2 3 3" xfId="23751"/>
    <cellStyle name="Обычный 3 12 9 2 2 4" xfId="23752"/>
    <cellStyle name="Обычный 3 12 9 2 2 4 2" xfId="23753"/>
    <cellStyle name="Обычный 3 12 9 2 2 5" xfId="23754"/>
    <cellStyle name="Обычный 3 12 9 2 3" xfId="23755"/>
    <cellStyle name="Обычный 3 12 9 2 3 2" xfId="23756"/>
    <cellStyle name="Обычный 3 12 9 2 3 2 2" xfId="23757"/>
    <cellStyle name="Обычный 3 12 9 2 3 2 2 2" xfId="23758"/>
    <cellStyle name="Обычный 3 12 9 2 3 2 2 2 2" xfId="23759"/>
    <cellStyle name="Обычный 3 12 9 2 3 2 2 3" xfId="23760"/>
    <cellStyle name="Обычный 3 12 9 2 3 2 3" xfId="23761"/>
    <cellStyle name="Обычный 3 12 9 2 3 2 3 2" xfId="23762"/>
    <cellStyle name="Обычный 3 12 9 2 3 2 4" xfId="23763"/>
    <cellStyle name="Обычный 3 12 9 2 3 3" xfId="23764"/>
    <cellStyle name="Обычный 3 12 9 2 3 3 2" xfId="23765"/>
    <cellStyle name="Обычный 3 12 9 2 3 3 2 2" xfId="23766"/>
    <cellStyle name="Обычный 3 12 9 2 3 3 3" xfId="23767"/>
    <cellStyle name="Обычный 3 12 9 2 3 4" xfId="23768"/>
    <cellStyle name="Обычный 3 12 9 2 3 4 2" xfId="23769"/>
    <cellStyle name="Обычный 3 12 9 2 3 5" xfId="23770"/>
    <cellStyle name="Обычный 3 12 9 2 4" xfId="23771"/>
    <cellStyle name="Обычный 3 12 9 2 4 2" xfId="23772"/>
    <cellStyle name="Обычный 3 12 9 2 4 2 2" xfId="23773"/>
    <cellStyle name="Обычный 3 12 9 2 4 2 2 2" xfId="23774"/>
    <cellStyle name="Обычный 3 12 9 2 4 2 3" xfId="23775"/>
    <cellStyle name="Обычный 3 12 9 2 4 3" xfId="23776"/>
    <cellStyle name="Обычный 3 12 9 2 4 3 2" xfId="23777"/>
    <cellStyle name="Обычный 3 12 9 2 4 4" xfId="23778"/>
    <cellStyle name="Обычный 3 12 9 2 5" xfId="23779"/>
    <cellStyle name="Обычный 3 12 9 2 5 2" xfId="23780"/>
    <cellStyle name="Обычный 3 12 9 2 5 2 2" xfId="23781"/>
    <cellStyle name="Обычный 3 12 9 2 5 3" xfId="23782"/>
    <cellStyle name="Обычный 3 12 9 2 6" xfId="23783"/>
    <cellStyle name="Обычный 3 12 9 2 6 2" xfId="23784"/>
    <cellStyle name="Обычный 3 12 9 2 7" xfId="23785"/>
    <cellStyle name="Обычный 3 12 9 3" xfId="23786"/>
    <cellStyle name="Обычный 3 12 9 3 2" xfId="23787"/>
    <cellStyle name="Обычный 3 12 9 3 2 2" xfId="23788"/>
    <cellStyle name="Обычный 3 12 9 3 2 2 2" xfId="23789"/>
    <cellStyle name="Обычный 3 12 9 3 2 2 2 2" xfId="23790"/>
    <cellStyle name="Обычный 3 12 9 3 2 2 3" xfId="23791"/>
    <cellStyle name="Обычный 3 12 9 3 2 3" xfId="23792"/>
    <cellStyle name="Обычный 3 12 9 3 2 3 2" xfId="23793"/>
    <cellStyle name="Обычный 3 12 9 3 2 4" xfId="23794"/>
    <cellStyle name="Обычный 3 12 9 3 3" xfId="23795"/>
    <cellStyle name="Обычный 3 12 9 3 3 2" xfId="23796"/>
    <cellStyle name="Обычный 3 12 9 3 3 2 2" xfId="23797"/>
    <cellStyle name="Обычный 3 12 9 3 3 3" xfId="23798"/>
    <cellStyle name="Обычный 3 12 9 3 4" xfId="23799"/>
    <cellStyle name="Обычный 3 12 9 3 4 2" xfId="23800"/>
    <cellStyle name="Обычный 3 12 9 3 5" xfId="23801"/>
    <cellStyle name="Обычный 3 12 9 4" xfId="23802"/>
    <cellStyle name="Обычный 3 12 9 4 2" xfId="23803"/>
    <cellStyle name="Обычный 3 12 9 4 2 2" xfId="23804"/>
    <cellStyle name="Обычный 3 12 9 4 2 2 2" xfId="23805"/>
    <cellStyle name="Обычный 3 12 9 4 2 2 2 2" xfId="23806"/>
    <cellStyle name="Обычный 3 12 9 4 2 2 3" xfId="23807"/>
    <cellStyle name="Обычный 3 12 9 4 2 3" xfId="23808"/>
    <cellStyle name="Обычный 3 12 9 4 2 3 2" xfId="23809"/>
    <cellStyle name="Обычный 3 12 9 4 2 4" xfId="23810"/>
    <cellStyle name="Обычный 3 12 9 4 3" xfId="23811"/>
    <cellStyle name="Обычный 3 12 9 4 3 2" xfId="23812"/>
    <cellStyle name="Обычный 3 12 9 4 3 2 2" xfId="23813"/>
    <cellStyle name="Обычный 3 12 9 4 3 3" xfId="23814"/>
    <cellStyle name="Обычный 3 12 9 4 4" xfId="23815"/>
    <cellStyle name="Обычный 3 12 9 4 4 2" xfId="23816"/>
    <cellStyle name="Обычный 3 12 9 4 5" xfId="23817"/>
    <cellStyle name="Обычный 3 12 9 5" xfId="23818"/>
    <cellStyle name="Обычный 3 12 9 5 2" xfId="23819"/>
    <cellStyle name="Обычный 3 12 9 5 2 2" xfId="23820"/>
    <cellStyle name="Обычный 3 12 9 5 2 2 2" xfId="23821"/>
    <cellStyle name="Обычный 3 12 9 5 2 3" xfId="23822"/>
    <cellStyle name="Обычный 3 12 9 5 3" xfId="23823"/>
    <cellStyle name="Обычный 3 12 9 5 3 2" xfId="23824"/>
    <cellStyle name="Обычный 3 12 9 5 4" xfId="23825"/>
    <cellStyle name="Обычный 3 12 9 6" xfId="23826"/>
    <cellStyle name="Обычный 3 12 9 6 2" xfId="23827"/>
    <cellStyle name="Обычный 3 12 9 6 2 2" xfId="23828"/>
    <cellStyle name="Обычный 3 12 9 6 3" xfId="23829"/>
    <cellStyle name="Обычный 3 12 9 7" xfId="23830"/>
    <cellStyle name="Обычный 3 12 9 7 2" xfId="23831"/>
    <cellStyle name="Обычный 3 12 9 8" xfId="23832"/>
    <cellStyle name="Обычный 3 13" xfId="23833"/>
    <cellStyle name="Обычный 3 13 10" xfId="23834"/>
    <cellStyle name="Обычный 3 13 10 2" xfId="23835"/>
    <cellStyle name="Обычный 3 13 10 2 2" xfId="23836"/>
    <cellStyle name="Обычный 3 13 10 2 2 2" xfId="23837"/>
    <cellStyle name="Обычный 3 13 10 2 2 2 2" xfId="23838"/>
    <cellStyle name="Обычный 3 13 10 2 2 2 2 2" xfId="23839"/>
    <cellStyle name="Обычный 3 13 10 2 2 2 2 2 2" xfId="23840"/>
    <cellStyle name="Обычный 3 13 10 2 2 2 2 3" xfId="23841"/>
    <cellStyle name="Обычный 3 13 10 2 2 2 3" xfId="23842"/>
    <cellStyle name="Обычный 3 13 10 2 2 2 3 2" xfId="23843"/>
    <cellStyle name="Обычный 3 13 10 2 2 2 4" xfId="23844"/>
    <cellStyle name="Обычный 3 13 10 2 2 3" xfId="23845"/>
    <cellStyle name="Обычный 3 13 10 2 2 3 2" xfId="23846"/>
    <cellStyle name="Обычный 3 13 10 2 2 3 2 2" xfId="23847"/>
    <cellStyle name="Обычный 3 13 10 2 2 3 3" xfId="23848"/>
    <cellStyle name="Обычный 3 13 10 2 2 4" xfId="23849"/>
    <cellStyle name="Обычный 3 13 10 2 2 4 2" xfId="23850"/>
    <cellStyle name="Обычный 3 13 10 2 2 5" xfId="23851"/>
    <cellStyle name="Обычный 3 13 10 2 3" xfId="23852"/>
    <cellStyle name="Обычный 3 13 10 2 3 2" xfId="23853"/>
    <cellStyle name="Обычный 3 13 10 2 3 2 2" xfId="23854"/>
    <cellStyle name="Обычный 3 13 10 2 3 2 2 2" xfId="23855"/>
    <cellStyle name="Обычный 3 13 10 2 3 2 2 2 2" xfId="23856"/>
    <cellStyle name="Обычный 3 13 10 2 3 2 2 3" xfId="23857"/>
    <cellStyle name="Обычный 3 13 10 2 3 2 3" xfId="23858"/>
    <cellStyle name="Обычный 3 13 10 2 3 2 3 2" xfId="23859"/>
    <cellStyle name="Обычный 3 13 10 2 3 2 4" xfId="23860"/>
    <cellStyle name="Обычный 3 13 10 2 3 3" xfId="23861"/>
    <cellStyle name="Обычный 3 13 10 2 3 3 2" xfId="23862"/>
    <cellStyle name="Обычный 3 13 10 2 3 3 2 2" xfId="23863"/>
    <cellStyle name="Обычный 3 13 10 2 3 3 3" xfId="23864"/>
    <cellStyle name="Обычный 3 13 10 2 3 4" xfId="23865"/>
    <cellStyle name="Обычный 3 13 10 2 3 4 2" xfId="23866"/>
    <cellStyle name="Обычный 3 13 10 2 3 5" xfId="23867"/>
    <cellStyle name="Обычный 3 13 10 2 4" xfId="23868"/>
    <cellStyle name="Обычный 3 13 10 2 4 2" xfId="23869"/>
    <cellStyle name="Обычный 3 13 10 2 4 2 2" xfId="23870"/>
    <cellStyle name="Обычный 3 13 10 2 4 2 2 2" xfId="23871"/>
    <cellStyle name="Обычный 3 13 10 2 4 2 3" xfId="23872"/>
    <cellStyle name="Обычный 3 13 10 2 4 3" xfId="23873"/>
    <cellStyle name="Обычный 3 13 10 2 4 3 2" xfId="23874"/>
    <cellStyle name="Обычный 3 13 10 2 4 4" xfId="23875"/>
    <cellStyle name="Обычный 3 13 10 2 5" xfId="23876"/>
    <cellStyle name="Обычный 3 13 10 2 5 2" xfId="23877"/>
    <cellStyle name="Обычный 3 13 10 2 5 2 2" xfId="23878"/>
    <cellStyle name="Обычный 3 13 10 2 5 3" xfId="23879"/>
    <cellStyle name="Обычный 3 13 10 2 6" xfId="23880"/>
    <cellStyle name="Обычный 3 13 10 2 6 2" xfId="23881"/>
    <cellStyle name="Обычный 3 13 10 2 7" xfId="23882"/>
    <cellStyle name="Обычный 3 13 10 3" xfId="23883"/>
    <cellStyle name="Обычный 3 13 10 3 2" xfId="23884"/>
    <cellStyle name="Обычный 3 13 10 3 2 2" xfId="23885"/>
    <cellStyle name="Обычный 3 13 10 3 2 2 2" xfId="23886"/>
    <cellStyle name="Обычный 3 13 10 3 2 2 2 2" xfId="23887"/>
    <cellStyle name="Обычный 3 13 10 3 2 2 3" xfId="23888"/>
    <cellStyle name="Обычный 3 13 10 3 2 3" xfId="23889"/>
    <cellStyle name="Обычный 3 13 10 3 2 3 2" xfId="23890"/>
    <cellStyle name="Обычный 3 13 10 3 2 4" xfId="23891"/>
    <cellStyle name="Обычный 3 13 10 3 3" xfId="23892"/>
    <cellStyle name="Обычный 3 13 10 3 3 2" xfId="23893"/>
    <cellStyle name="Обычный 3 13 10 3 3 2 2" xfId="23894"/>
    <cellStyle name="Обычный 3 13 10 3 3 3" xfId="23895"/>
    <cellStyle name="Обычный 3 13 10 3 4" xfId="23896"/>
    <cellStyle name="Обычный 3 13 10 3 4 2" xfId="23897"/>
    <cellStyle name="Обычный 3 13 10 3 5" xfId="23898"/>
    <cellStyle name="Обычный 3 13 10 4" xfId="23899"/>
    <cellStyle name="Обычный 3 13 10 4 2" xfId="23900"/>
    <cellStyle name="Обычный 3 13 10 4 2 2" xfId="23901"/>
    <cellStyle name="Обычный 3 13 10 4 2 2 2" xfId="23902"/>
    <cellStyle name="Обычный 3 13 10 4 2 2 2 2" xfId="23903"/>
    <cellStyle name="Обычный 3 13 10 4 2 2 3" xfId="23904"/>
    <cellStyle name="Обычный 3 13 10 4 2 3" xfId="23905"/>
    <cellStyle name="Обычный 3 13 10 4 2 3 2" xfId="23906"/>
    <cellStyle name="Обычный 3 13 10 4 2 4" xfId="23907"/>
    <cellStyle name="Обычный 3 13 10 4 3" xfId="23908"/>
    <cellStyle name="Обычный 3 13 10 4 3 2" xfId="23909"/>
    <cellStyle name="Обычный 3 13 10 4 3 2 2" xfId="23910"/>
    <cellStyle name="Обычный 3 13 10 4 3 3" xfId="23911"/>
    <cellStyle name="Обычный 3 13 10 4 4" xfId="23912"/>
    <cellStyle name="Обычный 3 13 10 4 4 2" xfId="23913"/>
    <cellStyle name="Обычный 3 13 10 4 5" xfId="23914"/>
    <cellStyle name="Обычный 3 13 10 5" xfId="23915"/>
    <cellStyle name="Обычный 3 13 10 5 2" xfId="23916"/>
    <cellStyle name="Обычный 3 13 10 5 2 2" xfId="23917"/>
    <cellStyle name="Обычный 3 13 10 5 2 2 2" xfId="23918"/>
    <cellStyle name="Обычный 3 13 10 5 2 3" xfId="23919"/>
    <cellStyle name="Обычный 3 13 10 5 3" xfId="23920"/>
    <cellStyle name="Обычный 3 13 10 5 3 2" xfId="23921"/>
    <cellStyle name="Обычный 3 13 10 5 4" xfId="23922"/>
    <cellStyle name="Обычный 3 13 10 6" xfId="23923"/>
    <cellStyle name="Обычный 3 13 10 6 2" xfId="23924"/>
    <cellStyle name="Обычный 3 13 10 6 2 2" xfId="23925"/>
    <cellStyle name="Обычный 3 13 10 6 3" xfId="23926"/>
    <cellStyle name="Обычный 3 13 10 7" xfId="23927"/>
    <cellStyle name="Обычный 3 13 10 7 2" xfId="23928"/>
    <cellStyle name="Обычный 3 13 10 8" xfId="23929"/>
    <cellStyle name="Обычный 3 13 11" xfId="23930"/>
    <cellStyle name="Обычный 3 13 11 2" xfId="23931"/>
    <cellStyle name="Обычный 3 13 11 2 2" xfId="23932"/>
    <cellStyle name="Обычный 3 13 11 2 2 2" xfId="23933"/>
    <cellStyle name="Обычный 3 13 11 2 2 2 2" xfId="23934"/>
    <cellStyle name="Обычный 3 13 11 2 2 2 2 2" xfId="23935"/>
    <cellStyle name="Обычный 3 13 11 2 2 2 2 2 2" xfId="23936"/>
    <cellStyle name="Обычный 3 13 11 2 2 2 2 3" xfId="23937"/>
    <cellStyle name="Обычный 3 13 11 2 2 2 3" xfId="23938"/>
    <cellStyle name="Обычный 3 13 11 2 2 2 3 2" xfId="23939"/>
    <cellStyle name="Обычный 3 13 11 2 2 2 4" xfId="23940"/>
    <cellStyle name="Обычный 3 13 11 2 2 3" xfId="23941"/>
    <cellStyle name="Обычный 3 13 11 2 2 3 2" xfId="23942"/>
    <cellStyle name="Обычный 3 13 11 2 2 3 2 2" xfId="23943"/>
    <cellStyle name="Обычный 3 13 11 2 2 3 3" xfId="23944"/>
    <cellStyle name="Обычный 3 13 11 2 2 4" xfId="23945"/>
    <cellStyle name="Обычный 3 13 11 2 2 4 2" xfId="23946"/>
    <cellStyle name="Обычный 3 13 11 2 2 5" xfId="23947"/>
    <cellStyle name="Обычный 3 13 11 2 3" xfId="23948"/>
    <cellStyle name="Обычный 3 13 11 2 3 2" xfId="23949"/>
    <cellStyle name="Обычный 3 13 11 2 3 2 2" xfId="23950"/>
    <cellStyle name="Обычный 3 13 11 2 3 2 2 2" xfId="23951"/>
    <cellStyle name="Обычный 3 13 11 2 3 2 2 2 2" xfId="23952"/>
    <cellStyle name="Обычный 3 13 11 2 3 2 2 3" xfId="23953"/>
    <cellStyle name="Обычный 3 13 11 2 3 2 3" xfId="23954"/>
    <cellStyle name="Обычный 3 13 11 2 3 2 3 2" xfId="23955"/>
    <cellStyle name="Обычный 3 13 11 2 3 2 4" xfId="23956"/>
    <cellStyle name="Обычный 3 13 11 2 3 3" xfId="23957"/>
    <cellStyle name="Обычный 3 13 11 2 3 3 2" xfId="23958"/>
    <cellStyle name="Обычный 3 13 11 2 3 3 2 2" xfId="23959"/>
    <cellStyle name="Обычный 3 13 11 2 3 3 3" xfId="23960"/>
    <cellStyle name="Обычный 3 13 11 2 3 4" xfId="23961"/>
    <cellStyle name="Обычный 3 13 11 2 3 4 2" xfId="23962"/>
    <cellStyle name="Обычный 3 13 11 2 3 5" xfId="23963"/>
    <cellStyle name="Обычный 3 13 11 2 4" xfId="23964"/>
    <cellStyle name="Обычный 3 13 11 2 4 2" xfId="23965"/>
    <cellStyle name="Обычный 3 13 11 2 4 2 2" xfId="23966"/>
    <cellStyle name="Обычный 3 13 11 2 4 2 2 2" xfId="23967"/>
    <cellStyle name="Обычный 3 13 11 2 4 2 3" xfId="23968"/>
    <cellStyle name="Обычный 3 13 11 2 4 3" xfId="23969"/>
    <cellStyle name="Обычный 3 13 11 2 4 3 2" xfId="23970"/>
    <cellStyle name="Обычный 3 13 11 2 4 4" xfId="23971"/>
    <cellStyle name="Обычный 3 13 11 2 5" xfId="23972"/>
    <cellStyle name="Обычный 3 13 11 2 5 2" xfId="23973"/>
    <cellStyle name="Обычный 3 13 11 2 5 2 2" xfId="23974"/>
    <cellStyle name="Обычный 3 13 11 2 5 3" xfId="23975"/>
    <cellStyle name="Обычный 3 13 11 2 6" xfId="23976"/>
    <cellStyle name="Обычный 3 13 11 2 6 2" xfId="23977"/>
    <cellStyle name="Обычный 3 13 11 2 7" xfId="23978"/>
    <cellStyle name="Обычный 3 13 11 3" xfId="23979"/>
    <cellStyle name="Обычный 3 13 11 3 2" xfId="23980"/>
    <cellStyle name="Обычный 3 13 11 3 2 2" xfId="23981"/>
    <cellStyle name="Обычный 3 13 11 3 2 2 2" xfId="23982"/>
    <cellStyle name="Обычный 3 13 11 3 2 2 2 2" xfId="23983"/>
    <cellStyle name="Обычный 3 13 11 3 2 2 3" xfId="23984"/>
    <cellStyle name="Обычный 3 13 11 3 2 3" xfId="23985"/>
    <cellStyle name="Обычный 3 13 11 3 2 3 2" xfId="23986"/>
    <cellStyle name="Обычный 3 13 11 3 2 4" xfId="23987"/>
    <cellStyle name="Обычный 3 13 11 3 3" xfId="23988"/>
    <cellStyle name="Обычный 3 13 11 3 3 2" xfId="23989"/>
    <cellStyle name="Обычный 3 13 11 3 3 2 2" xfId="23990"/>
    <cellStyle name="Обычный 3 13 11 3 3 3" xfId="23991"/>
    <cellStyle name="Обычный 3 13 11 3 4" xfId="23992"/>
    <cellStyle name="Обычный 3 13 11 3 4 2" xfId="23993"/>
    <cellStyle name="Обычный 3 13 11 3 5" xfId="23994"/>
    <cellStyle name="Обычный 3 13 11 4" xfId="23995"/>
    <cellStyle name="Обычный 3 13 11 4 2" xfId="23996"/>
    <cellStyle name="Обычный 3 13 11 4 2 2" xfId="23997"/>
    <cellStyle name="Обычный 3 13 11 4 2 2 2" xfId="23998"/>
    <cellStyle name="Обычный 3 13 11 4 2 2 2 2" xfId="23999"/>
    <cellStyle name="Обычный 3 13 11 4 2 2 3" xfId="24000"/>
    <cellStyle name="Обычный 3 13 11 4 2 3" xfId="24001"/>
    <cellStyle name="Обычный 3 13 11 4 2 3 2" xfId="24002"/>
    <cellStyle name="Обычный 3 13 11 4 2 4" xfId="24003"/>
    <cellStyle name="Обычный 3 13 11 4 3" xfId="24004"/>
    <cellStyle name="Обычный 3 13 11 4 3 2" xfId="24005"/>
    <cellStyle name="Обычный 3 13 11 4 3 2 2" xfId="24006"/>
    <cellStyle name="Обычный 3 13 11 4 3 3" xfId="24007"/>
    <cellStyle name="Обычный 3 13 11 4 4" xfId="24008"/>
    <cellStyle name="Обычный 3 13 11 4 4 2" xfId="24009"/>
    <cellStyle name="Обычный 3 13 11 4 5" xfId="24010"/>
    <cellStyle name="Обычный 3 13 11 5" xfId="24011"/>
    <cellStyle name="Обычный 3 13 11 5 2" xfId="24012"/>
    <cellStyle name="Обычный 3 13 11 5 2 2" xfId="24013"/>
    <cellStyle name="Обычный 3 13 11 5 2 2 2" xfId="24014"/>
    <cellStyle name="Обычный 3 13 11 5 2 3" xfId="24015"/>
    <cellStyle name="Обычный 3 13 11 5 3" xfId="24016"/>
    <cellStyle name="Обычный 3 13 11 5 3 2" xfId="24017"/>
    <cellStyle name="Обычный 3 13 11 5 4" xfId="24018"/>
    <cellStyle name="Обычный 3 13 11 6" xfId="24019"/>
    <cellStyle name="Обычный 3 13 11 6 2" xfId="24020"/>
    <cellStyle name="Обычный 3 13 11 6 2 2" xfId="24021"/>
    <cellStyle name="Обычный 3 13 11 6 3" xfId="24022"/>
    <cellStyle name="Обычный 3 13 11 7" xfId="24023"/>
    <cellStyle name="Обычный 3 13 11 7 2" xfId="24024"/>
    <cellStyle name="Обычный 3 13 11 8" xfId="24025"/>
    <cellStyle name="Обычный 3 13 12" xfId="24026"/>
    <cellStyle name="Обычный 3 13 12 2" xfId="24027"/>
    <cellStyle name="Обычный 3 13 12 2 2" xfId="24028"/>
    <cellStyle name="Обычный 3 13 12 2 2 2" xfId="24029"/>
    <cellStyle name="Обычный 3 13 12 2 2 2 2" xfId="24030"/>
    <cellStyle name="Обычный 3 13 12 2 2 2 2 2" xfId="24031"/>
    <cellStyle name="Обычный 3 13 12 2 2 2 2 2 2" xfId="24032"/>
    <cellStyle name="Обычный 3 13 12 2 2 2 2 3" xfId="24033"/>
    <cellStyle name="Обычный 3 13 12 2 2 2 3" xfId="24034"/>
    <cellStyle name="Обычный 3 13 12 2 2 2 3 2" xfId="24035"/>
    <cellStyle name="Обычный 3 13 12 2 2 2 4" xfId="24036"/>
    <cellStyle name="Обычный 3 13 12 2 2 3" xfId="24037"/>
    <cellStyle name="Обычный 3 13 12 2 2 3 2" xfId="24038"/>
    <cellStyle name="Обычный 3 13 12 2 2 3 2 2" xfId="24039"/>
    <cellStyle name="Обычный 3 13 12 2 2 3 3" xfId="24040"/>
    <cellStyle name="Обычный 3 13 12 2 2 4" xfId="24041"/>
    <cellStyle name="Обычный 3 13 12 2 2 4 2" xfId="24042"/>
    <cellStyle name="Обычный 3 13 12 2 2 5" xfId="24043"/>
    <cellStyle name="Обычный 3 13 12 2 3" xfId="24044"/>
    <cellStyle name="Обычный 3 13 12 2 3 2" xfId="24045"/>
    <cellStyle name="Обычный 3 13 12 2 3 2 2" xfId="24046"/>
    <cellStyle name="Обычный 3 13 12 2 3 2 2 2" xfId="24047"/>
    <cellStyle name="Обычный 3 13 12 2 3 2 2 2 2" xfId="24048"/>
    <cellStyle name="Обычный 3 13 12 2 3 2 2 3" xfId="24049"/>
    <cellStyle name="Обычный 3 13 12 2 3 2 3" xfId="24050"/>
    <cellStyle name="Обычный 3 13 12 2 3 2 3 2" xfId="24051"/>
    <cellStyle name="Обычный 3 13 12 2 3 2 4" xfId="24052"/>
    <cellStyle name="Обычный 3 13 12 2 3 3" xfId="24053"/>
    <cellStyle name="Обычный 3 13 12 2 3 3 2" xfId="24054"/>
    <cellStyle name="Обычный 3 13 12 2 3 3 2 2" xfId="24055"/>
    <cellStyle name="Обычный 3 13 12 2 3 3 3" xfId="24056"/>
    <cellStyle name="Обычный 3 13 12 2 3 4" xfId="24057"/>
    <cellStyle name="Обычный 3 13 12 2 3 4 2" xfId="24058"/>
    <cellStyle name="Обычный 3 13 12 2 3 5" xfId="24059"/>
    <cellStyle name="Обычный 3 13 12 2 4" xfId="24060"/>
    <cellStyle name="Обычный 3 13 12 2 4 2" xfId="24061"/>
    <cellStyle name="Обычный 3 13 12 2 4 2 2" xfId="24062"/>
    <cellStyle name="Обычный 3 13 12 2 4 2 2 2" xfId="24063"/>
    <cellStyle name="Обычный 3 13 12 2 4 2 3" xfId="24064"/>
    <cellStyle name="Обычный 3 13 12 2 4 3" xfId="24065"/>
    <cellStyle name="Обычный 3 13 12 2 4 3 2" xfId="24066"/>
    <cellStyle name="Обычный 3 13 12 2 4 4" xfId="24067"/>
    <cellStyle name="Обычный 3 13 12 2 5" xfId="24068"/>
    <cellStyle name="Обычный 3 13 12 2 5 2" xfId="24069"/>
    <cellStyle name="Обычный 3 13 12 2 5 2 2" xfId="24070"/>
    <cellStyle name="Обычный 3 13 12 2 5 3" xfId="24071"/>
    <cellStyle name="Обычный 3 13 12 2 6" xfId="24072"/>
    <cellStyle name="Обычный 3 13 12 2 6 2" xfId="24073"/>
    <cellStyle name="Обычный 3 13 12 2 7" xfId="24074"/>
    <cellStyle name="Обычный 3 13 12 3" xfId="24075"/>
    <cellStyle name="Обычный 3 13 12 3 2" xfId="24076"/>
    <cellStyle name="Обычный 3 13 12 3 2 2" xfId="24077"/>
    <cellStyle name="Обычный 3 13 12 3 2 2 2" xfId="24078"/>
    <cellStyle name="Обычный 3 13 12 3 2 2 2 2" xfId="24079"/>
    <cellStyle name="Обычный 3 13 12 3 2 2 3" xfId="24080"/>
    <cellStyle name="Обычный 3 13 12 3 2 3" xfId="24081"/>
    <cellStyle name="Обычный 3 13 12 3 2 3 2" xfId="24082"/>
    <cellStyle name="Обычный 3 13 12 3 2 4" xfId="24083"/>
    <cellStyle name="Обычный 3 13 12 3 3" xfId="24084"/>
    <cellStyle name="Обычный 3 13 12 3 3 2" xfId="24085"/>
    <cellStyle name="Обычный 3 13 12 3 3 2 2" xfId="24086"/>
    <cellStyle name="Обычный 3 13 12 3 3 3" xfId="24087"/>
    <cellStyle name="Обычный 3 13 12 3 4" xfId="24088"/>
    <cellStyle name="Обычный 3 13 12 3 4 2" xfId="24089"/>
    <cellStyle name="Обычный 3 13 12 3 5" xfId="24090"/>
    <cellStyle name="Обычный 3 13 12 4" xfId="24091"/>
    <cellStyle name="Обычный 3 13 12 4 2" xfId="24092"/>
    <cellStyle name="Обычный 3 13 12 4 2 2" xfId="24093"/>
    <cellStyle name="Обычный 3 13 12 4 2 2 2" xfId="24094"/>
    <cellStyle name="Обычный 3 13 12 4 2 2 2 2" xfId="24095"/>
    <cellStyle name="Обычный 3 13 12 4 2 2 3" xfId="24096"/>
    <cellStyle name="Обычный 3 13 12 4 2 3" xfId="24097"/>
    <cellStyle name="Обычный 3 13 12 4 2 3 2" xfId="24098"/>
    <cellStyle name="Обычный 3 13 12 4 2 4" xfId="24099"/>
    <cellStyle name="Обычный 3 13 12 4 3" xfId="24100"/>
    <cellStyle name="Обычный 3 13 12 4 3 2" xfId="24101"/>
    <cellStyle name="Обычный 3 13 12 4 3 2 2" xfId="24102"/>
    <cellStyle name="Обычный 3 13 12 4 3 3" xfId="24103"/>
    <cellStyle name="Обычный 3 13 12 4 4" xfId="24104"/>
    <cellStyle name="Обычный 3 13 12 4 4 2" xfId="24105"/>
    <cellStyle name="Обычный 3 13 12 4 5" xfId="24106"/>
    <cellStyle name="Обычный 3 13 12 5" xfId="24107"/>
    <cellStyle name="Обычный 3 13 12 5 2" xfId="24108"/>
    <cellStyle name="Обычный 3 13 12 5 2 2" xfId="24109"/>
    <cellStyle name="Обычный 3 13 12 5 2 2 2" xfId="24110"/>
    <cellStyle name="Обычный 3 13 12 5 2 3" xfId="24111"/>
    <cellStyle name="Обычный 3 13 12 5 3" xfId="24112"/>
    <cellStyle name="Обычный 3 13 12 5 3 2" xfId="24113"/>
    <cellStyle name="Обычный 3 13 12 5 4" xfId="24114"/>
    <cellStyle name="Обычный 3 13 12 6" xfId="24115"/>
    <cellStyle name="Обычный 3 13 12 6 2" xfId="24116"/>
    <cellStyle name="Обычный 3 13 12 6 2 2" xfId="24117"/>
    <cellStyle name="Обычный 3 13 12 6 3" xfId="24118"/>
    <cellStyle name="Обычный 3 13 12 7" xfId="24119"/>
    <cellStyle name="Обычный 3 13 12 7 2" xfId="24120"/>
    <cellStyle name="Обычный 3 13 12 8" xfId="24121"/>
    <cellStyle name="Обычный 3 13 13" xfId="24122"/>
    <cellStyle name="Обычный 3 13 13 2" xfId="24123"/>
    <cellStyle name="Обычный 3 13 13 2 2" xfId="24124"/>
    <cellStyle name="Обычный 3 13 13 2 2 2" xfId="24125"/>
    <cellStyle name="Обычный 3 13 13 2 2 2 2" xfId="24126"/>
    <cellStyle name="Обычный 3 13 13 2 2 2 2 2" xfId="24127"/>
    <cellStyle name="Обычный 3 13 13 2 2 2 2 2 2" xfId="24128"/>
    <cellStyle name="Обычный 3 13 13 2 2 2 2 3" xfId="24129"/>
    <cellStyle name="Обычный 3 13 13 2 2 2 3" xfId="24130"/>
    <cellStyle name="Обычный 3 13 13 2 2 2 3 2" xfId="24131"/>
    <cellStyle name="Обычный 3 13 13 2 2 2 4" xfId="24132"/>
    <cellStyle name="Обычный 3 13 13 2 2 3" xfId="24133"/>
    <cellStyle name="Обычный 3 13 13 2 2 3 2" xfId="24134"/>
    <cellStyle name="Обычный 3 13 13 2 2 3 2 2" xfId="24135"/>
    <cellStyle name="Обычный 3 13 13 2 2 3 3" xfId="24136"/>
    <cellStyle name="Обычный 3 13 13 2 2 4" xfId="24137"/>
    <cellStyle name="Обычный 3 13 13 2 2 4 2" xfId="24138"/>
    <cellStyle name="Обычный 3 13 13 2 2 5" xfId="24139"/>
    <cellStyle name="Обычный 3 13 13 2 3" xfId="24140"/>
    <cellStyle name="Обычный 3 13 13 2 3 2" xfId="24141"/>
    <cellStyle name="Обычный 3 13 13 2 3 2 2" xfId="24142"/>
    <cellStyle name="Обычный 3 13 13 2 3 2 2 2" xfId="24143"/>
    <cellStyle name="Обычный 3 13 13 2 3 2 2 2 2" xfId="24144"/>
    <cellStyle name="Обычный 3 13 13 2 3 2 2 3" xfId="24145"/>
    <cellStyle name="Обычный 3 13 13 2 3 2 3" xfId="24146"/>
    <cellStyle name="Обычный 3 13 13 2 3 2 3 2" xfId="24147"/>
    <cellStyle name="Обычный 3 13 13 2 3 2 4" xfId="24148"/>
    <cellStyle name="Обычный 3 13 13 2 3 3" xfId="24149"/>
    <cellStyle name="Обычный 3 13 13 2 3 3 2" xfId="24150"/>
    <cellStyle name="Обычный 3 13 13 2 3 3 2 2" xfId="24151"/>
    <cellStyle name="Обычный 3 13 13 2 3 3 3" xfId="24152"/>
    <cellStyle name="Обычный 3 13 13 2 3 4" xfId="24153"/>
    <cellStyle name="Обычный 3 13 13 2 3 4 2" xfId="24154"/>
    <cellStyle name="Обычный 3 13 13 2 3 5" xfId="24155"/>
    <cellStyle name="Обычный 3 13 13 2 4" xfId="24156"/>
    <cellStyle name="Обычный 3 13 13 2 4 2" xfId="24157"/>
    <cellStyle name="Обычный 3 13 13 2 4 2 2" xfId="24158"/>
    <cellStyle name="Обычный 3 13 13 2 4 2 2 2" xfId="24159"/>
    <cellStyle name="Обычный 3 13 13 2 4 2 3" xfId="24160"/>
    <cellStyle name="Обычный 3 13 13 2 4 3" xfId="24161"/>
    <cellStyle name="Обычный 3 13 13 2 4 3 2" xfId="24162"/>
    <cellStyle name="Обычный 3 13 13 2 4 4" xfId="24163"/>
    <cellStyle name="Обычный 3 13 13 2 5" xfId="24164"/>
    <cellStyle name="Обычный 3 13 13 2 5 2" xfId="24165"/>
    <cellStyle name="Обычный 3 13 13 2 5 2 2" xfId="24166"/>
    <cellStyle name="Обычный 3 13 13 2 5 3" xfId="24167"/>
    <cellStyle name="Обычный 3 13 13 2 6" xfId="24168"/>
    <cellStyle name="Обычный 3 13 13 2 6 2" xfId="24169"/>
    <cellStyle name="Обычный 3 13 13 2 7" xfId="24170"/>
    <cellStyle name="Обычный 3 13 13 3" xfId="24171"/>
    <cellStyle name="Обычный 3 13 13 3 2" xfId="24172"/>
    <cellStyle name="Обычный 3 13 13 3 2 2" xfId="24173"/>
    <cellStyle name="Обычный 3 13 13 3 2 2 2" xfId="24174"/>
    <cellStyle name="Обычный 3 13 13 3 2 2 2 2" xfId="24175"/>
    <cellStyle name="Обычный 3 13 13 3 2 2 3" xfId="24176"/>
    <cellStyle name="Обычный 3 13 13 3 2 3" xfId="24177"/>
    <cellStyle name="Обычный 3 13 13 3 2 3 2" xfId="24178"/>
    <cellStyle name="Обычный 3 13 13 3 2 4" xfId="24179"/>
    <cellStyle name="Обычный 3 13 13 3 3" xfId="24180"/>
    <cellStyle name="Обычный 3 13 13 3 3 2" xfId="24181"/>
    <cellStyle name="Обычный 3 13 13 3 3 2 2" xfId="24182"/>
    <cellStyle name="Обычный 3 13 13 3 3 3" xfId="24183"/>
    <cellStyle name="Обычный 3 13 13 3 4" xfId="24184"/>
    <cellStyle name="Обычный 3 13 13 3 4 2" xfId="24185"/>
    <cellStyle name="Обычный 3 13 13 3 5" xfId="24186"/>
    <cellStyle name="Обычный 3 13 13 4" xfId="24187"/>
    <cellStyle name="Обычный 3 13 13 4 2" xfId="24188"/>
    <cellStyle name="Обычный 3 13 13 4 2 2" xfId="24189"/>
    <cellStyle name="Обычный 3 13 13 4 2 2 2" xfId="24190"/>
    <cellStyle name="Обычный 3 13 13 4 2 2 2 2" xfId="24191"/>
    <cellStyle name="Обычный 3 13 13 4 2 2 3" xfId="24192"/>
    <cellStyle name="Обычный 3 13 13 4 2 3" xfId="24193"/>
    <cellStyle name="Обычный 3 13 13 4 2 3 2" xfId="24194"/>
    <cellStyle name="Обычный 3 13 13 4 2 4" xfId="24195"/>
    <cellStyle name="Обычный 3 13 13 4 3" xfId="24196"/>
    <cellStyle name="Обычный 3 13 13 4 3 2" xfId="24197"/>
    <cellStyle name="Обычный 3 13 13 4 3 2 2" xfId="24198"/>
    <cellStyle name="Обычный 3 13 13 4 3 3" xfId="24199"/>
    <cellStyle name="Обычный 3 13 13 4 4" xfId="24200"/>
    <cellStyle name="Обычный 3 13 13 4 4 2" xfId="24201"/>
    <cellStyle name="Обычный 3 13 13 4 5" xfId="24202"/>
    <cellStyle name="Обычный 3 13 13 5" xfId="24203"/>
    <cellStyle name="Обычный 3 13 13 5 2" xfId="24204"/>
    <cellStyle name="Обычный 3 13 13 5 2 2" xfId="24205"/>
    <cellStyle name="Обычный 3 13 13 5 2 2 2" xfId="24206"/>
    <cellStyle name="Обычный 3 13 13 5 2 3" xfId="24207"/>
    <cellStyle name="Обычный 3 13 13 5 3" xfId="24208"/>
    <cellStyle name="Обычный 3 13 13 5 3 2" xfId="24209"/>
    <cellStyle name="Обычный 3 13 13 5 4" xfId="24210"/>
    <cellStyle name="Обычный 3 13 13 6" xfId="24211"/>
    <cellStyle name="Обычный 3 13 13 6 2" xfId="24212"/>
    <cellStyle name="Обычный 3 13 13 6 2 2" xfId="24213"/>
    <cellStyle name="Обычный 3 13 13 6 3" xfId="24214"/>
    <cellStyle name="Обычный 3 13 13 7" xfId="24215"/>
    <cellStyle name="Обычный 3 13 13 7 2" xfId="24216"/>
    <cellStyle name="Обычный 3 13 13 8" xfId="24217"/>
    <cellStyle name="Обычный 3 13 14" xfId="24218"/>
    <cellStyle name="Обычный 3 13 14 2" xfId="24219"/>
    <cellStyle name="Обычный 3 13 14 2 2" xfId="24220"/>
    <cellStyle name="Обычный 3 13 14 2 2 2" xfId="24221"/>
    <cellStyle name="Обычный 3 13 14 2 2 2 2" xfId="24222"/>
    <cellStyle name="Обычный 3 13 14 2 2 2 2 2" xfId="24223"/>
    <cellStyle name="Обычный 3 13 14 2 2 2 2 2 2" xfId="24224"/>
    <cellStyle name="Обычный 3 13 14 2 2 2 2 3" xfId="24225"/>
    <cellStyle name="Обычный 3 13 14 2 2 2 3" xfId="24226"/>
    <cellStyle name="Обычный 3 13 14 2 2 2 3 2" xfId="24227"/>
    <cellStyle name="Обычный 3 13 14 2 2 2 4" xfId="24228"/>
    <cellStyle name="Обычный 3 13 14 2 2 3" xfId="24229"/>
    <cellStyle name="Обычный 3 13 14 2 2 3 2" xfId="24230"/>
    <cellStyle name="Обычный 3 13 14 2 2 3 2 2" xfId="24231"/>
    <cellStyle name="Обычный 3 13 14 2 2 3 3" xfId="24232"/>
    <cellStyle name="Обычный 3 13 14 2 2 4" xfId="24233"/>
    <cellStyle name="Обычный 3 13 14 2 2 4 2" xfId="24234"/>
    <cellStyle name="Обычный 3 13 14 2 2 5" xfId="24235"/>
    <cellStyle name="Обычный 3 13 14 2 3" xfId="24236"/>
    <cellStyle name="Обычный 3 13 14 2 3 2" xfId="24237"/>
    <cellStyle name="Обычный 3 13 14 2 3 2 2" xfId="24238"/>
    <cellStyle name="Обычный 3 13 14 2 3 2 2 2" xfId="24239"/>
    <cellStyle name="Обычный 3 13 14 2 3 2 2 2 2" xfId="24240"/>
    <cellStyle name="Обычный 3 13 14 2 3 2 2 3" xfId="24241"/>
    <cellStyle name="Обычный 3 13 14 2 3 2 3" xfId="24242"/>
    <cellStyle name="Обычный 3 13 14 2 3 2 3 2" xfId="24243"/>
    <cellStyle name="Обычный 3 13 14 2 3 2 4" xfId="24244"/>
    <cellStyle name="Обычный 3 13 14 2 3 3" xfId="24245"/>
    <cellStyle name="Обычный 3 13 14 2 3 3 2" xfId="24246"/>
    <cellStyle name="Обычный 3 13 14 2 3 3 2 2" xfId="24247"/>
    <cellStyle name="Обычный 3 13 14 2 3 3 3" xfId="24248"/>
    <cellStyle name="Обычный 3 13 14 2 3 4" xfId="24249"/>
    <cellStyle name="Обычный 3 13 14 2 3 4 2" xfId="24250"/>
    <cellStyle name="Обычный 3 13 14 2 3 5" xfId="24251"/>
    <cellStyle name="Обычный 3 13 14 2 4" xfId="24252"/>
    <cellStyle name="Обычный 3 13 14 2 4 2" xfId="24253"/>
    <cellStyle name="Обычный 3 13 14 2 4 2 2" xfId="24254"/>
    <cellStyle name="Обычный 3 13 14 2 4 2 2 2" xfId="24255"/>
    <cellStyle name="Обычный 3 13 14 2 4 2 3" xfId="24256"/>
    <cellStyle name="Обычный 3 13 14 2 4 3" xfId="24257"/>
    <cellStyle name="Обычный 3 13 14 2 4 3 2" xfId="24258"/>
    <cellStyle name="Обычный 3 13 14 2 4 4" xfId="24259"/>
    <cellStyle name="Обычный 3 13 14 2 5" xfId="24260"/>
    <cellStyle name="Обычный 3 13 14 2 5 2" xfId="24261"/>
    <cellStyle name="Обычный 3 13 14 2 5 2 2" xfId="24262"/>
    <cellStyle name="Обычный 3 13 14 2 5 3" xfId="24263"/>
    <cellStyle name="Обычный 3 13 14 2 6" xfId="24264"/>
    <cellStyle name="Обычный 3 13 14 2 6 2" xfId="24265"/>
    <cellStyle name="Обычный 3 13 14 2 7" xfId="24266"/>
    <cellStyle name="Обычный 3 13 14 3" xfId="24267"/>
    <cellStyle name="Обычный 3 13 14 3 2" xfId="24268"/>
    <cellStyle name="Обычный 3 13 14 3 2 2" xfId="24269"/>
    <cellStyle name="Обычный 3 13 14 3 2 2 2" xfId="24270"/>
    <cellStyle name="Обычный 3 13 14 3 2 2 2 2" xfId="24271"/>
    <cellStyle name="Обычный 3 13 14 3 2 2 3" xfId="24272"/>
    <cellStyle name="Обычный 3 13 14 3 2 3" xfId="24273"/>
    <cellStyle name="Обычный 3 13 14 3 2 3 2" xfId="24274"/>
    <cellStyle name="Обычный 3 13 14 3 2 4" xfId="24275"/>
    <cellStyle name="Обычный 3 13 14 3 3" xfId="24276"/>
    <cellStyle name="Обычный 3 13 14 3 3 2" xfId="24277"/>
    <cellStyle name="Обычный 3 13 14 3 3 2 2" xfId="24278"/>
    <cellStyle name="Обычный 3 13 14 3 3 3" xfId="24279"/>
    <cellStyle name="Обычный 3 13 14 3 4" xfId="24280"/>
    <cellStyle name="Обычный 3 13 14 3 4 2" xfId="24281"/>
    <cellStyle name="Обычный 3 13 14 3 5" xfId="24282"/>
    <cellStyle name="Обычный 3 13 14 4" xfId="24283"/>
    <cellStyle name="Обычный 3 13 14 4 2" xfId="24284"/>
    <cellStyle name="Обычный 3 13 14 4 2 2" xfId="24285"/>
    <cellStyle name="Обычный 3 13 14 4 2 2 2" xfId="24286"/>
    <cellStyle name="Обычный 3 13 14 4 2 2 2 2" xfId="24287"/>
    <cellStyle name="Обычный 3 13 14 4 2 2 3" xfId="24288"/>
    <cellStyle name="Обычный 3 13 14 4 2 3" xfId="24289"/>
    <cellStyle name="Обычный 3 13 14 4 2 3 2" xfId="24290"/>
    <cellStyle name="Обычный 3 13 14 4 2 4" xfId="24291"/>
    <cellStyle name="Обычный 3 13 14 4 3" xfId="24292"/>
    <cellStyle name="Обычный 3 13 14 4 3 2" xfId="24293"/>
    <cellStyle name="Обычный 3 13 14 4 3 2 2" xfId="24294"/>
    <cellStyle name="Обычный 3 13 14 4 3 3" xfId="24295"/>
    <cellStyle name="Обычный 3 13 14 4 4" xfId="24296"/>
    <cellStyle name="Обычный 3 13 14 4 4 2" xfId="24297"/>
    <cellStyle name="Обычный 3 13 14 4 5" xfId="24298"/>
    <cellStyle name="Обычный 3 13 14 5" xfId="24299"/>
    <cellStyle name="Обычный 3 13 14 5 2" xfId="24300"/>
    <cellStyle name="Обычный 3 13 14 5 2 2" xfId="24301"/>
    <cellStyle name="Обычный 3 13 14 5 2 2 2" xfId="24302"/>
    <cellStyle name="Обычный 3 13 14 5 2 3" xfId="24303"/>
    <cellStyle name="Обычный 3 13 14 5 3" xfId="24304"/>
    <cellStyle name="Обычный 3 13 14 5 3 2" xfId="24305"/>
    <cellStyle name="Обычный 3 13 14 5 4" xfId="24306"/>
    <cellStyle name="Обычный 3 13 14 6" xfId="24307"/>
    <cellStyle name="Обычный 3 13 14 6 2" xfId="24308"/>
    <cellStyle name="Обычный 3 13 14 6 2 2" xfId="24309"/>
    <cellStyle name="Обычный 3 13 14 6 3" xfId="24310"/>
    <cellStyle name="Обычный 3 13 14 7" xfId="24311"/>
    <cellStyle name="Обычный 3 13 14 7 2" xfId="24312"/>
    <cellStyle name="Обычный 3 13 14 8" xfId="24313"/>
    <cellStyle name="Обычный 3 13 15" xfId="24314"/>
    <cellStyle name="Обычный 3 13 15 2" xfId="24315"/>
    <cellStyle name="Обычный 3 13 15 2 2" xfId="24316"/>
    <cellStyle name="Обычный 3 13 15 2 2 2" xfId="24317"/>
    <cellStyle name="Обычный 3 13 15 2 2 2 2" xfId="24318"/>
    <cellStyle name="Обычный 3 13 15 2 2 2 2 2" xfId="24319"/>
    <cellStyle name="Обычный 3 13 15 2 2 2 2 2 2" xfId="24320"/>
    <cellStyle name="Обычный 3 13 15 2 2 2 2 3" xfId="24321"/>
    <cellStyle name="Обычный 3 13 15 2 2 2 3" xfId="24322"/>
    <cellStyle name="Обычный 3 13 15 2 2 2 3 2" xfId="24323"/>
    <cellStyle name="Обычный 3 13 15 2 2 2 4" xfId="24324"/>
    <cellStyle name="Обычный 3 13 15 2 2 3" xfId="24325"/>
    <cellStyle name="Обычный 3 13 15 2 2 3 2" xfId="24326"/>
    <cellStyle name="Обычный 3 13 15 2 2 3 2 2" xfId="24327"/>
    <cellStyle name="Обычный 3 13 15 2 2 3 3" xfId="24328"/>
    <cellStyle name="Обычный 3 13 15 2 2 4" xfId="24329"/>
    <cellStyle name="Обычный 3 13 15 2 2 4 2" xfId="24330"/>
    <cellStyle name="Обычный 3 13 15 2 2 5" xfId="24331"/>
    <cellStyle name="Обычный 3 13 15 2 3" xfId="24332"/>
    <cellStyle name="Обычный 3 13 15 2 3 2" xfId="24333"/>
    <cellStyle name="Обычный 3 13 15 2 3 2 2" xfId="24334"/>
    <cellStyle name="Обычный 3 13 15 2 3 2 2 2" xfId="24335"/>
    <cellStyle name="Обычный 3 13 15 2 3 2 2 2 2" xfId="24336"/>
    <cellStyle name="Обычный 3 13 15 2 3 2 2 3" xfId="24337"/>
    <cellStyle name="Обычный 3 13 15 2 3 2 3" xfId="24338"/>
    <cellStyle name="Обычный 3 13 15 2 3 2 3 2" xfId="24339"/>
    <cellStyle name="Обычный 3 13 15 2 3 2 4" xfId="24340"/>
    <cellStyle name="Обычный 3 13 15 2 3 3" xfId="24341"/>
    <cellStyle name="Обычный 3 13 15 2 3 3 2" xfId="24342"/>
    <cellStyle name="Обычный 3 13 15 2 3 3 2 2" xfId="24343"/>
    <cellStyle name="Обычный 3 13 15 2 3 3 3" xfId="24344"/>
    <cellStyle name="Обычный 3 13 15 2 3 4" xfId="24345"/>
    <cellStyle name="Обычный 3 13 15 2 3 4 2" xfId="24346"/>
    <cellStyle name="Обычный 3 13 15 2 3 5" xfId="24347"/>
    <cellStyle name="Обычный 3 13 15 2 4" xfId="24348"/>
    <cellStyle name="Обычный 3 13 15 2 4 2" xfId="24349"/>
    <cellStyle name="Обычный 3 13 15 2 4 2 2" xfId="24350"/>
    <cellStyle name="Обычный 3 13 15 2 4 2 2 2" xfId="24351"/>
    <cellStyle name="Обычный 3 13 15 2 4 2 3" xfId="24352"/>
    <cellStyle name="Обычный 3 13 15 2 4 3" xfId="24353"/>
    <cellStyle name="Обычный 3 13 15 2 4 3 2" xfId="24354"/>
    <cellStyle name="Обычный 3 13 15 2 4 4" xfId="24355"/>
    <cellStyle name="Обычный 3 13 15 2 5" xfId="24356"/>
    <cellStyle name="Обычный 3 13 15 2 5 2" xfId="24357"/>
    <cellStyle name="Обычный 3 13 15 2 5 2 2" xfId="24358"/>
    <cellStyle name="Обычный 3 13 15 2 5 3" xfId="24359"/>
    <cellStyle name="Обычный 3 13 15 2 6" xfId="24360"/>
    <cellStyle name="Обычный 3 13 15 2 6 2" xfId="24361"/>
    <cellStyle name="Обычный 3 13 15 2 7" xfId="24362"/>
    <cellStyle name="Обычный 3 13 15 3" xfId="24363"/>
    <cellStyle name="Обычный 3 13 15 3 2" xfId="24364"/>
    <cellStyle name="Обычный 3 13 15 3 2 2" xfId="24365"/>
    <cellStyle name="Обычный 3 13 15 3 2 2 2" xfId="24366"/>
    <cellStyle name="Обычный 3 13 15 3 2 2 2 2" xfId="24367"/>
    <cellStyle name="Обычный 3 13 15 3 2 2 3" xfId="24368"/>
    <cellStyle name="Обычный 3 13 15 3 2 3" xfId="24369"/>
    <cellStyle name="Обычный 3 13 15 3 2 3 2" xfId="24370"/>
    <cellStyle name="Обычный 3 13 15 3 2 4" xfId="24371"/>
    <cellStyle name="Обычный 3 13 15 3 3" xfId="24372"/>
    <cellStyle name="Обычный 3 13 15 3 3 2" xfId="24373"/>
    <cellStyle name="Обычный 3 13 15 3 3 2 2" xfId="24374"/>
    <cellStyle name="Обычный 3 13 15 3 3 3" xfId="24375"/>
    <cellStyle name="Обычный 3 13 15 3 4" xfId="24376"/>
    <cellStyle name="Обычный 3 13 15 3 4 2" xfId="24377"/>
    <cellStyle name="Обычный 3 13 15 3 5" xfId="24378"/>
    <cellStyle name="Обычный 3 13 15 4" xfId="24379"/>
    <cellStyle name="Обычный 3 13 15 4 2" xfId="24380"/>
    <cellStyle name="Обычный 3 13 15 4 2 2" xfId="24381"/>
    <cellStyle name="Обычный 3 13 15 4 2 2 2" xfId="24382"/>
    <cellStyle name="Обычный 3 13 15 4 2 2 2 2" xfId="24383"/>
    <cellStyle name="Обычный 3 13 15 4 2 2 3" xfId="24384"/>
    <cellStyle name="Обычный 3 13 15 4 2 3" xfId="24385"/>
    <cellStyle name="Обычный 3 13 15 4 2 3 2" xfId="24386"/>
    <cellStyle name="Обычный 3 13 15 4 2 4" xfId="24387"/>
    <cellStyle name="Обычный 3 13 15 4 3" xfId="24388"/>
    <cellStyle name="Обычный 3 13 15 4 3 2" xfId="24389"/>
    <cellStyle name="Обычный 3 13 15 4 3 2 2" xfId="24390"/>
    <cellStyle name="Обычный 3 13 15 4 3 3" xfId="24391"/>
    <cellStyle name="Обычный 3 13 15 4 4" xfId="24392"/>
    <cellStyle name="Обычный 3 13 15 4 4 2" xfId="24393"/>
    <cellStyle name="Обычный 3 13 15 4 5" xfId="24394"/>
    <cellStyle name="Обычный 3 13 15 5" xfId="24395"/>
    <cellStyle name="Обычный 3 13 15 5 2" xfId="24396"/>
    <cellStyle name="Обычный 3 13 15 5 2 2" xfId="24397"/>
    <cellStyle name="Обычный 3 13 15 5 2 2 2" xfId="24398"/>
    <cellStyle name="Обычный 3 13 15 5 2 3" xfId="24399"/>
    <cellStyle name="Обычный 3 13 15 5 3" xfId="24400"/>
    <cellStyle name="Обычный 3 13 15 5 3 2" xfId="24401"/>
    <cellStyle name="Обычный 3 13 15 5 4" xfId="24402"/>
    <cellStyle name="Обычный 3 13 15 6" xfId="24403"/>
    <cellStyle name="Обычный 3 13 15 6 2" xfId="24404"/>
    <cellStyle name="Обычный 3 13 15 6 2 2" xfId="24405"/>
    <cellStyle name="Обычный 3 13 15 6 3" xfId="24406"/>
    <cellStyle name="Обычный 3 13 15 7" xfId="24407"/>
    <cellStyle name="Обычный 3 13 15 7 2" xfId="24408"/>
    <cellStyle name="Обычный 3 13 15 8" xfId="24409"/>
    <cellStyle name="Обычный 3 13 16" xfId="24410"/>
    <cellStyle name="Обычный 3 13 16 2" xfId="24411"/>
    <cellStyle name="Обычный 3 13 16 2 2" xfId="24412"/>
    <cellStyle name="Обычный 3 13 16 2 2 2" xfId="24413"/>
    <cellStyle name="Обычный 3 13 16 2 2 2 2" xfId="24414"/>
    <cellStyle name="Обычный 3 13 16 2 2 2 2 2" xfId="24415"/>
    <cellStyle name="Обычный 3 13 16 2 2 2 2 2 2" xfId="24416"/>
    <cellStyle name="Обычный 3 13 16 2 2 2 2 3" xfId="24417"/>
    <cellStyle name="Обычный 3 13 16 2 2 2 3" xfId="24418"/>
    <cellStyle name="Обычный 3 13 16 2 2 2 3 2" xfId="24419"/>
    <cellStyle name="Обычный 3 13 16 2 2 2 4" xfId="24420"/>
    <cellStyle name="Обычный 3 13 16 2 2 3" xfId="24421"/>
    <cellStyle name="Обычный 3 13 16 2 2 3 2" xfId="24422"/>
    <cellStyle name="Обычный 3 13 16 2 2 3 2 2" xfId="24423"/>
    <cellStyle name="Обычный 3 13 16 2 2 3 3" xfId="24424"/>
    <cellStyle name="Обычный 3 13 16 2 2 4" xfId="24425"/>
    <cellStyle name="Обычный 3 13 16 2 2 4 2" xfId="24426"/>
    <cellStyle name="Обычный 3 13 16 2 2 5" xfId="24427"/>
    <cellStyle name="Обычный 3 13 16 2 3" xfId="24428"/>
    <cellStyle name="Обычный 3 13 16 2 3 2" xfId="24429"/>
    <cellStyle name="Обычный 3 13 16 2 3 2 2" xfId="24430"/>
    <cellStyle name="Обычный 3 13 16 2 3 2 2 2" xfId="24431"/>
    <cellStyle name="Обычный 3 13 16 2 3 2 2 2 2" xfId="24432"/>
    <cellStyle name="Обычный 3 13 16 2 3 2 2 3" xfId="24433"/>
    <cellStyle name="Обычный 3 13 16 2 3 2 3" xfId="24434"/>
    <cellStyle name="Обычный 3 13 16 2 3 2 3 2" xfId="24435"/>
    <cellStyle name="Обычный 3 13 16 2 3 2 4" xfId="24436"/>
    <cellStyle name="Обычный 3 13 16 2 3 3" xfId="24437"/>
    <cellStyle name="Обычный 3 13 16 2 3 3 2" xfId="24438"/>
    <cellStyle name="Обычный 3 13 16 2 3 3 2 2" xfId="24439"/>
    <cellStyle name="Обычный 3 13 16 2 3 3 3" xfId="24440"/>
    <cellStyle name="Обычный 3 13 16 2 3 4" xfId="24441"/>
    <cellStyle name="Обычный 3 13 16 2 3 4 2" xfId="24442"/>
    <cellStyle name="Обычный 3 13 16 2 3 5" xfId="24443"/>
    <cellStyle name="Обычный 3 13 16 2 4" xfId="24444"/>
    <cellStyle name="Обычный 3 13 16 2 4 2" xfId="24445"/>
    <cellStyle name="Обычный 3 13 16 2 4 2 2" xfId="24446"/>
    <cellStyle name="Обычный 3 13 16 2 4 2 2 2" xfId="24447"/>
    <cellStyle name="Обычный 3 13 16 2 4 2 3" xfId="24448"/>
    <cellStyle name="Обычный 3 13 16 2 4 3" xfId="24449"/>
    <cellStyle name="Обычный 3 13 16 2 4 3 2" xfId="24450"/>
    <cellStyle name="Обычный 3 13 16 2 4 4" xfId="24451"/>
    <cellStyle name="Обычный 3 13 16 2 5" xfId="24452"/>
    <cellStyle name="Обычный 3 13 16 2 5 2" xfId="24453"/>
    <cellStyle name="Обычный 3 13 16 2 5 2 2" xfId="24454"/>
    <cellStyle name="Обычный 3 13 16 2 5 3" xfId="24455"/>
    <cellStyle name="Обычный 3 13 16 2 6" xfId="24456"/>
    <cellStyle name="Обычный 3 13 16 2 6 2" xfId="24457"/>
    <cellStyle name="Обычный 3 13 16 2 7" xfId="24458"/>
    <cellStyle name="Обычный 3 13 16 3" xfId="24459"/>
    <cellStyle name="Обычный 3 13 16 3 2" xfId="24460"/>
    <cellStyle name="Обычный 3 13 16 3 2 2" xfId="24461"/>
    <cellStyle name="Обычный 3 13 16 3 2 2 2" xfId="24462"/>
    <cellStyle name="Обычный 3 13 16 3 2 2 2 2" xfId="24463"/>
    <cellStyle name="Обычный 3 13 16 3 2 2 3" xfId="24464"/>
    <cellStyle name="Обычный 3 13 16 3 2 3" xfId="24465"/>
    <cellStyle name="Обычный 3 13 16 3 2 3 2" xfId="24466"/>
    <cellStyle name="Обычный 3 13 16 3 2 4" xfId="24467"/>
    <cellStyle name="Обычный 3 13 16 3 3" xfId="24468"/>
    <cellStyle name="Обычный 3 13 16 3 3 2" xfId="24469"/>
    <cellStyle name="Обычный 3 13 16 3 3 2 2" xfId="24470"/>
    <cellStyle name="Обычный 3 13 16 3 3 3" xfId="24471"/>
    <cellStyle name="Обычный 3 13 16 3 4" xfId="24472"/>
    <cellStyle name="Обычный 3 13 16 3 4 2" xfId="24473"/>
    <cellStyle name="Обычный 3 13 16 3 5" xfId="24474"/>
    <cellStyle name="Обычный 3 13 16 4" xfId="24475"/>
    <cellStyle name="Обычный 3 13 16 4 2" xfId="24476"/>
    <cellStyle name="Обычный 3 13 16 4 2 2" xfId="24477"/>
    <cellStyle name="Обычный 3 13 16 4 2 2 2" xfId="24478"/>
    <cellStyle name="Обычный 3 13 16 4 2 2 2 2" xfId="24479"/>
    <cellStyle name="Обычный 3 13 16 4 2 2 3" xfId="24480"/>
    <cellStyle name="Обычный 3 13 16 4 2 3" xfId="24481"/>
    <cellStyle name="Обычный 3 13 16 4 2 3 2" xfId="24482"/>
    <cellStyle name="Обычный 3 13 16 4 2 4" xfId="24483"/>
    <cellStyle name="Обычный 3 13 16 4 3" xfId="24484"/>
    <cellStyle name="Обычный 3 13 16 4 3 2" xfId="24485"/>
    <cellStyle name="Обычный 3 13 16 4 3 2 2" xfId="24486"/>
    <cellStyle name="Обычный 3 13 16 4 3 3" xfId="24487"/>
    <cellStyle name="Обычный 3 13 16 4 4" xfId="24488"/>
    <cellStyle name="Обычный 3 13 16 4 4 2" xfId="24489"/>
    <cellStyle name="Обычный 3 13 16 4 5" xfId="24490"/>
    <cellStyle name="Обычный 3 13 16 5" xfId="24491"/>
    <cellStyle name="Обычный 3 13 16 5 2" xfId="24492"/>
    <cellStyle name="Обычный 3 13 16 5 2 2" xfId="24493"/>
    <cellStyle name="Обычный 3 13 16 5 2 2 2" xfId="24494"/>
    <cellStyle name="Обычный 3 13 16 5 2 3" xfId="24495"/>
    <cellStyle name="Обычный 3 13 16 5 3" xfId="24496"/>
    <cellStyle name="Обычный 3 13 16 5 3 2" xfId="24497"/>
    <cellStyle name="Обычный 3 13 16 5 4" xfId="24498"/>
    <cellStyle name="Обычный 3 13 16 6" xfId="24499"/>
    <cellStyle name="Обычный 3 13 16 6 2" xfId="24500"/>
    <cellStyle name="Обычный 3 13 16 6 2 2" xfId="24501"/>
    <cellStyle name="Обычный 3 13 16 6 3" xfId="24502"/>
    <cellStyle name="Обычный 3 13 16 7" xfId="24503"/>
    <cellStyle name="Обычный 3 13 16 7 2" xfId="24504"/>
    <cellStyle name="Обычный 3 13 16 8" xfId="24505"/>
    <cellStyle name="Обычный 3 13 17" xfId="24506"/>
    <cellStyle name="Обычный 3 13 17 2" xfId="24507"/>
    <cellStyle name="Обычный 3 13 17 2 2" xfId="24508"/>
    <cellStyle name="Обычный 3 13 17 2 2 2" xfId="24509"/>
    <cellStyle name="Обычный 3 13 17 2 2 2 2" xfId="24510"/>
    <cellStyle name="Обычный 3 13 17 2 2 2 2 2" xfId="24511"/>
    <cellStyle name="Обычный 3 13 17 2 2 2 2 2 2" xfId="24512"/>
    <cellStyle name="Обычный 3 13 17 2 2 2 2 3" xfId="24513"/>
    <cellStyle name="Обычный 3 13 17 2 2 2 3" xfId="24514"/>
    <cellStyle name="Обычный 3 13 17 2 2 2 3 2" xfId="24515"/>
    <cellStyle name="Обычный 3 13 17 2 2 2 4" xfId="24516"/>
    <cellStyle name="Обычный 3 13 17 2 2 3" xfId="24517"/>
    <cellStyle name="Обычный 3 13 17 2 2 3 2" xfId="24518"/>
    <cellStyle name="Обычный 3 13 17 2 2 3 2 2" xfId="24519"/>
    <cellStyle name="Обычный 3 13 17 2 2 3 3" xfId="24520"/>
    <cellStyle name="Обычный 3 13 17 2 2 4" xfId="24521"/>
    <cellStyle name="Обычный 3 13 17 2 2 4 2" xfId="24522"/>
    <cellStyle name="Обычный 3 13 17 2 2 5" xfId="24523"/>
    <cellStyle name="Обычный 3 13 17 2 3" xfId="24524"/>
    <cellStyle name="Обычный 3 13 17 2 3 2" xfId="24525"/>
    <cellStyle name="Обычный 3 13 17 2 3 2 2" xfId="24526"/>
    <cellStyle name="Обычный 3 13 17 2 3 2 2 2" xfId="24527"/>
    <cellStyle name="Обычный 3 13 17 2 3 2 2 2 2" xfId="24528"/>
    <cellStyle name="Обычный 3 13 17 2 3 2 2 3" xfId="24529"/>
    <cellStyle name="Обычный 3 13 17 2 3 2 3" xfId="24530"/>
    <cellStyle name="Обычный 3 13 17 2 3 2 3 2" xfId="24531"/>
    <cellStyle name="Обычный 3 13 17 2 3 2 4" xfId="24532"/>
    <cellStyle name="Обычный 3 13 17 2 3 3" xfId="24533"/>
    <cellStyle name="Обычный 3 13 17 2 3 3 2" xfId="24534"/>
    <cellStyle name="Обычный 3 13 17 2 3 3 2 2" xfId="24535"/>
    <cellStyle name="Обычный 3 13 17 2 3 3 3" xfId="24536"/>
    <cellStyle name="Обычный 3 13 17 2 3 4" xfId="24537"/>
    <cellStyle name="Обычный 3 13 17 2 3 4 2" xfId="24538"/>
    <cellStyle name="Обычный 3 13 17 2 3 5" xfId="24539"/>
    <cellStyle name="Обычный 3 13 17 2 4" xfId="24540"/>
    <cellStyle name="Обычный 3 13 17 2 4 2" xfId="24541"/>
    <cellStyle name="Обычный 3 13 17 2 4 2 2" xfId="24542"/>
    <cellStyle name="Обычный 3 13 17 2 4 2 2 2" xfId="24543"/>
    <cellStyle name="Обычный 3 13 17 2 4 2 3" xfId="24544"/>
    <cellStyle name="Обычный 3 13 17 2 4 3" xfId="24545"/>
    <cellStyle name="Обычный 3 13 17 2 4 3 2" xfId="24546"/>
    <cellStyle name="Обычный 3 13 17 2 4 4" xfId="24547"/>
    <cellStyle name="Обычный 3 13 17 2 5" xfId="24548"/>
    <cellStyle name="Обычный 3 13 17 2 5 2" xfId="24549"/>
    <cellStyle name="Обычный 3 13 17 2 5 2 2" xfId="24550"/>
    <cellStyle name="Обычный 3 13 17 2 5 3" xfId="24551"/>
    <cellStyle name="Обычный 3 13 17 2 6" xfId="24552"/>
    <cellStyle name="Обычный 3 13 17 2 6 2" xfId="24553"/>
    <cellStyle name="Обычный 3 13 17 2 7" xfId="24554"/>
    <cellStyle name="Обычный 3 13 17 3" xfId="24555"/>
    <cellStyle name="Обычный 3 13 17 3 2" xfId="24556"/>
    <cellStyle name="Обычный 3 13 17 3 2 2" xfId="24557"/>
    <cellStyle name="Обычный 3 13 17 3 2 2 2" xfId="24558"/>
    <cellStyle name="Обычный 3 13 17 3 2 2 2 2" xfId="24559"/>
    <cellStyle name="Обычный 3 13 17 3 2 2 3" xfId="24560"/>
    <cellStyle name="Обычный 3 13 17 3 2 3" xfId="24561"/>
    <cellStyle name="Обычный 3 13 17 3 2 3 2" xfId="24562"/>
    <cellStyle name="Обычный 3 13 17 3 2 4" xfId="24563"/>
    <cellStyle name="Обычный 3 13 17 3 3" xfId="24564"/>
    <cellStyle name="Обычный 3 13 17 3 3 2" xfId="24565"/>
    <cellStyle name="Обычный 3 13 17 3 3 2 2" xfId="24566"/>
    <cellStyle name="Обычный 3 13 17 3 3 3" xfId="24567"/>
    <cellStyle name="Обычный 3 13 17 3 4" xfId="24568"/>
    <cellStyle name="Обычный 3 13 17 3 4 2" xfId="24569"/>
    <cellStyle name="Обычный 3 13 17 3 5" xfId="24570"/>
    <cellStyle name="Обычный 3 13 17 4" xfId="24571"/>
    <cellStyle name="Обычный 3 13 17 4 2" xfId="24572"/>
    <cellStyle name="Обычный 3 13 17 4 2 2" xfId="24573"/>
    <cellStyle name="Обычный 3 13 17 4 2 2 2" xfId="24574"/>
    <cellStyle name="Обычный 3 13 17 4 2 2 2 2" xfId="24575"/>
    <cellStyle name="Обычный 3 13 17 4 2 2 3" xfId="24576"/>
    <cellStyle name="Обычный 3 13 17 4 2 3" xfId="24577"/>
    <cellStyle name="Обычный 3 13 17 4 2 3 2" xfId="24578"/>
    <cellStyle name="Обычный 3 13 17 4 2 4" xfId="24579"/>
    <cellStyle name="Обычный 3 13 17 4 3" xfId="24580"/>
    <cellStyle name="Обычный 3 13 17 4 3 2" xfId="24581"/>
    <cellStyle name="Обычный 3 13 17 4 3 2 2" xfId="24582"/>
    <cellStyle name="Обычный 3 13 17 4 3 3" xfId="24583"/>
    <cellStyle name="Обычный 3 13 17 4 4" xfId="24584"/>
    <cellStyle name="Обычный 3 13 17 4 4 2" xfId="24585"/>
    <cellStyle name="Обычный 3 13 17 4 5" xfId="24586"/>
    <cellStyle name="Обычный 3 13 17 5" xfId="24587"/>
    <cellStyle name="Обычный 3 13 17 5 2" xfId="24588"/>
    <cellStyle name="Обычный 3 13 17 5 2 2" xfId="24589"/>
    <cellStyle name="Обычный 3 13 17 5 2 2 2" xfId="24590"/>
    <cellStyle name="Обычный 3 13 17 5 2 3" xfId="24591"/>
    <cellStyle name="Обычный 3 13 17 5 3" xfId="24592"/>
    <cellStyle name="Обычный 3 13 17 5 3 2" xfId="24593"/>
    <cellStyle name="Обычный 3 13 17 5 4" xfId="24594"/>
    <cellStyle name="Обычный 3 13 17 6" xfId="24595"/>
    <cellStyle name="Обычный 3 13 17 6 2" xfId="24596"/>
    <cellStyle name="Обычный 3 13 17 6 2 2" xfId="24597"/>
    <cellStyle name="Обычный 3 13 17 6 3" xfId="24598"/>
    <cellStyle name="Обычный 3 13 17 7" xfId="24599"/>
    <cellStyle name="Обычный 3 13 17 7 2" xfId="24600"/>
    <cellStyle name="Обычный 3 13 17 8" xfId="24601"/>
    <cellStyle name="Обычный 3 13 18" xfId="24602"/>
    <cellStyle name="Обычный 3 13 18 2" xfId="24603"/>
    <cellStyle name="Обычный 3 13 18 2 2" xfId="24604"/>
    <cellStyle name="Обычный 3 13 18 2 2 2" xfId="24605"/>
    <cellStyle name="Обычный 3 13 18 2 2 2 2" xfId="24606"/>
    <cellStyle name="Обычный 3 13 18 2 2 2 2 2" xfId="24607"/>
    <cellStyle name="Обычный 3 13 18 2 2 2 2 2 2" xfId="24608"/>
    <cellStyle name="Обычный 3 13 18 2 2 2 2 3" xfId="24609"/>
    <cellStyle name="Обычный 3 13 18 2 2 2 3" xfId="24610"/>
    <cellStyle name="Обычный 3 13 18 2 2 2 3 2" xfId="24611"/>
    <cellStyle name="Обычный 3 13 18 2 2 2 4" xfId="24612"/>
    <cellStyle name="Обычный 3 13 18 2 2 3" xfId="24613"/>
    <cellStyle name="Обычный 3 13 18 2 2 3 2" xfId="24614"/>
    <cellStyle name="Обычный 3 13 18 2 2 3 2 2" xfId="24615"/>
    <cellStyle name="Обычный 3 13 18 2 2 3 3" xfId="24616"/>
    <cellStyle name="Обычный 3 13 18 2 2 4" xfId="24617"/>
    <cellStyle name="Обычный 3 13 18 2 2 4 2" xfId="24618"/>
    <cellStyle name="Обычный 3 13 18 2 2 5" xfId="24619"/>
    <cellStyle name="Обычный 3 13 18 2 3" xfId="24620"/>
    <cellStyle name="Обычный 3 13 18 2 3 2" xfId="24621"/>
    <cellStyle name="Обычный 3 13 18 2 3 2 2" xfId="24622"/>
    <cellStyle name="Обычный 3 13 18 2 3 2 2 2" xfId="24623"/>
    <cellStyle name="Обычный 3 13 18 2 3 2 2 2 2" xfId="24624"/>
    <cellStyle name="Обычный 3 13 18 2 3 2 2 3" xfId="24625"/>
    <cellStyle name="Обычный 3 13 18 2 3 2 3" xfId="24626"/>
    <cellStyle name="Обычный 3 13 18 2 3 2 3 2" xfId="24627"/>
    <cellStyle name="Обычный 3 13 18 2 3 2 4" xfId="24628"/>
    <cellStyle name="Обычный 3 13 18 2 3 3" xfId="24629"/>
    <cellStyle name="Обычный 3 13 18 2 3 3 2" xfId="24630"/>
    <cellStyle name="Обычный 3 13 18 2 3 3 2 2" xfId="24631"/>
    <cellStyle name="Обычный 3 13 18 2 3 3 3" xfId="24632"/>
    <cellStyle name="Обычный 3 13 18 2 3 4" xfId="24633"/>
    <cellStyle name="Обычный 3 13 18 2 3 4 2" xfId="24634"/>
    <cellStyle name="Обычный 3 13 18 2 3 5" xfId="24635"/>
    <cellStyle name="Обычный 3 13 18 2 4" xfId="24636"/>
    <cellStyle name="Обычный 3 13 18 2 4 2" xfId="24637"/>
    <cellStyle name="Обычный 3 13 18 2 4 2 2" xfId="24638"/>
    <cellStyle name="Обычный 3 13 18 2 4 2 2 2" xfId="24639"/>
    <cellStyle name="Обычный 3 13 18 2 4 2 3" xfId="24640"/>
    <cellStyle name="Обычный 3 13 18 2 4 3" xfId="24641"/>
    <cellStyle name="Обычный 3 13 18 2 4 3 2" xfId="24642"/>
    <cellStyle name="Обычный 3 13 18 2 4 4" xfId="24643"/>
    <cellStyle name="Обычный 3 13 18 2 5" xfId="24644"/>
    <cellStyle name="Обычный 3 13 18 2 5 2" xfId="24645"/>
    <cellStyle name="Обычный 3 13 18 2 5 2 2" xfId="24646"/>
    <cellStyle name="Обычный 3 13 18 2 5 3" xfId="24647"/>
    <cellStyle name="Обычный 3 13 18 2 6" xfId="24648"/>
    <cellStyle name="Обычный 3 13 18 2 6 2" xfId="24649"/>
    <cellStyle name="Обычный 3 13 18 2 7" xfId="24650"/>
    <cellStyle name="Обычный 3 13 18 3" xfId="24651"/>
    <cellStyle name="Обычный 3 13 18 3 2" xfId="24652"/>
    <cellStyle name="Обычный 3 13 18 3 2 2" xfId="24653"/>
    <cellStyle name="Обычный 3 13 18 3 2 2 2" xfId="24654"/>
    <cellStyle name="Обычный 3 13 18 3 2 2 2 2" xfId="24655"/>
    <cellStyle name="Обычный 3 13 18 3 2 2 3" xfId="24656"/>
    <cellStyle name="Обычный 3 13 18 3 2 3" xfId="24657"/>
    <cellStyle name="Обычный 3 13 18 3 2 3 2" xfId="24658"/>
    <cellStyle name="Обычный 3 13 18 3 2 4" xfId="24659"/>
    <cellStyle name="Обычный 3 13 18 3 3" xfId="24660"/>
    <cellStyle name="Обычный 3 13 18 3 3 2" xfId="24661"/>
    <cellStyle name="Обычный 3 13 18 3 3 2 2" xfId="24662"/>
    <cellStyle name="Обычный 3 13 18 3 3 3" xfId="24663"/>
    <cellStyle name="Обычный 3 13 18 3 4" xfId="24664"/>
    <cellStyle name="Обычный 3 13 18 3 4 2" xfId="24665"/>
    <cellStyle name="Обычный 3 13 18 3 5" xfId="24666"/>
    <cellStyle name="Обычный 3 13 18 4" xfId="24667"/>
    <cellStyle name="Обычный 3 13 18 4 2" xfId="24668"/>
    <cellStyle name="Обычный 3 13 18 4 2 2" xfId="24669"/>
    <cellStyle name="Обычный 3 13 18 4 2 2 2" xfId="24670"/>
    <cellStyle name="Обычный 3 13 18 4 2 2 2 2" xfId="24671"/>
    <cellStyle name="Обычный 3 13 18 4 2 2 3" xfId="24672"/>
    <cellStyle name="Обычный 3 13 18 4 2 3" xfId="24673"/>
    <cellStyle name="Обычный 3 13 18 4 2 3 2" xfId="24674"/>
    <cellStyle name="Обычный 3 13 18 4 2 4" xfId="24675"/>
    <cellStyle name="Обычный 3 13 18 4 3" xfId="24676"/>
    <cellStyle name="Обычный 3 13 18 4 3 2" xfId="24677"/>
    <cellStyle name="Обычный 3 13 18 4 3 2 2" xfId="24678"/>
    <cellStyle name="Обычный 3 13 18 4 3 3" xfId="24679"/>
    <cellStyle name="Обычный 3 13 18 4 4" xfId="24680"/>
    <cellStyle name="Обычный 3 13 18 4 4 2" xfId="24681"/>
    <cellStyle name="Обычный 3 13 18 4 5" xfId="24682"/>
    <cellStyle name="Обычный 3 13 18 5" xfId="24683"/>
    <cellStyle name="Обычный 3 13 18 5 2" xfId="24684"/>
    <cellStyle name="Обычный 3 13 18 5 2 2" xfId="24685"/>
    <cellStyle name="Обычный 3 13 18 5 2 2 2" xfId="24686"/>
    <cellStyle name="Обычный 3 13 18 5 2 3" xfId="24687"/>
    <cellStyle name="Обычный 3 13 18 5 3" xfId="24688"/>
    <cellStyle name="Обычный 3 13 18 5 3 2" xfId="24689"/>
    <cellStyle name="Обычный 3 13 18 5 4" xfId="24690"/>
    <cellStyle name="Обычный 3 13 18 6" xfId="24691"/>
    <cellStyle name="Обычный 3 13 18 6 2" xfId="24692"/>
    <cellStyle name="Обычный 3 13 18 6 2 2" xfId="24693"/>
    <cellStyle name="Обычный 3 13 18 6 3" xfId="24694"/>
    <cellStyle name="Обычный 3 13 18 7" xfId="24695"/>
    <cellStyle name="Обычный 3 13 18 7 2" xfId="24696"/>
    <cellStyle name="Обычный 3 13 18 8" xfId="24697"/>
    <cellStyle name="Обычный 3 13 19" xfId="24698"/>
    <cellStyle name="Обычный 3 13 19 2" xfId="24699"/>
    <cellStyle name="Обычный 3 13 19 2 2" xfId="24700"/>
    <cellStyle name="Обычный 3 13 19 2 2 2" xfId="24701"/>
    <cellStyle name="Обычный 3 13 19 2 2 2 2" xfId="24702"/>
    <cellStyle name="Обычный 3 13 19 2 2 2 2 2" xfId="24703"/>
    <cellStyle name="Обычный 3 13 19 2 2 2 2 2 2" xfId="24704"/>
    <cellStyle name="Обычный 3 13 19 2 2 2 2 3" xfId="24705"/>
    <cellStyle name="Обычный 3 13 19 2 2 2 3" xfId="24706"/>
    <cellStyle name="Обычный 3 13 19 2 2 2 3 2" xfId="24707"/>
    <cellStyle name="Обычный 3 13 19 2 2 2 4" xfId="24708"/>
    <cellStyle name="Обычный 3 13 19 2 2 3" xfId="24709"/>
    <cellStyle name="Обычный 3 13 19 2 2 3 2" xfId="24710"/>
    <cellStyle name="Обычный 3 13 19 2 2 3 2 2" xfId="24711"/>
    <cellStyle name="Обычный 3 13 19 2 2 3 3" xfId="24712"/>
    <cellStyle name="Обычный 3 13 19 2 2 4" xfId="24713"/>
    <cellStyle name="Обычный 3 13 19 2 2 4 2" xfId="24714"/>
    <cellStyle name="Обычный 3 13 19 2 2 5" xfId="24715"/>
    <cellStyle name="Обычный 3 13 19 2 3" xfId="24716"/>
    <cellStyle name="Обычный 3 13 19 2 3 2" xfId="24717"/>
    <cellStyle name="Обычный 3 13 19 2 3 2 2" xfId="24718"/>
    <cellStyle name="Обычный 3 13 19 2 3 2 2 2" xfId="24719"/>
    <cellStyle name="Обычный 3 13 19 2 3 2 2 2 2" xfId="24720"/>
    <cellStyle name="Обычный 3 13 19 2 3 2 2 3" xfId="24721"/>
    <cellStyle name="Обычный 3 13 19 2 3 2 3" xfId="24722"/>
    <cellStyle name="Обычный 3 13 19 2 3 2 3 2" xfId="24723"/>
    <cellStyle name="Обычный 3 13 19 2 3 2 4" xfId="24724"/>
    <cellStyle name="Обычный 3 13 19 2 3 3" xfId="24725"/>
    <cellStyle name="Обычный 3 13 19 2 3 3 2" xfId="24726"/>
    <cellStyle name="Обычный 3 13 19 2 3 3 2 2" xfId="24727"/>
    <cellStyle name="Обычный 3 13 19 2 3 3 3" xfId="24728"/>
    <cellStyle name="Обычный 3 13 19 2 3 4" xfId="24729"/>
    <cellStyle name="Обычный 3 13 19 2 3 4 2" xfId="24730"/>
    <cellStyle name="Обычный 3 13 19 2 3 5" xfId="24731"/>
    <cellStyle name="Обычный 3 13 19 2 4" xfId="24732"/>
    <cellStyle name="Обычный 3 13 19 2 4 2" xfId="24733"/>
    <cellStyle name="Обычный 3 13 19 2 4 2 2" xfId="24734"/>
    <cellStyle name="Обычный 3 13 19 2 4 2 2 2" xfId="24735"/>
    <cellStyle name="Обычный 3 13 19 2 4 2 3" xfId="24736"/>
    <cellStyle name="Обычный 3 13 19 2 4 3" xfId="24737"/>
    <cellStyle name="Обычный 3 13 19 2 4 3 2" xfId="24738"/>
    <cellStyle name="Обычный 3 13 19 2 4 4" xfId="24739"/>
    <cellStyle name="Обычный 3 13 19 2 5" xfId="24740"/>
    <cellStyle name="Обычный 3 13 19 2 5 2" xfId="24741"/>
    <cellStyle name="Обычный 3 13 19 2 5 2 2" xfId="24742"/>
    <cellStyle name="Обычный 3 13 19 2 5 3" xfId="24743"/>
    <cellStyle name="Обычный 3 13 19 2 6" xfId="24744"/>
    <cellStyle name="Обычный 3 13 19 2 6 2" xfId="24745"/>
    <cellStyle name="Обычный 3 13 19 2 7" xfId="24746"/>
    <cellStyle name="Обычный 3 13 19 3" xfId="24747"/>
    <cellStyle name="Обычный 3 13 19 3 2" xfId="24748"/>
    <cellStyle name="Обычный 3 13 19 3 2 2" xfId="24749"/>
    <cellStyle name="Обычный 3 13 19 3 2 2 2" xfId="24750"/>
    <cellStyle name="Обычный 3 13 19 3 2 2 2 2" xfId="24751"/>
    <cellStyle name="Обычный 3 13 19 3 2 2 3" xfId="24752"/>
    <cellStyle name="Обычный 3 13 19 3 2 3" xfId="24753"/>
    <cellStyle name="Обычный 3 13 19 3 2 3 2" xfId="24754"/>
    <cellStyle name="Обычный 3 13 19 3 2 4" xfId="24755"/>
    <cellStyle name="Обычный 3 13 19 3 3" xfId="24756"/>
    <cellStyle name="Обычный 3 13 19 3 3 2" xfId="24757"/>
    <cellStyle name="Обычный 3 13 19 3 3 2 2" xfId="24758"/>
    <cellStyle name="Обычный 3 13 19 3 3 3" xfId="24759"/>
    <cellStyle name="Обычный 3 13 19 3 4" xfId="24760"/>
    <cellStyle name="Обычный 3 13 19 3 4 2" xfId="24761"/>
    <cellStyle name="Обычный 3 13 19 3 5" xfId="24762"/>
    <cellStyle name="Обычный 3 13 19 4" xfId="24763"/>
    <cellStyle name="Обычный 3 13 19 4 2" xfId="24764"/>
    <cellStyle name="Обычный 3 13 19 4 2 2" xfId="24765"/>
    <cellStyle name="Обычный 3 13 19 4 2 2 2" xfId="24766"/>
    <cellStyle name="Обычный 3 13 19 4 2 2 2 2" xfId="24767"/>
    <cellStyle name="Обычный 3 13 19 4 2 2 3" xfId="24768"/>
    <cellStyle name="Обычный 3 13 19 4 2 3" xfId="24769"/>
    <cellStyle name="Обычный 3 13 19 4 2 3 2" xfId="24770"/>
    <cellStyle name="Обычный 3 13 19 4 2 4" xfId="24771"/>
    <cellStyle name="Обычный 3 13 19 4 3" xfId="24772"/>
    <cellStyle name="Обычный 3 13 19 4 3 2" xfId="24773"/>
    <cellStyle name="Обычный 3 13 19 4 3 2 2" xfId="24774"/>
    <cellStyle name="Обычный 3 13 19 4 3 3" xfId="24775"/>
    <cellStyle name="Обычный 3 13 19 4 4" xfId="24776"/>
    <cellStyle name="Обычный 3 13 19 4 4 2" xfId="24777"/>
    <cellStyle name="Обычный 3 13 19 4 5" xfId="24778"/>
    <cellStyle name="Обычный 3 13 19 5" xfId="24779"/>
    <cellStyle name="Обычный 3 13 19 5 2" xfId="24780"/>
    <cellStyle name="Обычный 3 13 19 5 2 2" xfId="24781"/>
    <cellStyle name="Обычный 3 13 19 5 2 2 2" xfId="24782"/>
    <cellStyle name="Обычный 3 13 19 5 2 3" xfId="24783"/>
    <cellStyle name="Обычный 3 13 19 5 3" xfId="24784"/>
    <cellStyle name="Обычный 3 13 19 5 3 2" xfId="24785"/>
    <cellStyle name="Обычный 3 13 19 5 4" xfId="24786"/>
    <cellStyle name="Обычный 3 13 19 6" xfId="24787"/>
    <cellStyle name="Обычный 3 13 19 6 2" xfId="24788"/>
    <cellStyle name="Обычный 3 13 19 6 2 2" xfId="24789"/>
    <cellStyle name="Обычный 3 13 19 6 3" xfId="24790"/>
    <cellStyle name="Обычный 3 13 19 7" xfId="24791"/>
    <cellStyle name="Обычный 3 13 19 7 2" xfId="24792"/>
    <cellStyle name="Обычный 3 13 19 8" xfId="24793"/>
    <cellStyle name="Обычный 3 13 2" xfId="24794"/>
    <cellStyle name="Обычный 3 13 2 2" xfId="24795"/>
    <cellStyle name="Обычный 3 13 2 2 2" xfId="24796"/>
    <cellStyle name="Обычный 3 13 2 2 2 2" xfId="24797"/>
    <cellStyle name="Обычный 3 13 2 2 2 2 2" xfId="24798"/>
    <cellStyle name="Обычный 3 13 2 2 2 2 2 2" xfId="24799"/>
    <cellStyle name="Обычный 3 13 2 2 2 2 2 2 2" xfId="24800"/>
    <cellStyle name="Обычный 3 13 2 2 2 2 2 3" xfId="24801"/>
    <cellStyle name="Обычный 3 13 2 2 2 2 3" xfId="24802"/>
    <cellStyle name="Обычный 3 13 2 2 2 2 3 2" xfId="24803"/>
    <cellStyle name="Обычный 3 13 2 2 2 2 4" xfId="24804"/>
    <cellStyle name="Обычный 3 13 2 2 2 3" xfId="24805"/>
    <cellStyle name="Обычный 3 13 2 2 2 3 2" xfId="24806"/>
    <cellStyle name="Обычный 3 13 2 2 2 3 2 2" xfId="24807"/>
    <cellStyle name="Обычный 3 13 2 2 2 3 3" xfId="24808"/>
    <cellStyle name="Обычный 3 13 2 2 2 4" xfId="24809"/>
    <cellStyle name="Обычный 3 13 2 2 2 4 2" xfId="24810"/>
    <cellStyle name="Обычный 3 13 2 2 2 5" xfId="24811"/>
    <cellStyle name="Обычный 3 13 2 2 3" xfId="24812"/>
    <cellStyle name="Обычный 3 13 2 2 3 2" xfId="24813"/>
    <cellStyle name="Обычный 3 13 2 2 3 2 2" xfId="24814"/>
    <cellStyle name="Обычный 3 13 2 2 3 2 2 2" xfId="24815"/>
    <cellStyle name="Обычный 3 13 2 2 3 2 2 2 2" xfId="24816"/>
    <cellStyle name="Обычный 3 13 2 2 3 2 2 3" xfId="24817"/>
    <cellStyle name="Обычный 3 13 2 2 3 2 3" xfId="24818"/>
    <cellStyle name="Обычный 3 13 2 2 3 2 3 2" xfId="24819"/>
    <cellStyle name="Обычный 3 13 2 2 3 2 4" xfId="24820"/>
    <cellStyle name="Обычный 3 13 2 2 3 3" xfId="24821"/>
    <cellStyle name="Обычный 3 13 2 2 3 3 2" xfId="24822"/>
    <cellStyle name="Обычный 3 13 2 2 3 3 2 2" xfId="24823"/>
    <cellStyle name="Обычный 3 13 2 2 3 3 3" xfId="24824"/>
    <cellStyle name="Обычный 3 13 2 2 3 4" xfId="24825"/>
    <cellStyle name="Обычный 3 13 2 2 3 4 2" xfId="24826"/>
    <cellStyle name="Обычный 3 13 2 2 3 5" xfId="24827"/>
    <cellStyle name="Обычный 3 13 2 2 4" xfId="24828"/>
    <cellStyle name="Обычный 3 13 2 2 4 2" xfId="24829"/>
    <cellStyle name="Обычный 3 13 2 2 4 2 2" xfId="24830"/>
    <cellStyle name="Обычный 3 13 2 2 4 2 2 2" xfId="24831"/>
    <cellStyle name="Обычный 3 13 2 2 4 2 3" xfId="24832"/>
    <cellStyle name="Обычный 3 13 2 2 4 3" xfId="24833"/>
    <cellStyle name="Обычный 3 13 2 2 4 3 2" xfId="24834"/>
    <cellStyle name="Обычный 3 13 2 2 4 4" xfId="24835"/>
    <cellStyle name="Обычный 3 13 2 2 5" xfId="24836"/>
    <cellStyle name="Обычный 3 13 2 2 5 2" xfId="24837"/>
    <cellStyle name="Обычный 3 13 2 2 5 2 2" xfId="24838"/>
    <cellStyle name="Обычный 3 13 2 2 5 3" xfId="24839"/>
    <cellStyle name="Обычный 3 13 2 2 6" xfId="24840"/>
    <cellStyle name="Обычный 3 13 2 2 6 2" xfId="24841"/>
    <cellStyle name="Обычный 3 13 2 2 7" xfId="24842"/>
    <cellStyle name="Обычный 3 13 2 3" xfId="24843"/>
    <cellStyle name="Обычный 3 13 2 3 2" xfId="24844"/>
    <cellStyle name="Обычный 3 13 2 3 2 2" xfId="24845"/>
    <cellStyle name="Обычный 3 13 2 3 2 2 2" xfId="24846"/>
    <cellStyle name="Обычный 3 13 2 3 2 2 2 2" xfId="24847"/>
    <cellStyle name="Обычный 3 13 2 3 2 2 3" xfId="24848"/>
    <cellStyle name="Обычный 3 13 2 3 2 3" xfId="24849"/>
    <cellStyle name="Обычный 3 13 2 3 2 3 2" xfId="24850"/>
    <cellStyle name="Обычный 3 13 2 3 2 4" xfId="24851"/>
    <cellStyle name="Обычный 3 13 2 3 3" xfId="24852"/>
    <cellStyle name="Обычный 3 13 2 3 3 2" xfId="24853"/>
    <cellStyle name="Обычный 3 13 2 3 3 2 2" xfId="24854"/>
    <cellStyle name="Обычный 3 13 2 3 3 3" xfId="24855"/>
    <cellStyle name="Обычный 3 13 2 3 4" xfId="24856"/>
    <cellStyle name="Обычный 3 13 2 3 4 2" xfId="24857"/>
    <cellStyle name="Обычный 3 13 2 3 5" xfId="24858"/>
    <cellStyle name="Обычный 3 13 2 4" xfId="24859"/>
    <cellStyle name="Обычный 3 13 2 4 2" xfId="24860"/>
    <cellStyle name="Обычный 3 13 2 4 2 2" xfId="24861"/>
    <cellStyle name="Обычный 3 13 2 4 2 2 2" xfId="24862"/>
    <cellStyle name="Обычный 3 13 2 4 2 2 2 2" xfId="24863"/>
    <cellStyle name="Обычный 3 13 2 4 2 2 3" xfId="24864"/>
    <cellStyle name="Обычный 3 13 2 4 2 3" xfId="24865"/>
    <cellStyle name="Обычный 3 13 2 4 2 3 2" xfId="24866"/>
    <cellStyle name="Обычный 3 13 2 4 2 4" xfId="24867"/>
    <cellStyle name="Обычный 3 13 2 4 3" xfId="24868"/>
    <cellStyle name="Обычный 3 13 2 4 3 2" xfId="24869"/>
    <cellStyle name="Обычный 3 13 2 4 3 2 2" xfId="24870"/>
    <cellStyle name="Обычный 3 13 2 4 3 3" xfId="24871"/>
    <cellStyle name="Обычный 3 13 2 4 4" xfId="24872"/>
    <cellStyle name="Обычный 3 13 2 4 4 2" xfId="24873"/>
    <cellStyle name="Обычный 3 13 2 4 5" xfId="24874"/>
    <cellStyle name="Обычный 3 13 2 5" xfId="24875"/>
    <cellStyle name="Обычный 3 13 2 5 2" xfId="24876"/>
    <cellStyle name="Обычный 3 13 2 5 2 2" xfId="24877"/>
    <cellStyle name="Обычный 3 13 2 5 2 2 2" xfId="24878"/>
    <cellStyle name="Обычный 3 13 2 5 2 3" xfId="24879"/>
    <cellStyle name="Обычный 3 13 2 5 3" xfId="24880"/>
    <cellStyle name="Обычный 3 13 2 5 3 2" xfId="24881"/>
    <cellStyle name="Обычный 3 13 2 5 4" xfId="24882"/>
    <cellStyle name="Обычный 3 13 2 6" xfId="24883"/>
    <cellStyle name="Обычный 3 13 2 6 2" xfId="24884"/>
    <cellStyle name="Обычный 3 13 2 6 2 2" xfId="24885"/>
    <cellStyle name="Обычный 3 13 2 6 3" xfId="24886"/>
    <cellStyle name="Обычный 3 13 2 7" xfId="24887"/>
    <cellStyle name="Обычный 3 13 2 7 2" xfId="24888"/>
    <cellStyle name="Обычный 3 13 2 8" xfId="24889"/>
    <cellStyle name="Обычный 3 13 20" xfId="24890"/>
    <cellStyle name="Обычный 3 13 20 2" xfId="24891"/>
    <cellStyle name="Обычный 3 13 20 2 2" xfId="24892"/>
    <cellStyle name="Обычный 3 13 20 2 2 2" xfId="24893"/>
    <cellStyle name="Обычный 3 13 20 2 2 2 2" xfId="24894"/>
    <cellStyle name="Обычный 3 13 20 2 2 2 2 2" xfId="24895"/>
    <cellStyle name="Обычный 3 13 20 2 2 2 2 2 2" xfId="24896"/>
    <cellStyle name="Обычный 3 13 20 2 2 2 2 3" xfId="24897"/>
    <cellStyle name="Обычный 3 13 20 2 2 2 3" xfId="24898"/>
    <cellStyle name="Обычный 3 13 20 2 2 2 3 2" xfId="24899"/>
    <cellStyle name="Обычный 3 13 20 2 2 2 4" xfId="24900"/>
    <cellStyle name="Обычный 3 13 20 2 2 3" xfId="24901"/>
    <cellStyle name="Обычный 3 13 20 2 2 3 2" xfId="24902"/>
    <cellStyle name="Обычный 3 13 20 2 2 3 2 2" xfId="24903"/>
    <cellStyle name="Обычный 3 13 20 2 2 3 3" xfId="24904"/>
    <cellStyle name="Обычный 3 13 20 2 2 4" xfId="24905"/>
    <cellStyle name="Обычный 3 13 20 2 2 4 2" xfId="24906"/>
    <cellStyle name="Обычный 3 13 20 2 2 5" xfId="24907"/>
    <cellStyle name="Обычный 3 13 20 2 3" xfId="24908"/>
    <cellStyle name="Обычный 3 13 20 2 3 2" xfId="24909"/>
    <cellStyle name="Обычный 3 13 20 2 3 2 2" xfId="24910"/>
    <cellStyle name="Обычный 3 13 20 2 3 2 2 2" xfId="24911"/>
    <cellStyle name="Обычный 3 13 20 2 3 2 2 2 2" xfId="24912"/>
    <cellStyle name="Обычный 3 13 20 2 3 2 2 3" xfId="24913"/>
    <cellStyle name="Обычный 3 13 20 2 3 2 3" xfId="24914"/>
    <cellStyle name="Обычный 3 13 20 2 3 2 3 2" xfId="24915"/>
    <cellStyle name="Обычный 3 13 20 2 3 2 4" xfId="24916"/>
    <cellStyle name="Обычный 3 13 20 2 3 3" xfId="24917"/>
    <cellStyle name="Обычный 3 13 20 2 3 3 2" xfId="24918"/>
    <cellStyle name="Обычный 3 13 20 2 3 3 2 2" xfId="24919"/>
    <cellStyle name="Обычный 3 13 20 2 3 3 3" xfId="24920"/>
    <cellStyle name="Обычный 3 13 20 2 3 4" xfId="24921"/>
    <cellStyle name="Обычный 3 13 20 2 3 4 2" xfId="24922"/>
    <cellStyle name="Обычный 3 13 20 2 3 5" xfId="24923"/>
    <cellStyle name="Обычный 3 13 20 2 4" xfId="24924"/>
    <cellStyle name="Обычный 3 13 20 2 4 2" xfId="24925"/>
    <cellStyle name="Обычный 3 13 20 2 4 2 2" xfId="24926"/>
    <cellStyle name="Обычный 3 13 20 2 4 2 2 2" xfId="24927"/>
    <cellStyle name="Обычный 3 13 20 2 4 2 3" xfId="24928"/>
    <cellStyle name="Обычный 3 13 20 2 4 3" xfId="24929"/>
    <cellStyle name="Обычный 3 13 20 2 4 3 2" xfId="24930"/>
    <cellStyle name="Обычный 3 13 20 2 4 4" xfId="24931"/>
    <cellStyle name="Обычный 3 13 20 2 5" xfId="24932"/>
    <cellStyle name="Обычный 3 13 20 2 5 2" xfId="24933"/>
    <cellStyle name="Обычный 3 13 20 2 5 2 2" xfId="24934"/>
    <cellStyle name="Обычный 3 13 20 2 5 3" xfId="24935"/>
    <cellStyle name="Обычный 3 13 20 2 6" xfId="24936"/>
    <cellStyle name="Обычный 3 13 20 2 6 2" xfId="24937"/>
    <cellStyle name="Обычный 3 13 20 2 7" xfId="24938"/>
    <cellStyle name="Обычный 3 13 20 3" xfId="24939"/>
    <cellStyle name="Обычный 3 13 20 3 2" xfId="24940"/>
    <cellStyle name="Обычный 3 13 20 3 2 2" xfId="24941"/>
    <cellStyle name="Обычный 3 13 20 3 2 2 2" xfId="24942"/>
    <cellStyle name="Обычный 3 13 20 3 2 2 2 2" xfId="24943"/>
    <cellStyle name="Обычный 3 13 20 3 2 2 3" xfId="24944"/>
    <cellStyle name="Обычный 3 13 20 3 2 3" xfId="24945"/>
    <cellStyle name="Обычный 3 13 20 3 2 3 2" xfId="24946"/>
    <cellStyle name="Обычный 3 13 20 3 2 4" xfId="24947"/>
    <cellStyle name="Обычный 3 13 20 3 3" xfId="24948"/>
    <cellStyle name="Обычный 3 13 20 3 3 2" xfId="24949"/>
    <cellStyle name="Обычный 3 13 20 3 3 2 2" xfId="24950"/>
    <cellStyle name="Обычный 3 13 20 3 3 3" xfId="24951"/>
    <cellStyle name="Обычный 3 13 20 3 4" xfId="24952"/>
    <cellStyle name="Обычный 3 13 20 3 4 2" xfId="24953"/>
    <cellStyle name="Обычный 3 13 20 3 5" xfId="24954"/>
    <cellStyle name="Обычный 3 13 20 4" xfId="24955"/>
    <cellStyle name="Обычный 3 13 20 4 2" xfId="24956"/>
    <cellStyle name="Обычный 3 13 20 4 2 2" xfId="24957"/>
    <cellStyle name="Обычный 3 13 20 4 2 2 2" xfId="24958"/>
    <cellStyle name="Обычный 3 13 20 4 2 2 2 2" xfId="24959"/>
    <cellStyle name="Обычный 3 13 20 4 2 2 3" xfId="24960"/>
    <cellStyle name="Обычный 3 13 20 4 2 3" xfId="24961"/>
    <cellStyle name="Обычный 3 13 20 4 2 3 2" xfId="24962"/>
    <cellStyle name="Обычный 3 13 20 4 2 4" xfId="24963"/>
    <cellStyle name="Обычный 3 13 20 4 3" xfId="24964"/>
    <cellStyle name="Обычный 3 13 20 4 3 2" xfId="24965"/>
    <cellStyle name="Обычный 3 13 20 4 3 2 2" xfId="24966"/>
    <cellStyle name="Обычный 3 13 20 4 3 3" xfId="24967"/>
    <cellStyle name="Обычный 3 13 20 4 4" xfId="24968"/>
    <cellStyle name="Обычный 3 13 20 4 4 2" xfId="24969"/>
    <cellStyle name="Обычный 3 13 20 4 5" xfId="24970"/>
    <cellStyle name="Обычный 3 13 20 5" xfId="24971"/>
    <cellStyle name="Обычный 3 13 20 5 2" xfId="24972"/>
    <cellStyle name="Обычный 3 13 20 5 2 2" xfId="24973"/>
    <cellStyle name="Обычный 3 13 20 5 2 2 2" xfId="24974"/>
    <cellStyle name="Обычный 3 13 20 5 2 3" xfId="24975"/>
    <cellStyle name="Обычный 3 13 20 5 3" xfId="24976"/>
    <cellStyle name="Обычный 3 13 20 5 3 2" xfId="24977"/>
    <cellStyle name="Обычный 3 13 20 5 4" xfId="24978"/>
    <cellStyle name="Обычный 3 13 20 6" xfId="24979"/>
    <cellStyle name="Обычный 3 13 20 6 2" xfId="24980"/>
    <cellStyle name="Обычный 3 13 20 6 2 2" xfId="24981"/>
    <cellStyle name="Обычный 3 13 20 6 3" xfId="24982"/>
    <cellStyle name="Обычный 3 13 20 7" xfId="24983"/>
    <cellStyle name="Обычный 3 13 20 7 2" xfId="24984"/>
    <cellStyle name="Обычный 3 13 20 8" xfId="24985"/>
    <cellStyle name="Обычный 3 13 21" xfId="24986"/>
    <cellStyle name="Обычный 3 13 21 2" xfId="24987"/>
    <cellStyle name="Обычный 3 13 21 2 2" xfId="24988"/>
    <cellStyle name="Обычный 3 13 21 2 2 2" xfId="24989"/>
    <cellStyle name="Обычный 3 13 21 2 2 2 2" xfId="24990"/>
    <cellStyle name="Обычный 3 13 21 2 2 2 2 2" xfId="24991"/>
    <cellStyle name="Обычный 3 13 21 2 2 2 2 2 2" xfId="24992"/>
    <cellStyle name="Обычный 3 13 21 2 2 2 2 3" xfId="24993"/>
    <cellStyle name="Обычный 3 13 21 2 2 2 3" xfId="24994"/>
    <cellStyle name="Обычный 3 13 21 2 2 2 3 2" xfId="24995"/>
    <cellStyle name="Обычный 3 13 21 2 2 2 4" xfId="24996"/>
    <cellStyle name="Обычный 3 13 21 2 2 3" xfId="24997"/>
    <cellStyle name="Обычный 3 13 21 2 2 3 2" xfId="24998"/>
    <cellStyle name="Обычный 3 13 21 2 2 3 2 2" xfId="24999"/>
    <cellStyle name="Обычный 3 13 21 2 2 3 3" xfId="25000"/>
    <cellStyle name="Обычный 3 13 21 2 2 4" xfId="25001"/>
    <cellStyle name="Обычный 3 13 21 2 2 4 2" xfId="25002"/>
    <cellStyle name="Обычный 3 13 21 2 2 5" xfId="25003"/>
    <cellStyle name="Обычный 3 13 21 2 3" xfId="25004"/>
    <cellStyle name="Обычный 3 13 21 2 3 2" xfId="25005"/>
    <cellStyle name="Обычный 3 13 21 2 3 2 2" xfId="25006"/>
    <cellStyle name="Обычный 3 13 21 2 3 2 2 2" xfId="25007"/>
    <cellStyle name="Обычный 3 13 21 2 3 2 2 2 2" xfId="25008"/>
    <cellStyle name="Обычный 3 13 21 2 3 2 2 3" xfId="25009"/>
    <cellStyle name="Обычный 3 13 21 2 3 2 3" xfId="25010"/>
    <cellStyle name="Обычный 3 13 21 2 3 2 3 2" xfId="25011"/>
    <cellStyle name="Обычный 3 13 21 2 3 2 4" xfId="25012"/>
    <cellStyle name="Обычный 3 13 21 2 3 3" xfId="25013"/>
    <cellStyle name="Обычный 3 13 21 2 3 3 2" xfId="25014"/>
    <cellStyle name="Обычный 3 13 21 2 3 3 2 2" xfId="25015"/>
    <cellStyle name="Обычный 3 13 21 2 3 3 3" xfId="25016"/>
    <cellStyle name="Обычный 3 13 21 2 3 4" xfId="25017"/>
    <cellStyle name="Обычный 3 13 21 2 3 4 2" xfId="25018"/>
    <cellStyle name="Обычный 3 13 21 2 3 5" xfId="25019"/>
    <cellStyle name="Обычный 3 13 21 2 4" xfId="25020"/>
    <cellStyle name="Обычный 3 13 21 2 4 2" xfId="25021"/>
    <cellStyle name="Обычный 3 13 21 2 4 2 2" xfId="25022"/>
    <cellStyle name="Обычный 3 13 21 2 4 2 2 2" xfId="25023"/>
    <cellStyle name="Обычный 3 13 21 2 4 2 3" xfId="25024"/>
    <cellStyle name="Обычный 3 13 21 2 4 3" xfId="25025"/>
    <cellStyle name="Обычный 3 13 21 2 4 3 2" xfId="25026"/>
    <cellStyle name="Обычный 3 13 21 2 4 4" xfId="25027"/>
    <cellStyle name="Обычный 3 13 21 2 5" xfId="25028"/>
    <cellStyle name="Обычный 3 13 21 2 5 2" xfId="25029"/>
    <cellStyle name="Обычный 3 13 21 2 5 2 2" xfId="25030"/>
    <cellStyle name="Обычный 3 13 21 2 5 3" xfId="25031"/>
    <cellStyle name="Обычный 3 13 21 2 6" xfId="25032"/>
    <cellStyle name="Обычный 3 13 21 2 6 2" xfId="25033"/>
    <cellStyle name="Обычный 3 13 21 2 7" xfId="25034"/>
    <cellStyle name="Обычный 3 13 21 3" xfId="25035"/>
    <cellStyle name="Обычный 3 13 21 3 2" xfId="25036"/>
    <cellStyle name="Обычный 3 13 21 3 2 2" xfId="25037"/>
    <cellStyle name="Обычный 3 13 21 3 2 2 2" xfId="25038"/>
    <cellStyle name="Обычный 3 13 21 3 2 2 2 2" xfId="25039"/>
    <cellStyle name="Обычный 3 13 21 3 2 2 3" xfId="25040"/>
    <cellStyle name="Обычный 3 13 21 3 2 3" xfId="25041"/>
    <cellStyle name="Обычный 3 13 21 3 2 3 2" xfId="25042"/>
    <cellStyle name="Обычный 3 13 21 3 2 4" xfId="25043"/>
    <cellStyle name="Обычный 3 13 21 3 3" xfId="25044"/>
    <cellStyle name="Обычный 3 13 21 3 3 2" xfId="25045"/>
    <cellStyle name="Обычный 3 13 21 3 3 2 2" xfId="25046"/>
    <cellStyle name="Обычный 3 13 21 3 3 3" xfId="25047"/>
    <cellStyle name="Обычный 3 13 21 3 4" xfId="25048"/>
    <cellStyle name="Обычный 3 13 21 3 4 2" xfId="25049"/>
    <cellStyle name="Обычный 3 13 21 3 5" xfId="25050"/>
    <cellStyle name="Обычный 3 13 21 4" xfId="25051"/>
    <cellStyle name="Обычный 3 13 21 4 2" xfId="25052"/>
    <cellStyle name="Обычный 3 13 21 4 2 2" xfId="25053"/>
    <cellStyle name="Обычный 3 13 21 4 2 2 2" xfId="25054"/>
    <cellStyle name="Обычный 3 13 21 4 2 2 2 2" xfId="25055"/>
    <cellStyle name="Обычный 3 13 21 4 2 2 3" xfId="25056"/>
    <cellStyle name="Обычный 3 13 21 4 2 3" xfId="25057"/>
    <cellStyle name="Обычный 3 13 21 4 2 3 2" xfId="25058"/>
    <cellStyle name="Обычный 3 13 21 4 2 4" xfId="25059"/>
    <cellStyle name="Обычный 3 13 21 4 3" xfId="25060"/>
    <cellStyle name="Обычный 3 13 21 4 3 2" xfId="25061"/>
    <cellStyle name="Обычный 3 13 21 4 3 2 2" xfId="25062"/>
    <cellStyle name="Обычный 3 13 21 4 3 3" xfId="25063"/>
    <cellStyle name="Обычный 3 13 21 4 4" xfId="25064"/>
    <cellStyle name="Обычный 3 13 21 4 4 2" xfId="25065"/>
    <cellStyle name="Обычный 3 13 21 4 5" xfId="25066"/>
    <cellStyle name="Обычный 3 13 21 5" xfId="25067"/>
    <cellStyle name="Обычный 3 13 21 5 2" xfId="25068"/>
    <cellStyle name="Обычный 3 13 21 5 2 2" xfId="25069"/>
    <cellStyle name="Обычный 3 13 21 5 2 2 2" xfId="25070"/>
    <cellStyle name="Обычный 3 13 21 5 2 3" xfId="25071"/>
    <cellStyle name="Обычный 3 13 21 5 3" xfId="25072"/>
    <cellStyle name="Обычный 3 13 21 5 3 2" xfId="25073"/>
    <cellStyle name="Обычный 3 13 21 5 4" xfId="25074"/>
    <cellStyle name="Обычный 3 13 21 6" xfId="25075"/>
    <cellStyle name="Обычный 3 13 21 6 2" xfId="25076"/>
    <cellStyle name="Обычный 3 13 21 6 2 2" xfId="25077"/>
    <cellStyle name="Обычный 3 13 21 6 3" xfId="25078"/>
    <cellStyle name="Обычный 3 13 21 7" xfId="25079"/>
    <cellStyle name="Обычный 3 13 21 7 2" xfId="25080"/>
    <cellStyle name="Обычный 3 13 21 8" xfId="25081"/>
    <cellStyle name="Обычный 3 13 22" xfId="25082"/>
    <cellStyle name="Обычный 3 13 22 2" xfId="25083"/>
    <cellStyle name="Обычный 3 13 22 2 2" xfId="25084"/>
    <cellStyle name="Обычный 3 13 22 2 2 2" xfId="25085"/>
    <cellStyle name="Обычный 3 13 22 2 2 2 2" xfId="25086"/>
    <cellStyle name="Обычный 3 13 22 2 2 2 2 2" xfId="25087"/>
    <cellStyle name="Обычный 3 13 22 2 2 2 2 2 2" xfId="25088"/>
    <cellStyle name="Обычный 3 13 22 2 2 2 2 3" xfId="25089"/>
    <cellStyle name="Обычный 3 13 22 2 2 2 3" xfId="25090"/>
    <cellStyle name="Обычный 3 13 22 2 2 2 3 2" xfId="25091"/>
    <cellStyle name="Обычный 3 13 22 2 2 2 4" xfId="25092"/>
    <cellStyle name="Обычный 3 13 22 2 2 3" xfId="25093"/>
    <cellStyle name="Обычный 3 13 22 2 2 3 2" xfId="25094"/>
    <cellStyle name="Обычный 3 13 22 2 2 3 2 2" xfId="25095"/>
    <cellStyle name="Обычный 3 13 22 2 2 3 3" xfId="25096"/>
    <cellStyle name="Обычный 3 13 22 2 2 4" xfId="25097"/>
    <cellStyle name="Обычный 3 13 22 2 2 4 2" xfId="25098"/>
    <cellStyle name="Обычный 3 13 22 2 2 5" xfId="25099"/>
    <cellStyle name="Обычный 3 13 22 2 3" xfId="25100"/>
    <cellStyle name="Обычный 3 13 22 2 3 2" xfId="25101"/>
    <cellStyle name="Обычный 3 13 22 2 3 2 2" xfId="25102"/>
    <cellStyle name="Обычный 3 13 22 2 3 2 2 2" xfId="25103"/>
    <cellStyle name="Обычный 3 13 22 2 3 2 2 2 2" xfId="25104"/>
    <cellStyle name="Обычный 3 13 22 2 3 2 2 3" xfId="25105"/>
    <cellStyle name="Обычный 3 13 22 2 3 2 3" xfId="25106"/>
    <cellStyle name="Обычный 3 13 22 2 3 2 3 2" xfId="25107"/>
    <cellStyle name="Обычный 3 13 22 2 3 2 4" xfId="25108"/>
    <cellStyle name="Обычный 3 13 22 2 3 3" xfId="25109"/>
    <cellStyle name="Обычный 3 13 22 2 3 3 2" xfId="25110"/>
    <cellStyle name="Обычный 3 13 22 2 3 3 2 2" xfId="25111"/>
    <cellStyle name="Обычный 3 13 22 2 3 3 3" xfId="25112"/>
    <cellStyle name="Обычный 3 13 22 2 3 4" xfId="25113"/>
    <cellStyle name="Обычный 3 13 22 2 3 4 2" xfId="25114"/>
    <cellStyle name="Обычный 3 13 22 2 3 5" xfId="25115"/>
    <cellStyle name="Обычный 3 13 22 2 4" xfId="25116"/>
    <cellStyle name="Обычный 3 13 22 2 4 2" xfId="25117"/>
    <cellStyle name="Обычный 3 13 22 2 4 2 2" xfId="25118"/>
    <cellStyle name="Обычный 3 13 22 2 4 2 2 2" xfId="25119"/>
    <cellStyle name="Обычный 3 13 22 2 4 2 3" xfId="25120"/>
    <cellStyle name="Обычный 3 13 22 2 4 3" xfId="25121"/>
    <cellStyle name="Обычный 3 13 22 2 4 3 2" xfId="25122"/>
    <cellStyle name="Обычный 3 13 22 2 4 4" xfId="25123"/>
    <cellStyle name="Обычный 3 13 22 2 5" xfId="25124"/>
    <cellStyle name="Обычный 3 13 22 2 5 2" xfId="25125"/>
    <cellStyle name="Обычный 3 13 22 2 5 2 2" xfId="25126"/>
    <cellStyle name="Обычный 3 13 22 2 5 3" xfId="25127"/>
    <cellStyle name="Обычный 3 13 22 2 6" xfId="25128"/>
    <cellStyle name="Обычный 3 13 22 2 6 2" xfId="25129"/>
    <cellStyle name="Обычный 3 13 22 2 7" xfId="25130"/>
    <cellStyle name="Обычный 3 13 22 3" xfId="25131"/>
    <cellStyle name="Обычный 3 13 22 3 2" xfId="25132"/>
    <cellStyle name="Обычный 3 13 22 3 2 2" xfId="25133"/>
    <cellStyle name="Обычный 3 13 22 3 2 2 2" xfId="25134"/>
    <cellStyle name="Обычный 3 13 22 3 2 2 2 2" xfId="25135"/>
    <cellStyle name="Обычный 3 13 22 3 2 2 3" xfId="25136"/>
    <cellStyle name="Обычный 3 13 22 3 2 3" xfId="25137"/>
    <cellStyle name="Обычный 3 13 22 3 2 3 2" xfId="25138"/>
    <cellStyle name="Обычный 3 13 22 3 2 4" xfId="25139"/>
    <cellStyle name="Обычный 3 13 22 3 3" xfId="25140"/>
    <cellStyle name="Обычный 3 13 22 3 3 2" xfId="25141"/>
    <cellStyle name="Обычный 3 13 22 3 3 2 2" xfId="25142"/>
    <cellStyle name="Обычный 3 13 22 3 3 3" xfId="25143"/>
    <cellStyle name="Обычный 3 13 22 3 4" xfId="25144"/>
    <cellStyle name="Обычный 3 13 22 3 4 2" xfId="25145"/>
    <cellStyle name="Обычный 3 13 22 3 5" xfId="25146"/>
    <cellStyle name="Обычный 3 13 22 4" xfId="25147"/>
    <cellStyle name="Обычный 3 13 22 4 2" xfId="25148"/>
    <cellStyle name="Обычный 3 13 22 4 2 2" xfId="25149"/>
    <cellStyle name="Обычный 3 13 22 4 2 2 2" xfId="25150"/>
    <cellStyle name="Обычный 3 13 22 4 2 2 2 2" xfId="25151"/>
    <cellStyle name="Обычный 3 13 22 4 2 2 3" xfId="25152"/>
    <cellStyle name="Обычный 3 13 22 4 2 3" xfId="25153"/>
    <cellStyle name="Обычный 3 13 22 4 2 3 2" xfId="25154"/>
    <cellStyle name="Обычный 3 13 22 4 2 4" xfId="25155"/>
    <cellStyle name="Обычный 3 13 22 4 3" xfId="25156"/>
    <cellStyle name="Обычный 3 13 22 4 3 2" xfId="25157"/>
    <cellStyle name="Обычный 3 13 22 4 3 2 2" xfId="25158"/>
    <cellStyle name="Обычный 3 13 22 4 3 3" xfId="25159"/>
    <cellStyle name="Обычный 3 13 22 4 4" xfId="25160"/>
    <cellStyle name="Обычный 3 13 22 4 4 2" xfId="25161"/>
    <cellStyle name="Обычный 3 13 22 4 5" xfId="25162"/>
    <cellStyle name="Обычный 3 13 22 5" xfId="25163"/>
    <cellStyle name="Обычный 3 13 22 5 2" xfId="25164"/>
    <cellStyle name="Обычный 3 13 22 5 2 2" xfId="25165"/>
    <cellStyle name="Обычный 3 13 22 5 2 2 2" xfId="25166"/>
    <cellStyle name="Обычный 3 13 22 5 2 3" xfId="25167"/>
    <cellStyle name="Обычный 3 13 22 5 3" xfId="25168"/>
    <cellStyle name="Обычный 3 13 22 5 3 2" xfId="25169"/>
    <cellStyle name="Обычный 3 13 22 5 4" xfId="25170"/>
    <cellStyle name="Обычный 3 13 22 6" xfId="25171"/>
    <cellStyle name="Обычный 3 13 22 6 2" xfId="25172"/>
    <cellStyle name="Обычный 3 13 22 6 2 2" xfId="25173"/>
    <cellStyle name="Обычный 3 13 22 6 3" xfId="25174"/>
    <cellStyle name="Обычный 3 13 22 7" xfId="25175"/>
    <cellStyle name="Обычный 3 13 22 7 2" xfId="25176"/>
    <cellStyle name="Обычный 3 13 22 8" xfId="25177"/>
    <cellStyle name="Обычный 3 13 23" xfId="25178"/>
    <cellStyle name="Обычный 3 13 23 2" xfId="25179"/>
    <cellStyle name="Обычный 3 13 23 2 2" xfId="25180"/>
    <cellStyle name="Обычный 3 13 23 2 2 2" xfId="25181"/>
    <cellStyle name="Обычный 3 13 23 2 2 2 2" xfId="25182"/>
    <cellStyle name="Обычный 3 13 23 2 2 2 2 2" xfId="25183"/>
    <cellStyle name="Обычный 3 13 23 2 2 2 2 2 2" xfId="25184"/>
    <cellStyle name="Обычный 3 13 23 2 2 2 2 3" xfId="25185"/>
    <cellStyle name="Обычный 3 13 23 2 2 2 3" xfId="25186"/>
    <cellStyle name="Обычный 3 13 23 2 2 2 3 2" xfId="25187"/>
    <cellStyle name="Обычный 3 13 23 2 2 2 4" xfId="25188"/>
    <cellStyle name="Обычный 3 13 23 2 2 3" xfId="25189"/>
    <cellStyle name="Обычный 3 13 23 2 2 3 2" xfId="25190"/>
    <cellStyle name="Обычный 3 13 23 2 2 3 2 2" xfId="25191"/>
    <cellStyle name="Обычный 3 13 23 2 2 3 3" xfId="25192"/>
    <cellStyle name="Обычный 3 13 23 2 2 4" xfId="25193"/>
    <cellStyle name="Обычный 3 13 23 2 2 4 2" xfId="25194"/>
    <cellStyle name="Обычный 3 13 23 2 2 5" xfId="25195"/>
    <cellStyle name="Обычный 3 13 23 2 3" xfId="25196"/>
    <cellStyle name="Обычный 3 13 23 2 3 2" xfId="25197"/>
    <cellStyle name="Обычный 3 13 23 2 3 2 2" xfId="25198"/>
    <cellStyle name="Обычный 3 13 23 2 3 2 2 2" xfId="25199"/>
    <cellStyle name="Обычный 3 13 23 2 3 2 2 2 2" xfId="25200"/>
    <cellStyle name="Обычный 3 13 23 2 3 2 2 3" xfId="25201"/>
    <cellStyle name="Обычный 3 13 23 2 3 2 3" xfId="25202"/>
    <cellStyle name="Обычный 3 13 23 2 3 2 3 2" xfId="25203"/>
    <cellStyle name="Обычный 3 13 23 2 3 2 4" xfId="25204"/>
    <cellStyle name="Обычный 3 13 23 2 3 3" xfId="25205"/>
    <cellStyle name="Обычный 3 13 23 2 3 3 2" xfId="25206"/>
    <cellStyle name="Обычный 3 13 23 2 3 3 2 2" xfId="25207"/>
    <cellStyle name="Обычный 3 13 23 2 3 3 3" xfId="25208"/>
    <cellStyle name="Обычный 3 13 23 2 3 4" xfId="25209"/>
    <cellStyle name="Обычный 3 13 23 2 3 4 2" xfId="25210"/>
    <cellStyle name="Обычный 3 13 23 2 3 5" xfId="25211"/>
    <cellStyle name="Обычный 3 13 23 2 4" xfId="25212"/>
    <cellStyle name="Обычный 3 13 23 2 4 2" xfId="25213"/>
    <cellStyle name="Обычный 3 13 23 2 4 2 2" xfId="25214"/>
    <cellStyle name="Обычный 3 13 23 2 4 2 2 2" xfId="25215"/>
    <cellStyle name="Обычный 3 13 23 2 4 2 3" xfId="25216"/>
    <cellStyle name="Обычный 3 13 23 2 4 3" xfId="25217"/>
    <cellStyle name="Обычный 3 13 23 2 4 3 2" xfId="25218"/>
    <cellStyle name="Обычный 3 13 23 2 4 4" xfId="25219"/>
    <cellStyle name="Обычный 3 13 23 2 5" xfId="25220"/>
    <cellStyle name="Обычный 3 13 23 2 5 2" xfId="25221"/>
    <cellStyle name="Обычный 3 13 23 2 5 2 2" xfId="25222"/>
    <cellStyle name="Обычный 3 13 23 2 5 3" xfId="25223"/>
    <cellStyle name="Обычный 3 13 23 2 6" xfId="25224"/>
    <cellStyle name="Обычный 3 13 23 2 6 2" xfId="25225"/>
    <cellStyle name="Обычный 3 13 23 2 7" xfId="25226"/>
    <cellStyle name="Обычный 3 13 23 3" xfId="25227"/>
    <cellStyle name="Обычный 3 13 23 3 2" xfId="25228"/>
    <cellStyle name="Обычный 3 13 23 3 2 2" xfId="25229"/>
    <cellStyle name="Обычный 3 13 23 3 2 2 2" xfId="25230"/>
    <cellStyle name="Обычный 3 13 23 3 2 2 2 2" xfId="25231"/>
    <cellStyle name="Обычный 3 13 23 3 2 2 3" xfId="25232"/>
    <cellStyle name="Обычный 3 13 23 3 2 3" xfId="25233"/>
    <cellStyle name="Обычный 3 13 23 3 2 3 2" xfId="25234"/>
    <cellStyle name="Обычный 3 13 23 3 2 4" xfId="25235"/>
    <cellStyle name="Обычный 3 13 23 3 3" xfId="25236"/>
    <cellStyle name="Обычный 3 13 23 3 3 2" xfId="25237"/>
    <cellStyle name="Обычный 3 13 23 3 3 2 2" xfId="25238"/>
    <cellStyle name="Обычный 3 13 23 3 3 3" xfId="25239"/>
    <cellStyle name="Обычный 3 13 23 3 4" xfId="25240"/>
    <cellStyle name="Обычный 3 13 23 3 4 2" xfId="25241"/>
    <cellStyle name="Обычный 3 13 23 3 5" xfId="25242"/>
    <cellStyle name="Обычный 3 13 23 4" xfId="25243"/>
    <cellStyle name="Обычный 3 13 23 4 2" xfId="25244"/>
    <cellStyle name="Обычный 3 13 23 4 2 2" xfId="25245"/>
    <cellStyle name="Обычный 3 13 23 4 2 2 2" xfId="25246"/>
    <cellStyle name="Обычный 3 13 23 4 2 2 2 2" xfId="25247"/>
    <cellStyle name="Обычный 3 13 23 4 2 2 3" xfId="25248"/>
    <cellStyle name="Обычный 3 13 23 4 2 3" xfId="25249"/>
    <cellStyle name="Обычный 3 13 23 4 2 3 2" xfId="25250"/>
    <cellStyle name="Обычный 3 13 23 4 2 4" xfId="25251"/>
    <cellStyle name="Обычный 3 13 23 4 3" xfId="25252"/>
    <cellStyle name="Обычный 3 13 23 4 3 2" xfId="25253"/>
    <cellStyle name="Обычный 3 13 23 4 3 2 2" xfId="25254"/>
    <cellStyle name="Обычный 3 13 23 4 3 3" xfId="25255"/>
    <cellStyle name="Обычный 3 13 23 4 4" xfId="25256"/>
    <cellStyle name="Обычный 3 13 23 4 4 2" xfId="25257"/>
    <cellStyle name="Обычный 3 13 23 4 5" xfId="25258"/>
    <cellStyle name="Обычный 3 13 23 5" xfId="25259"/>
    <cellStyle name="Обычный 3 13 23 5 2" xfId="25260"/>
    <cellStyle name="Обычный 3 13 23 5 2 2" xfId="25261"/>
    <cellStyle name="Обычный 3 13 23 5 2 2 2" xfId="25262"/>
    <cellStyle name="Обычный 3 13 23 5 2 3" xfId="25263"/>
    <cellStyle name="Обычный 3 13 23 5 3" xfId="25264"/>
    <cellStyle name="Обычный 3 13 23 5 3 2" xfId="25265"/>
    <cellStyle name="Обычный 3 13 23 5 4" xfId="25266"/>
    <cellStyle name="Обычный 3 13 23 6" xfId="25267"/>
    <cellStyle name="Обычный 3 13 23 6 2" xfId="25268"/>
    <cellStyle name="Обычный 3 13 23 6 2 2" xfId="25269"/>
    <cellStyle name="Обычный 3 13 23 6 3" xfId="25270"/>
    <cellStyle name="Обычный 3 13 23 7" xfId="25271"/>
    <cellStyle name="Обычный 3 13 23 7 2" xfId="25272"/>
    <cellStyle name="Обычный 3 13 23 8" xfId="25273"/>
    <cellStyle name="Обычный 3 13 24" xfId="25274"/>
    <cellStyle name="Обычный 3 13 24 2" xfId="25275"/>
    <cellStyle name="Обычный 3 13 24 2 2" xfId="25276"/>
    <cellStyle name="Обычный 3 13 24 2 2 2" xfId="25277"/>
    <cellStyle name="Обычный 3 13 24 2 2 2 2" xfId="25278"/>
    <cellStyle name="Обычный 3 13 24 2 2 2 2 2" xfId="25279"/>
    <cellStyle name="Обычный 3 13 24 2 2 2 2 2 2" xfId="25280"/>
    <cellStyle name="Обычный 3 13 24 2 2 2 2 3" xfId="25281"/>
    <cellStyle name="Обычный 3 13 24 2 2 2 3" xfId="25282"/>
    <cellStyle name="Обычный 3 13 24 2 2 2 3 2" xfId="25283"/>
    <cellStyle name="Обычный 3 13 24 2 2 2 4" xfId="25284"/>
    <cellStyle name="Обычный 3 13 24 2 2 3" xfId="25285"/>
    <cellStyle name="Обычный 3 13 24 2 2 3 2" xfId="25286"/>
    <cellStyle name="Обычный 3 13 24 2 2 3 2 2" xfId="25287"/>
    <cellStyle name="Обычный 3 13 24 2 2 3 3" xfId="25288"/>
    <cellStyle name="Обычный 3 13 24 2 2 4" xfId="25289"/>
    <cellStyle name="Обычный 3 13 24 2 2 4 2" xfId="25290"/>
    <cellStyle name="Обычный 3 13 24 2 2 5" xfId="25291"/>
    <cellStyle name="Обычный 3 13 24 2 3" xfId="25292"/>
    <cellStyle name="Обычный 3 13 24 2 3 2" xfId="25293"/>
    <cellStyle name="Обычный 3 13 24 2 3 2 2" xfId="25294"/>
    <cellStyle name="Обычный 3 13 24 2 3 2 2 2" xfId="25295"/>
    <cellStyle name="Обычный 3 13 24 2 3 2 2 2 2" xfId="25296"/>
    <cellStyle name="Обычный 3 13 24 2 3 2 2 3" xfId="25297"/>
    <cellStyle name="Обычный 3 13 24 2 3 2 3" xfId="25298"/>
    <cellStyle name="Обычный 3 13 24 2 3 2 3 2" xfId="25299"/>
    <cellStyle name="Обычный 3 13 24 2 3 2 4" xfId="25300"/>
    <cellStyle name="Обычный 3 13 24 2 3 3" xfId="25301"/>
    <cellStyle name="Обычный 3 13 24 2 3 3 2" xfId="25302"/>
    <cellStyle name="Обычный 3 13 24 2 3 3 2 2" xfId="25303"/>
    <cellStyle name="Обычный 3 13 24 2 3 3 3" xfId="25304"/>
    <cellStyle name="Обычный 3 13 24 2 3 4" xfId="25305"/>
    <cellStyle name="Обычный 3 13 24 2 3 4 2" xfId="25306"/>
    <cellStyle name="Обычный 3 13 24 2 3 5" xfId="25307"/>
    <cellStyle name="Обычный 3 13 24 2 4" xfId="25308"/>
    <cellStyle name="Обычный 3 13 24 2 4 2" xfId="25309"/>
    <cellStyle name="Обычный 3 13 24 2 4 2 2" xfId="25310"/>
    <cellStyle name="Обычный 3 13 24 2 4 2 2 2" xfId="25311"/>
    <cellStyle name="Обычный 3 13 24 2 4 2 3" xfId="25312"/>
    <cellStyle name="Обычный 3 13 24 2 4 3" xfId="25313"/>
    <cellStyle name="Обычный 3 13 24 2 4 3 2" xfId="25314"/>
    <cellStyle name="Обычный 3 13 24 2 4 4" xfId="25315"/>
    <cellStyle name="Обычный 3 13 24 2 5" xfId="25316"/>
    <cellStyle name="Обычный 3 13 24 2 5 2" xfId="25317"/>
    <cellStyle name="Обычный 3 13 24 2 5 2 2" xfId="25318"/>
    <cellStyle name="Обычный 3 13 24 2 5 3" xfId="25319"/>
    <cellStyle name="Обычный 3 13 24 2 6" xfId="25320"/>
    <cellStyle name="Обычный 3 13 24 2 6 2" xfId="25321"/>
    <cellStyle name="Обычный 3 13 24 2 7" xfId="25322"/>
    <cellStyle name="Обычный 3 13 24 3" xfId="25323"/>
    <cellStyle name="Обычный 3 13 24 3 2" xfId="25324"/>
    <cellStyle name="Обычный 3 13 24 3 2 2" xfId="25325"/>
    <cellStyle name="Обычный 3 13 24 3 2 2 2" xfId="25326"/>
    <cellStyle name="Обычный 3 13 24 3 2 2 2 2" xfId="25327"/>
    <cellStyle name="Обычный 3 13 24 3 2 2 3" xfId="25328"/>
    <cellStyle name="Обычный 3 13 24 3 2 3" xfId="25329"/>
    <cellStyle name="Обычный 3 13 24 3 2 3 2" xfId="25330"/>
    <cellStyle name="Обычный 3 13 24 3 2 4" xfId="25331"/>
    <cellStyle name="Обычный 3 13 24 3 3" xfId="25332"/>
    <cellStyle name="Обычный 3 13 24 3 3 2" xfId="25333"/>
    <cellStyle name="Обычный 3 13 24 3 3 2 2" xfId="25334"/>
    <cellStyle name="Обычный 3 13 24 3 3 3" xfId="25335"/>
    <cellStyle name="Обычный 3 13 24 3 4" xfId="25336"/>
    <cellStyle name="Обычный 3 13 24 3 4 2" xfId="25337"/>
    <cellStyle name="Обычный 3 13 24 3 5" xfId="25338"/>
    <cellStyle name="Обычный 3 13 24 4" xfId="25339"/>
    <cellStyle name="Обычный 3 13 24 4 2" xfId="25340"/>
    <cellStyle name="Обычный 3 13 24 4 2 2" xfId="25341"/>
    <cellStyle name="Обычный 3 13 24 4 2 2 2" xfId="25342"/>
    <cellStyle name="Обычный 3 13 24 4 2 2 2 2" xfId="25343"/>
    <cellStyle name="Обычный 3 13 24 4 2 2 3" xfId="25344"/>
    <cellStyle name="Обычный 3 13 24 4 2 3" xfId="25345"/>
    <cellStyle name="Обычный 3 13 24 4 2 3 2" xfId="25346"/>
    <cellStyle name="Обычный 3 13 24 4 2 4" xfId="25347"/>
    <cellStyle name="Обычный 3 13 24 4 3" xfId="25348"/>
    <cellStyle name="Обычный 3 13 24 4 3 2" xfId="25349"/>
    <cellStyle name="Обычный 3 13 24 4 3 2 2" xfId="25350"/>
    <cellStyle name="Обычный 3 13 24 4 3 3" xfId="25351"/>
    <cellStyle name="Обычный 3 13 24 4 4" xfId="25352"/>
    <cellStyle name="Обычный 3 13 24 4 4 2" xfId="25353"/>
    <cellStyle name="Обычный 3 13 24 4 5" xfId="25354"/>
    <cellStyle name="Обычный 3 13 24 5" xfId="25355"/>
    <cellStyle name="Обычный 3 13 24 5 2" xfId="25356"/>
    <cellStyle name="Обычный 3 13 24 5 2 2" xfId="25357"/>
    <cellStyle name="Обычный 3 13 24 5 2 2 2" xfId="25358"/>
    <cellStyle name="Обычный 3 13 24 5 2 3" xfId="25359"/>
    <cellStyle name="Обычный 3 13 24 5 3" xfId="25360"/>
    <cellStyle name="Обычный 3 13 24 5 3 2" xfId="25361"/>
    <cellStyle name="Обычный 3 13 24 5 4" xfId="25362"/>
    <cellStyle name="Обычный 3 13 24 6" xfId="25363"/>
    <cellStyle name="Обычный 3 13 24 6 2" xfId="25364"/>
    <cellStyle name="Обычный 3 13 24 6 2 2" xfId="25365"/>
    <cellStyle name="Обычный 3 13 24 6 3" xfId="25366"/>
    <cellStyle name="Обычный 3 13 24 7" xfId="25367"/>
    <cellStyle name="Обычный 3 13 24 7 2" xfId="25368"/>
    <cellStyle name="Обычный 3 13 24 8" xfId="25369"/>
    <cellStyle name="Обычный 3 13 25" xfId="25370"/>
    <cellStyle name="Обычный 3 13 25 2" xfId="25371"/>
    <cellStyle name="Обычный 3 13 25 2 2" xfId="25372"/>
    <cellStyle name="Обычный 3 13 25 2 2 2" xfId="25373"/>
    <cellStyle name="Обычный 3 13 25 2 2 2 2" xfId="25374"/>
    <cellStyle name="Обычный 3 13 25 2 2 2 2 2" xfId="25375"/>
    <cellStyle name="Обычный 3 13 25 2 2 2 2 2 2" xfId="25376"/>
    <cellStyle name="Обычный 3 13 25 2 2 2 2 3" xfId="25377"/>
    <cellStyle name="Обычный 3 13 25 2 2 2 3" xfId="25378"/>
    <cellStyle name="Обычный 3 13 25 2 2 2 3 2" xfId="25379"/>
    <cellStyle name="Обычный 3 13 25 2 2 2 4" xfId="25380"/>
    <cellStyle name="Обычный 3 13 25 2 2 3" xfId="25381"/>
    <cellStyle name="Обычный 3 13 25 2 2 3 2" xfId="25382"/>
    <cellStyle name="Обычный 3 13 25 2 2 3 2 2" xfId="25383"/>
    <cellStyle name="Обычный 3 13 25 2 2 3 3" xfId="25384"/>
    <cellStyle name="Обычный 3 13 25 2 2 4" xfId="25385"/>
    <cellStyle name="Обычный 3 13 25 2 2 4 2" xfId="25386"/>
    <cellStyle name="Обычный 3 13 25 2 2 5" xfId="25387"/>
    <cellStyle name="Обычный 3 13 25 2 3" xfId="25388"/>
    <cellStyle name="Обычный 3 13 25 2 3 2" xfId="25389"/>
    <cellStyle name="Обычный 3 13 25 2 3 2 2" xfId="25390"/>
    <cellStyle name="Обычный 3 13 25 2 3 2 2 2" xfId="25391"/>
    <cellStyle name="Обычный 3 13 25 2 3 2 2 2 2" xfId="25392"/>
    <cellStyle name="Обычный 3 13 25 2 3 2 2 3" xfId="25393"/>
    <cellStyle name="Обычный 3 13 25 2 3 2 3" xfId="25394"/>
    <cellStyle name="Обычный 3 13 25 2 3 2 3 2" xfId="25395"/>
    <cellStyle name="Обычный 3 13 25 2 3 2 4" xfId="25396"/>
    <cellStyle name="Обычный 3 13 25 2 3 3" xfId="25397"/>
    <cellStyle name="Обычный 3 13 25 2 3 3 2" xfId="25398"/>
    <cellStyle name="Обычный 3 13 25 2 3 3 2 2" xfId="25399"/>
    <cellStyle name="Обычный 3 13 25 2 3 3 3" xfId="25400"/>
    <cellStyle name="Обычный 3 13 25 2 3 4" xfId="25401"/>
    <cellStyle name="Обычный 3 13 25 2 3 4 2" xfId="25402"/>
    <cellStyle name="Обычный 3 13 25 2 3 5" xfId="25403"/>
    <cellStyle name="Обычный 3 13 25 2 4" xfId="25404"/>
    <cellStyle name="Обычный 3 13 25 2 4 2" xfId="25405"/>
    <cellStyle name="Обычный 3 13 25 2 4 2 2" xfId="25406"/>
    <cellStyle name="Обычный 3 13 25 2 4 2 2 2" xfId="25407"/>
    <cellStyle name="Обычный 3 13 25 2 4 2 3" xfId="25408"/>
    <cellStyle name="Обычный 3 13 25 2 4 3" xfId="25409"/>
    <cellStyle name="Обычный 3 13 25 2 4 3 2" xfId="25410"/>
    <cellStyle name="Обычный 3 13 25 2 4 4" xfId="25411"/>
    <cellStyle name="Обычный 3 13 25 2 5" xfId="25412"/>
    <cellStyle name="Обычный 3 13 25 2 5 2" xfId="25413"/>
    <cellStyle name="Обычный 3 13 25 2 5 2 2" xfId="25414"/>
    <cellStyle name="Обычный 3 13 25 2 5 3" xfId="25415"/>
    <cellStyle name="Обычный 3 13 25 2 6" xfId="25416"/>
    <cellStyle name="Обычный 3 13 25 2 6 2" xfId="25417"/>
    <cellStyle name="Обычный 3 13 25 2 7" xfId="25418"/>
    <cellStyle name="Обычный 3 13 25 3" xfId="25419"/>
    <cellStyle name="Обычный 3 13 25 3 2" xfId="25420"/>
    <cellStyle name="Обычный 3 13 25 3 2 2" xfId="25421"/>
    <cellStyle name="Обычный 3 13 25 3 2 2 2" xfId="25422"/>
    <cellStyle name="Обычный 3 13 25 3 2 2 2 2" xfId="25423"/>
    <cellStyle name="Обычный 3 13 25 3 2 2 3" xfId="25424"/>
    <cellStyle name="Обычный 3 13 25 3 2 3" xfId="25425"/>
    <cellStyle name="Обычный 3 13 25 3 2 3 2" xfId="25426"/>
    <cellStyle name="Обычный 3 13 25 3 2 4" xfId="25427"/>
    <cellStyle name="Обычный 3 13 25 3 3" xfId="25428"/>
    <cellStyle name="Обычный 3 13 25 3 3 2" xfId="25429"/>
    <cellStyle name="Обычный 3 13 25 3 3 2 2" xfId="25430"/>
    <cellStyle name="Обычный 3 13 25 3 3 3" xfId="25431"/>
    <cellStyle name="Обычный 3 13 25 3 4" xfId="25432"/>
    <cellStyle name="Обычный 3 13 25 3 4 2" xfId="25433"/>
    <cellStyle name="Обычный 3 13 25 3 5" xfId="25434"/>
    <cellStyle name="Обычный 3 13 25 4" xfId="25435"/>
    <cellStyle name="Обычный 3 13 25 4 2" xfId="25436"/>
    <cellStyle name="Обычный 3 13 25 4 2 2" xfId="25437"/>
    <cellStyle name="Обычный 3 13 25 4 2 2 2" xfId="25438"/>
    <cellStyle name="Обычный 3 13 25 4 2 2 2 2" xfId="25439"/>
    <cellStyle name="Обычный 3 13 25 4 2 2 3" xfId="25440"/>
    <cellStyle name="Обычный 3 13 25 4 2 3" xfId="25441"/>
    <cellStyle name="Обычный 3 13 25 4 2 3 2" xfId="25442"/>
    <cellStyle name="Обычный 3 13 25 4 2 4" xfId="25443"/>
    <cellStyle name="Обычный 3 13 25 4 3" xfId="25444"/>
    <cellStyle name="Обычный 3 13 25 4 3 2" xfId="25445"/>
    <cellStyle name="Обычный 3 13 25 4 3 2 2" xfId="25446"/>
    <cellStyle name="Обычный 3 13 25 4 3 3" xfId="25447"/>
    <cellStyle name="Обычный 3 13 25 4 4" xfId="25448"/>
    <cellStyle name="Обычный 3 13 25 4 4 2" xfId="25449"/>
    <cellStyle name="Обычный 3 13 25 4 5" xfId="25450"/>
    <cellStyle name="Обычный 3 13 25 5" xfId="25451"/>
    <cellStyle name="Обычный 3 13 25 5 2" xfId="25452"/>
    <cellStyle name="Обычный 3 13 25 5 2 2" xfId="25453"/>
    <cellStyle name="Обычный 3 13 25 5 2 2 2" xfId="25454"/>
    <cellStyle name="Обычный 3 13 25 5 2 3" xfId="25455"/>
    <cellStyle name="Обычный 3 13 25 5 3" xfId="25456"/>
    <cellStyle name="Обычный 3 13 25 5 3 2" xfId="25457"/>
    <cellStyle name="Обычный 3 13 25 5 4" xfId="25458"/>
    <cellStyle name="Обычный 3 13 25 6" xfId="25459"/>
    <cellStyle name="Обычный 3 13 25 6 2" xfId="25460"/>
    <cellStyle name="Обычный 3 13 25 6 2 2" xfId="25461"/>
    <cellStyle name="Обычный 3 13 25 6 3" xfId="25462"/>
    <cellStyle name="Обычный 3 13 25 7" xfId="25463"/>
    <cellStyle name="Обычный 3 13 25 7 2" xfId="25464"/>
    <cellStyle name="Обычный 3 13 25 8" xfId="25465"/>
    <cellStyle name="Обычный 3 13 26" xfId="25466"/>
    <cellStyle name="Обычный 3 13 26 2" xfId="25467"/>
    <cellStyle name="Обычный 3 13 26 2 2" xfId="25468"/>
    <cellStyle name="Обычный 3 13 26 2 2 2" xfId="25469"/>
    <cellStyle name="Обычный 3 13 26 2 2 2 2" xfId="25470"/>
    <cellStyle name="Обычный 3 13 26 2 2 2 2 2" xfId="25471"/>
    <cellStyle name="Обычный 3 13 26 2 2 2 2 2 2" xfId="25472"/>
    <cellStyle name="Обычный 3 13 26 2 2 2 2 3" xfId="25473"/>
    <cellStyle name="Обычный 3 13 26 2 2 2 3" xfId="25474"/>
    <cellStyle name="Обычный 3 13 26 2 2 2 3 2" xfId="25475"/>
    <cellStyle name="Обычный 3 13 26 2 2 2 4" xfId="25476"/>
    <cellStyle name="Обычный 3 13 26 2 2 3" xfId="25477"/>
    <cellStyle name="Обычный 3 13 26 2 2 3 2" xfId="25478"/>
    <cellStyle name="Обычный 3 13 26 2 2 3 2 2" xfId="25479"/>
    <cellStyle name="Обычный 3 13 26 2 2 3 3" xfId="25480"/>
    <cellStyle name="Обычный 3 13 26 2 2 4" xfId="25481"/>
    <cellStyle name="Обычный 3 13 26 2 2 4 2" xfId="25482"/>
    <cellStyle name="Обычный 3 13 26 2 2 5" xfId="25483"/>
    <cellStyle name="Обычный 3 13 26 2 3" xfId="25484"/>
    <cellStyle name="Обычный 3 13 26 2 3 2" xfId="25485"/>
    <cellStyle name="Обычный 3 13 26 2 3 2 2" xfId="25486"/>
    <cellStyle name="Обычный 3 13 26 2 3 2 2 2" xfId="25487"/>
    <cellStyle name="Обычный 3 13 26 2 3 2 2 2 2" xfId="25488"/>
    <cellStyle name="Обычный 3 13 26 2 3 2 2 3" xfId="25489"/>
    <cellStyle name="Обычный 3 13 26 2 3 2 3" xfId="25490"/>
    <cellStyle name="Обычный 3 13 26 2 3 2 3 2" xfId="25491"/>
    <cellStyle name="Обычный 3 13 26 2 3 2 4" xfId="25492"/>
    <cellStyle name="Обычный 3 13 26 2 3 3" xfId="25493"/>
    <cellStyle name="Обычный 3 13 26 2 3 3 2" xfId="25494"/>
    <cellStyle name="Обычный 3 13 26 2 3 3 2 2" xfId="25495"/>
    <cellStyle name="Обычный 3 13 26 2 3 3 3" xfId="25496"/>
    <cellStyle name="Обычный 3 13 26 2 3 4" xfId="25497"/>
    <cellStyle name="Обычный 3 13 26 2 3 4 2" xfId="25498"/>
    <cellStyle name="Обычный 3 13 26 2 3 5" xfId="25499"/>
    <cellStyle name="Обычный 3 13 26 2 4" xfId="25500"/>
    <cellStyle name="Обычный 3 13 26 2 4 2" xfId="25501"/>
    <cellStyle name="Обычный 3 13 26 2 4 2 2" xfId="25502"/>
    <cellStyle name="Обычный 3 13 26 2 4 2 2 2" xfId="25503"/>
    <cellStyle name="Обычный 3 13 26 2 4 2 3" xfId="25504"/>
    <cellStyle name="Обычный 3 13 26 2 4 3" xfId="25505"/>
    <cellStyle name="Обычный 3 13 26 2 4 3 2" xfId="25506"/>
    <cellStyle name="Обычный 3 13 26 2 4 4" xfId="25507"/>
    <cellStyle name="Обычный 3 13 26 2 5" xfId="25508"/>
    <cellStyle name="Обычный 3 13 26 2 5 2" xfId="25509"/>
    <cellStyle name="Обычный 3 13 26 2 5 2 2" xfId="25510"/>
    <cellStyle name="Обычный 3 13 26 2 5 3" xfId="25511"/>
    <cellStyle name="Обычный 3 13 26 2 6" xfId="25512"/>
    <cellStyle name="Обычный 3 13 26 2 6 2" xfId="25513"/>
    <cellStyle name="Обычный 3 13 26 2 7" xfId="25514"/>
    <cellStyle name="Обычный 3 13 26 3" xfId="25515"/>
    <cellStyle name="Обычный 3 13 26 3 2" xfId="25516"/>
    <cellStyle name="Обычный 3 13 26 3 2 2" xfId="25517"/>
    <cellStyle name="Обычный 3 13 26 3 2 2 2" xfId="25518"/>
    <cellStyle name="Обычный 3 13 26 3 2 2 2 2" xfId="25519"/>
    <cellStyle name="Обычный 3 13 26 3 2 2 3" xfId="25520"/>
    <cellStyle name="Обычный 3 13 26 3 2 3" xfId="25521"/>
    <cellStyle name="Обычный 3 13 26 3 2 3 2" xfId="25522"/>
    <cellStyle name="Обычный 3 13 26 3 2 4" xfId="25523"/>
    <cellStyle name="Обычный 3 13 26 3 3" xfId="25524"/>
    <cellStyle name="Обычный 3 13 26 3 3 2" xfId="25525"/>
    <cellStyle name="Обычный 3 13 26 3 3 2 2" xfId="25526"/>
    <cellStyle name="Обычный 3 13 26 3 3 3" xfId="25527"/>
    <cellStyle name="Обычный 3 13 26 3 4" xfId="25528"/>
    <cellStyle name="Обычный 3 13 26 3 4 2" xfId="25529"/>
    <cellStyle name="Обычный 3 13 26 3 5" xfId="25530"/>
    <cellStyle name="Обычный 3 13 26 4" xfId="25531"/>
    <cellStyle name="Обычный 3 13 26 4 2" xfId="25532"/>
    <cellStyle name="Обычный 3 13 26 4 2 2" xfId="25533"/>
    <cellStyle name="Обычный 3 13 26 4 2 2 2" xfId="25534"/>
    <cellStyle name="Обычный 3 13 26 4 2 2 2 2" xfId="25535"/>
    <cellStyle name="Обычный 3 13 26 4 2 2 3" xfId="25536"/>
    <cellStyle name="Обычный 3 13 26 4 2 3" xfId="25537"/>
    <cellStyle name="Обычный 3 13 26 4 2 3 2" xfId="25538"/>
    <cellStyle name="Обычный 3 13 26 4 2 4" xfId="25539"/>
    <cellStyle name="Обычный 3 13 26 4 3" xfId="25540"/>
    <cellStyle name="Обычный 3 13 26 4 3 2" xfId="25541"/>
    <cellStyle name="Обычный 3 13 26 4 3 2 2" xfId="25542"/>
    <cellStyle name="Обычный 3 13 26 4 3 3" xfId="25543"/>
    <cellStyle name="Обычный 3 13 26 4 4" xfId="25544"/>
    <cellStyle name="Обычный 3 13 26 4 4 2" xfId="25545"/>
    <cellStyle name="Обычный 3 13 26 4 5" xfId="25546"/>
    <cellStyle name="Обычный 3 13 26 5" xfId="25547"/>
    <cellStyle name="Обычный 3 13 26 5 2" xfId="25548"/>
    <cellStyle name="Обычный 3 13 26 5 2 2" xfId="25549"/>
    <cellStyle name="Обычный 3 13 26 5 2 2 2" xfId="25550"/>
    <cellStyle name="Обычный 3 13 26 5 2 3" xfId="25551"/>
    <cellStyle name="Обычный 3 13 26 5 3" xfId="25552"/>
    <cellStyle name="Обычный 3 13 26 5 3 2" xfId="25553"/>
    <cellStyle name="Обычный 3 13 26 5 4" xfId="25554"/>
    <cellStyle name="Обычный 3 13 26 6" xfId="25555"/>
    <cellStyle name="Обычный 3 13 26 6 2" xfId="25556"/>
    <cellStyle name="Обычный 3 13 26 6 2 2" xfId="25557"/>
    <cellStyle name="Обычный 3 13 26 6 3" xfId="25558"/>
    <cellStyle name="Обычный 3 13 26 7" xfId="25559"/>
    <cellStyle name="Обычный 3 13 26 7 2" xfId="25560"/>
    <cellStyle name="Обычный 3 13 26 8" xfId="25561"/>
    <cellStyle name="Обычный 3 13 27" xfId="25562"/>
    <cellStyle name="Обычный 3 13 27 2" xfId="25563"/>
    <cellStyle name="Обычный 3 13 27 2 2" xfId="25564"/>
    <cellStyle name="Обычный 3 13 27 2 2 2" xfId="25565"/>
    <cellStyle name="Обычный 3 13 27 2 2 2 2" xfId="25566"/>
    <cellStyle name="Обычный 3 13 27 2 2 2 2 2" xfId="25567"/>
    <cellStyle name="Обычный 3 13 27 2 2 2 2 2 2" xfId="25568"/>
    <cellStyle name="Обычный 3 13 27 2 2 2 2 3" xfId="25569"/>
    <cellStyle name="Обычный 3 13 27 2 2 2 3" xfId="25570"/>
    <cellStyle name="Обычный 3 13 27 2 2 2 3 2" xfId="25571"/>
    <cellStyle name="Обычный 3 13 27 2 2 2 4" xfId="25572"/>
    <cellStyle name="Обычный 3 13 27 2 2 3" xfId="25573"/>
    <cellStyle name="Обычный 3 13 27 2 2 3 2" xfId="25574"/>
    <cellStyle name="Обычный 3 13 27 2 2 3 2 2" xfId="25575"/>
    <cellStyle name="Обычный 3 13 27 2 2 3 3" xfId="25576"/>
    <cellStyle name="Обычный 3 13 27 2 2 4" xfId="25577"/>
    <cellStyle name="Обычный 3 13 27 2 2 4 2" xfId="25578"/>
    <cellStyle name="Обычный 3 13 27 2 2 5" xfId="25579"/>
    <cellStyle name="Обычный 3 13 27 2 3" xfId="25580"/>
    <cellStyle name="Обычный 3 13 27 2 3 2" xfId="25581"/>
    <cellStyle name="Обычный 3 13 27 2 3 2 2" xfId="25582"/>
    <cellStyle name="Обычный 3 13 27 2 3 2 2 2" xfId="25583"/>
    <cellStyle name="Обычный 3 13 27 2 3 2 2 2 2" xfId="25584"/>
    <cellStyle name="Обычный 3 13 27 2 3 2 2 3" xfId="25585"/>
    <cellStyle name="Обычный 3 13 27 2 3 2 3" xfId="25586"/>
    <cellStyle name="Обычный 3 13 27 2 3 2 3 2" xfId="25587"/>
    <cellStyle name="Обычный 3 13 27 2 3 2 4" xfId="25588"/>
    <cellStyle name="Обычный 3 13 27 2 3 3" xfId="25589"/>
    <cellStyle name="Обычный 3 13 27 2 3 3 2" xfId="25590"/>
    <cellStyle name="Обычный 3 13 27 2 3 3 2 2" xfId="25591"/>
    <cellStyle name="Обычный 3 13 27 2 3 3 3" xfId="25592"/>
    <cellStyle name="Обычный 3 13 27 2 3 4" xfId="25593"/>
    <cellStyle name="Обычный 3 13 27 2 3 4 2" xfId="25594"/>
    <cellStyle name="Обычный 3 13 27 2 3 5" xfId="25595"/>
    <cellStyle name="Обычный 3 13 27 2 4" xfId="25596"/>
    <cellStyle name="Обычный 3 13 27 2 4 2" xfId="25597"/>
    <cellStyle name="Обычный 3 13 27 2 4 2 2" xfId="25598"/>
    <cellStyle name="Обычный 3 13 27 2 4 2 2 2" xfId="25599"/>
    <cellStyle name="Обычный 3 13 27 2 4 2 3" xfId="25600"/>
    <cellStyle name="Обычный 3 13 27 2 4 3" xfId="25601"/>
    <cellStyle name="Обычный 3 13 27 2 4 3 2" xfId="25602"/>
    <cellStyle name="Обычный 3 13 27 2 4 4" xfId="25603"/>
    <cellStyle name="Обычный 3 13 27 2 5" xfId="25604"/>
    <cellStyle name="Обычный 3 13 27 2 5 2" xfId="25605"/>
    <cellStyle name="Обычный 3 13 27 2 5 2 2" xfId="25606"/>
    <cellStyle name="Обычный 3 13 27 2 5 3" xfId="25607"/>
    <cellStyle name="Обычный 3 13 27 2 6" xfId="25608"/>
    <cellStyle name="Обычный 3 13 27 2 6 2" xfId="25609"/>
    <cellStyle name="Обычный 3 13 27 2 7" xfId="25610"/>
    <cellStyle name="Обычный 3 13 27 3" xfId="25611"/>
    <cellStyle name="Обычный 3 13 27 3 2" xfId="25612"/>
    <cellStyle name="Обычный 3 13 27 3 2 2" xfId="25613"/>
    <cellStyle name="Обычный 3 13 27 3 2 2 2" xfId="25614"/>
    <cellStyle name="Обычный 3 13 27 3 2 2 2 2" xfId="25615"/>
    <cellStyle name="Обычный 3 13 27 3 2 2 3" xfId="25616"/>
    <cellStyle name="Обычный 3 13 27 3 2 3" xfId="25617"/>
    <cellStyle name="Обычный 3 13 27 3 2 3 2" xfId="25618"/>
    <cellStyle name="Обычный 3 13 27 3 2 4" xfId="25619"/>
    <cellStyle name="Обычный 3 13 27 3 3" xfId="25620"/>
    <cellStyle name="Обычный 3 13 27 3 3 2" xfId="25621"/>
    <cellStyle name="Обычный 3 13 27 3 3 2 2" xfId="25622"/>
    <cellStyle name="Обычный 3 13 27 3 3 3" xfId="25623"/>
    <cellStyle name="Обычный 3 13 27 3 4" xfId="25624"/>
    <cellStyle name="Обычный 3 13 27 3 4 2" xfId="25625"/>
    <cellStyle name="Обычный 3 13 27 3 5" xfId="25626"/>
    <cellStyle name="Обычный 3 13 27 4" xfId="25627"/>
    <cellStyle name="Обычный 3 13 27 4 2" xfId="25628"/>
    <cellStyle name="Обычный 3 13 27 4 2 2" xfId="25629"/>
    <cellStyle name="Обычный 3 13 27 4 2 2 2" xfId="25630"/>
    <cellStyle name="Обычный 3 13 27 4 2 2 2 2" xfId="25631"/>
    <cellStyle name="Обычный 3 13 27 4 2 2 3" xfId="25632"/>
    <cellStyle name="Обычный 3 13 27 4 2 3" xfId="25633"/>
    <cellStyle name="Обычный 3 13 27 4 2 3 2" xfId="25634"/>
    <cellStyle name="Обычный 3 13 27 4 2 4" xfId="25635"/>
    <cellStyle name="Обычный 3 13 27 4 3" xfId="25636"/>
    <cellStyle name="Обычный 3 13 27 4 3 2" xfId="25637"/>
    <cellStyle name="Обычный 3 13 27 4 3 2 2" xfId="25638"/>
    <cellStyle name="Обычный 3 13 27 4 3 3" xfId="25639"/>
    <cellStyle name="Обычный 3 13 27 4 4" xfId="25640"/>
    <cellStyle name="Обычный 3 13 27 4 4 2" xfId="25641"/>
    <cellStyle name="Обычный 3 13 27 4 5" xfId="25642"/>
    <cellStyle name="Обычный 3 13 27 5" xfId="25643"/>
    <cellStyle name="Обычный 3 13 27 5 2" xfId="25644"/>
    <cellStyle name="Обычный 3 13 27 5 2 2" xfId="25645"/>
    <cellStyle name="Обычный 3 13 27 5 2 2 2" xfId="25646"/>
    <cellStyle name="Обычный 3 13 27 5 2 3" xfId="25647"/>
    <cellStyle name="Обычный 3 13 27 5 3" xfId="25648"/>
    <cellStyle name="Обычный 3 13 27 5 3 2" xfId="25649"/>
    <cellStyle name="Обычный 3 13 27 5 4" xfId="25650"/>
    <cellStyle name="Обычный 3 13 27 6" xfId="25651"/>
    <cellStyle name="Обычный 3 13 27 6 2" xfId="25652"/>
    <cellStyle name="Обычный 3 13 27 6 2 2" xfId="25653"/>
    <cellStyle name="Обычный 3 13 27 6 3" xfId="25654"/>
    <cellStyle name="Обычный 3 13 27 7" xfId="25655"/>
    <cellStyle name="Обычный 3 13 27 7 2" xfId="25656"/>
    <cellStyle name="Обычный 3 13 27 8" xfId="25657"/>
    <cellStyle name="Обычный 3 13 28" xfId="25658"/>
    <cellStyle name="Обычный 3 13 28 2" xfId="25659"/>
    <cellStyle name="Обычный 3 13 28 2 2" xfId="25660"/>
    <cellStyle name="Обычный 3 13 28 2 2 2" xfId="25661"/>
    <cellStyle name="Обычный 3 13 28 2 2 2 2" xfId="25662"/>
    <cellStyle name="Обычный 3 13 28 2 2 2 2 2" xfId="25663"/>
    <cellStyle name="Обычный 3 13 28 2 2 2 2 2 2" xfId="25664"/>
    <cellStyle name="Обычный 3 13 28 2 2 2 2 3" xfId="25665"/>
    <cellStyle name="Обычный 3 13 28 2 2 2 3" xfId="25666"/>
    <cellStyle name="Обычный 3 13 28 2 2 2 3 2" xfId="25667"/>
    <cellStyle name="Обычный 3 13 28 2 2 2 4" xfId="25668"/>
    <cellStyle name="Обычный 3 13 28 2 2 3" xfId="25669"/>
    <cellStyle name="Обычный 3 13 28 2 2 3 2" xfId="25670"/>
    <cellStyle name="Обычный 3 13 28 2 2 3 2 2" xfId="25671"/>
    <cellStyle name="Обычный 3 13 28 2 2 3 3" xfId="25672"/>
    <cellStyle name="Обычный 3 13 28 2 2 4" xfId="25673"/>
    <cellStyle name="Обычный 3 13 28 2 2 4 2" xfId="25674"/>
    <cellStyle name="Обычный 3 13 28 2 2 5" xfId="25675"/>
    <cellStyle name="Обычный 3 13 28 2 3" xfId="25676"/>
    <cellStyle name="Обычный 3 13 28 2 3 2" xfId="25677"/>
    <cellStyle name="Обычный 3 13 28 2 3 2 2" xfId="25678"/>
    <cellStyle name="Обычный 3 13 28 2 3 2 2 2" xfId="25679"/>
    <cellStyle name="Обычный 3 13 28 2 3 2 2 2 2" xfId="25680"/>
    <cellStyle name="Обычный 3 13 28 2 3 2 2 3" xfId="25681"/>
    <cellStyle name="Обычный 3 13 28 2 3 2 3" xfId="25682"/>
    <cellStyle name="Обычный 3 13 28 2 3 2 3 2" xfId="25683"/>
    <cellStyle name="Обычный 3 13 28 2 3 2 4" xfId="25684"/>
    <cellStyle name="Обычный 3 13 28 2 3 3" xfId="25685"/>
    <cellStyle name="Обычный 3 13 28 2 3 3 2" xfId="25686"/>
    <cellStyle name="Обычный 3 13 28 2 3 3 2 2" xfId="25687"/>
    <cellStyle name="Обычный 3 13 28 2 3 3 3" xfId="25688"/>
    <cellStyle name="Обычный 3 13 28 2 3 4" xfId="25689"/>
    <cellStyle name="Обычный 3 13 28 2 3 4 2" xfId="25690"/>
    <cellStyle name="Обычный 3 13 28 2 3 5" xfId="25691"/>
    <cellStyle name="Обычный 3 13 28 2 4" xfId="25692"/>
    <cellStyle name="Обычный 3 13 28 2 4 2" xfId="25693"/>
    <cellStyle name="Обычный 3 13 28 2 4 2 2" xfId="25694"/>
    <cellStyle name="Обычный 3 13 28 2 4 2 2 2" xfId="25695"/>
    <cellStyle name="Обычный 3 13 28 2 4 2 3" xfId="25696"/>
    <cellStyle name="Обычный 3 13 28 2 4 3" xfId="25697"/>
    <cellStyle name="Обычный 3 13 28 2 4 3 2" xfId="25698"/>
    <cellStyle name="Обычный 3 13 28 2 4 4" xfId="25699"/>
    <cellStyle name="Обычный 3 13 28 2 5" xfId="25700"/>
    <cellStyle name="Обычный 3 13 28 2 5 2" xfId="25701"/>
    <cellStyle name="Обычный 3 13 28 2 5 2 2" xfId="25702"/>
    <cellStyle name="Обычный 3 13 28 2 5 3" xfId="25703"/>
    <cellStyle name="Обычный 3 13 28 2 6" xfId="25704"/>
    <cellStyle name="Обычный 3 13 28 2 6 2" xfId="25705"/>
    <cellStyle name="Обычный 3 13 28 2 7" xfId="25706"/>
    <cellStyle name="Обычный 3 13 28 3" xfId="25707"/>
    <cellStyle name="Обычный 3 13 28 3 2" xfId="25708"/>
    <cellStyle name="Обычный 3 13 28 3 2 2" xfId="25709"/>
    <cellStyle name="Обычный 3 13 28 3 2 2 2" xfId="25710"/>
    <cellStyle name="Обычный 3 13 28 3 2 2 2 2" xfId="25711"/>
    <cellStyle name="Обычный 3 13 28 3 2 2 3" xfId="25712"/>
    <cellStyle name="Обычный 3 13 28 3 2 3" xfId="25713"/>
    <cellStyle name="Обычный 3 13 28 3 2 3 2" xfId="25714"/>
    <cellStyle name="Обычный 3 13 28 3 2 4" xfId="25715"/>
    <cellStyle name="Обычный 3 13 28 3 3" xfId="25716"/>
    <cellStyle name="Обычный 3 13 28 3 3 2" xfId="25717"/>
    <cellStyle name="Обычный 3 13 28 3 3 2 2" xfId="25718"/>
    <cellStyle name="Обычный 3 13 28 3 3 3" xfId="25719"/>
    <cellStyle name="Обычный 3 13 28 3 4" xfId="25720"/>
    <cellStyle name="Обычный 3 13 28 3 4 2" xfId="25721"/>
    <cellStyle name="Обычный 3 13 28 3 5" xfId="25722"/>
    <cellStyle name="Обычный 3 13 28 4" xfId="25723"/>
    <cellStyle name="Обычный 3 13 28 4 2" xfId="25724"/>
    <cellStyle name="Обычный 3 13 28 4 2 2" xfId="25725"/>
    <cellStyle name="Обычный 3 13 28 4 2 2 2" xfId="25726"/>
    <cellStyle name="Обычный 3 13 28 4 2 2 2 2" xfId="25727"/>
    <cellStyle name="Обычный 3 13 28 4 2 2 3" xfId="25728"/>
    <cellStyle name="Обычный 3 13 28 4 2 3" xfId="25729"/>
    <cellStyle name="Обычный 3 13 28 4 2 3 2" xfId="25730"/>
    <cellStyle name="Обычный 3 13 28 4 2 4" xfId="25731"/>
    <cellStyle name="Обычный 3 13 28 4 3" xfId="25732"/>
    <cellStyle name="Обычный 3 13 28 4 3 2" xfId="25733"/>
    <cellStyle name="Обычный 3 13 28 4 3 2 2" xfId="25734"/>
    <cellStyle name="Обычный 3 13 28 4 3 3" xfId="25735"/>
    <cellStyle name="Обычный 3 13 28 4 4" xfId="25736"/>
    <cellStyle name="Обычный 3 13 28 4 4 2" xfId="25737"/>
    <cellStyle name="Обычный 3 13 28 4 5" xfId="25738"/>
    <cellStyle name="Обычный 3 13 28 5" xfId="25739"/>
    <cellStyle name="Обычный 3 13 28 5 2" xfId="25740"/>
    <cellStyle name="Обычный 3 13 28 5 2 2" xfId="25741"/>
    <cellStyle name="Обычный 3 13 28 5 2 2 2" xfId="25742"/>
    <cellStyle name="Обычный 3 13 28 5 2 3" xfId="25743"/>
    <cellStyle name="Обычный 3 13 28 5 3" xfId="25744"/>
    <cellStyle name="Обычный 3 13 28 5 3 2" xfId="25745"/>
    <cellStyle name="Обычный 3 13 28 5 4" xfId="25746"/>
    <cellStyle name="Обычный 3 13 28 6" xfId="25747"/>
    <cellStyle name="Обычный 3 13 28 6 2" xfId="25748"/>
    <cellStyle name="Обычный 3 13 28 6 2 2" xfId="25749"/>
    <cellStyle name="Обычный 3 13 28 6 3" xfId="25750"/>
    <cellStyle name="Обычный 3 13 28 7" xfId="25751"/>
    <cellStyle name="Обычный 3 13 28 7 2" xfId="25752"/>
    <cellStyle name="Обычный 3 13 28 8" xfId="25753"/>
    <cellStyle name="Обычный 3 13 29" xfId="25754"/>
    <cellStyle name="Обычный 3 13 29 2" xfId="25755"/>
    <cellStyle name="Обычный 3 13 29 2 2" xfId="25756"/>
    <cellStyle name="Обычный 3 13 29 2 2 2" xfId="25757"/>
    <cellStyle name="Обычный 3 13 29 2 2 2 2" xfId="25758"/>
    <cellStyle name="Обычный 3 13 29 2 2 2 2 2" xfId="25759"/>
    <cellStyle name="Обычный 3 13 29 2 2 2 2 2 2" xfId="25760"/>
    <cellStyle name="Обычный 3 13 29 2 2 2 2 3" xfId="25761"/>
    <cellStyle name="Обычный 3 13 29 2 2 2 3" xfId="25762"/>
    <cellStyle name="Обычный 3 13 29 2 2 2 3 2" xfId="25763"/>
    <cellStyle name="Обычный 3 13 29 2 2 2 4" xfId="25764"/>
    <cellStyle name="Обычный 3 13 29 2 2 3" xfId="25765"/>
    <cellStyle name="Обычный 3 13 29 2 2 3 2" xfId="25766"/>
    <cellStyle name="Обычный 3 13 29 2 2 3 2 2" xfId="25767"/>
    <cellStyle name="Обычный 3 13 29 2 2 3 3" xfId="25768"/>
    <cellStyle name="Обычный 3 13 29 2 2 4" xfId="25769"/>
    <cellStyle name="Обычный 3 13 29 2 2 4 2" xfId="25770"/>
    <cellStyle name="Обычный 3 13 29 2 2 5" xfId="25771"/>
    <cellStyle name="Обычный 3 13 29 2 3" xfId="25772"/>
    <cellStyle name="Обычный 3 13 29 2 3 2" xfId="25773"/>
    <cellStyle name="Обычный 3 13 29 2 3 2 2" xfId="25774"/>
    <cellStyle name="Обычный 3 13 29 2 3 2 2 2" xfId="25775"/>
    <cellStyle name="Обычный 3 13 29 2 3 2 2 2 2" xfId="25776"/>
    <cellStyle name="Обычный 3 13 29 2 3 2 2 3" xfId="25777"/>
    <cellStyle name="Обычный 3 13 29 2 3 2 3" xfId="25778"/>
    <cellStyle name="Обычный 3 13 29 2 3 2 3 2" xfId="25779"/>
    <cellStyle name="Обычный 3 13 29 2 3 2 4" xfId="25780"/>
    <cellStyle name="Обычный 3 13 29 2 3 3" xfId="25781"/>
    <cellStyle name="Обычный 3 13 29 2 3 3 2" xfId="25782"/>
    <cellStyle name="Обычный 3 13 29 2 3 3 2 2" xfId="25783"/>
    <cellStyle name="Обычный 3 13 29 2 3 3 3" xfId="25784"/>
    <cellStyle name="Обычный 3 13 29 2 3 4" xfId="25785"/>
    <cellStyle name="Обычный 3 13 29 2 3 4 2" xfId="25786"/>
    <cellStyle name="Обычный 3 13 29 2 3 5" xfId="25787"/>
    <cellStyle name="Обычный 3 13 29 2 4" xfId="25788"/>
    <cellStyle name="Обычный 3 13 29 2 4 2" xfId="25789"/>
    <cellStyle name="Обычный 3 13 29 2 4 2 2" xfId="25790"/>
    <cellStyle name="Обычный 3 13 29 2 4 2 2 2" xfId="25791"/>
    <cellStyle name="Обычный 3 13 29 2 4 2 3" xfId="25792"/>
    <cellStyle name="Обычный 3 13 29 2 4 3" xfId="25793"/>
    <cellStyle name="Обычный 3 13 29 2 4 3 2" xfId="25794"/>
    <cellStyle name="Обычный 3 13 29 2 4 4" xfId="25795"/>
    <cellStyle name="Обычный 3 13 29 2 5" xfId="25796"/>
    <cellStyle name="Обычный 3 13 29 2 5 2" xfId="25797"/>
    <cellStyle name="Обычный 3 13 29 2 5 2 2" xfId="25798"/>
    <cellStyle name="Обычный 3 13 29 2 5 3" xfId="25799"/>
    <cellStyle name="Обычный 3 13 29 2 6" xfId="25800"/>
    <cellStyle name="Обычный 3 13 29 2 6 2" xfId="25801"/>
    <cellStyle name="Обычный 3 13 29 2 7" xfId="25802"/>
    <cellStyle name="Обычный 3 13 29 3" xfId="25803"/>
    <cellStyle name="Обычный 3 13 29 3 2" xfId="25804"/>
    <cellStyle name="Обычный 3 13 29 3 2 2" xfId="25805"/>
    <cellStyle name="Обычный 3 13 29 3 2 2 2" xfId="25806"/>
    <cellStyle name="Обычный 3 13 29 3 2 2 2 2" xfId="25807"/>
    <cellStyle name="Обычный 3 13 29 3 2 2 3" xfId="25808"/>
    <cellStyle name="Обычный 3 13 29 3 2 3" xfId="25809"/>
    <cellStyle name="Обычный 3 13 29 3 2 3 2" xfId="25810"/>
    <cellStyle name="Обычный 3 13 29 3 2 4" xfId="25811"/>
    <cellStyle name="Обычный 3 13 29 3 3" xfId="25812"/>
    <cellStyle name="Обычный 3 13 29 3 3 2" xfId="25813"/>
    <cellStyle name="Обычный 3 13 29 3 3 2 2" xfId="25814"/>
    <cellStyle name="Обычный 3 13 29 3 3 3" xfId="25815"/>
    <cellStyle name="Обычный 3 13 29 3 4" xfId="25816"/>
    <cellStyle name="Обычный 3 13 29 3 4 2" xfId="25817"/>
    <cellStyle name="Обычный 3 13 29 3 5" xfId="25818"/>
    <cellStyle name="Обычный 3 13 29 4" xfId="25819"/>
    <cellStyle name="Обычный 3 13 29 4 2" xfId="25820"/>
    <cellStyle name="Обычный 3 13 29 4 2 2" xfId="25821"/>
    <cellStyle name="Обычный 3 13 29 4 2 2 2" xfId="25822"/>
    <cellStyle name="Обычный 3 13 29 4 2 2 2 2" xfId="25823"/>
    <cellStyle name="Обычный 3 13 29 4 2 2 3" xfId="25824"/>
    <cellStyle name="Обычный 3 13 29 4 2 3" xfId="25825"/>
    <cellStyle name="Обычный 3 13 29 4 2 3 2" xfId="25826"/>
    <cellStyle name="Обычный 3 13 29 4 2 4" xfId="25827"/>
    <cellStyle name="Обычный 3 13 29 4 3" xfId="25828"/>
    <cellStyle name="Обычный 3 13 29 4 3 2" xfId="25829"/>
    <cellStyle name="Обычный 3 13 29 4 3 2 2" xfId="25830"/>
    <cellStyle name="Обычный 3 13 29 4 3 3" xfId="25831"/>
    <cellStyle name="Обычный 3 13 29 4 4" xfId="25832"/>
    <cellStyle name="Обычный 3 13 29 4 4 2" xfId="25833"/>
    <cellStyle name="Обычный 3 13 29 4 5" xfId="25834"/>
    <cellStyle name="Обычный 3 13 29 5" xfId="25835"/>
    <cellStyle name="Обычный 3 13 29 5 2" xfId="25836"/>
    <cellStyle name="Обычный 3 13 29 5 2 2" xfId="25837"/>
    <cellStyle name="Обычный 3 13 29 5 2 2 2" xfId="25838"/>
    <cellStyle name="Обычный 3 13 29 5 2 3" xfId="25839"/>
    <cellStyle name="Обычный 3 13 29 5 3" xfId="25840"/>
    <cellStyle name="Обычный 3 13 29 5 3 2" xfId="25841"/>
    <cellStyle name="Обычный 3 13 29 5 4" xfId="25842"/>
    <cellStyle name="Обычный 3 13 29 6" xfId="25843"/>
    <cellStyle name="Обычный 3 13 29 6 2" xfId="25844"/>
    <cellStyle name="Обычный 3 13 29 6 2 2" xfId="25845"/>
    <cellStyle name="Обычный 3 13 29 6 3" xfId="25846"/>
    <cellStyle name="Обычный 3 13 29 7" xfId="25847"/>
    <cellStyle name="Обычный 3 13 29 7 2" xfId="25848"/>
    <cellStyle name="Обычный 3 13 29 8" xfId="25849"/>
    <cellStyle name="Обычный 3 13 3" xfId="25850"/>
    <cellStyle name="Обычный 3 13 3 2" xfId="25851"/>
    <cellStyle name="Обычный 3 13 3 2 2" xfId="25852"/>
    <cellStyle name="Обычный 3 13 3 2 2 2" xfId="25853"/>
    <cellStyle name="Обычный 3 13 3 2 2 2 2" xfId="25854"/>
    <cellStyle name="Обычный 3 13 3 2 2 2 2 2" xfId="25855"/>
    <cellStyle name="Обычный 3 13 3 2 2 2 2 2 2" xfId="25856"/>
    <cellStyle name="Обычный 3 13 3 2 2 2 2 3" xfId="25857"/>
    <cellStyle name="Обычный 3 13 3 2 2 2 3" xfId="25858"/>
    <cellStyle name="Обычный 3 13 3 2 2 2 3 2" xfId="25859"/>
    <cellStyle name="Обычный 3 13 3 2 2 2 4" xfId="25860"/>
    <cellStyle name="Обычный 3 13 3 2 2 3" xfId="25861"/>
    <cellStyle name="Обычный 3 13 3 2 2 3 2" xfId="25862"/>
    <cellStyle name="Обычный 3 13 3 2 2 3 2 2" xfId="25863"/>
    <cellStyle name="Обычный 3 13 3 2 2 3 3" xfId="25864"/>
    <cellStyle name="Обычный 3 13 3 2 2 4" xfId="25865"/>
    <cellStyle name="Обычный 3 13 3 2 2 4 2" xfId="25866"/>
    <cellStyle name="Обычный 3 13 3 2 2 5" xfId="25867"/>
    <cellStyle name="Обычный 3 13 3 2 3" xfId="25868"/>
    <cellStyle name="Обычный 3 13 3 2 3 2" xfId="25869"/>
    <cellStyle name="Обычный 3 13 3 2 3 2 2" xfId="25870"/>
    <cellStyle name="Обычный 3 13 3 2 3 2 2 2" xfId="25871"/>
    <cellStyle name="Обычный 3 13 3 2 3 2 2 2 2" xfId="25872"/>
    <cellStyle name="Обычный 3 13 3 2 3 2 2 3" xfId="25873"/>
    <cellStyle name="Обычный 3 13 3 2 3 2 3" xfId="25874"/>
    <cellStyle name="Обычный 3 13 3 2 3 2 3 2" xfId="25875"/>
    <cellStyle name="Обычный 3 13 3 2 3 2 4" xfId="25876"/>
    <cellStyle name="Обычный 3 13 3 2 3 3" xfId="25877"/>
    <cellStyle name="Обычный 3 13 3 2 3 3 2" xfId="25878"/>
    <cellStyle name="Обычный 3 13 3 2 3 3 2 2" xfId="25879"/>
    <cellStyle name="Обычный 3 13 3 2 3 3 3" xfId="25880"/>
    <cellStyle name="Обычный 3 13 3 2 3 4" xfId="25881"/>
    <cellStyle name="Обычный 3 13 3 2 3 4 2" xfId="25882"/>
    <cellStyle name="Обычный 3 13 3 2 3 5" xfId="25883"/>
    <cellStyle name="Обычный 3 13 3 2 4" xfId="25884"/>
    <cellStyle name="Обычный 3 13 3 2 4 2" xfId="25885"/>
    <cellStyle name="Обычный 3 13 3 2 4 2 2" xfId="25886"/>
    <cellStyle name="Обычный 3 13 3 2 4 2 2 2" xfId="25887"/>
    <cellStyle name="Обычный 3 13 3 2 4 2 3" xfId="25888"/>
    <cellStyle name="Обычный 3 13 3 2 4 3" xfId="25889"/>
    <cellStyle name="Обычный 3 13 3 2 4 3 2" xfId="25890"/>
    <cellStyle name="Обычный 3 13 3 2 4 4" xfId="25891"/>
    <cellStyle name="Обычный 3 13 3 2 5" xfId="25892"/>
    <cellStyle name="Обычный 3 13 3 2 5 2" xfId="25893"/>
    <cellStyle name="Обычный 3 13 3 2 5 2 2" xfId="25894"/>
    <cellStyle name="Обычный 3 13 3 2 5 3" xfId="25895"/>
    <cellStyle name="Обычный 3 13 3 2 6" xfId="25896"/>
    <cellStyle name="Обычный 3 13 3 2 6 2" xfId="25897"/>
    <cellStyle name="Обычный 3 13 3 2 7" xfId="25898"/>
    <cellStyle name="Обычный 3 13 3 3" xfId="25899"/>
    <cellStyle name="Обычный 3 13 3 3 2" xfId="25900"/>
    <cellStyle name="Обычный 3 13 3 3 2 2" xfId="25901"/>
    <cellStyle name="Обычный 3 13 3 3 2 2 2" xfId="25902"/>
    <cellStyle name="Обычный 3 13 3 3 2 2 2 2" xfId="25903"/>
    <cellStyle name="Обычный 3 13 3 3 2 2 3" xfId="25904"/>
    <cellStyle name="Обычный 3 13 3 3 2 3" xfId="25905"/>
    <cellStyle name="Обычный 3 13 3 3 2 3 2" xfId="25906"/>
    <cellStyle name="Обычный 3 13 3 3 2 4" xfId="25907"/>
    <cellStyle name="Обычный 3 13 3 3 3" xfId="25908"/>
    <cellStyle name="Обычный 3 13 3 3 3 2" xfId="25909"/>
    <cellStyle name="Обычный 3 13 3 3 3 2 2" xfId="25910"/>
    <cellStyle name="Обычный 3 13 3 3 3 3" xfId="25911"/>
    <cellStyle name="Обычный 3 13 3 3 4" xfId="25912"/>
    <cellStyle name="Обычный 3 13 3 3 4 2" xfId="25913"/>
    <cellStyle name="Обычный 3 13 3 3 5" xfId="25914"/>
    <cellStyle name="Обычный 3 13 3 4" xfId="25915"/>
    <cellStyle name="Обычный 3 13 3 4 2" xfId="25916"/>
    <cellStyle name="Обычный 3 13 3 4 2 2" xfId="25917"/>
    <cellStyle name="Обычный 3 13 3 4 2 2 2" xfId="25918"/>
    <cellStyle name="Обычный 3 13 3 4 2 2 2 2" xfId="25919"/>
    <cellStyle name="Обычный 3 13 3 4 2 2 3" xfId="25920"/>
    <cellStyle name="Обычный 3 13 3 4 2 3" xfId="25921"/>
    <cellStyle name="Обычный 3 13 3 4 2 3 2" xfId="25922"/>
    <cellStyle name="Обычный 3 13 3 4 2 4" xfId="25923"/>
    <cellStyle name="Обычный 3 13 3 4 3" xfId="25924"/>
    <cellStyle name="Обычный 3 13 3 4 3 2" xfId="25925"/>
    <cellStyle name="Обычный 3 13 3 4 3 2 2" xfId="25926"/>
    <cellStyle name="Обычный 3 13 3 4 3 3" xfId="25927"/>
    <cellStyle name="Обычный 3 13 3 4 4" xfId="25928"/>
    <cellStyle name="Обычный 3 13 3 4 4 2" xfId="25929"/>
    <cellStyle name="Обычный 3 13 3 4 5" xfId="25930"/>
    <cellStyle name="Обычный 3 13 3 5" xfId="25931"/>
    <cellStyle name="Обычный 3 13 3 5 2" xfId="25932"/>
    <cellStyle name="Обычный 3 13 3 5 2 2" xfId="25933"/>
    <cellStyle name="Обычный 3 13 3 5 2 2 2" xfId="25934"/>
    <cellStyle name="Обычный 3 13 3 5 2 3" xfId="25935"/>
    <cellStyle name="Обычный 3 13 3 5 3" xfId="25936"/>
    <cellStyle name="Обычный 3 13 3 5 3 2" xfId="25937"/>
    <cellStyle name="Обычный 3 13 3 5 4" xfId="25938"/>
    <cellStyle name="Обычный 3 13 3 6" xfId="25939"/>
    <cellStyle name="Обычный 3 13 3 6 2" xfId="25940"/>
    <cellStyle name="Обычный 3 13 3 6 2 2" xfId="25941"/>
    <cellStyle name="Обычный 3 13 3 6 3" xfId="25942"/>
    <cellStyle name="Обычный 3 13 3 7" xfId="25943"/>
    <cellStyle name="Обычный 3 13 3 7 2" xfId="25944"/>
    <cellStyle name="Обычный 3 13 3 8" xfId="25945"/>
    <cellStyle name="Обычный 3 13 30" xfId="25946"/>
    <cellStyle name="Обычный 3 13 30 2" xfId="25947"/>
    <cellStyle name="Обычный 3 13 30 2 2" xfId="25948"/>
    <cellStyle name="Обычный 3 13 30 2 2 2" xfId="25949"/>
    <cellStyle name="Обычный 3 13 30 2 2 2 2" xfId="25950"/>
    <cellStyle name="Обычный 3 13 30 2 2 2 2 2" xfId="25951"/>
    <cellStyle name="Обычный 3 13 30 2 2 2 2 2 2" xfId="25952"/>
    <cellStyle name="Обычный 3 13 30 2 2 2 2 3" xfId="25953"/>
    <cellStyle name="Обычный 3 13 30 2 2 2 3" xfId="25954"/>
    <cellStyle name="Обычный 3 13 30 2 2 2 3 2" xfId="25955"/>
    <cellStyle name="Обычный 3 13 30 2 2 2 4" xfId="25956"/>
    <cellStyle name="Обычный 3 13 30 2 2 3" xfId="25957"/>
    <cellStyle name="Обычный 3 13 30 2 2 3 2" xfId="25958"/>
    <cellStyle name="Обычный 3 13 30 2 2 3 2 2" xfId="25959"/>
    <cellStyle name="Обычный 3 13 30 2 2 3 3" xfId="25960"/>
    <cellStyle name="Обычный 3 13 30 2 2 4" xfId="25961"/>
    <cellStyle name="Обычный 3 13 30 2 2 4 2" xfId="25962"/>
    <cellStyle name="Обычный 3 13 30 2 2 5" xfId="25963"/>
    <cellStyle name="Обычный 3 13 30 2 3" xfId="25964"/>
    <cellStyle name="Обычный 3 13 30 2 3 2" xfId="25965"/>
    <cellStyle name="Обычный 3 13 30 2 3 2 2" xfId="25966"/>
    <cellStyle name="Обычный 3 13 30 2 3 2 2 2" xfId="25967"/>
    <cellStyle name="Обычный 3 13 30 2 3 2 2 2 2" xfId="25968"/>
    <cellStyle name="Обычный 3 13 30 2 3 2 2 3" xfId="25969"/>
    <cellStyle name="Обычный 3 13 30 2 3 2 3" xfId="25970"/>
    <cellStyle name="Обычный 3 13 30 2 3 2 3 2" xfId="25971"/>
    <cellStyle name="Обычный 3 13 30 2 3 2 4" xfId="25972"/>
    <cellStyle name="Обычный 3 13 30 2 3 3" xfId="25973"/>
    <cellStyle name="Обычный 3 13 30 2 3 3 2" xfId="25974"/>
    <cellStyle name="Обычный 3 13 30 2 3 3 2 2" xfId="25975"/>
    <cellStyle name="Обычный 3 13 30 2 3 3 3" xfId="25976"/>
    <cellStyle name="Обычный 3 13 30 2 3 4" xfId="25977"/>
    <cellStyle name="Обычный 3 13 30 2 3 4 2" xfId="25978"/>
    <cellStyle name="Обычный 3 13 30 2 3 5" xfId="25979"/>
    <cellStyle name="Обычный 3 13 30 2 4" xfId="25980"/>
    <cellStyle name="Обычный 3 13 30 2 4 2" xfId="25981"/>
    <cellStyle name="Обычный 3 13 30 2 4 2 2" xfId="25982"/>
    <cellStyle name="Обычный 3 13 30 2 4 2 2 2" xfId="25983"/>
    <cellStyle name="Обычный 3 13 30 2 4 2 3" xfId="25984"/>
    <cellStyle name="Обычный 3 13 30 2 4 3" xfId="25985"/>
    <cellStyle name="Обычный 3 13 30 2 4 3 2" xfId="25986"/>
    <cellStyle name="Обычный 3 13 30 2 4 4" xfId="25987"/>
    <cellStyle name="Обычный 3 13 30 2 5" xfId="25988"/>
    <cellStyle name="Обычный 3 13 30 2 5 2" xfId="25989"/>
    <cellStyle name="Обычный 3 13 30 2 5 2 2" xfId="25990"/>
    <cellStyle name="Обычный 3 13 30 2 5 3" xfId="25991"/>
    <cellStyle name="Обычный 3 13 30 2 6" xfId="25992"/>
    <cellStyle name="Обычный 3 13 30 2 6 2" xfId="25993"/>
    <cellStyle name="Обычный 3 13 30 2 7" xfId="25994"/>
    <cellStyle name="Обычный 3 13 30 3" xfId="25995"/>
    <cellStyle name="Обычный 3 13 30 3 2" xfId="25996"/>
    <cellStyle name="Обычный 3 13 30 3 2 2" xfId="25997"/>
    <cellStyle name="Обычный 3 13 30 3 2 2 2" xfId="25998"/>
    <cellStyle name="Обычный 3 13 30 3 2 2 2 2" xfId="25999"/>
    <cellStyle name="Обычный 3 13 30 3 2 2 3" xfId="26000"/>
    <cellStyle name="Обычный 3 13 30 3 2 3" xfId="26001"/>
    <cellStyle name="Обычный 3 13 30 3 2 3 2" xfId="26002"/>
    <cellStyle name="Обычный 3 13 30 3 2 4" xfId="26003"/>
    <cellStyle name="Обычный 3 13 30 3 3" xfId="26004"/>
    <cellStyle name="Обычный 3 13 30 3 3 2" xfId="26005"/>
    <cellStyle name="Обычный 3 13 30 3 3 2 2" xfId="26006"/>
    <cellStyle name="Обычный 3 13 30 3 3 3" xfId="26007"/>
    <cellStyle name="Обычный 3 13 30 3 4" xfId="26008"/>
    <cellStyle name="Обычный 3 13 30 3 4 2" xfId="26009"/>
    <cellStyle name="Обычный 3 13 30 3 5" xfId="26010"/>
    <cellStyle name="Обычный 3 13 30 4" xfId="26011"/>
    <cellStyle name="Обычный 3 13 30 4 2" xfId="26012"/>
    <cellStyle name="Обычный 3 13 30 4 2 2" xfId="26013"/>
    <cellStyle name="Обычный 3 13 30 4 2 2 2" xfId="26014"/>
    <cellStyle name="Обычный 3 13 30 4 2 2 2 2" xfId="26015"/>
    <cellStyle name="Обычный 3 13 30 4 2 2 3" xfId="26016"/>
    <cellStyle name="Обычный 3 13 30 4 2 3" xfId="26017"/>
    <cellStyle name="Обычный 3 13 30 4 2 3 2" xfId="26018"/>
    <cellStyle name="Обычный 3 13 30 4 2 4" xfId="26019"/>
    <cellStyle name="Обычный 3 13 30 4 3" xfId="26020"/>
    <cellStyle name="Обычный 3 13 30 4 3 2" xfId="26021"/>
    <cellStyle name="Обычный 3 13 30 4 3 2 2" xfId="26022"/>
    <cellStyle name="Обычный 3 13 30 4 3 3" xfId="26023"/>
    <cellStyle name="Обычный 3 13 30 4 4" xfId="26024"/>
    <cellStyle name="Обычный 3 13 30 4 4 2" xfId="26025"/>
    <cellStyle name="Обычный 3 13 30 4 5" xfId="26026"/>
    <cellStyle name="Обычный 3 13 30 5" xfId="26027"/>
    <cellStyle name="Обычный 3 13 30 5 2" xfId="26028"/>
    <cellStyle name="Обычный 3 13 30 5 2 2" xfId="26029"/>
    <cellStyle name="Обычный 3 13 30 5 2 2 2" xfId="26030"/>
    <cellStyle name="Обычный 3 13 30 5 2 3" xfId="26031"/>
    <cellStyle name="Обычный 3 13 30 5 3" xfId="26032"/>
    <cellStyle name="Обычный 3 13 30 5 3 2" xfId="26033"/>
    <cellStyle name="Обычный 3 13 30 5 4" xfId="26034"/>
    <cellStyle name="Обычный 3 13 30 6" xfId="26035"/>
    <cellStyle name="Обычный 3 13 30 6 2" xfId="26036"/>
    <cellStyle name="Обычный 3 13 30 6 2 2" xfId="26037"/>
    <cellStyle name="Обычный 3 13 30 6 3" xfId="26038"/>
    <cellStyle name="Обычный 3 13 30 7" xfId="26039"/>
    <cellStyle name="Обычный 3 13 30 7 2" xfId="26040"/>
    <cellStyle name="Обычный 3 13 30 8" xfId="26041"/>
    <cellStyle name="Обычный 3 13 31" xfId="26042"/>
    <cellStyle name="Обычный 3 13 31 2" xfId="26043"/>
    <cellStyle name="Обычный 3 13 31 2 2" xfId="26044"/>
    <cellStyle name="Обычный 3 13 31 2 2 2" xfId="26045"/>
    <cellStyle name="Обычный 3 13 31 2 2 2 2" xfId="26046"/>
    <cellStyle name="Обычный 3 13 31 2 2 2 2 2" xfId="26047"/>
    <cellStyle name="Обычный 3 13 31 2 2 2 2 2 2" xfId="26048"/>
    <cellStyle name="Обычный 3 13 31 2 2 2 2 3" xfId="26049"/>
    <cellStyle name="Обычный 3 13 31 2 2 2 3" xfId="26050"/>
    <cellStyle name="Обычный 3 13 31 2 2 2 3 2" xfId="26051"/>
    <cellStyle name="Обычный 3 13 31 2 2 2 4" xfId="26052"/>
    <cellStyle name="Обычный 3 13 31 2 2 3" xfId="26053"/>
    <cellStyle name="Обычный 3 13 31 2 2 3 2" xfId="26054"/>
    <cellStyle name="Обычный 3 13 31 2 2 3 2 2" xfId="26055"/>
    <cellStyle name="Обычный 3 13 31 2 2 3 3" xfId="26056"/>
    <cellStyle name="Обычный 3 13 31 2 2 4" xfId="26057"/>
    <cellStyle name="Обычный 3 13 31 2 2 4 2" xfId="26058"/>
    <cellStyle name="Обычный 3 13 31 2 2 5" xfId="26059"/>
    <cellStyle name="Обычный 3 13 31 2 3" xfId="26060"/>
    <cellStyle name="Обычный 3 13 31 2 3 2" xfId="26061"/>
    <cellStyle name="Обычный 3 13 31 2 3 2 2" xfId="26062"/>
    <cellStyle name="Обычный 3 13 31 2 3 2 2 2" xfId="26063"/>
    <cellStyle name="Обычный 3 13 31 2 3 2 2 2 2" xfId="26064"/>
    <cellStyle name="Обычный 3 13 31 2 3 2 2 3" xfId="26065"/>
    <cellStyle name="Обычный 3 13 31 2 3 2 3" xfId="26066"/>
    <cellStyle name="Обычный 3 13 31 2 3 2 3 2" xfId="26067"/>
    <cellStyle name="Обычный 3 13 31 2 3 2 4" xfId="26068"/>
    <cellStyle name="Обычный 3 13 31 2 3 3" xfId="26069"/>
    <cellStyle name="Обычный 3 13 31 2 3 3 2" xfId="26070"/>
    <cellStyle name="Обычный 3 13 31 2 3 3 2 2" xfId="26071"/>
    <cellStyle name="Обычный 3 13 31 2 3 3 3" xfId="26072"/>
    <cellStyle name="Обычный 3 13 31 2 3 4" xfId="26073"/>
    <cellStyle name="Обычный 3 13 31 2 3 4 2" xfId="26074"/>
    <cellStyle name="Обычный 3 13 31 2 3 5" xfId="26075"/>
    <cellStyle name="Обычный 3 13 31 2 4" xfId="26076"/>
    <cellStyle name="Обычный 3 13 31 2 4 2" xfId="26077"/>
    <cellStyle name="Обычный 3 13 31 2 4 2 2" xfId="26078"/>
    <cellStyle name="Обычный 3 13 31 2 4 2 2 2" xfId="26079"/>
    <cellStyle name="Обычный 3 13 31 2 4 2 3" xfId="26080"/>
    <cellStyle name="Обычный 3 13 31 2 4 3" xfId="26081"/>
    <cellStyle name="Обычный 3 13 31 2 4 3 2" xfId="26082"/>
    <cellStyle name="Обычный 3 13 31 2 4 4" xfId="26083"/>
    <cellStyle name="Обычный 3 13 31 2 5" xfId="26084"/>
    <cellStyle name="Обычный 3 13 31 2 5 2" xfId="26085"/>
    <cellStyle name="Обычный 3 13 31 2 5 2 2" xfId="26086"/>
    <cellStyle name="Обычный 3 13 31 2 5 3" xfId="26087"/>
    <cellStyle name="Обычный 3 13 31 2 6" xfId="26088"/>
    <cellStyle name="Обычный 3 13 31 2 6 2" xfId="26089"/>
    <cellStyle name="Обычный 3 13 31 2 7" xfId="26090"/>
    <cellStyle name="Обычный 3 13 31 3" xfId="26091"/>
    <cellStyle name="Обычный 3 13 31 3 2" xfId="26092"/>
    <cellStyle name="Обычный 3 13 31 3 2 2" xfId="26093"/>
    <cellStyle name="Обычный 3 13 31 3 2 2 2" xfId="26094"/>
    <cellStyle name="Обычный 3 13 31 3 2 2 2 2" xfId="26095"/>
    <cellStyle name="Обычный 3 13 31 3 2 2 3" xfId="26096"/>
    <cellStyle name="Обычный 3 13 31 3 2 3" xfId="26097"/>
    <cellStyle name="Обычный 3 13 31 3 2 3 2" xfId="26098"/>
    <cellStyle name="Обычный 3 13 31 3 2 4" xfId="26099"/>
    <cellStyle name="Обычный 3 13 31 3 3" xfId="26100"/>
    <cellStyle name="Обычный 3 13 31 3 3 2" xfId="26101"/>
    <cellStyle name="Обычный 3 13 31 3 3 2 2" xfId="26102"/>
    <cellStyle name="Обычный 3 13 31 3 3 3" xfId="26103"/>
    <cellStyle name="Обычный 3 13 31 3 4" xfId="26104"/>
    <cellStyle name="Обычный 3 13 31 3 4 2" xfId="26105"/>
    <cellStyle name="Обычный 3 13 31 3 5" xfId="26106"/>
    <cellStyle name="Обычный 3 13 31 4" xfId="26107"/>
    <cellStyle name="Обычный 3 13 31 4 2" xfId="26108"/>
    <cellStyle name="Обычный 3 13 31 4 2 2" xfId="26109"/>
    <cellStyle name="Обычный 3 13 31 4 2 2 2" xfId="26110"/>
    <cellStyle name="Обычный 3 13 31 4 2 2 2 2" xfId="26111"/>
    <cellStyle name="Обычный 3 13 31 4 2 2 3" xfId="26112"/>
    <cellStyle name="Обычный 3 13 31 4 2 3" xfId="26113"/>
    <cellStyle name="Обычный 3 13 31 4 2 3 2" xfId="26114"/>
    <cellStyle name="Обычный 3 13 31 4 2 4" xfId="26115"/>
    <cellStyle name="Обычный 3 13 31 4 3" xfId="26116"/>
    <cellStyle name="Обычный 3 13 31 4 3 2" xfId="26117"/>
    <cellStyle name="Обычный 3 13 31 4 3 2 2" xfId="26118"/>
    <cellStyle name="Обычный 3 13 31 4 3 3" xfId="26119"/>
    <cellStyle name="Обычный 3 13 31 4 4" xfId="26120"/>
    <cellStyle name="Обычный 3 13 31 4 4 2" xfId="26121"/>
    <cellStyle name="Обычный 3 13 31 4 5" xfId="26122"/>
    <cellStyle name="Обычный 3 13 31 5" xfId="26123"/>
    <cellStyle name="Обычный 3 13 31 5 2" xfId="26124"/>
    <cellStyle name="Обычный 3 13 31 5 2 2" xfId="26125"/>
    <cellStyle name="Обычный 3 13 31 5 2 2 2" xfId="26126"/>
    <cellStyle name="Обычный 3 13 31 5 2 3" xfId="26127"/>
    <cellStyle name="Обычный 3 13 31 5 3" xfId="26128"/>
    <cellStyle name="Обычный 3 13 31 5 3 2" xfId="26129"/>
    <cellStyle name="Обычный 3 13 31 5 4" xfId="26130"/>
    <cellStyle name="Обычный 3 13 31 6" xfId="26131"/>
    <cellStyle name="Обычный 3 13 31 6 2" xfId="26132"/>
    <cellStyle name="Обычный 3 13 31 6 2 2" xfId="26133"/>
    <cellStyle name="Обычный 3 13 31 6 3" xfId="26134"/>
    <cellStyle name="Обычный 3 13 31 7" xfId="26135"/>
    <cellStyle name="Обычный 3 13 31 7 2" xfId="26136"/>
    <cellStyle name="Обычный 3 13 31 8" xfId="26137"/>
    <cellStyle name="Обычный 3 13 32" xfId="26138"/>
    <cellStyle name="Обычный 3 13 32 2" xfId="26139"/>
    <cellStyle name="Обычный 3 13 32 2 2" xfId="26140"/>
    <cellStyle name="Обычный 3 13 32 2 2 2" xfId="26141"/>
    <cellStyle name="Обычный 3 13 32 2 2 2 2" xfId="26142"/>
    <cellStyle name="Обычный 3 13 32 2 2 2 2 2" xfId="26143"/>
    <cellStyle name="Обычный 3 13 32 2 2 2 2 2 2" xfId="26144"/>
    <cellStyle name="Обычный 3 13 32 2 2 2 2 3" xfId="26145"/>
    <cellStyle name="Обычный 3 13 32 2 2 2 3" xfId="26146"/>
    <cellStyle name="Обычный 3 13 32 2 2 2 3 2" xfId="26147"/>
    <cellStyle name="Обычный 3 13 32 2 2 2 4" xfId="26148"/>
    <cellStyle name="Обычный 3 13 32 2 2 3" xfId="26149"/>
    <cellStyle name="Обычный 3 13 32 2 2 3 2" xfId="26150"/>
    <cellStyle name="Обычный 3 13 32 2 2 3 2 2" xfId="26151"/>
    <cellStyle name="Обычный 3 13 32 2 2 3 3" xfId="26152"/>
    <cellStyle name="Обычный 3 13 32 2 2 4" xfId="26153"/>
    <cellStyle name="Обычный 3 13 32 2 2 4 2" xfId="26154"/>
    <cellStyle name="Обычный 3 13 32 2 2 5" xfId="26155"/>
    <cellStyle name="Обычный 3 13 32 2 3" xfId="26156"/>
    <cellStyle name="Обычный 3 13 32 2 3 2" xfId="26157"/>
    <cellStyle name="Обычный 3 13 32 2 3 2 2" xfId="26158"/>
    <cellStyle name="Обычный 3 13 32 2 3 2 2 2" xfId="26159"/>
    <cellStyle name="Обычный 3 13 32 2 3 2 2 2 2" xfId="26160"/>
    <cellStyle name="Обычный 3 13 32 2 3 2 2 3" xfId="26161"/>
    <cellStyle name="Обычный 3 13 32 2 3 2 3" xfId="26162"/>
    <cellStyle name="Обычный 3 13 32 2 3 2 3 2" xfId="26163"/>
    <cellStyle name="Обычный 3 13 32 2 3 2 4" xfId="26164"/>
    <cellStyle name="Обычный 3 13 32 2 3 3" xfId="26165"/>
    <cellStyle name="Обычный 3 13 32 2 3 3 2" xfId="26166"/>
    <cellStyle name="Обычный 3 13 32 2 3 3 2 2" xfId="26167"/>
    <cellStyle name="Обычный 3 13 32 2 3 3 3" xfId="26168"/>
    <cellStyle name="Обычный 3 13 32 2 3 4" xfId="26169"/>
    <cellStyle name="Обычный 3 13 32 2 3 4 2" xfId="26170"/>
    <cellStyle name="Обычный 3 13 32 2 3 5" xfId="26171"/>
    <cellStyle name="Обычный 3 13 32 2 4" xfId="26172"/>
    <cellStyle name="Обычный 3 13 32 2 4 2" xfId="26173"/>
    <cellStyle name="Обычный 3 13 32 2 4 2 2" xfId="26174"/>
    <cellStyle name="Обычный 3 13 32 2 4 2 2 2" xfId="26175"/>
    <cellStyle name="Обычный 3 13 32 2 4 2 3" xfId="26176"/>
    <cellStyle name="Обычный 3 13 32 2 4 3" xfId="26177"/>
    <cellStyle name="Обычный 3 13 32 2 4 3 2" xfId="26178"/>
    <cellStyle name="Обычный 3 13 32 2 4 4" xfId="26179"/>
    <cellStyle name="Обычный 3 13 32 2 5" xfId="26180"/>
    <cellStyle name="Обычный 3 13 32 2 5 2" xfId="26181"/>
    <cellStyle name="Обычный 3 13 32 2 5 2 2" xfId="26182"/>
    <cellStyle name="Обычный 3 13 32 2 5 3" xfId="26183"/>
    <cellStyle name="Обычный 3 13 32 2 6" xfId="26184"/>
    <cellStyle name="Обычный 3 13 32 2 6 2" xfId="26185"/>
    <cellStyle name="Обычный 3 13 32 2 7" xfId="26186"/>
    <cellStyle name="Обычный 3 13 32 3" xfId="26187"/>
    <cellStyle name="Обычный 3 13 32 3 2" xfId="26188"/>
    <cellStyle name="Обычный 3 13 32 3 2 2" xfId="26189"/>
    <cellStyle name="Обычный 3 13 32 3 2 2 2" xfId="26190"/>
    <cellStyle name="Обычный 3 13 32 3 2 2 2 2" xfId="26191"/>
    <cellStyle name="Обычный 3 13 32 3 2 2 3" xfId="26192"/>
    <cellStyle name="Обычный 3 13 32 3 2 3" xfId="26193"/>
    <cellStyle name="Обычный 3 13 32 3 2 3 2" xfId="26194"/>
    <cellStyle name="Обычный 3 13 32 3 2 4" xfId="26195"/>
    <cellStyle name="Обычный 3 13 32 3 3" xfId="26196"/>
    <cellStyle name="Обычный 3 13 32 3 3 2" xfId="26197"/>
    <cellStyle name="Обычный 3 13 32 3 3 2 2" xfId="26198"/>
    <cellStyle name="Обычный 3 13 32 3 3 3" xfId="26199"/>
    <cellStyle name="Обычный 3 13 32 3 4" xfId="26200"/>
    <cellStyle name="Обычный 3 13 32 3 4 2" xfId="26201"/>
    <cellStyle name="Обычный 3 13 32 3 5" xfId="26202"/>
    <cellStyle name="Обычный 3 13 32 4" xfId="26203"/>
    <cellStyle name="Обычный 3 13 32 4 2" xfId="26204"/>
    <cellStyle name="Обычный 3 13 32 4 2 2" xfId="26205"/>
    <cellStyle name="Обычный 3 13 32 4 2 2 2" xfId="26206"/>
    <cellStyle name="Обычный 3 13 32 4 2 2 2 2" xfId="26207"/>
    <cellStyle name="Обычный 3 13 32 4 2 2 3" xfId="26208"/>
    <cellStyle name="Обычный 3 13 32 4 2 3" xfId="26209"/>
    <cellStyle name="Обычный 3 13 32 4 2 3 2" xfId="26210"/>
    <cellStyle name="Обычный 3 13 32 4 2 4" xfId="26211"/>
    <cellStyle name="Обычный 3 13 32 4 3" xfId="26212"/>
    <cellStyle name="Обычный 3 13 32 4 3 2" xfId="26213"/>
    <cellStyle name="Обычный 3 13 32 4 3 2 2" xfId="26214"/>
    <cellStyle name="Обычный 3 13 32 4 3 3" xfId="26215"/>
    <cellStyle name="Обычный 3 13 32 4 4" xfId="26216"/>
    <cellStyle name="Обычный 3 13 32 4 4 2" xfId="26217"/>
    <cellStyle name="Обычный 3 13 32 4 5" xfId="26218"/>
    <cellStyle name="Обычный 3 13 32 5" xfId="26219"/>
    <cellStyle name="Обычный 3 13 32 5 2" xfId="26220"/>
    <cellStyle name="Обычный 3 13 32 5 2 2" xfId="26221"/>
    <cellStyle name="Обычный 3 13 32 5 2 2 2" xfId="26222"/>
    <cellStyle name="Обычный 3 13 32 5 2 3" xfId="26223"/>
    <cellStyle name="Обычный 3 13 32 5 3" xfId="26224"/>
    <cellStyle name="Обычный 3 13 32 5 3 2" xfId="26225"/>
    <cellStyle name="Обычный 3 13 32 5 4" xfId="26226"/>
    <cellStyle name="Обычный 3 13 32 6" xfId="26227"/>
    <cellStyle name="Обычный 3 13 32 6 2" xfId="26228"/>
    <cellStyle name="Обычный 3 13 32 6 2 2" xfId="26229"/>
    <cellStyle name="Обычный 3 13 32 6 3" xfId="26230"/>
    <cellStyle name="Обычный 3 13 32 7" xfId="26231"/>
    <cellStyle name="Обычный 3 13 32 7 2" xfId="26232"/>
    <cellStyle name="Обычный 3 13 32 8" xfId="26233"/>
    <cellStyle name="Обычный 3 13 33" xfId="26234"/>
    <cellStyle name="Обычный 3 13 33 2" xfId="26235"/>
    <cellStyle name="Обычный 3 13 33 2 2" xfId="26236"/>
    <cellStyle name="Обычный 3 13 33 2 2 2" xfId="26237"/>
    <cellStyle name="Обычный 3 13 33 2 2 2 2" xfId="26238"/>
    <cellStyle name="Обычный 3 13 33 2 2 2 2 2" xfId="26239"/>
    <cellStyle name="Обычный 3 13 33 2 2 2 2 2 2" xfId="26240"/>
    <cellStyle name="Обычный 3 13 33 2 2 2 2 3" xfId="26241"/>
    <cellStyle name="Обычный 3 13 33 2 2 2 3" xfId="26242"/>
    <cellStyle name="Обычный 3 13 33 2 2 2 3 2" xfId="26243"/>
    <cellStyle name="Обычный 3 13 33 2 2 2 4" xfId="26244"/>
    <cellStyle name="Обычный 3 13 33 2 2 3" xfId="26245"/>
    <cellStyle name="Обычный 3 13 33 2 2 3 2" xfId="26246"/>
    <cellStyle name="Обычный 3 13 33 2 2 3 2 2" xfId="26247"/>
    <cellStyle name="Обычный 3 13 33 2 2 3 3" xfId="26248"/>
    <cellStyle name="Обычный 3 13 33 2 2 4" xfId="26249"/>
    <cellStyle name="Обычный 3 13 33 2 2 4 2" xfId="26250"/>
    <cellStyle name="Обычный 3 13 33 2 2 5" xfId="26251"/>
    <cellStyle name="Обычный 3 13 33 2 3" xfId="26252"/>
    <cellStyle name="Обычный 3 13 33 2 3 2" xfId="26253"/>
    <cellStyle name="Обычный 3 13 33 2 3 2 2" xfId="26254"/>
    <cellStyle name="Обычный 3 13 33 2 3 2 2 2" xfId="26255"/>
    <cellStyle name="Обычный 3 13 33 2 3 2 2 2 2" xfId="26256"/>
    <cellStyle name="Обычный 3 13 33 2 3 2 2 3" xfId="26257"/>
    <cellStyle name="Обычный 3 13 33 2 3 2 3" xfId="26258"/>
    <cellStyle name="Обычный 3 13 33 2 3 2 3 2" xfId="26259"/>
    <cellStyle name="Обычный 3 13 33 2 3 2 4" xfId="26260"/>
    <cellStyle name="Обычный 3 13 33 2 3 3" xfId="26261"/>
    <cellStyle name="Обычный 3 13 33 2 3 3 2" xfId="26262"/>
    <cellStyle name="Обычный 3 13 33 2 3 3 2 2" xfId="26263"/>
    <cellStyle name="Обычный 3 13 33 2 3 3 3" xfId="26264"/>
    <cellStyle name="Обычный 3 13 33 2 3 4" xfId="26265"/>
    <cellStyle name="Обычный 3 13 33 2 3 4 2" xfId="26266"/>
    <cellStyle name="Обычный 3 13 33 2 3 5" xfId="26267"/>
    <cellStyle name="Обычный 3 13 33 2 4" xfId="26268"/>
    <cellStyle name="Обычный 3 13 33 2 4 2" xfId="26269"/>
    <cellStyle name="Обычный 3 13 33 2 4 2 2" xfId="26270"/>
    <cellStyle name="Обычный 3 13 33 2 4 2 2 2" xfId="26271"/>
    <cellStyle name="Обычный 3 13 33 2 4 2 3" xfId="26272"/>
    <cellStyle name="Обычный 3 13 33 2 4 3" xfId="26273"/>
    <cellStyle name="Обычный 3 13 33 2 4 3 2" xfId="26274"/>
    <cellStyle name="Обычный 3 13 33 2 4 4" xfId="26275"/>
    <cellStyle name="Обычный 3 13 33 2 5" xfId="26276"/>
    <cellStyle name="Обычный 3 13 33 2 5 2" xfId="26277"/>
    <cellStyle name="Обычный 3 13 33 2 5 2 2" xfId="26278"/>
    <cellStyle name="Обычный 3 13 33 2 5 3" xfId="26279"/>
    <cellStyle name="Обычный 3 13 33 2 6" xfId="26280"/>
    <cellStyle name="Обычный 3 13 33 2 6 2" xfId="26281"/>
    <cellStyle name="Обычный 3 13 33 2 7" xfId="26282"/>
    <cellStyle name="Обычный 3 13 33 3" xfId="26283"/>
    <cellStyle name="Обычный 3 13 33 3 2" xfId="26284"/>
    <cellStyle name="Обычный 3 13 33 3 2 2" xfId="26285"/>
    <cellStyle name="Обычный 3 13 33 3 2 2 2" xfId="26286"/>
    <cellStyle name="Обычный 3 13 33 3 2 2 2 2" xfId="26287"/>
    <cellStyle name="Обычный 3 13 33 3 2 2 3" xfId="26288"/>
    <cellStyle name="Обычный 3 13 33 3 2 3" xfId="26289"/>
    <cellStyle name="Обычный 3 13 33 3 2 3 2" xfId="26290"/>
    <cellStyle name="Обычный 3 13 33 3 2 4" xfId="26291"/>
    <cellStyle name="Обычный 3 13 33 3 3" xfId="26292"/>
    <cellStyle name="Обычный 3 13 33 3 3 2" xfId="26293"/>
    <cellStyle name="Обычный 3 13 33 3 3 2 2" xfId="26294"/>
    <cellStyle name="Обычный 3 13 33 3 3 3" xfId="26295"/>
    <cellStyle name="Обычный 3 13 33 3 4" xfId="26296"/>
    <cellStyle name="Обычный 3 13 33 3 4 2" xfId="26297"/>
    <cellStyle name="Обычный 3 13 33 3 5" xfId="26298"/>
    <cellStyle name="Обычный 3 13 33 4" xfId="26299"/>
    <cellStyle name="Обычный 3 13 33 4 2" xfId="26300"/>
    <cellStyle name="Обычный 3 13 33 4 2 2" xfId="26301"/>
    <cellStyle name="Обычный 3 13 33 4 2 2 2" xfId="26302"/>
    <cellStyle name="Обычный 3 13 33 4 2 2 2 2" xfId="26303"/>
    <cellStyle name="Обычный 3 13 33 4 2 2 3" xfId="26304"/>
    <cellStyle name="Обычный 3 13 33 4 2 3" xfId="26305"/>
    <cellStyle name="Обычный 3 13 33 4 2 3 2" xfId="26306"/>
    <cellStyle name="Обычный 3 13 33 4 2 4" xfId="26307"/>
    <cellStyle name="Обычный 3 13 33 4 3" xfId="26308"/>
    <cellStyle name="Обычный 3 13 33 4 3 2" xfId="26309"/>
    <cellStyle name="Обычный 3 13 33 4 3 2 2" xfId="26310"/>
    <cellStyle name="Обычный 3 13 33 4 3 3" xfId="26311"/>
    <cellStyle name="Обычный 3 13 33 4 4" xfId="26312"/>
    <cellStyle name="Обычный 3 13 33 4 4 2" xfId="26313"/>
    <cellStyle name="Обычный 3 13 33 4 5" xfId="26314"/>
    <cellStyle name="Обычный 3 13 33 5" xfId="26315"/>
    <cellStyle name="Обычный 3 13 33 5 2" xfId="26316"/>
    <cellStyle name="Обычный 3 13 33 5 2 2" xfId="26317"/>
    <cellStyle name="Обычный 3 13 33 5 2 2 2" xfId="26318"/>
    <cellStyle name="Обычный 3 13 33 5 2 3" xfId="26319"/>
    <cellStyle name="Обычный 3 13 33 5 3" xfId="26320"/>
    <cellStyle name="Обычный 3 13 33 5 3 2" xfId="26321"/>
    <cellStyle name="Обычный 3 13 33 5 4" xfId="26322"/>
    <cellStyle name="Обычный 3 13 33 6" xfId="26323"/>
    <cellStyle name="Обычный 3 13 33 6 2" xfId="26324"/>
    <cellStyle name="Обычный 3 13 33 6 2 2" xfId="26325"/>
    <cellStyle name="Обычный 3 13 33 6 3" xfId="26326"/>
    <cellStyle name="Обычный 3 13 33 7" xfId="26327"/>
    <cellStyle name="Обычный 3 13 33 7 2" xfId="26328"/>
    <cellStyle name="Обычный 3 13 33 8" xfId="26329"/>
    <cellStyle name="Обычный 3 13 34" xfId="26330"/>
    <cellStyle name="Обычный 3 13 34 2" xfId="26331"/>
    <cellStyle name="Обычный 3 13 34 2 2" xfId="26332"/>
    <cellStyle name="Обычный 3 13 34 2 2 2" xfId="26333"/>
    <cellStyle name="Обычный 3 13 34 2 2 2 2" xfId="26334"/>
    <cellStyle name="Обычный 3 13 34 2 2 2 2 2" xfId="26335"/>
    <cellStyle name="Обычный 3 13 34 2 2 2 2 2 2" xfId="26336"/>
    <cellStyle name="Обычный 3 13 34 2 2 2 2 3" xfId="26337"/>
    <cellStyle name="Обычный 3 13 34 2 2 2 3" xfId="26338"/>
    <cellStyle name="Обычный 3 13 34 2 2 2 3 2" xfId="26339"/>
    <cellStyle name="Обычный 3 13 34 2 2 2 4" xfId="26340"/>
    <cellStyle name="Обычный 3 13 34 2 2 3" xfId="26341"/>
    <cellStyle name="Обычный 3 13 34 2 2 3 2" xfId="26342"/>
    <cellStyle name="Обычный 3 13 34 2 2 3 2 2" xfId="26343"/>
    <cellStyle name="Обычный 3 13 34 2 2 3 3" xfId="26344"/>
    <cellStyle name="Обычный 3 13 34 2 2 4" xfId="26345"/>
    <cellStyle name="Обычный 3 13 34 2 2 4 2" xfId="26346"/>
    <cellStyle name="Обычный 3 13 34 2 2 5" xfId="26347"/>
    <cellStyle name="Обычный 3 13 34 2 3" xfId="26348"/>
    <cellStyle name="Обычный 3 13 34 2 3 2" xfId="26349"/>
    <cellStyle name="Обычный 3 13 34 2 3 2 2" xfId="26350"/>
    <cellStyle name="Обычный 3 13 34 2 3 2 2 2" xfId="26351"/>
    <cellStyle name="Обычный 3 13 34 2 3 2 2 2 2" xfId="26352"/>
    <cellStyle name="Обычный 3 13 34 2 3 2 2 3" xfId="26353"/>
    <cellStyle name="Обычный 3 13 34 2 3 2 3" xfId="26354"/>
    <cellStyle name="Обычный 3 13 34 2 3 2 3 2" xfId="26355"/>
    <cellStyle name="Обычный 3 13 34 2 3 2 4" xfId="26356"/>
    <cellStyle name="Обычный 3 13 34 2 3 3" xfId="26357"/>
    <cellStyle name="Обычный 3 13 34 2 3 3 2" xfId="26358"/>
    <cellStyle name="Обычный 3 13 34 2 3 3 2 2" xfId="26359"/>
    <cellStyle name="Обычный 3 13 34 2 3 3 3" xfId="26360"/>
    <cellStyle name="Обычный 3 13 34 2 3 4" xfId="26361"/>
    <cellStyle name="Обычный 3 13 34 2 3 4 2" xfId="26362"/>
    <cellStyle name="Обычный 3 13 34 2 3 5" xfId="26363"/>
    <cellStyle name="Обычный 3 13 34 2 4" xfId="26364"/>
    <cellStyle name="Обычный 3 13 34 2 4 2" xfId="26365"/>
    <cellStyle name="Обычный 3 13 34 2 4 2 2" xfId="26366"/>
    <cellStyle name="Обычный 3 13 34 2 4 2 2 2" xfId="26367"/>
    <cellStyle name="Обычный 3 13 34 2 4 2 3" xfId="26368"/>
    <cellStyle name="Обычный 3 13 34 2 4 3" xfId="26369"/>
    <cellStyle name="Обычный 3 13 34 2 4 3 2" xfId="26370"/>
    <cellStyle name="Обычный 3 13 34 2 4 4" xfId="26371"/>
    <cellStyle name="Обычный 3 13 34 2 5" xfId="26372"/>
    <cellStyle name="Обычный 3 13 34 2 5 2" xfId="26373"/>
    <cellStyle name="Обычный 3 13 34 2 5 2 2" xfId="26374"/>
    <cellStyle name="Обычный 3 13 34 2 5 3" xfId="26375"/>
    <cellStyle name="Обычный 3 13 34 2 6" xfId="26376"/>
    <cellStyle name="Обычный 3 13 34 2 6 2" xfId="26377"/>
    <cellStyle name="Обычный 3 13 34 2 7" xfId="26378"/>
    <cellStyle name="Обычный 3 13 34 3" xfId="26379"/>
    <cellStyle name="Обычный 3 13 34 3 2" xfId="26380"/>
    <cellStyle name="Обычный 3 13 34 3 2 2" xfId="26381"/>
    <cellStyle name="Обычный 3 13 34 3 2 2 2" xfId="26382"/>
    <cellStyle name="Обычный 3 13 34 3 2 2 2 2" xfId="26383"/>
    <cellStyle name="Обычный 3 13 34 3 2 2 3" xfId="26384"/>
    <cellStyle name="Обычный 3 13 34 3 2 3" xfId="26385"/>
    <cellStyle name="Обычный 3 13 34 3 2 3 2" xfId="26386"/>
    <cellStyle name="Обычный 3 13 34 3 2 4" xfId="26387"/>
    <cellStyle name="Обычный 3 13 34 3 3" xfId="26388"/>
    <cellStyle name="Обычный 3 13 34 3 3 2" xfId="26389"/>
    <cellStyle name="Обычный 3 13 34 3 3 2 2" xfId="26390"/>
    <cellStyle name="Обычный 3 13 34 3 3 3" xfId="26391"/>
    <cellStyle name="Обычный 3 13 34 3 4" xfId="26392"/>
    <cellStyle name="Обычный 3 13 34 3 4 2" xfId="26393"/>
    <cellStyle name="Обычный 3 13 34 3 5" xfId="26394"/>
    <cellStyle name="Обычный 3 13 34 4" xfId="26395"/>
    <cellStyle name="Обычный 3 13 34 4 2" xfId="26396"/>
    <cellStyle name="Обычный 3 13 34 4 2 2" xfId="26397"/>
    <cellStyle name="Обычный 3 13 34 4 2 2 2" xfId="26398"/>
    <cellStyle name="Обычный 3 13 34 4 2 2 2 2" xfId="26399"/>
    <cellStyle name="Обычный 3 13 34 4 2 2 3" xfId="26400"/>
    <cellStyle name="Обычный 3 13 34 4 2 3" xfId="26401"/>
    <cellStyle name="Обычный 3 13 34 4 2 3 2" xfId="26402"/>
    <cellStyle name="Обычный 3 13 34 4 2 4" xfId="26403"/>
    <cellStyle name="Обычный 3 13 34 4 3" xfId="26404"/>
    <cellStyle name="Обычный 3 13 34 4 3 2" xfId="26405"/>
    <cellStyle name="Обычный 3 13 34 4 3 2 2" xfId="26406"/>
    <cellStyle name="Обычный 3 13 34 4 3 3" xfId="26407"/>
    <cellStyle name="Обычный 3 13 34 4 4" xfId="26408"/>
    <cellStyle name="Обычный 3 13 34 4 4 2" xfId="26409"/>
    <cellStyle name="Обычный 3 13 34 4 5" xfId="26410"/>
    <cellStyle name="Обычный 3 13 34 5" xfId="26411"/>
    <cellStyle name="Обычный 3 13 34 5 2" xfId="26412"/>
    <cellStyle name="Обычный 3 13 34 5 2 2" xfId="26413"/>
    <cellStyle name="Обычный 3 13 34 5 2 2 2" xfId="26414"/>
    <cellStyle name="Обычный 3 13 34 5 2 3" xfId="26415"/>
    <cellStyle name="Обычный 3 13 34 5 3" xfId="26416"/>
    <cellStyle name="Обычный 3 13 34 5 3 2" xfId="26417"/>
    <cellStyle name="Обычный 3 13 34 5 4" xfId="26418"/>
    <cellStyle name="Обычный 3 13 34 6" xfId="26419"/>
    <cellStyle name="Обычный 3 13 34 6 2" xfId="26420"/>
    <cellStyle name="Обычный 3 13 34 6 2 2" xfId="26421"/>
    <cellStyle name="Обычный 3 13 34 6 3" xfId="26422"/>
    <cellStyle name="Обычный 3 13 34 7" xfId="26423"/>
    <cellStyle name="Обычный 3 13 34 7 2" xfId="26424"/>
    <cellStyle name="Обычный 3 13 34 8" xfId="26425"/>
    <cellStyle name="Обычный 3 13 35" xfId="26426"/>
    <cellStyle name="Обычный 3 13 35 2" xfId="26427"/>
    <cellStyle name="Обычный 3 13 35 2 2" xfId="26428"/>
    <cellStyle name="Обычный 3 13 35 2 2 2" xfId="26429"/>
    <cellStyle name="Обычный 3 13 35 2 2 2 2" xfId="26430"/>
    <cellStyle name="Обычный 3 13 35 2 2 2 2 2" xfId="26431"/>
    <cellStyle name="Обычный 3 13 35 2 2 2 2 2 2" xfId="26432"/>
    <cellStyle name="Обычный 3 13 35 2 2 2 2 3" xfId="26433"/>
    <cellStyle name="Обычный 3 13 35 2 2 2 3" xfId="26434"/>
    <cellStyle name="Обычный 3 13 35 2 2 2 3 2" xfId="26435"/>
    <cellStyle name="Обычный 3 13 35 2 2 2 4" xfId="26436"/>
    <cellStyle name="Обычный 3 13 35 2 2 3" xfId="26437"/>
    <cellStyle name="Обычный 3 13 35 2 2 3 2" xfId="26438"/>
    <cellStyle name="Обычный 3 13 35 2 2 3 2 2" xfId="26439"/>
    <cellStyle name="Обычный 3 13 35 2 2 3 3" xfId="26440"/>
    <cellStyle name="Обычный 3 13 35 2 2 4" xfId="26441"/>
    <cellStyle name="Обычный 3 13 35 2 2 4 2" xfId="26442"/>
    <cellStyle name="Обычный 3 13 35 2 2 5" xfId="26443"/>
    <cellStyle name="Обычный 3 13 35 2 3" xfId="26444"/>
    <cellStyle name="Обычный 3 13 35 2 3 2" xfId="26445"/>
    <cellStyle name="Обычный 3 13 35 2 3 2 2" xfId="26446"/>
    <cellStyle name="Обычный 3 13 35 2 3 2 2 2" xfId="26447"/>
    <cellStyle name="Обычный 3 13 35 2 3 2 2 2 2" xfId="26448"/>
    <cellStyle name="Обычный 3 13 35 2 3 2 2 3" xfId="26449"/>
    <cellStyle name="Обычный 3 13 35 2 3 2 3" xfId="26450"/>
    <cellStyle name="Обычный 3 13 35 2 3 2 3 2" xfId="26451"/>
    <cellStyle name="Обычный 3 13 35 2 3 2 4" xfId="26452"/>
    <cellStyle name="Обычный 3 13 35 2 3 3" xfId="26453"/>
    <cellStyle name="Обычный 3 13 35 2 3 3 2" xfId="26454"/>
    <cellStyle name="Обычный 3 13 35 2 3 3 2 2" xfId="26455"/>
    <cellStyle name="Обычный 3 13 35 2 3 3 3" xfId="26456"/>
    <cellStyle name="Обычный 3 13 35 2 3 4" xfId="26457"/>
    <cellStyle name="Обычный 3 13 35 2 3 4 2" xfId="26458"/>
    <cellStyle name="Обычный 3 13 35 2 3 5" xfId="26459"/>
    <cellStyle name="Обычный 3 13 35 2 4" xfId="26460"/>
    <cellStyle name="Обычный 3 13 35 2 4 2" xfId="26461"/>
    <cellStyle name="Обычный 3 13 35 2 4 2 2" xfId="26462"/>
    <cellStyle name="Обычный 3 13 35 2 4 2 2 2" xfId="26463"/>
    <cellStyle name="Обычный 3 13 35 2 4 2 3" xfId="26464"/>
    <cellStyle name="Обычный 3 13 35 2 4 3" xfId="26465"/>
    <cellStyle name="Обычный 3 13 35 2 4 3 2" xfId="26466"/>
    <cellStyle name="Обычный 3 13 35 2 4 4" xfId="26467"/>
    <cellStyle name="Обычный 3 13 35 2 5" xfId="26468"/>
    <cellStyle name="Обычный 3 13 35 2 5 2" xfId="26469"/>
    <cellStyle name="Обычный 3 13 35 2 5 2 2" xfId="26470"/>
    <cellStyle name="Обычный 3 13 35 2 5 3" xfId="26471"/>
    <cellStyle name="Обычный 3 13 35 2 6" xfId="26472"/>
    <cellStyle name="Обычный 3 13 35 2 6 2" xfId="26473"/>
    <cellStyle name="Обычный 3 13 35 2 7" xfId="26474"/>
    <cellStyle name="Обычный 3 13 35 3" xfId="26475"/>
    <cellStyle name="Обычный 3 13 35 3 2" xfId="26476"/>
    <cellStyle name="Обычный 3 13 35 3 2 2" xfId="26477"/>
    <cellStyle name="Обычный 3 13 35 3 2 2 2" xfId="26478"/>
    <cellStyle name="Обычный 3 13 35 3 2 2 2 2" xfId="26479"/>
    <cellStyle name="Обычный 3 13 35 3 2 2 3" xfId="26480"/>
    <cellStyle name="Обычный 3 13 35 3 2 3" xfId="26481"/>
    <cellStyle name="Обычный 3 13 35 3 2 3 2" xfId="26482"/>
    <cellStyle name="Обычный 3 13 35 3 2 4" xfId="26483"/>
    <cellStyle name="Обычный 3 13 35 3 3" xfId="26484"/>
    <cellStyle name="Обычный 3 13 35 3 3 2" xfId="26485"/>
    <cellStyle name="Обычный 3 13 35 3 3 2 2" xfId="26486"/>
    <cellStyle name="Обычный 3 13 35 3 3 3" xfId="26487"/>
    <cellStyle name="Обычный 3 13 35 3 4" xfId="26488"/>
    <cellStyle name="Обычный 3 13 35 3 4 2" xfId="26489"/>
    <cellStyle name="Обычный 3 13 35 3 5" xfId="26490"/>
    <cellStyle name="Обычный 3 13 35 4" xfId="26491"/>
    <cellStyle name="Обычный 3 13 35 4 2" xfId="26492"/>
    <cellStyle name="Обычный 3 13 35 4 2 2" xfId="26493"/>
    <cellStyle name="Обычный 3 13 35 4 2 2 2" xfId="26494"/>
    <cellStyle name="Обычный 3 13 35 4 2 2 2 2" xfId="26495"/>
    <cellStyle name="Обычный 3 13 35 4 2 2 3" xfId="26496"/>
    <cellStyle name="Обычный 3 13 35 4 2 3" xfId="26497"/>
    <cellStyle name="Обычный 3 13 35 4 2 3 2" xfId="26498"/>
    <cellStyle name="Обычный 3 13 35 4 2 4" xfId="26499"/>
    <cellStyle name="Обычный 3 13 35 4 3" xfId="26500"/>
    <cellStyle name="Обычный 3 13 35 4 3 2" xfId="26501"/>
    <cellStyle name="Обычный 3 13 35 4 3 2 2" xfId="26502"/>
    <cellStyle name="Обычный 3 13 35 4 3 3" xfId="26503"/>
    <cellStyle name="Обычный 3 13 35 4 4" xfId="26504"/>
    <cellStyle name="Обычный 3 13 35 4 4 2" xfId="26505"/>
    <cellStyle name="Обычный 3 13 35 4 5" xfId="26506"/>
    <cellStyle name="Обычный 3 13 35 5" xfId="26507"/>
    <cellStyle name="Обычный 3 13 35 5 2" xfId="26508"/>
    <cellStyle name="Обычный 3 13 35 5 2 2" xfId="26509"/>
    <cellStyle name="Обычный 3 13 35 5 2 2 2" xfId="26510"/>
    <cellStyle name="Обычный 3 13 35 5 2 3" xfId="26511"/>
    <cellStyle name="Обычный 3 13 35 5 3" xfId="26512"/>
    <cellStyle name="Обычный 3 13 35 5 3 2" xfId="26513"/>
    <cellStyle name="Обычный 3 13 35 5 4" xfId="26514"/>
    <cellStyle name="Обычный 3 13 35 6" xfId="26515"/>
    <cellStyle name="Обычный 3 13 35 6 2" xfId="26516"/>
    <cellStyle name="Обычный 3 13 35 6 2 2" xfId="26517"/>
    <cellStyle name="Обычный 3 13 35 6 3" xfId="26518"/>
    <cellStyle name="Обычный 3 13 35 7" xfId="26519"/>
    <cellStyle name="Обычный 3 13 35 7 2" xfId="26520"/>
    <cellStyle name="Обычный 3 13 35 8" xfId="26521"/>
    <cellStyle name="Обычный 3 13 36" xfId="26522"/>
    <cellStyle name="Обычный 3 13 36 2" xfId="26523"/>
    <cellStyle name="Обычный 3 13 36 2 2" xfId="26524"/>
    <cellStyle name="Обычный 3 13 36 2 2 2" xfId="26525"/>
    <cellStyle name="Обычный 3 13 36 2 2 2 2" xfId="26526"/>
    <cellStyle name="Обычный 3 13 36 2 2 2 2 2" xfId="26527"/>
    <cellStyle name="Обычный 3 13 36 2 2 2 2 2 2" xfId="26528"/>
    <cellStyle name="Обычный 3 13 36 2 2 2 2 3" xfId="26529"/>
    <cellStyle name="Обычный 3 13 36 2 2 2 3" xfId="26530"/>
    <cellStyle name="Обычный 3 13 36 2 2 2 3 2" xfId="26531"/>
    <cellStyle name="Обычный 3 13 36 2 2 2 4" xfId="26532"/>
    <cellStyle name="Обычный 3 13 36 2 2 3" xfId="26533"/>
    <cellStyle name="Обычный 3 13 36 2 2 3 2" xfId="26534"/>
    <cellStyle name="Обычный 3 13 36 2 2 3 2 2" xfId="26535"/>
    <cellStyle name="Обычный 3 13 36 2 2 3 3" xfId="26536"/>
    <cellStyle name="Обычный 3 13 36 2 2 4" xfId="26537"/>
    <cellStyle name="Обычный 3 13 36 2 2 4 2" xfId="26538"/>
    <cellStyle name="Обычный 3 13 36 2 2 5" xfId="26539"/>
    <cellStyle name="Обычный 3 13 36 2 3" xfId="26540"/>
    <cellStyle name="Обычный 3 13 36 2 3 2" xfId="26541"/>
    <cellStyle name="Обычный 3 13 36 2 3 2 2" xfId="26542"/>
    <cellStyle name="Обычный 3 13 36 2 3 2 2 2" xfId="26543"/>
    <cellStyle name="Обычный 3 13 36 2 3 2 2 2 2" xfId="26544"/>
    <cellStyle name="Обычный 3 13 36 2 3 2 2 3" xfId="26545"/>
    <cellStyle name="Обычный 3 13 36 2 3 2 3" xfId="26546"/>
    <cellStyle name="Обычный 3 13 36 2 3 2 3 2" xfId="26547"/>
    <cellStyle name="Обычный 3 13 36 2 3 2 4" xfId="26548"/>
    <cellStyle name="Обычный 3 13 36 2 3 3" xfId="26549"/>
    <cellStyle name="Обычный 3 13 36 2 3 3 2" xfId="26550"/>
    <cellStyle name="Обычный 3 13 36 2 3 3 2 2" xfId="26551"/>
    <cellStyle name="Обычный 3 13 36 2 3 3 3" xfId="26552"/>
    <cellStyle name="Обычный 3 13 36 2 3 4" xfId="26553"/>
    <cellStyle name="Обычный 3 13 36 2 3 4 2" xfId="26554"/>
    <cellStyle name="Обычный 3 13 36 2 3 5" xfId="26555"/>
    <cellStyle name="Обычный 3 13 36 2 4" xfId="26556"/>
    <cellStyle name="Обычный 3 13 36 2 4 2" xfId="26557"/>
    <cellStyle name="Обычный 3 13 36 2 4 2 2" xfId="26558"/>
    <cellStyle name="Обычный 3 13 36 2 4 2 2 2" xfId="26559"/>
    <cellStyle name="Обычный 3 13 36 2 4 2 3" xfId="26560"/>
    <cellStyle name="Обычный 3 13 36 2 4 3" xfId="26561"/>
    <cellStyle name="Обычный 3 13 36 2 4 3 2" xfId="26562"/>
    <cellStyle name="Обычный 3 13 36 2 4 4" xfId="26563"/>
    <cellStyle name="Обычный 3 13 36 2 5" xfId="26564"/>
    <cellStyle name="Обычный 3 13 36 2 5 2" xfId="26565"/>
    <cellStyle name="Обычный 3 13 36 2 5 2 2" xfId="26566"/>
    <cellStyle name="Обычный 3 13 36 2 5 3" xfId="26567"/>
    <cellStyle name="Обычный 3 13 36 2 6" xfId="26568"/>
    <cellStyle name="Обычный 3 13 36 2 6 2" xfId="26569"/>
    <cellStyle name="Обычный 3 13 36 2 7" xfId="26570"/>
    <cellStyle name="Обычный 3 13 36 3" xfId="26571"/>
    <cellStyle name="Обычный 3 13 36 3 2" xfId="26572"/>
    <cellStyle name="Обычный 3 13 36 3 2 2" xfId="26573"/>
    <cellStyle name="Обычный 3 13 36 3 2 2 2" xfId="26574"/>
    <cellStyle name="Обычный 3 13 36 3 2 2 2 2" xfId="26575"/>
    <cellStyle name="Обычный 3 13 36 3 2 2 3" xfId="26576"/>
    <cellStyle name="Обычный 3 13 36 3 2 3" xfId="26577"/>
    <cellStyle name="Обычный 3 13 36 3 2 3 2" xfId="26578"/>
    <cellStyle name="Обычный 3 13 36 3 2 4" xfId="26579"/>
    <cellStyle name="Обычный 3 13 36 3 3" xfId="26580"/>
    <cellStyle name="Обычный 3 13 36 3 3 2" xfId="26581"/>
    <cellStyle name="Обычный 3 13 36 3 3 2 2" xfId="26582"/>
    <cellStyle name="Обычный 3 13 36 3 3 3" xfId="26583"/>
    <cellStyle name="Обычный 3 13 36 3 4" xfId="26584"/>
    <cellStyle name="Обычный 3 13 36 3 4 2" xfId="26585"/>
    <cellStyle name="Обычный 3 13 36 3 5" xfId="26586"/>
    <cellStyle name="Обычный 3 13 36 4" xfId="26587"/>
    <cellStyle name="Обычный 3 13 36 4 2" xfId="26588"/>
    <cellStyle name="Обычный 3 13 36 4 2 2" xfId="26589"/>
    <cellStyle name="Обычный 3 13 36 4 2 2 2" xfId="26590"/>
    <cellStyle name="Обычный 3 13 36 4 2 2 2 2" xfId="26591"/>
    <cellStyle name="Обычный 3 13 36 4 2 2 3" xfId="26592"/>
    <cellStyle name="Обычный 3 13 36 4 2 3" xfId="26593"/>
    <cellStyle name="Обычный 3 13 36 4 2 3 2" xfId="26594"/>
    <cellStyle name="Обычный 3 13 36 4 2 4" xfId="26595"/>
    <cellStyle name="Обычный 3 13 36 4 3" xfId="26596"/>
    <cellStyle name="Обычный 3 13 36 4 3 2" xfId="26597"/>
    <cellStyle name="Обычный 3 13 36 4 3 2 2" xfId="26598"/>
    <cellStyle name="Обычный 3 13 36 4 3 3" xfId="26599"/>
    <cellStyle name="Обычный 3 13 36 4 4" xfId="26600"/>
    <cellStyle name="Обычный 3 13 36 4 4 2" xfId="26601"/>
    <cellStyle name="Обычный 3 13 36 4 5" xfId="26602"/>
    <cellStyle name="Обычный 3 13 36 5" xfId="26603"/>
    <cellStyle name="Обычный 3 13 36 5 2" xfId="26604"/>
    <cellStyle name="Обычный 3 13 36 5 2 2" xfId="26605"/>
    <cellStyle name="Обычный 3 13 36 5 2 2 2" xfId="26606"/>
    <cellStyle name="Обычный 3 13 36 5 2 3" xfId="26607"/>
    <cellStyle name="Обычный 3 13 36 5 3" xfId="26608"/>
    <cellStyle name="Обычный 3 13 36 5 3 2" xfId="26609"/>
    <cellStyle name="Обычный 3 13 36 5 4" xfId="26610"/>
    <cellStyle name="Обычный 3 13 36 6" xfId="26611"/>
    <cellStyle name="Обычный 3 13 36 6 2" xfId="26612"/>
    <cellStyle name="Обычный 3 13 36 6 2 2" xfId="26613"/>
    <cellStyle name="Обычный 3 13 36 6 3" xfId="26614"/>
    <cellStyle name="Обычный 3 13 36 7" xfId="26615"/>
    <cellStyle name="Обычный 3 13 36 7 2" xfId="26616"/>
    <cellStyle name="Обычный 3 13 36 8" xfId="26617"/>
    <cellStyle name="Обычный 3 13 37" xfId="26618"/>
    <cellStyle name="Обычный 3 13 37 2" xfId="26619"/>
    <cellStyle name="Обычный 3 13 37 2 2" xfId="26620"/>
    <cellStyle name="Обычный 3 13 37 2 2 2" xfId="26621"/>
    <cellStyle name="Обычный 3 13 37 2 2 2 2" xfId="26622"/>
    <cellStyle name="Обычный 3 13 37 2 2 2 2 2" xfId="26623"/>
    <cellStyle name="Обычный 3 13 37 2 2 2 2 2 2" xfId="26624"/>
    <cellStyle name="Обычный 3 13 37 2 2 2 2 3" xfId="26625"/>
    <cellStyle name="Обычный 3 13 37 2 2 2 3" xfId="26626"/>
    <cellStyle name="Обычный 3 13 37 2 2 2 3 2" xfId="26627"/>
    <cellStyle name="Обычный 3 13 37 2 2 2 4" xfId="26628"/>
    <cellStyle name="Обычный 3 13 37 2 2 3" xfId="26629"/>
    <cellStyle name="Обычный 3 13 37 2 2 3 2" xfId="26630"/>
    <cellStyle name="Обычный 3 13 37 2 2 3 2 2" xfId="26631"/>
    <cellStyle name="Обычный 3 13 37 2 2 3 3" xfId="26632"/>
    <cellStyle name="Обычный 3 13 37 2 2 4" xfId="26633"/>
    <cellStyle name="Обычный 3 13 37 2 2 4 2" xfId="26634"/>
    <cellStyle name="Обычный 3 13 37 2 2 5" xfId="26635"/>
    <cellStyle name="Обычный 3 13 37 2 3" xfId="26636"/>
    <cellStyle name="Обычный 3 13 37 2 3 2" xfId="26637"/>
    <cellStyle name="Обычный 3 13 37 2 3 2 2" xfId="26638"/>
    <cellStyle name="Обычный 3 13 37 2 3 2 2 2" xfId="26639"/>
    <cellStyle name="Обычный 3 13 37 2 3 2 2 2 2" xfId="26640"/>
    <cellStyle name="Обычный 3 13 37 2 3 2 2 3" xfId="26641"/>
    <cellStyle name="Обычный 3 13 37 2 3 2 3" xfId="26642"/>
    <cellStyle name="Обычный 3 13 37 2 3 2 3 2" xfId="26643"/>
    <cellStyle name="Обычный 3 13 37 2 3 2 4" xfId="26644"/>
    <cellStyle name="Обычный 3 13 37 2 3 3" xfId="26645"/>
    <cellStyle name="Обычный 3 13 37 2 3 3 2" xfId="26646"/>
    <cellStyle name="Обычный 3 13 37 2 3 3 2 2" xfId="26647"/>
    <cellStyle name="Обычный 3 13 37 2 3 3 3" xfId="26648"/>
    <cellStyle name="Обычный 3 13 37 2 3 4" xfId="26649"/>
    <cellStyle name="Обычный 3 13 37 2 3 4 2" xfId="26650"/>
    <cellStyle name="Обычный 3 13 37 2 3 5" xfId="26651"/>
    <cellStyle name="Обычный 3 13 37 2 4" xfId="26652"/>
    <cellStyle name="Обычный 3 13 37 2 4 2" xfId="26653"/>
    <cellStyle name="Обычный 3 13 37 2 4 2 2" xfId="26654"/>
    <cellStyle name="Обычный 3 13 37 2 4 2 2 2" xfId="26655"/>
    <cellStyle name="Обычный 3 13 37 2 4 2 3" xfId="26656"/>
    <cellStyle name="Обычный 3 13 37 2 4 3" xfId="26657"/>
    <cellStyle name="Обычный 3 13 37 2 4 3 2" xfId="26658"/>
    <cellStyle name="Обычный 3 13 37 2 4 4" xfId="26659"/>
    <cellStyle name="Обычный 3 13 37 2 5" xfId="26660"/>
    <cellStyle name="Обычный 3 13 37 2 5 2" xfId="26661"/>
    <cellStyle name="Обычный 3 13 37 2 5 2 2" xfId="26662"/>
    <cellStyle name="Обычный 3 13 37 2 5 3" xfId="26663"/>
    <cellStyle name="Обычный 3 13 37 2 6" xfId="26664"/>
    <cellStyle name="Обычный 3 13 37 2 6 2" xfId="26665"/>
    <cellStyle name="Обычный 3 13 37 2 7" xfId="26666"/>
    <cellStyle name="Обычный 3 13 37 3" xfId="26667"/>
    <cellStyle name="Обычный 3 13 37 3 2" xfId="26668"/>
    <cellStyle name="Обычный 3 13 37 3 2 2" xfId="26669"/>
    <cellStyle name="Обычный 3 13 37 3 2 2 2" xfId="26670"/>
    <cellStyle name="Обычный 3 13 37 3 2 2 2 2" xfId="26671"/>
    <cellStyle name="Обычный 3 13 37 3 2 2 3" xfId="26672"/>
    <cellStyle name="Обычный 3 13 37 3 2 3" xfId="26673"/>
    <cellStyle name="Обычный 3 13 37 3 2 3 2" xfId="26674"/>
    <cellStyle name="Обычный 3 13 37 3 2 4" xfId="26675"/>
    <cellStyle name="Обычный 3 13 37 3 3" xfId="26676"/>
    <cellStyle name="Обычный 3 13 37 3 3 2" xfId="26677"/>
    <cellStyle name="Обычный 3 13 37 3 3 2 2" xfId="26678"/>
    <cellStyle name="Обычный 3 13 37 3 3 3" xfId="26679"/>
    <cellStyle name="Обычный 3 13 37 3 4" xfId="26680"/>
    <cellStyle name="Обычный 3 13 37 3 4 2" xfId="26681"/>
    <cellStyle name="Обычный 3 13 37 3 5" xfId="26682"/>
    <cellStyle name="Обычный 3 13 37 4" xfId="26683"/>
    <cellStyle name="Обычный 3 13 37 4 2" xfId="26684"/>
    <cellStyle name="Обычный 3 13 37 4 2 2" xfId="26685"/>
    <cellStyle name="Обычный 3 13 37 4 2 2 2" xfId="26686"/>
    <cellStyle name="Обычный 3 13 37 4 2 2 2 2" xfId="26687"/>
    <cellStyle name="Обычный 3 13 37 4 2 2 3" xfId="26688"/>
    <cellStyle name="Обычный 3 13 37 4 2 3" xfId="26689"/>
    <cellStyle name="Обычный 3 13 37 4 2 3 2" xfId="26690"/>
    <cellStyle name="Обычный 3 13 37 4 2 4" xfId="26691"/>
    <cellStyle name="Обычный 3 13 37 4 3" xfId="26692"/>
    <cellStyle name="Обычный 3 13 37 4 3 2" xfId="26693"/>
    <cellStyle name="Обычный 3 13 37 4 3 2 2" xfId="26694"/>
    <cellStyle name="Обычный 3 13 37 4 3 3" xfId="26695"/>
    <cellStyle name="Обычный 3 13 37 4 4" xfId="26696"/>
    <cellStyle name="Обычный 3 13 37 4 4 2" xfId="26697"/>
    <cellStyle name="Обычный 3 13 37 4 5" xfId="26698"/>
    <cellStyle name="Обычный 3 13 37 5" xfId="26699"/>
    <cellStyle name="Обычный 3 13 37 5 2" xfId="26700"/>
    <cellStyle name="Обычный 3 13 37 5 2 2" xfId="26701"/>
    <cellStyle name="Обычный 3 13 37 5 2 2 2" xfId="26702"/>
    <cellStyle name="Обычный 3 13 37 5 2 3" xfId="26703"/>
    <cellStyle name="Обычный 3 13 37 5 3" xfId="26704"/>
    <cellStyle name="Обычный 3 13 37 5 3 2" xfId="26705"/>
    <cellStyle name="Обычный 3 13 37 5 4" xfId="26706"/>
    <cellStyle name="Обычный 3 13 37 6" xfId="26707"/>
    <cellStyle name="Обычный 3 13 37 6 2" xfId="26708"/>
    <cellStyle name="Обычный 3 13 37 6 2 2" xfId="26709"/>
    <cellStyle name="Обычный 3 13 37 6 3" xfId="26710"/>
    <cellStyle name="Обычный 3 13 37 7" xfId="26711"/>
    <cellStyle name="Обычный 3 13 37 7 2" xfId="26712"/>
    <cellStyle name="Обычный 3 13 37 8" xfId="26713"/>
    <cellStyle name="Обычный 3 13 38" xfId="26714"/>
    <cellStyle name="Обычный 3 13 38 2" xfId="26715"/>
    <cellStyle name="Обычный 3 13 38 2 2" xfId="26716"/>
    <cellStyle name="Обычный 3 13 38 2 2 2" xfId="26717"/>
    <cellStyle name="Обычный 3 13 38 2 2 2 2" xfId="26718"/>
    <cellStyle name="Обычный 3 13 38 2 2 2 2 2" xfId="26719"/>
    <cellStyle name="Обычный 3 13 38 2 2 2 2 2 2" xfId="26720"/>
    <cellStyle name="Обычный 3 13 38 2 2 2 2 3" xfId="26721"/>
    <cellStyle name="Обычный 3 13 38 2 2 2 3" xfId="26722"/>
    <cellStyle name="Обычный 3 13 38 2 2 2 3 2" xfId="26723"/>
    <cellStyle name="Обычный 3 13 38 2 2 2 4" xfId="26724"/>
    <cellStyle name="Обычный 3 13 38 2 2 3" xfId="26725"/>
    <cellStyle name="Обычный 3 13 38 2 2 3 2" xfId="26726"/>
    <cellStyle name="Обычный 3 13 38 2 2 3 2 2" xfId="26727"/>
    <cellStyle name="Обычный 3 13 38 2 2 3 3" xfId="26728"/>
    <cellStyle name="Обычный 3 13 38 2 2 4" xfId="26729"/>
    <cellStyle name="Обычный 3 13 38 2 2 4 2" xfId="26730"/>
    <cellStyle name="Обычный 3 13 38 2 2 5" xfId="26731"/>
    <cellStyle name="Обычный 3 13 38 2 3" xfId="26732"/>
    <cellStyle name="Обычный 3 13 38 2 3 2" xfId="26733"/>
    <cellStyle name="Обычный 3 13 38 2 3 2 2" xfId="26734"/>
    <cellStyle name="Обычный 3 13 38 2 3 2 2 2" xfId="26735"/>
    <cellStyle name="Обычный 3 13 38 2 3 2 2 2 2" xfId="26736"/>
    <cellStyle name="Обычный 3 13 38 2 3 2 2 3" xfId="26737"/>
    <cellStyle name="Обычный 3 13 38 2 3 2 3" xfId="26738"/>
    <cellStyle name="Обычный 3 13 38 2 3 2 3 2" xfId="26739"/>
    <cellStyle name="Обычный 3 13 38 2 3 2 4" xfId="26740"/>
    <cellStyle name="Обычный 3 13 38 2 3 3" xfId="26741"/>
    <cellStyle name="Обычный 3 13 38 2 3 3 2" xfId="26742"/>
    <cellStyle name="Обычный 3 13 38 2 3 3 2 2" xfId="26743"/>
    <cellStyle name="Обычный 3 13 38 2 3 3 3" xfId="26744"/>
    <cellStyle name="Обычный 3 13 38 2 3 4" xfId="26745"/>
    <cellStyle name="Обычный 3 13 38 2 3 4 2" xfId="26746"/>
    <cellStyle name="Обычный 3 13 38 2 3 5" xfId="26747"/>
    <cellStyle name="Обычный 3 13 38 2 4" xfId="26748"/>
    <cellStyle name="Обычный 3 13 38 2 4 2" xfId="26749"/>
    <cellStyle name="Обычный 3 13 38 2 4 2 2" xfId="26750"/>
    <cellStyle name="Обычный 3 13 38 2 4 2 2 2" xfId="26751"/>
    <cellStyle name="Обычный 3 13 38 2 4 2 3" xfId="26752"/>
    <cellStyle name="Обычный 3 13 38 2 4 3" xfId="26753"/>
    <cellStyle name="Обычный 3 13 38 2 4 3 2" xfId="26754"/>
    <cellStyle name="Обычный 3 13 38 2 4 4" xfId="26755"/>
    <cellStyle name="Обычный 3 13 38 2 5" xfId="26756"/>
    <cellStyle name="Обычный 3 13 38 2 5 2" xfId="26757"/>
    <cellStyle name="Обычный 3 13 38 2 5 2 2" xfId="26758"/>
    <cellStyle name="Обычный 3 13 38 2 5 3" xfId="26759"/>
    <cellStyle name="Обычный 3 13 38 2 6" xfId="26760"/>
    <cellStyle name="Обычный 3 13 38 2 6 2" xfId="26761"/>
    <cellStyle name="Обычный 3 13 38 2 7" xfId="26762"/>
    <cellStyle name="Обычный 3 13 38 3" xfId="26763"/>
    <cellStyle name="Обычный 3 13 38 3 2" xfId="26764"/>
    <cellStyle name="Обычный 3 13 38 3 2 2" xfId="26765"/>
    <cellStyle name="Обычный 3 13 38 3 2 2 2" xfId="26766"/>
    <cellStyle name="Обычный 3 13 38 3 2 2 2 2" xfId="26767"/>
    <cellStyle name="Обычный 3 13 38 3 2 2 3" xfId="26768"/>
    <cellStyle name="Обычный 3 13 38 3 2 3" xfId="26769"/>
    <cellStyle name="Обычный 3 13 38 3 2 3 2" xfId="26770"/>
    <cellStyle name="Обычный 3 13 38 3 2 4" xfId="26771"/>
    <cellStyle name="Обычный 3 13 38 3 3" xfId="26772"/>
    <cellStyle name="Обычный 3 13 38 3 3 2" xfId="26773"/>
    <cellStyle name="Обычный 3 13 38 3 3 2 2" xfId="26774"/>
    <cellStyle name="Обычный 3 13 38 3 3 3" xfId="26775"/>
    <cellStyle name="Обычный 3 13 38 3 4" xfId="26776"/>
    <cellStyle name="Обычный 3 13 38 3 4 2" xfId="26777"/>
    <cellStyle name="Обычный 3 13 38 3 5" xfId="26778"/>
    <cellStyle name="Обычный 3 13 38 4" xfId="26779"/>
    <cellStyle name="Обычный 3 13 38 4 2" xfId="26780"/>
    <cellStyle name="Обычный 3 13 38 4 2 2" xfId="26781"/>
    <cellStyle name="Обычный 3 13 38 4 2 2 2" xfId="26782"/>
    <cellStyle name="Обычный 3 13 38 4 2 2 2 2" xfId="26783"/>
    <cellStyle name="Обычный 3 13 38 4 2 2 3" xfId="26784"/>
    <cellStyle name="Обычный 3 13 38 4 2 3" xfId="26785"/>
    <cellStyle name="Обычный 3 13 38 4 2 3 2" xfId="26786"/>
    <cellStyle name="Обычный 3 13 38 4 2 4" xfId="26787"/>
    <cellStyle name="Обычный 3 13 38 4 3" xfId="26788"/>
    <cellStyle name="Обычный 3 13 38 4 3 2" xfId="26789"/>
    <cellStyle name="Обычный 3 13 38 4 3 2 2" xfId="26790"/>
    <cellStyle name="Обычный 3 13 38 4 3 3" xfId="26791"/>
    <cellStyle name="Обычный 3 13 38 4 4" xfId="26792"/>
    <cellStyle name="Обычный 3 13 38 4 4 2" xfId="26793"/>
    <cellStyle name="Обычный 3 13 38 4 5" xfId="26794"/>
    <cellStyle name="Обычный 3 13 38 5" xfId="26795"/>
    <cellStyle name="Обычный 3 13 38 5 2" xfId="26796"/>
    <cellStyle name="Обычный 3 13 38 5 2 2" xfId="26797"/>
    <cellStyle name="Обычный 3 13 38 5 2 2 2" xfId="26798"/>
    <cellStyle name="Обычный 3 13 38 5 2 3" xfId="26799"/>
    <cellStyle name="Обычный 3 13 38 5 3" xfId="26800"/>
    <cellStyle name="Обычный 3 13 38 5 3 2" xfId="26801"/>
    <cellStyle name="Обычный 3 13 38 5 4" xfId="26802"/>
    <cellStyle name="Обычный 3 13 38 6" xfId="26803"/>
    <cellStyle name="Обычный 3 13 38 6 2" xfId="26804"/>
    <cellStyle name="Обычный 3 13 38 6 2 2" xfId="26805"/>
    <cellStyle name="Обычный 3 13 38 6 3" xfId="26806"/>
    <cellStyle name="Обычный 3 13 38 7" xfId="26807"/>
    <cellStyle name="Обычный 3 13 38 7 2" xfId="26808"/>
    <cellStyle name="Обычный 3 13 38 8" xfId="26809"/>
    <cellStyle name="Обычный 3 13 39" xfId="26810"/>
    <cellStyle name="Обычный 3 13 39 2" xfId="26811"/>
    <cellStyle name="Обычный 3 13 39 2 2" xfId="26812"/>
    <cellStyle name="Обычный 3 13 39 2 2 2" xfId="26813"/>
    <cellStyle name="Обычный 3 13 39 2 2 2 2" xfId="26814"/>
    <cellStyle name="Обычный 3 13 39 2 2 2 2 2" xfId="26815"/>
    <cellStyle name="Обычный 3 13 39 2 2 2 2 2 2" xfId="26816"/>
    <cellStyle name="Обычный 3 13 39 2 2 2 2 3" xfId="26817"/>
    <cellStyle name="Обычный 3 13 39 2 2 2 3" xfId="26818"/>
    <cellStyle name="Обычный 3 13 39 2 2 2 3 2" xfId="26819"/>
    <cellStyle name="Обычный 3 13 39 2 2 2 4" xfId="26820"/>
    <cellStyle name="Обычный 3 13 39 2 2 3" xfId="26821"/>
    <cellStyle name="Обычный 3 13 39 2 2 3 2" xfId="26822"/>
    <cellStyle name="Обычный 3 13 39 2 2 3 2 2" xfId="26823"/>
    <cellStyle name="Обычный 3 13 39 2 2 3 3" xfId="26824"/>
    <cellStyle name="Обычный 3 13 39 2 2 4" xfId="26825"/>
    <cellStyle name="Обычный 3 13 39 2 2 4 2" xfId="26826"/>
    <cellStyle name="Обычный 3 13 39 2 2 5" xfId="26827"/>
    <cellStyle name="Обычный 3 13 39 2 3" xfId="26828"/>
    <cellStyle name="Обычный 3 13 39 2 3 2" xfId="26829"/>
    <cellStyle name="Обычный 3 13 39 2 3 2 2" xfId="26830"/>
    <cellStyle name="Обычный 3 13 39 2 3 2 2 2" xfId="26831"/>
    <cellStyle name="Обычный 3 13 39 2 3 2 2 2 2" xfId="26832"/>
    <cellStyle name="Обычный 3 13 39 2 3 2 2 3" xfId="26833"/>
    <cellStyle name="Обычный 3 13 39 2 3 2 3" xfId="26834"/>
    <cellStyle name="Обычный 3 13 39 2 3 2 3 2" xfId="26835"/>
    <cellStyle name="Обычный 3 13 39 2 3 2 4" xfId="26836"/>
    <cellStyle name="Обычный 3 13 39 2 3 3" xfId="26837"/>
    <cellStyle name="Обычный 3 13 39 2 3 3 2" xfId="26838"/>
    <cellStyle name="Обычный 3 13 39 2 3 3 2 2" xfId="26839"/>
    <cellStyle name="Обычный 3 13 39 2 3 3 3" xfId="26840"/>
    <cellStyle name="Обычный 3 13 39 2 3 4" xfId="26841"/>
    <cellStyle name="Обычный 3 13 39 2 3 4 2" xfId="26842"/>
    <cellStyle name="Обычный 3 13 39 2 3 5" xfId="26843"/>
    <cellStyle name="Обычный 3 13 39 2 4" xfId="26844"/>
    <cellStyle name="Обычный 3 13 39 2 4 2" xfId="26845"/>
    <cellStyle name="Обычный 3 13 39 2 4 2 2" xfId="26846"/>
    <cellStyle name="Обычный 3 13 39 2 4 2 2 2" xfId="26847"/>
    <cellStyle name="Обычный 3 13 39 2 4 2 3" xfId="26848"/>
    <cellStyle name="Обычный 3 13 39 2 4 3" xfId="26849"/>
    <cellStyle name="Обычный 3 13 39 2 4 3 2" xfId="26850"/>
    <cellStyle name="Обычный 3 13 39 2 4 4" xfId="26851"/>
    <cellStyle name="Обычный 3 13 39 2 5" xfId="26852"/>
    <cellStyle name="Обычный 3 13 39 2 5 2" xfId="26853"/>
    <cellStyle name="Обычный 3 13 39 2 5 2 2" xfId="26854"/>
    <cellStyle name="Обычный 3 13 39 2 5 3" xfId="26855"/>
    <cellStyle name="Обычный 3 13 39 2 6" xfId="26856"/>
    <cellStyle name="Обычный 3 13 39 2 6 2" xfId="26857"/>
    <cellStyle name="Обычный 3 13 39 2 7" xfId="26858"/>
    <cellStyle name="Обычный 3 13 39 3" xfId="26859"/>
    <cellStyle name="Обычный 3 13 39 3 2" xfId="26860"/>
    <cellStyle name="Обычный 3 13 39 3 2 2" xfId="26861"/>
    <cellStyle name="Обычный 3 13 39 3 2 2 2" xfId="26862"/>
    <cellStyle name="Обычный 3 13 39 3 2 2 2 2" xfId="26863"/>
    <cellStyle name="Обычный 3 13 39 3 2 2 3" xfId="26864"/>
    <cellStyle name="Обычный 3 13 39 3 2 3" xfId="26865"/>
    <cellStyle name="Обычный 3 13 39 3 2 3 2" xfId="26866"/>
    <cellStyle name="Обычный 3 13 39 3 2 4" xfId="26867"/>
    <cellStyle name="Обычный 3 13 39 3 3" xfId="26868"/>
    <cellStyle name="Обычный 3 13 39 3 3 2" xfId="26869"/>
    <cellStyle name="Обычный 3 13 39 3 3 2 2" xfId="26870"/>
    <cellStyle name="Обычный 3 13 39 3 3 3" xfId="26871"/>
    <cellStyle name="Обычный 3 13 39 3 4" xfId="26872"/>
    <cellStyle name="Обычный 3 13 39 3 4 2" xfId="26873"/>
    <cellStyle name="Обычный 3 13 39 3 5" xfId="26874"/>
    <cellStyle name="Обычный 3 13 39 4" xfId="26875"/>
    <cellStyle name="Обычный 3 13 39 4 2" xfId="26876"/>
    <cellStyle name="Обычный 3 13 39 4 2 2" xfId="26877"/>
    <cellStyle name="Обычный 3 13 39 4 2 2 2" xfId="26878"/>
    <cellStyle name="Обычный 3 13 39 4 2 2 2 2" xfId="26879"/>
    <cellStyle name="Обычный 3 13 39 4 2 2 3" xfId="26880"/>
    <cellStyle name="Обычный 3 13 39 4 2 3" xfId="26881"/>
    <cellStyle name="Обычный 3 13 39 4 2 3 2" xfId="26882"/>
    <cellStyle name="Обычный 3 13 39 4 2 4" xfId="26883"/>
    <cellStyle name="Обычный 3 13 39 4 3" xfId="26884"/>
    <cellStyle name="Обычный 3 13 39 4 3 2" xfId="26885"/>
    <cellStyle name="Обычный 3 13 39 4 3 2 2" xfId="26886"/>
    <cellStyle name="Обычный 3 13 39 4 3 3" xfId="26887"/>
    <cellStyle name="Обычный 3 13 39 4 4" xfId="26888"/>
    <cellStyle name="Обычный 3 13 39 4 4 2" xfId="26889"/>
    <cellStyle name="Обычный 3 13 39 4 5" xfId="26890"/>
    <cellStyle name="Обычный 3 13 39 5" xfId="26891"/>
    <cellStyle name="Обычный 3 13 39 5 2" xfId="26892"/>
    <cellStyle name="Обычный 3 13 39 5 2 2" xfId="26893"/>
    <cellStyle name="Обычный 3 13 39 5 2 2 2" xfId="26894"/>
    <cellStyle name="Обычный 3 13 39 5 2 3" xfId="26895"/>
    <cellStyle name="Обычный 3 13 39 5 3" xfId="26896"/>
    <cellStyle name="Обычный 3 13 39 5 3 2" xfId="26897"/>
    <cellStyle name="Обычный 3 13 39 5 4" xfId="26898"/>
    <cellStyle name="Обычный 3 13 39 6" xfId="26899"/>
    <cellStyle name="Обычный 3 13 39 6 2" xfId="26900"/>
    <cellStyle name="Обычный 3 13 39 6 2 2" xfId="26901"/>
    <cellStyle name="Обычный 3 13 39 6 3" xfId="26902"/>
    <cellStyle name="Обычный 3 13 39 7" xfId="26903"/>
    <cellStyle name="Обычный 3 13 39 7 2" xfId="26904"/>
    <cellStyle name="Обычный 3 13 39 8" xfId="26905"/>
    <cellStyle name="Обычный 3 13 4" xfId="26906"/>
    <cellStyle name="Обычный 3 13 4 2" xfId="26907"/>
    <cellStyle name="Обычный 3 13 4 2 2" xfId="26908"/>
    <cellStyle name="Обычный 3 13 4 2 2 2" xfId="26909"/>
    <cellStyle name="Обычный 3 13 4 2 2 2 2" xfId="26910"/>
    <cellStyle name="Обычный 3 13 4 2 2 2 2 2" xfId="26911"/>
    <cellStyle name="Обычный 3 13 4 2 2 2 2 2 2" xfId="26912"/>
    <cellStyle name="Обычный 3 13 4 2 2 2 2 3" xfId="26913"/>
    <cellStyle name="Обычный 3 13 4 2 2 2 3" xfId="26914"/>
    <cellStyle name="Обычный 3 13 4 2 2 2 3 2" xfId="26915"/>
    <cellStyle name="Обычный 3 13 4 2 2 2 4" xfId="26916"/>
    <cellStyle name="Обычный 3 13 4 2 2 3" xfId="26917"/>
    <cellStyle name="Обычный 3 13 4 2 2 3 2" xfId="26918"/>
    <cellStyle name="Обычный 3 13 4 2 2 3 2 2" xfId="26919"/>
    <cellStyle name="Обычный 3 13 4 2 2 3 3" xfId="26920"/>
    <cellStyle name="Обычный 3 13 4 2 2 4" xfId="26921"/>
    <cellStyle name="Обычный 3 13 4 2 2 4 2" xfId="26922"/>
    <cellStyle name="Обычный 3 13 4 2 2 5" xfId="26923"/>
    <cellStyle name="Обычный 3 13 4 2 3" xfId="26924"/>
    <cellStyle name="Обычный 3 13 4 2 3 2" xfId="26925"/>
    <cellStyle name="Обычный 3 13 4 2 3 2 2" xfId="26926"/>
    <cellStyle name="Обычный 3 13 4 2 3 2 2 2" xfId="26927"/>
    <cellStyle name="Обычный 3 13 4 2 3 2 2 2 2" xfId="26928"/>
    <cellStyle name="Обычный 3 13 4 2 3 2 2 3" xfId="26929"/>
    <cellStyle name="Обычный 3 13 4 2 3 2 3" xfId="26930"/>
    <cellStyle name="Обычный 3 13 4 2 3 2 3 2" xfId="26931"/>
    <cellStyle name="Обычный 3 13 4 2 3 2 4" xfId="26932"/>
    <cellStyle name="Обычный 3 13 4 2 3 3" xfId="26933"/>
    <cellStyle name="Обычный 3 13 4 2 3 3 2" xfId="26934"/>
    <cellStyle name="Обычный 3 13 4 2 3 3 2 2" xfId="26935"/>
    <cellStyle name="Обычный 3 13 4 2 3 3 3" xfId="26936"/>
    <cellStyle name="Обычный 3 13 4 2 3 4" xfId="26937"/>
    <cellStyle name="Обычный 3 13 4 2 3 4 2" xfId="26938"/>
    <cellStyle name="Обычный 3 13 4 2 3 5" xfId="26939"/>
    <cellStyle name="Обычный 3 13 4 2 4" xfId="26940"/>
    <cellStyle name="Обычный 3 13 4 2 4 2" xfId="26941"/>
    <cellStyle name="Обычный 3 13 4 2 4 2 2" xfId="26942"/>
    <cellStyle name="Обычный 3 13 4 2 4 2 2 2" xfId="26943"/>
    <cellStyle name="Обычный 3 13 4 2 4 2 3" xfId="26944"/>
    <cellStyle name="Обычный 3 13 4 2 4 3" xfId="26945"/>
    <cellStyle name="Обычный 3 13 4 2 4 3 2" xfId="26946"/>
    <cellStyle name="Обычный 3 13 4 2 4 4" xfId="26947"/>
    <cellStyle name="Обычный 3 13 4 2 5" xfId="26948"/>
    <cellStyle name="Обычный 3 13 4 2 5 2" xfId="26949"/>
    <cellStyle name="Обычный 3 13 4 2 5 2 2" xfId="26950"/>
    <cellStyle name="Обычный 3 13 4 2 5 3" xfId="26951"/>
    <cellStyle name="Обычный 3 13 4 2 6" xfId="26952"/>
    <cellStyle name="Обычный 3 13 4 2 6 2" xfId="26953"/>
    <cellStyle name="Обычный 3 13 4 2 7" xfId="26954"/>
    <cellStyle name="Обычный 3 13 4 3" xfId="26955"/>
    <cellStyle name="Обычный 3 13 4 3 2" xfId="26956"/>
    <cellStyle name="Обычный 3 13 4 3 2 2" xfId="26957"/>
    <cellStyle name="Обычный 3 13 4 3 2 2 2" xfId="26958"/>
    <cellStyle name="Обычный 3 13 4 3 2 2 2 2" xfId="26959"/>
    <cellStyle name="Обычный 3 13 4 3 2 2 3" xfId="26960"/>
    <cellStyle name="Обычный 3 13 4 3 2 3" xfId="26961"/>
    <cellStyle name="Обычный 3 13 4 3 2 3 2" xfId="26962"/>
    <cellStyle name="Обычный 3 13 4 3 2 4" xfId="26963"/>
    <cellStyle name="Обычный 3 13 4 3 3" xfId="26964"/>
    <cellStyle name="Обычный 3 13 4 3 3 2" xfId="26965"/>
    <cellStyle name="Обычный 3 13 4 3 3 2 2" xfId="26966"/>
    <cellStyle name="Обычный 3 13 4 3 3 3" xfId="26967"/>
    <cellStyle name="Обычный 3 13 4 3 4" xfId="26968"/>
    <cellStyle name="Обычный 3 13 4 3 4 2" xfId="26969"/>
    <cellStyle name="Обычный 3 13 4 3 5" xfId="26970"/>
    <cellStyle name="Обычный 3 13 4 4" xfId="26971"/>
    <cellStyle name="Обычный 3 13 4 4 2" xfId="26972"/>
    <cellStyle name="Обычный 3 13 4 4 2 2" xfId="26973"/>
    <cellStyle name="Обычный 3 13 4 4 2 2 2" xfId="26974"/>
    <cellStyle name="Обычный 3 13 4 4 2 2 2 2" xfId="26975"/>
    <cellStyle name="Обычный 3 13 4 4 2 2 3" xfId="26976"/>
    <cellStyle name="Обычный 3 13 4 4 2 3" xfId="26977"/>
    <cellStyle name="Обычный 3 13 4 4 2 3 2" xfId="26978"/>
    <cellStyle name="Обычный 3 13 4 4 2 4" xfId="26979"/>
    <cellStyle name="Обычный 3 13 4 4 3" xfId="26980"/>
    <cellStyle name="Обычный 3 13 4 4 3 2" xfId="26981"/>
    <cellStyle name="Обычный 3 13 4 4 3 2 2" xfId="26982"/>
    <cellStyle name="Обычный 3 13 4 4 3 3" xfId="26983"/>
    <cellStyle name="Обычный 3 13 4 4 4" xfId="26984"/>
    <cellStyle name="Обычный 3 13 4 4 4 2" xfId="26985"/>
    <cellStyle name="Обычный 3 13 4 4 5" xfId="26986"/>
    <cellStyle name="Обычный 3 13 4 5" xfId="26987"/>
    <cellStyle name="Обычный 3 13 4 5 2" xfId="26988"/>
    <cellStyle name="Обычный 3 13 4 5 2 2" xfId="26989"/>
    <cellStyle name="Обычный 3 13 4 5 2 2 2" xfId="26990"/>
    <cellStyle name="Обычный 3 13 4 5 2 3" xfId="26991"/>
    <cellStyle name="Обычный 3 13 4 5 3" xfId="26992"/>
    <cellStyle name="Обычный 3 13 4 5 3 2" xfId="26993"/>
    <cellStyle name="Обычный 3 13 4 5 4" xfId="26994"/>
    <cellStyle name="Обычный 3 13 4 6" xfId="26995"/>
    <cellStyle name="Обычный 3 13 4 6 2" xfId="26996"/>
    <cellStyle name="Обычный 3 13 4 6 2 2" xfId="26997"/>
    <cellStyle name="Обычный 3 13 4 6 3" xfId="26998"/>
    <cellStyle name="Обычный 3 13 4 7" xfId="26999"/>
    <cellStyle name="Обычный 3 13 4 7 2" xfId="27000"/>
    <cellStyle name="Обычный 3 13 4 8" xfId="27001"/>
    <cellStyle name="Обычный 3 13 40" xfId="27002"/>
    <cellStyle name="Обычный 3 13 40 2" xfId="27003"/>
    <cellStyle name="Обычный 3 13 40 2 2" xfId="27004"/>
    <cellStyle name="Обычный 3 13 40 2 2 2" xfId="27005"/>
    <cellStyle name="Обычный 3 13 40 2 2 2 2" xfId="27006"/>
    <cellStyle name="Обычный 3 13 40 2 2 2 2 2" xfId="27007"/>
    <cellStyle name="Обычный 3 13 40 2 2 2 2 2 2" xfId="27008"/>
    <cellStyle name="Обычный 3 13 40 2 2 2 2 3" xfId="27009"/>
    <cellStyle name="Обычный 3 13 40 2 2 2 3" xfId="27010"/>
    <cellStyle name="Обычный 3 13 40 2 2 2 3 2" xfId="27011"/>
    <cellStyle name="Обычный 3 13 40 2 2 2 4" xfId="27012"/>
    <cellStyle name="Обычный 3 13 40 2 2 3" xfId="27013"/>
    <cellStyle name="Обычный 3 13 40 2 2 3 2" xfId="27014"/>
    <cellStyle name="Обычный 3 13 40 2 2 3 2 2" xfId="27015"/>
    <cellStyle name="Обычный 3 13 40 2 2 3 3" xfId="27016"/>
    <cellStyle name="Обычный 3 13 40 2 2 4" xfId="27017"/>
    <cellStyle name="Обычный 3 13 40 2 2 4 2" xfId="27018"/>
    <cellStyle name="Обычный 3 13 40 2 2 5" xfId="27019"/>
    <cellStyle name="Обычный 3 13 40 2 3" xfId="27020"/>
    <cellStyle name="Обычный 3 13 40 2 3 2" xfId="27021"/>
    <cellStyle name="Обычный 3 13 40 2 3 2 2" xfId="27022"/>
    <cellStyle name="Обычный 3 13 40 2 3 2 2 2" xfId="27023"/>
    <cellStyle name="Обычный 3 13 40 2 3 2 2 2 2" xfId="27024"/>
    <cellStyle name="Обычный 3 13 40 2 3 2 2 3" xfId="27025"/>
    <cellStyle name="Обычный 3 13 40 2 3 2 3" xfId="27026"/>
    <cellStyle name="Обычный 3 13 40 2 3 2 3 2" xfId="27027"/>
    <cellStyle name="Обычный 3 13 40 2 3 2 4" xfId="27028"/>
    <cellStyle name="Обычный 3 13 40 2 3 3" xfId="27029"/>
    <cellStyle name="Обычный 3 13 40 2 3 3 2" xfId="27030"/>
    <cellStyle name="Обычный 3 13 40 2 3 3 2 2" xfId="27031"/>
    <cellStyle name="Обычный 3 13 40 2 3 3 3" xfId="27032"/>
    <cellStyle name="Обычный 3 13 40 2 3 4" xfId="27033"/>
    <cellStyle name="Обычный 3 13 40 2 3 4 2" xfId="27034"/>
    <cellStyle name="Обычный 3 13 40 2 3 5" xfId="27035"/>
    <cellStyle name="Обычный 3 13 40 2 4" xfId="27036"/>
    <cellStyle name="Обычный 3 13 40 2 4 2" xfId="27037"/>
    <cellStyle name="Обычный 3 13 40 2 4 2 2" xfId="27038"/>
    <cellStyle name="Обычный 3 13 40 2 4 2 2 2" xfId="27039"/>
    <cellStyle name="Обычный 3 13 40 2 4 2 3" xfId="27040"/>
    <cellStyle name="Обычный 3 13 40 2 4 3" xfId="27041"/>
    <cellStyle name="Обычный 3 13 40 2 4 3 2" xfId="27042"/>
    <cellStyle name="Обычный 3 13 40 2 4 4" xfId="27043"/>
    <cellStyle name="Обычный 3 13 40 2 5" xfId="27044"/>
    <cellStyle name="Обычный 3 13 40 2 5 2" xfId="27045"/>
    <cellStyle name="Обычный 3 13 40 2 5 2 2" xfId="27046"/>
    <cellStyle name="Обычный 3 13 40 2 5 3" xfId="27047"/>
    <cellStyle name="Обычный 3 13 40 2 6" xfId="27048"/>
    <cellStyle name="Обычный 3 13 40 2 6 2" xfId="27049"/>
    <cellStyle name="Обычный 3 13 40 2 7" xfId="27050"/>
    <cellStyle name="Обычный 3 13 40 3" xfId="27051"/>
    <cellStyle name="Обычный 3 13 40 3 2" xfId="27052"/>
    <cellStyle name="Обычный 3 13 40 3 2 2" xfId="27053"/>
    <cellStyle name="Обычный 3 13 40 3 2 2 2" xfId="27054"/>
    <cellStyle name="Обычный 3 13 40 3 2 2 2 2" xfId="27055"/>
    <cellStyle name="Обычный 3 13 40 3 2 2 3" xfId="27056"/>
    <cellStyle name="Обычный 3 13 40 3 2 3" xfId="27057"/>
    <cellStyle name="Обычный 3 13 40 3 2 3 2" xfId="27058"/>
    <cellStyle name="Обычный 3 13 40 3 2 4" xfId="27059"/>
    <cellStyle name="Обычный 3 13 40 3 3" xfId="27060"/>
    <cellStyle name="Обычный 3 13 40 3 3 2" xfId="27061"/>
    <cellStyle name="Обычный 3 13 40 3 3 2 2" xfId="27062"/>
    <cellStyle name="Обычный 3 13 40 3 3 3" xfId="27063"/>
    <cellStyle name="Обычный 3 13 40 3 4" xfId="27064"/>
    <cellStyle name="Обычный 3 13 40 3 4 2" xfId="27065"/>
    <cellStyle name="Обычный 3 13 40 3 5" xfId="27066"/>
    <cellStyle name="Обычный 3 13 40 4" xfId="27067"/>
    <cellStyle name="Обычный 3 13 40 4 2" xfId="27068"/>
    <cellStyle name="Обычный 3 13 40 4 2 2" xfId="27069"/>
    <cellStyle name="Обычный 3 13 40 4 2 2 2" xfId="27070"/>
    <cellStyle name="Обычный 3 13 40 4 2 2 2 2" xfId="27071"/>
    <cellStyle name="Обычный 3 13 40 4 2 2 3" xfId="27072"/>
    <cellStyle name="Обычный 3 13 40 4 2 3" xfId="27073"/>
    <cellStyle name="Обычный 3 13 40 4 2 3 2" xfId="27074"/>
    <cellStyle name="Обычный 3 13 40 4 2 4" xfId="27075"/>
    <cellStyle name="Обычный 3 13 40 4 3" xfId="27076"/>
    <cellStyle name="Обычный 3 13 40 4 3 2" xfId="27077"/>
    <cellStyle name="Обычный 3 13 40 4 3 2 2" xfId="27078"/>
    <cellStyle name="Обычный 3 13 40 4 3 3" xfId="27079"/>
    <cellStyle name="Обычный 3 13 40 4 4" xfId="27080"/>
    <cellStyle name="Обычный 3 13 40 4 4 2" xfId="27081"/>
    <cellStyle name="Обычный 3 13 40 4 5" xfId="27082"/>
    <cellStyle name="Обычный 3 13 40 5" xfId="27083"/>
    <cellStyle name="Обычный 3 13 40 5 2" xfId="27084"/>
    <cellStyle name="Обычный 3 13 40 5 2 2" xfId="27085"/>
    <cellStyle name="Обычный 3 13 40 5 2 2 2" xfId="27086"/>
    <cellStyle name="Обычный 3 13 40 5 2 3" xfId="27087"/>
    <cellStyle name="Обычный 3 13 40 5 3" xfId="27088"/>
    <cellStyle name="Обычный 3 13 40 5 3 2" xfId="27089"/>
    <cellStyle name="Обычный 3 13 40 5 4" xfId="27090"/>
    <cellStyle name="Обычный 3 13 40 6" xfId="27091"/>
    <cellStyle name="Обычный 3 13 40 6 2" xfId="27092"/>
    <cellStyle name="Обычный 3 13 40 6 2 2" xfId="27093"/>
    <cellStyle name="Обычный 3 13 40 6 3" xfId="27094"/>
    <cellStyle name="Обычный 3 13 40 7" xfId="27095"/>
    <cellStyle name="Обычный 3 13 40 7 2" xfId="27096"/>
    <cellStyle name="Обычный 3 13 40 8" xfId="27097"/>
    <cellStyle name="Обычный 3 13 41" xfId="27098"/>
    <cellStyle name="Обычный 3 13 41 2" xfId="27099"/>
    <cellStyle name="Обычный 3 13 41 2 2" xfId="27100"/>
    <cellStyle name="Обычный 3 13 41 2 2 2" xfId="27101"/>
    <cellStyle name="Обычный 3 13 41 2 2 2 2" xfId="27102"/>
    <cellStyle name="Обычный 3 13 41 2 2 2 2 2" xfId="27103"/>
    <cellStyle name="Обычный 3 13 41 2 2 2 2 2 2" xfId="27104"/>
    <cellStyle name="Обычный 3 13 41 2 2 2 2 3" xfId="27105"/>
    <cellStyle name="Обычный 3 13 41 2 2 2 3" xfId="27106"/>
    <cellStyle name="Обычный 3 13 41 2 2 2 3 2" xfId="27107"/>
    <cellStyle name="Обычный 3 13 41 2 2 2 4" xfId="27108"/>
    <cellStyle name="Обычный 3 13 41 2 2 3" xfId="27109"/>
    <cellStyle name="Обычный 3 13 41 2 2 3 2" xfId="27110"/>
    <cellStyle name="Обычный 3 13 41 2 2 3 2 2" xfId="27111"/>
    <cellStyle name="Обычный 3 13 41 2 2 3 3" xfId="27112"/>
    <cellStyle name="Обычный 3 13 41 2 2 4" xfId="27113"/>
    <cellStyle name="Обычный 3 13 41 2 2 4 2" xfId="27114"/>
    <cellStyle name="Обычный 3 13 41 2 2 5" xfId="27115"/>
    <cellStyle name="Обычный 3 13 41 2 3" xfId="27116"/>
    <cellStyle name="Обычный 3 13 41 2 3 2" xfId="27117"/>
    <cellStyle name="Обычный 3 13 41 2 3 2 2" xfId="27118"/>
    <cellStyle name="Обычный 3 13 41 2 3 2 2 2" xfId="27119"/>
    <cellStyle name="Обычный 3 13 41 2 3 2 2 2 2" xfId="27120"/>
    <cellStyle name="Обычный 3 13 41 2 3 2 2 3" xfId="27121"/>
    <cellStyle name="Обычный 3 13 41 2 3 2 3" xfId="27122"/>
    <cellStyle name="Обычный 3 13 41 2 3 2 3 2" xfId="27123"/>
    <cellStyle name="Обычный 3 13 41 2 3 2 4" xfId="27124"/>
    <cellStyle name="Обычный 3 13 41 2 3 3" xfId="27125"/>
    <cellStyle name="Обычный 3 13 41 2 3 3 2" xfId="27126"/>
    <cellStyle name="Обычный 3 13 41 2 3 3 2 2" xfId="27127"/>
    <cellStyle name="Обычный 3 13 41 2 3 3 3" xfId="27128"/>
    <cellStyle name="Обычный 3 13 41 2 3 4" xfId="27129"/>
    <cellStyle name="Обычный 3 13 41 2 3 4 2" xfId="27130"/>
    <cellStyle name="Обычный 3 13 41 2 3 5" xfId="27131"/>
    <cellStyle name="Обычный 3 13 41 2 4" xfId="27132"/>
    <cellStyle name="Обычный 3 13 41 2 4 2" xfId="27133"/>
    <cellStyle name="Обычный 3 13 41 2 4 2 2" xfId="27134"/>
    <cellStyle name="Обычный 3 13 41 2 4 2 2 2" xfId="27135"/>
    <cellStyle name="Обычный 3 13 41 2 4 2 3" xfId="27136"/>
    <cellStyle name="Обычный 3 13 41 2 4 3" xfId="27137"/>
    <cellStyle name="Обычный 3 13 41 2 4 3 2" xfId="27138"/>
    <cellStyle name="Обычный 3 13 41 2 4 4" xfId="27139"/>
    <cellStyle name="Обычный 3 13 41 2 5" xfId="27140"/>
    <cellStyle name="Обычный 3 13 41 2 5 2" xfId="27141"/>
    <cellStyle name="Обычный 3 13 41 2 5 2 2" xfId="27142"/>
    <cellStyle name="Обычный 3 13 41 2 5 3" xfId="27143"/>
    <cellStyle name="Обычный 3 13 41 2 6" xfId="27144"/>
    <cellStyle name="Обычный 3 13 41 2 6 2" xfId="27145"/>
    <cellStyle name="Обычный 3 13 41 2 7" xfId="27146"/>
    <cellStyle name="Обычный 3 13 41 3" xfId="27147"/>
    <cellStyle name="Обычный 3 13 41 3 2" xfId="27148"/>
    <cellStyle name="Обычный 3 13 41 3 2 2" xfId="27149"/>
    <cellStyle name="Обычный 3 13 41 3 2 2 2" xfId="27150"/>
    <cellStyle name="Обычный 3 13 41 3 2 2 2 2" xfId="27151"/>
    <cellStyle name="Обычный 3 13 41 3 2 2 3" xfId="27152"/>
    <cellStyle name="Обычный 3 13 41 3 2 3" xfId="27153"/>
    <cellStyle name="Обычный 3 13 41 3 2 3 2" xfId="27154"/>
    <cellStyle name="Обычный 3 13 41 3 2 4" xfId="27155"/>
    <cellStyle name="Обычный 3 13 41 3 3" xfId="27156"/>
    <cellStyle name="Обычный 3 13 41 3 3 2" xfId="27157"/>
    <cellStyle name="Обычный 3 13 41 3 3 2 2" xfId="27158"/>
    <cellStyle name="Обычный 3 13 41 3 3 3" xfId="27159"/>
    <cellStyle name="Обычный 3 13 41 3 4" xfId="27160"/>
    <cellStyle name="Обычный 3 13 41 3 4 2" xfId="27161"/>
    <cellStyle name="Обычный 3 13 41 3 5" xfId="27162"/>
    <cellStyle name="Обычный 3 13 41 4" xfId="27163"/>
    <cellStyle name="Обычный 3 13 41 4 2" xfId="27164"/>
    <cellStyle name="Обычный 3 13 41 4 2 2" xfId="27165"/>
    <cellStyle name="Обычный 3 13 41 4 2 2 2" xfId="27166"/>
    <cellStyle name="Обычный 3 13 41 4 2 2 2 2" xfId="27167"/>
    <cellStyle name="Обычный 3 13 41 4 2 2 3" xfId="27168"/>
    <cellStyle name="Обычный 3 13 41 4 2 3" xfId="27169"/>
    <cellStyle name="Обычный 3 13 41 4 2 3 2" xfId="27170"/>
    <cellStyle name="Обычный 3 13 41 4 2 4" xfId="27171"/>
    <cellStyle name="Обычный 3 13 41 4 3" xfId="27172"/>
    <cellStyle name="Обычный 3 13 41 4 3 2" xfId="27173"/>
    <cellStyle name="Обычный 3 13 41 4 3 2 2" xfId="27174"/>
    <cellStyle name="Обычный 3 13 41 4 3 3" xfId="27175"/>
    <cellStyle name="Обычный 3 13 41 4 4" xfId="27176"/>
    <cellStyle name="Обычный 3 13 41 4 4 2" xfId="27177"/>
    <cellStyle name="Обычный 3 13 41 4 5" xfId="27178"/>
    <cellStyle name="Обычный 3 13 41 5" xfId="27179"/>
    <cellStyle name="Обычный 3 13 41 5 2" xfId="27180"/>
    <cellStyle name="Обычный 3 13 41 5 2 2" xfId="27181"/>
    <cellStyle name="Обычный 3 13 41 5 2 2 2" xfId="27182"/>
    <cellStyle name="Обычный 3 13 41 5 2 3" xfId="27183"/>
    <cellStyle name="Обычный 3 13 41 5 3" xfId="27184"/>
    <cellStyle name="Обычный 3 13 41 5 3 2" xfId="27185"/>
    <cellStyle name="Обычный 3 13 41 5 4" xfId="27186"/>
    <cellStyle name="Обычный 3 13 41 6" xfId="27187"/>
    <cellStyle name="Обычный 3 13 41 6 2" xfId="27188"/>
    <cellStyle name="Обычный 3 13 41 6 2 2" xfId="27189"/>
    <cellStyle name="Обычный 3 13 41 6 3" xfId="27190"/>
    <cellStyle name="Обычный 3 13 41 7" xfId="27191"/>
    <cellStyle name="Обычный 3 13 41 7 2" xfId="27192"/>
    <cellStyle name="Обычный 3 13 41 8" xfId="27193"/>
    <cellStyle name="Обычный 3 13 42" xfId="27194"/>
    <cellStyle name="Обычный 3 13 42 2" xfId="27195"/>
    <cellStyle name="Обычный 3 13 42 2 2" xfId="27196"/>
    <cellStyle name="Обычный 3 13 42 2 2 2" xfId="27197"/>
    <cellStyle name="Обычный 3 13 42 2 2 2 2" xfId="27198"/>
    <cellStyle name="Обычный 3 13 42 2 2 2 2 2" xfId="27199"/>
    <cellStyle name="Обычный 3 13 42 2 2 2 2 2 2" xfId="27200"/>
    <cellStyle name="Обычный 3 13 42 2 2 2 2 3" xfId="27201"/>
    <cellStyle name="Обычный 3 13 42 2 2 2 3" xfId="27202"/>
    <cellStyle name="Обычный 3 13 42 2 2 2 3 2" xfId="27203"/>
    <cellStyle name="Обычный 3 13 42 2 2 2 4" xfId="27204"/>
    <cellStyle name="Обычный 3 13 42 2 2 3" xfId="27205"/>
    <cellStyle name="Обычный 3 13 42 2 2 3 2" xfId="27206"/>
    <cellStyle name="Обычный 3 13 42 2 2 3 2 2" xfId="27207"/>
    <cellStyle name="Обычный 3 13 42 2 2 3 3" xfId="27208"/>
    <cellStyle name="Обычный 3 13 42 2 2 4" xfId="27209"/>
    <cellStyle name="Обычный 3 13 42 2 2 4 2" xfId="27210"/>
    <cellStyle name="Обычный 3 13 42 2 2 5" xfId="27211"/>
    <cellStyle name="Обычный 3 13 42 2 3" xfId="27212"/>
    <cellStyle name="Обычный 3 13 42 2 3 2" xfId="27213"/>
    <cellStyle name="Обычный 3 13 42 2 3 2 2" xfId="27214"/>
    <cellStyle name="Обычный 3 13 42 2 3 2 2 2" xfId="27215"/>
    <cellStyle name="Обычный 3 13 42 2 3 2 2 2 2" xfId="27216"/>
    <cellStyle name="Обычный 3 13 42 2 3 2 2 3" xfId="27217"/>
    <cellStyle name="Обычный 3 13 42 2 3 2 3" xfId="27218"/>
    <cellStyle name="Обычный 3 13 42 2 3 2 3 2" xfId="27219"/>
    <cellStyle name="Обычный 3 13 42 2 3 2 4" xfId="27220"/>
    <cellStyle name="Обычный 3 13 42 2 3 3" xfId="27221"/>
    <cellStyle name="Обычный 3 13 42 2 3 3 2" xfId="27222"/>
    <cellStyle name="Обычный 3 13 42 2 3 3 2 2" xfId="27223"/>
    <cellStyle name="Обычный 3 13 42 2 3 3 3" xfId="27224"/>
    <cellStyle name="Обычный 3 13 42 2 3 4" xfId="27225"/>
    <cellStyle name="Обычный 3 13 42 2 3 4 2" xfId="27226"/>
    <cellStyle name="Обычный 3 13 42 2 3 5" xfId="27227"/>
    <cellStyle name="Обычный 3 13 42 2 4" xfId="27228"/>
    <cellStyle name="Обычный 3 13 42 2 4 2" xfId="27229"/>
    <cellStyle name="Обычный 3 13 42 2 4 2 2" xfId="27230"/>
    <cellStyle name="Обычный 3 13 42 2 4 2 2 2" xfId="27231"/>
    <cellStyle name="Обычный 3 13 42 2 4 2 3" xfId="27232"/>
    <cellStyle name="Обычный 3 13 42 2 4 3" xfId="27233"/>
    <cellStyle name="Обычный 3 13 42 2 4 3 2" xfId="27234"/>
    <cellStyle name="Обычный 3 13 42 2 4 4" xfId="27235"/>
    <cellStyle name="Обычный 3 13 42 2 5" xfId="27236"/>
    <cellStyle name="Обычный 3 13 42 2 5 2" xfId="27237"/>
    <cellStyle name="Обычный 3 13 42 2 5 2 2" xfId="27238"/>
    <cellStyle name="Обычный 3 13 42 2 5 3" xfId="27239"/>
    <cellStyle name="Обычный 3 13 42 2 6" xfId="27240"/>
    <cellStyle name="Обычный 3 13 42 2 6 2" xfId="27241"/>
    <cellStyle name="Обычный 3 13 42 2 7" xfId="27242"/>
    <cellStyle name="Обычный 3 13 42 3" xfId="27243"/>
    <cellStyle name="Обычный 3 13 42 3 2" xfId="27244"/>
    <cellStyle name="Обычный 3 13 42 3 2 2" xfId="27245"/>
    <cellStyle name="Обычный 3 13 42 3 2 2 2" xfId="27246"/>
    <cellStyle name="Обычный 3 13 42 3 2 2 2 2" xfId="27247"/>
    <cellStyle name="Обычный 3 13 42 3 2 2 3" xfId="27248"/>
    <cellStyle name="Обычный 3 13 42 3 2 3" xfId="27249"/>
    <cellStyle name="Обычный 3 13 42 3 2 3 2" xfId="27250"/>
    <cellStyle name="Обычный 3 13 42 3 2 4" xfId="27251"/>
    <cellStyle name="Обычный 3 13 42 3 3" xfId="27252"/>
    <cellStyle name="Обычный 3 13 42 3 3 2" xfId="27253"/>
    <cellStyle name="Обычный 3 13 42 3 3 2 2" xfId="27254"/>
    <cellStyle name="Обычный 3 13 42 3 3 3" xfId="27255"/>
    <cellStyle name="Обычный 3 13 42 3 4" xfId="27256"/>
    <cellStyle name="Обычный 3 13 42 3 4 2" xfId="27257"/>
    <cellStyle name="Обычный 3 13 42 3 5" xfId="27258"/>
    <cellStyle name="Обычный 3 13 42 4" xfId="27259"/>
    <cellStyle name="Обычный 3 13 42 4 2" xfId="27260"/>
    <cellStyle name="Обычный 3 13 42 4 2 2" xfId="27261"/>
    <cellStyle name="Обычный 3 13 42 4 2 2 2" xfId="27262"/>
    <cellStyle name="Обычный 3 13 42 4 2 2 2 2" xfId="27263"/>
    <cellStyle name="Обычный 3 13 42 4 2 2 3" xfId="27264"/>
    <cellStyle name="Обычный 3 13 42 4 2 3" xfId="27265"/>
    <cellStyle name="Обычный 3 13 42 4 2 3 2" xfId="27266"/>
    <cellStyle name="Обычный 3 13 42 4 2 4" xfId="27267"/>
    <cellStyle name="Обычный 3 13 42 4 3" xfId="27268"/>
    <cellStyle name="Обычный 3 13 42 4 3 2" xfId="27269"/>
    <cellStyle name="Обычный 3 13 42 4 3 2 2" xfId="27270"/>
    <cellStyle name="Обычный 3 13 42 4 3 3" xfId="27271"/>
    <cellStyle name="Обычный 3 13 42 4 4" xfId="27272"/>
    <cellStyle name="Обычный 3 13 42 4 4 2" xfId="27273"/>
    <cellStyle name="Обычный 3 13 42 4 5" xfId="27274"/>
    <cellStyle name="Обычный 3 13 42 5" xfId="27275"/>
    <cellStyle name="Обычный 3 13 42 5 2" xfId="27276"/>
    <cellStyle name="Обычный 3 13 42 5 2 2" xfId="27277"/>
    <cellStyle name="Обычный 3 13 42 5 2 2 2" xfId="27278"/>
    <cellStyle name="Обычный 3 13 42 5 2 3" xfId="27279"/>
    <cellStyle name="Обычный 3 13 42 5 3" xfId="27280"/>
    <cellStyle name="Обычный 3 13 42 5 3 2" xfId="27281"/>
    <cellStyle name="Обычный 3 13 42 5 4" xfId="27282"/>
    <cellStyle name="Обычный 3 13 42 6" xfId="27283"/>
    <cellStyle name="Обычный 3 13 42 6 2" xfId="27284"/>
    <cellStyle name="Обычный 3 13 42 6 2 2" xfId="27285"/>
    <cellStyle name="Обычный 3 13 42 6 3" xfId="27286"/>
    <cellStyle name="Обычный 3 13 42 7" xfId="27287"/>
    <cellStyle name="Обычный 3 13 42 7 2" xfId="27288"/>
    <cellStyle name="Обычный 3 13 42 8" xfId="27289"/>
    <cellStyle name="Обычный 3 13 43" xfId="27290"/>
    <cellStyle name="Обычный 3 13 43 2" xfId="27291"/>
    <cellStyle name="Обычный 3 13 43 2 2" xfId="27292"/>
    <cellStyle name="Обычный 3 13 43 2 2 2" xfId="27293"/>
    <cellStyle name="Обычный 3 13 43 2 2 2 2" xfId="27294"/>
    <cellStyle name="Обычный 3 13 43 2 2 2 2 2" xfId="27295"/>
    <cellStyle name="Обычный 3 13 43 2 2 2 2 2 2" xfId="27296"/>
    <cellStyle name="Обычный 3 13 43 2 2 2 2 3" xfId="27297"/>
    <cellStyle name="Обычный 3 13 43 2 2 2 3" xfId="27298"/>
    <cellStyle name="Обычный 3 13 43 2 2 2 3 2" xfId="27299"/>
    <cellStyle name="Обычный 3 13 43 2 2 2 4" xfId="27300"/>
    <cellStyle name="Обычный 3 13 43 2 2 3" xfId="27301"/>
    <cellStyle name="Обычный 3 13 43 2 2 3 2" xfId="27302"/>
    <cellStyle name="Обычный 3 13 43 2 2 3 2 2" xfId="27303"/>
    <cellStyle name="Обычный 3 13 43 2 2 3 3" xfId="27304"/>
    <cellStyle name="Обычный 3 13 43 2 2 4" xfId="27305"/>
    <cellStyle name="Обычный 3 13 43 2 2 4 2" xfId="27306"/>
    <cellStyle name="Обычный 3 13 43 2 2 5" xfId="27307"/>
    <cellStyle name="Обычный 3 13 43 2 3" xfId="27308"/>
    <cellStyle name="Обычный 3 13 43 2 3 2" xfId="27309"/>
    <cellStyle name="Обычный 3 13 43 2 3 2 2" xfId="27310"/>
    <cellStyle name="Обычный 3 13 43 2 3 2 2 2" xfId="27311"/>
    <cellStyle name="Обычный 3 13 43 2 3 2 2 2 2" xfId="27312"/>
    <cellStyle name="Обычный 3 13 43 2 3 2 2 3" xfId="27313"/>
    <cellStyle name="Обычный 3 13 43 2 3 2 3" xfId="27314"/>
    <cellStyle name="Обычный 3 13 43 2 3 2 3 2" xfId="27315"/>
    <cellStyle name="Обычный 3 13 43 2 3 2 4" xfId="27316"/>
    <cellStyle name="Обычный 3 13 43 2 3 3" xfId="27317"/>
    <cellStyle name="Обычный 3 13 43 2 3 3 2" xfId="27318"/>
    <cellStyle name="Обычный 3 13 43 2 3 3 2 2" xfId="27319"/>
    <cellStyle name="Обычный 3 13 43 2 3 3 3" xfId="27320"/>
    <cellStyle name="Обычный 3 13 43 2 3 4" xfId="27321"/>
    <cellStyle name="Обычный 3 13 43 2 3 4 2" xfId="27322"/>
    <cellStyle name="Обычный 3 13 43 2 3 5" xfId="27323"/>
    <cellStyle name="Обычный 3 13 43 2 4" xfId="27324"/>
    <cellStyle name="Обычный 3 13 43 2 4 2" xfId="27325"/>
    <cellStyle name="Обычный 3 13 43 2 4 2 2" xfId="27326"/>
    <cellStyle name="Обычный 3 13 43 2 4 2 2 2" xfId="27327"/>
    <cellStyle name="Обычный 3 13 43 2 4 2 3" xfId="27328"/>
    <cellStyle name="Обычный 3 13 43 2 4 3" xfId="27329"/>
    <cellStyle name="Обычный 3 13 43 2 4 3 2" xfId="27330"/>
    <cellStyle name="Обычный 3 13 43 2 4 4" xfId="27331"/>
    <cellStyle name="Обычный 3 13 43 2 5" xfId="27332"/>
    <cellStyle name="Обычный 3 13 43 2 5 2" xfId="27333"/>
    <cellStyle name="Обычный 3 13 43 2 5 2 2" xfId="27334"/>
    <cellStyle name="Обычный 3 13 43 2 5 3" xfId="27335"/>
    <cellStyle name="Обычный 3 13 43 2 6" xfId="27336"/>
    <cellStyle name="Обычный 3 13 43 2 6 2" xfId="27337"/>
    <cellStyle name="Обычный 3 13 43 2 7" xfId="27338"/>
    <cellStyle name="Обычный 3 13 43 3" xfId="27339"/>
    <cellStyle name="Обычный 3 13 43 3 2" xfId="27340"/>
    <cellStyle name="Обычный 3 13 43 3 2 2" xfId="27341"/>
    <cellStyle name="Обычный 3 13 43 3 2 2 2" xfId="27342"/>
    <cellStyle name="Обычный 3 13 43 3 2 2 2 2" xfId="27343"/>
    <cellStyle name="Обычный 3 13 43 3 2 2 3" xfId="27344"/>
    <cellStyle name="Обычный 3 13 43 3 2 3" xfId="27345"/>
    <cellStyle name="Обычный 3 13 43 3 2 3 2" xfId="27346"/>
    <cellStyle name="Обычный 3 13 43 3 2 4" xfId="27347"/>
    <cellStyle name="Обычный 3 13 43 3 3" xfId="27348"/>
    <cellStyle name="Обычный 3 13 43 3 3 2" xfId="27349"/>
    <cellStyle name="Обычный 3 13 43 3 3 2 2" xfId="27350"/>
    <cellStyle name="Обычный 3 13 43 3 3 3" xfId="27351"/>
    <cellStyle name="Обычный 3 13 43 3 4" xfId="27352"/>
    <cellStyle name="Обычный 3 13 43 3 4 2" xfId="27353"/>
    <cellStyle name="Обычный 3 13 43 3 5" xfId="27354"/>
    <cellStyle name="Обычный 3 13 43 4" xfId="27355"/>
    <cellStyle name="Обычный 3 13 43 4 2" xfId="27356"/>
    <cellStyle name="Обычный 3 13 43 4 2 2" xfId="27357"/>
    <cellStyle name="Обычный 3 13 43 4 2 2 2" xfId="27358"/>
    <cellStyle name="Обычный 3 13 43 4 2 2 2 2" xfId="27359"/>
    <cellStyle name="Обычный 3 13 43 4 2 2 3" xfId="27360"/>
    <cellStyle name="Обычный 3 13 43 4 2 3" xfId="27361"/>
    <cellStyle name="Обычный 3 13 43 4 2 3 2" xfId="27362"/>
    <cellStyle name="Обычный 3 13 43 4 2 4" xfId="27363"/>
    <cellStyle name="Обычный 3 13 43 4 3" xfId="27364"/>
    <cellStyle name="Обычный 3 13 43 4 3 2" xfId="27365"/>
    <cellStyle name="Обычный 3 13 43 4 3 2 2" xfId="27366"/>
    <cellStyle name="Обычный 3 13 43 4 3 3" xfId="27367"/>
    <cellStyle name="Обычный 3 13 43 4 4" xfId="27368"/>
    <cellStyle name="Обычный 3 13 43 4 4 2" xfId="27369"/>
    <cellStyle name="Обычный 3 13 43 4 5" xfId="27370"/>
    <cellStyle name="Обычный 3 13 43 5" xfId="27371"/>
    <cellStyle name="Обычный 3 13 43 5 2" xfId="27372"/>
    <cellStyle name="Обычный 3 13 43 5 2 2" xfId="27373"/>
    <cellStyle name="Обычный 3 13 43 5 2 2 2" xfId="27374"/>
    <cellStyle name="Обычный 3 13 43 5 2 3" xfId="27375"/>
    <cellStyle name="Обычный 3 13 43 5 3" xfId="27376"/>
    <cellStyle name="Обычный 3 13 43 5 3 2" xfId="27377"/>
    <cellStyle name="Обычный 3 13 43 5 4" xfId="27378"/>
    <cellStyle name="Обычный 3 13 43 6" xfId="27379"/>
    <cellStyle name="Обычный 3 13 43 6 2" xfId="27380"/>
    <cellStyle name="Обычный 3 13 43 6 2 2" xfId="27381"/>
    <cellStyle name="Обычный 3 13 43 6 3" xfId="27382"/>
    <cellStyle name="Обычный 3 13 43 7" xfId="27383"/>
    <cellStyle name="Обычный 3 13 43 7 2" xfId="27384"/>
    <cellStyle name="Обычный 3 13 43 8" xfId="27385"/>
    <cellStyle name="Обычный 3 13 44" xfId="27386"/>
    <cellStyle name="Обычный 3 13 44 2" xfId="27387"/>
    <cellStyle name="Обычный 3 13 44 2 2" xfId="27388"/>
    <cellStyle name="Обычный 3 13 44 2 2 2" xfId="27389"/>
    <cellStyle name="Обычный 3 13 44 2 2 2 2" xfId="27390"/>
    <cellStyle name="Обычный 3 13 44 2 2 2 2 2" xfId="27391"/>
    <cellStyle name="Обычный 3 13 44 2 2 2 2 2 2" xfId="27392"/>
    <cellStyle name="Обычный 3 13 44 2 2 2 2 3" xfId="27393"/>
    <cellStyle name="Обычный 3 13 44 2 2 2 3" xfId="27394"/>
    <cellStyle name="Обычный 3 13 44 2 2 2 3 2" xfId="27395"/>
    <cellStyle name="Обычный 3 13 44 2 2 2 4" xfId="27396"/>
    <cellStyle name="Обычный 3 13 44 2 2 3" xfId="27397"/>
    <cellStyle name="Обычный 3 13 44 2 2 3 2" xfId="27398"/>
    <cellStyle name="Обычный 3 13 44 2 2 3 2 2" xfId="27399"/>
    <cellStyle name="Обычный 3 13 44 2 2 3 3" xfId="27400"/>
    <cellStyle name="Обычный 3 13 44 2 2 4" xfId="27401"/>
    <cellStyle name="Обычный 3 13 44 2 2 4 2" xfId="27402"/>
    <cellStyle name="Обычный 3 13 44 2 2 5" xfId="27403"/>
    <cellStyle name="Обычный 3 13 44 2 3" xfId="27404"/>
    <cellStyle name="Обычный 3 13 44 2 3 2" xfId="27405"/>
    <cellStyle name="Обычный 3 13 44 2 3 2 2" xfId="27406"/>
    <cellStyle name="Обычный 3 13 44 2 3 2 2 2" xfId="27407"/>
    <cellStyle name="Обычный 3 13 44 2 3 2 2 2 2" xfId="27408"/>
    <cellStyle name="Обычный 3 13 44 2 3 2 2 3" xfId="27409"/>
    <cellStyle name="Обычный 3 13 44 2 3 2 3" xfId="27410"/>
    <cellStyle name="Обычный 3 13 44 2 3 2 3 2" xfId="27411"/>
    <cellStyle name="Обычный 3 13 44 2 3 2 4" xfId="27412"/>
    <cellStyle name="Обычный 3 13 44 2 3 3" xfId="27413"/>
    <cellStyle name="Обычный 3 13 44 2 3 3 2" xfId="27414"/>
    <cellStyle name="Обычный 3 13 44 2 3 3 2 2" xfId="27415"/>
    <cellStyle name="Обычный 3 13 44 2 3 3 3" xfId="27416"/>
    <cellStyle name="Обычный 3 13 44 2 3 4" xfId="27417"/>
    <cellStyle name="Обычный 3 13 44 2 3 4 2" xfId="27418"/>
    <cellStyle name="Обычный 3 13 44 2 3 5" xfId="27419"/>
    <cellStyle name="Обычный 3 13 44 2 4" xfId="27420"/>
    <cellStyle name="Обычный 3 13 44 2 4 2" xfId="27421"/>
    <cellStyle name="Обычный 3 13 44 2 4 2 2" xfId="27422"/>
    <cellStyle name="Обычный 3 13 44 2 4 2 2 2" xfId="27423"/>
    <cellStyle name="Обычный 3 13 44 2 4 2 3" xfId="27424"/>
    <cellStyle name="Обычный 3 13 44 2 4 3" xfId="27425"/>
    <cellStyle name="Обычный 3 13 44 2 4 3 2" xfId="27426"/>
    <cellStyle name="Обычный 3 13 44 2 4 4" xfId="27427"/>
    <cellStyle name="Обычный 3 13 44 2 5" xfId="27428"/>
    <cellStyle name="Обычный 3 13 44 2 5 2" xfId="27429"/>
    <cellStyle name="Обычный 3 13 44 2 5 2 2" xfId="27430"/>
    <cellStyle name="Обычный 3 13 44 2 5 3" xfId="27431"/>
    <cellStyle name="Обычный 3 13 44 2 6" xfId="27432"/>
    <cellStyle name="Обычный 3 13 44 2 6 2" xfId="27433"/>
    <cellStyle name="Обычный 3 13 44 2 7" xfId="27434"/>
    <cellStyle name="Обычный 3 13 44 3" xfId="27435"/>
    <cellStyle name="Обычный 3 13 44 3 2" xfId="27436"/>
    <cellStyle name="Обычный 3 13 44 3 2 2" xfId="27437"/>
    <cellStyle name="Обычный 3 13 44 3 2 2 2" xfId="27438"/>
    <cellStyle name="Обычный 3 13 44 3 2 2 2 2" xfId="27439"/>
    <cellStyle name="Обычный 3 13 44 3 2 2 3" xfId="27440"/>
    <cellStyle name="Обычный 3 13 44 3 2 3" xfId="27441"/>
    <cellStyle name="Обычный 3 13 44 3 2 3 2" xfId="27442"/>
    <cellStyle name="Обычный 3 13 44 3 2 4" xfId="27443"/>
    <cellStyle name="Обычный 3 13 44 3 3" xfId="27444"/>
    <cellStyle name="Обычный 3 13 44 3 3 2" xfId="27445"/>
    <cellStyle name="Обычный 3 13 44 3 3 2 2" xfId="27446"/>
    <cellStyle name="Обычный 3 13 44 3 3 3" xfId="27447"/>
    <cellStyle name="Обычный 3 13 44 3 4" xfId="27448"/>
    <cellStyle name="Обычный 3 13 44 3 4 2" xfId="27449"/>
    <cellStyle name="Обычный 3 13 44 3 5" xfId="27450"/>
    <cellStyle name="Обычный 3 13 44 4" xfId="27451"/>
    <cellStyle name="Обычный 3 13 44 4 2" xfId="27452"/>
    <cellStyle name="Обычный 3 13 44 4 2 2" xfId="27453"/>
    <cellStyle name="Обычный 3 13 44 4 2 2 2" xfId="27454"/>
    <cellStyle name="Обычный 3 13 44 4 2 2 2 2" xfId="27455"/>
    <cellStyle name="Обычный 3 13 44 4 2 2 3" xfId="27456"/>
    <cellStyle name="Обычный 3 13 44 4 2 3" xfId="27457"/>
    <cellStyle name="Обычный 3 13 44 4 2 3 2" xfId="27458"/>
    <cellStyle name="Обычный 3 13 44 4 2 4" xfId="27459"/>
    <cellStyle name="Обычный 3 13 44 4 3" xfId="27460"/>
    <cellStyle name="Обычный 3 13 44 4 3 2" xfId="27461"/>
    <cellStyle name="Обычный 3 13 44 4 3 2 2" xfId="27462"/>
    <cellStyle name="Обычный 3 13 44 4 3 3" xfId="27463"/>
    <cellStyle name="Обычный 3 13 44 4 4" xfId="27464"/>
    <cellStyle name="Обычный 3 13 44 4 4 2" xfId="27465"/>
    <cellStyle name="Обычный 3 13 44 4 5" xfId="27466"/>
    <cellStyle name="Обычный 3 13 44 5" xfId="27467"/>
    <cellStyle name="Обычный 3 13 44 5 2" xfId="27468"/>
    <cellStyle name="Обычный 3 13 44 5 2 2" xfId="27469"/>
    <cellStyle name="Обычный 3 13 44 5 2 2 2" xfId="27470"/>
    <cellStyle name="Обычный 3 13 44 5 2 3" xfId="27471"/>
    <cellStyle name="Обычный 3 13 44 5 3" xfId="27472"/>
    <cellStyle name="Обычный 3 13 44 5 3 2" xfId="27473"/>
    <cellStyle name="Обычный 3 13 44 5 4" xfId="27474"/>
    <cellStyle name="Обычный 3 13 44 6" xfId="27475"/>
    <cellStyle name="Обычный 3 13 44 6 2" xfId="27476"/>
    <cellStyle name="Обычный 3 13 44 6 2 2" xfId="27477"/>
    <cellStyle name="Обычный 3 13 44 6 3" xfId="27478"/>
    <cellStyle name="Обычный 3 13 44 7" xfId="27479"/>
    <cellStyle name="Обычный 3 13 44 7 2" xfId="27480"/>
    <cellStyle name="Обычный 3 13 44 8" xfId="27481"/>
    <cellStyle name="Обычный 3 13 45" xfId="27482"/>
    <cellStyle name="Обычный 3 13 45 2" xfId="27483"/>
    <cellStyle name="Обычный 3 13 45 2 2" xfId="27484"/>
    <cellStyle name="Обычный 3 13 45 2 2 2" xfId="27485"/>
    <cellStyle name="Обычный 3 13 45 2 2 2 2" xfId="27486"/>
    <cellStyle name="Обычный 3 13 45 2 2 2 2 2" xfId="27487"/>
    <cellStyle name="Обычный 3 13 45 2 2 2 2 2 2" xfId="27488"/>
    <cellStyle name="Обычный 3 13 45 2 2 2 2 3" xfId="27489"/>
    <cellStyle name="Обычный 3 13 45 2 2 2 3" xfId="27490"/>
    <cellStyle name="Обычный 3 13 45 2 2 2 3 2" xfId="27491"/>
    <cellStyle name="Обычный 3 13 45 2 2 2 4" xfId="27492"/>
    <cellStyle name="Обычный 3 13 45 2 2 3" xfId="27493"/>
    <cellStyle name="Обычный 3 13 45 2 2 3 2" xfId="27494"/>
    <cellStyle name="Обычный 3 13 45 2 2 3 2 2" xfId="27495"/>
    <cellStyle name="Обычный 3 13 45 2 2 3 3" xfId="27496"/>
    <cellStyle name="Обычный 3 13 45 2 2 4" xfId="27497"/>
    <cellStyle name="Обычный 3 13 45 2 2 4 2" xfId="27498"/>
    <cellStyle name="Обычный 3 13 45 2 2 5" xfId="27499"/>
    <cellStyle name="Обычный 3 13 45 2 3" xfId="27500"/>
    <cellStyle name="Обычный 3 13 45 2 3 2" xfId="27501"/>
    <cellStyle name="Обычный 3 13 45 2 3 2 2" xfId="27502"/>
    <cellStyle name="Обычный 3 13 45 2 3 2 2 2" xfId="27503"/>
    <cellStyle name="Обычный 3 13 45 2 3 2 2 2 2" xfId="27504"/>
    <cellStyle name="Обычный 3 13 45 2 3 2 2 3" xfId="27505"/>
    <cellStyle name="Обычный 3 13 45 2 3 2 3" xfId="27506"/>
    <cellStyle name="Обычный 3 13 45 2 3 2 3 2" xfId="27507"/>
    <cellStyle name="Обычный 3 13 45 2 3 2 4" xfId="27508"/>
    <cellStyle name="Обычный 3 13 45 2 3 3" xfId="27509"/>
    <cellStyle name="Обычный 3 13 45 2 3 3 2" xfId="27510"/>
    <cellStyle name="Обычный 3 13 45 2 3 3 2 2" xfId="27511"/>
    <cellStyle name="Обычный 3 13 45 2 3 3 3" xfId="27512"/>
    <cellStyle name="Обычный 3 13 45 2 3 4" xfId="27513"/>
    <cellStyle name="Обычный 3 13 45 2 3 4 2" xfId="27514"/>
    <cellStyle name="Обычный 3 13 45 2 3 5" xfId="27515"/>
    <cellStyle name="Обычный 3 13 45 2 4" xfId="27516"/>
    <cellStyle name="Обычный 3 13 45 2 4 2" xfId="27517"/>
    <cellStyle name="Обычный 3 13 45 2 4 2 2" xfId="27518"/>
    <cellStyle name="Обычный 3 13 45 2 4 2 2 2" xfId="27519"/>
    <cellStyle name="Обычный 3 13 45 2 4 2 3" xfId="27520"/>
    <cellStyle name="Обычный 3 13 45 2 4 3" xfId="27521"/>
    <cellStyle name="Обычный 3 13 45 2 4 3 2" xfId="27522"/>
    <cellStyle name="Обычный 3 13 45 2 4 4" xfId="27523"/>
    <cellStyle name="Обычный 3 13 45 2 5" xfId="27524"/>
    <cellStyle name="Обычный 3 13 45 2 5 2" xfId="27525"/>
    <cellStyle name="Обычный 3 13 45 2 5 2 2" xfId="27526"/>
    <cellStyle name="Обычный 3 13 45 2 5 3" xfId="27527"/>
    <cellStyle name="Обычный 3 13 45 2 6" xfId="27528"/>
    <cellStyle name="Обычный 3 13 45 2 6 2" xfId="27529"/>
    <cellStyle name="Обычный 3 13 45 2 7" xfId="27530"/>
    <cellStyle name="Обычный 3 13 45 3" xfId="27531"/>
    <cellStyle name="Обычный 3 13 45 3 2" xfId="27532"/>
    <cellStyle name="Обычный 3 13 45 3 2 2" xfId="27533"/>
    <cellStyle name="Обычный 3 13 45 3 2 2 2" xfId="27534"/>
    <cellStyle name="Обычный 3 13 45 3 2 2 2 2" xfId="27535"/>
    <cellStyle name="Обычный 3 13 45 3 2 2 3" xfId="27536"/>
    <cellStyle name="Обычный 3 13 45 3 2 3" xfId="27537"/>
    <cellStyle name="Обычный 3 13 45 3 2 3 2" xfId="27538"/>
    <cellStyle name="Обычный 3 13 45 3 2 4" xfId="27539"/>
    <cellStyle name="Обычный 3 13 45 3 3" xfId="27540"/>
    <cellStyle name="Обычный 3 13 45 3 3 2" xfId="27541"/>
    <cellStyle name="Обычный 3 13 45 3 3 2 2" xfId="27542"/>
    <cellStyle name="Обычный 3 13 45 3 3 3" xfId="27543"/>
    <cellStyle name="Обычный 3 13 45 3 4" xfId="27544"/>
    <cellStyle name="Обычный 3 13 45 3 4 2" xfId="27545"/>
    <cellStyle name="Обычный 3 13 45 3 5" xfId="27546"/>
    <cellStyle name="Обычный 3 13 45 4" xfId="27547"/>
    <cellStyle name="Обычный 3 13 45 4 2" xfId="27548"/>
    <cellStyle name="Обычный 3 13 45 4 2 2" xfId="27549"/>
    <cellStyle name="Обычный 3 13 45 4 2 2 2" xfId="27550"/>
    <cellStyle name="Обычный 3 13 45 4 2 2 2 2" xfId="27551"/>
    <cellStyle name="Обычный 3 13 45 4 2 2 3" xfId="27552"/>
    <cellStyle name="Обычный 3 13 45 4 2 3" xfId="27553"/>
    <cellStyle name="Обычный 3 13 45 4 2 3 2" xfId="27554"/>
    <cellStyle name="Обычный 3 13 45 4 2 4" xfId="27555"/>
    <cellStyle name="Обычный 3 13 45 4 3" xfId="27556"/>
    <cellStyle name="Обычный 3 13 45 4 3 2" xfId="27557"/>
    <cellStyle name="Обычный 3 13 45 4 3 2 2" xfId="27558"/>
    <cellStyle name="Обычный 3 13 45 4 3 3" xfId="27559"/>
    <cellStyle name="Обычный 3 13 45 4 4" xfId="27560"/>
    <cellStyle name="Обычный 3 13 45 4 4 2" xfId="27561"/>
    <cellStyle name="Обычный 3 13 45 4 5" xfId="27562"/>
    <cellStyle name="Обычный 3 13 45 5" xfId="27563"/>
    <cellStyle name="Обычный 3 13 45 5 2" xfId="27564"/>
    <cellStyle name="Обычный 3 13 45 5 2 2" xfId="27565"/>
    <cellStyle name="Обычный 3 13 45 5 2 2 2" xfId="27566"/>
    <cellStyle name="Обычный 3 13 45 5 2 3" xfId="27567"/>
    <cellStyle name="Обычный 3 13 45 5 3" xfId="27568"/>
    <cellStyle name="Обычный 3 13 45 5 3 2" xfId="27569"/>
    <cellStyle name="Обычный 3 13 45 5 4" xfId="27570"/>
    <cellStyle name="Обычный 3 13 45 6" xfId="27571"/>
    <cellStyle name="Обычный 3 13 45 6 2" xfId="27572"/>
    <cellStyle name="Обычный 3 13 45 6 2 2" xfId="27573"/>
    <cellStyle name="Обычный 3 13 45 6 3" xfId="27574"/>
    <cellStyle name="Обычный 3 13 45 7" xfId="27575"/>
    <cellStyle name="Обычный 3 13 45 7 2" xfId="27576"/>
    <cellStyle name="Обычный 3 13 45 8" xfId="27577"/>
    <cellStyle name="Обычный 3 13 46" xfId="27578"/>
    <cellStyle name="Обычный 3 13 46 2" xfId="27579"/>
    <cellStyle name="Обычный 3 13 46 2 2" xfId="27580"/>
    <cellStyle name="Обычный 3 13 46 2 2 2" xfId="27581"/>
    <cellStyle name="Обычный 3 13 46 2 2 2 2" xfId="27582"/>
    <cellStyle name="Обычный 3 13 46 2 2 2 2 2" xfId="27583"/>
    <cellStyle name="Обычный 3 13 46 2 2 2 2 2 2" xfId="27584"/>
    <cellStyle name="Обычный 3 13 46 2 2 2 2 3" xfId="27585"/>
    <cellStyle name="Обычный 3 13 46 2 2 2 3" xfId="27586"/>
    <cellStyle name="Обычный 3 13 46 2 2 2 3 2" xfId="27587"/>
    <cellStyle name="Обычный 3 13 46 2 2 2 4" xfId="27588"/>
    <cellStyle name="Обычный 3 13 46 2 2 3" xfId="27589"/>
    <cellStyle name="Обычный 3 13 46 2 2 3 2" xfId="27590"/>
    <cellStyle name="Обычный 3 13 46 2 2 3 2 2" xfId="27591"/>
    <cellStyle name="Обычный 3 13 46 2 2 3 3" xfId="27592"/>
    <cellStyle name="Обычный 3 13 46 2 2 4" xfId="27593"/>
    <cellStyle name="Обычный 3 13 46 2 2 4 2" xfId="27594"/>
    <cellStyle name="Обычный 3 13 46 2 2 5" xfId="27595"/>
    <cellStyle name="Обычный 3 13 46 2 3" xfId="27596"/>
    <cellStyle name="Обычный 3 13 46 2 3 2" xfId="27597"/>
    <cellStyle name="Обычный 3 13 46 2 3 2 2" xfId="27598"/>
    <cellStyle name="Обычный 3 13 46 2 3 2 2 2" xfId="27599"/>
    <cellStyle name="Обычный 3 13 46 2 3 2 2 2 2" xfId="27600"/>
    <cellStyle name="Обычный 3 13 46 2 3 2 2 3" xfId="27601"/>
    <cellStyle name="Обычный 3 13 46 2 3 2 3" xfId="27602"/>
    <cellStyle name="Обычный 3 13 46 2 3 2 3 2" xfId="27603"/>
    <cellStyle name="Обычный 3 13 46 2 3 2 4" xfId="27604"/>
    <cellStyle name="Обычный 3 13 46 2 3 3" xfId="27605"/>
    <cellStyle name="Обычный 3 13 46 2 3 3 2" xfId="27606"/>
    <cellStyle name="Обычный 3 13 46 2 3 3 2 2" xfId="27607"/>
    <cellStyle name="Обычный 3 13 46 2 3 3 3" xfId="27608"/>
    <cellStyle name="Обычный 3 13 46 2 3 4" xfId="27609"/>
    <cellStyle name="Обычный 3 13 46 2 3 4 2" xfId="27610"/>
    <cellStyle name="Обычный 3 13 46 2 3 5" xfId="27611"/>
    <cellStyle name="Обычный 3 13 46 2 4" xfId="27612"/>
    <cellStyle name="Обычный 3 13 46 2 4 2" xfId="27613"/>
    <cellStyle name="Обычный 3 13 46 2 4 2 2" xfId="27614"/>
    <cellStyle name="Обычный 3 13 46 2 4 2 2 2" xfId="27615"/>
    <cellStyle name="Обычный 3 13 46 2 4 2 3" xfId="27616"/>
    <cellStyle name="Обычный 3 13 46 2 4 3" xfId="27617"/>
    <cellStyle name="Обычный 3 13 46 2 4 3 2" xfId="27618"/>
    <cellStyle name="Обычный 3 13 46 2 4 4" xfId="27619"/>
    <cellStyle name="Обычный 3 13 46 2 5" xfId="27620"/>
    <cellStyle name="Обычный 3 13 46 2 5 2" xfId="27621"/>
    <cellStyle name="Обычный 3 13 46 2 5 2 2" xfId="27622"/>
    <cellStyle name="Обычный 3 13 46 2 5 3" xfId="27623"/>
    <cellStyle name="Обычный 3 13 46 2 6" xfId="27624"/>
    <cellStyle name="Обычный 3 13 46 2 6 2" xfId="27625"/>
    <cellStyle name="Обычный 3 13 46 2 7" xfId="27626"/>
    <cellStyle name="Обычный 3 13 46 3" xfId="27627"/>
    <cellStyle name="Обычный 3 13 46 3 2" xfId="27628"/>
    <cellStyle name="Обычный 3 13 46 3 2 2" xfId="27629"/>
    <cellStyle name="Обычный 3 13 46 3 2 2 2" xfId="27630"/>
    <cellStyle name="Обычный 3 13 46 3 2 2 2 2" xfId="27631"/>
    <cellStyle name="Обычный 3 13 46 3 2 2 3" xfId="27632"/>
    <cellStyle name="Обычный 3 13 46 3 2 3" xfId="27633"/>
    <cellStyle name="Обычный 3 13 46 3 2 3 2" xfId="27634"/>
    <cellStyle name="Обычный 3 13 46 3 2 4" xfId="27635"/>
    <cellStyle name="Обычный 3 13 46 3 3" xfId="27636"/>
    <cellStyle name="Обычный 3 13 46 3 3 2" xfId="27637"/>
    <cellStyle name="Обычный 3 13 46 3 3 2 2" xfId="27638"/>
    <cellStyle name="Обычный 3 13 46 3 3 3" xfId="27639"/>
    <cellStyle name="Обычный 3 13 46 3 4" xfId="27640"/>
    <cellStyle name="Обычный 3 13 46 3 4 2" xfId="27641"/>
    <cellStyle name="Обычный 3 13 46 3 5" xfId="27642"/>
    <cellStyle name="Обычный 3 13 46 4" xfId="27643"/>
    <cellStyle name="Обычный 3 13 46 4 2" xfId="27644"/>
    <cellStyle name="Обычный 3 13 46 4 2 2" xfId="27645"/>
    <cellStyle name="Обычный 3 13 46 4 2 2 2" xfId="27646"/>
    <cellStyle name="Обычный 3 13 46 4 2 2 2 2" xfId="27647"/>
    <cellStyle name="Обычный 3 13 46 4 2 2 3" xfId="27648"/>
    <cellStyle name="Обычный 3 13 46 4 2 3" xfId="27649"/>
    <cellStyle name="Обычный 3 13 46 4 2 3 2" xfId="27650"/>
    <cellStyle name="Обычный 3 13 46 4 2 4" xfId="27651"/>
    <cellStyle name="Обычный 3 13 46 4 3" xfId="27652"/>
    <cellStyle name="Обычный 3 13 46 4 3 2" xfId="27653"/>
    <cellStyle name="Обычный 3 13 46 4 3 2 2" xfId="27654"/>
    <cellStyle name="Обычный 3 13 46 4 3 3" xfId="27655"/>
    <cellStyle name="Обычный 3 13 46 4 4" xfId="27656"/>
    <cellStyle name="Обычный 3 13 46 4 4 2" xfId="27657"/>
    <cellStyle name="Обычный 3 13 46 4 5" xfId="27658"/>
    <cellStyle name="Обычный 3 13 46 5" xfId="27659"/>
    <cellStyle name="Обычный 3 13 46 5 2" xfId="27660"/>
    <cellStyle name="Обычный 3 13 46 5 2 2" xfId="27661"/>
    <cellStyle name="Обычный 3 13 46 5 2 2 2" xfId="27662"/>
    <cellStyle name="Обычный 3 13 46 5 2 3" xfId="27663"/>
    <cellStyle name="Обычный 3 13 46 5 3" xfId="27664"/>
    <cellStyle name="Обычный 3 13 46 5 3 2" xfId="27665"/>
    <cellStyle name="Обычный 3 13 46 5 4" xfId="27666"/>
    <cellStyle name="Обычный 3 13 46 6" xfId="27667"/>
    <cellStyle name="Обычный 3 13 46 6 2" xfId="27668"/>
    <cellStyle name="Обычный 3 13 46 6 2 2" xfId="27669"/>
    <cellStyle name="Обычный 3 13 46 6 3" xfId="27670"/>
    <cellStyle name="Обычный 3 13 46 7" xfId="27671"/>
    <cellStyle name="Обычный 3 13 46 7 2" xfId="27672"/>
    <cellStyle name="Обычный 3 13 46 8" xfId="27673"/>
    <cellStyle name="Обычный 3 13 47" xfId="27674"/>
    <cellStyle name="Обычный 3 13 47 2" xfId="27675"/>
    <cellStyle name="Обычный 3 13 47 2 2" xfId="27676"/>
    <cellStyle name="Обычный 3 13 47 2 2 2" xfId="27677"/>
    <cellStyle name="Обычный 3 13 47 2 2 2 2" xfId="27678"/>
    <cellStyle name="Обычный 3 13 47 2 2 2 2 2" xfId="27679"/>
    <cellStyle name="Обычный 3 13 47 2 2 2 2 2 2" xfId="27680"/>
    <cellStyle name="Обычный 3 13 47 2 2 2 2 3" xfId="27681"/>
    <cellStyle name="Обычный 3 13 47 2 2 2 3" xfId="27682"/>
    <cellStyle name="Обычный 3 13 47 2 2 2 3 2" xfId="27683"/>
    <cellStyle name="Обычный 3 13 47 2 2 2 4" xfId="27684"/>
    <cellStyle name="Обычный 3 13 47 2 2 3" xfId="27685"/>
    <cellStyle name="Обычный 3 13 47 2 2 3 2" xfId="27686"/>
    <cellStyle name="Обычный 3 13 47 2 2 3 2 2" xfId="27687"/>
    <cellStyle name="Обычный 3 13 47 2 2 3 3" xfId="27688"/>
    <cellStyle name="Обычный 3 13 47 2 2 4" xfId="27689"/>
    <cellStyle name="Обычный 3 13 47 2 2 4 2" xfId="27690"/>
    <cellStyle name="Обычный 3 13 47 2 2 5" xfId="27691"/>
    <cellStyle name="Обычный 3 13 47 2 3" xfId="27692"/>
    <cellStyle name="Обычный 3 13 47 2 3 2" xfId="27693"/>
    <cellStyle name="Обычный 3 13 47 2 3 2 2" xfId="27694"/>
    <cellStyle name="Обычный 3 13 47 2 3 2 2 2" xfId="27695"/>
    <cellStyle name="Обычный 3 13 47 2 3 2 2 2 2" xfId="27696"/>
    <cellStyle name="Обычный 3 13 47 2 3 2 2 3" xfId="27697"/>
    <cellStyle name="Обычный 3 13 47 2 3 2 3" xfId="27698"/>
    <cellStyle name="Обычный 3 13 47 2 3 2 3 2" xfId="27699"/>
    <cellStyle name="Обычный 3 13 47 2 3 2 4" xfId="27700"/>
    <cellStyle name="Обычный 3 13 47 2 3 3" xfId="27701"/>
    <cellStyle name="Обычный 3 13 47 2 3 3 2" xfId="27702"/>
    <cellStyle name="Обычный 3 13 47 2 3 3 2 2" xfId="27703"/>
    <cellStyle name="Обычный 3 13 47 2 3 3 3" xfId="27704"/>
    <cellStyle name="Обычный 3 13 47 2 3 4" xfId="27705"/>
    <cellStyle name="Обычный 3 13 47 2 3 4 2" xfId="27706"/>
    <cellStyle name="Обычный 3 13 47 2 3 5" xfId="27707"/>
    <cellStyle name="Обычный 3 13 47 2 4" xfId="27708"/>
    <cellStyle name="Обычный 3 13 47 2 4 2" xfId="27709"/>
    <cellStyle name="Обычный 3 13 47 2 4 2 2" xfId="27710"/>
    <cellStyle name="Обычный 3 13 47 2 4 2 2 2" xfId="27711"/>
    <cellStyle name="Обычный 3 13 47 2 4 2 3" xfId="27712"/>
    <cellStyle name="Обычный 3 13 47 2 4 3" xfId="27713"/>
    <cellStyle name="Обычный 3 13 47 2 4 3 2" xfId="27714"/>
    <cellStyle name="Обычный 3 13 47 2 4 4" xfId="27715"/>
    <cellStyle name="Обычный 3 13 47 2 5" xfId="27716"/>
    <cellStyle name="Обычный 3 13 47 2 5 2" xfId="27717"/>
    <cellStyle name="Обычный 3 13 47 2 5 2 2" xfId="27718"/>
    <cellStyle name="Обычный 3 13 47 2 5 3" xfId="27719"/>
    <cellStyle name="Обычный 3 13 47 2 6" xfId="27720"/>
    <cellStyle name="Обычный 3 13 47 2 6 2" xfId="27721"/>
    <cellStyle name="Обычный 3 13 47 2 7" xfId="27722"/>
    <cellStyle name="Обычный 3 13 47 3" xfId="27723"/>
    <cellStyle name="Обычный 3 13 47 3 2" xfId="27724"/>
    <cellStyle name="Обычный 3 13 47 3 2 2" xfId="27725"/>
    <cellStyle name="Обычный 3 13 47 3 2 2 2" xfId="27726"/>
    <cellStyle name="Обычный 3 13 47 3 2 2 2 2" xfId="27727"/>
    <cellStyle name="Обычный 3 13 47 3 2 2 3" xfId="27728"/>
    <cellStyle name="Обычный 3 13 47 3 2 3" xfId="27729"/>
    <cellStyle name="Обычный 3 13 47 3 2 3 2" xfId="27730"/>
    <cellStyle name="Обычный 3 13 47 3 2 4" xfId="27731"/>
    <cellStyle name="Обычный 3 13 47 3 3" xfId="27732"/>
    <cellStyle name="Обычный 3 13 47 3 3 2" xfId="27733"/>
    <cellStyle name="Обычный 3 13 47 3 3 2 2" xfId="27734"/>
    <cellStyle name="Обычный 3 13 47 3 3 3" xfId="27735"/>
    <cellStyle name="Обычный 3 13 47 3 4" xfId="27736"/>
    <cellStyle name="Обычный 3 13 47 3 4 2" xfId="27737"/>
    <cellStyle name="Обычный 3 13 47 3 5" xfId="27738"/>
    <cellStyle name="Обычный 3 13 47 4" xfId="27739"/>
    <cellStyle name="Обычный 3 13 47 4 2" xfId="27740"/>
    <cellStyle name="Обычный 3 13 47 4 2 2" xfId="27741"/>
    <cellStyle name="Обычный 3 13 47 4 2 2 2" xfId="27742"/>
    <cellStyle name="Обычный 3 13 47 4 2 2 2 2" xfId="27743"/>
    <cellStyle name="Обычный 3 13 47 4 2 2 3" xfId="27744"/>
    <cellStyle name="Обычный 3 13 47 4 2 3" xfId="27745"/>
    <cellStyle name="Обычный 3 13 47 4 2 3 2" xfId="27746"/>
    <cellStyle name="Обычный 3 13 47 4 2 4" xfId="27747"/>
    <cellStyle name="Обычный 3 13 47 4 3" xfId="27748"/>
    <cellStyle name="Обычный 3 13 47 4 3 2" xfId="27749"/>
    <cellStyle name="Обычный 3 13 47 4 3 2 2" xfId="27750"/>
    <cellStyle name="Обычный 3 13 47 4 3 3" xfId="27751"/>
    <cellStyle name="Обычный 3 13 47 4 4" xfId="27752"/>
    <cellStyle name="Обычный 3 13 47 4 4 2" xfId="27753"/>
    <cellStyle name="Обычный 3 13 47 4 5" xfId="27754"/>
    <cellStyle name="Обычный 3 13 47 5" xfId="27755"/>
    <cellStyle name="Обычный 3 13 47 5 2" xfId="27756"/>
    <cellStyle name="Обычный 3 13 47 5 2 2" xfId="27757"/>
    <cellStyle name="Обычный 3 13 47 5 2 2 2" xfId="27758"/>
    <cellStyle name="Обычный 3 13 47 5 2 3" xfId="27759"/>
    <cellStyle name="Обычный 3 13 47 5 3" xfId="27760"/>
    <cellStyle name="Обычный 3 13 47 5 3 2" xfId="27761"/>
    <cellStyle name="Обычный 3 13 47 5 4" xfId="27762"/>
    <cellStyle name="Обычный 3 13 47 6" xfId="27763"/>
    <cellStyle name="Обычный 3 13 47 6 2" xfId="27764"/>
    <cellStyle name="Обычный 3 13 47 6 2 2" xfId="27765"/>
    <cellStyle name="Обычный 3 13 47 6 3" xfId="27766"/>
    <cellStyle name="Обычный 3 13 47 7" xfId="27767"/>
    <cellStyle name="Обычный 3 13 47 7 2" xfId="27768"/>
    <cellStyle name="Обычный 3 13 47 8" xfId="27769"/>
    <cellStyle name="Обычный 3 13 48" xfId="27770"/>
    <cellStyle name="Обычный 3 13 48 2" xfId="27771"/>
    <cellStyle name="Обычный 3 13 48 2 2" xfId="27772"/>
    <cellStyle name="Обычный 3 13 48 2 2 2" xfId="27773"/>
    <cellStyle name="Обычный 3 13 48 2 2 2 2" xfId="27774"/>
    <cellStyle name="Обычный 3 13 48 2 2 2 2 2" xfId="27775"/>
    <cellStyle name="Обычный 3 13 48 2 2 2 3" xfId="27776"/>
    <cellStyle name="Обычный 3 13 48 2 2 3" xfId="27777"/>
    <cellStyle name="Обычный 3 13 48 2 2 3 2" xfId="27778"/>
    <cellStyle name="Обычный 3 13 48 2 2 4" xfId="27779"/>
    <cellStyle name="Обычный 3 13 48 2 3" xfId="27780"/>
    <cellStyle name="Обычный 3 13 48 2 3 2" xfId="27781"/>
    <cellStyle name="Обычный 3 13 48 2 3 2 2" xfId="27782"/>
    <cellStyle name="Обычный 3 13 48 2 3 3" xfId="27783"/>
    <cellStyle name="Обычный 3 13 48 2 4" xfId="27784"/>
    <cellStyle name="Обычный 3 13 48 2 4 2" xfId="27785"/>
    <cellStyle name="Обычный 3 13 48 2 5" xfId="27786"/>
    <cellStyle name="Обычный 3 13 48 3" xfId="27787"/>
    <cellStyle name="Обычный 3 13 48 3 2" xfId="27788"/>
    <cellStyle name="Обычный 3 13 48 3 2 2" xfId="27789"/>
    <cellStyle name="Обычный 3 13 48 3 2 2 2" xfId="27790"/>
    <cellStyle name="Обычный 3 13 48 3 2 2 2 2" xfId="27791"/>
    <cellStyle name="Обычный 3 13 48 3 2 2 3" xfId="27792"/>
    <cellStyle name="Обычный 3 13 48 3 2 3" xfId="27793"/>
    <cellStyle name="Обычный 3 13 48 3 2 3 2" xfId="27794"/>
    <cellStyle name="Обычный 3 13 48 3 2 4" xfId="27795"/>
    <cellStyle name="Обычный 3 13 48 3 3" xfId="27796"/>
    <cellStyle name="Обычный 3 13 48 3 3 2" xfId="27797"/>
    <cellStyle name="Обычный 3 13 48 3 3 2 2" xfId="27798"/>
    <cellStyle name="Обычный 3 13 48 3 3 3" xfId="27799"/>
    <cellStyle name="Обычный 3 13 48 3 4" xfId="27800"/>
    <cellStyle name="Обычный 3 13 48 3 4 2" xfId="27801"/>
    <cellStyle name="Обычный 3 13 48 3 5" xfId="27802"/>
    <cellStyle name="Обычный 3 13 48 4" xfId="27803"/>
    <cellStyle name="Обычный 3 13 48 4 2" xfId="27804"/>
    <cellStyle name="Обычный 3 13 48 4 2 2" xfId="27805"/>
    <cellStyle name="Обычный 3 13 48 4 2 2 2" xfId="27806"/>
    <cellStyle name="Обычный 3 13 48 4 2 3" xfId="27807"/>
    <cellStyle name="Обычный 3 13 48 4 3" xfId="27808"/>
    <cellStyle name="Обычный 3 13 48 4 3 2" xfId="27809"/>
    <cellStyle name="Обычный 3 13 48 4 4" xfId="27810"/>
    <cellStyle name="Обычный 3 13 48 5" xfId="27811"/>
    <cellStyle name="Обычный 3 13 48 5 2" xfId="27812"/>
    <cellStyle name="Обычный 3 13 48 5 2 2" xfId="27813"/>
    <cellStyle name="Обычный 3 13 48 5 3" xfId="27814"/>
    <cellStyle name="Обычный 3 13 48 6" xfId="27815"/>
    <cellStyle name="Обычный 3 13 48 6 2" xfId="27816"/>
    <cellStyle name="Обычный 3 13 48 7" xfId="27817"/>
    <cellStyle name="Обычный 3 13 49" xfId="27818"/>
    <cellStyle name="Обычный 3 13 49 2" xfId="27819"/>
    <cellStyle name="Обычный 3 13 49 2 2" xfId="27820"/>
    <cellStyle name="Обычный 3 13 49 2 2 2" xfId="27821"/>
    <cellStyle name="Обычный 3 13 49 2 2 2 2" xfId="27822"/>
    <cellStyle name="Обычный 3 13 49 2 2 3" xfId="27823"/>
    <cellStyle name="Обычный 3 13 49 2 3" xfId="27824"/>
    <cellStyle name="Обычный 3 13 49 2 3 2" xfId="27825"/>
    <cellStyle name="Обычный 3 13 49 2 4" xfId="27826"/>
    <cellStyle name="Обычный 3 13 49 3" xfId="27827"/>
    <cellStyle name="Обычный 3 13 49 3 2" xfId="27828"/>
    <cellStyle name="Обычный 3 13 49 3 2 2" xfId="27829"/>
    <cellStyle name="Обычный 3 13 49 3 3" xfId="27830"/>
    <cellStyle name="Обычный 3 13 49 4" xfId="27831"/>
    <cellStyle name="Обычный 3 13 49 4 2" xfId="27832"/>
    <cellStyle name="Обычный 3 13 49 5" xfId="27833"/>
    <cellStyle name="Обычный 3 13 5" xfId="27834"/>
    <cellStyle name="Обычный 3 13 5 2" xfId="27835"/>
    <cellStyle name="Обычный 3 13 5 2 2" xfId="27836"/>
    <cellStyle name="Обычный 3 13 5 2 2 2" xfId="27837"/>
    <cellStyle name="Обычный 3 13 5 2 2 2 2" xfId="27838"/>
    <cellStyle name="Обычный 3 13 5 2 2 2 2 2" xfId="27839"/>
    <cellStyle name="Обычный 3 13 5 2 2 2 2 2 2" xfId="27840"/>
    <cellStyle name="Обычный 3 13 5 2 2 2 2 3" xfId="27841"/>
    <cellStyle name="Обычный 3 13 5 2 2 2 3" xfId="27842"/>
    <cellStyle name="Обычный 3 13 5 2 2 2 3 2" xfId="27843"/>
    <cellStyle name="Обычный 3 13 5 2 2 2 4" xfId="27844"/>
    <cellStyle name="Обычный 3 13 5 2 2 3" xfId="27845"/>
    <cellStyle name="Обычный 3 13 5 2 2 3 2" xfId="27846"/>
    <cellStyle name="Обычный 3 13 5 2 2 3 2 2" xfId="27847"/>
    <cellStyle name="Обычный 3 13 5 2 2 3 3" xfId="27848"/>
    <cellStyle name="Обычный 3 13 5 2 2 4" xfId="27849"/>
    <cellStyle name="Обычный 3 13 5 2 2 4 2" xfId="27850"/>
    <cellStyle name="Обычный 3 13 5 2 2 5" xfId="27851"/>
    <cellStyle name="Обычный 3 13 5 2 3" xfId="27852"/>
    <cellStyle name="Обычный 3 13 5 2 3 2" xfId="27853"/>
    <cellStyle name="Обычный 3 13 5 2 3 2 2" xfId="27854"/>
    <cellStyle name="Обычный 3 13 5 2 3 2 2 2" xfId="27855"/>
    <cellStyle name="Обычный 3 13 5 2 3 2 2 2 2" xfId="27856"/>
    <cellStyle name="Обычный 3 13 5 2 3 2 2 3" xfId="27857"/>
    <cellStyle name="Обычный 3 13 5 2 3 2 3" xfId="27858"/>
    <cellStyle name="Обычный 3 13 5 2 3 2 3 2" xfId="27859"/>
    <cellStyle name="Обычный 3 13 5 2 3 2 4" xfId="27860"/>
    <cellStyle name="Обычный 3 13 5 2 3 3" xfId="27861"/>
    <cellStyle name="Обычный 3 13 5 2 3 3 2" xfId="27862"/>
    <cellStyle name="Обычный 3 13 5 2 3 3 2 2" xfId="27863"/>
    <cellStyle name="Обычный 3 13 5 2 3 3 3" xfId="27864"/>
    <cellStyle name="Обычный 3 13 5 2 3 4" xfId="27865"/>
    <cellStyle name="Обычный 3 13 5 2 3 4 2" xfId="27866"/>
    <cellStyle name="Обычный 3 13 5 2 3 5" xfId="27867"/>
    <cellStyle name="Обычный 3 13 5 2 4" xfId="27868"/>
    <cellStyle name="Обычный 3 13 5 2 4 2" xfId="27869"/>
    <cellStyle name="Обычный 3 13 5 2 4 2 2" xfId="27870"/>
    <cellStyle name="Обычный 3 13 5 2 4 2 2 2" xfId="27871"/>
    <cellStyle name="Обычный 3 13 5 2 4 2 3" xfId="27872"/>
    <cellStyle name="Обычный 3 13 5 2 4 3" xfId="27873"/>
    <cellStyle name="Обычный 3 13 5 2 4 3 2" xfId="27874"/>
    <cellStyle name="Обычный 3 13 5 2 4 4" xfId="27875"/>
    <cellStyle name="Обычный 3 13 5 2 5" xfId="27876"/>
    <cellStyle name="Обычный 3 13 5 2 5 2" xfId="27877"/>
    <cellStyle name="Обычный 3 13 5 2 5 2 2" xfId="27878"/>
    <cellStyle name="Обычный 3 13 5 2 5 3" xfId="27879"/>
    <cellStyle name="Обычный 3 13 5 2 6" xfId="27880"/>
    <cellStyle name="Обычный 3 13 5 2 6 2" xfId="27881"/>
    <cellStyle name="Обычный 3 13 5 2 7" xfId="27882"/>
    <cellStyle name="Обычный 3 13 5 3" xfId="27883"/>
    <cellStyle name="Обычный 3 13 5 3 2" xfId="27884"/>
    <cellStyle name="Обычный 3 13 5 3 2 2" xfId="27885"/>
    <cellStyle name="Обычный 3 13 5 3 2 2 2" xfId="27886"/>
    <cellStyle name="Обычный 3 13 5 3 2 2 2 2" xfId="27887"/>
    <cellStyle name="Обычный 3 13 5 3 2 2 3" xfId="27888"/>
    <cellStyle name="Обычный 3 13 5 3 2 3" xfId="27889"/>
    <cellStyle name="Обычный 3 13 5 3 2 3 2" xfId="27890"/>
    <cellStyle name="Обычный 3 13 5 3 2 4" xfId="27891"/>
    <cellStyle name="Обычный 3 13 5 3 3" xfId="27892"/>
    <cellStyle name="Обычный 3 13 5 3 3 2" xfId="27893"/>
    <cellStyle name="Обычный 3 13 5 3 3 2 2" xfId="27894"/>
    <cellStyle name="Обычный 3 13 5 3 3 3" xfId="27895"/>
    <cellStyle name="Обычный 3 13 5 3 4" xfId="27896"/>
    <cellStyle name="Обычный 3 13 5 3 4 2" xfId="27897"/>
    <cellStyle name="Обычный 3 13 5 3 5" xfId="27898"/>
    <cellStyle name="Обычный 3 13 5 4" xfId="27899"/>
    <cellStyle name="Обычный 3 13 5 4 2" xfId="27900"/>
    <cellStyle name="Обычный 3 13 5 4 2 2" xfId="27901"/>
    <cellStyle name="Обычный 3 13 5 4 2 2 2" xfId="27902"/>
    <cellStyle name="Обычный 3 13 5 4 2 2 2 2" xfId="27903"/>
    <cellStyle name="Обычный 3 13 5 4 2 2 3" xfId="27904"/>
    <cellStyle name="Обычный 3 13 5 4 2 3" xfId="27905"/>
    <cellStyle name="Обычный 3 13 5 4 2 3 2" xfId="27906"/>
    <cellStyle name="Обычный 3 13 5 4 2 4" xfId="27907"/>
    <cellStyle name="Обычный 3 13 5 4 3" xfId="27908"/>
    <cellStyle name="Обычный 3 13 5 4 3 2" xfId="27909"/>
    <cellStyle name="Обычный 3 13 5 4 3 2 2" xfId="27910"/>
    <cellStyle name="Обычный 3 13 5 4 3 3" xfId="27911"/>
    <cellStyle name="Обычный 3 13 5 4 4" xfId="27912"/>
    <cellStyle name="Обычный 3 13 5 4 4 2" xfId="27913"/>
    <cellStyle name="Обычный 3 13 5 4 5" xfId="27914"/>
    <cellStyle name="Обычный 3 13 5 5" xfId="27915"/>
    <cellStyle name="Обычный 3 13 5 5 2" xfId="27916"/>
    <cellStyle name="Обычный 3 13 5 5 2 2" xfId="27917"/>
    <cellStyle name="Обычный 3 13 5 5 2 2 2" xfId="27918"/>
    <cellStyle name="Обычный 3 13 5 5 2 3" xfId="27919"/>
    <cellStyle name="Обычный 3 13 5 5 3" xfId="27920"/>
    <cellStyle name="Обычный 3 13 5 5 3 2" xfId="27921"/>
    <cellStyle name="Обычный 3 13 5 5 4" xfId="27922"/>
    <cellStyle name="Обычный 3 13 5 6" xfId="27923"/>
    <cellStyle name="Обычный 3 13 5 6 2" xfId="27924"/>
    <cellStyle name="Обычный 3 13 5 6 2 2" xfId="27925"/>
    <cellStyle name="Обычный 3 13 5 6 3" xfId="27926"/>
    <cellStyle name="Обычный 3 13 5 7" xfId="27927"/>
    <cellStyle name="Обычный 3 13 5 7 2" xfId="27928"/>
    <cellStyle name="Обычный 3 13 5 8" xfId="27929"/>
    <cellStyle name="Обычный 3 13 50" xfId="27930"/>
    <cellStyle name="Обычный 3 13 50 2" xfId="27931"/>
    <cellStyle name="Обычный 3 13 50 2 2" xfId="27932"/>
    <cellStyle name="Обычный 3 13 50 2 2 2" xfId="27933"/>
    <cellStyle name="Обычный 3 13 50 2 2 2 2" xfId="27934"/>
    <cellStyle name="Обычный 3 13 50 2 2 3" xfId="27935"/>
    <cellStyle name="Обычный 3 13 50 2 3" xfId="27936"/>
    <cellStyle name="Обычный 3 13 50 2 3 2" xfId="27937"/>
    <cellStyle name="Обычный 3 13 50 2 4" xfId="27938"/>
    <cellStyle name="Обычный 3 13 50 3" xfId="27939"/>
    <cellStyle name="Обычный 3 13 50 3 2" xfId="27940"/>
    <cellStyle name="Обычный 3 13 50 3 2 2" xfId="27941"/>
    <cellStyle name="Обычный 3 13 50 3 3" xfId="27942"/>
    <cellStyle name="Обычный 3 13 50 4" xfId="27943"/>
    <cellStyle name="Обычный 3 13 50 4 2" xfId="27944"/>
    <cellStyle name="Обычный 3 13 50 5" xfId="27945"/>
    <cellStyle name="Обычный 3 13 51" xfId="27946"/>
    <cellStyle name="Обычный 3 13 51 2" xfId="27947"/>
    <cellStyle name="Обычный 3 13 51 2 2" xfId="27948"/>
    <cellStyle name="Обычный 3 13 51 2 2 2" xfId="27949"/>
    <cellStyle name="Обычный 3 13 51 2 3" xfId="27950"/>
    <cellStyle name="Обычный 3 13 51 3" xfId="27951"/>
    <cellStyle name="Обычный 3 13 51 3 2" xfId="27952"/>
    <cellStyle name="Обычный 3 13 51 4" xfId="27953"/>
    <cellStyle name="Обычный 3 13 52" xfId="27954"/>
    <cellStyle name="Обычный 3 13 52 2" xfId="27955"/>
    <cellStyle name="Обычный 3 13 52 2 2" xfId="27956"/>
    <cellStyle name="Обычный 3 13 52 3" xfId="27957"/>
    <cellStyle name="Обычный 3 13 53" xfId="27958"/>
    <cellStyle name="Обычный 3 13 53 2" xfId="27959"/>
    <cellStyle name="Обычный 3 13 54" xfId="27960"/>
    <cellStyle name="Обычный 3 13 6" xfId="27961"/>
    <cellStyle name="Обычный 3 13 6 2" xfId="27962"/>
    <cellStyle name="Обычный 3 13 6 2 2" xfId="27963"/>
    <cellStyle name="Обычный 3 13 6 2 2 2" xfId="27964"/>
    <cellStyle name="Обычный 3 13 6 2 2 2 2" xfId="27965"/>
    <cellStyle name="Обычный 3 13 6 2 2 2 2 2" xfId="27966"/>
    <cellStyle name="Обычный 3 13 6 2 2 2 2 2 2" xfId="27967"/>
    <cellStyle name="Обычный 3 13 6 2 2 2 2 3" xfId="27968"/>
    <cellStyle name="Обычный 3 13 6 2 2 2 3" xfId="27969"/>
    <cellStyle name="Обычный 3 13 6 2 2 2 3 2" xfId="27970"/>
    <cellStyle name="Обычный 3 13 6 2 2 2 4" xfId="27971"/>
    <cellStyle name="Обычный 3 13 6 2 2 3" xfId="27972"/>
    <cellStyle name="Обычный 3 13 6 2 2 3 2" xfId="27973"/>
    <cellStyle name="Обычный 3 13 6 2 2 3 2 2" xfId="27974"/>
    <cellStyle name="Обычный 3 13 6 2 2 3 3" xfId="27975"/>
    <cellStyle name="Обычный 3 13 6 2 2 4" xfId="27976"/>
    <cellStyle name="Обычный 3 13 6 2 2 4 2" xfId="27977"/>
    <cellStyle name="Обычный 3 13 6 2 2 5" xfId="27978"/>
    <cellStyle name="Обычный 3 13 6 2 3" xfId="27979"/>
    <cellStyle name="Обычный 3 13 6 2 3 2" xfId="27980"/>
    <cellStyle name="Обычный 3 13 6 2 3 2 2" xfId="27981"/>
    <cellStyle name="Обычный 3 13 6 2 3 2 2 2" xfId="27982"/>
    <cellStyle name="Обычный 3 13 6 2 3 2 2 2 2" xfId="27983"/>
    <cellStyle name="Обычный 3 13 6 2 3 2 2 3" xfId="27984"/>
    <cellStyle name="Обычный 3 13 6 2 3 2 3" xfId="27985"/>
    <cellStyle name="Обычный 3 13 6 2 3 2 3 2" xfId="27986"/>
    <cellStyle name="Обычный 3 13 6 2 3 2 4" xfId="27987"/>
    <cellStyle name="Обычный 3 13 6 2 3 3" xfId="27988"/>
    <cellStyle name="Обычный 3 13 6 2 3 3 2" xfId="27989"/>
    <cellStyle name="Обычный 3 13 6 2 3 3 2 2" xfId="27990"/>
    <cellStyle name="Обычный 3 13 6 2 3 3 3" xfId="27991"/>
    <cellStyle name="Обычный 3 13 6 2 3 4" xfId="27992"/>
    <cellStyle name="Обычный 3 13 6 2 3 4 2" xfId="27993"/>
    <cellStyle name="Обычный 3 13 6 2 3 5" xfId="27994"/>
    <cellStyle name="Обычный 3 13 6 2 4" xfId="27995"/>
    <cellStyle name="Обычный 3 13 6 2 4 2" xfId="27996"/>
    <cellStyle name="Обычный 3 13 6 2 4 2 2" xfId="27997"/>
    <cellStyle name="Обычный 3 13 6 2 4 2 2 2" xfId="27998"/>
    <cellStyle name="Обычный 3 13 6 2 4 2 3" xfId="27999"/>
    <cellStyle name="Обычный 3 13 6 2 4 3" xfId="28000"/>
    <cellStyle name="Обычный 3 13 6 2 4 3 2" xfId="28001"/>
    <cellStyle name="Обычный 3 13 6 2 4 4" xfId="28002"/>
    <cellStyle name="Обычный 3 13 6 2 5" xfId="28003"/>
    <cellStyle name="Обычный 3 13 6 2 5 2" xfId="28004"/>
    <cellStyle name="Обычный 3 13 6 2 5 2 2" xfId="28005"/>
    <cellStyle name="Обычный 3 13 6 2 5 3" xfId="28006"/>
    <cellStyle name="Обычный 3 13 6 2 6" xfId="28007"/>
    <cellStyle name="Обычный 3 13 6 2 6 2" xfId="28008"/>
    <cellStyle name="Обычный 3 13 6 2 7" xfId="28009"/>
    <cellStyle name="Обычный 3 13 6 3" xfId="28010"/>
    <cellStyle name="Обычный 3 13 6 3 2" xfId="28011"/>
    <cellStyle name="Обычный 3 13 6 3 2 2" xfId="28012"/>
    <cellStyle name="Обычный 3 13 6 3 2 2 2" xfId="28013"/>
    <cellStyle name="Обычный 3 13 6 3 2 2 2 2" xfId="28014"/>
    <cellStyle name="Обычный 3 13 6 3 2 2 3" xfId="28015"/>
    <cellStyle name="Обычный 3 13 6 3 2 3" xfId="28016"/>
    <cellStyle name="Обычный 3 13 6 3 2 3 2" xfId="28017"/>
    <cellStyle name="Обычный 3 13 6 3 2 4" xfId="28018"/>
    <cellStyle name="Обычный 3 13 6 3 3" xfId="28019"/>
    <cellStyle name="Обычный 3 13 6 3 3 2" xfId="28020"/>
    <cellStyle name="Обычный 3 13 6 3 3 2 2" xfId="28021"/>
    <cellStyle name="Обычный 3 13 6 3 3 3" xfId="28022"/>
    <cellStyle name="Обычный 3 13 6 3 4" xfId="28023"/>
    <cellStyle name="Обычный 3 13 6 3 4 2" xfId="28024"/>
    <cellStyle name="Обычный 3 13 6 3 5" xfId="28025"/>
    <cellStyle name="Обычный 3 13 6 4" xfId="28026"/>
    <cellStyle name="Обычный 3 13 6 4 2" xfId="28027"/>
    <cellStyle name="Обычный 3 13 6 4 2 2" xfId="28028"/>
    <cellStyle name="Обычный 3 13 6 4 2 2 2" xfId="28029"/>
    <cellStyle name="Обычный 3 13 6 4 2 2 2 2" xfId="28030"/>
    <cellStyle name="Обычный 3 13 6 4 2 2 3" xfId="28031"/>
    <cellStyle name="Обычный 3 13 6 4 2 3" xfId="28032"/>
    <cellStyle name="Обычный 3 13 6 4 2 3 2" xfId="28033"/>
    <cellStyle name="Обычный 3 13 6 4 2 4" xfId="28034"/>
    <cellStyle name="Обычный 3 13 6 4 3" xfId="28035"/>
    <cellStyle name="Обычный 3 13 6 4 3 2" xfId="28036"/>
    <cellStyle name="Обычный 3 13 6 4 3 2 2" xfId="28037"/>
    <cellStyle name="Обычный 3 13 6 4 3 3" xfId="28038"/>
    <cellStyle name="Обычный 3 13 6 4 4" xfId="28039"/>
    <cellStyle name="Обычный 3 13 6 4 4 2" xfId="28040"/>
    <cellStyle name="Обычный 3 13 6 4 5" xfId="28041"/>
    <cellStyle name="Обычный 3 13 6 5" xfId="28042"/>
    <cellStyle name="Обычный 3 13 6 5 2" xfId="28043"/>
    <cellStyle name="Обычный 3 13 6 5 2 2" xfId="28044"/>
    <cellStyle name="Обычный 3 13 6 5 2 2 2" xfId="28045"/>
    <cellStyle name="Обычный 3 13 6 5 2 3" xfId="28046"/>
    <cellStyle name="Обычный 3 13 6 5 3" xfId="28047"/>
    <cellStyle name="Обычный 3 13 6 5 3 2" xfId="28048"/>
    <cellStyle name="Обычный 3 13 6 5 4" xfId="28049"/>
    <cellStyle name="Обычный 3 13 6 6" xfId="28050"/>
    <cellStyle name="Обычный 3 13 6 6 2" xfId="28051"/>
    <cellStyle name="Обычный 3 13 6 6 2 2" xfId="28052"/>
    <cellStyle name="Обычный 3 13 6 6 3" xfId="28053"/>
    <cellStyle name="Обычный 3 13 6 7" xfId="28054"/>
    <cellStyle name="Обычный 3 13 6 7 2" xfId="28055"/>
    <cellStyle name="Обычный 3 13 6 8" xfId="28056"/>
    <cellStyle name="Обычный 3 13 7" xfId="28057"/>
    <cellStyle name="Обычный 3 13 7 2" xfId="28058"/>
    <cellStyle name="Обычный 3 13 7 2 2" xfId="28059"/>
    <cellStyle name="Обычный 3 13 7 2 2 2" xfId="28060"/>
    <cellStyle name="Обычный 3 13 7 2 2 2 2" xfId="28061"/>
    <cellStyle name="Обычный 3 13 7 2 2 2 2 2" xfId="28062"/>
    <cellStyle name="Обычный 3 13 7 2 2 2 2 2 2" xfId="28063"/>
    <cellStyle name="Обычный 3 13 7 2 2 2 2 3" xfId="28064"/>
    <cellStyle name="Обычный 3 13 7 2 2 2 3" xfId="28065"/>
    <cellStyle name="Обычный 3 13 7 2 2 2 3 2" xfId="28066"/>
    <cellStyle name="Обычный 3 13 7 2 2 2 4" xfId="28067"/>
    <cellStyle name="Обычный 3 13 7 2 2 3" xfId="28068"/>
    <cellStyle name="Обычный 3 13 7 2 2 3 2" xfId="28069"/>
    <cellStyle name="Обычный 3 13 7 2 2 3 2 2" xfId="28070"/>
    <cellStyle name="Обычный 3 13 7 2 2 3 3" xfId="28071"/>
    <cellStyle name="Обычный 3 13 7 2 2 4" xfId="28072"/>
    <cellStyle name="Обычный 3 13 7 2 2 4 2" xfId="28073"/>
    <cellStyle name="Обычный 3 13 7 2 2 5" xfId="28074"/>
    <cellStyle name="Обычный 3 13 7 2 3" xfId="28075"/>
    <cellStyle name="Обычный 3 13 7 2 3 2" xfId="28076"/>
    <cellStyle name="Обычный 3 13 7 2 3 2 2" xfId="28077"/>
    <cellStyle name="Обычный 3 13 7 2 3 2 2 2" xfId="28078"/>
    <cellStyle name="Обычный 3 13 7 2 3 2 2 2 2" xfId="28079"/>
    <cellStyle name="Обычный 3 13 7 2 3 2 2 3" xfId="28080"/>
    <cellStyle name="Обычный 3 13 7 2 3 2 3" xfId="28081"/>
    <cellStyle name="Обычный 3 13 7 2 3 2 3 2" xfId="28082"/>
    <cellStyle name="Обычный 3 13 7 2 3 2 4" xfId="28083"/>
    <cellStyle name="Обычный 3 13 7 2 3 3" xfId="28084"/>
    <cellStyle name="Обычный 3 13 7 2 3 3 2" xfId="28085"/>
    <cellStyle name="Обычный 3 13 7 2 3 3 2 2" xfId="28086"/>
    <cellStyle name="Обычный 3 13 7 2 3 3 3" xfId="28087"/>
    <cellStyle name="Обычный 3 13 7 2 3 4" xfId="28088"/>
    <cellStyle name="Обычный 3 13 7 2 3 4 2" xfId="28089"/>
    <cellStyle name="Обычный 3 13 7 2 3 5" xfId="28090"/>
    <cellStyle name="Обычный 3 13 7 2 4" xfId="28091"/>
    <cellStyle name="Обычный 3 13 7 2 4 2" xfId="28092"/>
    <cellStyle name="Обычный 3 13 7 2 4 2 2" xfId="28093"/>
    <cellStyle name="Обычный 3 13 7 2 4 2 2 2" xfId="28094"/>
    <cellStyle name="Обычный 3 13 7 2 4 2 3" xfId="28095"/>
    <cellStyle name="Обычный 3 13 7 2 4 3" xfId="28096"/>
    <cellStyle name="Обычный 3 13 7 2 4 3 2" xfId="28097"/>
    <cellStyle name="Обычный 3 13 7 2 4 4" xfId="28098"/>
    <cellStyle name="Обычный 3 13 7 2 5" xfId="28099"/>
    <cellStyle name="Обычный 3 13 7 2 5 2" xfId="28100"/>
    <cellStyle name="Обычный 3 13 7 2 5 2 2" xfId="28101"/>
    <cellStyle name="Обычный 3 13 7 2 5 3" xfId="28102"/>
    <cellStyle name="Обычный 3 13 7 2 6" xfId="28103"/>
    <cellStyle name="Обычный 3 13 7 2 6 2" xfId="28104"/>
    <cellStyle name="Обычный 3 13 7 2 7" xfId="28105"/>
    <cellStyle name="Обычный 3 13 7 3" xfId="28106"/>
    <cellStyle name="Обычный 3 13 7 3 2" xfId="28107"/>
    <cellStyle name="Обычный 3 13 7 3 2 2" xfId="28108"/>
    <cellStyle name="Обычный 3 13 7 3 2 2 2" xfId="28109"/>
    <cellStyle name="Обычный 3 13 7 3 2 2 2 2" xfId="28110"/>
    <cellStyle name="Обычный 3 13 7 3 2 2 3" xfId="28111"/>
    <cellStyle name="Обычный 3 13 7 3 2 3" xfId="28112"/>
    <cellStyle name="Обычный 3 13 7 3 2 3 2" xfId="28113"/>
    <cellStyle name="Обычный 3 13 7 3 2 4" xfId="28114"/>
    <cellStyle name="Обычный 3 13 7 3 3" xfId="28115"/>
    <cellStyle name="Обычный 3 13 7 3 3 2" xfId="28116"/>
    <cellStyle name="Обычный 3 13 7 3 3 2 2" xfId="28117"/>
    <cellStyle name="Обычный 3 13 7 3 3 3" xfId="28118"/>
    <cellStyle name="Обычный 3 13 7 3 4" xfId="28119"/>
    <cellStyle name="Обычный 3 13 7 3 4 2" xfId="28120"/>
    <cellStyle name="Обычный 3 13 7 3 5" xfId="28121"/>
    <cellStyle name="Обычный 3 13 7 4" xfId="28122"/>
    <cellStyle name="Обычный 3 13 7 4 2" xfId="28123"/>
    <cellStyle name="Обычный 3 13 7 4 2 2" xfId="28124"/>
    <cellStyle name="Обычный 3 13 7 4 2 2 2" xfId="28125"/>
    <cellStyle name="Обычный 3 13 7 4 2 2 2 2" xfId="28126"/>
    <cellStyle name="Обычный 3 13 7 4 2 2 3" xfId="28127"/>
    <cellStyle name="Обычный 3 13 7 4 2 3" xfId="28128"/>
    <cellStyle name="Обычный 3 13 7 4 2 3 2" xfId="28129"/>
    <cellStyle name="Обычный 3 13 7 4 2 4" xfId="28130"/>
    <cellStyle name="Обычный 3 13 7 4 3" xfId="28131"/>
    <cellStyle name="Обычный 3 13 7 4 3 2" xfId="28132"/>
    <cellStyle name="Обычный 3 13 7 4 3 2 2" xfId="28133"/>
    <cellStyle name="Обычный 3 13 7 4 3 3" xfId="28134"/>
    <cellStyle name="Обычный 3 13 7 4 4" xfId="28135"/>
    <cellStyle name="Обычный 3 13 7 4 4 2" xfId="28136"/>
    <cellStyle name="Обычный 3 13 7 4 5" xfId="28137"/>
    <cellStyle name="Обычный 3 13 7 5" xfId="28138"/>
    <cellStyle name="Обычный 3 13 7 5 2" xfId="28139"/>
    <cellStyle name="Обычный 3 13 7 5 2 2" xfId="28140"/>
    <cellStyle name="Обычный 3 13 7 5 2 2 2" xfId="28141"/>
    <cellStyle name="Обычный 3 13 7 5 2 3" xfId="28142"/>
    <cellStyle name="Обычный 3 13 7 5 3" xfId="28143"/>
    <cellStyle name="Обычный 3 13 7 5 3 2" xfId="28144"/>
    <cellStyle name="Обычный 3 13 7 5 4" xfId="28145"/>
    <cellStyle name="Обычный 3 13 7 6" xfId="28146"/>
    <cellStyle name="Обычный 3 13 7 6 2" xfId="28147"/>
    <cellStyle name="Обычный 3 13 7 6 2 2" xfId="28148"/>
    <cellStyle name="Обычный 3 13 7 6 3" xfId="28149"/>
    <cellStyle name="Обычный 3 13 7 7" xfId="28150"/>
    <cellStyle name="Обычный 3 13 7 7 2" xfId="28151"/>
    <cellStyle name="Обычный 3 13 7 8" xfId="28152"/>
    <cellStyle name="Обычный 3 13 8" xfId="28153"/>
    <cellStyle name="Обычный 3 13 8 2" xfId="28154"/>
    <cellStyle name="Обычный 3 13 8 2 2" xfId="28155"/>
    <cellStyle name="Обычный 3 13 8 2 2 2" xfId="28156"/>
    <cellStyle name="Обычный 3 13 8 2 2 2 2" xfId="28157"/>
    <cellStyle name="Обычный 3 13 8 2 2 2 2 2" xfId="28158"/>
    <cellStyle name="Обычный 3 13 8 2 2 2 2 2 2" xfId="28159"/>
    <cellStyle name="Обычный 3 13 8 2 2 2 2 3" xfId="28160"/>
    <cellStyle name="Обычный 3 13 8 2 2 2 3" xfId="28161"/>
    <cellStyle name="Обычный 3 13 8 2 2 2 3 2" xfId="28162"/>
    <cellStyle name="Обычный 3 13 8 2 2 2 4" xfId="28163"/>
    <cellStyle name="Обычный 3 13 8 2 2 3" xfId="28164"/>
    <cellStyle name="Обычный 3 13 8 2 2 3 2" xfId="28165"/>
    <cellStyle name="Обычный 3 13 8 2 2 3 2 2" xfId="28166"/>
    <cellStyle name="Обычный 3 13 8 2 2 3 3" xfId="28167"/>
    <cellStyle name="Обычный 3 13 8 2 2 4" xfId="28168"/>
    <cellStyle name="Обычный 3 13 8 2 2 4 2" xfId="28169"/>
    <cellStyle name="Обычный 3 13 8 2 2 5" xfId="28170"/>
    <cellStyle name="Обычный 3 13 8 2 3" xfId="28171"/>
    <cellStyle name="Обычный 3 13 8 2 3 2" xfId="28172"/>
    <cellStyle name="Обычный 3 13 8 2 3 2 2" xfId="28173"/>
    <cellStyle name="Обычный 3 13 8 2 3 2 2 2" xfId="28174"/>
    <cellStyle name="Обычный 3 13 8 2 3 2 2 2 2" xfId="28175"/>
    <cellStyle name="Обычный 3 13 8 2 3 2 2 3" xfId="28176"/>
    <cellStyle name="Обычный 3 13 8 2 3 2 3" xfId="28177"/>
    <cellStyle name="Обычный 3 13 8 2 3 2 3 2" xfId="28178"/>
    <cellStyle name="Обычный 3 13 8 2 3 2 4" xfId="28179"/>
    <cellStyle name="Обычный 3 13 8 2 3 3" xfId="28180"/>
    <cellStyle name="Обычный 3 13 8 2 3 3 2" xfId="28181"/>
    <cellStyle name="Обычный 3 13 8 2 3 3 2 2" xfId="28182"/>
    <cellStyle name="Обычный 3 13 8 2 3 3 3" xfId="28183"/>
    <cellStyle name="Обычный 3 13 8 2 3 4" xfId="28184"/>
    <cellStyle name="Обычный 3 13 8 2 3 4 2" xfId="28185"/>
    <cellStyle name="Обычный 3 13 8 2 3 5" xfId="28186"/>
    <cellStyle name="Обычный 3 13 8 2 4" xfId="28187"/>
    <cellStyle name="Обычный 3 13 8 2 4 2" xfId="28188"/>
    <cellStyle name="Обычный 3 13 8 2 4 2 2" xfId="28189"/>
    <cellStyle name="Обычный 3 13 8 2 4 2 2 2" xfId="28190"/>
    <cellStyle name="Обычный 3 13 8 2 4 2 3" xfId="28191"/>
    <cellStyle name="Обычный 3 13 8 2 4 3" xfId="28192"/>
    <cellStyle name="Обычный 3 13 8 2 4 3 2" xfId="28193"/>
    <cellStyle name="Обычный 3 13 8 2 4 4" xfId="28194"/>
    <cellStyle name="Обычный 3 13 8 2 5" xfId="28195"/>
    <cellStyle name="Обычный 3 13 8 2 5 2" xfId="28196"/>
    <cellStyle name="Обычный 3 13 8 2 5 2 2" xfId="28197"/>
    <cellStyle name="Обычный 3 13 8 2 5 3" xfId="28198"/>
    <cellStyle name="Обычный 3 13 8 2 6" xfId="28199"/>
    <cellStyle name="Обычный 3 13 8 2 6 2" xfId="28200"/>
    <cellStyle name="Обычный 3 13 8 2 7" xfId="28201"/>
    <cellStyle name="Обычный 3 13 8 3" xfId="28202"/>
    <cellStyle name="Обычный 3 13 8 3 2" xfId="28203"/>
    <cellStyle name="Обычный 3 13 8 3 2 2" xfId="28204"/>
    <cellStyle name="Обычный 3 13 8 3 2 2 2" xfId="28205"/>
    <cellStyle name="Обычный 3 13 8 3 2 2 2 2" xfId="28206"/>
    <cellStyle name="Обычный 3 13 8 3 2 2 3" xfId="28207"/>
    <cellStyle name="Обычный 3 13 8 3 2 3" xfId="28208"/>
    <cellStyle name="Обычный 3 13 8 3 2 3 2" xfId="28209"/>
    <cellStyle name="Обычный 3 13 8 3 2 4" xfId="28210"/>
    <cellStyle name="Обычный 3 13 8 3 3" xfId="28211"/>
    <cellStyle name="Обычный 3 13 8 3 3 2" xfId="28212"/>
    <cellStyle name="Обычный 3 13 8 3 3 2 2" xfId="28213"/>
    <cellStyle name="Обычный 3 13 8 3 3 3" xfId="28214"/>
    <cellStyle name="Обычный 3 13 8 3 4" xfId="28215"/>
    <cellStyle name="Обычный 3 13 8 3 4 2" xfId="28216"/>
    <cellStyle name="Обычный 3 13 8 3 5" xfId="28217"/>
    <cellStyle name="Обычный 3 13 8 4" xfId="28218"/>
    <cellStyle name="Обычный 3 13 8 4 2" xfId="28219"/>
    <cellStyle name="Обычный 3 13 8 4 2 2" xfId="28220"/>
    <cellStyle name="Обычный 3 13 8 4 2 2 2" xfId="28221"/>
    <cellStyle name="Обычный 3 13 8 4 2 2 2 2" xfId="28222"/>
    <cellStyle name="Обычный 3 13 8 4 2 2 3" xfId="28223"/>
    <cellStyle name="Обычный 3 13 8 4 2 3" xfId="28224"/>
    <cellStyle name="Обычный 3 13 8 4 2 3 2" xfId="28225"/>
    <cellStyle name="Обычный 3 13 8 4 2 4" xfId="28226"/>
    <cellStyle name="Обычный 3 13 8 4 3" xfId="28227"/>
    <cellStyle name="Обычный 3 13 8 4 3 2" xfId="28228"/>
    <cellStyle name="Обычный 3 13 8 4 3 2 2" xfId="28229"/>
    <cellStyle name="Обычный 3 13 8 4 3 3" xfId="28230"/>
    <cellStyle name="Обычный 3 13 8 4 4" xfId="28231"/>
    <cellStyle name="Обычный 3 13 8 4 4 2" xfId="28232"/>
    <cellStyle name="Обычный 3 13 8 4 5" xfId="28233"/>
    <cellStyle name="Обычный 3 13 8 5" xfId="28234"/>
    <cellStyle name="Обычный 3 13 8 5 2" xfId="28235"/>
    <cellStyle name="Обычный 3 13 8 5 2 2" xfId="28236"/>
    <cellStyle name="Обычный 3 13 8 5 2 2 2" xfId="28237"/>
    <cellStyle name="Обычный 3 13 8 5 2 3" xfId="28238"/>
    <cellStyle name="Обычный 3 13 8 5 3" xfId="28239"/>
    <cellStyle name="Обычный 3 13 8 5 3 2" xfId="28240"/>
    <cellStyle name="Обычный 3 13 8 5 4" xfId="28241"/>
    <cellStyle name="Обычный 3 13 8 6" xfId="28242"/>
    <cellStyle name="Обычный 3 13 8 6 2" xfId="28243"/>
    <cellStyle name="Обычный 3 13 8 6 2 2" xfId="28244"/>
    <cellStyle name="Обычный 3 13 8 6 3" xfId="28245"/>
    <cellStyle name="Обычный 3 13 8 7" xfId="28246"/>
    <cellStyle name="Обычный 3 13 8 7 2" xfId="28247"/>
    <cellStyle name="Обычный 3 13 8 8" xfId="28248"/>
    <cellStyle name="Обычный 3 13 9" xfId="28249"/>
    <cellStyle name="Обычный 3 13 9 2" xfId="28250"/>
    <cellStyle name="Обычный 3 13 9 2 2" xfId="28251"/>
    <cellStyle name="Обычный 3 13 9 2 2 2" xfId="28252"/>
    <cellStyle name="Обычный 3 13 9 2 2 2 2" xfId="28253"/>
    <cellStyle name="Обычный 3 13 9 2 2 2 2 2" xfId="28254"/>
    <cellStyle name="Обычный 3 13 9 2 2 2 2 2 2" xfId="28255"/>
    <cellStyle name="Обычный 3 13 9 2 2 2 2 3" xfId="28256"/>
    <cellStyle name="Обычный 3 13 9 2 2 2 3" xfId="28257"/>
    <cellStyle name="Обычный 3 13 9 2 2 2 3 2" xfId="28258"/>
    <cellStyle name="Обычный 3 13 9 2 2 2 4" xfId="28259"/>
    <cellStyle name="Обычный 3 13 9 2 2 3" xfId="28260"/>
    <cellStyle name="Обычный 3 13 9 2 2 3 2" xfId="28261"/>
    <cellStyle name="Обычный 3 13 9 2 2 3 2 2" xfId="28262"/>
    <cellStyle name="Обычный 3 13 9 2 2 3 3" xfId="28263"/>
    <cellStyle name="Обычный 3 13 9 2 2 4" xfId="28264"/>
    <cellStyle name="Обычный 3 13 9 2 2 4 2" xfId="28265"/>
    <cellStyle name="Обычный 3 13 9 2 2 5" xfId="28266"/>
    <cellStyle name="Обычный 3 13 9 2 3" xfId="28267"/>
    <cellStyle name="Обычный 3 13 9 2 3 2" xfId="28268"/>
    <cellStyle name="Обычный 3 13 9 2 3 2 2" xfId="28269"/>
    <cellStyle name="Обычный 3 13 9 2 3 2 2 2" xfId="28270"/>
    <cellStyle name="Обычный 3 13 9 2 3 2 2 2 2" xfId="28271"/>
    <cellStyle name="Обычный 3 13 9 2 3 2 2 3" xfId="28272"/>
    <cellStyle name="Обычный 3 13 9 2 3 2 3" xfId="28273"/>
    <cellStyle name="Обычный 3 13 9 2 3 2 3 2" xfId="28274"/>
    <cellStyle name="Обычный 3 13 9 2 3 2 4" xfId="28275"/>
    <cellStyle name="Обычный 3 13 9 2 3 3" xfId="28276"/>
    <cellStyle name="Обычный 3 13 9 2 3 3 2" xfId="28277"/>
    <cellStyle name="Обычный 3 13 9 2 3 3 2 2" xfId="28278"/>
    <cellStyle name="Обычный 3 13 9 2 3 3 3" xfId="28279"/>
    <cellStyle name="Обычный 3 13 9 2 3 4" xfId="28280"/>
    <cellStyle name="Обычный 3 13 9 2 3 4 2" xfId="28281"/>
    <cellStyle name="Обычный 3 13 9 2 3 5" xfId="28282"/>
    <cellStyle name="Обычный 3 13 9 2 4" xfId="28283"/>
    <cellStyle name="Обычный 3 13 9 2 4 2" xfId="28284"/>
    <cellStyle name="Обычный 3 13 9 2 4 2 2" xfId="28285"/>
    <cellStyle name="Обычный 3 13 9 2 4 2 2 2" xfId="28286"/>
    <cellStyle name="Обычный 3 13 9 2 4 2 3" xfId="28287"/>
    <cellStyle name="Обычный 3 13 9 2 4 3" xfId="28288"/>
    <cellStyle name="Обычный 3 13 9 2 4 3 2" xfId="28289"/>
    <cellStyle name="Обычный 3 13 9 2 4 4" xfId="28290"/>
    <cellStyle name="Обычный 3 13 9 2 5" xfId="28291"/>
    <cellStyle name="Обычный 3 13 9 2 5 2" xfId="28292"/>
    <cellStyle name="Обычный 3 13 9 2 5 2 2" xfId="28293"/>
    <cellStyle name="Обычный 3 13 9 2 5 3" xfId="28294"/>
    <cellStyle name="Обычный 3 13 9 2 6" xfId="28295"/>
    <cellStyle name="Обычный 3 13 9 2 6 2" xfId="28296"/>
    <cellStyle name="Обычный 3 13 9 2 7" xfId="28297"/>
    <cellStyle name="Обычный 3 13 9 3" xfId="28298"/>
    <cellStyle name="Обычный 3 13 9 3 2" xfId="28299"/>
    <cellStyle name="Обычный 3 13 9 3 2 2" xfId="28300"/>
    <cellStyle name="Обычный 3 13 9 3 2 2 2" xfId="28301"/>
    <cellStyle name="Обычный 3 13 9 3 2 2 2 2" xfId="28302"/>
    <cellStyle name="Обычный 3 13 9 3 2 2 3" xfId="28303"/>
    <cellStyle name="Обычный 3 13 9 3 2 3" xfId="28304"/>
    <cellStyle name="Обычный 3 13 9 3 2 3 2" xfId="28305"/>
    <cellStyle name="Обычный 3 13 9 3 2 4" xfId="28306"/>
    <cellStyle name="Обычный 3 13 9 3 3" xfId="28307"/>
    <cellStyle name="Обычный 3 13 9 3 3 2" xfId="28308"/>
    <cellStyle name="Обычный 3 13 9 3 3 2 2" xfId="28309"/>
    <cellStyle name="Обычный 3 13 9 3 3 3" xfId="28310"/>
    <cellStyle name="Обычный 3 13 9 3 4" xfId="28311"/>
    <cellStyle name="Обычный 3 13 9 3 4 2" xfId="28312"/>
    <cellStyle name="Обычный 3 13 9 3 5" xfId="28313"/>
    <cellStyle name="Обычный 3 13 9 4" xfId="28314"/>
    <cellStyle name="Обычный 3 13 9 4 2" xfId="28315"/>
    <cellStyle name="Обычный 3 13 9 4 2 2" xfId="28316"/>
    <cellStyle name="Обычный 3 13 9 4 2 2 2" xfId="28317"/>
    <cellStyle name="Обычный 3 13 9 4 2 2 2 2" xfId="28318"/>
    <cellStyle name="Обычный 3 13 9 4 2 2 3" xfId="28319"/>
    <cellStyle name="Обычный 3 13 9 4 2 3" xfId="28320"/>
    <cellStyle name="Обычный 3 13 9 4 2 3 2" xfId="28321"/>
    <cellStyle name="Обычный 3 13 9 4 2 4" xfId="28322"/>
    <cellStyle name="Обычный 3 13 9 4 3" xfId="28323"/>
    <cellStyle name="Обычный 3 13 9 4 3 2" xfId="28324"/>
    <cellStyle name="Обычный 3 13 9 4 3 2 2" xfId="28325"/>
    <cellStyle name="Обычный 3 13 9 4 3 3" xfId="28326"/>
    <cellStyle name="Обычный 3 13 9 4 4" xfId="28327"/>
    <cellStyle name="Обычный 3 13 9 4 4 2" xfId="28328"/>
    <cellStyle name="Обычный 3 13 9 4 5" xfId="28329"/>
    <cellStyle name="Обычный 3 13 9 5" xfId="28330"/>
    <cellStyle name="Обычный 3 13 9 5 2" xfId="28331"/>
    <cellStyle name="Обычный 3 13 9 5 2 2" xfId="28332"/>
    <cellStyle name="Обычный 3 13 9 5 2 2 2" xfId="28333"/>
    <cellStyle name="Обычный 3 13 9 5 2 3" xfId="28334"/>
    <cellStyle name="Обычный 3 13 9 5 3" xfId="28335"/>
    <cellStyle name="Обычный 3 13 9 5 3 2" xfId="28336"/>
    <cellStyle name="Обычный 3 13 9 5 4" xfId="28337"/>
    <cellStyle name="Обычный 3 13 9 6" xfId="28338"/>
    <cellStyle name="Обычный 3 13 9 6 2" xfId="28339"/>
    <cellStyle name="Обычный 3 13 9 6 2 2" xfId="28340"/>
    <cellStyle name="Обычный 3 13 9 6 3" xfId="28341"/>
    <cellStyle name="Обычный 3 13 9 7" xfId="28342"/>
    <cellStyle name="Обычный 3 13 9 7 2" xfId="28343"/>
    <cellStyle name="Обычный 3 13 9 8" xfId="28344"/>
    <cellStyle name="Обычный 3 14" xfId="28345"/>
    <cellStyle name="Обычный 3 14 10" xfId="28346"/>
    <cellStyle name="Обычный 3 14 10 2" xfId="28347"/>
    <cellStyle name="Обычный 3 14 10 2 2" xfId="28348"/>
    <cellStyle name="Обычный 3 14 10 2 2 2" xfId="28349"/>
    <cellStyle name="Обычный 3 14 10 2 2 2 2" xfId="28350"/>
    <cellStyle name="Обычный 3 14 10 2 2 2 2 2" xfId="28351"/>
    <cellStyle name="Обычный 3 14 10 2 2 2 2 2 2" xfId="28352"/>
    <cellStyle name="Обычный 3 14 10 2 2 2 2 3" xfId="28353"/>
    <cellStyle name="Обычный 3 14 10 2 2 2 3" xfId="28354"/>
    <cellStyle name="Обычный 3 14 10 2 2 2 3 2" xfId="28355"/>
    <cellStyle name="Обычный 3 14 10 2 2 2 4" xfId="28356"/>
    <cellStyle name="Обычный 3 14 10 2 2 3" xfId="28357"/>
    <cellStyle name="Обычный 3 14 10 2 2 3 2" xfId="28358"/>
    <cellStyle name="Обычный 3 14 10 2 2 3 2 2" xfId="28359"/>
    <cellStyle name="Обычный 3 14 10 2 2 3 3" xfId="28360"/>
    <cellStyle name="Обычный 3 14 10 2 2 4" xfId="28361"/>
    <cellStyle name="Обычный 3 14 10 2 2 4 2" xfId="28362"/>
    <cellStyle name="Обычный 3 14 10 2 2 5" xfId="28363"/>
    <cellStyle name="Обычный 3 14 10 2 3" xfId="28364"/>
    <cellStyle name="Обычный 3 14 10 2 3 2" xfId="28365"/>
    <cellStyle name="Обычный 3 14 10 2 3 2 2" xfId="28366"/>
    <cellStyle name="Обычный 3 14 10 2 3 2 2 2" xfId="28367"/>
    <cellStyle name="Обычный 3 14 10 2 3 2 2 2 2" xfId="28368"/>
    <cellStyle name="Обычный 3 14 10 2 3 2 2 3" xfId="28369"/>
    <cellStyle name="Обычный 3 14 10 2 3 2 3" xfId="28370"/>
    <cellStyle name="Обычный 3 14 10 2 3 2 3 2" xfId="28371"/>
    <cellStyle name="Обычный 3 14 10 2 3 2 4" xfId="28372"/>
    <cellStyle name="Обычный 3 14 10 2 3 3" xfId="28373"/>
    <cellStyle name="Обычный 3 14 10 2 3 3 2" xfId="28374"/>
    <cellStyle name="Обычный 3 14 10 2 3 3 2 2" xfId="28375"/>
    <cellStyle name="Обычный 3 14 10 2 3 3 3" xfId="28376"/>
    <cellStyle name="Обычный 3 14 10 2 3 4" xfId="28377"/>
    <cellStyle name="Обычный 3 14 10 2 3 4 2" xfId="28378"/>
    <cellStyle name="Обычный 3 14 10 2 3 5" xfId="28379"/>
    <cellStyle name="Обычный 3 14 10 2 4" xfId="28380"/>
    <cellStyle name="Обычный 3 14 10 2 4 2" xfId="28381"/>
    <cellStyle name="Обычный 3 14 10 2 4 2 2" xfId="28382"/>
    <cellStyle name="Обычный 3 14 10 2 4 2 2 2" xfId="28383"/>
    <cellStyle name="Обычный 3 14 10 2 4 2 3" xfId="28384"/>
    <cellStyle name="Обычный 3 14 10 2 4 3" xfId="28385"/>
    <cellStyle name="Обычный 3 14 10 2 4 3 2" xfId="28386"/>
    <cellStyle name="Обычный 3 14 10 2 4 4" xfId="28387"/>
    <cellStyle name="Обычный 3 14 10 2 5" xfId="28388"/>
    <cellStyle name="Обычный 3 14 10 2 5 2" xfId="28389"/>
    <cellStyle name="Обычный 3 14 10 2 5 2 2" xfId="28390"/>
    <cellStyle name="Обычный 3 14 10 2 5 3" xfId="28391"/>
    <cellStyle name="Обычный 3 14 10 2 6" xfId="28392"/>
    <cellStyle name="Обычный 3 14 10 2 6 2" xfId="28393"/>
    <cellStyle name="Обычный 3 14 10 2 7" xfId="28394"/>
    <cellStyle name="Обычный 3 14 10 3" xfId="28395"/>
    <cellStyle name="Обычный 3 14 10 3 2" xfId="28396"/>
    <cellStyle name="Обычный 3 14 10 3 2 2" xfId="28397"/>
    <cellStyle name="Обычный 3 14 10 3 2 2 2" xfId="28398"/>
    <cellStyle name="Обычный 3 14 10 3 2 2 2 2" xfId="28399"/>
    <cellStyle name="Обычный 3 14 10 3 2 2 3" xfId="28400"/>
    <cellStyle name="Обычный 3 14 10 3 2 3" xfId="28401"/>
    <cellStyle name="Обычный 3 14 10 3 2 3 2" xfId="28402"/>
    <cellStyle name="Обычный 3 14 10 3 2 4" xfId="28403"/>
    <cellStyle name="Обычный 3 14 10 3 3" xfId="28404"/>
    <cellStyle name="Обычный 3 14 10 3 3 2" xfId="28405"/>
    <cellStyle name="Обычный 3 14 10 3 3 2 2" xfId="28406"/>
    <cellStyle name="Обычный 3 14 10 3 3 3" xfId="28407"/>
    <cellStyle name="Обычный 3 14 10 3 4" xfId="28408"/>
    <cellStyle name="Обычный 3 14 10 3 4 2" xfId="28409"/>
    <cellStyle name="Обычный 3 14 10 3 5" xfId="28410"/>
    <cellStyle name="Обычный 3 14 10 4" xfId="28411"/>
    <cellStyle name="Обычный 3 14 10 4 2" xfId="28412"/>
    <cellStyle name="Обычный 3 14 10 4 2 2" xfId="28413"/>
    <cellStyle name="Обычный 3 14 10 4 2 2 2" xfId="28414"/>
    <cellStyle name="Обычный 3 14 10 4 2 2 2 2" xfId="28415"/>
    <cellStyle name="Обычный 3 14 10 4 2 2 3" xfId="28416"/>
    <cellStyle name="Обычный 3 14 10 4 2 3" xfId="28417"/>
    <cellStyle name="Обычный 3 14 10 4 2 3 2" xfId="28418"/>
    <cellStyle name="Обычный 3 14 10 4 2 4" xfId="28419"/>
    <cellStyle name="Обычный 3 14 10 4 3" xfId="28420"/>
    <cellStyle name="Обычный 3 14 10 4 3 2" xfId="28421"/>
    <cellStyle name="Обычный 3 14 10 4 3 2 2" xfId="28422"/>
    <cellStyle name="Обычный 3 14 10 4 3 3" xfId="28423"/>
    <cellStyle name="Обычный 3 14 10 4 4" xfId="28424"/>
    <cellStyle name="Обычный 3 14 10 4 4 2" xfId="28425"/>
    <cellStyle name="Обычный 3 14 10 4 5" xfId="28426"/>
    <cellStyle name="Обычный 3 14 10 5" xfId="28427"/>
    <cellStyle name="Обычный 3 14 10 5 2" xfId="28428"/>
    <cellStyle name="Обычный 3 14 10 5 2 2" xfId="28429"/>
    <cellStyle name="Обычный 3 14 10 5 2 2 2" xfId="28430"/>
    <cellStyle name="Обычный 3 14 10 5 2 3" xfId="28431"/>
    <cellStyle name="Обычный 3 14 10 5 3" xfId="28432"/>
    <cellStyle name="Обычный 3 14 10 5 3 2" xfId="28433"/>
    <cellStyle name="Обычный 3 14 10 5 4" xfId="28434"/>
    <cellStyle name="Обычный 3 14 10 6" xfId="28435"/>
    <cellStyle name="Обычный 3 14 10 6 2" xfId="28436"/>
    <cellStyle name="Обычный 3 14 10 6 2 2" xfId="28437"/>
    <cellStyle name="Обычный 3 14 10 6 3" xfId="28438"/>
    <cellStyle name="Обычный 3 14 10 7" xfId="28439"/>
    <cellStyle name="Обычный 3 14 10 7 2" xfId="28440"/>
    <cellStyle name="Обычный 3 14 10 8" xfId="28441"/>
    <cellStyle name="Обычный 3 14 11" xfId="28442"/>
    <cellStyle name="Обычный 3 14 11 2" xfId="28443"/>
    <cellStyle name="Обычный 3 14 11 2 2" xfId="28444"/>
    <cellStyle name="Обычный 3 14 11 2 2 2" xfId="28445"/>
    <cellStyle name="Обычный 3 14 11 2 2 2 2" xfId="28446"/>
    <cellStyle name="Обычный 3 14 11 2 2 2 2 2" xfId="28447"/>
    <cellStyle name="Обычный 3 14 11 2 2 2 2 2 2" xfId="28448"/>
    <cellStyle name="Обычный 3 14 11 2 2 2 2 3" xfId="28449"/>
    <cellStyle name="Обычный 3 14 11 2 2 2 3" xfId="28450"/>
    <cellStyle name="Обычный 3 14 11 2 2 2 3 2" xfId="28451"/>
    <cellStyle name="Обычный 3 14 11 2 2 2 4" xfId="28452"/>
    <cellStyle name="Обычный 3 14 11 2 2 3" xfId="28453"/>
    <cellStyle name="Обычный 3 14 11 2 2 3 2" xfId="28454"/>
    <cellStyle name="Обычный 3 14 11 2 2 3 2 2" xfId="28455"/>
    <cellStyle name="Обычный 3 14 11 2 2 3 3" xfId="28456"/>
    <cellStyle name="Обычный 3 14 11 2 2 4" xfId="28457"/>
    <cellStyle name="Обычный 3 14 11 2 2 4 2" xfId="28458"/>
    <cellStyle name="Обычный 3 14 11 2 2 5" xfId="28459"/>
    <cellStyle name="Обычный 3 14 11 2 3" xfId="28460"/>
    <cellStyle name="Обычный 3 14 11 2 3 2" xfId="28461"/>
    <cellStyle name="Обычный 3 14 11 2 3 2 2" xfId="28462"/>
    <cellStyle name="Обычный 3 14 11 2 3 2 2 2" xfId="28463"/>
    <cellStyle name="Обычный 3 14 11 2 3 2 2 2 2" xfId="28464"/>
    <cellStyle name="Обычный 3 14 11 2 3 2 2 3" xfId="28465"/>
    <cellStyle name="Обычный 3 14 11 2 3 2 3" xfId="28466"/>
    <cellStyle name="Обычный 3 14 11 2 3 2 3 2" xfId="28467"/>
    <cellStyle name="Обычный 3 14 11 2 3 2 4" xfId="28468"/>
    <cellStyle name="Обычный 3 14 11 2 3 3" xfId="28469"/>
    <cellStyle name="Обычный 3 14 11 2 3 3 2" xfId="28470"/>
    <cellStyle name="Обычный 3 14 11 2 3 3 2 2" xfId="28471"/>
    <cellStyle name="Обычный 3 14 11 2 3 3 3" xfId="28472"/>
    <cellStyle name="Обычный 3 14 11 2 3 4" xfId="28473"/>
    <cellStyle name="Обычный 3 14 11 2 3 4 2" xfId="28474"/>
    <cellStyle name="Обычный 3 14 11 2 3 5" xfId="28475"/>
    <cellStyle name="Обычный 3 14 11 2 4" xfId="28476"/>
    <cellStyle name="Обычный 3 14 11 2 4 2" xfId="28477"/>
    <cellStyle name="Обычный 3 14 11 2 4 2 2" xfId="28478"/>
    <cellStyle name="Обычный 3 14 11 2 4 2 2 2" xfId="28479"/>
    <cellStyle name="Обычный 3 14 11 2 4 2 3" xfId="28480"/>
    <cellStyle name="Обычный 3 14 11 2 4 3" xfId="28481"/>
    <cellStyle name="Обычный 3 14 11 2 4 3 2" xfId="28482"/>
    <cellStyle name="Обычный 3 14 11 2 4 4" xfId="28483"/>
    <cellStyle name="Обычный 3 14 11 2 5" xfId="28484"/>
    <cellStyle name="Обычный 3 14 11 2 5 2" xfId="28485"/>
    <cellStyle name="Обычный 3 14 11 2 5 2 2" xfId="28486"/>
    <cellStyle name="Обычный 3 14 11 2 5 3" xfId="28487"/>
    <cellStyle name="Обычный 3 14 11 2 6" xfId="28488"/>
    <cellStyle name="Обычный 3 14 11 2 6 2" xfId="28489"/>
    <cellStyle name="Обычный 3 14 11 2 7" xfId="28490"/>
    <cellStyle name="Обычный 3 14 11 3" xfId="28491"/>
    <cellStyle name="Обычный 3 14 11 3 2" xfId="28492"/>
    <cellStyle name="Обычный 3 14 11 3 2 2" xfId="28493"/>
    <cellStyle name="Обычный 3 14 11 3 2 2 2" xfId="28494"/>
    <cellStyle name="Обычный 3 14 11 3 2 2 2 2" xfId="28495"/>
    <cellStyle name="Обычный 3 14 11 3 2 2 3" xfId="28496"/>
    <cellStyle name="Обычный 3 14 11 3 2 3" xfId="28497"/>
    <cellStyle name="Обычный 3 14 11 3 2 3 2" xfId="28498"/>
    <cellStyle name="Обычный 3 14 11 3 2 4" xfId="28499"/>
    <cellStyle name="Обычный 3 14 11 3 3" xfId="28500"/>
    <cellStyle name="Обычный 3 14 11 3 3 2" xfId="28501"/>
    <cellStyle name="Обычный 3 14 11 3 3 2 2" xfId="28502"/>
    <cellStyle name="Обычный 3 14 11 3 3 3" xfId="28503"/>
    <cellStyle name="Обычный 3 14 11 3 4" xfId="28504"/>
    <cellStyle name="Обычный 3 14 11 3 4 2" xfId="28505"/>
    <cellStyle name="Обычный 3 14 11 3 5" xfId="28506"/>
    <cellStyle name="Обычный 3 14 11 4" xfId="28507"/>
    <cellStyle name="Обычный 3 14 11 4 2" xfId="28508"/>
    <cellStyle name="Обычный 3 14 11 4 2 2" xfId="28509"/>
    <cellStyle name="Обычный 3 14 11 4 2 2 2" xfId="28510"/>
    <cellStyle name="Обычный 3 14 11 4 2 2 2 2" xfId="28511"/>
    <cellStyle name="Обычный 3 14 11 4 2 2 3" xfId="28512"/>
    <cellStyle name="Обычный 3 14 11 4 2 3" xfId="28513"/>
    <cellStyle name="Обычный 3 14 11 4 2 3 2" xfId="28514"/>
    <cellStyle name="Обычный 3 14 11 4 2 4" xfId="28515"/>
    <cellStyle name="Обычный 3 14 11 4 3" xfId="28516"/>
    <cellStyle name="Обычный 3 14 11 4 3 2" xfId="28517"/>
    <cellStyle name="Обычный 3 14 11 4 3 2 2" xfId="28518"/>
    <cellStyle name="Обычный 3 14 11 4 3 3" xfId="28519"/>
    <cellStyle name="Обычный 3 14 11 4 4" xfId="28520"/>
    <cellStyle name="Обычный 3 14 11 4 4 2" xfId="28521"/>
    <cellStyle name="Обычный 3 14 11 4 5" xfId="28522"/>
    <cellStyle name="Обычный 3 14 11 5" xfId="28523"/>
    <cellStyle name="Обычный 3 14 11 5 2" xfId="28524"/>
    <cellStyle name="Обычный 3 14 11 5 2 2" xfId="28525"/>
    <cellStyle name="Обычный 3 14 11 5 2 2 2" xfId="28526"/>
    <cellStyle name="Обычный 3 14 11 5 2 3" xfId="28527"/>
    <cellStyle name="Обычный 3 14 11 5 3" xfId="28528"/>
    <cellStyle name="Обычный 3 14 11 5 3 2" xfId="28529"/>
    <cellStyle name="Обычный 3 14 11 5 4" xfId="28530"/>
    <cellStyle name="Обычный 3 14 11 6" xfId="28531"/>
    <cellStyle name="Обычный 3 14 11 6 2" xfId="28532"/>
    <cellStyle name="Обычный 3 14 11 6 2 2" xfId="28533"/>
    <cellStyle name="Обычный 3 14 11 6 3" xfId="28534"/>
    <cellStyle name="Обычный 3 14 11 7" xfId="28535"/>
    <cellStyle name="Обычный 3 14 11 7 2" xfId="28536"/>
    <cellStyle name="Обычный 3 14 11 8" xfId="28537"/>
    <cellStyle name="Обычный 3 14 12" xfId="28538"/>
    <cellStyle name="Обычный 3 14 12 2" xfId="28539"/>
    <cellStyle name="Обычный 3 14 12 2 2" xfId="28540"/>
    <cellStyle name="Обычный 3 14 12 2 2 2" xfId="28541"/>
    <cellStyle name="Обычный 3 14 12 2 2 2 2" xfId="28542"/>
    <cellStyle name="Обычный 3 14 12 2 2 2 2 2" xfId="28543"/>
    <cellStyle name="Обычный 3 14 12 2 2 2 2 2 2" xfId="28544"/>
    <cellStyle name="Обычный 3 14 12 2 2 2 2 3" xfId="28545"/>
    <cellStyle name="Обычный 3 14 12 2 2 2 3" xfId="28546"/>
    <cellStyle name="Обычный 3 14 12 2 2 2 3 2" xfId="28547"/>
    <cellStyle name="Обычный 3 14 12 2 2 2 4" xfId="28548"/>
    <cellStyle name="Обычный 3 14 12 2 2 3" xfId="28549"/>
    <cellStyle name="Обычный 3 14 12 2 2 3 2" xfId="28550"/>
    <cellStyle name="Обычный 3 14 12 2 2 3 2 2" xfId="28551"/>
    <cellStyle name="Обычный 3 14 12 2 2 3 3" xfId="28552"/>
    <cellStyle name="Обычный 3 14 12 2 2 4" xfId="28553"/>
    <cellStyle name="Обычный 3 14 12 2 2 4 2" xfId="28554"/>
    <cellStyle name="Обычный 3 14 12 2 2 5" xfId="28555"/>
    <cellStyle name="Обычный 3 14 12 2 3" xfId="28556"/>
    <cellStyle name="Обычный 3 14 12 2 3 2" xfId="28557"/>
    <cellStyle name="Обычный 3 14 12 2 3 2 2" xfId="28558"/>
    <cellStyle name="Обычный 3 14 12 2 3 2 2 2" xfId="28559"/>
    <cellStyle name="Обычный 3 14 12 2 3 2 2 2 2" xfId="28560"/>
    <cellStyle name="Обычный 3 14 12 2 3 2 2 3" xfId="28561"/>
    <cellStyle name="Обычный 3 14 12 2 3 2 3" xfId="28562"/>
    <cellStyle name="Обычный 3 14 12 2 3 2 3 2" xfId="28563"/>
    <cellStyle name="Обычный 3 14 12 2 3 2 4" xfId="28564"/>
    <cellStyle name="Обычный 3 14 12 2 3 3" xfId="28565"/>
    <cellStyle name="Обычный 3 14 12 2 3 3 2" xfId="28566"/>
    <cellStyle name="Обычный 3 14 12 2 3 3 2 2" xfId="28567"/>
    <cellStyle name="Обычный 3 14 12 2 3 3 3" xfId="28568"/>
    <cellStyle name="Обычный 3 14 12 2 3 4" xfId="28569"/>
    <cellStyle name="Обычный 3 14 12 2 3 4 2" xfId="28570"/>
    <cellStyle name="Обычный 3 14 12 2 3 5" xfId="28571"/>
    <cellStyle name="Обычный 3 14 12 2 4" xfId="28572"/>
    <cellStyle name="Обычный 3 14 12 2 4 2" xfId="28573"/>
    <cellStyle name="Обычный 3 14 12 2 4 2 2" xfId="28574"/>
    <cellStyle name="Обычный 3 14 12 2 4 2 2 2" xfId="28575"/>
    <cellStyle name="Обычный 3 14 12 2 4 2 3" xfId="28576"/>
    <cellStyle name="Обычный 3 14 12 2 4 3" xfId="28577"/>
    <cellStyle name="Обычный 3 14 12 2 4 3 2" xfId="28578"/>
    <cellStyle name="Обычный 3 14 12 2 4 4" xfId="28579"/>
    <cellStyle name="Обычный 3 14 12 2 5" xfId="28580"/>
    <cellStyle name="Обычный 3 14 12 2 5 2" xfId="28581"/>
    <cellStyle name="Обычный 3 14 12 2 5 2 2" xfId="28582"/>
    <cellStyle name="Обычный 3 14 12 2 5 3" xfId="28583"/>
    <cellStyle name="Обычный 3 14 12 2 6" xfId="28584"/>
    <cellStyle name="Обычный 3 14 12 2 6 2" xfId="28585"/>
    <cellStyle name="Обычный 3 14 12 2 7" xfId="28586"/>
    <cellStyle name="Обычный 3 14 12 3" xfId="28587"/>
    <cellStyle name="Обычный 3 14 12 3 2" xfId="28588"/>
    <cellStyle name="Обычный 3 14 12 3 2 2" xfId="28589"/>
    <cellStyle name="Обычный 3 14 12 3 2 2 2" xfId="28590"/>
    <cellStyle name="Обычный 3 14 12 3 2 2 2 2" xfId="28591"/>
    <cellStyle name="Обычный 3 14 12 3 2 2 3" xfId="28592"/>
    <cellStyle name="Обычный 3 14 12 3 2 3" xfId="28593"/>
    <cellStyle name="Обычный 3 14 12 3 2 3 2" xfId="28594"/>
    <cellStyle name="Обычный 3 14 12 3 2 4" xfId="28595"/>
    <cellStyle name="Обычный 3 14 12 3 3" xfId="28596"/>
    <cellStyle name="Обычный 3 14 12 3 3 2" xfId="28597"/>
    <cellStyle name="Обычный 3 14 12 3 3 2 2" xfId="28598"/>
    <cellStyle name="Обычный 3 14 12 3 3 3" xfId="28599"/>
    <cellStyle name="Обычный 3 14 12 3 4" xfId="28600"/>
    <cellStyle name="Обычный 3 14 12 3 4 2" xfId="28601"/>
    <cellStyle name="Обычный 3 14 12 3 5" xfId="28602"/>
    <cellStyle name="Обычный 3 14 12 4" xfId="28603"/>
    <cellStyle name="Обычный 3 14 12 4 2" xfId="28604"/>
    <cellStyle name="Обычный 3 14 12 4 2 2" xfId="28605"/>
    <cellStyle name="Обычный 3 14 12 4 2 2 2" xfId="28606"/>
    <cellStyle name="Обычный 3 14 12 4 2 2 2 2" xfId="28607"/>
    <cellStyle name="Обычный 3 14 12 4 2 2 3" xfId="28608"/>
    <cellStyle name="Обычный 3 14 12 4 2 3" xfId="28609"/>
    <cellStyle name="Обычный 3 14 12 4 2 3 2" xfId="28610"/>
    <cellStyle name="Обычный 3 14 12 4 2 4" xfId="28611"/>
    <cellStyle name="Обычный 3 14 12 4 3" xfId="28612"/>
    <cellStyle name="Обычный 3 14 12 4 3 2" xfId="28613"/>
    <cellStyle name="Обычный 3 14 12 4 3 2 2" xfId="28614"/>
    <cellStyle name="Обычный 3 14 12 4 3 3" xfId="28615"/>
    <cellStyle name="Обычный 3 14 12 4 4" xfId="28616"/>
    <cellStyle name="Обычный 3 14 12 4 4 2" xfId="28617"/>
    <cellStyle name="Обычный 3 14 12 4 5" xfId="28618"/>
    <cellStyle name="Обычный 3 14 12 5" xfId="28619"/>
    <cellStyle name="Обычный 3 14 12 5 2" xfId="28620"/>
    <cellStyle name="Обычный 3 14 12 5 2 2" xfId="28621"/>
    <cellStyle name="Обычный 3 14 12 5 2 2 2" xfId="28622"/>
    <cellStyle name="Обычный 3 14 12 5 2 3" xfId="28623"/>
    <cellStyle name="Обычный 3 14 12 5 3" xfId="28624"/>
    <cellStyle name="Обычный 3 14 12 5 3 2" xfId="28625"/>
    <cellStyle name="Обычный 3 14 12 5 4" xfId="28626"/>
    <cellStyle name="Обычный 3 14 12 6" xfId="28627"/>
    <cellStyle name="Обычный 3 14 12 6 2" xfId="28628"/>
    <cellStyle name="Обычный 3 14 12 6 2 2" xfId="28629"/>
    <cellStyle name="Обычный 3 14 12 6 3" xfId="28630"/>
    <cellStyle name="Обычный 3 14 12 7" xfId="28631"/>
    <cellStyle name="Обычный 3 14 12 7 2" xfId="28632"/>
    <cellStyle name="Обычный 3 14 12 8" xfId="28633"/>
    <cellStyle name="Обычный 3 14 13" xfId="28634"/>
    <cellStyle name="Обычный 3 14 13 2" xfId="28635"/>
    <cellStyle name="Обычный 3 14 13 2 2" xfId="28636"/>
    <cellStyle name="Обычный 3 14 13 2 2 2" xfId="28637"/>
    <cellStyle name="Обычный 3 14 13 2 2 2 2" xfId="28638"/>
    <cellStyle name="Обычный 3 14 13 2 2 2 2 2" xfId="28639"/>
    <cellStyle name="Обычный 3 14 13 2 2 2 2 2 2" xfId="28640"/>
    <cellStyle name="Обычный 3 14 13 2 2 2 2 3" xfId="28641"/>
    <cellStyle name="Обычный 3 14 13 2 2 2 3" xfId="28642"/>
    <cellStyle name="Обычный 3 14 13 2 2 2 3 2" xfId="28643"/>
    <cellStyle name="Обычный 3 14 13 2 2 2 4" xfId="28644"/>
    <cellStyle name="Обычный 3 14 13 2 2 3" xfId="28645"/>
    <cellStyle name="Обычный 3 14 13 2 2 3 2" xfId="28646"/>
    <cellStyle name="Обычный 3 14 13 2 2 3 2 2" xfId="28647"/>
    <cellStyle name="Обычный 3 14 13 2 2 3 3" xfId="28648"/>
    <cellStyle name="Обычный 3 14 13 2 2 4" xfId="28649"/>
    <cellStyle name="Обычный 3 14 13 2 2 4 2" xfId="28650"/>
    <cellStyle name="Обычный 3 14 13 2 2 5" xfId="28651"/>
    <cellStyle name="Обычный 3 14 13 2 3" xfId="28652"/>
    <cellStyle name="Обычный 3 14 13 2 3 2" xfId="28653"/>
    <cellStyle name="Обычный 3 14 13 2 3 2 2" xfId="28654"/>
    <cellStyle name="Обычный 3 14 13 2 3 2 2 2" xfId="28655"/>
    <cellStyle name="Обычный 3 14 13 2 3 2 2 2 2" xfId="28656"/>
    <cellStyle name="Обычный 3 14 13 2 3 2 2 3" xfId="28657"/>
    <cellStyle name="Обычный 3 14 13 2 3 2 3" xfId="28658"/>
    <cellStyle name="Обычный 3 14 13 2 3 2 3 2" xfId="28659"/>
    <cellStyle name="Обычный 3 14 13 2 3 2 4" xfId="28660"/>
    <cellStyle name="Обычный 3 14 13 2 3 3" xfId="28661"/>
    <cellStyle name="Обычный 3 14 13 2 3 3 2" xfId="28662"/>
    <cellStyle name="Обычный 3 14 13 2 3 3 2 2" xfId="28663"/>
    <cellStyle name="Обычный 3 14 13 2 3 3 3" xfId="28664"/>
    <cellStyle name="Обычный 3 14 13 2 3 4" xfId="28665"/>
    <cellStyle name="Обычный 3 14 13 2 3 4 2" xfId="28666"/>
    <cellStyle name="Обычный 3 14 13 2 3 5" xfId="28667"/>
    <cellStyle name="Обычный 3 14 13 2 4" xfId="28668"/>
    <cellStyle name="Обычный 3 14 13 2 4 2" xfId="28669"/>
    <cellStyle name="Обычный 3 14 13 2 4 2 2" xfId="28670"/>
    <cellStyle name="Обычный 3 14 13 2 4 2 2 2" xfId="28671"/>
    <cellStyle name="Обычный 3 14 13 2 4 2 3" xfId="28672"/>
    <cellStyle name="Обычный 3 14 13 2 4 3" xfId="28673"/>
    <cellStyle name="Обычный 3 14 13 2 4 3 2" xfId="28674"/>
    <cellStyle name="Обычный 3 14 13 2 4 4" xfId="28675"/>
    <cellStyle name="Обычный 3 14 13 2 5" xfId="28676"/>
    <cellStyle name="Обычный 3 14 13 2 5 2" xfId="28677"/>
    <cellStyle name="Обычный 3 14 13 2 5 2 2" xfId="28678"/>
    <cellStyle name="Обычный 3 14 13 2 5 3" xfId="28679"/>
    <cellStyle name="Обычный 3 14 13 2 6" xfId="28680"/>
    <cellStyle name="Обычный 3 14 13 2 6 2" xfId="28681"/>
    <cellStyle name="Обычный 3 14 13 2 7" xfId="28682"/>
    <cellStyle name="Обычный 3 14 13 3" xfId="28683"/>
    <cellStyle name="Обычный 3 14 13 3 2" xfId="28684"/>
    <cellStyle name="Обычный 3 14 13 3 2 2" xfId="28685"/>
    <cellStyle name="Обычный 3 14 13 3 2 2 2" xfId="28686"/>
    <cellStyle name="Обычный 3 14 13 3 2 2 2 2" xfId="28687"/>
    <cellStyle name="Обычный 3 14 13 3 2 2 3" xfId="28688"/>
    <cellStyle name="Обычный 3 14 13 3 2 3" xfId="28689"/>
    <cellStyle name="Обычный 3 14 13 3 2 3 2" xfId="28690"/>
    <cellStyle name="Обычный 3 14 13 3 2 4" xfId="28691"/>
    <cellStyle name="Обычный 3 14 13 3 3" xfId="28692"/>
    <cellStyle name="Обычный 3 14 13 3 3 2" xfId="28693"/>
    <cellStyle name="Обычный 3 14 13 3 3 2 2" xfId="28694"/>
    <cellStyle name="Обычный 3 14 13 3 3 3" xfId="28695"/>
    <cellStyle name="Обычный 3 14 13 3 4" xfId="28696"/>
    <cellStyle name="Обычный 3 14 13 3 4 2" xfId="28697"/>
    <cellStyle name="Обычный 3 14 13 3 5" xfId="28698"/>
    <cellStyle name="Обычный 3 14 13 4" xfId="28699"/>
    <cellStyle name="Обычный 3 14 13 4 2" xfId="28700"/>
    <cellStyle name="Обычный 3 14 13 4 2 2" xfId="28701"/>
    <cellStyle name="Обычный 3 14 13 4 2 2 2" xfId="28702"/>
    <cellStyle name="Обычный 3 14 13 4 2 2 2 2" xfId="28703"/>
    <cellStyle name="Обычный 3 14 13 4 2 2 3" xfId="28704"/>
    <cellStyle name="Обычный 3 14 13 4 2 3" xfId="28705"/>
    <cellStyle name="Обычный 3 14 13 4 2 3 2" xfId="28706"/>
    <cellStyle name="Обычный 3 14 13 4 2 4" xfId="28707"/>
    <cellStyle name="Обычный 3 14 13 4 3" xfId="28708"/>
    <cellStyle name="Обычный 3 14 13 4 3 2" xfId="28709"/>
    <cellStyle name="Обычный 3 14 13 4 3 2 2" xfId="28710"/>
    <cellStyle name="Обычный 3 14 13 4 3 3" xfId="28711"/>
    <cellStyle name="Обычный 3 14 13 4 4" xfId="28712"/>
    <cellStyle name="Обычный 3 14 13 4 4 2" xfId="28713"/>
    <cellStyle name="Обычный 3 14 13 4 5" xfId="28714"/>
    <cellStyle name="Обычный 3 14 13 5" xfId="28715"/>
    <cellStyle name="Обычный 3 14 13 5 2" xfId="28716"/>
    <cellStyle name="Обычный 3 14 13 5 2 2" xfId="28717"/>
    <cellStyle name="Обычный 3 14 13 5 2 2 2" xfId="28718"/>
    <cellStyle name="Обычный 3 14 13 5 2 3" xfId="28719"/>
    <cellStyle name="Обычный 3 14 13 5 3" xfId="28720"/>
    <cellStyle name="Обычный 3 14 13 5 3 2" xfId="28721"/>
    <cellStyle name="Обычный 3 14 13 5 4" xfId="28722"/>
    <cellStyle name="Обычный 3 14 13 6" xfId="28723"/>
    <cellStyle name="Обычный 3 14 13 6 2" xfId="28724"/>
    <cellStyle name="Обычный 3 14 13 6 2 2" xfId="28725"/>
    <cellStyle name="Обычный 3 14 13 6 3" xfId="28726"/>
    <cellStyle name="Обычный 3 14 13 7" xfId="28727"/>
    <cellStyle name="Обычный 3 14 13 7 2" xfId="28728"/>
    <cellStyle name="Обычный 3 14 13 8" xfId="28729"/>
    <cellStyle name="Обычный 3 14 14" xfId="28730"/>
    <cellStyle name="Обычный 3 14 14 2" xfId="28731"/>
    <cellStyle name="Обычный 3 14 14 2 2" xfId="28732"/>
    <cellStyle name="Обычный 3 14 14 2 2 2" xfId="28733"/>
    <cellStyle name="Обычный 3 14 14 2 2 2 2" xfId="28734"/>
    <cellStyle name="Обычный 3 14 14 2 2 2 2 2" xfId="28735"/>
    <cellStyle name="Обычный 3 14 14 2 2 2 2 2 2" xfId="28736"/>
    <cellStyle name="Обычный 3 14 14 2 2 2 2 3" xfId="28737"/>
    <cellStyle name="Обычный 3 14 14 2 2 2 3" xfId="28738"/>
    <cellStyle name="Обычный 3 14 14 2 2 2 3 2" xfId="28739"/>
    <cellStyle name="Обычный 3 14 14 2 2 2 4" xfId="28740"/>
    <cellStyle name="Обычный 3 14 14 2 2 3" xfId="28741"/>
    <cellStyle name="Обычный 3 14 14 2 2 3 2" xfId="28742"/>
    <cellStyle name="Обычный 3 14 14 2 2 3 2 2" xfId="28743"/>
    <cellStyle name="Обычный 3 14 14 2 2 3 3" xfId="28744"/>
    <cellStyle name="Обычный 3 14 14 2 2 4" xfId="28745"/>
    <cellStyle name="Обычный 3 14 14 2 2 4 2" xfId="28746"/>
    <cellStyle name="Обычный 3 14 14 2 2 5" xfId="28747"/>
    <cellStyle name="Обычный 3 14 14 2 3" xfId="28748"/>
    <cellStyle name="Обычный 3 14 14 2 3 2" xfId="28749"/>
    <cellStyle name="Обычный 3 14 14 2 3 2 2" xfId="28750"/>
    <cellStyle name="Обычный 3 14 14 2 3 2 2 2" xfId="28751"/>
    <cellStyle name="Обычный 3 14 14 2 3 2 2 2 2" xfId="28752"/>
    <cellStyle name="Обычный 3 14 14 2 3 2 2 3" xfId="28753"/>
    <cellStyle name="Обычный 3 14 14 2 3 2 3" xfId="28754"/>
    <cellStyle name="Обычный 3 14 14 2 3 2 3 2" xfId="28755"/>
    <cellStyle name="Обычный 3 14 14 2 3 2 4" xfId="28756"/>
    <cellStyle name="Обычный 3 14 14 2 3 3" xfId="28757"/>
    <cellStyle name="Обычный 3 14 14 2 3 3 2" xfId="28758"/>
    <cellStyle name="Обычный 3 14 14 2 3 3 2 2" xfId="28759"/>
    <cellStyle name="Обычный 3 14 14 2 3 3 3" xfId="28760"/>
    <cellStyle name="Обычный 3 14 14 2 3 4" xfId="28761"/>
    <cellStyle name="Обычный 3 14 14 2 3 4 2" xfId="28762"/>
    <cellStyle name="Обычный 3 14 14 2 3 5" xfId="28763"/>
    <cellStyle name="Обычный 3 14 14 2 4" xfId="28764"/>
    <cellStyle name="Обычный 3 14 14 2 4 2" xfId="28765"/>
    <cellStyle name="Обычный 3 14 14 2 4 2 2" xfId="28766"/>
    <cellStyle name="Обычный 3 14 14 2 4 2 2 2" xfId="28767"/>
    <cellStyle name="Обычный 3 14 14 2 4 2 3" xfId="28768"/>
    <cellStyle name="Обычный 3 14 14 2 4 3" xfId="28769"/>
    <cellStyle name="Обычный 3 14 14 2 4 3 2" xfId="28770"/>
    <cellStyle name="Обычный 3 14 14 2 4 4" xfId="28771"/>
    <cellStyle name="Обычный 3 14 14 2 5" xfId="28772"/>
    <cellStyle name="Обычный 3 14 14 2 5 2" xfId="28773"/>
    <cellStyle name="Обычный 3 14 14 2 5 2 2" xfId="28774"/>
    <cellStyle name="Обычный 3 14 14 2 5 3" xfId="28775"/>
    <cellStyle name="Обычный 3 14 14 2 6" xfId="28776"/>
    <cellStyle name="Обычный 3 14 14 2 6 2" xfId="28777"/>
    <cellStyle name="Обычный 3 14 14 2 7" xfId="28778"/>
    <cellStyle name="Обычный 3 14 14 3" xfId="28779"/>
    <cellStyle name="Обычный 3 14 14 3 2" xfId="28780"/>
    <cellStyle name="Обычный 3 14 14 3 2 2" xfId="28781"/>
    <cellStyle name="Обычный 3 14 14 3 2 2 2" xfId="28782"/>
    <cellStyle name="Обычный 3 14 14 3 2 2 2 2" xfId="28783"/>
    <cellStyle name="Обычный 3 14 14 3 2 2 3" xfId="28784"/>
    <cellStyle name="Обычный 3 14 14 3 2 3" xfId="28785"/>
    <cellStyle name="Обычный 3 14 14 3 2 3 2" xfId="28786"/>
    <cellStyle name="Обычный 3 14 14 3 2 4" xfId="28787"/>
    <cellStyle name="Обычный 3 14 14 3 3" xfId="28788"/>
    <cellStyle name="Обычный 3 14 14 3 3 2" xfId="28789"/>
    <cellStyle name="Обычный 3 14 14 3 3 2 2" xfId="28790"/>
    <cellStyle name="Обычный 3 14 14 3 3 3" xfId="28791"/>
    <cellStyle name="Обычный 3 14 14 3 4" xfId="28792"/>
    <cellStyle name="Обычный 3 14 14 3 4 2" xfId="28793"/>
    <cellStyle name="Обычный 3 14 14 3 5" xfId="28794"/>
    <cellStyle name="Обычный 3 14 14 4" xfId="28795"/>
    <cellStyle name="Обычный 3 14 14 4 2" xfId="28796"/>
    <cellStyle name="Обычный 3 14 14 4 2 2" xfId="28797"/>
    <cellStyle name="Обычный 3 14 14 4 2 2 2" xfId="28798"/>
    <cellStyle name="Обычный 3 14 14 4 2 2 2 2" xfId="28799"/>
    <cellStyle name="Обычный 3 14 14 4 2 2 3" xfId="28800"/>
    <cellStyle name="Обычный 3 14 14 4 2 3" xfId="28801"/>
    <cellStyle name="Обычный 3 14 14 4 2 3 2" xfId="28802"/>
    <cellStyle name="Обычный 3 14 14 4 2 4" xfId="28803"/>
    <cellStyle name="Обычный 3 14 14 4 3" xfId="28804"/>
    <cellStyle name="Обычный 3 14 14 4 3 2" xfId="28805"/>
    <cellStyle name="Обычный 3 14 14 4 3 2 2" xfId="28806"/>
    <cellStyle name="Обычный 3 14 14 4 3 3" xfId="28807"/>
    <cellStyle name="Обычный 3 14 14 4 4" xfId="28808"/>
    <cellStyle name="Обычный 3 14 14 4 4 2" xfId="28809"/>
    <cellStyle name="Обычный 3 14 14 4 5" xfId="28810"/>
    <cellStyle name="Обычный 3 14 14 5" xfId="28811"/>
    <cellStyle name="Обычный 3 14 14 5 2" xfId="28812"/>
    <cellStyle name="Обычный 3 14 14 5 2 2" xfId="28813"/>
    <cellStyle name="Обычный 3 14 14 5 2 2 2" xfId="28814"/>
    <cellStyle name="Обычный 3 14 14 5 2 3" xfId="28815"/>
    <cellStyle name="Обычный 3 14 14 5 3" xfId="28816"/>
    <cellStyle name="Обычный 3 14 14 5 3 2" xfId="28817"/>
    <cellStyle name="Обычный 3 14 14 5 4" xfId="28818"/>
    <cellStyle name="Обычный 3 14 14 6" xfId="28819"/>
    <cellStyle name="Обычный 3 14 14 6 2" xfId="28820"/>
    <cellStyle name="Обычный 3 14 14 6 2 2" xfId="28821"/>
    <cellStyle name="Обычный 3 14 14 6 3" xfId="28822"/>
    <cellStyle name="Обычный 3 14 14 7" xfId="28823"/>
    <cellStyle name="Обычный 3 14 14 7 2" xfId="28824"/>
    <cellStyle name="Обычный 3 14 14 8" xfId="28825"/>
    <cellStyle name="Обычный 3 14 15" xfId="28826"/>
    <cellStyle name="Обычный 3 14 15 2" xfId="28827"/>
    <cellStyle name="Обычный 3 14 15 2 2" xfId="28828"/>
    <cellStyle name="Обычный 3 14 15 2 2 2" xfId="28829"/>
    <cellStyle name="Обычный 3 14 15 2 2 2 2" xfId="28830"/>
    <cellStyle name="Обычный 3 14 15 2 2 2 2 2" xfId="28831"/>
    <cellStyle name="Обычный 3 14 15 2 2 2 2 2 2" xfId="28832"/>
    <cellStyle name="Обычный 3 14 15 2 2 2 2 3" xfId="28833"/>
    <cellStyle name="Обычный 3 14 15 2 2 2 3" xfId="28834"/>
    <cellStyle name="Обычный 3 14 15 2 2 2 3 2" xfId="28835"/>
    <cellStyle name="Обычный 3 14 15 2 2 2 4" xfId="28836"/>
    <cellStyle name="Обычный 3 14 15 2 2 3" xfId="28837"/>
    <cellStyle name="Обычный 3 14 15 2 2 3 2" xfId="28838"/>
    <cellStyle name="Обычный 3 14 15 2 2 3 2 2" xfId="28839"/>
    <cellStyle name="Обычный 3 14 15 2 2 3 3" xfId="28840"/>
    <cellStyle name="Обычный 3 14 15 2 2 4" xfId="28841"/>
    <cellStyle name="Обычный 3 14 15 2 2 4 2" xfId="28842"/>
    <cellStyle name="Обычный 3 14 15 2 2 5" xfId="28843"/>
    <cellStyle name="Обычный 3 14 15 2 3" xfId="28844"/>
    <cellStyle name="Обычный 3 14 15 2 3 2" xfId="28845"/>
    <cellStyle name="Обычный 3 14 15 2 3 2 2" xfId="28846"/>
    <cellStyle name="Обычный 3 14 15 2 3 2 2 2" xfId="28847"/>
    <cellStyle name="Обычный 3 14 15 2 3 2 2 2 2" xfId="28848"/>
    <cellStyle name="Обычный 3 14 15 2 3 2 2 3" xfId="28849"/>
    <cellStyle name="Обычный 3 14 15 2 3 2 3" xfId="28850"/>
    <cellStyle name="Обычный 3 14 15 2 3 2 3 2" xfId="28851"/>
    <cellStyle name="Обычный 3 14 15 2 3 2 4" xfId="28852"/>
    <cellStyle name="Обычный 3 14 15 2 3 3" xfId="28853"/>
    <cellStyle name="Обычный 3 14 15 2 3 3 2" xfId="28854"/>
    <cellStyle name="Обычный 3 14 15 2 3 3 2 2" xfId="28855"/>
    <cellStyle name="Обычный 3 14 15 2 3 3 3" xfId="28856"/>
    <cellStyle name="Обычный 3 14 15 2 3 4" xfId="28857"/>
    <cellStyle name="Обычный 3 14 15 2 3 4 2" xfId="28858"/>
    <cellStyle name="Обычный 3 14 15 2 3 5" xfId="28859"/>
    <cellStyle name="Обычный 3 14 15 2 4" xfId="28860"/>
    <cellStyle name="Обычный 3 14 15 2 4 2" xfId="28861"/>
    <cellStyle name="Обычный 3 14 15 2 4 2 2" xfId="28862"/>
    <cellStyle name="Обычный 3 14 15 2 4 2 2 2" xfId="28863"/>
    <cellStyle name="Обычный 3 14 15 2 4 2 3" xfId="28864"/>
    <cellStyle name="Обычный 3 14 15 2 4 3" xfId="28865"/>
    <cellStyle name="Обычный 3 14 15 2 4 3 2" xfId="28866"/>
    <cellStyle name="Обычный 3 14 15 2 4 4" xfId="28867"/>
    <cellStyle name="Обычный 3 14 15 2 5" xfId="28868"/>
    <cellStyle name="Обычный 3 14 15 2 5 2" xfId="28869"/>
    <cellStyle name="Обычный 3 14 15 2 5 2 2" xfId="28870"/>
    <cellStyle name="Обычный 3 14 15 2 5 3" xfId="28871"/>
    <cellStyle name="Обычный 3 14 15 2 6" xfId="28872"/>
    <cellStyle name="Обычный 3 14 15 2 6 2" xfId="28873"/>
    <cellStyle name="Обычный 3 14 15 2 7" xfId="28874"/>
    <cellStyle name="Обычный 3 14 15 3" xfId="28875"/>
    <cellStyle name="Обычный 3 14 15 3 2" xfId="28876"/>
    <cellStyle name="Обычный 3 14 15 3 2 2" xfId="28877"/>
    <cellStyle name="Обычный 3 14 15 3 2 2 2" xfId="28878"/>
    <cellStyle name="Обычный 3 14 15 3 2 2 2 2" xfId="28879"/>
    <cellStyle name="Обычный 3 14 15 3 2 2 3" xfId="28880"/>
    <cellStyle name="Обычный 3 14 15 3 2 3" xfId="28881"/>
    <cellStyle name="Обычный 3 14 15 3 2 3 2" xfId="28882"/>
    <cellStyle name="Обычный 3 14 15 3 2 4" xfId="28883"/>
    <cellStyle name="Обычный 3 14 15 3 3" xfId="28884"/>
    <cellStyle name="Обычный 3 14 15 3 3 2" xfId="28885"/>
    <cellStyle name="Обычный 3 14 15 3 3 2 2" xfId="28886"/>
    <cellStyle name="Обычный 3 14 15 3 3 3" xfId="28887"/>
    <cellStyle name="Обычный 3 14 15 3 4" xfId="28888"/>
    <cellStyle name="Обычный 3 14 15 3 4 2" xfId="28889"/>
    <cellStyle name="Обычный 3 14 15 3 5" xfId="28890"/>
    <cellStyle name="Обычный 3 14 15 4" xfId="28891"/>
    <cellStyle name="Обычный 3 14 15 4 2" xfId="28892"/>
    <cellStyle name="Обычный 3 14 15 4 2 2" xfId="28893"/>
    <cellStyle name="Обычный 3 14 15 4 2 2 2" xfId="28894"/>
    <cellStyle name="Обычный 3 14 15 4 2 2 2 2" xfId="28895"/>
    <cellStyle name="Обычный 3 14 15 4 2 2 3" xfId="28896"/>
    <cellStyle name="Обычный 3 14 15 4 2 3" xfId="28897"/>
    <cellStyle name="Обычный 3 14 15 4 2 3 2" xfId="28898"/>
    <cellStyle name="Обычный 3 14 15 4 2 4" xfId="28899"/>
    <cellStyle name="Обычный 3 14 15 4 3" xfId="28900"/>
    <cellStyle name="Обычный 3 14 15 4 3 2" xfId="28901"/>
    <cellStyle name="Обычный 3 14 15 4 3 2 2" xfId="28902"/>
    <cellStyle name="Обычный 3 14 15 4 3 3" xfId="28903"/>
    <cellStyle name="Обычный 3 14 15 4 4" xfId="28904"/>
    <cellStyle name="Обычный 3 14 15 4 4 2" xfId="28905"/>
    <cellStyle name="Обычный 3 14 15 4 5" xfId="28906"/>
    <cellStyle name="Обычный 3 14 15 5" xfId="28907"/>
    <cellStyle name="Обычный 3 14 15 5 2" xfId="28908"/>
    <cellStyle name="Обычный 3 14 15 5 2 2" xfId="28909"/>
    <cellStyle name="Обычный 3 14 15 5 2 2 2" xfId="28910"/>
    <cellStyle name="Обычный 3 14 15 5 2 3" xfId="28911"/>
    <cellStyle name="Обычный 3 14 15 5 3" xfId="28912"/>
    <cellStyle name="Обычный 3 14 15 5 3 2" xfId="28913"/>
    <cellStyle name="Обычный 3 14 15 5 4" xfId="28914"/>
    <cellStyle name="Обычный 3 14 15 6" xfId="28915"/>
    <cellStyle name="Обычный 3 14 15 6 2" xfId="28916"/>
    <cellStyle name="Обычный 3 14 15 6 2 2" xfId="28917"/>
    <cellStyle name="Обычный 3 14 15 6 3" xfId="28918"/>
    <cellStyle name="Обычный 3 14 15 7" xfId="28919"/>
    <cellStyle name="Обычный 3 14 15 7 2" xfId="28920"/>
    <cellStyle name="Обычный 3 14 15 8" xfId="28921"/>
    <cellStyle name="Обычный 3 14 16" xfId="28922"/>
    <cellStyle name="Обычный 3 14 16 2" xfId="28923"/>
    <cellStyle name="Обычный 3 14 16 2 2" xfId="28924"/>
    <cellStyle name="Обычный 3 14 16 2 2 2" xfId="28925"/>
    <cellStyle name="Обычный 3 14 16 2 2 2 2" xfId="28926"/>
    <cellStyle name="Обычный 3 14 16 2 2 2 2 2" xfId="28927"/>
    <cellStyle name="Обычный 3 14 16 2 2 2 2 2 2" xfId="28928"/>
    <cellStyle name="Обычный 3 14 16 2 2 2 2 3" xfId="28929"/>
    <cellStyle name="Обычный 3 14 16 2 2 2 3" xfId="28930"/>
    <cellStyle name="Обычный 3 14 16 2 2 2 3 2" xfId="28931"/>
    <cellStyle name="Обычный 3 14 16 2 2 2 4" xfId="28932"/>
    <cellStyle name="Обычный 3 14 16 2 2 3" xfId="28933"/>
    <cellStyle name="Обычный 3 14 16 2 2 3 2" xfId="28934"/>
    <cellStyle name="Обычный 3 14 16 2 2 3 2 2" xfId="28935"/>
    <cellStyle name="Обычный 3 14 16 2 2 3 3" xfId="28936"/>
    <cellStyle name="Обычный 3 14 16 2 2 4" xfId="28937"/>
    <cellStyle name="Обычный 3 14 16 2 2 4 2" xfId="28938"/>
    <cellStyle name="Обычный 3 14 16 2 2 5" xfId="28939"/>
    <cellStyle name="Обычный 3 14 16 2 3" xfId="28940"/>
    <cellStyle name="Обычный 3 14 16 2 3 2" xfId="28941"/>
    <cellStyle name="Обычный 3 14 16 2 3 2 2" xfId="28942"/>
    <cellStyle name="Обычный 3 14 16 2 3 2 2 2" xfId="28943"/>
    <cellStyle name="Обычный 3 14 16 2 3 2 2 2 2" xfId="28944"/>
    <cellStyle name="Обычный 3 14 16 2 3 2 2 3" xfId="28945"/>
    <cellStyle name="Обычный 3 14 16 2 3 2 3" xfId="28946"/>
    <cellStyle name="Обычный 3 14 16 2 3 2 3 2" xfId="28947"/>
    <cellStyle name="Обычный 3 14 16 2 3 2 4" xfId="28948"/>
    <cellStyle name="Обычный 3 14 16 2 3 3" xfId="28949"/>
    <cellStyle name="Обычный 3 14 16 2 3 3 2" xfId="28950"/>
    <cellStyle name="Обычный 3 14 16 2 3 3 2 2" xfId="28951"/>
    <cellStyle name="Обычный 3 14 16 2 3 3 3" xfId="28952"/>
    <cellStyle name="Обычный 3 14 16 2 3 4" xfId="28953"/>
    <cellStyle name="Обычный 3 14 16 2 3 4 2" xfId="28954"/>
    <cellStyle name="Обычный 3 14 16 2 3 5" xfId="28955"/>
    <cellStyle name="Обычный 3 14 16 2 4" xfId="28956"/>
    <cellStyle name="Обычный 3 14 16 2 4 2" xfId="28957"/>
    <cellStyle name="Обычный 3 14 16 2 4 2 2" xfId="28958"/>
    <cellStyle name="Обычный 3 14 16 2 4 2 2 2" xfId="28959"/>
    <cellStyle name="Обычный 3 14 16 2 4 2 3" xfId="28960"/>
    <cellStyle name="Обычный 3 14 16 2 4 3" xfId="28961"/>
    <cellStyle name="Обычный 3 14 16 2 4 3 2" xfId="28962"/>
    <cellStyle name="Обычный 3 14 16 2 4 4" xfId="28963"/>
    <cellStyle name="Обычный 3 14 16 2 5" xfId="28964"/>
    <cellStyle name="Обычный 3 14 16 2 5 2" xfId="28965"/>
    <cellStyle name="Обычный 3 14 16 2 5 2 2" xfId="28966"/>
    <cellStyle name="Обычный 3 14 16 2 5 3" xfId="28967"/>
    <cellStyle name="Обычный 3 14 16 2 6" xfId="28968"/>
    <cellStyle name="Обычный 3 14 16 2 6 2" xfId="28969"/>
    <cellStyle name="Обычный 3 14 16 2 7" xfId="28970"/>
    <cellStyle name="Обычный 3 14 16 3" xfId="28971"/>
    <cellStyle name="Обычный 3 14 16 3 2" xfId="28972"/>
    <cellStyle name="Обычный 3 14 16 3 2 2" xfId="28973"/>
    <cellStyle name="Обычный 3 14 16 3 2 2 2" xfId="28974"/>
    <cellStyle name="Обычный 3 14 16 3 2 2 2 2" xfId="28975"/>
    <cellStyle name="Обычный 3 14 16 3 2 2 3" xfId="28976"/>
    <cellStyle name="Обычный 3 14 16 3 2 3" xfId="28977"/>
    <cellStyle name="Обычный 3 14 16 3 2 3 2" xfId="28978"/>
    <cellStyle name="Обычный 3 14 16 3 2 4" xfId="28979"/>
    <cellStyle name="Обычный 3 14 16 3 3" xfId="28980"/>
    <cellStyle name="Обычный 3 14 16 3 3 2" xfId="28981"/>
    <cellStyle name="Обычный 3 14 16 3 3 2 2" xfId="28982"/>
    <cellStyle name="Обычный 3 14 16 3 3 3" xfId="28983"/>
    <cellStyle name="Обычный 3 14 16 3 4" xfId="28984"/>
    <cellStyle name="Обычный 3 14 16 3 4 2" xfId="28985"/>
    <cellStyle name="Обычный 3 14 16 3 5" xfId="28986"/>
    <cellStyle name="Обычный 3 14 16 4" xfId="28987"/>
    <cellStyle name="Обычный 3 14 16 4 2" xfId="28988"/>
    <cellStyle name="Обычный 3 14 16 4 2 2" xfId="28989"/>
    <cellStyle name="Обычный 3 14 16 4 2 2 2" xfId="28990"/>
    <cellStyle name="Обычный 3 14 16 4 2 2 2 2" xfId="28991"/>
    <cellStyle name="Обычный 3 14 16 4 2 2 3" xfId="28992"/>
    <cellStyle name="Обычный 3 14 16 4 2 3" xfId="28993"/>
    <cellStyle name="Обычный 3 14 16 4 2 3 2" xfId="28994"/>
    <cellStyle name="Обычный 3 14 16 4 2 4" xfId="28995"/>
    <cellStyle name="Обычный 3 14 16 4 3" xfId="28996"/>
    <cellStyle name="Обычный 3 14 16 4 3 2" xfId="28997"/>
    <cellStyle name="Обычный 3 14 16 4 3 2 2" xfId="28998"/>
    <cellStyle name="Обычный 3 14 16 4 3 3" xfId="28999"/>
    <cellStyle name="Обычный 3 14 16 4 4" xfId="29000"/>
    <cellStyle name="Обычный 3 14 16 4 4 2" xfId="29001"/>
    <cellStyle name="Обычный 3 14 16 4 5" xfId="29002"/>
    <cellStyle name="Обычный 3 14 16 5" xfId="29003"/>
    <cellStyle name="Обычный 3 14 16 5 2" xfId="29004"/>
    <cellStyle name="Обычный 3 14 16 5 2 2" xfId="29005"/>
    <cellStyle name="Обычный 3 14 16 5 2 2 2" xfId="29006"/>
    <cellStyle name="Обычный 3 14 16 5 2 3" xfId="29007"/>
    <cellStyle name="Обычный 3 14 16 5 3" xfId="29008"/>
    <cellStyle name="Обычный 3 14 16 5 3 2" xfId="29009"/>
    <cellStyle name="Обычный 3 14 16 5 4" xfId="29010"/>
    <cellStyle name="Обычный 3 14 16 6" xfId="29011"/>
    <cellStyle name="Обычный 3 14 16 6 2" xfId="29012"/>
    <cellStyle name="Обычный 3 14 16 6 2 2" xfId="29013"/>
    <cellStyle name="Обычный 3 14 16 6 3" xfId="29014"/>
    <cellStyle name="Обычный 3 14 16 7" xfId="29015"/>
    <cellStyle name="Обычный 3 14 16 7 2" xfId="29016"/>
    <cellStyle name="Обычный 3 14 16 8" xfId="29017"/>
    <cellStyle name="Обычный 3 14 17" xfId="29018"/>
    <cellStyle name="Обычный 3 14 17 2" xfId="29019"/>
    <cellStyle name="Обычный 3 14 17 2 2" xfId="29020"/>
    <cellStyle name="Обычный 3 14 17 2 2 2" xfId="29021"/>
    <cellStyle name="Обычный 3 14 17 2 2 2 2" xfId="29022"/>
    <cellStyle name="Обычный 3 14 17 2 2 2 2 2" xfId="29023"/>
    <cellStyle name="Обычный 3 14 17 2 2 2 2 2 2" xfId="29024"/>
    <cellStyle name="Обычный 3 14 17 2 2 2 2 3" xfId="29025"/>
    <cellStyle name="Обычный 3 14 17 2 2 2 3" xfId="29026"/>
    <cellStyle name="Обычный 3 14 17 2 2 2 3 2" xfId="29027"/>
    <cellStyle name="Обычный 3 14 17 2 2 2 4" xfId="29028"/>
    <cellStyle name="Обычный 3 14 17 2 2 3" xfId="29029"/>
    <cellStyle name="Обычный 3 14 17 2 2 3 2" xfId="29030"/>
    <cellStyle name="Обычный 3 14 17 2 2 3 2 2" xfId="29031"/>
    <cellStyle name="Обычный 3 14 17 2 2 3 3" xfId="29032"/>
    <cellStyle name="Обычный 3 14 17 2 2 4" xfId="29033"/>
    <cellStyle name="Обычный 3 14 17 2 2 4 2" xfId="29034"/>
    <cellStyle name="Обычный 3 14 17 2 2 5" xfId="29035"/>
    <cellStyle name="Обычный 3 14 17 2 3" xfId="29036"/>
    <cellStyle name="Обычный 3 14 17 2 3 2" xfId="29037"/>
    <cellStyle name="Обычный 3 14 17 2 3 2 2" xfId="29038"/>
    <cellStyle name="Обычный 3 14 17 2 3 2 2 2" xfId="29039"/>
    <cellStyle name="Обычный 3 14 17 2 3 2 2 2 2" xfId="29040"/>
    <cellStyle name="Обычный 3 14 17 2 3 2 2 3" xfId="29041"/>
    <cellStyle name="Обычный 3 14 17 2 3 2 3" xfId="29042"/>
    <cellStyle name="Обычный 3 14 17 2 3 2 3 2" xfId="29043"/>
    <cellStyle name="Обычный 3 14 17 2 3 2 4" xfId="29044"/>
    <cellStyle name="Обычный 3 14 17 2 3 3" xfId="29045"/>
    <cellStyle name="Обычный 3 14 17 2 3 3 2" xfId="29046"/>
    <cellStyle name="Обычный 3 14 17 2 3 3 2 2" xfId="29047"/>
    <cellStyle name="Обычный 3 14 17 2 3 3 3" xfId="29048"/>
    <cellStyle name="Обычный 3 14 17 2 3 4" xfId="29049"/>
    <cellStyle name="Обычный 3 14 17 2 3 4 2" xfId="29050"/>
    <cellStyle name="Обычный 3 14 17 2 3 5" xfId="29051"/>
    <cellStyle name="Обычный 3 14 17 2 4" xfId="29052"/>
    <cellStyle name="Обычный 3 14 17 2 4 2" xfId="29053"/>
    <cellStyle name="Обычный 3 14 17 2 4 2 2" xfId="29054"/>
    <cellStyle name="Обычный 3 14 17 2 4 2 2 2" xfId="29055"/>
    <cellStyle name="Обычный 3 14 17 2 4 2 3" xfId="29056"/>
    <cellStyle name="Обычный 3 14 17 2 4 3" xfId="29057"/>
    <cellStyle name="Обычный 3 14 17 2 4 3 2" xfId="29058"/>
    <cellStyle name="Обычный 3 14 17 2 4 4" xfId="29059"/>
    <cellStyle name="Обычный 3 14 17 2 5" xfId="29060"/>
    <cellStyle name="Обычный 3 14 17 2 5 2" xfId="29061"/>
    <cellStyle name="Обычный 3 14 17 2 5 2 2" xfId="29062"/>
    <cellStyle name="Обычный 3 14 17 2 5 3" xfId="29063"/>
    <cellStyle name="Обычный 3 14 17 2 6" xfId="29064"/>
    <cellStyle name="Обычный 3 14 17 2 6 2" xfId="29065"/>
    <cellStyle name="Обычный 3 14 17 2 7" xfId="29066"/>
    <cellStyle name="Обычный 3 14 17 3" xfId="29067"/>
    <cellStyle name="Обычный 3 14 17 3 2" xfId="29068"/>
    <cellStyle name="Обычный 3 14 17 3 2 2" xfId="29069"/>
    <cellStyle name="Обычный 3 14 17 3 2 2 2" xfId="29070"/>
    <cellStyle name="Обычный 3 14 17 3 2 2 2 2" xfId="29071"/>
    <cellStyle name="Обычный 3 14 17 3 2 2 3" xfId="29072"/>
    <cellStyle name="Обычный 3 14 17 3 2 3" xfId="29073"/>
    <cellStyle name="Обычный 3 14 17 3 2 3 2" xfId="29074"/>
    <cellStyle name="Обычный 3 14 17 3 2 4" xfId="29075"/>
    <cellStyle name="Обычный 3 14 17 3 3" xfId="29076"/>
    <cellStyle name="Обычный 3 14 17 3 3 2" xfId="29077"/>
    <cellStyle name="Обычный 3 14 17 3 3 2 2" xfId="29078"/>
    <cellStyle name="Обычный 3 14 17 3 3 3" xfId="29079"/>
    <cellStyle name="Обычный 3 14 17 3 4" xfId="29080"/>
    <cellStyle name="Обычный 3 14 17 3 4 2" xfId="29081"/>
    <cellStyle name="Обычный 3 14 17 3 5" xfId="29082"/>
    <cellStyle name="Обычный 3 14 17 4" xfId="29083"/>
    <cellStyle name="Обычный 3 14 17 4 2" xfId="29084"/>
    <cellStyle name="Обычный 3 14 17 4 2 2" xfId="29085"/>
    <cellStyle name="Обычный 3 14 17 4 2 2 2" xfId="29086"/>
    <cellStyle name="Обычный 3 14 17 4 2 2 2 2" xfId="29087"/>
    <cellStyle name="Обычный 3 14 17 4 2 2 3" xfId="29088"/>
    <cellStyle name="Обычный 3 14 17 4 2 3" xfId="29089"/>
    <cellStyle name="Обычный 3 14 17 4 2 3 2" xfId="29090"/>
    <cellStyle name="Обычный 3 14 17 4 2 4" xfId="29091"/>
    <cellStyle name="Обычный 3 14 17 4 3" xfId="29092"/>
    <cellStyle name="Обычный 3 14 17 4 3 2" xfId="29093"/>
    <cellStyle name="Обычный 3 14 17 4 3 2 2" xfId="29094"/>
    <cellStyle name="Обычный 3 14 17 4 3 3" xfId="29095"/>
    <cellStyle name="Обычный 3 14 17 4 4" xfId="29096"/>
    <cellStyle name="Обычный 3 14 17 4 4 2" xfId="29097"/>
    <cellStyle name="Обычный 3 14 17 4 5" xfId="29098"/>
    <cellStyle name="Обычный 3 14 17 5" xfId="29099"/>
    <cellStyle name="Обычный 3 14 17 5 2" xfId="29100"/>
    <cellStyle name="Обычный 3 14 17 5 2 2" xfId="29101"/>
    <cellStyle name="Обычный 3 14 17 5 2 2 2" xfId="29102"/>
    <cellStyle name="Обычный 3 14 17 5 2 3" xfId="29103"/>
    <cellStyle name="Обычный 3 14 17 5 3" xfId="29104"/>
    <cellStyle name="Обычный 3 14 17 5 3 2" xfId="29105"/>
    <cellStyle name="Обычный 3 14 17 5 4" xfId="29106"/>
    <cellStyle name="Обычный 3 14 17 6" xfId="29107"/>
    <cellStyle name="Обычный 3 14 17 6 2" xfId="29108"/>
    <cellStyle name="Обычный 3 14 17 6 2 2" xfId="29109"/>
    <cellStyle name="Обычный 3 14 17 6 3" xfId="29110"/>
    <cellStyle name="Обычный 3 14 17 7" xfId="29111"/>
    <cellStyle name="Обычный 3 14 17 7 2" xfId="29112"/>
    <cellStyle name="Обычный 3 14 17 8" xfId="29113"/>
    <cellStyle name="Обычный 3 14 18" xfId="29114"/>
    <cellStyle name="Обычный 3 14 18 2" xfId="29115"/>
    <cellStyle name="Обычный 3 14 18 2 2" xfId="29116"/>
    <cellStyle name="Обычный 3 14 18 2 2 2" xfId="29117"/>
    <cellStyle name="Обычный 3 14 18 2 2 2 2" xfId="29118"/>
    <cellStyle name="Обычный 3 14 18 2 2 2 2 2" xfId="29119"/>
    <cellStyle name="Обычный 3 14 18 2 2 2 2 2 2" xfId="29120"/>
    <cellStyle name="Обычный 3 14 18 2 2 2 2 3" xfId="29121"/>
    <cellStyle name="Обычный 3 14 18 2 2 2 3" xfId="29122"/>
    <cellStyle name="Обычный 3 14 18 2 2 2 3 2" xfId="29123"/>
    <cellStyle name="Обычный 3 14 18 2 2 2 4" xfId="29124"/>
    <cellStyle name="Обычный 3 14 18 2 2 3" xfId="29125"/>
    <cellStyle name="Обычный 3 14 18 2 2 3 2" xfId="29126"/>
    <cellStyle name="Обычный 3 14 18 2 2 3 2 2" xfId="29127"/>
    <cellStyle name="Обычный 3 14 18 2 2 3 3" xfId="29128"/>
    <cellStyle name="Обычный 3 14 18 2 2 4" xfId="29129"/>
    <cellStyle name="Обычный 3 14 18 2 2 4 2" xfId="29130"/>
    <cellStyle name="Обычный 3 14 18 2 2 5" xfId="29131"/>
    <cellStyle name="Обычный 3 14 18 2 3" xfId="29132"/>
    <cellStyle name="Обычный 3 14 18 2 3 2" xfId="29133"/>
    <cellStyle name="Обычный 3 14 18 2 3 2 2" xfId="29134"/>
    <cellStyle name="Обычный 3 14 18 2 3 2 2 2" xfId="29135"/>
    <cellStyle name="Обычный 3 14 18 2 3 2 2 2 2" xfId="29136"/>
    <cellStyle name="Обычный 3 14 18 2 3 2 2 3" xfId="29137"/>
    <cellStyle name="Обычный 3 14 18 2 3 2 3" xfId="29138"/>
    <cellStyle name="Обычный 3 14 18 2 3 2 3 2" xfId="29139"/>
    <cellStyle name="Обычный 3 14 18 2 3 2 4" xfId="29140"/>
    <cellStyle name="Обычный 3 14 18 2 3 3" xfId="29141"/>
    <cellStyle name="Обычный 3 14 18 2 3 3 2" xfId="29142"/>
    <cellStyle name="Обычный 3 14 18 2 3 3 2 2" xfId="29143"/>
    <cellStyle name="Обычный 3 14 18 2 3 3 3" xfId="29144"/>
    <cellStyle name="Обычный 3 14 18 2 3 4" xfId="29145"/>
    <cellStyle name="Обычный 3 14 18 2 3 4 2" xfId="29146"/>
    <cellStyle name="Обычный 3 14 18 2 3 5" xfId="29147"/>
    <cellStyle name="Обычный 3 14 18 2 4" xfId="29148"/>
    <cellStyle name="Обычный 3 14 18 2 4 2" xfId="29149"/>
    <cellStyle name="Обычный 3 14 18 2 4 2 2" xfId="29150"/>
    <cellStyle name="Обычный 3 14 18 2 4 2 2 2" xfId="29151"/>
    <cellStyle name="Обычный 3 14 18 2 4 2 3" xfId="29152"/>
    <cellStyle name="Обычный 3 14 18 2 4 3" xfId="29153"/>
    <cellStyle name="Обычный 3 14 18 2 4 3 2" xfId="29154"/>
    <cellStyle name="Обычный 3 14 18 2 4 4" xfId="29155"/>
    <cellStyle name="Обычный 3 14 18 2 5" xfId="29156"/>
    <cellStyle name="Обычный 3 14 18 2 5 2" xfId="29157"/>
    <cellStyle name="Обычный 3 14 18 2 5 2 2" xfId="29158"/>
    <cellStyle name="Обычный 3 14 18 2 5 3" xfId="29159"/>
    <cellStyle name="Обычный 3 14 18 2 6" xfId="29160"/>
    <cellStyle name="Обычный 3 14 18 2 6 2" xfId="29161"/>
    <cellStyle name="Обычный 3 14 18 2 7" xfId="29162"/>
    <cellStyle name="Обычный 3 14 18 3" xfId="29163"/>
    <cellStyle name="Обычный 3 14 18 3 2" xfId="29164"/>
    <cellStyle name="Обычный 3 14 18 3 2 2" xfId="29165"/>
    <cellStyle name="Обычный 3 14 18 3 2 2 2" xfId="29166"/>
    <cellStyle name="Обычный 3 14 18 3 2 2 2 2" xfId="29167"/>
    <cellStyle name="Обычный 3 14 18 3 2 2 3" xfId="29168"/>
    <cellStyle name="Обычный 3 14 18 3 2 3" xfId="29169"/>
    <cellStyle name="Обычный 3 14 18 3 2 3 2" xfId="29170"/>
    <cellStyle name="Обычный 3 14 18 3 2 4" xfId="29171"/>
    <cellStyle name="Обычный 3 14 18 3 3" xfId="29172"/>
    <cellStyle name="Обычный 3 14 18 3 3 2" xfId="29173"/>
    <cellStyle name="Обычный 3 14 18 3 3 2 2" xfId="29174"/>
    <cellStyle name="Обычный 3 14 18 3 3 3" xfId="29175"/>
    <cellStyle name="Обычный 3 14 18 3 4" xfId="29176"/>
    <cellStyle name="Обычный 3 14 18 3 4 2" xfId="29177"/>
    <cellStyle name="Обычный 3 14 18 3 5" xfId="29178"/>
    <cellStyle name="Обычный 3 14 18 4" xfId="29179"/>
    <cellStyle name="Обычный 3 14 18 4 2" xfId="29180"/>
    <cellStyle name="Обычный 3 14 18 4 2 2" xfId="29181"/>
    <cellStyle name="Обычный 3 14 18 4 2 2 2" xfId="29182"/>
    <cellStyle name="Обычный 3 14 18 4 2 2 2 2" xfId="29183"/>
    <cellStyle name="Обычный 3 14 18 4 2 2 3" xfId="29184"/>
    <cellStyle name="Обычный 3 14 18 4 2 3" xfId="29185"/>
    <cellStyle name="Обычный 3 14 18 4 2 3 2" xfId="29186"/>
    <cellStyle name="Обычный 3 14 18 4 2 4" xfId="29187"/>
    <cellStyle name="Обычный 3 14 18 4 3" xfId="29188"/>
    <cellStyle name="Обычный 3 14 18 4 3 2" xfId="29189"/>
    <cellStyle name="Обычный 3 14 18 4 3 2 2" xfId="29190"/>
    <cellStyle name="Обычный 3 14 18 4 3 3" xfId="29191"/>
    <cellStyle name="Обычный 3 14 18 4 4" xfId="29192"/>
    <cellStyle name="Обычный 3 14 18 4 4 2" xfId="29193"/>
    <cellStyle name="Обычный 3 14 18 4 5" xfId="29194"/>
    <cellStyle name="Обычный 3 14 18 5" xfId="29195"/>
    <cellStyle name="Обычный 3 14 18 5 2" xfId="29196"/>
    <cellStyle name="Обычный 3 14 18 5 2 2" xfId="29197"/>
    <cellStyle name="Обычный 3 14 18 5 2 2 2" xfId="29198"/>
    <cellStyle name="Обычный 3 14 18 5 2 3" xfId="29199"/>
    <cellStyle name="Обычный 3 14 18 5 3" xfId="29200"/>
    <cellStyle name="Обычный 3 14 18 5 3 2" xfId="29201"/>
    <cellStyle name="Обычный 3 14 18 5 4" xfId="29202"/>
    <cellStyle name="Обычный 3 14 18 6" xfId="29203"/>
    <cellStyle name="Обычный 3 14 18 6 2" xfId="29204"/>
    <cellStyle name="Обычный 3 14 18 6 2 2" xfId="29205"/>
    <cellStyle name="Обычный 3 14 18 6 3" xfId="29206"/>
    <cellStyle name="Обычный 3 14 18 7" xfId="29207"/>
    <cellStyle name="Обычный 3 14 18 7 2" xfId="29208"/>
    <cellStyle name="Обычный 3 14 18 8" xfId="29209"/>
    <cellStyle name="Обычный 3 14 19" xfId="29210"/>
    <cellStyle name="Обычный 3 14 19 2" xfId="29211"/>
    <cellStyle name="Обычный 3 14 19 2 2" xfId="29212"/>
    <cellStyle name="Обычный 3 14 19 2 2 2" xfId="29213"/>
    <cellStyle name="Обычный 3 14 19 2 2 2 2" xfId="29214"/>
    <cellStyle name="Обычный 3 14 19 2 2 2 2 2" xfId="29215"/>
    <cellStyle name="Обычный 3 14 19 2 2 2 2 2 2" xfId="29216"/>
    <cellStyle name="Обычный 3 14 19 2 2 2 2 3" xfId="29217"/>
    <cellStyle name="Обычный 3 14 19 2 2 2 3" xfId="29218"/>
    <cellStyle name="Обычный 3 14 19 2 2 2 3 2" xfId="29219"/>
    <cellStyle name="Обычный 3 14 19 2 2 2 4" xfId="29220"/>
    <cellStyle name="Обычный 3 14 19 2 2 3" xfId="29221"/>
    <cellStyle name="Обычный 3 14 19 2 2 3 2" xfId="29222"/>
    <cellStyle name="Обычный 3 14 19 2 2 3 2 2" xfId="29223"/>
    <cellStyle name="Обычный 3 14 19 2 2 3 3" xfId="29224"/>
    <cellStyle name="Обычный 3 14 19 2 2 4" xfId="29225"/>
    <cellStyle name="Обычный 3 14 19 2 2 4 2" xfId="29226"/>
    <cellStyle name="Обычный 3 14 19 2 2 5" xfId="29227"/>
    <cellStyle name="Обычный 3 14 19 2 3" xfId="29228"/>
    <cellStyle name="Обычный 3 14 19 2 3 2" xfId="29229"/>
    <cellStyle name="Обычный 3 14 19 2 3 2 2" xfId="29230"/>
    <cellStyle name="Обычный 3 14 19 2 3 2 2 2" xfId="29231"/>
    <cellStyle name="Обычный 3 14 19 2 3 2 2 2 2" xfId="29232"/>
    <cellStyle name="Обычный 3 14 19 2 3 2 2 3" xfId="29233"/>
    <cellStyle name="Обычный 3 14 19 2 3 2 3" xfId="29234"/>
    <cellStyle name="Обычный 3 14 19 2 3 2 3 2" xfId="29235"/>
    <cellStyle name="Обычный 3 14 19 2 3 2 4" xfId="29236"/>
    <cellStyle name="Обычный 3 14 19 2 3 3" xfId="29237"/>
    <cellStyle name="Обычный 3 14 19 2 3 3 2" xfId="29238"/>
    <cellStyle name="Обычный 3 14 19 2 3 3 2 2" xfId="29239"/>
    <cellStyle name="Обычный 3 14 19 2 3 3 3" xfId="29240"/>
    <cellStyle name="Обычный 3 14 19 2 3 4" xfId="29241"/>
    <cellStyle name="Обычный 3 14 19 2 3 4 2" xfId="29242"/>
    <cellStyle name="Обычный 3 14 19 2 3 5" xfId="29243"/>
    <cellStyle name="Обычный 3 14 19 2 4" xfId="29244"/>
    <cellStyle name="Обычный 3 14 19 2 4 2" xfId="29245"/>
    <cellStyle name="Обычный 3 14 19 2 4 2 2" xfId="29246"/>
    <cellStyle name="Обычный 3 14 19 2 4 2 2 2" xfId="29247"/>
    <cellStyle name="Обычный 3 14 19 2 4 2 3" xfId="29248"/>
    <cellStyle name="Обычный 3 14 19 2 4 3" xfId="29249"/>
    <cellStyle name="Обычный 3 14 19 2 4 3 2" xfId="29250"/>
    <cellStyle name="Обычный 3 14 19 2 4 4" xfId="29251"/>
    <cellStyle name="Обычный 3 14 19 2 5" xfId="29252"/>
    <cellStyle name="Обычный 3 14 19 2 5 2" xfId="29253"/>
    <cellStyle name="Обычный 3 14 19 2 5 2 2" xfId="29254"/>
    <cellStyle name="Обычный 3 14 19 2 5 3" xfId="29255"/>
    <cellStyle name="Обычный 3 14 19 2 6" xfId="29256"/>
    <cellStyle name="Обычный 3 14 19 2 6 2" xfId="29257"/>
    <cellStyle name="Обычный 3 14 19 2 7" xfId="29258"/>
    <cellStyle name="Обычный 3 14 19 3" xfId="29259"/>
    <cellStyle name="Обычный 3 14 19 3 2" xfId="29260"/>
    <cellStyle name="Обычный 3 14 19 3 2 2" xfId="29261"/>
    <cellStyle name="Обычный 3 14 19 3 2 2 2" xfId="29262"/>
    <cellStyle name="Обычный 3 14 19 3 2 2 2 2" xfId="29263"/>
    <cellStyle name="Обычный 3 14 19 3 2 2 3" xfId="29264"/>
    <cellStyle name="Обычный 3 14 19 3 2 3" xfId="29265"/>
    <cellStyle name="Обычный 3 14 19 3 2 3 2" xfId="29266"/>
    <cellStyle name="Обычный 3 14 19 3 2 4" xfId="29267"/>
    <cellStyle name="Обычный 3 14 19 3 3" xfId="29268"/>
    <cellStyle name="Обычный 3 14 19 3 3 2" xfId="29269"/>
    <cellStyle name="Обычный 3 14 19 3 3 2 2" xfId="29270"/>
    <cellStyle name="Обычный 3 14 19 3 3 3" xfId="29271"/>
    <cellStyle name="Обычный 3 14 19 3 4" xfId="29272"/>
    <cellStyle name="Обычный 3 14 19 3 4 2" xfId="29273"/>
    <cellStyle name="Обычный 3 14 19 3 5" xfId="29274"/>
    <cellStyle name="Обычный 3 14 19 4" xfId="29275"/>
    <cellStyle name="Обычный 3 14 19 4 2" xfId="29276"/>
    <cellStyle name="Обычный 3 14 19 4 2 2" xfId="29277"/>
    <cellStyle name="Обычный 3 14 19 4 2 2 2" xfId="29278"/>
    <cellStyle name="Обычный 3 14 19 4 2 2 2 2" xfId="29279"/>
    <cellStyle name="Обычный 3 14 19 4 2 2 3" xfId="29280"/>
    <cellStyle name="Обычный 3 14 19 4 2 3" xfId="29281"/>
    <cellStyle name="Обычный 3 14 19 4 2 3 2" xfId="29282"/>
    <cellStyle name="Обычный 3 14 19 4 2 4" xfId="29283"/>
    <cellStyle name="Обычный 3 14 19 4 3" xfId="29284"/>
    <cellStyle name="Обычный 3 14 19 4 3 2" xfId="29285"/>
    <cellStyle name="Обычный 3 14 19 4 3 2 2" xfId="29286"/>
    <cellStyle name="Обычный 3 14 19 4 3 3" xfId="29287"/>
    <cellStyle name="Обычный 3 14 19 4 4" xfId="29288"/>
    <cellStyle name="Обычный 3 14 19 4 4 2" xfId="29289"/>
    <cellStyle name="Обычный 3 14 19 4 5" xfId="29290"/>
    <cellStyle name="Обычный 3 14 19 5" xfId="29291"/>
    <cellStyle name="Обычный 3 14 19 5 2" xfId="29292"/>
    <cellStyle name="Обычный 3 14 19 5 2 2" xfId="29293"/>
    <cellStyle name="Обычный 3 14 19 5 2 2 2" xfId="29294"/>
    <cellStyle name="Обычный 3 14 19 5 2 3" xfId="29295"/>
    <cellStyle name="Обычный 3 14 19 5 3" xfId="29296"/>
    <cellStyle name="Обычный 3 14 19 5 3 2" xfId="29297"/>
    <cellStyle name="Обычный 3 14 19 5 4" xfId="29298"/>
    <cellStyle name="Обычный 3 14 19 6" xfId="29299"/>
    <cellStyle name="Обычный 3 14 19 6 2" xfId="29300"/>
    <cellStyle name="Обычный 3 14 19 6 2 2" xfId="29301"/>
    <cellStyle name="Обычный 3 14 19 6 3" xfId="29302"/>
    <cellStyle name="Обычный 3 14 19 7" xfId="29303"/>
    <cellStyle name="Обычный 3 14 19 7 2" xfId="29304"/>
    <cellStyle name="Обычный 3 14 19 8" xfId="29305"/>
    <cellStyle name="Обычный 3 14 2" xfId="29306"/>
    <cellStyle name="Обычный 3 14 2 2" xfId="29307"/>
    <cellStyle name="Обычный 3 14 2 2 2" xfId="29308"/>
    <cellStyle name="Обычный 3 14 2 2 2 2" xfId="29309"/>
    <cellStyle name="Обычный 3 14 2 2 2 2 2" xfId="29310"/>
    <cellStyle name="Обычный 3 14 2 2 2 2 2 2" xfId="29311"/>
    <cellStyle name="Обычный 3 14 2 2 2 2 2 2 2" xfId="29312"/>
    <cellStyle name="Обычный 3 14 2 2 2 2 2 3" xfId="29313"/>
    <cellStyle name="Обычный 3 14 2 2 2 2 3" xfId="29314"/>
    <cellStyle name="Обычный 3 14 2 2 2 2 3 2" xfId="29315"/>
    <cellStyle name="Обычный 3 14 2 2 2 2 4" xfId="29316"/>
    <cellStyle name="Обычный 3 14 2 2 2 3" xfId="29317"/>
    <cellStyle name="Обычный 3 14 2 2 2 3 2" xfId="29318"/>
    <cellStyle name="Обычный 3 14 2 2 2 3 2 2" xfId="29319"/>
    <cellStyle name="Обычный 3 14 2 2 2 3 3" xfId="29320"/>
    <cellStyle name="Обычный 3 14 2 2 2 4" xfId="29321"/>
    <cellStyle name="Обычный 3 14 2 2 2 4 2" xfId="29322"/>
    <cellStyle name="Обычный 3 14 2 2 2 5" xfId="29323"/>
    <cellStyle name="Обычный 3 14 2 2 3" xfId="29324"/>
    <cellStyle name="Обычный 3 14 2 2 3 2" xfId="29325"/>
    <cellStyle name="Обычный 3 14 2 2 3 2 2" xfId="29326"/>
    <cellStyle name="Обычный 3 14 2 2 3 2 2 2" xfId="29327"/>
    <cellStyle name="Обычный 3 14 2 2 3 2 2 2 2" xfId="29328"/>
    <cellStyle name="Обычный 3 14 2 2 3 2 2 3" xfId="29329"/>
    <cellStyle name="Обычный 3 14 2 2 3 2 3" xfId="29330"/>
    <cellStyle name="Обычный 3 14 2 2 3 2 3 2" xfId="29331"/>
    <cellStyle name="Обычный 3 14 2 2 3 2 4" xfId="29332"/>
    <cellStyle name="Обычный 3 14 2 2 3 3" xfId="29333"/>
    <cellStyle name="Обычный 3 14 2 2 3 3 2" xfId="29334"/>
    <cellStyle name="Обычный 3 14 2 2 3 3 2 2" xfId="29335"/>
    <cellStyle name="Обычный 3 14 2 2 3 3 3" xfId="29336"/>
    <cellStyle name="Обычный 3 14 2 2 3 4" xfId="29337"/>
    <cellStyle name="Обычный 3 14 2 2 3 4 2" xfId="29338"/>
    <cellStyle name="Обычный 3 14 2 2 3 5" xfId="29339"/>
    <cellStyle name="Обычный 3 14 2 2 4" xfId="29340"/>
    <cellStyle name="Обычный 3 14 2 2 4 2" xfId="29341"/>
    <cellStyle name="Обычный 3 14 2 2 4 2 2" xfId="29342"/>
    <cellStyle name="Обычный 3 14 2 2 4 2 2 2" xfId="29343"/>
    <cellStyle name="Обычный 3 14 2 2 4 2 3" xfId="29344"/>
    <cellStyle name="Обычный 3 14 2 2 4 3" xfId="29345"/>
    <cellStyle name="Обычный 3 14 2 2 4 3 2" xfId="29346"/>
    <cellStyle name="Обычный 3 14 2 2 4 4" xfId="29347"/>
    <cellStyle name="Обычный 3 14 2 2 5" xfId="29348"/>
    <cellStyle name="Обычный 3 14 2 2 5 2" xfId="29349"/>
    <cellStyle name="Обычный 3 14 2 2 5 2 2" xfId="29350"/>
    <cellStyle name="Обычный 3 14 2 2 5 3" xfId="29351"/>
    <cellStyle name="Обычный 3 14 2 2 6" xfId="29352"/>
    <cellStyle name="Обычный 3 14 2 2 6 2" xfId="29353"/>
    <cellStyle name="Обычный 3 14 2 2 7" xfId="29354"/>
    <cellStyle name="Обычный 3 14 2 3" xfId="29355"/>
    <cellStyle name="Обычный 3 14 2 3 2" xfId="29356"/>
    <cellStyle name="Обычный 3 14 2 3 2 2" xfId="29357"/>
    <cellStyle name="Обычный 3 14 2 3 2 2 2" xfId="29358"/>
    <cellStyle name="Обычный 3 14 2 3 2 2 2 2" xfId="29359"/>
    <cellStyle name="Обычный 3 14 2 3 2 2 3" xfId="29360"/>
    <cellStyle name="Обычный 3 14 2 3 2 3" xfId="29361"/>
    <cellStyle name="Обычный 3 14 2 3 2 3 2" xfId="29362"/>
    <cellStyle name="Обычный 3 14 2 3 2 4" xfId="29363"/>
    <cellStyle name="Обычный 3 14 2 3 3" xfId="29364"/>
    <cellStyle name="Обычный 3 14 2 3 3 2" xfId="29365"/>
    <cellStyle name="Обычный 3 14 2 3 3 2 2" xfId="29366"/>
    <cellStyle name="Обычный 3 14 2 3 3 3" xfId="29367"/>
    <cellStyle name="Обычный 3 14 2 3 4" xfId="29368"/>
    <cellStyle name="Обычный 3 14 2 3 4 2" xfId="29369"/>
    <cellStyle name="Обычный 3 14 2 3 5" xfId="29370"/>
    <cellStyle name="Обычный 3 14 2 4" xfId="29371"/>
    <cellStyle name="Обычный 3 14 2 4 2" xfId="29372"/>
    <cellStyle name="Обычный 3 14 2 4 2 2" xfId="29373"/>
    <cellStyle name="Обычный 3 14 2 4 2 2 2" xfId="29374"/>
    <cellStyle name="Обычный 3 14 2 4 2 2 2 2" xfId="29375"/>
    <cellStyle name="Обычный 3 14 2 4 2 2 3" xfId="29376"/>
    <cellStyle name="Обычный 3 14 2 4 2 3" xfId="29377"/>
    <cellStyle name="Обычный 3 14 2 4 2 3 2" xfId="29378"/>
    <cellStyle name="Обычный 3 14 2 4 2 4" xfId="29379"/>
    <cellStyle name="Обычный 3 14 2 4 3" xfId="29380"/>
    <cellStyle name="Обычный 3 14 2 4 3 2" xfId="29381"/>
    <cellStyle name="Обычный 3 14 2 4 3 2 2" xfId="29382"/>
    <cellStyle name="Обычный 3 14 2 4 3 3" xfId="29383"/>
    <cellStyle name="Обычный 3 14 2 4 4" xfId="29384"/>
    <cellStyle name="Обычный 3 14 2 4 4 2" xfId="29385"/>
    <cellStyle name="Обычный 3 14 2 4 5" xfId="29386"/>
    <cellStyle name="Обычный 3 14 2 5" xfId="29387"/>
    <cellStyle name="Обычный 3 14 2 5 2" xfId="29388"/>
    <cellStyle name="Обычный 3 14 2 5 2 2" xfId="29389"/>
    <cellStyle name="Обычный 3 14 2 5 2 2 2" xfId="29390"/>
    <cellStyle name="Обычный 3 14 2 5 2 3" xfId="29391"/>
    <cellStyle name="Обычный 3 14 2 5 3" xfId="29392"/>
    <cellStyle name="Обычный 3 14 2 5 3 2" xfId="29393"/>
    <cellStyle name="Обычный 3 14 2 5 4" xfId="29394"/>
    <cellStyle name="Обычный 3 14 2 6" xfId="29395"/>
    <cellStyle name="Обычный 3 14 2 6 2" xfId="29396"/>
    <cellStyle name="Обычный 3 14 2 6 2 2" xfId="29397"/>
    <cellStyle name="Обычный 3 14 2 6 3" xfId="29398"/>
    <cellStyle name="Обычный 3 14 2 7" xfId="29399"/>
    <cellStyle name="Обычный 3 14 2 7 2" xfId="29400"/>
    <cellStyle name="Обычный 3 14 2 8" xfId="29401"/>
    <cellStyle name="Обычный 3 14 20" xfId="29402"/>
    <cellStyle name="Обычный 3 14 20 2" xfId="29403"/>
    <cellStyle name="Обычный 3 14 20 2 2" xfId="29404"/>
    <cellStyle name="Обычный 3 14 20 2 2 2" xfId="29405"/>
    <cellStyle name="Обычный 3 14 20 2 2 2 2" xfId="29406"/>
    <cellStyle name="Обычный 3 14 20 2 2 2 2 2" xfId="29407"/>
    <cellStyle name="Обычный 3 14 20 2 2 2 2 2 2" xfId="29408"/>
    <cellStyle name="Обычный 3 14 20 2 2 2 2 3" xfId="29409"/>
    <cellStyle name="Обычный 3 14 20 2 2 2 3" xfId="29410"/>
    <cellStyle name="Обычный 3 14 20 2 2 2 3 2" xfId="29411"/>
    <cellStyle name="Обычный 3 14 20 2 2 2 4" xfId="29412"/>
    <cellStyle name="Обычный 3 14 20 2 2 3" xfId="29413"/>
    <cellStyle name="Обычный 3 14 20 2 2 3 2" xfId="29414"/>
    <cellStyle name="Обычный 3 14 20 2 2 3 2 2" xfId="29415"/>
    <cellStyle name="Обычный 3 14 20 2 2 3 3" xfId="29416"/>
    <cellStyle name="Обычный 3 14 20 2 2 4" xfId="29417"/>
    <cellStyle name="Обычный 3 14 20 2 2 4 2" xfId="29418"/>
    <cellStyle name="Обычный 3 14 20 2 2 5" xfId="29419"/>
    <cellStyle name="Обычный 3 14 20 2 3" xfId="29420"/>
    <cellStyle name="Обычный 3 14 20 2 3 2" xfId="29421"/>
    <cellStyle name="Обычный 3 14 20 2 3 2 2" xfId="29422"/>
    <cellStyle name="Обычный 3 14 20 2 3 2 2 2" xfId="29423"/>
    <cellStyle name="Обычный 3 14 20 2 3 2 2 2 2" xfId="29424"/>
    <cellStyle name="Обычный 3 14 20 2 3 2 2 3" xfId="29425"/>
    <cellStyle name="Обычный 3 14 20 2 3 2 3" xfId="29426"/>
    <cellStyle name="Обычный 3 14 20 2 3 2 3 2" xfId="29427"/>
    <cellStyle name="Обычный 3 14 20 2 3 2 4" xfId="29428"/>
    <cellStyle name="Обычный 3 14 20 2 3 3" xfId="29429"/>
    <cellStyle name="Обычный 3 14 20 2 3 3 2" xfId="29430"/>
    <cellStyle name="Обычный 3 14 20 2 3 3 2 2" xfId="29431"/>
    <cellStyle name="Обычный 3 14 20 2 3 3 3" xfId="29432"/>
    <cellStyle name="Обычный 3 14 20 2 3 4" xfId="29433"/>
    <cellStyle name="Обычный 3 14 20 2 3 4 2" xfId="29434"/>
    <cellStyle name="Обычный 3 14 20 2 3 5" xfId="29435"/>
    <cellStyle name="Обычный 3 14 20 2 4" xfId="29436"/>
    <cellStyle name="Обычный 3 14 20 2 4 2" xfId="29437"/>
    <cellStyle name="Обычный 3 14 20 2 4 2 2" xfId="29438"/>
    <cellStyle name="Обычный 3 14 20 2 4 2 2 2" xfId="29439"/>
    <cellStyle name="Обычный 3 14 20 2 4 2 3" xfId="29440"/>
    <cellStyle name="Обычный 3 14 20 2 4 3" xfId="29441"/>
    <cellStyle name="Обычный 3 14 20 2 4 3 2" xfId="29442"/>
    <cellStyle name="Обычный 3 14 20 2 4 4" xfId="29443"/>
    <cellStyle name="Обычный 3 14 20 2 5" xfId="29444"/>
    <cellStyle name="Обычный 3 14 20 2 5 2" xfId="29445"/>
    <cellStyle name="Обычный 3 14 20 2 5 2 2" xfId="29446"/>
    <cellStyle name="Обычный 3 14 20 2 5 3" xfId="29447"/>
    <cellStyle name="Обычный 3 14 20 2 6" xfId="29448"/>
    <cellStyle name="Обычный 3 14 20 2 6 2" xfId="29449"/>
    <cellStyle name="Обычный 3 14 20 2 7" xfId="29450"/>
    <cellStyle name="Обычный 3 14 20 3" xfId="29451"/>
    <cellStyle name="Обычный 3 14 20 3 2" xfId="29452"/>
    <cellStyle name="Обычный 3 14 20 3 2 2" xfId="29453"/>
    <cellStyle name="Обычный 3 14 20 3 2 2 2" xfId="29454"/>
    <cellStyle name="Обычный 3 14 20 3 2 2 2 2" xfId="29455"/>
    <cellStyle name="Обычный 3 14 20 3 2 2 3" xfId="29456"/>
    <cellStyle name="Обычный 3 14 20 3 2 3" xfId="29457"/>
    <cellStyle name="Обычный 3 14 20 3 2 3 2" xfId="29458"/>
    <cellStyle name="Обычный 3 14 20 3 2 4" xfId="29459"/>
    <cellStyle name="Обычный 3 14 20 3 3" xfId="29460"/>
    <cellStyle name="Обычный 3 14 20 3 3 2" xfId="29461"/>
    <cellStyle name="Обычный 3 14 20 3 3 2 2" xfId="29462"/>
    <cellStyle name="Обычный 3 14 20 3 3 3" xfId="29463"/>
    <cellStyle name="Обычный 3 14 20 3 4" xfId="29464"/>
    <cellStyle name="Обычный 3 14 20 3 4 2" xfId="29465"/>
    <cellStyle name="Обычный 3 14 20 3 5" xfId="29466"/>
    <cellStyle name="Обычный 3 14 20 4" xfId="29467"/>
    <cellStyle name="Обычный 3 14 20 4 2" xfId="29468"/>
    <cellStyle name="Обычный 3 14 20 4 2 2" xfId="29469"/>
    <cellStyle name="Обычный 3 14 20 4 2 2 2" xfId="29470"/>
    <cellStyle name="Обычный 3 14 20 4 2 2 2 2" xfId="29471"/>
    <cellStyle name="Обычный 3 14 20 4 2 2 3" xfId="29472"/>
    <cellStyle name="Обычный 3 14 20 4 2 3" xfId="29473"/>
    <cellStyle name="Обычный 3 14 20 4 2 3 2" xfId="29474"/>
    <cellStyle name="Обычный 3 14 20 4 2 4" xfId="29475"/>
    <cellStyle name="Обычный 3 14 20 4 3" xfId="29476"/>
    <cellStyle name="Обычный 3 14 20 4 3 2" xfId="29477"/>
    <cellStyle name="Обычный 3 14 20 4 3 2 2" xfId="29478"/>
    <cellStyle name="Обычный 3 14 20 4 3 3" xfId="29479"/>
    <cellStyle name="Обычный 3 14 20 4 4" xfId="29480"/>
    <cellStyle name="Обычный 3 14 20 4 4 2" xfId="29481"/>
    <cellStyle name="Обычный 3 14 20 4 5" xfId="29482"/>
    <cellStyle name="Обычный 3 14 20 5" xfId="29483"/>
    <cellStyle name="Обычный 3 14 20 5 2" xfId="29484"/>
    <cellStyle name="Обычный 3 14 20 5 2 2" xfId="29485"/>
    <cellStyle name="Обычный 3 14 20 5 2 2 2" xfId="29486"/>
    <cellStyle name="Обычный 3 14 20 5 2 3" xfId="29487"/>
    <cellStyle name="Обычный 3 14 20 5 3" xfId="29488"/>
    <cellStyle name="Обычный 3 14 20 5 3 2" xfId="29489"/>
    <cellStyle name="Обычный 3 14 20 5 4" xfId="29490"/>
    <cellStyle name="Обычный 3 14 20 6" xfId="29491"/>
    <cellStyle name="Обычный 3 14 20 6 2" xfId="29492"/>
    <cellStyle name="Обычный 3 14 20 6 2 2" xfId="29493"/>
    <cellStyle name="Обычный 3 14 20 6 3" xfId="29494"/>
    <cellStyle name="Обычный 3 14 20 7" xfId="29495"/>
    <cellStyle name="Обычный 3 14 20 7 2" xfId="29496"/>
    <cellStyle name="Обычный 3 14 20 8" xfId="29497"/>
    <cellStyle name="Обычный 3 14 21" xfId="29498"/>
    <cellStyle name="Обычный 3 14 21 2" xfId="29499"/>
    <cellStyle name="Обычный 3 14 21 2 2" xfId="29500"/>
    <cellStyle name="Обычный 3 14 21 2 2 2" xfId="29501"/>
    <cellStyle name="Обычный 3 14 21 2 2 2 2" xfId="29502"/>
    <cellStyle name="Обычный 3 14 21 2 2 2 2 2" xfId="29503"/>
    <cellStyle name="Обычный 3 14 21 2 2 2 2 2 2" xfId="29504"/>
    <cellStyle name="Обычный 3 14 21 2 2 2 2 3" xfId="29505"/>
    <cellStyle name="Обычный 3 14 21 2 2 2 3" xfId="29506"/>
    <cellStyle name="Обычный 3 14 21 2 2 2 3 2" xfId="29507"/>
    <cellStyle name="Обычный 3 14 21 2 2 2 4" xfId="29508"/>
    <cellStyle name="Обычный 3 14 21 2 2 3" xfId="29509"/>
    <cellStyle name="Обычный 3 14 21 2 2 3 2" xfId="29510"/>
    <cellStyle name="Обычный 3 14 21 2 2 3 2 2" xfId="29511"/>
    <cellStyle name="Обычный 3 14 21 2 2 3 3" xfId="29512"/>
    <cellStyle name="Обычный 3 14 21 2 2 4" xfId="29513"/>
    <cellStyle name="Обычный 3 14 21 2 2 4 2" xfId="29514"/>
    <cellStyle name="Обычный 3 14 21 2 2 5" xfId="29515"/>
    <cellStyle name="Обычный 3 14 21 2 3" xfId="29516"/>
    <cellStyle name="Обычный 3 14 21 2 3 2" xfId="29517"/>
    <cellStyle name="Обычный 3 14 21 2 3 2 2" xfId="29518"/>
    <cellStyle name="Обычный 3 14 21 2 3 2 2 2" xfId="29519"/>
    <cellStyle name="Обычный 3 14 21 2 3 2 2 2 2" xfId="29520"/>
    <cellStyle name="Обычный 3 14 21 2 3 2 2 3" xfId="29521"/>
    <cellStyle name="Обычный 3 14 21 2 3 2 3" xfId="29522"/>
    <cellStyle name="Обычный 3 14 21 2 3 2 3 2" xfId="29523"/>
    <cellStyle name="Обычный 3 14 21 2 3 2 4" xfId="29524"/>
    <cellStyle name="Обычный 3 14 21 2 3 3" xfId="29525"/>
    <cellStyle name="Обычный 3 14 21 2 3 3 2" xfId="29526"/>
    <cellStyle name="Обычный 3 14 21 2 3 3 2 2" xfId="29527"/>
    <cellStyle name="Обычный 3 14 21 2 3 3 3" xfId="29528"/>
    <cellStyle name="Обычный 3 14 21 2 3 4" xfId="29529"/>
    <cellStyle name="Обычный 3 14 21 2 3 4 2" xfId="29530"/>
    <cellStyle name="Обычный 3 14 21 2 3 5" xfId="29531"/>
    <cellStyle name="Обычный 3 14 21 2 4" xfId="29532"/>
    <cellStyle name="Обычный 3 14 21 2 4 2" xfId="29533"/>
    <cellStyle name="Обычный 3 14 21 2 4 2 2" xfId="29534"/>
    <cellStyle name="Обычный 3 14 21 2 4 2 2 2" xfId="29535"/>
    <cellStyle name="Обычный 3 14 21 2 4 2 3" xfId="29536"/>
    <cellStyle name="Обычный 3 14 21 2 4 3" xfId="29537"/>
    <cellStyle name="Обычный 3 14 21 2 4 3 2" xfId="29538"/>
    <cellStyle name="Обычный 3 14 21 2 4 4" xfId="29539"/>
    <cellStyle name="Обычный 3 14 21 2 5" xfId="29540"/>
    <cellStyle name="Обычный 3 14 21 2 5 2" xfId="29541"/>
    <cellStyle name="Обычный 3 14 21 2 5 2 2" xfId="29542"/>
    <cellStyle name="Обычный 3 14 21 2 5 3" xfId="29543"/>
    <cellStyle name="Обычный 3 14 21 2 6" xfId="29544"/>
    <cellStyle name="Обычный 3 14 21 2 6 2" xfId="29545"/>
    <cellStyle name="Обычный 3 14 21 2 7" xfId="29546"/>
    <cellStyle name="Обычный 3 14 21 3" xfId="29547"/>
    <cellStyle name="Обычный 3 14 21 3 2" xfId="29548"/>
    <cellStyle name="Обычный 3 14 21 3 2 2" xfId="29549"/>
    <cellStyle name="Обычный 3 14 21 3 2 2 2" xfId="29550"/>
    <cellStyle name="Обычный 3 14 21 3 2 2 2 2" xfId="29551"/>
    <cellStyle name="Обычный 3 14 21 3 2 2 3" xfId="29552"/>
    <cellStyle name="Обычный 3 14 21 3 2 3" xfId="29553"/>
    <cellStyle name="Обычный 3 14 21 3 2 3 2" xfId="29554"/>
    <cellStyle name="Обычный 3 14 21 3 2 4" xfId="29555"/>
    <cellStyle name="Обычный 3 14 21 3 3" xfId="29556"/>
    <cellStyle name="Обычный 3 14 21 3 3 2" xfId="29557"/>
    <cellStyle name="Обычный 3 14 21 3 3 2 2" xfId="29558"/>
    <cellStyle name="Обычный 3 14 21 3 3 3" xfId="29559"/>
    <cellStyle name="Обычный 3 14 21 3 4" xfId="29560"/>
    <cellStyle name="Обычный 3 14 21 3 4 2" xfId="29561"/>
    <cellStyle name="Обычный 3 14 21 3 5" xfId="29562"/>
    <cellStyle name="Обычный 3 14 21 4" xfId="29563"/>
    <cellStyle name="Обычный 3 14 21 4 2" xfId="29564"/>
    <cellStyle name="Обычный 3 14 21 4 2 2" xfId="29565"/>
    <cellStyle name="Обычный 3 14 21 4 2 2 2" xfId="29566"/>
    <cellStyle name="Обычный 3 14 21 4 2 2 2 2" xfId="29567"/>
    <cellStyle name="Обычный 3 14 21 4 2 2 3" xfId="29568"/>
    <cellStyle name="Обычный 3 14 21 4 2 3" xfId="29569"/>
    <cellStyle name="Обычный 3 14 21 4 2 3 2" xfId="29570"/>
    <cellStyle name="Обычный 3 14 21 4 2 4" xfId="29571"/>
    <cellStyle name="Обычный 3 14 21 4 3" xfId="29572"/>
    <cellStyle name="Обычный 3 14 21 4 3 2" xfId="29573"/>
    <cellStyle name="Обычный 3 14 21 4 3 2 2" xfId="29574"/>
    <cellStyle name="Обычный 3 14 21 4 3 3" xfId="29575"/>
    <cellStyle name="Обычный 3 14 21 4 4" xfId="29576"/>
    <cellStyle name="Обычный 3 14 21 4 4 2" xfId="29577"/>
    <cellStyle name="Обычный 3 14 21 4 5" xfId="29578"/>
    <cellStyle name="Обычный 3 14 21 5" xfId="29579"/>
    <cellStyle name="Обычный 3 14 21 5 2" xfId="29580"/>
    <cellStyle name="Обычный 3 14 21 5 2 2" xfId="29581"/>
    <cellStyle name="Обычный 3 14 21 5 2 2 2" xfId="29582"/>
    <cellStyle name="Обычный 3 14 21 5 2 3" xfId="29583"/>
    <cellStyle name="Обычный 3 14 21 5 3" xfId="29584"/>
    <cellStyle name="Обычный 3 14 21 5 3 2" xfId="29585"/>
    <cellStyle name="Обычный 3 14 21 5 4" xfId="29586"/>
    <cellStyle name="Обычный 3 14 21 6" xfId="29587"/>
    <cellStyle name="Обычный 3 14 21 6 2" xfId="29588"/>
    <cellStyle name="Обычный 3 14 21 6 2 2" xfId="29589"/>
    <cellStyle name="Обычный 3 14 21 6 3" xfId="29590"/>
    <cellStyle name="Обычный 3 14 21 7" xfId="29591"/>
    <cellStyle name="Обычный 3 14 21 7 2" xfId="29592"/>
    <cellStyle name="Обычный 3 14 21 8" xfId="29593"/>
    <cellStyle name="Обычный 3 14 22" xfId="29594"/>
    <cellStyle name="Обычный 3 14 22 2" xfId="29595"/>
    <cellStyle name="Обычный 3 14 22 2 2" xfId="29596"/>
    <cellStyle name="Обычный 3 14 22 2 2 2" xfId="29597"/>
    <cellStyle name="Обычный 3 14 22 2 2 2 2" xfId="29598"/>
    <cellStyle name="Обычный 3 14 22 2 2 2 2 2" xfId="29599"/>
    <cellStyle name="Обычный 3 14 22 2 2 2 2 2 2" xfId="29600"/>
    <cellStyle name="Обычный 3 14 22 2 2 2 2 3" xfId="29601"/>
    <cellStyle name="Обычный 3 14 22 2 2 2 3" xfId="29602"/>
    <cellStyle name="Обычный 3 14 22 2 2 2 3 2" xfId="29603"/>
    <cellStyle name="Обычный 3 14 22 2 2 2 4" xfId="29604"/>
    <cellStyle name="Обычный 3 14 22 2 2 3" xfId="29605"/>
    <cellStyle name="Обычный 3 14 22 2 2 3 2" xfId="29606"/>
    <cellStyle name="Обычный 3 14 22 2 2 3 2 2" xfId="29607"/>
    <cellStyle name="Обычный 3 14 22 2 2 3 3" xfId="29608"/>
    <cellStyle name="Обычный 3 14 22 2 2 4" xfId="29609"/>
    <cellStyle name="Обычный 3 14 22 2 2 4 2" xfId="29610"/>
    <cellStyle name="Обычный 3 14 22 2 2 5" xfId="29611"/>
    <cellStyle name="Обычный 3 14 22 2 3" xfId="29612"/>
    <cellStyle name="Обычный 3 14 22 2 3 2" xfId="29613"/>
    <cellStyle name="Обычный 3 14 22 2 3 2 2" xfId="29614"/>
    <cellStyle name="Обычный 3 14 22 2 3 2 2 2" xfId="29615"/>
    <cellStyle name="Обычный 3 14 22 2 3 2 2 2 2" xfId="29616"/>
    <cellStyle name="Обычный 3 14 22 2 3 2 2 3" xfId="29617"/>
    <cellStyle name="Обычный 3 14 22 2 3 2 3" xfId="29618"/>
    <cellStyle name="Обычный 3 14 22 2 3 2 3 2" xfId="29619"/>
    <cellStyle name="Обычный 3 14 22 2 3 2 4" xfId="29620"/>
    <cellStyle name="Обычный 3 14 22 2 3 3" xfId="29621"/>
    <cellStyle name="Обычный 3 14 22 2 3 3 2" xfId="29622"/>
    <cellStyle name="Обычный 3 14 22 2 3 3 2 2" xfId="29623"/>
    <cellStyle name="Обычный 3 14 22 2 3 3 3" xfId="29624"/>
    <cellStyle name="Обычный 3 14 22 2 3 4" xfId="29625"/>
    <cellStyle name="Обычный 3 14 22 2 3 4 2" xfId="29626"/>
    <cellStyle name="Обычный 3 14 22 2 3 5" xfId="29627"/>
    <cellStyle name="Обычный 3 14 22 2 4" xfId="29628"/>
    <cellStyle name="Обычный 3 14 22 2 4 2" xfId="29629"/>
    <cellStyle name="Обычный 3 14 22 2 4 2 2" xfId="29630"/>
    <cellStyle name="Обычный 3 14 22 2 4 2 2 2" xfId="29631"/>
    <cellStyle name="Обычный 3 14 22 2 4 2 3" xfId="29632"/>
    <cellStyle name="Обычный 3 14 22 2 4 3" xfId="29633"/>
    <cellStyle name="Обычный 3 14 22 2 4 3 2" xfId="29634"/>
    <cellStyle name="Обычный 3 14 22 2 4 4" xfId="29635"/>
    <cellStyle name="Обычный 3 14 22 2 5" xfId="29636"/>
    <cellStyle name="Обычный 3 14 22 2 5 2" xfId="29637"/>
    <cellStyle name="Обычный 3 14 22 2 5 2 2" xfId="29638"/>
    <cellStyle name="Обычный 3 14 22 2 5 3" xfId="29639"/>
    <cellStyle name="Обычный 3 14 22 2 6" xfId="29640"/>
    <cellStyle name="Обычный 3 14 22 2 6 2" xfId="29641"/>
    <cellStyle name="Обычный 3 14 22 2 7" xfId="29642"/>
    <cellStyle name="Обычный 3 14 22 3" xfId="29643"/>
    <cellStyle name="Обычный 3 14 22 3 2" xfId="29644"/>
    <cellStyle name="Обычный 3 14 22 3 2 2" xfId="29645"/>
    <cellStyle name="Обычный 3 14 22 3 2 2 2" xfId="29646"/>
    <cellStyle name="Обычный 3 14 22 3 2 2 2 2" xfId="29647"/>
    <cellStyle name="Обычный 3 14 22 3 2 2 3" xfId="29648"/>
    <cellStyle name="Обычный 3 14 22 3 2 3" xfId="29649"/>
    <cellStyle name="Обычный 3 14 22 3 2 3 2" xfId="29650"/>
    <cellStyle name="Обычный 3 14 22 3 2 4" xfId="29651"/>
    <cellStyle name="Обычный 3 14 22 3 3" xfId="29652"/>
    <cellStyle name="Обычный 3 14 22 3 3 2" xfId="29653"/>
    <cellStyle name="Обычный 3 14 22 3 3 2 2" xfId="29654"/>
    <cellStyle name="Обычный 3 14 22 3 3 3" xfId="29655"/>
    <cellStyle name="Обычный 3 14 22 3 4" xfId="29656"/>
    <cellStyle name="Обычный 3 14 22 3 4 2" xfId="29657"/>
    <cellStyle name="Обычный 3 14 22 3 5" xfId="29658"/>
    <cellStyle name="Обычный 3 14 22 4" xfId="29659"/>
    <cellStyle name="Обычный 3 14 22 4 2" xfId="29660"/>
    <cellStyle name="Обычный 3 14 22 4 2 2" xfId="29661"/>
    <cellStyle name="Обычный 3 14 22 4 2 2 2" xfId="29662"/>
    <cellStyle name="Обычный 3 14 22 4 2 2 2 2" xfId="29663"/>
    <cellStyle name="Обычный 3 14 22 4 2 2 3" xfId="29664"/>
    <cellStyle name="Обычный 3 14 22 4 2 3" xfId="29665"/>
    <cellStyle name="Обычный 3 14 22 4 2 3 2" xfId="29666"/>
    <cellStyle name="Обычный 3 14 22 4 2 4" xfId="29667"/>
    <cellStyle name="Обычный 3 14 22 4 3" xfId="29668"/>
    <cellStyle name="Обычный 3 14 22 4 3 2" xfId="29669"/>
    <cellStyle name="Обычный 3 14 22 4 3 2 2" xfId="29670"/>
    <cellStyle name="Обычный 3 14 22 4 3 3" xfId="29671"/>
    <cellStyle name="Обычный 3 14 22 4 4" xfId="29672"/>
    <cellStyle name="Обычный 3 14 22 4 4 2" xfId="29673"/>
    <cellStyle name="Обычный 3 14 22 4 5" xfId="29674"/>
    <cellStyle name="Обычный 3 14 22 5" xfId="29675"/>
    <cellStyle name="Обычный 3 14 22 5 2" xfId="29676"/>
    <cellStyle name="Обычный 3 14 22 5 2 2" xfId="29677"/>
    <cellStyle name="Обычный 3 14 22 5 2 2 2" xfId="29678"/>
    <cellStyle name="Обычный 3 14 22 5 2 3" xfId="29679"/>
    <cellStyle name="Обычный 3 14 22 5 3" xfId="29680"/>
    <cellStyle name="Обычный 3 14 22 5 3 2" xfId="29681"/>
    <cellStyle name="Обычный 3 14 22 5 4" xfId="29682"/>
    <cellStyle name="Обычный 3 14 22 6" xfId="29683"/>
    <cellStyle name="Обычный 3 14 22 6 2" xfId="29684"/>
    <cellStyle name="Обычный 3 14 22 6 2 2" xfId="29685"/>
    <cellStyle name="Обычный 3 14 22 6 3" xfId="29686"/>
    <cellStyle name="Обычный 3 14 22 7" xfId="29687"/>
    <cellStyle name="Обычный 3 14 22 7 2" xfId="29688"/>
    <cellStyle name="Обычный 3 14 22 8" xfId="29689"/>
    <cellStyle name="Обычный 3 14 23" xfId="29690"/>
    <cellStyle name="Обычный 3 14 23 2" xfId="29691"/>
    <cellStyle name="Обычный 3 14 23 2 2" xfId="29692"/>
    <cellStyle name="Обычный 3 14 23 2 2 2" xfId="29693"/>
    <cellStyle name="Обычный 3 14 23 2 2 2 2" xfId="29694"/>
    <cellStyle name="Обычный 3 14 23 2 2 2 2 2" xfId="29695"/>
    <cellStyle name="Обычный 3 14 23 2 2 2 2 2 2" xfId="29696"/>
    <cellStyle name="Обычный 3 14 23 2 2 2 2 3" xfId="29697"/>
    <cellStyle name="Обычный 3 14 23 2 2 2 3" xfId="29698"/>
    <cellStyle name="Обычный 3 14 23 2 2 2 3 2" xfId="29699"/>
    <cellStyle name="Обычный 3 14 23 2 2 2 4" xfId="29700"/>
    <cellStyle name="Обычный 3 14 23 2 2 3" xfId="29701"/>
    <cellStyle name="Обычный 3 14 23 2 2 3 2" xfId="29702"/>
    <cellStyle name="Обычный 3 14 23 2 2 3 2 2" xfId="29703"/>
    <cellStyle name="Обычный 3 14 23 2 2 3 3" xfId="29704"/>
    <cellStyle name="Обычный 3 14 23 2 2 4" xfId="29705"/>
    <cellStyle name="Обычный 3 14 23 2 2 4 2" xfId="29706"/>
    <cellStyle name="Обычный 3 14 23 2 2 5" xfId="29707"/>
    <cellStyle name="Обычный 3 14 23 2 3" xfId="29708"/>
    <cellStyle name="Обычный 3 14 23 2 3 2" xfId="29709"/>
    <cellStyle name="Обычный 3 14 23 2 3 2 2" xfId="29710"/>
    <cellStyle name="Обычный 3 14 23 2 3 2 2 2" xfId="29711"/>
    <cellStyle name="Обычный 3 14 23 2 3 2 2 2 2" xfId="29712"/>
    <cellStyle name="Обычный 3 14 23 2 3 2 2 3" xfId="29713"/>
    <cellStyle name="Обычный 3 14 23 2 3 2 3" xfId="29714"/>
    <cellStyle name="Обычный 3 14 23 2 3 2 3 2" xfId="29715"/>
    <cellStyle name="Обычный 3 14 23 2 3 2 4" xfId="29716"/>
    <cellStyle name="Обычный 3 14 23 2 3 3" xfId="29717"/>
    <cellStyle name="Обычный 3 14 23 2 3 3 2" xfId="29718"/>
    <cellStyle name="Обычный 3 14 23 2 3 3 2 2" xfId="29719"/>
    <cellStyle name="Обычный 3 14 23 2 3 3 3" xfId="29720"/>
    <cellStyle name="Обычный 3 14 23 2 3 4" xfId="29721"/>
    <cellStyle name="Обычный 3 14 23 2 3 4 2" xfId="29722"/>
    <cellStyle name="Обычный 3 14 23 2 3 5" xfId="29723"/>
    <cellStyle name="Обычный 3 14 23 2 4" xfId="29724"/>
    <cellStyle name="Обычный 3 14 23 2 4 2" xfId="29725"/>
    <cellStyle name="Обычный 3 14 23 2 4 2 2" xfId="29726"/>
    <cellStyle name="Обычный 3 14 23 2 4 2 2 2" xfId="29727"/>
    <cellStyle name="Обычный 3 14 23 2 4 2 3" xfId="29728"/>
    <cellStyle name="Обычный 3 14 23 2 4 3" xfId="29729"/>
    <cellStyle name="Обычный 3 14 23 2 4 3 2" xfId="29730"/>
    <cellStyle name="Обычный 3 14 23 2 4 4" xfId="29731"/>
    <cellStyle name="Обычный 3 14 23 2 5" xfId="29732"/>
    <cellStyle name="Обычный 3 14 23 2 5 2" xfId="29733"/>
    <cellStyle name="Обычный 3 14 23 2 5 2 2" xfId="29734"/>
    <cellStyle name="Обычный 3 14 23 2 5 3" xfId="29735"/>
    <cellStyle name="Обычный 3 14 23 2 6" xfId="29736"/>
    <cellStyle name="Обычный 3 14 23 2 6 2" xfId="29737"/>
    <cellStyle name="Обычный 3 14 23 2 7" xfId="29738"/>
    <cellStyle name="Обычный 3 14 23 3" xfId="29739"/>
    <cellStyle name="Обычный 3 14 23 3 2" xfId="29740"/>
    <cellStyle name="Обычный 3 14 23 3 2 2" xfId="29741"/>
    <cellStyle name="Обычный 3 14 23 3 2 2 2" xfId="29742"/>
    <cellStyle name="Обычный 3 14 23 3 2 2 2 2" xfId="29743"/>
    <cellStyle name="Обычный 3 14 23 3 2 2 3" xfId="29744"/>
    <cellStyle name="Обычный 3 14 23 3 2 3" xfId="29745"/>
    <cellStyle name="Обычный 3 14 23 3 2 3 2" xfId="29746"/>
    <cellStyle name="Обычный 3 14 23 3 2 4" xfId="29747"/>
    <cellStyle name="Обычный 3 14 23 3 3" xfId="29748"/>
    <cellStyle name="Обычный 3 14 23 3 3 2" xfId="29749"/>
    <cellStyle name="Обычный 3 14 23 3 3 2 2" xfId="29750"/>
    <cellStyle name="Обычный 3 14 23 3 3 3" xfId="29751"/>
    <cellStyle name="Обычный 3 14 23 3 4" xfId="29752"/>
    <cellStyle name="Обычный 3 14 23 3 4 2" xfId="29753"/>
    <cellStyle name="Обычный 3 14 23 3 5" xfId="29754"/>
    <cellStyle name="Обычный 3 14 23 4" xfId="29755"/>
    <cellStyle name="Обычный 3 14 23 4 2" xfId="29756"/>
    <cellStyle name="Обычный 3 14 23 4 2 2" xfId="29757"/>
    <cellStyle name="Обычный 3 14 23 4 2 2 2" xfId="29758"/>
    <cellStyle name="Обычный 3 14 23 4 2 2 2 2" xfId="29759"/>
    <cellStyle name="Обычный 3 14 23 4 2 2 3" xfId="29760"/>
    <cellStyle name="Обычный 3 14 23 4 2 3" xfId="29761"/>
    <cellStyle name="Обычный 3 14 23 4 2 3 2" xfId="29762"/>
    <cellStyle name="Обычный 3 14 23 4 2 4" xfId="29763"/>
    <cellStyle name="Обычный 3 14 23 4 3" xfId="29764"/>
    <cellStyle name="Обычный 3 14 23 4 3 2" xfId="29765"/>
    <cellStyle name="Обычный 3 14 23 4 3 2 2" xfId="29766"/>
    <cellStyle name="Обычный 3 14 23 4 3 3" xfId="29767"/>
    <cellStyle name="Обычный 3 14 23 4 4" xfId="29768"/>
    <cellStyle name="Обычный 3 14 23 4 4 2" xfId="29769"/>
    <cellStyle name="Обычный 3 14 23 4 5" xfId="29770"/>
    <cellStyle name="Обычный 3 14 23 5" xfId="29771"/>
    <cellStyle name="Обычный 3 14 23 5 2" xfId="29772"/>
    <cellStyle name="Обычный 3 14 23 5 2 2" xfId="29773"/>
    <cellStyle name="Обычный 3 14 23 5 2 2 2" xfId="29774"/>
    <cellStyle name="Обычный 3 14 23 5 2 3" xfId="29775"/>
    <cellStyle name="Обычный 3 14 23 5 3" xfId="29776"/>
    <cellStyle name="Обычный 3 14 23 5 3 2" xfId="29777"/>
    <cellStyle name="Обычный 3 14 23 5 4" xfId="29778"/>
    <cellStyle name="Обычный 3 14 23 6" xfId="29779"/>
    <cellStyle name="Обычный 3 14 23 6 2" xfId="29780"/>
    <cellStyle name="Обычный 3 14 23 6 2 2" xfId="29781"/>
    <cellStyle name="Обычный 3 14 23 6 3" xfId="29782"/>
    <cellStyle name="Обычный 3 14 23 7" xfId="29783"/>
    <cellStyle name="Обычный 3 14 23 7 2" xfId="29784"/>
    <cellStyle name="Обычный 3 14 23 8" xfId="29785"/>
    <cellStyle name="Обычный 3 14 24" xfId="29786"/>
    <cellStyle name="Обычный 3 14 24 2" xfId="29787"/>
    <cellStyle name="Обычный 3 14 24 2 2" xfId="29788"/>
    <cellStyle name="Обычный 3 14 24 2 2 2" xfId="29789"/>
    <cellStyle name="Обычный 3 14 24 2 2 2 2" xfId="29790"/>
    <cellStyle name="Обычный 3 14 24 2 2 2 2 2" xfId="29791"/>
    <cellStyle name="Обычный 3 14 24 2 2 2 2 2 2" xfId="29792"/>
    <cellStyle name="Обычный 3 14 24 2 2 2 2 3" xfId="29793"/>
    <cellStyle name="Обычный 3 14 24 2 2 2 3" xfId="29794"/>
    <cellStyle name="Обычный 3 14 24 2 2 2 3 2" xfId="29795"/>
    <cellStyle name="Обычный 3 14 24 2 2 2 4" xfId="29796"/>
    <cellStyle name="Обычный 3 14 24 2 2 3" xfId="29797"/>
    <cellStyle name="Обычный 3 14 24 2 2 3 2" xfId="29798"/>
    <cellStyle name="Обычный 3 14 24 2 2 3 2 2" xfId="29799"/>
    <cellStyle name="Обычный 3 14 24 2 2 3 3" xfId="29800"/>
    <cellStyle name="Обычный 3 14 24 2 2 4" xfId="29801"/>
    <cellStyle name="Обычный 3 14 24 2 2 4 2" xfId="29802"/>
    <cellStyle name="Обычный 3 14 24 2 2 5" xfId="29803"/>
    <cellStyle name="Обычный 3 14 24 2 3" xfId="29804"/>
    <cellStyle name="Обычный 3 14 24 2 3 2" xfId="29805"/>
    <cellStyle name="Обычный 3 14 24 2 3 2 2" xfId="29806"/>
    <cellStyle name="Обычный 3 14 24 2 3 2 2 2" xfId="29807"/>
    <cellStyle name="Обычный 3 14 24 2 3 2 2 2 2" xfId="29808"/>
    <cellStyle name="Обычный 3 14 24 2 3 2 2 3" xfId="29809"/>
    <cellStyle name="Обычный 3 14 24 2 3 2 3" xfId="29810"/>
    <cellStyle name="Обычный 3 14 24 2 3 2 3 2" xfId="29811"/>
    <cellStyle name="Обычный 3 14 24 2 3 2 4" xfId="29812"/>
    <cellStyle name="Обычный 3 14 24 2 3 3" xfId="29813"/>
    <cellStyle name="Обычный 3 14 24 2 3 3 2" xfId="29814"/>
    <cellStyle name="Обычный 3 14 24 2 3 3 2 2" xfId="29815"/>
    <cellStyle name="Обычный 3 14 24 2 3 3 3" xfId="29816"/>
    <cellStyle name="Обычный 3 14 24 2 3 4" xfId="29817"/>
    <cellStyle name="Обычный 3 14 24 2 3 4 2" xfId="29818"/>
    <cellStyle name="Обычный 3 14 24 2 3 5" xfId="29819"/>
    <cellStyle name="Обычный 3 14 24 2 4" xfId="29820"/>
    <cellStyle name="Обычный 3 14 24 2 4 2" xfId="29821"/>
    <cellStyle name="Обычный 3 14 24 2 4 2 2" xfId="29822"/>
    <cellStyle name="Обычный 3 14 24 2 4 2 2 2" xfId="29823"/>
    <cellStyle name="Обычный 3 14 24 2 4 2 3" xfId="29824"/>
    <cellStyle name="Обычный 3 14 24 2 4 3" xfId="29825"/>
    <cellStyle name="Обычный 3 14 24 2 4 3 2" xfId="29826"/>
    <cellStyle name="Обычный 3 14 24 2 4 4" xfId="29827"/>
    <cellStyle name="Обычный 3 14 24 2 5" xfId="29828"/>
    <cellStyle name="Обычный 3 14 24 2 5 2" xfId="29829"/>
    <cellStyle name="Обычный 3 14 24 2 5 2 2" xfId="29830"/>
    <cellStyle name="Обычный 3 14 24 2 5 3" xfId="29831"/>
    <cellStyle name="Обычный 3 14 24 2 6" xfId="29832"/>
    <cellStyle name="Обычный 3 14 24 2 6 2" xfId="29833"/>
    <cellStyle name="Обычный 3 14 24 2 7" xfId="29834"/>
    <cellStyle name="Обычный 3 14 24 3" xfId="29835"/>
    <cellStyle name="Обычный 3 14 24 3 2" xfId="29836"/>
    <cellStyle name="Обычный 3 14 24 3 2 2" xfId="29837"/>
    <cellStyle name="Обычный 3 14 24 3 2 2 2" xfId="29838"/>
    <cellStyle name="Обычный 3 14 24 3 2 2 2 2" xfId="29839"/>
    <cellStyle name="Обычный 3 14 24 3 2 2 3" xfId="29840"/>
    <cellStyle name="Обычный 3 14 24 3 2 3" xfId="29841"/>
    <cellStyle name="Обычный 3 14 24 3 2 3 2" xfId="29842"/>
    <cellStyle name="Обычный 3 14 24 3 2 4" xfId="29843"/>
    <cellStyle name="Обычный 3 14 24 3 3" xfId="29844"/>
    <cellStyle name="Обычный 3 14 24 3 3 2" xfId="29845"/>
    <cellStyle name="Обычный 3 14 24 3 3 2 2" xfId="29846"/>
    <cellStyle name="Обычный 3 14 24 3 3 3" xfId="29847"/>
    <cellStyle name="Обычный 3 14 24 3 4" xfId="29848"/>
    <cellStyle name="Обычный 3 14 24 3 4 2" xfId="29849"/>
    <cellStyle name="Обычный 3 14 24 3 5" xfId="29850"/>
    <cellStyle name="Обычный 3 14 24 4" xfId="29851"/>
    <cellStyle name="Обычный 3 14 24 4 2" xfId="29852"/>
    <cellStyle name="Обычный 3 14 24 4 2 2" xfId="29853"/>
    <cellStyle name="Обычный 3 14 24 4 2 2 2" xfId="29854"/>
    <cellStyle name="Обычный 3 14 24 4 2 2 2 2" xfId="29855"/>
    <cellStyle name="Обычный 3 14 24 4 2 2 3" xfId="29856"/>
    <cellStyle name="Обычный 3 14 24 4 2 3" xfId="29857"/>
    <cellStyle name="Обычный 3 14 24 4 2 3 2" xfId="29858"/>
    <cellStyle name="Обычный 3 14 24 4 2 4" xfId="29859"/>
    <cellStyle name="Обычный 3 14 24 4 3" xfId="29860"/>
    <cellStyle name="Обычный 3 14 24 4 3 2" xfId="29861"/>
    <cellStyle name="Обычный 3 14 24 4 3 2 2" xfId="29862"/>
    <cellStyle name="Обычный 3 14 24 4 3 3" xfId="29863"/>
    <cellStyle name="Обычный 3 14 24 4 4" xfId="29864"/>
    <cellStyle name="Обычный 3 14 24 4 4 2" xfId="29865"/>
    <cellStyle name="Обычный 3 14 24 4 5" xfId="29866"/>
    <cellStyle name="Обычный 3 14 24 5" xfId="29867"/>
    <cellStyle name="Обычный 3 14 24 5 2" xfId="29868"/>
    <cellStyle name="Обычный 3 14 24 5 2 2" xfId="29869"/>
    <cellStyle name="Обычный 3 14 24 5 2 2 2" xfId="29870"/>
    <cellStyle name="Обычный 3 14 24 5 2 3" xfId="29871"/>
    <cellStyle name="Обычный 3 14 24 5 3" xfId="29872"/>
    <cellStyle name="Обычный 3 14 24 5 3 2" xfId="29873"/>
    <cellStyle name="Обычный 3 14 24 5 4" xfId="29874"/>
    <cellStyle name="Обычный 3 14 24 6" xfId="29875"/>
    <cellStyle name="Обычный 3 14 24 6 2" xfId="29876"/>
    <cellStyle name="Обычный 3 14 24 6 2 2" xfId="29877"/>
    <cellStyle name="Обычный 3 14 24 6 3" xfId="29878"/>
    <cellStyle name="Обычный 3 14 24 7" xfId="29879"/>
    <cellStyle name="Обычный 3 14 24 7 2" xfId="29880"/>
    <cellStyle name="Обычный 3 14 24 8" xfId="29881"/>
    <cellStyle name="Обычный 3 14 25" xfId="29882"/>
    <cellStyle name="Обычный 3 14 25 2" xfId="29883"/>
    <cellStyle name="Обычный 3 14 25 2 2" xfId="29884"/>
    <cellStyle name="Обычный 3 14 25 2 2 2" xfId="29885"/>
    <cellStyle name="Обычный 3 14 25 2 2 2 2" xfId="29886"/>
    <cellStyle name="Обычный 3 14 25 2 2 2 2 2" xfId="29887"/>
    <cellStyle name="Обычный 3 14 25 2 2 2 2 2 2" xfId="29888"/>
    <cellStyle name="Обычный 3 14 25 2 2 2 2 3" xfId="29889"/>
    <cellStyle name="Обычный 3 14 25 2 2 2 3" xfId="29890"/>
    <cellStyle name="Обычный 3 14 25 2 2 2 3 2" xfId="29891"/>
    <cellStyle name="Обычный 3 14 25 2 2 2 4" xfId="29892"/>
    <cellStyle name="Обычный 3 14 25 2 2 3" xfId="29893"/>
    <cellStyle name="Обычный 3 14 25 2 2 3 2" xfId="29894"/>
    <cellStyle name="Обычный 3 14 25 2 2 3 2 2" xfId="29895"/>
    <cellStyle name="Обычный 3 14 25 2 2 3 3" xfId="29896"/>
    <cellStyle name="Обычный 3 14 25 2 2 4" xfId="29897"/>
    <cellStyle name="Обычный 3 14 25 2 2 4 2" xfId="29898"/>
    <cellStyle name="Обычный 3 14 25 2 2 5" xfId="29899"/>
    <cellStyle name="Обычный 3 14 25 2 3" xfId="29900"/>
    <cellStyle name="Обычный 3 14 25 2 3 2" xfId="29901"/>
    <cellStyle name="Обычный 3 14 25 2 3 2 2" xfId="29902"/>
    <cellStyle name="Обычный 3 14 25 2 3 2 2 2" xfId="29903"/>
    <cellStyle name="Обычный 3 14 25 2 3 2 2 2 2" xfId="29904"/>
    <cellStyle name="Обычный 3 14 25 2 3 2 2 3" xfId="29905"/>
    <cellStyle name="Обычный 3 14 25 2 3 2 3" xfId="29906"/>
    <cellStyle name="Обычный 3 14 25 2 3 2 3 2" xfId="29907"/>
    <cellStyle name="Обычный 3 14 25 2 3 2 4" xfId="29908"/>
    <cellStyle name="Обычный 3 14 25 2 3 3" xfId="29909"/>
    <cellStyle name="Обычный 3 14 25 2 3 3 2" xfId="29910"/>
    <cellStyle name="Обычный 3 14 25 2 3 3 2 2" xfId="29911"/>
    <cellStyle name="Обычный 3 14 25 2 3 3 3" xfId="29912"/>
    <cellStyle name="Обычный 3 14 25 2 3 4" xfId="29913"/>
    <cellStyle name="Обычный 3 14 25 2 3 4 2" xfId="29914"/>
    <cellStyle name="Обычный 3 14 25 2 3 5" xfId="29915"/>
    <cellStyle name="Обычный 3 14 25 2 4" xfId="29916"/>
    <cellStyle name="Обычный 3 14 25 2 4 2" xfId="29917"/>
    <cellStyle name="Обычный 3 14 25 2 4 2 2" xfId="29918"/>
    <cellStyle name="Обычный 3 14 25 2 4 2 2 2" xfId="29919"/>
    <cellStyle name="Обычный 3 14 25 2 4 2 3" xfId="29920"/>
    <cellStyle name="Обычный 3 14 25 2 4 3" xfId="29921"/>
    <cellStyle name="Обычный 3 14 25 2 4 3 2" xfId="29922"/>
    <cellStyle name="Обычный 3 14 25 2 4 4" xfId="29923"/>
    <cellStyle name="Обычный 3 14 25 2 5" xfId="29924"/>
    <cellStyle name="Обычный 3 14 25 2 5 2" xfId="29925"/>
    <cellStyle name="Обычный 3 14 25 2 5 2 2" xfId="29926"/>
    <cellStyle name="Обычный 3 14 25 2 5 3" xfId="29927"/>
    <cellStyle name="Обычный 3 14 25 2 6" xfId="29928"/>
    <cellStyle name="Обычный 3 14 25 2 6 2" xfId="29929"/>
    <cellStyle name="Обычный 3 14 25 2 7" xfId="29930"/>
    <cellStyle name="Обычный 3 14 25 3" xfId="29931"/>
    <cellStyle name="Обычный 3 14 25 3 2" xfId="29932"/>
    <cellStyle name="Обычный 3 14 25 3 2 2" xfId="29933"/>
    <cellStyle name="Обычный 3 14 25 3 2 2 2" xfId="29934"/>
    <cellStyle name="Обычный 3 14 25 3 2 2 2 2" xfId="29935"/>
    <cellStyle name="Обычный 3 14 25 3 2 2 3" xfId="29936"/>
    <cellStyle name="Обычный 3 14 25 3 2 3" xfId="29937"/>
    <cellStyle name="Обычный 3 14 25 3 2 3 2" xfId="29938"/>
    <cellStyle name="Обычный 3 14 25 3 2 4" xfId="29939"/>
    <cellStyle name="Обычный 3 14 25 3 3" xfId="29940"/>
    <cellStyle name="Обычный 3 14 25 3 3 2" xfId="29941"/>
    <cellStyle name="Обычный 3 14 25 3 3 2 2" xfId="29942"/>
    <cellStyle name="Обычный 3 14 25 3 3 3" xfId="29943"/>
    <cellStyle name="Обычный 3 14 25 3 4" xfId="29944"/>
    <cellStyle name="Обычный 3 14 25 3 4 2" xfId="29945"/>
    <cellStyle name="Обычный 3 14 25 3 5" xfId="29946"/>
    <cellStyle name="Обычный 3 14 25 4" xfId="29947"/>
    <cellStyle name="Обычный 3 14 25 4 2" xfId="29948"/>
    <cellStyle name="Обычный 3 14 25 4 2 2" xfId="29949"/>
    <cellStyle name="Обычный 3 14 25 4 2 2 2" xfId="29950"/>
    <cellStyle name="Обычный 3 14 25 4 2 2 2 2" xfId="29951"/>
    <cellStyle name="Обычный 3 14 25 4 2 2 3" xfId="29952"/>
    <cellStyle name="Обычный 3 14 25 4 2 3" xfId="29953"/>
    <cellStyle name="Обычный 3 14 25 4 2 3 2" xfId="29954"/>
    <cellStyle name="Обычный 3 14 25 4 2 4" xfId="29955"/>
    <cellStyle name="Обычный 3 14 25 4 3" xfId="29956"/>
    <cellStyle name="Обычный 3 14 25 4 3 2" xfId="29957"/>
    <cellStyle name="Обычный 3 14 25 4 3 2 2" xfId="29958"/>
    <cellStyle name="Обычный 3 14 25 4 3 3" xfId="29959"/>
    <cellStyle name="Обычный 3 14 25 4 4" xfId="29960"/>
    <cellStyle name="Обычный 3 14 25 4 4 2" xfId="29961"/>
    <cellStyle name="Обычный 3 14 25 4 5" xfId="29962"/>
    <cellStyle name="Обычный 3 14 25 5" xfId="29963"/>
    <cellStyle name="Обычный 3 14 25 5 2" xfId="29964"/>
    <cellStyle name="Обычный 3 14 25 5 2 2" xfId="29965"/>
    <cellStyle name="Обычный 3 14 25 5 2 2 2" xfId="29966"/>
    <cellStyle name="Обычный 3 14 25 5 2 3" xfId="29967"/>
    <cellStyle name="Обычный 3 14 25 5 3" xfId="29968"/>
    <cellStyle name="Обычный 3 14 25 5 3 2" xfId="29969"/>
    <cellStyle name="Обычный 3 14 25 5 4" xfId="29970"/>
    <cellStyle name="Обычный 3 14 25 6" xfId="29971"/>
    <cellStyle name="Обычный 3 14 25 6 2" xfId="29972"/>
    <cellStyle name="Обычный 3 14 25 6 2 2" xfId="29973"/>
    <cellStyle name="Обычный 3 14 25 6 3" xfId="29974"/>
    <cellStyle name="Обычный 3 14 25 7" xfId="29975"/>
    <cellStyle name="Обычный 3 14 25 7 2" xfId="29976"/>
    <cellStyle name="Обычный 3 14 25 8" xfId="29977"/>
    <cellStyle name="Обычный 3 14 26" xfId="29978"/>
    <cellStyle name="Обычный 3 14 26 2" xfId="29979"/>
    <cellStyle name="Обычный 3 14 26 2 2" xfId="29980"/>
    <cellStyle name="Обычный 3 14 26 2 2 2" xfId="29981"/>
    <cellStyle name="Обычный 3 14 26 2 2 2 2" xfId="29982"/>
    <cellStyle name="Обычный 3 14 26 2 2 2 2 2" xfId="29983"/>
    <cellStyle name="Обычный 3 14 26 2 2 2 2 2 2" xfId="29984"/>
    <cellStyle name="Обычный 3 14 26 2 2 2 2 3" xfId="29985"/>
    <cellStyle name="Обычный 3 14 26 2 2 2 3" xfId="29986"/>
    <cellStyle name="Обычный 3 14 26 2 2 2 3 2" xfId="29987"/>
    <cellStyle name="Обычный 3 14 26 2 2 2 4" xfId="29988"/>
    <cellStyle name="Обычный 3 14 26 2 2 3" xfId="29989"/>
    <cellStyle name="Обычный 3 14 26 2 2 3 2" xfId="29990"/>
    <cellStyle name="Обычный 3 14 26 2 2 3 2 2" xfId="29991"/>
    <cellStyle name="Обычный 3 14 26 2 2 3 3" xfId="29992"/>
    <cellStyle name="Обычный 3 14 26 2 2 4" xfId="29993"/>
    <cellStyle name="Обычный 3 14 26 2 2 4 2" xfId="29994"/>
    <cellStyle name="Обычный 3 14 26 2 2 5" xfId="29995"/>
    <cellStyle name="Обычный 3 14 26 2 3" xfId="29996"/>
    <cellStyle name="Обычный 3 14 26 2 3 2" xfId="29997"/>
    <cellStyle name="Обычный 3 14 26 2 3 2 2" xfId="29998"/>
    <cellStyle name="Обычный 3 14 26 2 3 2 2 2" xfId="29999"/>
    <cellStyle name="Обычный 3 14 26 2 3 2 2 2 2" xfId="30000"/>
    <cellStyle name="Обычный 3 14 26 2 3 2 2 3" xfId="30001"/>
    <cellStyle name="Обычный 3 14 26 2 3 2 3" xfId="30002"/>
    <cellStyle name="Обычный 3 14 26 2 3 2 3 2" xfId="30003"/>
    <cellStyle name="Обычный 3 14 26 2 3 2 4" xfId="30004"/>
    <cellStyle name="Обычный 3 14 26 2 3 3" xfId="30005"/>
    <cellStyle name="Обычный 3 14 26 2 3 3 2" xfId="30006"/>
    <cellStyle name="Обычный 3 14 26 2 3 3 2 2" xfId="30007"/>
    <cellStyle name="Обычный 3 14 26 2 3 3 3" xfId="30008"/>
    <cellStyle name="Обычный 3 14 26 2 3 4" xfId="30009"/>
    <cellStyle name="Обычный 3 14 26 2 3 4 2" xfId="30010"/>
    <cellStyle name="Обычный 3 14 26 2 3 5" xfId="30011"/>
    <cellStyle name="Обычный 3 14 26 2 4" xfId="30012"/>
    <cellStyle name="Обычный 3 14 26 2 4 2" xfId="30013"/>
    <cellStyle name="Обычный 3 14 26 2 4 2 2" xfId="30014"/>
    <cellStyle name="Обычный 3 14 26 2 4 2 2 2" xfId="30015"/>
    <cellStyle name="Обычный 3 14 26 2 4 2 3" xfId="30016"/>
    <cellStyle name="Обычный 3 14 26 2 4 3" xfId="30017"/>
    <cellStyle name="Обычный 3 14 26 2 4 3 2" xfId="30018"/>
    <cellStyle name="Обычный 3 14 26 2 4 4" xfId="30019"/>
    <cellStyle name="Обычный 3 14 26 2 5" xfId="30020"/>
    <cellStyle name="Обычный 3 14 26 2 5 2" xfId="30021"/>
    <cellStyle name="Обычный 3 14 26 2 5 2 2" xfId="30022"/>
    <cellStyle name="Обычный 3 14 26 2 5 3" xfId="30023"/>
    <cellStyle name="Обычный 3 14 26 2 6" xfId="30024"/>
    <cellStyle name="Обычный 3 14 26 2 6 2" xfId="30025"/>
    <cellStyle name="Обычный 3 14 26 2 7" xfId="30026"/>
    <cellStyle name="Обычный 3 14 26 3" xfId="30027"/>
    <cellStyle name="Обычный 3 14 26 3 2" xfId="30028"/>
    <cellStyle name="Обычный 3 14 26 3 2 2" xfId="30029"/>
    <cellStyle name="Обычный 3 14 26 3 2 2 2" xfId="30030"/>
    <cellStyle name="Обычный 3 14 26 3 2 2 2 2" xfId="30031"/>
    <cellStyle name="Обычный 3 14 26 3 2 2 3" xfId="30032"/>
    <cellStyle name="Обычный 3 14 26 3 2 3" xfId="30033"/>
    <cellStyle name="Обычный 3 14 26 3 2 3 2" xfId="30034"/>
    <cellStyle name="Обычный 3 14 26 3 2 4" xfId="30035"/>
    <cellStyle name="Обычный 3 14 26 3 3" xfId="30036"/>
    <cellStyle name="Обычный 3 14 26 3 3 2" xfId="30037"/>
    <cellStyle name="Обычный 3 14 26 3 3 2 2" xfId="30038"/>
    <cellStyle name="Обычный 3 14 26 3 3 3" xfId="30039"/>
    <cellStyle name="Обычный 3 14 26 3 4" xfId="30040"/>
    <cellStyle name="Обычный 3 14 26 3 4 2" xfId="30041"/>
    <cellStyle name="Обычный 3 14 26 3 5" xfId="30042"/>
    <cellStyle name="Обычный 3 14 26 4" xfId="30043"/>
    <cellStyle name="Обычный 3 14 26 4 2" xfId="30044"/>
    <cellStyle name="Обычный 3 14 26 4 2 2" xfId="30045"/>
    <cellStyle name="Обычный 3 14 26 4 2 2 2" xfId="30046"/>
    <cellStyle name="Обычный 3 14 26 4 2 2 2 2" xfId="30047"/>
    <cellStyle name="Обычный 3 14 26 4 2 2 3" xfId="30048"/>
    <cellStyle name="Обычный 3 14 26 4 2 3" xfId="30049"/>
    <cellStyle name="Обычный 3 14 26 4 2 3 2" xfId="30050"/>
    <cellStyle name="Обычный 3 14 26 4 2 4" xfId="30051"/>
    <cellStyle name="Обычный 3 14 26 4 3" xfId="30052"/>
    <cellStyle name="Обычный 3 14 26 4 3 2" xfId="30053"/>
    <cellStyle name="Обычный 3 14 26 4 3 2 2" xfId="30054"/>
    <cellStyle name="Обычный 3 14 26 4 3 3" xfId="30055"/>
    <cellStyle name="Обычный 3 14 26 4 4" xfId="30056"/>
    <cellStyle name="Обычный 3 14 26 4 4 2" xfId="30057"/>
    <cellStyle name="Обычный 3 14 26 4 5" xfId="30058"/>
    <cellStyle name="Обычный 3 14 26 5" xfId="30059"/>
    <cellStyle name="Обычный 3 14 26 5 2" xfId="30060"/>
    <cellStyle name="Обычный 3 14 26 5 2 2" xfId="30061"/>
    <cellStyle name="Обычный 3 14 26 5 2 2 2" xfId="30062"/>
    <cellStyle name="Обычный 3 14 26 5 2 3" xfId="30063"/>
    <cellStyle name="Обычный 3 14 26 5 3" xfId="30064"/>
    <cellStyle name="Обычный 3 14 26 5 3 2" xfId="30065"/>
    <cellStyle name="Обычный 3 14 26 5 4" xfId="30066"/>
    <cellStyle name="Обычный 3 14 26 6" xfId="30067"/>
    <cellStyle name="Обычный 3 14 26 6 2" xfId="30068"/>
    <cellStyle name="Обычный 3 14 26 6 2 2" xfId="30069"/>
    <cellStyle name="Обычный 3 14 26 6 3" xfId="30070"/>
    <cellStyle name="Обычный 3 14 26 7" xfId="30071"/>
    <cellStyle name="Обычный 3 14 26 7 2" xfId="30072"/>
    <cellStyle name="Обычный 3 14 26 8" xfId="30073"/>
    <cellStyle name="Обычный 3 14 27" xfId="30074"/>
    <cellStyle name="Обычный 3 14 27 2" xfId="30075"/>
    <cellStyle name="Обычный 3 14 27 2 2" xfId="30076"/>
    <cellStyle name="Обычный 3 14 27 2 2 2" xfId="30077"/>
    <cellStyle name="Обычный 3 14 27 2 2 2 2" xfId="30078"/>
    <cellStyle name="Обычный 3 14 27 2 2 2 2 2" xfId="30079"/>
    <cellStyle name="Обычный 3 14 27 2 2 2 2 2 2" xfId="30080"/>
    <cellStyle name="Обычный 3 14 27 2 2 2 2 3" xfId="30081"/>
    <cellStyle name="Обычный 3 14 27 2 2 2 3" xfId="30082"/>
    <cellStyle name="Обычный 3 14 27 2 2 2 3 2" xfId="30083"/>
    <cellStyle name="Обычный 3 14 27 2 2 2 4" xfId="30084"/>
    <cellStyle name="Обычный 3 14 27 2 2 3" xfId="30085"/>
    <cellStyle name="Обычный 3 14 27 2 2 3 2" xfId="30086"/>
    <cellStyle name="Обычный 3 14 27 2 2 3 2 2" xfId="30087"/>
    <cellStyle name="Обычный 3 14 27 2 2 3 3" xfId="30088"/>
    <cellStyle name="Обычный 3 14 27 2 2 4" xfId="30089"/>
    <cellStyle name="Обычный 3 14 27 2 2 4 2" xfId="30090"/>
    <cellStyle name="Обычный 3 14 27 2 2 5" xfId="30091"/>
    <cellStyle name="Обычный 3 14 27 2 3" xfId="30092"/>
    <cellStyle name="Обычный 3 14 27 2 3 2" xfId="30093"/>
    <cellStyle name="Обычный 3 14 27 2 3 2 2" xfId="30094"/>
    <cellStyle name="Обычный 3 14 27 2 3 2 2 2" xfId="30095"/>
    <cellStyle name="Обычный 3 14 27 2 3 2 2 2 2" xfId="30096"/>
    <cellStyle name="Обычный 3 14 27 2 3 2 2 3" xfId="30097"/>
    <cellStyle name="Обычный 3 14 27 2 3 2 3" xfId="30098"/>
    <cellStyle name="Обычный 3 14 27 2 3 2 3 2" xfId="30099"/>
    <cellStyle name="Обычный 3 14 27 2 3 2 4" xfId="30100"/>
    <cellStyle name="Обычный 3 14 27 2 3 3" xfId="30101"/>
    <cellStyle name="Обычный 3 14 27 2 3 3 2" xfId="30102"/>
    <cellStyle name="Обычный 3 14 27 2 3 3 2 2" xfId="30103"/>
    <cellStyle name="Обычный 3 14 27 2 3 3 3" xfId="30104"/>
    <cellStyle name="Обычный 3 14 27 2 3 4" xfId="30105"/>
    <cellStyle name="Обычный 3 14 27 2 3 4 2" xfId="30106"/>
    <cellStyle name="Обычный 3 14 27 2 3 5" xfId="30107"/>
    <cellStyle name="Обычный 3 14 27 2 4" xfId="30108"/>
    <cellStyle name="Обычный 3 14 27 2 4 2" xfId="30109"/>
    <cellStyle name="Обычный 3 14 27 2 4 2 2" xfId="30110"/>
    <cellStyle name="Обычный 3 14 27 2 4 2 2 2" xfId="30111"/>
    <cellStyle name="Обычный 3 14 27 2 4 2 3" xfId="30112"/>
    <cellStyle name="Обычный 3 14 27 2 4 3" xfId="30113"/>
    <cellStyle name="Обычный 3 14 27 2 4 3 2" xfId="30114"/>
    <cellStyle name="Обычный 3 14 27 2 4 4" xfId="30115"/>
    <cellStyle name="Обычный 3 14 27 2 5" xfId="30116"/>
    <cellStyle name="Обычный 3 14 27 2 5 2" xfId="30117"/>
    <cellStyle name="Обычный 3 14 27 2 5 2 2" xfId="30118"/>
    <cellStyle name="Обычный 3 14 27 2 5 3" xfId="30119"/>
    <cellStyle name="Обычный 3 14 27 2 6" xfId="30120"/>
    <cellStyle name="Обычный 3 14 27 2 6 2" xfId="30121"/>
    <cellStyle name="Обычный 3 14 27 2 7" xfId="30122"/>
    <cellStyle name="Обычный 3 14 27 3" xfId="30123"/>
    <cellStyle name="Обычный 3 14 27 3 2" xfId="30124"/>
    <cellStyle name="Обычный 3 14 27 3 2 2" xfId="30125"/>
    <cellStyle name="Обычный 3 14 27 3 2 2 2" xfId="30126"/>
    <cellStyle name="Обычный 3 14 27 3 2 2 2 2" xfId="30127"/>
    <cellStyle name="Обычный 3 14 27 3 2 2 3" xfId="30128"/>
    <cellStyle name="Обычный 3 14 27 3 2 3" xfId="30129"/>
    <cellStyle name="Обычный 3 14 27 3 2 3 2" xfId="30130"/>
    <cellStyle name="Обычный 3 14 27 3 2 4" xfId="30131"/>
    <cellStyle name="Обычный 3 14 27 3 3" xfId="30132"/>
    <cellStyle name="Обычный 3 14 27 3 3 2" xfId="30133"/>
    <cellStyle name="Обычный 3 14 27 3 3 2 2" xfId="30134"/>
    <cellStyle name="Обычный 3 14 27 3 3 3" xfId="30135"/>
    <cellStyle name="Обычный 3 14 27 3 4" xfId="30136"/>
    <cellStyle name="Обычный 3 14 27 3 4 2" xfId="30137"/>
    <cellStyle name="Обычный 3 14 27 3 5" xfId="30138"/>
    <cellStyle name="Обычный 3 14 27 4" xfId="30139"/>
    <cellStyle name="Обычный 3 14 27 4 2" xfId="30140"/>
    <cellStyle name="Обычный 3 14 27 4 2 2" xfId="30141"/>
    <cellStyle name="Обычный 3 14 27 4 2 2 2" xfId="30142"/>
    <cellStyle name="Обычный 3 14 27 4 2 2 2 2" xfId="30143"/>
    <cellStyle name="Обычный 3 14 27 4 2 2 3" xfId="30144"/>
    <cellStyle name="Обычный 3 14 27 4 2 3" xfId="30145"/>
    <cellStyle name="Обычный 3 14 27 4 2 3 2" xfId="30146"/>
    <cellStyle name="Обычный 3 14 27 4 2 4" xfId="30147"/>
    <cellStyle name="Обычный 3 14 27 4 3" xfId="30148"/>
    <cellStyle name="Обычный 3 14 27 4 3 2" xfId="30149"/>
    <cellStyle name="Обычный 3 14 27 4 3 2 2" xfId="30150"/>
    <cellStyle name="Обычный 3 14 27 4 3 3" xfId="30151"/>
    <cellStyle name="Обычный 3 14 27 4 4" xfId="30152"/>
    <cellStyle name="Обычный 3 14 27 4 4 2" xfId="30153"/>
    <cellStyle name="Обычный 3 14 27 4 5" xfId="30154"/>
    <cellStyle name="Обычный 3 14 27 5" xfId="30155"/>
    <cellStyle name="Обычный 3 14 27 5 2" xfId="30156"/>
    <cellStyle name="Обычный 3 14 27 5 2 2" xfId="30157"/>
    <cellStyle name="Обычный 3 14 27 5 2 2 2" xfId="30158"/>
    <cellStyle name="Обычный 3 14 27 5 2 3" xfId="30159"/>
    <cellStyle name="Обычный 3 14 27 5 3" xfId="30160"/>
    <cellStyle name="Обычный 3 14 27 5 3 2" xfId="30161"/>
    <cellStyle name="Обычный 3 14 27 5 4" xfId="30162"/>
    <cellStyle name="Обычный 3 14 27 6" xfId="30163"/>
    <cellStyle name="Обычный 3 14 27 6 2" xfId="30164"/>
    <cellStyle name="Обычный 3 14 27 6 2 2" xfId="30165"/>
    <cellStyle name="Обычный 3 14 27 6 3" xfId="30166"/>
    <cellStyle name="Обычный 3 14 27 7" xfId="30167"/>
    <cellStyle name="Обычный 3 14 27 7 2" xfId="30168"/>
    <cellStyle name="Обычный 3 14 27 8" xfId="30169"/>
    <cellStyle name="Обычный 3 14 28" xfId="30170"/>
    <cellStyle name="Обычный 3 14 28 2" xfId="30171"/>
    <cellStyle name="Обычный 3 14 28 2 2" xfId="30172"/>
    <cellStyle name="Обычный 3 14 28 2 2 2" xfId="30173"/>
    <cellStyle name="Обычный 3 14 28 2 2 2 2" xfId="30174"/>
    <cellStyle name="Обычный 3 14 28 2 2 2 2 2" xfId="30175"/>
    <cellStyle name="Обычный 3 14 28 2 2 2 2 2 2" xfId="30176"/>
    <cellStyle name="Обычный 3 14 28 2 2 2 2 3" xfId="30177"/>
    <cellStyle name="Обычный 3 14 28 2 2 2 3" xfId="30178"/>
    <cellStyle name="Обычный 3 14 28 2 2 2 3 2" xfId="30179"/>
    <cellStyle name="Обычный 3 14 28 2 2 2 4" xfId="30180"/>
    <cellStyle name="Обычный 3 14 28 2 2 3" xfId="30181"/>
    <cellStyle name="Обычный 3 14 28 2 2 3 2" xfId="30182"/>
    <cellStyle name="Обычный 3 14 28 2 2 3 2 2" xfId="30183"/>
    <cellStyle name="Обычный 3 14 28 2 2 3 3" xfId="30184"/>
    <cellStyle name="Обычный 3 14 28 2 2 4" xfId="30185"/>
    <cellStyle name="Обычный 3 14 28 2 2 4 2" xfId="30186"/>
    <cellStyle name="Обычный 3 14 28 2 2 5" xfId="30187"/>
    <cellStyle name="Обычный 3 14 28 2 3" xfId="30188"/>
    <cellStyle name="Обычный 3 14 28 2 3 2" xfId="30189"/>
    <cellStyle name="Обычный 3 14 28 2 3 2 2" xfId="30190"/>
    <cellStyle name="Обычный 3 14 28 2 3 2 2 2" xfId="30191"/>
    <cellStyle name="Обычный 3 14 28 2 3 2 2 2 2" xfId="30192"/>
    <cellStyle name="Обычный 3 14 28 2 3 2 2 3" xfId="30193"/>
    <cellStyle name="Обычный 3 14 28 2 3 2 3" xfId="30194"/>
    <cellStyle name="Обычный 3 14 28 2 3 2 3 2" xfId="30195"/>
    <cellStyle name="Обычный 3 14 28 2 3 2 4" xfId="30196"/>
    <cellStyle name="Обычный 3 14 28 2 3 3" xfId="30197"/>
    <cellStyle name="Обычный 3 14 28 2 3 3 2" xfId="30198"/>
    <cellStyle name="Обычный 3 14 28 2 3 3 2 2" xfId="30199"/>
    <cellStyle name="Обычный 3 14 28 2 3 3 3" xfId="30200"/>
    <cellStyle name="Обычный 3 14 28 2 3 4" xfId="30201"/>
    <cellStyle name="Обычный 3 14 28 2 3 4 2" xfId="30202"/>
    <cellStyle name="Обычный 3 14 28 2 3 5" xfId="30203"/>
    <cellStyle name="Обычный 3 14 28 2 4" xfId="30204"/>
    <cellStyle name="Обычный 3 14 28 2 4 2" xfId="30205"/>
    <cellStyle name="Обычный 3 14 28 2 4 2 2" xfId="30206"/>
    <cellStyle name="Обычный 3 14 28 2 4 2 2 2" xfId="30207"/>
    <cellStyle name="Обычный 3 14 28 2 4 2 3" xfId="30208"/>
    <cellStyle name="Обычный 3 14 28 2 4 3" xfId="30209"/>
    <cellStyle name="Обычный 3 14 28 2 4 3 2" xfId="30210"/>
    <cellStyle name="Обычный 3 14 28 2 4 4" xfId="30211"/>
    <cellStyle name="Обычный 3 14 28 2 5" xfId="30212"/>
    <cellStyle name="Обычный 3 14 28 2 5 2" xfId="30213"/>
    <cellStyle name="Обычный 3 14 28 2 5 2 2" xfId="30214"/>
    <cellStyle name="Обычный 3 14 28 2 5 3" xfId="30215"/>
    <cellStyle name="Обычный 3 14 28 2 6" xfId="30216"/>
    <cellStyle name="Обычный 3 14 28 2 6 2" xfId="30217"/>
    <cellStyle name="Обычный 3 14 28 2 7" xfId="30218"/>
    <cellStyle name="Обычный 3 14 28 3" xfId="30219"/>
    <cellStyle name="Обычный 3 14 28 3 2" xfId="30220"/>
    <cellStyle name="Обычный 3 14 28 3 2 2" xfId="30221"/>
    <cellStyle name="Обычный 3 14 28 3 2 2 2" xfId="30222"/>
    <cellStyle name="Обычный 3 14 28 3 2 2 2 2" xfId="30223"/>
    <cellStyle name="Обычный 3 14 28 3 2 2 3" xfId="30224"/>
    <cellStyle name="Обычный 3 14 28 3 2 3" xfId="30225"/>
    <cellStyle name="Обычный 3 14 28 3 2 3 2" xfId="30226"/>
    <cellStyle name="Обычный 3 14 28 3 2 4" xfId="30227"/>
    <cellStyle name="Обычный 3 14 28 3 3" xfId="30228"/>
    <cellStyle name="Обычный 3 14 28 3 3 2" xfId="30229"/>
    <cellStyle name="Обычный 3 14 28 3 3 2 2" xfId="30230"/>
    <cellStyle name="Обычный 3 14 28 3 3 3" xfId="30231"/>
    <cellStyle name="Обычный 3 14 28 3 4" xfId="30232"/>
    <cellStyle name="Обычный 3 14 28 3 4 2" xfId="30233"/>
    <cellStyle name="Обычный 3 14 28 3 5" xfId="30234"/>
    <cellStyle name="Обычный 3 14 28 4" xfId="30235"/>
    <cellStyle name="Обычный 3 14 28 4 2" xfId="30236"/>
    <cellStyle name="Обычный 3 14 28 4 2 2" xfId="30237"/>
    <cellStyle name="Обычный 3 14 28 4 2 2 2" xfId="30238"/>
    <cellStyle name="Обычный 3 14 28 4 2 2 2 2" xfId="30239"/>
    <cellStyle name="Обычный 3 14 28 4 2 2 3" xfId="30240"/>
    <cellStyle name="Обычный 3 14 28 4 2 3" xfId="30241"/>
    <cellStyle name="Обычный 3 14 28 4 2 3 2" xfId="30242"/>
    <cellStyle name="Обычный 3 14 28 4 2 4" xfId="30243"/>
    <cellStyle name="Обычный 3 14 28 4 3" xfId="30244"/>
    <cellStyle name="Обычный 3 14 28 4 3 2" xfId="30245"/>
    <cellStyle name="Обычный 3 14 28 4 3 2 2" xfId="30246"/>
    <cellStyle name="Обычный 3 14 28 4 3 3" xfId="30247"/>
    <cellStyle name="Обычный 3 14 28 4 4" xfId="30248"/>
    <cellStyle name="Обычный 3 14 28 4 4 2" xfId="30249"/>
    <cellStyle name="Обычный 3 14 28 4 5" xfId="30250"/>
    <cellStyle name="Обычный 3 14 28 5" xfId="30251"/>
    <cellStyle name="Обычный 3 14 28 5 2" xfId="30252"/>
    <cellStyle name="Обычный 3 14 28 5 2 2" xfId="30253"/>
    <cellStyle name="Обычный 3 14 28 5 2 2 2" xfId="30254"/>
    <cellStyle name="Обычный 3 14 28 5 2 3" xfId="30255"/>
    <cellStyle name="Обычный 3 14 28 5 3" xfId="30256"/>
    <cellStyle name="Обычный 3 14 28 5 3 2" xfId="30257"/>
    <cellStyle name="Обычный 3 14 28 5 4" xfId="30258"/>
    <cellStyle name="Обычный 3 14 28 6" xfId="30259"/>
    <cellStyle name="Обычный 3 14 28 6 2" xfId="30260"/>
    <cellStyle name="Обычный 3 14 28 6 2 2" xfId="30261"/>
    <cellStyle name="Обычный 3 14 28 6 3" xfId="30262"/>
    <cellStyle name="Обычный 3 14 28 7" xfId="30263"/>
    <cellStyle name="Обычный 3 14 28 7 2" xfId="30264"/>
    <cellStyle name="Обычный 3 14 28 8" xfId="30265"/>
    <cellStyle name="Обычный 3 14 29" xfId="30266"/>
    <cellStyle name="Обычный 3 14 29 2" xfId="30267"/>
    <cellStyle name="Обычный 3 14 29 2 2" xfId="30268"/>
    <cellStyle name="Обычный 3 14 29 2 2 2" xfId="30269"/>
    <cellStyle name="Обычный 3 14 29 2 2 2 2" xfId="30270"/>
    <cellStyle name="Обычный 3 14 29 2 2 2 2 2" xfId="30271"/>
    <cellStyle name="Обычный 3 14 29 2 2 2 2 2 2" xfId="30272"/>
    <cellStyle name="Обычный 3 14 29 2 2 2 2 3" xfId="30273"/>
    <cellStyle name="Обычный 3 14 29 2 2 2 3" xfId="30274"/>
    <cellStyle name="Обычный 3 14 29 2 2 2 3 2" xfId="30275"/>
    <cellStyle name="Обычный 3 14 29 2 2 2 4" xfId="30276"/>
    <cellStyle name="Обычный 3 14 29 2 2 3" xfId="30277"/>
    <cellStyle name="Обычный 3 14 29 2 2 3 2" xfId="30278"/>
    <cellStyle name="Обычный 3 14 29 2 2 3 2 2" xfId="30279"/>
    <cellStyle name="Обычный 3 14 29 2 2 3 3" xfId="30280"/>
    <cellStyle name="Обычный 3 14 29 2 2 4" xfId="30281"/>
    <cellStyle name="Обычный 3 14 29 2 2 4 2" xfId="30282"/>
    <cellStyle name="Обычный 3 14 29 2 2 5" xfId="30283"/>
    <cellStyle name="Обычный 3 14 29 2 3" xfId="30284"/>
    <cellStyle name="Обычный 3 14 29 2 3 2" xfId="30285"/>
    <cellStyle name="Обычный 3 14 29 2 3 2 2" xfId="30286"/>
    <cellStyle name="Обычный 3 14 29 2 3 2 2 2" xfId="30287"/>
    <cellStyle name="Обычный 3 14 29 2 3 2 2 2 2" xfId="30288"/>
    <cellStyle name="Обычный 3 14 29 2 3 2 2 3" xfId="30289"/>
    <cellStyle name="Обычный 3 14 29 2 3 2 3" xfId="30290"/>
    <cellStyle name="Обычный 3 14 29 2 3 2 3 2" xfId="30291"/>
    <cellStyle name="Обычный 3 14 29 2 3 2 4" xfId="30292"/>
    <cellStyle name="Обычный 3 14 29 2 3 3" xfId="30293"/>
    <cellStyle name="Обычный 3 14 29 2 3 3 2" xfId="30294"/>
    <cellStyle name="Обычный 3 14 29 2 3 3 2 2" xfId="30295"/>
    <cellStyle name="Обычный 3 14 29 2 3 3 3" xfId="30296"/>
    <cellStyle name="Обычный 3 14 29 2 3 4" xfId="30297"/>
    <cellStyle name="Обычный 3 14 29 2 3 4 2" xfId="30298"/>
    <cellStyle name="Обычный 3 14 29 2 3 5" xfId="30299"/>
    <cellStyle name="Обычный 3 14 29 2 4" xfId="30300"/>
    <cellStyle name="Обычный 3 14 29 2 4 2" xfId="30301"/>
    <cellStyle name="Обычный 3 14 29 2 4 2 2" xfId="30302"/>
    <cellStyle name="Обычный 3 14 29 2 4 2 2 2" xfId="30303"/>
    <cellStyle name="Обычный 3 14 29 2 4 2 3" xfId="30304"/>
    <cellStyle name="Обычный 3 14 29 2 4 3" xfId="30305"/>
    <cellStyle name="Обычный 3 14 29 2 4 3 2" xfId="30306"/>
    <cellStyle name="Обычный 3 14 29 2 4 4" xfId="30307"/>
    <cellStyle name="Обычный 3 14 29 2 5" xfId="30308"/>
    <cellStyle name="Обычный 3 14 29 2 5 2" xfId="30309"/>
    <cellStyle name="Обычный 3 14 29 2 5 2 2" xfId="30310"/>
    <cellStyle name="Обычный 3 14 29 2 5 3" xfId="30311"/>
    <cellStyle name="Обычный 3 14 29 2 6" xfId="30312"/>
    <cellStyle name="Обычный 3 14 29 2 6 2" xfId="30313"/>
    <cellStyle name="Обычный 3 14 29 2 7" xfId="30314"/>
    <cellStyle name="Обычный 3 14 29 3" xfId="30315"/>
    <cellStyle name="Обычный 3 14 29 3 2" xfId="30316"/>
    <cellStyle name="Обычный 3 14 29 3 2 2" xfId="30317"/>
    <cellStyle name="Обычный 3 14 29 3 2 2 2" xfId="30318"/>
    <cellStyle name="Обычный 3 14 29 3 2 2 2 2" xfId="30319"/>
    <cellStyle name="Обычный 3 14 29 3 2 2 3" xfId="30320"/>
    <cellStyle name="Обычный 3 14 29 3 2 3" xfId="30321"/>
    <cellStyle name="Обычный 3 14 29 3 2 3 2" xfId="30322"/>
    <cellStyle name="Обычный 3 14 29 3 2 4" xfId="30323"/>
    <cellStyle name="Обычный 3 14 29 3 3" xfId="30324"/>
    <cellStyle name="Обычный 3 14 29 3 3 2" xfId="30325"/>
    <cellStyle name="Обычный 3 14 29 3 3 2 2" xfId="30326"/>
    <cellStyle name="Обычный 3 14 29 3 3 3" xfId="30327"/>
    <cellStyle name="Обычный 3 14 29 3 4" xfId="30328"/>
    <cellStyle name="Обычный 3 14 29 3 4 2" xfId="30329"/>
    <cellStyle name="Обычный 3 14 29 3 5" xfId="30330"/>
    <cellStyle name="Обычный 3 14 29 4" xfId="30331"/>
    <cellStyle name="Обычный 3 14 29 4 2" xfId="30332"/>
    <cellStyle name="Обычный 3 14 29 4 2 2" xfId="30333"/>
    <cellStyle name="Обычный 3 14 29 4 2 2 2" xfId="30334"/>
    <cellStyle name="Обычный 3 14 29 4 2 2 2 2" xfId="30335"/>
    <cellStyle name="Обычный 3 14 29 4 2 2 3" xfId="30336"/>
    <cellStyle name="Обычный 3 14 29 4 2 3" xfId="30337"/>
    <cellStyle name="Обычный 3 14 29 4 2 3 2" xfId="30338"/>
    <cellStyle name="Обычный 3 14 29 4 2 4" xfId="30339"/>
    <cellStyle name="Обычный 3 14 29 4 3" xfId="30340"/>
    <cellStyle name="Обычный 3 14 29 4 3 2" xfId="30341"/>
    <cellStyle name="Обычный 3 14 29 4 3 2 2" xfId="30342"/>
    <cellStyle name="Обычный 3 14 29 4 3 3" xfId="30343"/>
    <cellStyle name="Обычный 3 14 29 4 4" xfId="30344"/>
    <cellStyle name="Обычный 3 14 29 4 4 2" xfId="30345"/>
    <cellStyle name="Обычный 3 14 29 4 5" xfId="30346"/>
    <cellStyle name="Обычный 3 14 29 5" xfId="30347"/>
    <cellStyle name="Обычный 3 14 29 5 2" xfId="30348"/>
    <cellStyle name="Обычный 3 14 29 5 2 2" xfId="30349"/>
    <cellStyle name="Обычный 3 14 29 5 2 2 2" xfId="30350"/>
    <cellStyle name="Обычный 3 14 29 5 2 3" xfId="30351"/>
    <cellStyle name="Обычный 3 14 29 5 3" xfId="30352"/>
    <cellStyle name="Обычный 3 14 29 5 3 2" xfId="30353"/>
    <cellStyle name="Обычный 3 14 29 5 4" xfId="30354"/>
    <cellStyle name="Обычный 3 14 29 6" xfId="30355"/>
    <cellStyle name="Обычный 3 14 29 6 2" xfId="30356"/>
    <cellStyle name="Обычный 3 14 29 6 2 2" xfId="30357"/>
    <cellStyle name="Обычный 3 14 29 6 3" xfId="30358"/>
    <cellStyle name="Обычный 3 14 29 7" xfId="30359"/>
    <cellStyle name="Обычный 3 14 29 7 2" xfId="30360"/>
    <cellStyle name="Обычный 3 14 29 8" xfId="30361"/>
    <cellStyle name="Обычный 3 14 3" xfId="30362"/>
    <cellStyle name="Обычный 3 14 3 2" xfId="30363"/>
    <cellStyle name="Обычный 3 14 3 2 2" xfId="30364"/>
    <cellStyle name="Обычный 3 14 3 2 2 2" xfId="30365"/>
    <cellStyle name="Обычный 3 14 3 2 2 2 2" xfId="30366"/>
    <cellStyle name="Обычный 3 14 3 2 2 2 2 2" xfId="30367"/>
    <cellStyle name="Обычный 3 14 3 2 2 2 2 2 2" xfId="30368"/>
    <cellStyle name="Обычный 3 14 3 2 2 2 2 3" xfId="30369"/>
    <cellStyle name="Обычный 3 14 3 2 2 2 3" xfId="30370"/>
    <cellStyle name="Обычный 3 14 3 2 2 2 3 2" xfId="30371"/>
    <cellStyle name="Обычный 3 14 3 2 2 2 4" xfId="30372"/>
    <cellStyle name="Обычный 3 14 3 2 2 3" xfId="30373"/>
    <cellStyle name="Обычный 3 14 3 2 2 3 2" xfId="30374"/>
    <cellStyle name="Обычный 3 14 3 2 2 3 2 2" xfId="30375"/>
    <cellStyle name="Обычный 3 14 3 2 2 3 3" xfId="30376"/>
    <cellStyle name="Обычный 3 14 3 2 2 4" xfId="30377"/>
    <cellStyle name="Обычный 3 14 3 2 2 4 2" xfId="30378"/>
    <cellStyle name="Обычный 3 14 3 2 2 5" xfId="30379"/>
    <cellStyle name="Обычный 3 14 3 2 3" xfId="30380"/>
    <cellStyle name="Обычный 3 14 3 2 3 2" xfId="30381"/>
    <cellStyle name="Обычный 3 14 3 2 3 2 2" xfId="30382"/>
    <cellStyle name="Обычный 3 14 3 2 3 2 2 2" xfId="30383"/>
    <cellStyle name="Обычный 3 14 3 2 3 2 2 2 2" xfId="30384"/>
    <cellStyle name="Обычный 3 14 3 2 3 2 2 3" xfId="30385"/>
    <cellStyle name="Обычный 3 14 3 2 3 2 3" xfId="30386"/>
    <cellStyle name="Обычный 3 14 3 2 3 2 3 2" xfId="30387"/>
    <cellStyle name="Обычный 3 14 3 2 3 2 4" xfId="30388"/>
    <cellStyle name="Обычный 3 14 3 2 3 3" xfId="30389"/>
    <cellStyle name="Обычный 3 14 3 2 3 3 2" xfId="30390"/>
    <cellStyle name="Обычный 3 14 3 2 3 3 2 2" xfId="30391"/>
    <cellStyle name="Обычный 3 14 3 2 3 3 3" xfId="30392"/>
    <cellStyle name="Обычный 3 14 3 2 3 4" xfId="30393"/>
    <cellStyle name="Обычный 3 14 3 2 3 4 2" xfId="30394"/>
    <cellStyle name="Обычный 3 14 3 2 3 5" xfId="30395"/>
    <cellStyle name="Обычный 3 14 3 2 4" xfId="30396"/>
    <cellStyle name="Обычный 3 14 3 2 4 2" xfId="30397"/>
    <cellStyle name="Обычный 3 14 3 2 4 2 2" xfId="30398"/>
    <cellStyle name="Обычный 3 14 3 2 4 2 2 2" xfId="30399"/>
    <cellStyle name="Обычный 3 14 3 2 4 2 3" xfId="30400"/>
    <cellStyle name="Обычный 3 14 3 2 4 3" xfId="30401"/>
    <cellStyle name="Обычный 3 14 3 2 4 3 2" xfId="30402"/>
    <cellStyle name="Обычный 3 14 3 2 4 4" xfId="30403"/>
    <cellStyle name="Обычный 3 14 3 2 5" xfId="30404"/>
    <cellStyle name="Обычный 3 14 3 2 5 2" xfId="30405"/>
    <cellStyle name="Обычный 3 14 3 2 5 2 2" xfId="30406"/>
    <cellStyle name="Обычный 3 14 3 2 5 3" xfId="30407"/>
    <cellStyle name="Обычный 3 14 3 2 6" xfId="30408"/>
    <cellStyle name="Обычный 3 14 3 2 6 2" xfId="30409"/>
    <cellStyle name="Обычный 3 14 3 2 7" xfId="30410"/>
    <cellStyle name="Обычный 3 14 3 3" xfId="30411"/>
    <cellStyle name="Обычный 3 14 3 3 2" xfId="30412"/>
    <cellStyle name="Обычный 3 14 3 3 2 2" xfId="30413"/>
    <cellStyle name="Обычный 3 14 3 3 2 2 2" xfId="30414"/>
    <cellStyle name="Обычный 3 14 3 3 2 2 2 2" xfId="30415"/>
    <cellStyle name="Обычный 3 14 3 3 2 2 3" xfId="30416"/>
    <cellStyle name="Обычный 3 14 3 3 2 3" xfId="30417"/>
    <cellStyle name="Обычный 3 14 3 3 2 3 2" xfId="30418"/>
    <cellStyle name="Обычный 3 14 3 3 2 4" xfId="30419"/>
    <cellStyle name="Обычный 3 14 3 3 3" xfId="30420"/>
    <cellStyle name="Обычный 3 14 3 3 3 2" xfId="30421"/>
    <cellStyle name="Обычный 3 14 3 3 3 2 2" xfId="30422"/>
    <cellStyle name="Обычный 3 14 3 3 3 3" xfId="30423"/>
    <cellStyle name="Обычный 3 14 3 3 4" xfId="30424"/>
    <cellStyle name="Обычный 3 14 3 3 4 2" xfId="30425"/>
    <cellStyle name="Обычный 3 14 3 3 5" xfId="30426"/>
    <cellStyle name="Обычный 3 14 3 4" xfId="30427"/>
    <cellStyle name="Обычный 3 14 3 4 2" xfId="30428"/>
    <cellStyle name="Обычный 3 14 3 4 2 2" xfId="30429"/>
    <cellStyle name="Обычный 3 14 3 4 2 2 2" xfId="30430"/>
    <cellStyle name="Обычный 3 14 3 4 2 2 2 2" xfId="30431"/>
    <cellStyle name="Обычный 3 14 3 4 2 2 3" xfId="30432"/>
    <cellStyle name="Обычный 3 14 3 4 2 3" xfId="30433"/>
    <cellStyle name="Обычный 3 14 3 4 2 3 2" xfId="30434"/>
    <cellStyle name="Обычный 3 14 3 4 2 4" xfId="30435"/>
    <cellStyle name="Обычный 3 14 3 4 3" xfId="30436"/>
    <cellStyle name="Обычный 3 14 3 4 3 2" xfId="30437"/>
    <cellStyle name="Обычный 3 14 3 4 3 2 2" xfId="30438"/>
    <cellStyle name="Обычный 3 14 3 4 3 3" xfId="30439"/>
    <cellStyle name="Обычный 3 14 3 4 4" xfId="30440"/>
    <cellStyle name="Обычный 3 14 3 4 4 2" xfId="30441"/>
    <cellStyle name="Обычный 3 14 3 4 5" xfId="30442"/>
    <cellStyle name="Обычный 3 14 3 5" xfId="30443"/>
    <cellStyle name="Обычный 3 14 3 5 2" xfId="30444"/>
    <cellStyle name="Обычный 3 14 3 5 2 2" xfId="30445"/>
    <cellStyle name="Обычный 3 14 3 5 2 2 2" xfId="30446"/>
    <cellStyle name="Обычный 3 14 3 5 2 3" xfId="30447"/>
    <cellStyle name="Обычный 3 14 3 5 3" xfId="30448"/>
    <cellStyle name="Обычный 3 14 3 5 3 2" xfId="30449"/>
    <cellStyle name="Обычный 3 14 3 5 4" xfId="30450"/>
    <cellStyle name="Обычный 3 14 3 6" xfId="30451"/>
    <cellStyle name="Обычный 3 14 3 6 2" xfId="30452"/>
    <cellStyle name="Обычный 3 14 3 6 2 2" xfId="30453"/>
    <cellStyle name="Обычный 3 14 3 6 3" xfId="30454"/>
    <cellStyle name="Обычный 3 14 3 7" xfId="30455"/>
    <cellStyle name="Обычный 3 14 3 7 2" xfId="30456"/>
    <cellStyle name="Обычный 3 14 3 8" xfId="30457"/>
    <cellStyle name="Обычный 3 14 30" xfId="30458"/>
    <cellStyle name="Обычный 3 14 30 2" xfId="30459"/>
    <cellStyle name="Обычный 3 14 30 2 2" xfId="30460"/>
    <cellStyle name="Обычный 3 14 30 2 2 2" xfId="30461"/>
    <cellStyle name="Обычный 3 14 30 2 2 2 2" xfId="30462"/>
    <cellStyle name="Обычный 3 14 30 2 2 2 2 2" xfId="30463"/>
    <cellStyle name="Обычный 3 14 30 2 2 2 2 2 2" xfId="30464"/>
    <cellStyle name="Обычный 3 14 30 2 2 2 2 3" xfId="30465"/>
    <cellStyle name="Обычный 3 14 30 2 2 2 3" xfId="30466"/>
    <cellStyle name="Обычный 3 14 30 2 2 2 3 2" xfId="30467"/>
    <cellStyle name="Обычный 3 14 30 2 2 2 4" xfId="30468"/>
    <cellStyle name="Обычный 3 14 30 2 2 3" xfId="30469"/>
    <cellStyle name="Обычный 3 14 30 2 2 3 2" xfId="30470"/>
    <cellStyle name="Обычный 3 14 30 2 2 3 2 2" xfId="30471"/>
    <cellStyle name="Обычный 3 14 30 2 2 3 3" xfId="30472"/>
    <cellStyle name="Обычный 3 14 30 2 2 4" xfId="30473"/>
    <cellStyle name="Обычный 3 14 30 2 2 4 2" xfId="30474"/>
    <cellStyle name="Обычный 3 14 30 2 2 5" xfId="30475"/>
    <cellStyle name="Обычный 3 14 30 2 3" xfId="30476"/>
    <cellStyle name="Обычный 3 14 30 2 3 2" xfId="30477"/>
    <cellStyle name="Обычный 3 14 30 2 3 2 2" xfId="30478"/>
    <cellStyle name="Обычный 3 14 30 2 3 2 2 2" xfId="30479"/>
    <cellStyle name="Обычный 3 14 30 2 3 2 2 2 2" xfId="30480"/>
    <cellStyle name="Обычный 3 14 30 2 3 2 2 3" xfId="30481"/>
    <cellStyle name="Обычный 3 14 30 2 3 2 3" xfId="30482"/>
    <cellStyle name="Обычный 3 14 30 2 3 2 3 2" xfId="30483"/>
    <cellStyle name="Обычный 3 14 30 2 3 2 4" xfId="30484"/>
    <cellStyle name="Обычный 3 14 30 2 3 3" xfId="30485"/>
    <cellStyle name="Обычный 3 14 30 2 3 3 2" xfId="30486"/>
    <cellStyle name="Обычный 3 14 30 2 3 3 2 2" xfId="30487"/>
    <cellStyle name="Обычный 3 14 30 2 3 3 3" xfId="30488"/>
    <cellStyle name="Обычный 3 14 30 2 3 4" xfId="30489"/>
    <cellStyle name="Обычный 3 14 30 2 3 4 2" xfId="30490"/>
    <cellStyle name="Обычный 3 14 30 2 3 5" xfId="30491"/>
    <cellStyle name="Обычный 3 14 30 2 4" xfId="30492"/>
    <cellStyle name="Обычный 3 14 30 2 4 2" xfId="30493"/>
    <cellStyle name="Обычный 3 14 30 2 4 2 2" xfId="30494"/>
    <cellStyle name="Обычный 3 14 30 2 4 2 2 2" xfId="30495"/>
    <cellStyle name="Обычный 3 14 30 2 4 2 3" xfId="30496"/>
    <cellStyle name="Обычный 3 14 30 2 4 3" xfId="30497"/>
    <cellStyle name="Обычный 3 14 30 2 4 3 2" xfId="30498"/>
    <cellStyle name="Обычный 3 14 30 2 4 4" xfId="30499"/>
    <cellStyle name="Обычный 3 14 30 2 5" xfId="30500"/>
    <cellStyle name="Обычный 3 14 30 2 5 2" xfId="30501"/>
    <cellStyle name="Обычный 3 14 30 2 5 2 2" xfId="30502"/>
    <cellStyle name="Обычный 3 14 30 2 5 3" xfId="30503"/>
    <cellStyle name="Обычный 3 14 30 2 6" xfId="30504"/>
    <cellStyle name="Обычный 3 14 30 2 6 2" xfId="30505"/>
    <cellStyle name="Обычный 3 14 30 2 7" xfId="30506"/>
    <cellStyle name="Обычный 3 14 30 3" xfId="30507"/>
    <cellStyle name="Обычный 3 14 30 3 2" xfId="30508"/>
    <cellStyle name="Обычный 3 14 30 3 2 2" xfId="30509"/>
    <cellStyle name="Обычный 3 14 30 3 2 2 2" xfId="30510"/>
    <cellStyle name="Обычный 3 14 30 3 2 2 2 2" xfId="30511"/>
    <cellStyle name="Обычный 3 14 30 3 2 2 3" xfId="30512"/>
    <cellStyle name="Обычный 3 14 30 3 2 3" xfId="30513"/>
    <cellStyle name="Обычный 3 14 30 3 2 3 2" xfId="30514"/>
    <cellStyle name="Обычный 3 14 30 3 2 4" xfId="30515"/>
    <cellStyle name="Обычный 3 14 30 3 3" xfId="30516"/>
    <cellStyle name="Обычный 3 14 30 3 3 2" xfId="30517"/>
    <cellStyle name="Обычный 3 14 30 3 3 2 2" xfId="30518"/>
    <cellStyle name="Обычный 3 14 30 3 3 3" xfId="30519"/>
    <cellStyle name="Обычный 3 14 30 3 4" xfId="30520"/>
    <cellStyle name="Обычный 3 14 30 3 4 2" xfId="30521"/>
    <cellStyle name="Обычный 3 14 30 3 5" xfId="30522"/>
    <cellStyle name="Обычный 3 14 30 4" xfId="30523"/>
    <cellStyle name="Обычный 3 14 30 4 2" xfId="30524"/>
    <cellStyle name="Обычный 3 14 30 4 2 2" xfId="30525"/>
    <cellStyle name="Обычный 3 14 30 4 2 2 2" xfId="30526"/>
    <cellStyle name="Обычный 3 14 30 4 2 2 2 2" xfId="30527"/>
    <cellStyle name="Обычный 3 14 30 4 2 2 3" xfId="30528"/>
    <cellStyle name="Обычный 3 14 30 4 2 3" xfId="30529"/>
    <cellStyle name="Обычный 3 14 30 4 2 3 2" xfId="30530"/>
    <cellStyle name="Обычный 3 14 30 4 2 4" xfId="30531"/>
    <cellStyle name="Обычный 3 14 30 4 3" xfId="30532"/>
    <cellStyle name="Обычный 3 14 30 4 3 2" xfId="30533"/>
    <cellStyle name="Обычный 3 14 30 4 3 2 2" xfId="30534"/>
    <cellStyle name="Обычный 3 14 30 4 3 3" xfId="30535"/>
    <cellStyle name="Обычный 3 14 30 4 4" xfId="30536"/>
    <cellStyle name="Обычный 3 14 30 4 4 2" xfId="30537"/>
    <cellStyle name="Обычный 3 14 30 4 5" xfId="30538"/>
    <cellStyle name="Обычный 3 14 30 5" xfId="30539"/>
    <cellStyle name="Обычный 3 14 30 5 2" xfId="30540"/>
    <cellStyle name="Обычный 3 14 30 5 2 2" xfId="30541"/>
    <cellStyle name="Обычный 3 14 30 5 2 2 2" xfId="30542"/>
    <cellStyle name="Обычный 3 14 30 5 2 3" xfId="30543"/>
    <cellStyle name="Обычный 3 14 30 5 3" xfId="30544"/>
    <cellStyle name="Обычный 3 14 30 5 3 2" xfId="30545"/>
    <cellStyle name="Обычный 3 14 30 5 4" xfId="30546"/>
    <cellStyle name="Обычный 3 14 30 6" xfId="30547"/>
    <cellStyle name="Обычный 3 14 30 6 2" xfId="30548"/>
    <cellStyle name="Обычный 3 14 30 6 2 2" xfId="30549"/>
    <cellStyle name="Обычный 3 14 30 6 3" xfId="30550"/>
    <cellStyle name="Обычный 3 14 30 7" xfId="30551"/>
    <cellStyle name="Обычный 3 14 30 7 2" xfId="30552"/>
    <cellStyle name="Обычный 3 14 30 8" xfId="30553"/>
    <cellStyle name="Обычный 3 14 31" xfId="30554"/>
    <cellStyle name="Обычный 3 14 31 2" xfId="30555"/>
    <cellStyle name="Обычный 3 14 31 2 2" xfId="30556"/>
    <cellStyle name="Обычный 3 14 31 2 2 2" xfId="30557"/>
    <cellStyle name="Обычный 3 14 31 2 2 2 2" xfId="30558"/>
    <cellStyle name="Обычный 3 14 31 2 2 2 2 2" xfId="30559"/>
    <cellStyle name="Обычный 3 14 31 2 2 2 2 2 2" xfId="30560"/>
    <cellStyle name="Обычный 3 14 31 2 2 2 2 3" xfId="30561"/>
    <cellStyle name="Обычный 3 14 31 2 2 2 3" xfId="30562"/>
    <cellStyle name="Обычный 3 14 31 2 2 2 3 2" xfId="30563"/>
    <cellStyle name="Обычный 3 14 31 2 2 2 4" xfId="30564"/>
    <cellStyle name="Обычный 3 14 31 2 2 3" xfId="30565"/>
    <cellStyle name="Обычный 3 14 31 2 2 3 2" xfId="30566"/>
    <cellStyle name="Обычный 3 14 31 2 2 3 2 2" xfId="30567"/>
    <cellStyle name="Обычный 3 14 31 2 2 3 3" xfId="30568"/>
    <cellStyle name="Обычный 3 14 31 2 2 4" xfId="30569"/>
    <cellStyle name="Обычный 3 14 31 2 2 4 2" xfId="30570"/>
    <cellStyle name="Обычный 3 14 31 2 2 5" xfId="30571"/>
    <cellStyle name="Обычный 3 14 31 2 3" xfId="30572"/>
    <cellStyle name="Обычный 3 14 31 2 3 2" xfId="30573"/>
    <cellStyle name="Обычный 3 14 31 2 3 2 2" xfId="30574"/>
    <cellStyle name="Обычный 3 14 31 2 3 2 2 2" xfId="30575"/>
    <cellStyle name="Обычный 3 14 31 2 3 2 2 2 2" xfId="30576"/>
    <cellStyle name="Обычный 3 14 31 2 3 2 2 3" xfId="30577"/>
    <cellStyle name="Обычный 3 14 31 2 3 2 3" xfId="30578"/>
    <cellStyle name="Обычный 3 14 31 2 3 2 3 2" xfId="30579"/>
    <cellStyle name="Обычный 3 14 31 2 3 2 4" xfId="30580"/>
    <cellStyle name="Обычный 3 14 31 2 3 3" xfId="30581"/>
    <cellStyle name="Обычный 3 14 31 2 3 3 2" xfId="30582"/>
    <cellStyle name="Обычный 3 14 31 2 3 3 2 2" xfId="30583"/>
    <cellStyle name="Обычный 3 14 31 2 3 3 3" xfId="30584"/>
    <cellStyle name="Обычный 3 14 31 2 3 4" xfId="30585"/>
    <cellStyle name="Обычный 3 14 31 2 3 4 2" xfId="30586"/>
    <cellStyle name="Обычный 3 14 31 2 3 5" xfId="30587"/>
    <cellStyle name="Обычный 3 14 31 2 4" xfId="30588"/>
    <cellStyle name="Обычный 3 14 31 2 4 2" xfId="30589"/>
    <cellStyle name="Обычный 3 14 31 2 4 2 2" xfId="30590"/>
    <cellStyle name="Обычный 3 14 31 2 4 2 2 2" xfId="30591"/>
    <cellStyle name="Обычный 3 14 31 2 4 2 3" xfId="30592"/>
    <cellStyle name="Обычный 3 14 31 2 4 3" xfId="30593"/>
    <cellStyle name="Обычный 3 14 31 2 4 3 2" xfId="30594"/>
    <cellStyle name="Обычный 3 14 31 2 4 4" xfId="30595"/>
    <cellStyle name="Обычный 3 14 31 2 5" xfId="30596"/>
    <cellStyle name="Обычный 3 14 31 2 5 2" xfId="30597"/>
    <cellStyle name="Обычный 3 14 31 2 5 2 2" xfId="30598"/>
    <cellStyle name="Обычный 3 14 31 2 5 3" xfId="30599"/>
    <cellStyle name="Обычный 3 14 31 2 6" xfId="30600"/>
    <cellStyle name="Обычный 3 14 31 2 6 2" xfId="30601"/>
    <cellStyle name="Обычный 3 14 31 2 7" xfId="30602"/>
    <cellStyle name="Обычный 3 14 31 3" xfId="30603"/>
    <cellStyle name="Обычный 3 14 31 3 2" xfId="30604"/>
    <cellStyle name="Обычный 3 14 31 3 2 2" xfId="30605"/>
    <cellStyle name="Обычный 3 14 31 3 2 2 2" xfId="30606"/>
    <cellStyle name="Обычный 3 14 31 3 2 2 2 2" xfId="30607"/>
    <cellStyle name="Обычный 3 14 31 3 2 2 3" xfId="30608"/>
    <cellStyle name="Обычный 3 14 31 3 2 3" xfId="30609"/>
    <cellStyle name="Обычный 3 14 31 3 2 3 2" xfId="30610"/>
    <cellStyle name="Обычный 3 14 31 3 2 4" xfId="30611"/>
    <cellStyle name="Обычный 3 14 31 3 3" xfId="30612"/>
    <cellStyle name="Обычный 3 14 31 3 3 2" xfId="30613"/>
    <cellStyle name="Обычный 3 14 31 3 3 2 2" xfId="30614"/>
    <cellStyle name="Обычный 3 14 31 3 3 3" xfId="30615"/>
    <cellStyle name="Обычный 3 14 31 3 4" xfId="30616"/>
    <cellStyle name="Обычный 3 14 31 3 4 2" xfId="30617"/>
    <cellStyle name="Обычный 3 14 31 3 5" xfId="30618"/>
    <cellStyle name="Обычный 3 14 31 4" xfId="30619"/>
    <cellStyle name="Обычный 3 14 31 4 2" xfId="30620"/>
    <cellStyle name="Обычный 3 14 31 4 2 2" xfId="30621"/>
    <cellStyle name="Обычный 3 14 31 4 2 2 2" xfId="30622"/>
    <cellStyle name="Обычный 3 14 31 4 2 2 2 2" xfId="30623"/>
    <cellStyle name="Обычный 3 14 31 4 2 2 3" xfId="30624"/>
    <cellStyle name="Обычный 3 14 31 4 2 3" xfId="30625"/>
    <cellStyle name="Обычный 3 14 31 4 2 3 2" xfId="30626"/>
    <cellStyle name="Обычный 3 14 31 4 2 4" xfId="30627"/>
    <cellStyle name="Обычный 3 14 31 4 3" xfId="30628"/>
    <cellStyle name="Обычный 3 14 31 4 3 2" xfId="30629"/>
    <cellStyle name="Обычный 3 14 31 4 3 2 2" xfId="30630"/>
    <cellStyle name="Обычный 3 14 31 4 3 3" xfId="30631"/>
    <cellStyle name="Обычный 3 14 31 4 4" xfId="30632"/>
    <cellStyle name="Обычный 3 14 31 4 4 2" xfId="30633"/>
    <cellStyle name="Обычный 3 14 31 4 5" xfId="30634"/>
    <cellStyle name="Обычный 3 14 31 5" xfId="30635"/>
    <cellStyle name="Обычный 3 14 31 5 2" xfId="30636"/>
    <cellStyle name="Обычный 3 14 31 5 2 2" xfId="30637"/>
    <cellStyle name="Обычный 3 14 31 5 2 2 2" xfId="30638"/>
    <cellStyle name="Обычный 3 14 31 5 2 3" xfId="30639"/>
    <cellStyle name="Обычный 3 14 31 5 3" xfId="30640"/>
    <cellStyle name="Обычный 3 14 31 5 3 2" xfId="30641"/>
    <cellStyle name="Обычный 3 14 31 5 4" xfId="30642"/>
    <cellStyle name="Обычный 3 14 31 6" xfId="30643"/>
    <cellStyle name="Обычный 3 14 31 6 2" xfId="30644"/>
    <cellStyle name="Обычный 3 14 31 6 2 2" xfId="30645"/>
    <cellStyle name="Обычный 3 14 31 6 3" xfId="30646"/>
    <cellStyle name="Обычный 3 14 31 7" xfId="30647"/>
    <cellStyle name="Обычный 3 14 31 7 2" xfId="30648"/>
    <cellStyle name="Обычный 3 14 31 8" xfId="30649"/>
    <cellStyle name="Обычный 3 14 32" xfId="30650"/>
    <cellStyle name="Обычный 3 14 32 2" xfId="30651"/>
    <cellStyle name="Обычный 3 14 32 2 2" xfId="30652"/>
    <cellStyle name="Обычный 3 14 32 2 2 2" xfId="30653"/>
    <cellStyle name="Обычный 3 14 32 2 2 2 2" xfId="30654"/>
    <cellStyle name="Обычный 3 14 32 2 2 2 2 2" xfId="30655"/>
    <cellStyle name="Обычный 3 14 32 2 2 2 2 2 2" xfId="30656"/>
    <cellStyle name="Обычный 3 14 32 2 2 2 2 3" xfId="30657"/>
    <cellStyle name="Обычный 3 14 32 2 2 2 3" xfId="30658"/>
    <cellStyle name="Обычный 3 14 32 2 2 2 3 2" xfId="30659"/>
    <cellStyle name="Обычный 3 14 32 2 2 2 4" xfId="30660"/>
    <cellStyle name="Обычный 3 14 32 2 2 3" xfId="30661"/>
    <cellStyle name="Обычный 3 14 32 2 2 3 2" xfId="30662"/>
    <cellStyle name="Обычный 3 14 32 2 2 3 2 2" xfId="30663"/>
    <cellStyle name="Обычный 3 14 32 2 2 3 3" xfId="30664"/>
    <cellStyle name="Обычный 3 14 32 2 2 4" xfId="30665"/>
    <cellStyle name="Обычный 3 14 32 2 2 4 2" xfId="30666"/>
    <cellStyle name="Обычный 3 14 32 2 2 5" xfId="30667"/>
    <cellStyle name="Обычный 3 14 32 2 3" xfId="30668"/>
    <cellStyle name="Обычный 3 14 32 2 3 2" xfId="30669"/>
    <cellStyle name="Обычный 3 14 32 2 3 2 2" xfId="30670"/>
    <cellStyle name="Обычный 3 14 32 2 3 2 2 2" xfId="30671"/>
    <cellStyle name="Обычный 3 14 32 2 3 2 2 2 2" xfId="30672"/>
    <cellStyle name="Обычный 3 14 32 2 3 2 2 3" xfId="30673"/>
    <cellStyle name="Обычный 3 14 32 2 3 2 3" xfId="30674"/>
    <cellStyle name="Обычный 3 14 32 2 3 2 3 2" xfId="30675"/>
    <cellStyle name="Обычный 3 14 32 2 3 2 4" xfId="30676"/>
    <cellStyle name="Обычный 3 14 32 2 3 3" xfId="30677"/>
    <cellStyle name="Обычный 3 14 32 2 3 3 2" xfId="30678"/>
    <cellStyle name="Обычный 3 14 32 2 3 3 2 2" xfId="30679"/>
    <cellStyle name="Обычный 3 14 32 2 3 3 3" xfId="30680"/>
    <cellStyle name="Обычный 3 14 32 2 3 4" xfId="30681"/>
    <cellStyle name="Обычный 3 14 32 2 3 4 2" xfId="30682"/>
    <cellStyle name="Обычный 3 14 32 2 3 5" xfId="30683"/>
    <cellStyle name="Обычный 3 14 32 2 4" xfId="30684"/>
    <cellStyle name="Обычный 3 14 32 2 4 2" xfId="30685"/>
    <cellStyle name="Обычный 3 14 32 2 4 2 2" xfId="30686"/>
    <cellStyle name="Обычный 3 14 32 2 4 2 2 2" xfId="30687"/>
    <cellStyle name="Обычный 3 14 32 2 4 2 3" xfId="30688"/>
    <cellStyle name="Обычный 3 14 32 2 4 3" xfId="30689"/>
    <cellStyle name="Обычный 3 14 32 2 4 3 2" xfId="30690"/>
    <cellStyle name="Обычный 3 14 32 2 4 4" xfId="30691"/>
    <cellStyle name="Обычный 3 14 32 2 5" xfId="30692"/>
    <cellStyle name="Обычный 3 14 32 2 5 2" xfId="30693"/>
    <cellStyle name="Обычный 3 14 32 2 5 2 2" xfId="30694"/>
    <cellStyle name="Обычный 3 14 32 2 5 3" xfId="30695"/>
    <cellStyle name="Обычный 3 14 32 2 6" xfId="30696"/>
    <cellStyle name="Обычный 3 14 32 2 6 2" xfId="30697"/>
    <cellStyle name="Обычный 3 14 32 2 7" xfId="30698"/>
    <cellStyle name="Обычный 3 14 32 3" xfId="30699"/>
    <cellStyle name="Обычный 3 14 32 3 2" xfId="30700"/>
    <cellStyle name="Обычный 3 14 32 3 2 2" xfId="30701"/>
    <cellStyle name="Обычный 3 14 32 3 2 2 2" xfId="30702"/>
    <cellStyle name="Обычный 3 14 32 3 2 2 2 2" xfId="30703"/>
    <cellStyle name="Обычный 3 14 32 3 2 2 3" xfId="30704"/>
    <cellStyle name="Обычный 3 14 32 3 2 3" xfId="30705"/>
    <cellStyle name="Обычный 3 14 32 3 2 3 2" xfId="30706"/>
    <cellStyle name="Обычный 3 14 32 3 2 4" xfId="30707"/>
    <cellStyle name="Обычный 3 14 32 3 3" xfId="30708"/>
    <cellStyle name="Обычный 3 14 32 3 3 2" xfId="30709"/>
    <cellStyle name="Обычный 3 14 32 3 3 2 2" xfId="30710"/>
    <cellStyle name="Обычный 3 14 32 3 3 3" xfId="30711"/>
    <cellStyle name="Обычный 3 14 32 3 4" xfId="30712"/>
    <cellStyle name="Обычный 3 14 32 3 4 2" xfId="30713"/>
    <cellStyle name="Обычный 3 14 32 3 5" xfId="30714"/>
    <cellStyle name="Обычный 3 14 32 4" xfId="30715"/>
    <cellStyle name="Обычный 3 14 32 4 2" xfId="30716"/>
    <cellStyle name="Обычный 3 14 32 4 2 2" xfId="30717"/>
    <cellStyle name="Обычный 3 14 32 4 2 2 2" xfId="30718"/>
    <cellStyle name="Обычный 3 14 32 4 2 2 2 2" xfId="30719"/>
    <cellStyle name="Обычный 3 14 32 4 2 2 3" xfId="30720"/>
    <cellStyle name="Обычный 3 14 32 4 2 3" xfId="30721"/>
    <cellStyle name="Обычный 3 14 32 4 2 3 2" xfId="30722"/>
    <cellStyle name="Обычный 3 14 32 4 2 4" xfId="30723"/>
    <cellStyle name="Обычный 3 14 32 4 3" xfId="30724"/>
    <cellStyle name="Обычный 3 14 32 4 3 2" xfId="30725"/>
    <cellStyle name="Обычный 3 14 32 4 3 2 2" xfId="30726"/>
    <cellStyle name="Обычный 3 14 32 4 3 3" xfId="30727"/>
    <cellStyle name="Обычный 3 14 32 4 4" xfId="30728"/>
    <cellStyle name="Обычный 3 14 32 4 4 2" xfId="30729"/>
    <cellStyle name="Обычный 3 14 32 4 5" xfId="30730"/>
    <cellStyle name="Обычный 3 14 32 5" xfId="30731"/>
    <cellStyle name="Обычный 3 14 32 5 2" xfId="30732"/>
    <cellStyle name="Обычный 3 14 32 5 2 2" xfId="30733"/>
    <cellStyle name="Обычный 3 14 32 5 2 2 2" xfId="30734"/>
    <cellStyle name="Обычный 3 14 32 5 2 3" xfId="30735"/>
    <cellStyle name="Обычный 3 14 32 5 3" xfId="30736"/>
    <cellStyle name="Обычный 3 14 32 5 3 2" xfId="30737"/>
    <cellStyle name="Обычный 3 14 32 5 4" xfId="30738"/>
    <cellStyle name="Обычный 3 14 32 6" xfId="30739"/>
    <cellStyle name="Обычный 3 14 32 6 2" xfId="30740"/>
    <cellStyle name="Обычный 3 14 32 6 2 2" xfId="30741"/>
    <cellStyle name="Обычный 3 14 32 6 3" xfId="30742"/>
    <cellStyle name="Обычный 3 14 32 7" xfId="30743"/>
    <cellStyle name="Обычный 3 14 32 7 2" xfId="30744"/>
    <cellStyle name="Обычный 3 14 32 8" xfId="30745"/>
    <cellStyle name="Обычный 3 14 33" xfId="30746"/>
    <cellStyle name="Обычный 3 14 33 2" xfId="30747"/>
    <cellStyle name="Обычный 3 14 33 2 2" xfId="30748"/>
    <cellStyle name="Обычный 3 14 33 2 2 2" xfId="30749"/>
    <cellStyle name="Обычный 3 14 33 2 2 2 2" xfId="30750"/>
    <cellStyle name="Обычный 3 14 33 2 2 2 2 2" xfId="30751"/>
    <cellStyle name="Обычный 3 14 33 2 2 2 2 2 2" xfId="30752"/>
    <cellStyle name="Обычный 3 14 33 2 2 2 2 3" xfId="30753"/>
    <cellStyle name="Обычный 3 14 33 2 2 2 3" xfId="30754"/>
    <cellStyle name="Обычный 3 14 33 2 2 2 3 2" xfId="30755"/>
    <cellStyle name="Обычный 3 14 33 2 2 2 4" xfId="30756"/>
    <cellStyle name="Обычный 3 14 33 2 2 3" xfId="30757"/>
    <cellStyle name="Обычный 3 14 33 2 2 3 2" xfId="30758"/>
    <cellStyle name="Обычный 3 14 33 2 2 3 2 2" xfId="30759"/>
    <cellStyle name="Обычный 3 14 33 2 2 3 3" xfId="30760"/>
    <cellStyle name="Обычный 3 14 33 2 2 4" xfId="30761"/>
    <cellStyle name="Обычный 3 14 33 2 2 4 2" xfId="30762"/>
    <cellStyle name="Обычный 3 14 33 2 2 5" xfId="30763"/>
    <cellStyle name="Обычный 3 14 33 2 3" xfId="30764"/>
    <cellStyle name="Обычный 3 14 33 2 3 2" xfId="30765"/>
    <cellStyle name="Обычный 3 14 33 2 3 2 2" xfId="30766"/>
    <cellStyle name="Обычный 3 14 33 2 3 2 2 2" xfId="30767"/>
    <cellStyle name="Обычный 3 14 33 2 3 2 2 2 2" xfId="30768"/>
    <cellStyle name="Обычный 3 14 33 2 3 2 2 3" xfId="30769"/>
    <cellStyle name="Обычный 3 14 33 2 3 2 3" xfId="30770"/>
    <cellStyle name="Обычный 3 14 33 2 3 2 3 2" xfId="30771"/>
    <cellStyle name="Обычный 3 14 33 2 3 2 4" xfId="30772"/>
    <cellStyle name="Обычный 3 14 33 2 3 3" xfId="30773"/>
    <cellStyle name="Обычный 3 14 33 2 3 3 2" xfId="30774"/>
    <cellStyle name="Обычный 3 14 33 2 3 3 2 2" xfId="30775"/>
    <cellStyle name="Обычный 3 14 33 2 3 3 3" xfId="30776"/>
    <cellStyle name="Обычный 3 14 33 2 3 4" xfId="30777"/>
    <cellStyle name="Обычный 3 14 33 2 3 4 2" xfId="30778"/>
    <cellStyle name="Обычный 3 14 33 2 3 5" xfId="30779"/>
    <cellStyle name="Обычный 3 14 33 2 4" xfId="30780"/>
    <cellStyle name="Обычный 3 14 33 2 4 2" xfId="30781"/>
    <cellStyle name="Обычный 3 14 33 2 4 2 2" xfId="30782"/>
    <cellStyle name="Обычный 3 14 33 2 4 2 2 2" xfId="30783"/>
    <cellStyle name="Обычный 3 14 33 2 4 2 3" xfId="30784"/>
    <cellStyle name="Обычный 3 14 33 2 4 3" xfId="30785"/>
    <cellStyle name="Обычный 3 14 33 2 4 3 2" xfId="30786"/>
    <cellStyle name="Обычный 3 14 33 2 4 4" xfId="30787"/>
    <cellStyle name="Обычный 3 14 33 2 5" xfId="30788"/>
    <cellStyle name="Обычный 3 14 33 2 5 2" xfId="30789"/>
    <cellStyle name="Обычный 3 14 33 2 5 2 2" xfId="30790"/>
    <cellStyle name="Обычный 3 14 33 2 5 3" xfId="30791"/>
    <cellStyle name="Обычный 3 14 33 2 6" xfId="30792"/>
    <cellStyle name="Обычный 3 14 33 2 6 2" xfId="30793"/>
    <cellStyle name="Обычный 3 14 33 2 7" xfId="30794"/>
    <cellStyle name="Обычный 3 14 33 3" xfId="30795"/>
    <cellStyle name="Обычный 3 14 33 3 2" xfId="30796"/>
    <cellStyle name="Обычный 3 14 33 3 2 2" xfId="30797"/>
    <cellStyle name="Обычный 3 14 33 3 2 2 2" xfId="30798"/>
    <cellStyle name="Обычный 3 14 33 3 2 2 2 2" xfId="30799"/>
    <cellStyle name="Обычный 3 14 33 3 2 2 3" xfId="30800"/>
    <cellStyle name="Обычный 3 14 33 3 2 3" xfId="30801"/>
    <cellStyle name="Обычный 3 14 33 3 2 3 2" xfId="30802"/>
    <cellStyle name="Обычный 3 14 33 3 2 4" xfId="30803"/>
    <cellStyle name="Обычный 3 14 33 3 3" xfId="30804"/>
    <cellStyle name="Обычный 3 14 33 3 3 2" xfId="30805"/>
    <cellStyle name="Обычный 3 14 33 3 3 2 2" xfId="30806"/>
    <cellStyle name="Обычный 3 14 33 3 3 3" xfId="30807"/>
    <cellStyle name="Обычный 3 14 33 3 4" xfId="30808"/>
    <cellStyle name="Обычный 3 14 33 3 4 2" xfId="30809"/>
    <cellStyle name="Обычный 3 14 33 3 5" xfId="30810"/>
    <cellStyle name="Обычный 3 14 33 4" xfId="30811"/>
    <cellStyle name="Обычный 3 14 33 4 2" xfId="30812"/>
    <cellStyle name="Обычный 3 14 33 4 2 2" xfId="30813"/>
    <cellStyle name="Обычный 3 14 33 4 2 2 2" xfId="30814"/>
    <cellStyle name="Обычный 3 14 33 4 2 2 2 2" xfId="30815"/>
    <cellStyle name="Обычный 3 14 33 4 2 2 3" xfId="30816"/>
    <cellStyle name="Обычный 3 14 33 4 2 3" xfId="30817"/>
    <cellStyle name="Обычный 3 14 33 4 2 3 2" xfId="30818"/>
    <cellStyle name="Обычный 3 14 33 4 2 4" xfId="30819"/>
    <cellStyle name="Обычный 3 14 33 4 3" xfId="30820"/>
    <cellStyle name="Обычный 3 14 33 4 3 2" xfId="30821"/>
    <cellStyle name="Обычный 3 14 33 4 3 2 2" xfId="30822"/>
    <cellStyle name="Обычный 3 14 33 4 3 3" xfId="30823"/>
    <cellStyle name="Обычный 3 14 33 4 4" xfId="30824"/>
    <cellStyle name="Обычный 3 14 33 4 4 2" xfId="30825"/>
    <cellStyle name="Обычный 3 14 33 4 5" xfId="30826"/>
    <cellStyle name="Обычный 3 14 33 5" xfId="30827"/>
    <cellStyle name="Обычный 3 14 33 5 2" xfId="30828"/>
    <cellStyle name="Обычный 3 14 33 5 2 2" xfId="30829"/>
    <cellStyle name="Обычный 3 14 33 5 2 2 2" xfId="30830"/>
    <cellStyle name="Обычный 3 14 33 5 2 3" xfId="30831"/>
    <cellStyle name="Обычный 3 14 33 5 3" xfId="30832"/>
    <cellStyle name="Обычный 3 14 33 5 3 2" xfId="30833"/>
    <cellStyle name="Обычный 3 14 33 5 4" xfId="30834"/>
    <cellStyle name="Обычный 3 14 33 6" xfId="30835"/>
    <cellStyle name="Обычный 3 14 33 6 2" xfId="30836"/>
    <cellStyle name="Обычный 3 14 33 6 2 2" xfId="30837"/>
    <cellStyle name="Обычный 3 14 33 6 3" xfId="30838"/>
    <cellStyle name="Обычный 3 14 33 7" xfId="30839"/>
    <cellStyle name="Обычный 3 14 33 7 2" xfId="30840"/>
    <cellStyle name="Обычный 3 14 33 8" xfId="30841"/>
    <cellStyle name="Обычный 3 14 34" xfId="30842"/>
    <cellStyle name="Обычный 3 14 34 2" xfId="30843"/>
    <cellStyle name="Обычный 3 14 34 2 2" xfId="30844"/>
    <cellStyle name="Обычный 3 14 34 2 2 2" xfId="30845"/>
    <cellStyle name="Обычный 3 14 34 2 2 2 2" xfId="30846"/>
    <cellStyle name="Обычный 3 14 34 2 2 2 2 2" xfId="30847"/>
    <cellStyle name="Обычный 3 14 34 2 2 2 2 2 2" xfId="30848"/>
    <cellStyle name="Обычный 3 14 34 2 2 2 2 3" xfId="30849"/>
    <cellStyle name="Обычный 3 14 34 2 2 2 3" xfId="30850"/>
    <cellStyle name="Обычный 3 14 34 2 2 2 3 2" xfId="30851"/>
    <cellStyle name="Обычный 3 14 34 2 2 2 4" xfId="30852"/>
    <cellStyle name="Обычный 3 14 34 2 2 3" xfId="30853"/>
    <cellStyle name="Обычный 3 14 34 2 2 3 2" xfId="30854"/>
    <cellStyle name="Обычный 3 14 34 2 2 3 2 2" xfId="30855"/>
    <cellStyle name="Обычный 3 14 34 2 2 3 3" xfId="30856"/>
    <cellStyle name="Обычный 3 14 34 2 2 4" xfId="30857"/>
    <cellStyle name="Обычный 3 14 34 2 2 4 2" xfId="30858"/>
    <cellStyle name="Обычный 3 14 34 2 2 5" xfId="30859"/>
    <cellStyle name="Обычный 3 14 34 2 3" xfId="30860"/>
    <cellStyle name="Обычный 3 14 34 2 3 2" xfId="30861"/>
    <cellStyle name="Обычный 3 14 34 2 3 2 2" xfId="30862"/>
    <cellStyle name="Обычный 3 14 34 2 3 2 2 2" xfId="30863"/>
    <cellStyle name="Обычный 3 14 34 2 3 2 2 2 2" xfId="30864"/>
    <cellStyle name="Обычный 3 14 34 2 3 2 2 3" xfId="30865"/>
    <cellStyle name="Обычный 3 14 34 2 3 2 3" xfId="30866"/>
    <cellStyle name="Обычный 3 14 34 2 3 2 3 2" xfId="30867"/>
    <cellStyle name="Обычный 3 14 34 2 3 2 4" xfId="30868"/>
    <cellStyle name="Обычный 3 14 34 2 3 3" xfId="30869"/>
    <cellStyle name="Обычный 3 14 34 2 3 3 2" xfId="30870"/>
    <cellStyle name="Обычный 3 14 34 2 3 3 2 2" xfId="30871"/>
    <cellStyle name="Обычный 3 14 34 2 3 3 3" xfId="30872"/>
    <cellStyle name="Обычный 3 14 34 2 3 4" xfId="30873"/>
    <cellStyle name="Обычный 3 14 34 2 3 4 2" xfId="30874"/>
    <cellStyle name="Обычный 3 14 34 2 3 5" xfId="30875"/>
    <cellStyle name="Обычный 3 14 34 2 4" xfId="30876"/>
    <cellStyle name="Обычный 3 14 34 2 4 2" xfId="30877"/>
    <cellStyle name="Обычный 3 14 34 2 4 2 2" xfId="30878"/>
    <cellStyle name="Обычный 3 14 34 2 4 2 2 2" xfId="30879"/>
    <cellStyle name="Обычный 3 14 34 2 4 2 3" xfId="30880"/>
    <cellStyle name="Обычный 3 14 34 2 4 3" xfId="30881"/>
    <cellStyle name="Обычный 3 14 34 2 4 3 2" xfId="30882"/>
    <cellStyle name="Обычный 3 14 34 2 4 4" xfId="30883"/>
    <cellStyle name="Обычный 3 14 34 2 5" xfId="30884"/>
    <cellStyle name="Обычный 3 14 34 2 5 2" xfId="30885"/>
    <cellStyle name="Обычный 3 14 34 2 5 2 2" xfId="30886"/>
    <cellStyle name="Обычный 3 14 34 2 5 3" xfId="30887"/>
    <cellStyle name="Обычный 3 14 34 2 6" xfId="30888"/>
    <cellStyle name="Обычный 3 14 34 2 6 2" xfId="30889"/>
    <cellStyle name="Обычный 3 14 34 2 7" xfId="30890"/>
    <cellStyle name="Обычный 3 14 34 3" xfId="30891"/>
    <cellStyle name="Обычный 3 14 34 3 2" xfId="30892"/>
    <cellStyle name="Обычный 3 14 34 3 2 2" xfId="30893"/>
    <cellStyle name="Обычный 3 14 34 3 2 2 2" xfId="30894"/>
    <cellStyle name="Обычный 3 14 34 3 2 2 2 2" xfId="30895"/>
    <cellStyle name="Обычный 3 14 34 3 2 2 3" xfId="30896"/>
    <cellStyle name="Обычный 3 14 34 3 2 3" xfId="30897"/>
    <cellStyle name="Обычный 3 14 34 3 2 3 2" xfId="30898"/>
    <cellStyle name="Обычный 3 14 34 3 2 4" xfId="30899"/>
    <cellStyle name="Обычный 3 14 34 3 3" xfId="30900"/>
    <cellStyle name="Обычный 3 14 34 3 3 2" xfId="30901"/>
    <cellStyle name="Обычный 3 14 34 3 3 2 2" xfId="30902"/>
    <cellStyle name="Обычный 3 14 34 3 3 3" xfId="30903"/>
    <cellStyle name="Обычный 3 14 34 3 4" xfId="30904"/>
    <cellStyle name="Обычный 3 14 34 3 4 2" xfId="30905"/>
    <cellStyle name="Обычный 3 14 34 3 5" xfId="30906"/>
    <cellStyle name="Обычный 3 14 34 4" xfId="30907"/>
    <cellStyle name="Обычный 3 14 34 4 2" xfId="30908"/>
    <cellStyle name="Обычный 3 14 34 4 2 2" xfId="30909"/>
    <cellStyle name="Обычный 3 14 34 4 2 2 2" xfId="30910"/>
    <cellStyle name="Обычный 3 14 34 4 2 2 2 2" xfId="30911"/>
    <cellStyle name="Обычный 3 14 34 4 2 2 3" xfId="30912"/>
    <cellStyle name="Обычный 3 14 34 4 2 3" xfId="30913"/>
    <cellStyle name="Обычный 3 14 34 4 2 3 2" xfId="30914"/>
    <cellStyle name="Обычный 3 14 34 4 2 4" xfId="30915"/>
    <cellStyle name="Обычный 3 14 34 4 3" xfId="30916"/>
    <cellStyle name="Обычный 3 14 34 4 3 2" xfId="30917"/>
    <cellStyle name="Обычный 3 14 34 4 3 2 2" xfId="30918"/>
    <cellStyle name="Обычный 3 14 34 4 3 3" xfId="30919"/>
    <cellStyle name="Обычный 3 14 34 4 4" xfId="30920"/>
    <cellStyle name="Обычный 3 14 34 4 4 2" xfId="30921"/>
    <cellStyle name="Обычный 3 14 34 4 5" xfId="30922"/>
    <cellStyle name="Обычный 3 14 34 5" xfId="30923"/>
    <cellStyle name="Обычный 3 14 34 5 2" xfId="30924"/>
    <cellStyle name="Обычный 3 14 34 5 2 2" xfId="30925"/>
    <cellStyle name="Обычный 3 14 34 5 2 2 2" xfId="30926"/>
    <cellStyle name="Обычный 3 14 34 5 2 3" xfId="30927"/>
    <cellStyle name="Обычный 3 14 34 5 3" xfId="30928"/>
    <cellStyle name="Обычный 3 14 34 5 3 2" xfId="30929"/>
    <cellStyle name="Обычный 3 14 34 5 4" xfId="30930"/>
    <cellStyle name="Обычный 3 14 34 6" xfId="30931"/>
    <cellStyle name="Обычный 3 14 34 6 2" xfId="30932"/>
    <cellStyle name="Обычный 3 14 34 6 2 2" xfId="30933"/>
    <cellStyle name="Обычный 3 14 34 6 3" xfId="30934"/>
    <cellStyle name="Обычный 3 14 34 7" xfId="30935"/>
    <cellStyle name="Обычный 3 14 34 7 2" xfId="30936"/>
    <cellStyle name="Обычный 3 14 34 8" xfId="30937"/>
    <cellStyle name="Обычный 3 14 35" xfId="30938"/>
    <cellStyle name="Обычный 3 14 35 2" xfId="30939"/>
    <cellStyle name="Обычный 3 14 35 2 2" xfId="30940"/>
    <cellStyle name="Обычный 3 14 35 2 2 2" xfId="30941"/>
    <cellStyle name="Обычный 3 14 35 2 2 2 2" xfId="30942"/>
    <cellStyle name="Обычный 3 14 35 2 2 2 2 2" xfId="30943"/>
    <cellStyle name="Обычный 3 14 35 2 2 2 2 2 2" xfId="30944"/>
    <cellStyle name="Обычный 3 14 35 2 2 2 2 3" xfId="30945"/>
    <cellStyle name="Обычный 3 14 35 2 2 2 3" xfId="30946"/>
    <cellStyle name="Обычный 3 14 35 2 2 2 3 2" xfId="30947"/>
    <cellStyle name="Обычный 3 14 35 2 2 2 4" xfId="30948"/>
    <cellStyle name="Обычный 3 14 35 2 2 3" xfId="30949"/>
    <cellStyle name="Обычный 3 14 35 2 2 3 2" xfId="30950"/>
    <cellStyle name="Обычный 3 14 35 2 2 3 2 2" xfId="30951"/>
    <cellStyle name="Обычный 3 14 35 2 2 3 3" xfId="30952"/>
    <cellStyle name="Обычный 3 14 35 2 2 4" xfId="30953"/>
    <cellStyle name="Обычный 3 14 35 2 2 4 2" xfId="30954"/>
    <cellStyle name="Обычный 3 14 35 2 2 5" xfId="30955"/>
    <cellStyle name="Обычный 3 14 35 2 3" xfId="30956"/>
    <cellStyle name="Обычный 3 14 35 2 3 2" xfId="30957"/>
    <cellStyle name="Обычный 3 14 35 2 3 2 2" xfId="30958"/>
    <cellStyle name="Обычный 3 14 35 2 3 2 2 2" xfId="30959"/>
    <cellStyle name="Обычный 3 14 35 2 3 2 2 2 2" xfId="30960"/>
    <cellStyle name="Обычный 3 14 35 2 3 2 2 3" xfId="30961"/>
    <cellStyle name="Обычный 3 14 35 2 3 2 3" xfId="30962"/>
    <cellStyle name="Обычный 3 14 35 2 3 2 3 2" xfId="30963"/>
    <cellStyle name="Обычный 3 14 35 2 3 2 4" xfId="30964"/>
    <cellStyle name="Обычный 3 14 35 2 3 3" xfId="30965"/>
    <cellStyle name="Обычный 3 14 35 2 3 3 2" xfId="30966"/>
    <cellStyle name="Обычный 3 14 35 2 3 3 2 2" xfId="30967"/>
    <cellStyle name="Обычный 3 14 35 2 3 3 3" xfId="30968"/>
    <cellStyle name="Обычный 3 14 35 2 3 4" xfId="30969"/>
    <cellStyle name="Обычный 3 14 35 2 3 4 2" xfId="30970"/>
    <cellStyle name="Обычный 3 14 35 2 3 5" xfId="30971"/>
    <cellStyle name="Обычный 3 14 35 2 4" xfId="30972"/>
    <cellStyle name="Обычный 3 14 35 2 4 2" xfId="30973"/>
    <cellStyle name="Обычный 3 14 35 2 4 2 2" xfId="30974"/>
    <cellStyle name="Обычный 3 14 35 2 4 2 2 2" xfId="30975"/>
    <cellStyle name="Обычный 3 14 35 2 4 2 3" xfId="30976"/>
    <cellStyle name="Обычный 3 14 35 2 4 3" xfId="30977"/>
    <cellStyle name="Обычный 3 14 35 2 4 3 2" xfId="30978"/>
    <cellStyle name="Обычный 3 14 35 2 4 4" xfId="30979"/>
    <cellStyle name="Обычный 3 14 35 2 5" xfId="30980"/>
    <cellStyle name="Обычный 3 14 35 2 5 2" xfId="30981"/>
    <cellStyle name="Обычный 3 14 35 2 5 2 2" xfId="30982"/>
    <cellStyle name="Обычный 3 14 35 2 5 3" xfId="30983"/>
    <cellStyle name="Обычный 3 14 35 2 6" xfId="30984"/>
    <cellStyle name="Обычный 3 14 35 2 6 2" xfId="30985"/>
    <cellStyle name="Обычный 3 14 35 2 7" xfId="30986"/>
    <cellStyle name="Обычный 3 14 35 3" xfId="30987"/>
    <cellStyle name="Обычный 3 14 35 3 2" xfId="30988"/>
    <cellStyle name="Обычный 3 14 35 3 2 2" xfId="30989"/>
    <cellStyle name="Обычный 3 14 35 3 2 2 2" xfId="30990"/>
    <cellStyle name="Обычный 3 14 35 3 2 2 2 2" xfId="30991"/>
    <cellStyle name="Обычный 3 14 35 3 2 2 3" xfId="30992"/>
    <cellStyle name="Обычный 3 14 35 3 2 3" xfId="30993"/>
    <cellStyle name="Обычный 3 14 35 3 2 3 2" xfId="30994"/>
    <cellStyle name="Обычный 3 14 35 3 2 4" xfId="30995"/>
    <cellStyle name="Обычный 3 14 35 3 3" xfId="30996"/>
    <cellStyle name="Обычный 3 14 35 3 3 2" xfId="30997"/>
    <cellStyle name="Обычный 3 14 35 3 3 2 2" xfId="30998"/>
    <cellStyle name="Обычный 3 14 35 3 3 3" xfId="30999"/>
    <cellStyle name="Обычный 3 14 35 3 4" xfId="31000"/>
    <cellStyle name="Обычный 3 14 35 3 4 2" xfId="31001"/>
    <cellStyle name="Обычный 3 14 35 3 5" xfId="31002"/>
    <cellStyle name="Обычный 3 14 35 4" xfId="31003"/>
    <cellStyle name="Обычный 3 14 35 4 2" xfId="31004"/>
    <cellStyle name="Обычный 3 14 35 4 2 2" xfId="31005"/>
    <cellStyle name="Обычный 3 14 35 4 2 2 2" xfId="31006"/>
    <cellStyle name="Обычный 3 14 35 4 2 2 2 2" xfId="31007"/>
    <cellStyle name="Обычный 3 14 35 4 2 2 3" xfId="31008"/>
    <cellStyle name="Обычный 3 14 35 4 2 3" xfId="31009"/>
    <cellStyle name="Обычный 3 14 35 4 2 3 2" xfId="31010"/>
    <cellStyle name="Обычный 3 14 35 4 2 4" xfId="31011"/>
    <cellStyle name="Обычный 3 14 35 4 3" xfId="31012"/>
    <cellStyle name="Обычный 3 14 35 4 3 2" xfId="31013"/>
    <cellStyle name="Обычный 3 14 35 4 3 2 2" xfId="31014"/>
    <cellStyle name="Обычный 3 14 35 4 3 3" xfId="31015"/>
    <cellStyle name="Обычный 3 14 35 4 4" xfId="31016"/>
    <cellStyle name="Обычный 3 14 35 4 4 2" xfId="31017"/>
    <cellStyle name="Обычный 3 14 35 4 5" xfId="31018"/>
    <cellStyle name="Обычный 3 14 35 5" xfId="31019"/>
    <cellStyle name="Обычный 3 14 35 5 2" xfId="31020"/>
    <cellStyle name="Обычный 3 14 35 5 2 2" xfId="31021"/>
    <cellStyle name="Обычный 3 14 35 5 2 2 2" xfId="31022"/>
    <cellStyle name="Обычный 3 14 35 5 2 3" xfId="31023"/>
    <cellStyle name="Обычный 3 14 35 5 3" xfId="31024"/>
    <cellStyle name="Обычный 3 14 35 5 3 2" xfId="31025"/>
    <cellStyle name="Обычный 3 14 35 5 4" xfId="31026"/>
    <cellStyle name="Обычный 3 14 35 6" xfId="31027"/>
    <cellStyle name="Обычный 3 14 35 6 2" xfId="31028"/>
    <cellStyle name="Обычный 3 14 35 6 2 2" xfId="31029"/>
    <cellStyle name="Обычный 3 14 35 6 3" xfId="31030"/>
    <cellStyle name="Обычный 3 14 35 7" xfId="31031"/>
    <cellStyle name="Обычный 3 14 35 7 2" xfId="31032"/>
    <cellStyle name="Обычный 3 14 35 8" xfId="31033"/>
    <cellStyle name="Обычный 3 14 36" xfId="31034"/>
    <cellStyle name="Обычный 3 14 36 2" xfId="31035"/>
    <cellStyle name="Обычный 3 14 36 2 2" xfId="31036"/>
    <cellStyle name="Обычный 3 14 36 2 2 2" xfId="31037"/>
    <cellStyle name="Обычный 3 14 36 2 2 2 2" xfId="31038"/>
    <cellStyle name="Обычный 3 14 36 2 2 2 2 2" xfId="31039"/>
    <cellStyle name="Обычный 3 14 36 2 2 2 2 2 2" xfId="31040"/>
    <cellStyle name="Обычный 3 14 36 2 2 2 2 3" xfId="31041"/>
    <cellStyle name="Обычный 3 14 36 2 2 2 3" xfId="31042"/>
    <cellStyle name="Обычный 3 14 36 2 2 2 3 2" xfId="31043"/>
    <cellStyle name="Обычный 3 14 36 2 2 2 4" xfId="31044"/>
    <cellStyle name="Обычный 3 14 36 2 2 3" xfId="31045"/>
    <cellStyle name="Обычный 3 14 36 2 2 3 2" xfId="31046"/>
    <cellStyle name="Обычный 3 14 36 2 2 3 2 2" xfId="31047"/>
    <cellStyle name="Обычный 3 14 36 2 2 3 3" xfId="31048"/>
    <cellStyle name="Обычный 3 14 36 2 2 4" xfId="31049"/>
    <cellStyle name="Обычный 3 14 36 2 2 4 2" xfId="31050"/>
    <cellStyle name="Обычный 3 14 36 2 2 5" xfId="31051"/>
    <cellStyle name="Обычный 3 14 36 2 3" xfId="31052"/>
    <cellStyle name="Обычный 3 14 36 2 3 2" xfId="31053"/>
    <cellStyle name="Обычный 3 14 36 2 3 2 2" xfId="31054"/>
    <cellStyle name="Обычный 3 14 36 2 3 2 2 2" xfId="31055"/>
    <cellStyle name="Обычный 3 14 36 2 3 2 2 2 2" xfId="31056"/>
    <cellStyle name="Обычный 3 14 36 2 3 2 2 3" xfId="31057"/>
    <cellStyle name="Обычный 3 14 36 2 3 2 3" xfId="31058"/>
    <cellStyle name="Обычный 3 14 36 2 3 2 3 2" xfId="31059"/>
    <cellStyle name="Обычный 3 14 36 2 3 2 4" xfId="31060"/>
    <cellStyle name="Обычный 3 14 36 2 3 3" xfId="31061"/>
    <cellStyle name="Обычный 3 14 36 2 3 3 2" xfId="31062"/>
    <cellStyle name="Обычный 3 14 36 2 3 3 2 2" xfId="31063"/>
    <cellStyle name="Обычный 3 14 36 2 3 3 3" xfId="31064"/>
    <cellStyle name="Обычный 3 14 36 2 3 4" xfId="31065"/>
    <cellStyle name="Обычный 3 14 36 2 3 4 2" xfId="31066"/>
    <cellStyle name="Обычный 3 14 36 2 3 5" xfId="31067"/>
    <cellStyle name="Обычный 3 14 36 2 4" xfId="31068"/>
    <cellStyle name="Обычный 3 14 36 2 4 2" xfId="31069"/>
    <cellStyle name="Обычный 3 14 36 2 4 2 2" xfId="31070"/>
    <cellStyle name="Обычный 3 14 36 2 4 2 2 2" xfId="31071"/>
    <cellStyle name="Обычный 3 14 36 2 4 2 3" xfId="31072"/>
    <cellStyle name="Обычный 3 14 36 2 4 3" xfId="31073"/>
    <cellStyle name="Обычный 3 14 36 2 4 3 2" xfId="31074"/>
    <cellStyle name="Обычный 3 14 36 2 4 4" xfId="31075"/>
    <cellStyle name="Обычный 3 14 36 2 5" xfId="31076"/>
    <cellStyle name="Обычный 3 14 36 2 5 2" xfId="31077"/>
    <cellStyle name="Обычный 3 14 36 2 5 2 2" xfId="31078"/>
    <cellStyle name="Обычный 3 14 36 2 5 3" xfId="31079"/>
    <cellStyle name="Обычный 3 14 36 2 6" xfId="31080"/>
    <cellStyle name="Обычный 3 14 36 2 6 2" xfId="31081"/>
    <cellStyle name="Обычный 3 14 36 2 7" xfId="31082"/>
    <cellStyle name="Обычный 3 14 36 3" xfId="31083"/>
    <cellStyle name="Обычный 3 14 36 3 2" xfId="31084"/>
    <cellStyle name="Обычный 3 14 36 3 2 2" xfId="31085"/>
    <cellStyle name="Обычный 3 14 36 3 2 2 2" xfId="31086"/>
    <cellStyle name="Обычный 3 14 36 3 2 2 2 2" xfId="31087"/>
    <cellStyle name="Обычный 3 14 36 3 2 2 3" xfId="31088"/>
    <cellStyle name="Обычный 3 14 36 3 2 3" xfId="31089"/>
    <cellStyle name="Обычный 3 14 36 3 2 3 2" xfId="31090"/>
    <cellStyle name="Обычный 3 14 36 3 2 4" xfId="31091"/>
    <cellStyle name="Обычный 3 14 36 3 3" xfId="31092"/>
    <cellStyle name="Обычный 3 14 36 3 3 2" xfId="31093"/>
    <cellStyle name="Обычный 3 14 36 3 3 2 2" xfId="31094"/>
    <cellStyle name="Обычный 3 14 36 3 3 3" xfId="31095"/>
    <cellStyle name="Обычный 3 14 36 3 4" xfId="31096"/>
    <cellStyle name="Обычный 3 14 36 3 4 2" xfId="31097"/>
    <cellStyle name="Обычный 3 14 36 3 5" xfId="31098"/>
    <cellStyle name="Обычный 3 14 36 4" xfId="31099"/>
    <cellStyle name="Обычный 3 14 36 4 2" xfId="31100"/>
    <cellStyle name="Обычный 3 14 36 4 2 2" xfId="31101"/>
    <cellStyle name="Обычный 3 14 36 4 2 2 2" xfId="31102"/>
    <cellStyle name="Обычный 3 14 36 4 2 2 2 2" xfId="31103"/>
    <cellStyle name="Обычный 3 14 36 4 2 2 3" xfId="31104"/>
    <cellStyle name="Обычный 3 14 36 4 2 3" xfId="31105"/>
    <cellStyle name="Обычный 3 14 36 4 2 3 2" xfId="31106"/>
    <cellStyle name="Обычный 3 14 36 4 2 4" xfId="31107"/>
    <cellStyle name="Обычный 3 14 36 4 3" xfId="31108"/>
    <cellStyle name="Обычный 3 14 36 4 3 2" xfId="31109"/>
    <cellStyle name="Обычный 3 14 36 4 3 2 2" xfId="31110"/>
    <cellStyle name="Обычный 3 14 36 4 3 3" xfId="31111"/>
    <cellStyle name="Обычный 3 14 36 4 4" xfId="31112"/>
    <cellStyle name="Обычный 3 14 36 4 4 2" xfId="31113"/>
    <cellStyle name="Обычный 3 14 36 4 5" xfId="31114"/>
    <cellStyle name="Обычный 3 14 36 5" xfId="31115"/>
    <cellStyle name="Обычный 3 14 36 5 2" xfId="31116"/>
    <cellStyle name="Обычный 3 14 36 5 2 2" xfId="31117"/>
    <cellStyle name="Обычный 3 14 36 5 2 2 2" xfId="31118"/>
    <cellStyle name="Обычный 3 14 36 5 2 3" xfId="31119"/>
    <cellStyle name="Обычный 3 14 36 5 3" xfId="31120"/>
    <cellStyle name="Обычный 3 14 36 5 3 2" xfId="31121"/>
    <cellStyle name="Обычный 3 14 36 5 4" xfId="31122"/>
    <cellStyle name="Обычный 3 14 36 6" xfId="31123"/>
    <cellStyle name="Обычный 3 14 36 6 2" xfId="31124"/>
    <cellStyle name="Обычный 3 14 36 6 2 2" xfId="31125"/>
    <cellStyle name="Обычный 3 14 36 6 3" xfId="31126"/>
    <cellStyle name="Обычный 3 14 36 7" xfId="31127"/>
    <cellStyle name="Обычный 3 14 36 7 2" xfId="31128"/>
    <cellStyle name="Обычный 3 14 36 8" xfId="31129"/>
    <cellStyle name="Обычный 3 14 37" xfId="31130"/>
    <cellStyle name="Обычный 3 14 37 2" xfId="31131"/>
    <cellStyle name="Обычный 3 14 37 2 2" xfId="31132"/>
    <cellStyle name="Обычный 3 14 37 2 2 2" xfId="31133"/>
    <cellStyle name="Обычный 3 14 37 2 2 2 2" xfId="31134"/>
    <cellStyle name="Обычный 3 14 37 2 2 2 2 2" xfId="31135"/>
    <cellStyle name="Обычный 3 14 37 2 2 2 2 2 2" xfId="31136"/>
    <cellStyle name="Обычный 3 14 37 2 2 2 2 3" xfId="31137"/>
    <cellStyle name="Обычный 3 14 37 2 2 2 3" xfId="31138"/>
    <cellStyle name="Обычный 3 14 37 2 2 2 3 2" xfId="31139"/>
    <cellStyle name="Обычный 3 14 37 2 2 2 4" xfId="31140"/>
    <cellStyle name="Обычный 3 14 37 2 2 3" xfId="31141"/>
    <cellStyle name="Обычный 3 14 37 2 2 3 2" xfId="31142"/>
    <cellStyle name="Обычный 3 14 37 2 2 3 2 2" xfId="31143"/>
    <cellStyle name="Обычный 3 14 37 2 2 3 3" xfId="31144"/>
    <cellStyle name="Обычный 3 14 37 2 2 4" xfId="31145"/>
    <cellStyle name="Обычный 3 14 37 2 2 4 2" xfId="31146"/>
    <cellStyle name="Обычный 3 14 37 2 2 5" xfId="31147"/>
    <cellStyle name="Обычный 3 14 37 2 3" xfId="31148"/>
    <cellStyle name="Обычный 3 14 37 2 3 2" xfId="31149"/>
    <cellStyle name="Обычный 3 14 37 2 3 2 2" xfId="31150"/>
    <cellStyle name="Обычный 3 14 37 2 3 2 2 2" xfId="31151"/>
    <cellStyle name="Обычный 3 14 37 2 3 2 2 2 2" xfId="31152"/>
    <cellStyle name="Обычный 3 14 37 2 3 2 2 3" xfId="31153"/>
    <cellStyle name="Обычный 3 14 37 2 3 2 3" xfId="31154"/>
    <cellStyle name="Обычный 3 14 37 2 3 2 3 2" xfId="31155"/>
    <cellStyle name="Обычный 3 14 37 2 3 2 4" xfId="31156"/>
    <cellStyle name="Обычный 3 14 37 2 3 3" xfId="31157"/>
    <cellStyle name="Обычный 3 14 37 2 3 3 2" xfId="31158"/>
    <cellStyle name="Обычный 3 14 37 2 3 3 2 2" xfId="31159"/>
    <cellStyle name="Обычный 3 14 37 2 3 3 3" xfId="31160"/>
    <cellStyle name="Обычный 3 14 37 2 3 4" xfId="31161"/>
    <cellStyle name="Обычный 3 14 37 2 3 4 2" xfId="31162"/>
    <cellStyle name="Обычный 3 14 37 2 3 5" xfId="31163"/>
    <cellStyle name="Обычный 3 14 37 2 4" xfId="31164"/>
    <cellStyle name="Обычный 3 14 37 2 4 2" xfId="31165"/>
    <cellStyle name="Обычный 3 14 37 2 4 2 2" xfId="31166"/>
    <cellStyle name="Обычный 3 14 37 2 4 2 2 2" xfId="31167"/>
    <cellStyle name="Обычный 3 14 37 2 4 2 3" xfId="31168"/>
    <cellStyle name="Обычный 3 14 37 2 4 3" xfId="31169"/>
    <cellStyle name="Обычный 3 14 37 2 4 3 2" xfId="31170"/>
    <cellStyle name="Обычный 3 14 37 2 4 4" xfId="31171"/>
    <cellStyle name="Обычный 3 14 37 2 5" xfId="31172"/>
    <cellStyle name="Обычный 3 14 37 2 5 2" xfId="31173"/>
    <cellStyle name="Обычный 3 14 37 2 5 2 2" xfId="31174"/>
    <cellStyle name="Обычный 3 14 37 2 5 3" xfId="31175"/>
    <cellStyle name="Обычный 3 14 37 2 6" xfId="31176"/>
    <cellStyle name="Обычный 3 14 37 2 6 2" xfId="31177"/>
    <cellStyle name="Обычный 3 14 37 2 7" xfId="31178"/>
    <cellStyle name="Обычный 3 14 37 3" xfId="31179"/>
    <cellStyle name="Обычный 3 14 37 3 2" xfId="31180"/>
    <cellStyle name="Обычный 3 14 37 3 2 2" xfId="31181"/>
    <cellStyle name="Обычный 3 14 37 3 2 2 2" xfId="31182"/>
    <cellStyle name="Обычный 3 14 37 3 2 2 2 2" xfId="31183"/>
    <cellStyle name="Обычный 3 14 37 3 2 2 3" xfId="31184"/>
    <cellStyle name="Обычный 3 14 37 3 2 3" xfId="31185"/>
    <cellStyle name="Обычный 3 14 37 3 2 3 2" xfId="31186"/>
    <cellStyle name="Обычный 3 14 37 3 2 4" xfId="31187"/>
    <cellStyle name="Обычный 3 14 37 3 3" xfId="31188"/>
    <cellStyle name="Обычный 3 14 37 3 3 2" xfId="31189"/>
    <cellStyle name="Обычный 3 14 37 3 3 2 2" xfId="31190"/>
    <cellStyle name="Обычный 3 14 37 3 3 3" xfId="31191"/>
    <cellStyle name="Обычный 3 14 37 3 4" xfId="31192"/>
    <cellStyle name="Обычный 3 14 37 3 4 2" xfId="31193"/>
    <cellStyle name="Обычный 3 14 37 3 5" xfId="31194"/>
    <cellStyle name="Обычный 3 14 37 4" xfId="31195"/>
    <cellStyle name="Обычный 3 14 37 4 2" xfId="31196"/>
    <cellStyle name="Обычный 3 14 37 4 2 2" xfId="31197"/>
    <cellStyle name="Обычный 3 14 37 4 2 2 2" xfId="31198"/>
    <cellStyle name="Обычный 3 14 37 4 2 2 2 2" xfId="31199"/>
    <cellStyle name="Обычный 3 14 37 4 2 2 3" xfId="31200"/>
    <cellStyle name="Обычный 3 14 37 4 2 3" xfId="31201"/>
    <cellStyle name="Обычный 3 14 37 4 2 3 2" xfId="31202"/>
    <cellStyle name="Обычный 3 14 37 4 2 4" xfId="31203"/>
    <cellStyle name="Обычный 3 14 37 4 3" xfId="31204"/>
    <cellStyle name="Обычный 3 14 37 4 3 2" xfId="31205"/>
    <cellStyle name="Обычный 3 14 37 4 3 2 2" xfId="31206"/>
    <cellStyle name="Обычный 3 14 37 4 3 3" xfId="31207"/>
    <cellStyle name="Обычный 3 14 37 4 4" xfId="31208"/>
    <cellStyle name="Обычный 3 14 37 4 4 2" xfId="31209"/>
    <cellStyle name="Обычный 3 14 37 4 5" xfId="31210"/>
    <cellStyle name="Обычный 3 14 37 5" xfId="31211"/>
    <cellStyle name="Обычный 3 14 37 5 2" xfId="31212"/>
    <cellStyle name="Обычный 3 14 37 5 2 2" xfId="31213"/>
    <cellStyle name="Обычный 3 14 37 5 2 2 2" xfId="31214"/>
    <cellStyle name="Обычный 3 14 37 5 2 3" xfId="31215"/>
    <cellStyle name="Обычный 3 14 37 5 3" xfId="31216"/>
    <cellStyle name="Обычный 3 14 37 5 3 2" xfId="31217"/>
    <cellStyle name="Обычный 3 14 37 5 4" xfId="31218"/>
    <cellStyle name="Обычный 3 14 37 6" xfId="31219"/>
    <cellStyle name="Обычный 3 14 37 6 2" xfId="31220"/>
    <cellStyle name="Обычный 3 14 37 6 2 2" xfId="31221"/>
    <cellStyle name="Обычный 3 14 37 6 3" xfId="31222"/>
    <cellStyle name="Обычный 3 14 37 7" xfId="31223"/>
    <cellStyle name="Обычный 3 14 37 7 2" xfId="31224"/>
    <cellStyle name="Обычный 3 14 37 8" xfId="31225"/>
    <cellStyle name="Обычный 3 14 38" xfId="31226"/>
    <cellStyle name="Обычный 3 14 38 2" xfId="31227"/>
    <cellStyle name="Обычный 3 14 38 2 2" xfId="31228"/>
    <cellStyle name="Обычный 3 14 38 2 2 2" xfId="31229"/>
    <cellStyle name="Обычный 3 14 38 2 2 2 2" xfId="31230"/>
    <cellStyle name="Обычный 3 14 38 2 2 2 2 2" xfId="31231"/>
    <cellStyle name="Обычный 3 14 38 2 2 2 2 2 2" xfId="31232"/>
    <cellStyle name="Обычный 3 14 38 2 2 2 2 3" xfId="31233"/>
    <cellStyle name="Обычный 3 14 38 2 2 2 3" xfId="31234"/>
    <cellStyle name="Обычный 3 14 38 2 2 2 3 2" xfId="31235"/>
    <cellStyle name="Обычный 3 14 38 2 2 2 4" xfId="31236"/>
    <cellStyle name="Обычный 3 14 38 2 2 3" xfId="31237"/>
    <cellStyle name="Обычный 3 14 38 2 2 3 2" xfId="31238"/>
    <cellStyle name="Обычный 3 14 38 2 2 3 2 2" xfId="31239"/>
    <cellStyle name="Обычный 3 14 38 2 2 3 3" xfId="31240"/>
    <cellStyle name="Обычный 3 14 38 2 2 4" xfId="31241"/>
    <cellStyle name="Обычный 3 14 38 2 2 4 2" xfId="31242"/>
    <cellStyle name="Обычный 3 14 38 2 2 5" xfId="31243"/>
    <cellStyle name="Обычный 3 14 38 2 3" xfId="31244"/>
    <cellStyle name="Обычный 3 14 38 2 3 2" xfId="31245"/>
    <cellStyle name="Обычный 3 14 38 2 3 2 2" xfId="31246"/>
    <cellStyle name="Обычный 3 14 38 2 3 2 2 2" xfId="31247"/>
    <cellStyle name="Обычный 3 14 38 2 3 2 2 2 2" xfId="31248"/>
    <cellStyle name="Обычный 3 14 38 2 3 2 2 3" xfId="31249"/>
    <cellStyle name="Обычный 3 14 38 2 3 2 3" xfId="31250"/>
    <cellStyle name="Обычный 3 14 38 2 3 2 3 2" xfId="31251"/>
    <cellStyle name="Обычный 3 14 38 2 3 2 4" xfId="31252"/>
    <cellStyle name="Обычный 3 14 38 2 3 3" xfId="31253"/>
    <cellStyle name="Обычный 3 14 38 2 3 3 2" xfId="31254"/>
    <cellStyle name="Обычный 3 14 38 2 3 3 2 2" xfId="31255"/>
    <cellStyle name="Обычный 3 14 38 2 3 3 3" xfId="31256"/>
    <cellStyle name="Обычный 3 14 38 2 3 4" xfId="31257"/>
    <cellStyle name="Обычный 3 14 38 2 3 4 2" xfId="31258"/>
    <cellStyle name="Обычный 3 14 38 2 3 5" xfId="31259"/>
    <cellStyle name="Обычный 3 14 38 2 4" xfId="31260"/>
    <cellStyle name="Обычный 3 14 38 2 4 2" xfId="31261"/>
    <cellStyle name="Обычный 3 14 38 2 4 2 2" xfId="31262"/>
    <cellStyle name="Обычный 3 14 38 2 4 2 2 2" xfId="31263"/>
    <cellStyle name="Обычный 3 14 38 2 4 2 3" xfId="31264"/>
    <cellStyle name="Обычный 3 14 38 2 4 3" xfId="31265"/>
    <cellStyle name="Обычный 3 14 38 2 4 3 2" xfId="31266"/>
    <cellStyle name="Обычный 3 14 38 2 4 4" xfId="31267"/>
    <cellStyle name="Обычный 3 14 38 2 5" xfId="31268"/>
    <cellStyle name="Обычный 3 14 38 2 5 2" xfId="31269"/>
    <cellStyle name="Обычный 3 14 38 2 5 2 2" xfId="31270"/>
    <cellStyle name="Обычный 3 14 38 2 5 3" xfId="31271"/>
    <cellStyle name="Обычный 3 14 38 2 6" xfId="31272"/>
    <cellStyle name="Обычный 3 14 38 2 6 2" xfId="31273"/>
    <cellStyle name="Обычный 3 14 38 2 7" xfId="31274"/>
    <cellStyle name="Обычный 3 14 38 3" xfId="31275"/>
    <cellStyle name="Обычный 3 14 38 3 2" xfId="31276"/>
    <cellStyle name="Обычный 3 14 38 3 2 2" xfId="31277"/>
    <cellStyle name="Обычный 3 14 38 3 2 2 2" xfId="31278"/>
    <cellStyle name="Обычный 3 14 38 3 2 2 2 2" xfId="31279"/>
    <cellStyle name="Обычный 3 14 38 3 2 2 3" xfId="31280"/>
    <cellStyle name="Обычный 3 14 38 3 2 3" xfId="31281"/>
    <cellStyle name="Обычный 3 14 38 3 2 3 2" xfId="31282"/>
    <cellStyle name="Обычный 3 14 38 3 2 4" xfId="31283"/>
    <cellStyle name="Обычный 3 14 38 3 3" xfId="31284"/>
    <cellStyle name="Обычный 3 14 38 3 3 2" xfId="31285"/>
    <cellStyle name="Обычный 3 14 38 3 3 2 2" xfId="31286"/>
    <cellStyle name="Обычный 3 14 38 3 3 3" xfId="31287"/>
    <cellStyle name="Обычный 3 14 38 3 4" xfId="31288"/>
    <cellStyle name="Обычный 3 14 38 3 4 2" xfId="31289"/>
    <cellStyle name="Обычный 3 14 38 3 5" xfId="31290"/>
    <cellStyle name="Обычный 3 14 38 4" xfId="31291"/>
    <cellStyle name="Обычный 3 14 38 4 2" xfId="31292"/>
    <cellStyle name="Обычный 3 14 38 4 2 2" xfId="31293"/>
    <cellStyle name="Обычный 3 14 38 4 2 2 2" xfId="31294"/>
    <cellStyle name="Обычный 3 14 38 4 2 2 2 2" xfId="31295"/>
    <cellStyle name="Обычный 3 14 38 4 2 2 3" xfId="31296"/>
    <cellStyle name="Обычный 3 14 38 4 2 3" xfId="31297"/>
    <cellStyle name="Обычный 3 14 38 4 2 3 2" xfId="31298"/>
    <cellStyle name="Обычный 3 14 38 4 2 4" xfId="31299"/>
    <cellStyle name="Обычный 3 14 38 4 3" xfId="31300"/>
    <cellStyle name="Обычный 3 14 38 4 3 2" xfId="31301"/>
    <cellStyle name="Обычный 3 14 38 4 3 2 2" xfId="31302"/>
    <cellStyle name="Обычный 3 14 38 4 3 3" xfId="31303"/>
    <cellStyle name="Обычный 3 14 38 4 4" xfId="31304"/>
    <cellStyle name="Обычный 3 14 38 4 4 2" xfId="31305"/>
    <cellStyle name="Обычный 3 14 38 4 5" xfId="31306"/>
    <cellStyle name="Обычный 3 14 38 5" xfId="31307"/>
    <cellStyle name="Обычный 3 14 38 5 2" xfId="31308"/>
    <cellStyle name="Обычный 3 14 38 5 2 2" xfId="31309"/>
    <cellStyle name="Обычный 3 14 38 5 2 2 2" xfId="31310"/>
    <cellStyle name="Обычный 3 14 38 5 2 3" xfId="31311"/>
    <cellStyle name="Обычный 3 14 38 5 3" xfId="31312"/>
    <cellStyle name="Обычный 3 14 38 5 3 2" xfId="31313"/>
    <cellStyle name="Обычный 3 14 38 5 4" xfId="31314"/>
    <cellStyle name="Обычный 3 14 38 6" xfId="31315"/>
    <cellStyle name="Обычный 3 14 38 6 2" xfId="31316"/>
    <cellStyle name="Обычный 3 14 38 6 2 2" xfId="31317"/>
    <cellStyle name="Обычный 3 14 38 6 3" xfId="31318"/>
    <cellStyle name="Обычный 3 14 38 7" xfId="31319"/>
    <cellStyle name="Обычный 3 14 38 7 2" xfId="31320"/>
    <cellStyle name="Обычный 3 14 38 8" xfId="31321"/>
    <cellStyle name="Обычный 3 14 39" xfId="31322"/>
    <cellStyle name="Обычный 3 14 39 2" xfId="31323"/>
    <cellStyle name="Обычный 3 14 39 2 2" xfId="31324"/>
    <cellStyle name="Обычный 3 14 39 2 2 2" xfId="31325"/>
    <cellStyle name="Обычный 3 14 39 2 2 2 2" xfId="31326"/>
    <cellStyle name="Обычный 3 14 39 2 2 2 2 2" xfId="31327"/>
    <cellStyle name="Обычный 3 14 39 2 2 2 2 2 2" xfId="31328"/>
    <cellStyle name="Обычный 3 14 39 2 2 2 2 3" xfId="31329"/>
    <cellStyle name="Обычный 3 14 39 2 2 2 3" xfId="31330"/>
    <cellStyle name="Обычный 3 14 39 2 2 2 3 2" xfId="31331"/>
    <cellStyle name="Обычный 3 14 39 2 2 2 4" xfId="31332"/>
    <cellStyle name="Обычный 3 14 39 2 2 3" xfId="31333"/>
    <cellStyle name="Обычный 3 14 39 2 2 3 2" xfId="31334"/>
    <cellStyle name="Обычный 3 14 39 2 2 3 2 2" xfId="31335"/>
    <cellStyle name="Обычный 3 14 39 2 2 3 3" xfId="31336"/>
    <cellStyle name="Обычный 3 14 39 2 2 4" xfId="31337"/>
    <cellStyle name="Обычный 3 14 39 2 2 4 2" xfId="31338"/>
    <cellStyle name="Обычный 3 14 39 2 2 5" xfId="31339"/>
    <cellStyle name="Обычный 3 14 39 2 3" xfId="31340"/>
    <cellStyle name="Обычный 3 14 39 2 3 2" xfId="31341"/>
    <cellStyle name="Обычный 3 14 39 2 3 2 2" xfId="31342"/>
    <cellStyle name="Обычный 3 14 39 2 3 2 2 2" xfId="31343"/>
    <cellStyle name="Обычный 3 14 39 2 3 2 2 2 2" xfId="31344"/>
    <cellStyle name="Обычный 3 14 39 2 3 2 2 3" xfId="31345"/>
    <cellStyle name="Обычный 3 14 39 2 3 2 3" xfId="31346"/>
    <cellStyle name="Обычный 3 14 39 2 3 2 3 2" xfId="31347"/>
    <cellStyle name="Обычный 3 14 39 2 3 2 4" xfId="31348"/>
    <cellStyle name="Обычный 3 14 39 2 3 3" xfId="31349"/>
    <cellStyle name="Обычный 3 14 39 2 3 3 2" xfId="31350"/>
    <cellStyle name="Обычный 3 14 39 2 3 3 2 2" xfId="31351"/>
    <cellStyle name="Обычный 3 14 39 2 3 3 3" xfId="31352"/>
    <cellStyle name="Обычный 3 14 39 2 3 4" xfId="31353"/>
    <cellStyle name="Обычный 3 14 39 2 3 4 2" xfId="31354"/>
    <cellStyle name="Обычный 3 14 39 2 3 5" xfId="31355"/>
    <cellStyle name="Обычный 3 14 39 2 4" xfId="31356"/>
    <cellStyle name="Обычный 3 14 39 2 4 2" xfId="31357"/>
    <cellStyle name="Обычный 3 14 39 2 4 2 2" xfId="31358"/>
    <cellStyle name="Обычный 3 14 39 2 4 2 2 2" xfId="31359"/>
    <cellStyle name="Обычный 3 14 39 2 4 2 3" xfId="31360"/>
    <cellStyle name="Обычный 3 14 39 2 4 3" xfId="31361"/>
    <cellStyle name="Обычный 3 14 39 2 4 3 2" xfId="31362"/>
    <cellStyle name="Обычный 3 14 39 2 4 4" xfId="31363"/>
    <cellStyle name="Обычный 3 14 39 2 5" xfId="31364"/>
    <cellStyle name="Обычный 3 14 39 2 5 2" xfId="31365"/>
    <cellStyle name="Обычный 3 14 39 2 5 2 2" xfId="31366"/>
    <cellStyle name="Обычный 3 14 39 2 5 3" xfId="31367"/>
    <cellStyle name="Обычный 3 14 39 2 6" xfId="31368"/>
    <cellStyle name="Обычный 3 14 39 2 6 2" xfId="31369"/>
    <cellStyle name="Обычный 3 14 39 2 7" xfId="31370"/>
    <cellStyle name="Обычный 3 14 39 3" xfId="31371"/>
    <cellStyle name="Обычный 3 14 39 3 2" xfId="31372"/>
    <cellStyle name="Обычный 3 14 39 3 2 2" xfId="31373"/>
    <cellStyle name="Обычный 3 14 39 3 2 2 2" xfId="31374"/>
    <cellStyle name="Обычный 3 14 39 3 2 2 2 2" xfId="31375"/>
    <cellStyle name="Обычный 3 14 39 3 2 2 3" xfId="31376"/>
    <cellStyle name="Обычный 3 14 39 3 2 3" xfId="31377"/>
    <cellStyle name="Обычный 3 14 39 3 2 3 2" xfId="31378"/>
    <cellStyle name="Обычный 3 14 39 3 2 4" xfId="31379"/>
    <cellStyle name="Обычный 3 14 39 3 3" xfId="31380"/>
    <cellStyle name="Обычный 3 14 39 3 3 2" xfId="31381"/>
    <cellStyle name="Обычный 3 14 39 3 3 2 2" xfId="31382"/>
    <cellStyle name="Обычный 3 14 39 3 3 3" xfId="31383"/>
    <cellStyle name="Обычный 3 14 39 3 4" xfId="31384"/>
    <cellStyle name="Обычный 3 14 39 3 4 2" xfId="31385"/>
    <cellStyle name="Обычный 3 14 39 3 5" xfId="31386"/>
    <cellStyle name="Обычный 3 14 39 4" xfId="31387"/>
    <cellStyle name="Обычный 3 14 39 4 2" xfId="31388"/>
    <cellStyle name="Обычный 3 14 39 4 2 2" xfId="31389"/>
    <cellStyle name="Обычный 3 14 39 4 2 2 2" xfId="31390"/>
    <cellStyle name="Обычный 3 14 39 4 2 2 2 2" xfId="31391"/>
    <cellStyle name="Обычный 3 14 39 4 2 2 3" xfId="31392"/>
    <cellStyle name="Обычный 3 14 39 4 2 3" xfId="31393"/>
    <cellStyle name="Обычный 3 14 39 4 2 3 2" xfId="31394"/>
    <cellStyle name="Обычный 3 14 39 4 2 4" xfId="31395"/>
    <cellStyle name="Обычный 3 14 39 4 3" xfId="31396"/>
    <cellStyle name="Обычный 3 14 39 4 3 2" xfId="31397"/>
    <cellStyle name="Обычный 3 14 39 4 3 2 2" xfId="31398"/>
    <cellStyle name="Обычный 3 14 39 4 3 3" xfId="31399"/>
    <cellStyle name="Обычный 3 14 39 4 4" xfId="31400"/>
    <cellStyle name="Обычный 3 14 39 4 4 2" xfId="31401"/>
    <cellStyle name="Обычный 3 14 39 4 5" xfId="31402"/>
    <cellStyle name="Обычный 3 14 39 5" xfId="31403"/>
    <cellStyle name="Обычный 3 14 39 5 2" xfId="31404"/>
    <cellStyle name="Обычный 3 14 39 5 2 2" xfId="31405"/>
    <cellStyle name="Обычный 3 14 39 5 2 2 2" xfId="31406"/>
    <cellStyle name="Обычный 3 14 39 5 2 3" xfId="31407"/>
    <cellStyle name="Обычный 3 14 39 5 3" xfId="31408"/>
    <cellStyle name="Обычный 3 14 39 5 3 2" xfId="31409"/>
    <cellStyle name="Обычный 3 14 39 5 4" xfId="31410"/>
    <cellStyle name="Обычный 3 14 39 6" xfId="31411"/>
    <cellStyle name="Обычный 3 14 39 6 2" xfId="31412"/>
    <cellStyle name="Обычный 3 14 39 6 2 2" xfId="31413"/>
    <cellStyle name="Обычный 3 14 39 6 3" xfId="31414"/>
    <cellStyle name="Обычный 3 14 39 7" xfId="31415"/>
    <cellStyle name="Обычный 3 14 39 7 2" xfId="31416"/>
    <cellStyle name="Обычный 3 14 39 8" xfId="31417"/>
    <cellStyle name="Обычный 3 14 4" xfId="31418"/>
    <cellStyle name="Обычный 3 14 4 2" xfId="31419"/>
    <cellStyle name="Обычный 3 14 4 2 2" xfId="31420"/>
    <cellStyle name="Обычный 3 14 4 2 2 2" xfId="31421"/>
    <cellStyle name="Обычный 3 14 4 2 2 2 2" xfId="31422"/>
    <cellStyle name="Обычный 3 14 4 2 2 2 2 2" xfId="31423"/>
    <cellStyle name="Обычный 3 14 4 2 2 2 2 2 2" xfId="31424"/>
    <cellStyle name="Обычный 3 14 4 2 2 2 2 3" xfId="31425"/>
    <cellStyle name="Обычный 3 14 4 2 2 2 3" xfId="31426"/>
    <cellStyle name="Обычный 3 14 4 2 2 2 3 2" xfId="31427"/>
    <cellStyle name="Обычный 3 14 4 2 2 2 4" xfId="31428"/>
    <cellStyle name="Обычный 3 14 4 2 2 3" xfId="31429"/>
    <cellStyle name="Обычный 3 14 4 2 2 3 2" xfId="31430"/>
    <cellStyle name="Обычный 3 14 4 2 2 3 2 2" xfId="31431"/>
    <cellStyle name="Обычный 3 14 4 2 2 3 3" xfId="31432"/>
    <cellStyle name="Обычный 3 14 4 2 2 4" xfId="31433"/>
    <cellStyle name="Обычный 3 14 4 2 2 4 2" xfId="31434"/>
    <cellStyle name="Обычный 3 14 4 2 2 5" xfId="31435"/>
    <cellStyle name="Обычный 3 14 4 2 3" xfId="31436"/>
    <cellStyle name="Обычный 3 14 4 2 3 2" xfId="31437"/>
    <cellStyle name="Обычный 3 14 4 2 3 2 2" xfId="31438"/>
    <cellStyle name="Обычный 3 14 4 2 3 2 2 2" xfId="31439"/>
    <cellStyle name="Обычный 3 14 4 2 3 2 2 2 2" xfId="31440"/>
    <cellStyle name="Обычный 3 14 4 2 3 2 2 3" xfId="31441"/>
    <cellStyle name="Обычный 3 14 4 2 3 2 3" xfId="31442"/>
    <cellStyle name="Обычный 3 14 4 2 3 2 3 2" xfId="31443"/>
    <cellStyle name="Обычный 3 14 4 2 3 2 4" xfId="31444"/>
    <cellStyle name="Обычный 3 14 4 2 3 3" xfId="31445"/>
    <cellStyle name="Обычный 3 14 4 2 3 3 2" xfId="31446"/>
    <cellStyle name="Обычный 3 14 4 2 3 3 2 2" xfId="31447"/>
    <cellStyle name="Обычный 3 14 4 2 3 3 3" xfId="31448"/>
    <cellStyle name="Обычный 3 14 4 2 3 4" xfId="31449"/>
    <cellStyle name="Обычный 3 14 4 2 3 4 2" xfId="31450"/>
    <cellStyle name="Обычный 3 14 4 2 3 5" xfId="31451"/>
    <cellStyle name="Обычный 3 14 4 2 4" xfId="31452"/>
    <cellStyle name="Обычный 3 14 4 2 4 2" xfId="31453"/>
    <cellStyle name="Обычный 3 14 4 2 4 2 2" xfId="31454"/>
    <cellStyle name="Обычный 3 14 4 2 4 2 2 2" xfId="31455"/>
    <cellStyle name="Обычный 3 14 4 2 4 2 3" xfId="31456"/>
    <cellStyle name="Обычный 3 14 4 2 4 3" xfId="31457"/>
    <cellStyle name="Обычный 3 14 4 2 4 3 2" xfId="31458"/>
    <cellStyle name="Обычный 3 14 4 2 4 4" xfId="31459"/>
    <cellStyle name="Обычный 3 14 4 2 5" xfId="31460"/>
    <cellStyle name="Обычный 3 14 4 2 5 2" xfId="31461"/>
    <cellStyle name="Обычный 3 14 4 2 5 2 2" xfId="31462"/>
    <cellStyle name="Обычный 3 14 4 2 5 3" xfId="31463"/>
    <cellStyle name="Обычный 3 14 4 2 6" xfId="31464"/>
    <cellStyle name="Обычный 3 14 4 2 6 2" xfId="31465"/>
    <cellStyle name="Обычный 3 14 4 2 7" xfId="31466"/>
    <cellStyle name="Обычный 3 14 4 3" xfId="31467"/>
    <cellStyle name="Обычный 3 14 4 3 2" xfId="31468"/>
    <cellStyle name="Обычный 3 14 4 3 2 2" xfId="31469"/>
    <cellStyle name="Обычный 3 14 4 3 2 2 2" xfId="31470"/>
    <cellStyle name="Обычный 3 14 4 3 2 2 2 2" xfId="31471"/>
    <cellStyle name="Обычный 3 14 4 3 2 2 3" xfId="31472"/>
    <cellStyle name="Обычный 3 14 4 3 2 3" xfId="31473"/>
    <cellStyle name="Обычный 3 14 4 3 2 3 2" xfId="31474"/>
    <cellStyle name="Обычный 3 14 4 3 2 4" xfId="31475"/>
    <cellStyle name="Обычный 3 14 4 3 3" xfId="31476"/>
    <cellStyle name="Обычный 3 14 4 3 3 2" xfId="31477"/>
    <cellStyle name="Обычный 3 14 4 3 3 2 2" xfId="31478"/>
    <cellStyle name="Обычный 3 14 4 3 3 3" xfId="31479"/>
    <cellStyle name="Обычный 3 14 4 3 4" xfId="31480"/>
    <cellStyle name="Обычный 3 14 4 3 4 2" xfId="31481"/>
    <cellStyle name="Обычный 3 14 4 3 5" xfId="31482"/>
    <cellStyle name="Обычный 3 14 4 4" xfId="31483"/>
    <cellStyle name="Обычный 3 14 4 4 2" xfId="31484"/>
    <cellStyle name="Обычный 3 14 4 4 2 2" xfId="31485"/>
    <cellStyle name="Обычный 3 14 4 4 2 2 2" xfId="31486"/>
    <cellStyle name="Обычный 3 14 4 4 2 2 2 2" xfId="31487"/>
    <cellStyle name="Обычный 3 14 4 4 2 2 3" xfId="31488"/>
    <cellStyle name="Обычный 3 14 4 4 2 3" xfId="31489"/>
    <cellStyle name="Обычный 3 14 4 4 2 3 2" xfId="31490"/>
    <cellStyle name="Обычный 3 14 4 4 2 4" xfId="31491"/>
    <cellStyle name="Обычный 3 14 4 4 3" xfId="31492"/>
    <cellStyle name="Обычный 3 14 4 4 3 2" xfId="31493"/>
    <cellStyle name="Обычный 3 14 4 4 3 2 2" xfId="31494"/>
    <cellStyle name="Обычный 3 14 4 4 3 3" xfId="31495"/>
    <cellStyle name="Обычный 3 14 4 4 4" xfId="31496"/>
    <cellStyle name="Обычный 3 14 4 4 4 2" xfId="31497"/>
    <cellStyle name="Обычный 3 14 4 4 5" xfId="31498"/>
    <cellStyle name="Обычный 3 14 4 5" xfId="31499"/>
    <cellStyle name="Обычный 3 14 4 5 2" xfId="31500"/>
    <cellStyle name="Обычный 3 14 4 5 2 2" xfId="31501"/>
    <cellStyle name="Обычный 3 14 4 5 2 2 2" xfId="31502"/>
    <cellStyle name="Обычный 3 14 4 5 2 3" xfId="31503"/>
    <cellStyle name="Обычный 3 14 4 5 3" xfId="31504"/>
    <cellStyle name="Обычный 3 14 4 5 3 2" xfId="31505"/>
    <cellStyle name="Обычный 3 14 4 5 4" xfId="31506"/>
    <cellStyle name="Обычный 3 14 4 6" xfId="31507"/>
    <cellStyle name="Обычный 3 14 4 6 2" xfId="31508"/>
    <cellStyle name="Обычный 3 14 4 6 2 2" xfId="31509"/>
    <cellStyle name="Обычный 3 14 4 6 3" xfId="31510"/>
    <cellStyle name="Обычный 3 14 4 7" xfId="31511"/>
    <cellStyle name="Обычный 3 14 4 7 2" xfId="31512"/>
    <cellStyle name="Обычный 3 14 4 8" xfId="31513"/>
    <cellStyle name="Обычный 3 14 40" xfId="31514"/>
    <cellStyle name="Обычный 3 14 40 2" xfId="31515"/>
    <cellStyle name="Обычный 3 14 40 2 2" xfId="31516"/>
    <cellStyle name="Обычный 3 14 40 2 2 2" xfId="31517"/>
    <cellStyle name="Обычный 3 14 40 2 2 2 2" xfId="31518"/>
    <cellStyle name="Обычный 3 14 40 2 2 2 2 2" xfId="31519"/>
    <cellStyle name="Обычный 3 14 40 2 2 2 2 2 2" xfId="31520"/>
    <cellStyle name="Обычный 3 14 40 2 2 2 2 3" xfId="31521"/>
    <cellStyle name="Обычный 3 14 40 2 2 2 3" xfId="31522"/>
    <cellStyle name="Обычный 3 14 40 2 2 2 3 2" xfId="31523"/>
    <cellStyle name="Обычный 3 14 40 2 2 2 4" xfId="31524"/>
    <cellStyle name="Обычный 3 14 40 2 2 3" xfId="31525"/>
    <cellStyle name="Обычный 3 14 40 2 2 3 2" xfId="31526"/>
    <cellStyle name="Обычный 3 14 40 2 2 3 2 2" xfId="31527"/>
    <cellStyle name="Обычный 3 14 40 2 2 3 3" xfId="31528"/>
    <cellStyle name="Обычный 3 14 40 2 2 4" xfId="31529"/>
    <cellStyle name="Обычный 3 14 40 2 2 4 2" xfId="31530"/>
    <cellStyle name="Обычный 3 14 40 2 2 5" xfId="31531"/>
    <cellStyle name="Обычный 3 14 40 2 3" xfId="31532"/>
    <cellStyle name="Обычный 3 14 40 2 3 2" xfId="31533"/>
    <cellStyle name="Обычный 3 14 40 2 3 2 2" xfId="31534"/>
    <cellStyle name="Обычный 3 14 40 2 3 2 2 2" xfId="31535"/>
    <cellStyle name="Обычный 3 14 40 2 3 2 2 2 2" xfId="31536"/>
    <cellStyle name="Обычный 3 14 40 2 3 2 2 3" xfId="31537"/>
    <cellStyle name="Обычный 3 14 40 2 3 2 3" xfId="31538"/>
    <cellStyle name="Обычный 3 14 40 2 3 2 3 2" xfId="31539"/>
    <cellStyle name="Обычный 3 14 40 2 3 2 4" xfId="31540"/>
    <cellStyle name="Обычный 3 14 40 2 3 3" xfId="31541"/>
    <cellStyle name="Обычный 3 14 40 2 3 3 2" xfId="31542"/>
    <cellStyle name="Обычный 3 14 40 2 3 3 2 2" xfId="31543"/>
    <cellStyle name="Обычный 3 14 40 2 3 3 3" xfId="31544"/>
    <cellStyle name="Обычный 3 14 40 2 3 4" xfId="31545"/>
    <cellStyle name="Обычный 3 14 40 2 3 4 2" xfId="31546"/>
    <cellStyle name="Обычный 3 14 40 2 3 5" xfId="31547"/>
    <cellStyle name="Обычный 3 14 40 2 4" xfId="31548"/>
    <cellStyle name="Обычный 3 14 40 2 4 2" xfId="31549"/>
    <cellStyle name="Обычный 3 14 40 2 4 2 2" xfId="31550"/>
    <cellStyle name="Обычный 3 14 40 2 4 2 2 2" xfId="31551"/>
    <cellStyle name="Обычный 3 14 40 2 4 2 3" xfId="31552"/>
    <cellStyle name="Обычный 3 14 40 2 4 3" xfId="31553"/>
    <cellStyle name="Обычный 3 14 40 2 4 3 2" xfId="31554"/>
    <cellStyle name="Обычный 3 14 40 2 4 4" xfId="31555"/>
    <cellStyle name="Обычный 3 14 40 2 5" xfId="31556"/>
    <cellStyle name="Обычный 3 14 40 2 5 2" xfId="31557"/>
    <cellStyle name="Обычный 3 14 40 2 5 2 2" xfId="31558"/>
    <cellStyle name="Обычный 3 14 40 2 5 3" xfId="31559"/>
    <cellStyle name="Обычный 3 14 40 2 6" xfId="31560"/>
    <cellStyle name="Обычный 3 14 40 2 6 2" xfId="31561"/>
    <cellStyle name="Обычный 3 14 40 2 7" xfId="31562"/>
    <cellStyle name="Обычный 3 14 40 3" xfId="31563"/>
    <cellStyle name="Обычный 3 14 40 3 2" xfId="31564"/>
    <cellStyle name="Обычный 3 14 40 3 2 2" xfId="31565"/>
    <cellStyle name="Обычный 3 14 40 3 2 2 2" xfId="31566"/>
    <cellStyle name="Обычный 3 14 40 3 2 2 2 2" xfId="31567"/>
    <cellStyle name="Обычный 3 14 40 3 2 2 3" xfId="31568"/>
    <cellStyle name="Обычный 3 14 40 3 2 3" xfId="31569"/>
    <cellStyle name="Обычный 3 14 40 3 2 3 2" xfId="31570"/>
    <cellStyle name="Обычный 3 14 40 3 2 4" xfId="31571"/>
    <cellStyle name="Обычный 3 14 40 3 3" xfId="31572"/>
    <cellStyle name="Обычный 3 14 40 3 3 2" xfId="31573"/>
    <cellStyle name="Обычный 3 14 40 3 3 2 2" xfId="31574"/>
    <cellStyle name="Обычный 3 14 40 3 3 3" xfId="31575"/>
    <cellStyle name="Обычный 3 14 40 3 4" xfId="31576"/>
    <cellStyle name="Обычный 3 14 40 3 4 2" xfId="31577"/>
    <cellStyle name="Обычный 3 14 40 3 5" xfId="31578"/>
    <cellStyle name="Обычный 3 14 40 4" xfId="31579"/>
    <cellStyle name="Обычный 3 14 40 4 2" xfId="31580"/>
    <cellStyle name="Обычный 3 14 40 4 2 2" xfId="31581"/>
    <cellStyle name="Обычный 3 14 40 4 2 2 2" xfId="31582"/>
    <cellStyle name="Обычный 3 14 40 4 2 2 2 2" xfId="31583"/>
    <cellStyle name="Обычный 3 14 40 4 2 2 3" xfId="31584"/>
    <cellStyle name="Обычный 3 14 40 4 2 3" xfId="31585"/>
    <cellStyle name="Обычный 3 14 40 4 2 3 2" xfId="31586"/>
    <cellStyle name="Обычный 3 14 40 4 2 4" xfId="31587"/>
    <cellStyle name="Обычный 3 14 40 4 3" xfId="31588"/>
    <cellStyle name="Обычный 3 14 40 4 3 2" xfId="31589"/>
    <cellStyle name="Обычный 3 14 40 4 3 2 2" xfId="31590"/>
    <cellStyle name="Обычный 3 14 40 4 3 3" xfId="31591"/>
    <cellStyle name="Обычный 3 14 40 4 4" xfId="31592"/>
    <cellStyle name="Обычный 3 14 40 4 4 2" xfId="31593"/>
    <cellStyle name="Обычный 3 14 40 4 5" xfId="31594"/>
    <cellStyle name="Обычный 3 14 40 5" xfId="31595"/>
    <cellStyle name="Обычный 3 14 40 5 2" xfId="31596"/>
    <cellStyle name="Обычный 3 14 40 5 2 2" xfId="31597"/>
    <cellStyle name="Обычный 3 14 40 5 2 2 2" xfId="31598"/>
    <cellStyle name="Обычный 3 14 40 5 2 3" xfId="31599"/>
    <cellStyle name="Обычный 3 14 40 5 3" xfId="31600"/>
    <cellStyle name="Обычный 3 14 40 5 3 2" xfId="31601"/>
    <cellStyle name="Обычный 3 14 40 5 4" xfId="31602"/>
    <cellStyle name="Обычный 3 14 40 6" xfId="31603"/>
    <cellStyle name="Обычный 3 14 40 6 2" xfId="31604"/>
    <cellStyle name="Обычный 3 14 40 6 2 2" xfId="31605"/>
    <cellStyle name="Обычный 3 14 40 6 3" xfId="31606"/>
    <cellStyle name="Обычный 3 14 40 7" xfId="31607"/>
    <cellStyle name="Обычный 3 14 40 7 2" xfId="31608"/>
    <cellStyle name="Обычный 3 14 40 8" xfId="31609"/>
    <cellStyle name="Обычный 3 14 41" xfId="31610"/>
    <cellStyle name="Обычный 3 14 41 2" xfId="31611"/>
    <cellStyle name="Обычный 3 14 41 2 2" xfId="31612"/>
    <cellStyle name="Обычный 3 14 41 2 2 2" xfId="31613"/>
    <cellStyle name="Обычный 3 14 41 2 2 2 2" xfId="31614"/>
    <cellStyle name="Обычный 3 14 41 2 2 2 2 2" xfId="31615"/>
    <cellStyle name="Обычный 3 14 41 2 2 2 2 2 2" xfId="31616"/>
    <cellStyle name="Обычный 3 14 41 2 2 2 2 3" xfId="31617"/>
    <cellStyle name="Обычный 3 14 41 2 2 2 3" xfId="31618"/>
    <cellStyle name="Обычный 3 14 41 2 2 2 3 2" xfId="31619"/>
    <cellStyle name="Обычный 3 14 41 2 2 2 4" xfId="31620"/>
    <cellStyle name="Обычный 3 14 41 2 2 3" xfId="31621"/>
    <cellStyle name="Обычный 3 14 41 2 2 3 2" xfId="31622"/>
    <cellStyle name="Обычный 3 14 41 2 2 3 2 2" xfId="31623"/>
    <cellStyle name="Обычный 3 14 41 2 2 3 3" xfId="31624"/>
    <cellStyle name="Обычный 3 14 41 2 2 4" xfId="31625"/>
    <cellStyle name="Обычный 3 14 41 2 2 4 2" xfId="31626"/>
    <cellStyle name="Обычный 3 14 41 2 2 5" xfId="31627"/>
    <cellStyle name="Обычный 3 14 41 2 3" xfId="31628"/>
    <cellStyle name="Обычный 3 14 41 2 3 2" xfId="31629"/>
    <cellStyle name="Обычный 3 14 41 2 3 2 2" xfId="31630"/>
    <cellStyle name="Обычный 3 14 41 2 3 2 2 2" xfId="31631"/>
    <cellStyle name="Обычный 3 14 41 2 3 2 2 2 2" xfId="31632"/>
    <cellStyle name="Обычный 3 14 41 2 3 2 2 3" xfId="31633"/>
    <cellStyle name="Обычный 3 14 41 2 3 2 3" xfId="31634"/>
    <cellStyle name="Обычный 3 14 41 2 3 2 3 2" xfId="31635"/>
    <cellStyle name="Обычный 3 14 41 2 3 2 4" xfId="31636"/>
    <cellStyle name="Обычный 3 14 41 2 3 3" xfId="31637"/>
    <cellStyle name="Обычный 3 14 41 2 3 3 2" xfId="31638"/>
    <cellStyle name="Обычный 3 14 41 2 3 3 2 2" xfId="31639"/>
    <cellStyle name="Обычный 3 14 41 2 3 3 3" xfId="31640"/>
    <cellStyle name="Обычный 3 14 41 2 3 4" xfId="31641"/>
    <cellStyle name="Обычный 3 14 41 2 3 4 2" xfId="31642"/>
    <cellStyle name="Обычный 3 14 41 2 3 5" xfId="31643"/>
    <cellStyle name="Обычный 3 14 41 2 4" xfId="31644"/>
    <cellStyle name="Обычный 3 14 41 2 4 2" xfId="31645"/>
    <cellStyle name="Обычный 3 14 41 2 4 2 2" xfId="31646"/>
    <cellStyle name="Обычный 3 14 41 2 4 2 2 2" xfId="31647"/>
    <cellStyle name="Обычный 3 14 41 2 4 2 3" xfId="31648"/>
    <cellStyle name="Обычный 3 14 41 2 4 3" xfId="31649"/>
    <cellStyle name="Обычный 3 14 41 2 4 3 2" xfId="31650"/>
    <cellStyle name="Обычный 3 14 41 2 4 4" xfId="31651"/>
    <cellStyle name="Обычный 3 14 41 2 5" xfId="31652"/>
    <cellStyle name="Обычный 3 14 41 2 5 2" xfId="31653"/>
    <cellStyle name="Обычный 3 14 41 2 5 2 2" xfId="31654"/>
    <cellStyle name="Обычный 3 14 41 2 5 3" xfId="31655"/>
    <cellStyle name="Обычный 3 14 41 2 6" xfId="31656"/>
    <cellStyle name="Обычный 3 14 41 2 6 2" xfId="31657"/>
    <cellStyle name="Обычный 3 14 41 2 7" xfId="31658"/>
    <cellStyle name="Обычный 3 14 41 3" xfId="31659"/>
    <cellStyle name="Обычный 3 14 41 3 2" xfId="31660"/>
    <cellStyle name="Обычный 3 14 41 3 2 2" xfId="31661"/>
    <cellStyle name="Обычный 3 14 41 3 2 2 2" xfId="31662"/>
    <cellStyle name="Обычный 3 14 41 3 2 2 2 2" xfId="31663"/>
    <cellStyle name="Обычный 3 14 41 3 2 2 3" xfId="31664"/>
    <cellStyle name="Обычный 3 14 41 3 2 3" xfId="31665"/>
    <cellStyle name="Обычный 3 14 41 3 2 3 2" xfId="31666"/>
    <cellStyle name="Обычный 3 14 41 3 2 4" xfId="31667"/>
    <cellStyle name="Обычный 3 14 41 3 3" xfId="31668"/>
    <cellStyle name="Обычный 3 14 41 3 3 2" xfId="31669"/>
    <cellStyle name="Обычный 3 14 41 3 3 2 2" xfId="31670"/>
    <cellStyle name="Обычный 3 14 41 3 3 3" xfId="31671"/>
    <cellStyle name="Обычный 3 14 41 3 4" xfId="31672"/>
    <cellStyle name="Обычный 3 14 41 3 4 2" xfId="31673"/>
    <cellStyle name="Обычный 3 14 41 3 5" xfId="31674"/>
    <cellStyle name="Обычный 3 14 41 4" xfId="31675"/>
    <cellStyle name="Обычный 3 14 41 4 2" xfId="31676"/>
    <cellStyle name="Обычный 3 14 41 4 2 2" xfId="31677"/>
    <cellStyle name="Обычный 3 14 41 4 2 2 2" xfId="31678"/>
    <cellStyle name="Обычный 3 14 41 4 2 2 2 2" xfId="31679"/>
    <cellStyle name="Обычный 3 14 41 4 2 2 3" xfId="31680"/>
    <cellStyle name="Обычный 3 14 41 4 2 3" xfId="31681"/>
    <cellStyle name="Обычный 3 14 41 4 2 3 2" xfId="31682"/>
    <cellStyle name="Обычный 3 14 41 4 2 4" xfId="31683"/>
    <cellStyle name="Обычный 3 14 41 4 3" xfId="31684"/>
    <cellStyle name="Обычный 3 14 41 4 3 2" xfId="31685"/>
    <cellStyle name="Обычный 3 14 41 4 3 2 2" xfId="31686"/>
    <cellStyle name="Обычный 3 14 41 4 3 3" xfId="31687"/>
    <cellStyle name="Обычный 3 14 41 4 4" xfId="31688"/>
    <cellStyle name="Обычный 3 14 41 4 4 2" xfId="31689"/>
    <cellStyle name="Обычный 3 14 41 4 5" xfId="31690"/>
    <cellStyle name="Обычный 3 14 41 5" xfId="31691"/>
    <cellStyle name="Обычный 3 14 41 5 2" xfId="31692"/>
    <cellStyle name="Обычный 3 14 41 5 2 2" xfId="31693"/>
    <cellStyle name="Обычный 3 14 41 5 2 2 2" xfId="31694"/>
    <cellStyle name="Обычный 3 14 41 5 2 3" xfId="31695"/>
    <cellStyle name="Обычный 3 14 41 5 3" xfId="31696"/>
    <cellStyle name="Обычный 3 14 41 5 3 2" xfId="31697"/>
    <cellStyle name="Обычный 3 14 41 5 4" xfId="31698"/>
    <cellStyle name="Обычный 3 14 41 6" xfId="31699"/>
    <cellStyle name="Обычный 3 14 41 6 2" xfId="31700"/>
    <cellStyle name="Обычный 3 14 41 6 2 2" xfId="31701"/>
    <cellStyle name="Обычный 3 14 41 6 3" xfId="31702"/>
    <cellStyle name="Обычный 3 14 41 7" xfId="31703"/>
    <cellStyle name="Обычный 3 14 41 7 2" xfId="31704"/>
    <cellStyle name="Обычный 3 14 41 8" xfId="31705"/>
    <cellStyle name="Обычный 3 14 42" xfId="31706"/>
    <cellStyle name="Обычный 3 14 42 2" xfId="31707"/>
    <cellStyle name="Обычный 3 14 42 2 2" xfId="31708"/>
    <cellStyle name="Обычный 3 14 42 2 2 2" xfId="31709"/>
    <cellStyle name="Обычный 3 14 42 2 2 2 2" xfId="31710"/>
    <cellStyle name="Обычный 3 14 42 2 2 2 2 2" xfId="31711"/>
    <cellStyle name="Обычный 3 14 42 2 2 2 2 2 2" xfId="31712"/>
    <cellStyle name="Обычный 3 14 42 2 2 2 2 3" xfId="31713"/>
    <cellStyle name="Обычный 3 14 42 2 2 2 3" xfId="31714"/>
    <cellStyle name="Обычный 3 14 42 2 2 2 3 2" xfId="31715"/>
    <cellStyle name="Обычный 3 14 42 2 2 2 4" xfId="31716"/>
    <cellStyle name="Обычный 3 14 42 2 2 3" xfId="31717"/>
    <cellStyle name="Обычный 3 14 42 2 2 3 2" xfId="31718"/>
    <cellStyle name="Обычный 3 14 42 2 2 3 2 2" xfId="31719"/>
    <cellStyle name="Обычный 3 14 42 2 2 3 3" xfId="31720"/>
    <cellStyle name="Обычный 3 14 42 2 2 4" xfId="31721"/>
    <cellStyle name="Обычный 3 14 42 2 2 4 2" xfId="31722"/>
    <cellStyle name="Обычный 3 14 42 2 2 5" xfId="31723"/>
    <cellStyle name="Обычный 3 14 42 2 3" xfId="31724"/>
    <cellStyle name="Обычный 3 14 42 2 3 2" xfId="31725"/>
    <cellStyle name="Обычный 3 14 42 2 3 2 2" xfId="31726"/>
    <cellStyle name="Обычный 3 14 42 2 3 2 2 2" xfId="31727"/>
    <cellStyle name="Обычный 3 14 42 2 3 2 2 2 2" xfId="31728"/>
    <cellStyle name="Обычный 3 14 42 2 3 2 2 3" xfId="31729"/>
    <cellStyle name="Обычный 3 14 42 2 3 2 3" xfId="31730"/>
    <cellStyle name="Обычный 3 14 42 2 3 2 3 2" xfId="31731"/>
    <cellStyle name="Обычный 3 14 42 2 3 2 4" xfId="31732"/>
    <cellStyle name="Обычный 3 14 42 2 3 3" xfId="31733"/>
    <cellStyle name="Обычный 3 14 42 2 3 3 2" xfId="31734"/>
    <cellStyle name="Обычный 3 14 42 2 3 3 2 2" xfId="31735"/>
    <cellStyle name="Обычный 3 14 42 2 3 3 3" xfId="31736"/>
    <cellStyle name="Обычный 3 14 42 2 3 4" xfId="31737"/>
    <cellStyle name="Обычный 3 14 42 2 3 4 2" xfId="31738"/>
    <cellStyle name="Обычный 3 14 42 2 3 5" xfId="31739"/>
    <cellStyle name="Обычный 3 14 42 2 4" xfId="31740"/>
    <cellStyle name="Обычный 3 14 42 2 4 2" xfId="31741"/>
    <cellStyle name="Обычный 3 14 42 2 4 2 2" xfId="31742"/>
    <cellStyle name="Обычный 3 14 42 2 4 2 2 2" xfId="31743"/>
    <cellStyle name="Обычный 3 14 42 2 4 2 3" xfId="31744"/>
    <cellStyle name="Обычный 3 14 42 2 4 3" xfId="31745"/>
    <cellStyle name="Обычный 3 14 42 2 4 3 2" xfId="31746"/>
    <cellStyle name="Обычный 3 14 42 2 4 4" xfId="31747"/>
    <cellStyle name="Обычный 3 14 42 2 5" xfId="31748"/>
    <cellStyle name="Обычный 3 14 42 2 5 2" xfId="31749"/>
    <cellStyle name="Обычный 3 14 42 2 5 2 2" xfId="31750"/>
    <cellStyle name="Обычный 3 14 42 2 5 3" xfId="31751"/>
    <cellStyle name="Обычный 3 14 42 2 6" xfId="31752"/>
    <cellStyle name="Обычный 3 14 42 2 6 2" xfId="31753"/>
    <cellStyle name="Обычный 3 14 42 2 7" xfId="31754"/>
    <cellStyle name="Обычный 3 14 42 3" xfId="31755"/>
    <cellStyle name="Обычный 3 14 42 3 2" xfId="31756"/>
    <cellStyle name="Обычный 3 14 42 3 2 2" xfId="31757"/>
    <cellStyle name="Обычный 3 14 42 3 2 2 2" xfId="31758"/>
    <cellStyle name="Обычный 3 14 42 3 2 2 2 2" xfId="31759"/>
    <cellStyle name="Обычный 3 14 42 3 2 2 3" xfId="31760"/>
    <cellStyle name="Обычный 3 14 42 3 2 3" xfId="31761"/>
    <cellStyle name="Обычный 3 14 42 3 2 3 2" xfId="31762"/>
    <cellStyle name="Обычный 3 14 42 3 2 4" xfId="31763"/>
    <cellStyle name="Обычный 3 14 42 3 3" xfId="31764"/>
    <cellStyle name="Обычный 3 14 42 3 3 2" xfId="31765"/>
    <cellStyle name="Обычный 3 14 42 3 3 2 2" xfId="31766"/>
    <cellStyle name="Обычный 3 14 42 3 3 3" xfId="31767"/>
    <cellStyle name="Обычный 3 14 42 3 4" xfId="31768"/>
    <cellStyle name="Обычный 3 14 42 3 4 2" xfId="31769"/>
    <cellStyle name="Обычный 3 14 42 3 5" xfId="31770"/>
    <cellStyle name="Обычный 3 14 42 4" xfId="31771"/>
    <cellStyle name="Обычный 3 14 42 4 2" xfId="31772"/>
    <cellStyle name="Обычный 3 14 42 4 2 2" xfId="31773"/>
    <cellStyle name="Обычный 3 14 42 4 2 2 2" xfId="31774"/>
    <cellStyle name="Обычный 3 14 42 4 2 2 2 2" xfId="31775"/>
    <cellStyle name="Обычный 3 14 42 4 2 2 3" xfId="31776"/>
    <cellStyle name="Обычный 3 14 42 4 2 3" xfId="31777"/>
    <cellStyle name="Обычный 3 14 42 4 2 3 2" xfId="31778"/>
    <cellStyle name="Обычный 3 14 42 4 2 4" xfId="31779"/>
    <cellStyle name="Обычный 3 14 42 4 3" xfId="31780"/>
    <cellStyle name="Обычный 3 14 42 4 3 2" xfId="31781"/>
    <cellStyle name="Обычный 3 14 42 4 3 2 2" xfId="31782"/>
    <cellStyle name="Обычный 3 14 42 4 3 3" xfId="31783"/>
    <cellStyle name="Обычный 3 14 42 4 4" xfId="31784"/>
    <cellStyle name="Обычный 3 14 42 4 4 2" xfId="31785"/>
    <cellStyle name="Обычный 3 14 42 4 5" xfId="31786"/>
    <cellStyle name="Обычный 3 14 42 5" xfId="31787"/>
    <cellStyle name="Обычный 3 14 42 5 2" xfId="31788"/>
    <cellStyle name="Обычный 3 14 42 5 2 2" xfId="31789"/>
    <cellStyle name="Обычный 3 14 42 5 2 2 2" xfId="31790"/>
    <cellStyle name="Обычный 3 14 42 5 2 3" xfId="31791"/>
    <cellStyle name="Обычный 3 14 42 5 3" xfId="31792"/>
    <cellStyle name="Обычный 3 14 42 5 3 2" xfId="31793"/>
    <cellStyle name="Обычный 3 14 42 5 4" xfId="31794"/>
    <cellStyle name="Обычный 3 14 42 6" xfId="31795"/>
    <cellStyle name="Обычный 3 14 42 6 2" xfId="31796"/>
    <cellStyle name="Обычный 3 14 42 6 2 2" xfId="31797"/>
    <cellStyle name="Обычный 3 14 42 6 3" xfId="31798"/>
    <cellStyle name="Обычный 3 14 42 7" xfId="31799"/>
    <cellStyle name="Обычный 3 14 42 7 2" xfId="31800"/>
    <cellStyle name="Обычный 3 14 42 8" xfId="31801"/>
    <cellStyle name="Обычный 3 14 43" xfId="31802"/>
    <cellStyle name="Обычный 3 14 43 2" xfId="31803"/>
    <cellStyle name="Обычный 3 14 43 2 2" xfId="31804"/>
    <cellStyle name="Обычный 3 14 43 2 2 2" xfId="31805"/>
    <cellStyle name="Обычный 3 14 43 2 2 2 2" xfId="31806"/>
    <cellStyle name="Обычный 3 14 43 2 2 2 2 2" xfId="31807"/>
    <cellStyle name="Обычный 3 14 43 2 2 2 2 2 2" xfId="31808"/>
    <cellStyle name="Обычный 3 14 43 2 2 2 2 3" xfId="31809"/>
    <cellStyle name="Обычный 3 14 43 2 2 2 3" xfId="31810"/>
    <cellStyle name="Обычный 3 14 43 2 2 2 3 2" xfId="31811"/>
    <cellStyle name="Обычный 3 14 43 2 2 2 4" xfId="31812"/>
    <cellStyle name="Обычный 3 14 43 2 2 3" xfId="31813"/>
    <cellStyle name="Обычный 3 14 43 2 2 3 2" xfId="31814"/>
    <cellStyle name="Обычный 3 14 43 2 2 3 2 2" xfId="31815"/>
    <cellStyle name="Обычный 3 14 43 2 2 3 3" xfId="31816"/>
    <cellStyle name="Обычный 3 14 43 2 2 4" xfId="31817"/>
    <cellStyle name="Обычный 3 14 43 2 2 4 2" xfId="31818"/>
    <cellStyle name="Обычный 3 14 43 2 2 5" xfId="31819"/>
    <cellStyle name="Обычный 3 14 43 2 3" xfId="31820"/>
    <cellStyle name="Обычный 3 14 43 2 3 2" xfId="31821"/>
    <cellStyle name="Обычный 3 14 43 2 3 2 2" xfId="31822"/>
    <cellStyle name="Обычный 3 14 43 2 3 2 2 2" xfId="31823"/>
    <cellStyle name="Обычный 3 14 43 2 3 2 2 2 2" xfId="31824"/>
    <cellStyle name="Обычный 3 14 43 2 3 2 2 3" xfId="31825"/>
    <cellStyle name="Обычный 3 14 43 2 3 2 3" xfId="31826"/>
    <cellStyle name="Обычный 3 14 43 2 3 2 3 2" xfId="31827"/>
    <cellStyle name="Обычный 3 14 43 2 3 2 4" xfId="31828"/>
    <cellStyle name="Обычный 3 14 43 2 3 3" xfId="31829"/>
    <cellStyle name="Обычный 3 14 43 2 3 3 2" xfId="31830"/>
    <cellStyle name="Обычный 3 14 43 2 3 3 2 2" xfId="31831"/>
    <cellStyle name="Обычный 3 14 43 2 3 3 3" xfId="31832"/>
    <cellStyle name="Обычный 3 14 43 2 3 4" xfId="31833"/>
    <cellStyle name="Обычный 3 14 43 2 3 4 2" xfId="31834"/>
    <cellStyle name="Обычный 3 14 43 2 3 5" xfId="31835"/>
    <cellStyle name="Обычный 3 14 43 2 4" xfId="31836"/>
    <cellStyle name="Обычный 3 14 43 2 4 2" xfId="31837"/>
    <cellStyle name="Обычный 3 14 43 2 4 2 2" xfId="31838"/>
    <cellStyle name="Обычный 3 14 43 2 4 2 2 2" xfId="31839"/>
    <cellStyle name="Обычный 3 14 43 2 4 2 3" xfId="31840"/>
    <cellStyle name="Обычный 3 14 43 2 4 3" xfId="31841"/>
    <cellStyle name="Обычный 3 14 43 2 4 3 2" xfId="31842"/>
    <cellStyle name="Обычный 3 14 43 2 4 4" xfId="31843"/>
    <cellStyle name="Обычный 3 14 43 2 5" xfId="31844"/>
    <cellStyle name="Обычный 3 14 43 2 5 2" xfId="31845"/>
    <cellStyle name="Обычный 3 14 43 2 5 2 2" xfId="31846"/>
    <cellStyle name="Обычный 3 14 43 2 5 3" xfId="31847"/>
    <cellStyle name="Обычный 3 14 43 2 6" xfId="31848"/>
    <cellStyle name="Обычный 3 14 43 2 6 2" xfId="31849"/>
    <cellStyle name="Обычный 3 14 43 2 7" xfId="31850"/>
    <cellStyle name="Обычный 3 14 43 3" xfId="31851"/>
    <cellStyle name="Обычный 3 14 43 3 2" xfId="31852"/>
    <cellStyle name="Обычный 3 14 43 3 2 2" xfId="31853"/>
    <cellStyle name="Обычный 3 14 43 3 2 2 2" xfId="31854"/>
    <cellStyle name="Обычный 3 14 43 3 2 2 2 2" xfId="31855"/>
    <cellStyle name="Обычный 3 14 43 3 2 2 3" xfId="31856"/>
    <cellStyle name="Обычный 3 14 43 3 2 3" xfId="31857"/>
    <cellStyle name="Обычный 3 14 43 3 2 3 2" xfId="31858"/>
    <cellStyle name="Обычный 3 14 43 3 2 4" xfId="31859"/>
    <cellStyle name="Обычный 3 14 43 3 3" xfId="31860"/>
    <cellStyle name="Обычный 3 14 43 3 3 2" xfId="31861"/>
    <cellStyle name="Обычный 3 14 43 3 3 2 2" xfId="31862"/>
    <cellStyle name="Обычный 3 14 43 3 3 3" xfId="31863"/>
    <cellStyle name="Обычный 3 14 43 3 4" xfId="31864"/>
    <cellStyle name="Обычный 3 14 43 3 4 2" xfId="31865"/>
    <cellStyle name="Обычный 3 14 43 3 5" xfId="31866"/>
    <cellStyle name="Обычный 3 14 43 4" xfId="31867"/>
    <cellStyle name="Обычный 3 14 43 4 2" xfId="31868"/>
    <cellStyle name="Обычный 3 14 43 4 2 2" xfId="31869"/>
    <cellStyle name="Обычный 3 14 43 4 2 2 2" xfId="31870"/>
    <cellStyle name="Обычный 3 14 43 4 2 2 2 2" xfId="31871"/>
    <cellStyle name="Обычный 3 14 43 4 2 2 3" xfId="31872"/>
    <cellStyle name="Обычный 3 14 43 4 2 3" xfId="31873"/>
    <cellStyle name="Обычный 3 14 43 4 2 3 2" xfId="31874"/>
    <cellStyle name="Обычный 3 14 43 4 2 4" xfId="31875"/>
    <cellStyle name="Обычный 3 14 43 4 3" xfId="31876"/>
    <cellStyle name="Обычный 3 14 43 4 3 2" xfId="31877"/>
    <cellStyle name="Обычный 3 14 43 4 3 2 2" xfId="31878"/>
    <cellStyle name="Обычный 3 14 43 4 3 3" xfId="31879"/>
    <cellStyle name="Обычный 3 14 43 4 4" xfId="31880"/>
    <cellStyle name="Обычный 3 14 43 4 4 2" xfId="31881"/>
    <cellStyle name="Обычный 3 14 43 4 5" xfId="31882"/>
    <cellStyle name="Обычный 3 14 43 5" xfId="31883"/>
    <cellStyle name="Обычный 3 14 43 5 2" xfId="31884"/>
    <cellStyle name="Обычный 3 14 43 5 2 2" xfId="31885"/>
    <cellStyle name="Обычный 3 14 43 5 2 2 2" xfId="31886"/>
    <cellStyle name="Обычный 3 14 43 5 2 3" xfId="31887"/>
    <cellStyle name="Обычный 3 14 43 5 3" xfId="31888"/>
    <cellStyle name="Обычный 3 14 43 5 3 2" xfId="31889"/>
    <cellStyle name="Обычный 3 14 43 5 4" xfId="31890"/>
    <cellStyle name="Обычный 3 14 43 6" xfId="31891"/>
    <cellStyle name="Обычный 3 14 43 6 2" xfId="31892"/>
    <cellStyle name="Обычный 3 14 43 6 2 2" xfId="31893"/>
    <cellStyle name="Обычный 3 14 43 6 3" xfId="31894"/>
    <cellStyle name="Обычный 3 14 43 7" xfId="31895"/>
    <cellStyle name="Обычный 3 14 43 7 2" xfId="31896"/>
    <cellStyle name="Обычный 3 14 43 8" xfId="31897"/>
    <cellStyle name="Обычный 3 14 44" xfId="31898"/>
    <cellStyle name="Обычный 3 14 44 2" xfId="31899"/>
    <cellStyle name="Обычный 3 14 44 2 2" xfId="31900"/>
    <cellStyle name="Обычный 3 14 44 2 2 2" xfId="31901"/>
    <cellStyle name="Обычный 3 14 44 2 2 2 2" xfId="31902"/>
    <cellStyle name="Обычный 3 14 44 2 2 2 2 2" xfId="31903"/>
    <cellStyle name="Обычный 3 14 44 2 2 2 2 2 2" xfId="31904"/>
    <cellStyle name="Обычный 3 14 44 2 2 2 2 3" xfId="31905"/>
    <cellStyle name="Обычный 3 14 44 2 2 2 3" xfId="31906"/>
    <cellStyle name="Обычный 3 14 44 2 2 2 3 2" xfId="31907"/>
    <cellStyle name="Обычный 3 14 44 2 2 2 4" xfId="31908"/>
    <cellStyle name="Обычный 3 14 44 2 2 3" xfId="31909"/>
    <cellStyle name="Обычный 3 14 44 2 2 3 2" xfId="31910"/>
    <cellStyle name="Обычный 3 14 44 2 2 3 2 2" xfId="31911"/>
    <cellStyle name="Обычный 3 14 44 2 2 3 3" xfId="31912"/>
    <cellStyle name="Обычный 3 14 44 2 2 4" xfId="31913"/>
    <cellStyle name="Обычный 3 14 44 2 2 4 2" xfId="31914"/>
    <cellStyle name="Обычный 3 14 44 2 2 5" xfId="31915"/>
    <cellStyle name="Обычный 3 14 44 2 3" xfId="31916"/>
    <cellStyle name="Обычный 3 14 44 2 3 2" xfId="31917"/>
    <cellStyle name="Обычный 3 14 44 2 3 2 2" xfId="31918"/>
    <cellStyle name="Обычный 3 14 44 2 3 2 2 2" xfId="31919"/>
    <cellStyle name="Обычный 3 14 44 2 3 2 2 2 2" xfId="31920"/>
    <cellStyle name="Обычный 3 14 44 2 3 2 2 3" xfId="31921"/>
    <cellStyle name="Обычный 3 14 44 2 3 2 3" xfId="31922"/>
    <cellStyle name="Обычный 3 14 44 2 3 2 3 2" xfId="31923"/>
    <cellStyle name="Обычный 3 14 44 2 3 2 4" xfId="31924"/>
    <cellStyle name="Обычный 3 14 44 2 3 3" xfId="31925"/>
    <cellStyle name="Обычный 3 14 44 2 3 3 2" xfId="31926"/>
    <cellStyle name="Обычный 3 14 44 2 3 3 2 2" xfId="31927"/>
    <cellStyle name="Обычный 3 14 44 2 3 3 3" xfId="31928"/>
    <cellStyle name="Обычный 3 14 44 2 3 4" xfId="31929"/>
    <cellStyle name="Обычный 3 14 44 2 3 4 2" xfId="31930"/>
    <cellStyle name="Обычный 3 14 44 2 3 5" xfId="31931"/>
    <cellStyle name="Обычный 3 14 44 2 4" xfId="31932"/>
    <cellStyle name="Обычный 3 14 44 2 4 2" xfId="31933"/>
    <cellStyle name="Обычный 3 14 44 2 4 2 2" xfId="31934"/>
    <cellStyle name="Обычный 3 14 44 2 4 2 2 2" xfId="31935"/>
    <cellStyle name="Обычный 3 14 44 2 4 2 3" xfId="31936"/>
    <cellStyle name="Обычный 3 14 44 2 4 3" xfId="31937"/>
    <cellStyle name="Обычный 3 14 44 2 4 3 2" xfId="31938"/>
    <cellStyle name="Обычный 3 14 44 2 4 4" xfId="31939"/>
    <cellStyle name="Обычный 3 14 44 2 5" xfId="31940"/>
    <cellStyle name="Обычный 3 14 44 2 5 2" xfId="31941"/>
    <cellStyle name="Обычный 3 14 44 2 5 2 2" xfId="31942"/>
    <cellStyle name="Обычный 3 14 44 2 5 3" xfId="31943"/>
    <cellStyle name="Обычный 3 14 44 2 6" xfId="31944"/>
    <cellStyle name="Обычный 3 14 44 2 6 2" xfId="31945"/>
    <cellStyle name="Обычный 3 14 44 2 7" xfId="31946"/>
    <cellStyle name="Обычный 3 14 44 3" xfId="31947"/>
    <cellStyle name="Обычный 3 14 44 3 2" xfId="31948"/>
    <cellStyle name="Обычный 3 14 44 3 2 2" xfId="31949"/>
    <cellStyle name="Обычный 3 14 44 3 2 2 2" xfId="31950"/>
    <cellStyle name="Обычный 3 14 44 3 2 2 2 2" xfId="31951"/>
    <cellStyle name="Обычный 3 14 44 3 2 2 3" xfId="31952"/>
    <cellStyle name="Обычный 3 14 44 3 2 3" xfId="31953"/>
    <cellStyle name="Обычный 3 14 44 3 2 3 2" xfId="31954"/>
    <cellStyle name="Обычный 3 14 44 3 2 4" xfId="31955"/>
    <cellStyle name="Обычный 3 14 44 3 3" xfId="31956"/>
    <cellStyle name="Обычный 3 14 44 3 3 2" xfId="31957"/>
    <cellStyle name="Обычный 3 14 44 3 3 2 2" xfId="31958"/>
    <cellStyle name="Обычный 3 14 44 3 3 3" xfId="31959"/>
    <cellStyle name="Обычный 3 14 44 3 4" xfId="31960"/>
    <cellStyle name="Обычный 3 14 44 3 4 2" xfId="31961"/>
    <cellStyle name="Обычный 3 14 44 3 5" xfId="31962"/>
    <cellStyle name="Обычный 3 14 44 4" xfId="31963"/>
    <cellStyle name="Обычный 3 14 44 4 2" xfId="31964"/>
    <cellStyle name="Обычный 3 14 44 4 2 2" xfId="31965"/>
    <cellStyle name="Обычный 3 14 44 4 2 2 2" xfId="31966"/>
    <cellStyle name="Обычный 3 14 44 4 2 2 2 2" xfId="31967"/>
    <cellStyle name="Обычный 3 14 44 4 2 2 3" xfId="31968"/>
    <cellStyle name="Обычный 3 14 44 4 2 3" xfId="31969"/>
    <cellStyle name="Обычный 3 14 44 4 2 3 2" xfId="31970"/>
    <cellStyle name="Обычный 3 14 44 4 2 4" xfId="31971"/>
    <cellStyle name="Обычный 3 14 44 4 3" xfId="31972"/>
    <cellStyle name="Обычный 3 14 44 4 3 2" xfId="31973"/>
    <cellStyle name="Обычный 3 14 44 4 3 2 2" xfId="31974"/>
    <cellStyle name="Обычный 3 14 44 4 3 3" xfId="31975"/>
    <cellStyle name="Обычный 3 14 44 4 4" xfId="31976"/>
    <cellStyle name="Обычный 3 14 44 4 4 2" xfId="31977"/>
    <cellStyle name="Обычный 3 14 44 4 5" xfId="31978"/>
    <cellStyle name="Обычный 3 14 44 5" xfId="31979"/>
    <cellStyle name="Обычный 3 14 44 5 2" xfId="31980"/>
    <cellStyle name="Обычный 3 14 44 5 2 2" xfId="31981"/>
    <cellStyle name="Обычный 3 14 44 5 2 2 2" xfId="31982"/>
    <cellStyle name="Обычный 3 14 44 5 2 3" xfId="31983"/>
    <cellStyle name="Обычный 3 14 44 5 3" xfId="31984"/>
    <cellStyle name="Обычный 3 14 44 5 3 2" xfId="31985"/>
    <cellStyle name="Обычный 3 14 44 5 4" xfId="31986"/>
    <cellStyle name="Обычный 3 14 44 6" xfId="31987"/>
    <cellStyle name="Обычный 3 14 44 6 2" xfId="31988"/>
    <cellStyle name="Обычный 3 14 44 6 2 2" xfId="31989"/>
    <cellStyle name="Обычный 3 14 44 6 3" xfId="31990"/>
    <cellStyle name="Обычный 3 14 44 7" xfId="31991"/>
    <cellStyle name="Обычный 3 14 44 7 2" xfId="31992"/>
    <cellStyle name="Обычный 3 14 44 8" xfId="31993"/>
    <cellStyle name="Обычный 3 14 45" xfId="31994"/>
    <cellStyle name="Обычный 3 14 45 2" xfId="31995"/>
    <cellStyle name="Обычный 3 14 45 2 2" xfId="31996"/>
    <cellStyle name="Обычный 3 14 45 2 2 2" xfId="31997"/>
    <cellStyle name="Обычный 3 14 45 2 2 2 2" xfId="31998"/>
    <cellStyle name="Обычный 3 14 45 2 2 2 2 2" xfId="31999"/>
    <cellStyle name="Обычный 3 14 45 2 2 2 2 2 2" xfId="32000"/>
    <cellStyle name="Обычный 3 14 45 2 2 2 2 3" xfId="32001"/>
    <cellStyle name="Обычный 3 14 45 2 2 2 3" xfId="32002"/>
    <cellStyle name="Обычный 3 14 45 2 2 2 3 2" xfId="32003"/>
    <cellStyle name="Обычный 3 14 45 2 2 2 4" xfId="32004"/>
    <cellStyle name="Обычный 3 14 45 2 2 3" xfId="32005"/>
    <cellStyle name="Обычный 3 14 45 2 2 3 2" xfId="32006"/>
    <cellStyle name="Обычный 3 14 45 2 2 3 2 2" xfId="32007"/>
    <cellStyle name="Обычный 3 14 45 2 2 3 3" xfId="32008"/>
    <cellStyle name="Обычный 3 14 45 2 2 4" xfId="32009"/>
    <cellStyle name="Обычный 3 14 45 2 2 4 2" xfId="32010"/>
    <cellStyle name="Обычный 3 14 45 2 2 5" xfId="32011"/>
    <cellStyle name="Обычный 3 14 45 2 3" xfId="32012"/>
    <cellStyle name="Обычный 3 14 45 2 3 2" xfId="32013"/>
    <cellStyle name="Обычный 3 14 45 2 3 2 2" xfId="32014"/>
    <cellStyle name="Обычный 3 14 45 2 3 2 2 2" xfId="32015"/>
    <cellStyle name="Обычный 3 14 45 2 3 2 2 2 2" xfId="32016"/>
    <cellStyle name="Обычный 3 14 45 2 3 2 2 3" xfId="32017"/>
    <cellStyle name="Обычный 3 14 45 2 3 2 3" xfId="32018"/>
    <cellStyle name="Обычный 3 14 45 2 3 2 3 2" xfId="32019"/>
    <cellStyle name="Обычный 3 14 45 2 3 2 4" xfId="32020"/>
    <cellStyle name="Обычный 3 14 45 2 3 3" xfId="32021"/>
    <cellStyle name="Обычный 3 14 45 2 3 3 2" xfId="32022"/>
    <cellStyle name="Обычный 3 14 45 2 3 3 2 2" xfId="32023"/>
    <cellStyle name="Обычный 3 14 45 2 3 3 3" xfId="32024"/>
    <cellStyle name="Обычный 3 14 45 2 3 4" xfId="32025"/>
    <cellStyle name="Обычный 3 14 45 2 3 4 2" xfId="32026"/>
    <cellStyle name="Обычный 3 14 45 2 3 5" xfId="32027"/>
    <cellStyle name="Обычный 3 14 45 2 4" xfId="32028"/>
    <cellStyle name="Обычный 3 14 45 2 4 2" xfId="32029"/>
    <cellStyle name="Обычный 3 14 45 2 4 2 2" xfId="32030"/>
    <cellStyle name="Обычный 3 14 45 2 4 2 2 2" xfId="32031"/>
    <cellStyle name="Обычный 3 14 45 2 4 2 3" xfId="32032"/>
    <cellStyle name="Обычный 3 14 45 2 4 3" xfId="32033"/>
    <cellStyle name="Обычный 3 14 45 2 4 3 2" xfId="32034"/>
    <cellStyle name="Обычный 3 14 45 2 4 4" xfId="32035"/>
    <cellStyle name="Обычный 3 14 45 2 5" xfId="32036"/>
    <cellStyle name="Обычный 3 14 45 2 5 2" xfId="32037"/>
    <cellStyle name="Обычный 3 14 45 2 5 2 2" xfId="32038"/>
    <cellStyle name="Обычный 3 14 45 2 5 3" xfId="32039"/>
    <cellStyle name="Обычный 3 14 45 2 6" xfId="32040"/>
    <cellStyle name="Обычный 3 14 45 2 6 2" xfId="32041"/>
    <cellStyle name="Обычный 3 14 45 2 7" xfId="32042"/>
    <cellStyle name="Обычный 3 14 45 3" xfId="32043"/>
    <cellStyle name="Обычный 3 14 45 3 2" xfId="32044"/>
    <cellStyle name="Обычный 3 14 45 3 2 2" xfId="32045"/>
    <cellStyle name="Обычный 3 14 45 3 2 2 2" xfId="32046"/>
    <cellStyle name="Обычный 3 14 45 3 2 2 2 2" xfId="32047"/>
    <cellStyle name="Обычный 3 14 45 3 2 2 3" xfId="32048"/>
    <cellStyle name="Обычный 3 14 45 3 2 3" xfId="32049"/>
    <cellStyle name="Обычный 3 14 45 3 2 3 2" xfId="32050"/>
    <cellStyle name="Обычный 3 14 45 3 2 4" xfId="32051"/>
    <cellStyle name="Обычный 3 14 45 3 3" xfId="32052"/>
    <cellStyle name="Обычный 3 14 45 3 3 2" xfId="32053"/>
    <cellStyle name="Обычный 3 14 45 3 3 2 2" xfId="32054"/>
    <cellStyle name="Обычный 3 14 45 3 3 3" xfId="32055"/>
    <cellStyle name="Обычный 3 14 45 3 4" xfId="32056"/>
    <cellStyle name="Обычный 3 14 45 3 4 2" xfId="32057"/>
    <cellStyle name="Обычный 3 14 45 3 5" xfId="32058"/>
    <cellStyle name="Обычный 3 14 45 4" xfId="32059"/>
    <cellStyle name="Обычный 3 14 45 4 2" xfId="32060"/>
    <cellStyle name="Обычный 3 14 45 4 2 2" xfId="32061"/>
    <cellStyle name="Обычный 3 14 45 4 2 2 2" xfId="32062"/>
    <cellStyle name="Обычный 3 14 45 4 2 2 2 2" xfId="32063"/>
    <cellStyle name="Обычный 3 14 45 4 2 2 3" xfId="32064"/>
    <cellStyle name="Обычный 3 14 45 4 2 3" xfId="32065"/>
    <cellStyle name="Обычный 3 14 45 4 2 3 2" xfId="32066"/>
    <cellStyle name="Обычный 3 14 45 4 2 4" xfId="32067"/>
    <cellStyle name="Обычный 3 14 45 4 3" xfId="32068"/>
    <cellStyle name="Обычный 3 14 45 4 3 2" xfId="32069"/>
    <cellStyle name="Обычный 3 14 45 4 3 2 2" xfId="32070"/>
    <cellStyle name="Обычный 3 14 45 4 3 3" xfId="32071"/>
    <cellStyle name="Обычный 3 14 45 4 4" xfId="32072"/>
    <cellStyle name="Обычный 3 14 45 4 4 2" xfId="32073"/>
    <cellStyle name="Обычный 3 14 45 4 5" xfId="32074"/>
    <cellStyle name="Обычный 3 14 45 5" xfId="32075"/>
    <cellStyle name="Обычный 3 14 45 5 2" xfId="32076"/>
    <cellStyle name="Обычный 3 14 45 5 2 2" xfId="32077"/>
    <cellStyle name="Обычный 3 14 45 5 2 2 2" xfId="32078"/>
    <cellStyle name="Обычный 3 14 45 5 2 3" xfId="32079"/>
    <cellStyle name="Обычный 3 14 45 5 3" xfId="32080"/>
    <cellStyle name="Обычный 3 14 45 5 3 2" xfId="32081"/>
    <cellStyle name="Обычный 3 14 45 5 4" xfId="32082"/>
    <cellStyle name="Обычный 3 14 45 6" xfId="32083"/>
    <cellStyle name="Обычный 3 14 45 6 2" xfId="32084"/>
    <cellStyle name="Обычный 3 14 45 6 2 2" xfId="32085"/>
    <cellStyle name="Обычный 3 14 45 6 3" xfId="32086"/>
    <cellStyle name="Обычный 3 14 45 7" xfId="32087"/>
    <cellStyle name="Обычный 3 14 45 7 2" xfId="32088"/>
    <cellStyle name="Обычный 3 14 45 8" xfId="32089"/>
    <cellStyle name="Обычный 3 14 46" xfId="32090"/>
    <cellStyle name="Обычный 3 14 46 2" xfId="32091"/>
    <cellStyle name="Обычный 3 14 46 2 2" xfId="32092"/>
    <cellStyle name="Обычный 3 14 46 2 2 2" xfId="32093"/>
    <cellStyle name="Обычный 3 14 46 2 2 2 2" xfId="32094"/>
    <cellStyle name="Обычный 3 14 46 2 2 2 2 2" xfId="32095"/>
    <cellStyle name="Обычный 3 14 46 2 2 2 2 2 2" xfId="32096"/>
    <cellStyle name="Обычный 3 14 46 2 2 2 2 3" xfId="32097"/>
    <cellStyle name="Обычный 3 14 46 2 2 2 3" xfId="32098"/>
    <cellStyle name="Обычный 3 14 46 2 2 2 3 2" xfId="32099"/>
    <cellStyle name="Обычный 3 14 46 2 2 2 4" xfId="32100"/>
    <cellStyle name="Обычный 3 14 46 2 2 3" xfId="32101"/>
    <cellStyle name="Обычный 3 14 46 2 2 3 2" xfId="32102"/>
    <cellStyle name="Обычный 3 14 46 2 2 3 2 2" xfId="32103"/>
    <cellStyle name="Обычный 3 14 46 2 2 3 3" xfId="32104"/>
    <cellStyle name="Обычный 3 14 46 2 2 4" xfId="32105"/>
    <cellStyle name="Обычный 3 14 46 2 2 4 2" xfId="32106"/>
    <cellStyle name="Обычный 3 14 46 2 2 5" xfId="32107"/>
    <cellStyle name="Обычный 3 14 46 2 3" xfId="32108"/>
    <cellStyle name="Обычный 3 14 46 2 3 2" xfId="32109"/>
    <cellStyle name="Обычный 3 14 46 2 3 2 2" xfId="32110"/>
    <cellStyle name="Обычный 3 14 46 2 3 2 2 2" xfId="32111"/>
    <cellStyle name="Обычный 3 14 46 2 3 2 2 2 2" xfId="32112"/>
    <cellStyle name="Обычный 3 14 46 2 3 2 2 3" xfId="32113"/>
    <cellStyle name="Обычный 3 14 46 2 3 2 3" xfId="32114"/>
    <cellStyle name="Обычный 3 14 46 2 3 2 3 2" xfId="32115"/>
    <cellStyle name="Обычный 3 14 46 2 3 2 4" xfId="32116"/>
    <cellStyle name="Обычный 3 14 46 2 3 3" xfId="32117"/>
    <cellStyle name="Обычный 3 14 46 2 3 3 2" xfId="32118"/>
    <cellStyle name="Обычный 3 14 46 2 3 3 2 2" xfId="32119"/>
    <cellStyle name="Обычный 3 14 46 2 3 3 3" xfId="32120"/>
    <cellStyle name="Обычный 3 14 46 2 3 4" xfId="32121"/>
    <cellStyle name="Обычный 3 14 46 2 3 4 2" xfId="32122"/>
    <cellStyle name="Обычный 3 14 46 2 3 5" xfId="32123"/>
    <cellStyle name="Обычный 3 14 46 2 4" xfId="32124"/>
    <cellStyle name="Обычный 3 14 46 2 4 2" xfId="32125"/>
    <cellStyle name="Обычный 3 14 46 2 4 2 2" xfId="32126"/>
    <cellStyle name="Обычный 3 14 46 2 4 2 2 2" xfId="32127"/>
    <cellStyle name="Обычный 3 14 46 2 4 2 3" xfId="32128"/>
    <cellStyle name="Обычный 3 14 46 2 4 3" xfId="32129"/>
    <cellStyle name="Обычный 3 14 46 2 4 3 2" xfId="32130"/>
    <cellStyle name="Обычный 3 14 46 2 4 4" xfId="32131"/>
    <cellStyle name="Обычный 3 14 46 2 5" xfId="32132"/>
    <cellStyle name="Обычный 3 14 46 2 5 2" xfId="32133"/>
    <cellStyle name="Обычный 3 14 46 2 5 2 2" xfId="32134"/>
    <cellStyle name="Обычный 3 14 46 2 5 3" xfId="32135"/>
    <cellStyle name="Обычный 3 14 46 2 6" xfId="32136"/>
    <cellStyle name="Обычный 3 14 46 2 6 2" xfId="32137"/>
    <cellStyle name="Обычный 3 14 46 2 7" xfId="32138"/>
    <cellStyle name="Обычный 3 14 46 3" xfId="32139"/>
    <cellStyle name="Обычный 3 14 46 3 2" xfId="32140"/>
    <cellStyle name="Обычный 3 14 46 3 2 2" xfId="32141"/>
    <cellStyle name="Обычный 3 14 46 3 2 2 2" xfId="32142"/>
    <cellStyle name="Обычный 3 14 46 3 2 2 2 2" xfId="32143"/>
    <cellStyle name="Обычный 3 14 46 3 2 2 3" xfId="32144"/>
    <cellStyle name="Обычный 3 14 46 3 2 3" xfId="32145"/>
    <cellStyle name="Обычный 3 14 46 3 2 3 2" xfId="32146"/>
    <cellStyle name="Обычный 3 14 46 3 2 4" xfId="32147"/>
    <cellStyle name="Обычный 3 14 46 3 3" xfId="32148"/>
    <cellStyle name="Обычный 3 14 46 3 3 2" xfId="32149"/>
    <cellStyle name="Обычный 3 14 46 3 3 2 2" xfId="32150"/>
    <cellStyle name="Обычный 3 14 46 3 3 3" xfId="32151"/>
    <cellStyle name="Обычный 3 14 46 3 4" xfId="32152"/>
    <cellStyle name="Обычный 3 14 46 3 4 2" xfId="32153"/>
    <cellStyle name="Обычный 3 14 46 3 5" xfId="32154"/>
    <cellStyle name="Обычный 3 14 46 4" xfId="32155"/>
    <cellStyle name="Обычный 3 14 46 4 2" xfId="32156"/>
    <cellStyle name="Обычный 3 14 46 4 2 2" xfId="32157"/>
    <cellStyle name="Обычный 3 14 46 4 2 2 2" xfId="32158"/>
    <cellStyle name="Обычный 3 14 46 4 2 2 2 2" xfId="32159"/>
    <cellStyle name="Обычный 3 14 46 4 2 2 3" xfId="32160"/>
    <cellStyle name="Обычный 3 14 46 4 2 3" xfId="32161"/>
    <cellStyle name="Обычный 3 14 46 4 2 3 2" xfId="32162"/>
    <cellStyle name="Обычный 3 14 46 4 2 4" xfId="32163"/>
    <cellStyle name="Обычный 3 14 46 4 3" xfId="32164"/>
    <cellStyle name="Обычный 3 14 46 4 3 2" xfId="32165"/>
    <cellStyle name="Обычный 3 14 46 4 3 2 2" xfId="32166"/>
    <cellStyle name="Обычный 3 14 46 4 3 3" xfId="32167"/>
    <cellStyle name="Обычный 3 14 46 4 4" xfId="32168"/>
    <cellStyle name="Обычный 3 14 46 4 4 2" xfId="32169"/>
    <cellStyle name="Обычный 3 14 46 4 5" xfId="32170"/>
    <cellStyle name="Обычный 3 14 46 5" xfId="32171"/>
    <cellStyle name="Обычный 3 14 46 5 2" xfId="32172"/>
    <cellStyle name="Обычный 3 14 46 5 2 2" xfId="32173"/>
    <cellStyle name="Обычный 3 14 46 5 2 2 2" xfId="32174"/>
    <cellStyle name="Обычный 3 14 46 5 2 3" xfId="32175"/>
    <cellStyle name="Обычный 3 14 46 5 3" xfId="32176"/>
    <cellStyle name="Обычный 3 14 46 5 3 2" xfId="32177"/>
    <cellStyle name="Обычный 3 14 46 5 4" xfId="32178"/>
    <cellStyle name="Обычный 3 14 46 6" xfId="32179"/>
    <cellStyle name="Обычный 3 14 46 6 2" xfId="32180"/>
    <cellStyle name="Обычный 3 14 46 6 2 2" xfId="32181"/>
    <cellStyle name="Обычный 3 14 46 6 3" xfId="32182"/>
    <cellStyle name="Обычный 3 14 46 7" xfId="32183"/>
    <cellStyle name="Обычный 3 14 46 7 2" xfId="32184"/>
    <cellStyle name="Обычный 3 14 46 8" xfId="32185"/>
    <cellStyle name="Обычный 3 14 47" xfId="32186"/>
    <cellStyle name="Обычный 3 14 47 2" xfId="32187"/>
    <cellStyle name="Обычный 3 14 47 2 2" xfId="32188"/>
    <cellStyle name="Обычный 3 14 47 2 2 2" xfId="32189"/>
    <cellStyle name="Обычный 3 14 47 2 2 2 2" xfId="32190"/>
    <cellStyle name="Обычный 3 14 47 2 2 2 2 2" xfId="32191"/>
    <cellStyle name="Обычный 3 14 47 2 2 2 2 2 2" xfId="32192"/>
    <cellStyle name="Обычный 3 14 47 2 2 2 2 3" xfId="32193"/>
    <cellStyle name="Обычный 3 14 47 2 2 2 3" xfId="32194"/>
    <cellStyle name="Обычный 3 14 47 2 2 2 3 2" xfId="32195"/>
    <cellStyle name="Обычный 3 14 47 2 2 2 4" xfId="32196"/>
    <cellStyle name="Обычный 3 14 47 2 2 3" xfId="32197"/>
    <cellStyle name="Обычный 3 14 47 2 2 3 2" xfId="32198"/>
    <cellStyle name="Обычный 3 14 47 2 2 3 2 2" xfId="32199"/>
    <cellStyle name="Обычный 3 14 47 2 2 3 3" xfId="32200"/>
    <cellStyle name="Обычный 3 14 47 2 2 4" xfId="32201"/>
    <cellStyle name="Обычный 3 14 47 2 2 4 2" xfId="32202"/>
    <cellStyle name="Обычный 3 14 47 2 2 5" xfId="32203"/>
    <cellStyle name="Обычный 3 14 47 2 3" xfId="32204"/>
    <cellStyle name="Обычный 3 14 47 2 3 2" xfId="32205"/>
    <cellStyle name="Обычный 3 14 47 2 3 2 2" xfId="32206"/>
    <cellStyle name="Обычный 3 14 47 2 3 2 2 2" xfId="32207"/>
    <cellStyle name="Обычный 3 14 47 2 3 2 2 2 2" xfId="32208"/>
    <cellStyle name="Обычный 3 14 47 2 3 2 2 3" xfId="32209"/>
    <cellStyle name="Обычный 3 14 47 2 3 2 3" xfId="32210"/>
    <cellStyle name="Обычный 3 14 47 2 3 2 3 2" xfId="32211"/>
    <cellStyle name="Обычный 3 14 47 2 3 2 4" xfId="32212"/>
    <cellStyle name="Обычный 3 14 47 2 3 3" xfId="32213"/>
    <cellStyle name="Обычный 3 14 47 2 3 3 2" xfId="32214"/>
    <cellStyle name="Обычный 3 14 47 2 3 3 2 2" xfId="32215"/>
    <cellStyle name="Обычный 3 14 47 2 3 3 3" xfId="32216"/>
    <cellStyle name="Обычный 3 14 47 2 3 4" xfId="32217"/>
    <cellStyle name="Обычный 3 14 47 2 3 4 2" xfId="32218"/>
    <cellStyle name="Обычный 3 14 47 2 3 5" xfId="32219"/>
    <cellStyle name="Обычный 3 14 47 2 4" xfId="32220"/>
    <cellStyle name="Обычный 3 14 47 2 4 2" xfId="32221"/>
    <cellStyle name="Обычный 3 14 47 2 4 2 2" xfId="32222"/>
    <cellStyle name="Обычный 3 14 47 2 4 2 2 2" xfId="32223"/>
    <cellStyle name="Обычный 3 14 47 2 4 2 3" xfId="32224"/>
    <cellStyle name="Обычный 3 14 47 2 4 3" xfId="32225"/>
    <cellStyle name="Обычный 3 14 47 2 4 3 2" xfId="32226"/>
    <cellStyle name="Обычный 3 14 47 2 4 4" xfId="32227"/>
    <cellStyle name="Обычный 3 14 47 2 5" xfId="32228"/>
    <cellStyle name="Обычный 3 14 47 2 5 2" xfId="32229"/>
    <cellStyle name="Обычный 3 14 47 2 5 2 2" xfId="32230"/>
    <cellStyle name="Обычный 3 14 47 2 5 3" xfId="32231"/>
    <cellStyle name="Обычный 3 14 47 2 6" xfId="32232"/>
    <cellStyle name="Обычный 3 14 47 2 6 2" xfId="32233"/>
    <cellStyle name="Обычный 3 14 47 2 7" xfId="32234"/>
    <cellStyle name="Обычный 3 14 47 3" xfId="32235"/>
    <cellStyle name="Обычный 3 14 47 3 2" xfId="32236"/>
    <cellStyle name="Обычный 3 14 47 3 2 2" xfId="32237"/>
    <cellStyle name="Обычный 3 14 47 3 2 2 2" xfId="32238"/>
    <cellStyle name="Обычный 3 14 47 3 2 2 2 2" xfId="32239"/>
    <cellStyle name="Обычный 3 14 47 3 2 2 3" xfId="32240"/>
    <cellStyle name="Обычный 3 14 47 3 2 3" xfId="32241"/>
    <cellStyle name="Обычный 3 14 47 3 2 3 2" xfId="32242"/>
    <cellStyle name="Обычный 3 14 47 3 2 4" xfId="32243"/>
    <cellStyle name="Обычный 3 14 47 3 3" xfId="32244"/>
    <cellStyle name="Обычный 3 14 47 3 3 2" xfId="32245"/>
    <cellStyle name="Обычный 3 14 47 3 3 2 2" xfId="32246"/>
    <cellStyle name="Обычный 3 14 47 3 3 3" xfId="32247"/>
    <cellStyle name="Обычный 3 14 47 3 4" xfId="32248"/>
    <cellStyle name="Обычный 3 14 47 3 4 2" xfId="32249"/>
    <cellStyle name="Обычный 3 14 47 3 5" xfId="32250"/>
    <cellStyle name="Обычный 3 14 47 4" xfId="32251"/>
    <cellStyle name="Обычный 3 14 47 4 2" xfId="32252"/>
    <cellStyle name="Обычный 3 14 47 4 2 2" xfId="32253"/>
    <cellStyle name="Обычный 3 14 47 4 2 2 2" xfId="32254"/>
    <cellStyle name="Обычный 3 14 47 4 2 2 2 2" xfId="32255"/>
    <cellStyle name="Обычный 3 14 47 4 2 2 3" xfId="32256"/>
    <cellStyle name="Обычный 3 14 47 4 2 3" xfId="32257"/>
    <cellStyle name="Обычный 3 14 47 4 2 3 2" xfId="32258"/>
    <cellStyle name="Обычный 3 14 47 4 2 4" xfId="32259"/>
    <cellStyle name="Обычный 3 14 47 4 3" xfId="32260"/>
    <cellStyle name="Обычный 3 14 47 4 3 2" xfId="32261"/>
    <cellStyle name="Обычный 3 14 47 4 3 2 2" xfId="32262"/>
    <cellStyle name="Обычный 3 14 47 4 3 3" xfId="32263"/>
    <cellStyle name="Обычный 3 14 47 4 4" xfId="32264"/>
    <cellStyle name="Обычный 3 14 47 4 4 2" xfId="32265"/>
    <cellStyle name="Обычный 3 14 47 4 5" xfId="32266"/>
    <cellStyle name="Обычный 3 14 47 5" xfId="32267"/>
    <cellStyle name="Обычный 3 14 47 5 2" xfId="32268"/>
    <cellStyle name="Обычный 3 14 47 5 2 2" xfId="32269"/>
    <cellStyle name="Обычный 3 14 47 5 2 2 2" xfId="32270"/>
    <cellStyle name="Обычный 3 14 47 5 2 3" xfId="32271"/>
    <cellStyle name="Обычный 3 14 47 5 3" xfId="32272"/>
    <cellStyle name="Обычный 3 14 47 5 3 2" xfId="32273"/>
    <cellStyle name="Обычный 3 14 47 5 4" xfId="32274"/>
    <cellStyle name="Обычный 3 14 47 6" xfId="32275"/>
    <cellStyle name="Обычный 3 14 47 6 2" xfId="32276"/>
    <cellStyle name="Обычный 3 14 47 6 2 2" xfId="32277"/>
    <cellStyle name="Обычный 3 14 47 6 3" xfId="32278"/>
    <cellStyle name="Обычный 3 14 47 7" xfId="32279"/>
    <cellStyle name="Обычный 3 14 47 7 2" xfId="32280"/>
    <cellStyle name="Обычный 3 14 47 8" xfId="32281"/>
    <cellStyle name="Обычный 3 14 48" xfId="32282"/>
    <cellStyle name="Обычный 3 14 48 2" xfId="32283"/>
    <cellStyle name="Обычный 3 14 48 2 2" xfId="32284"/>
    <cellStyle name="Обычный 3 14 48 2 2 2" xfId="32285"/>
    <cellStyle name="Обычный 3 14 48 2 2 2 2" xfId="32286"/>
    <cellStyle name="Обычный 3 14 48 2 2 2 2 2" xfId="32287"/>
    <cellStyle name="Обычный 3 14 48 2 2 2 3" xfId="32288"/>
    <cellStyle name="Обычный 3 14 48 2 2 3" xfId="32289"/>
    <cellStyle name="Обычный 3 14 48 2 2 3 2" xfId="32290"/>
    <cellStyle name="Обычный 3 14 48 2 2 4" xfId="32291"/>
    <cellStyle name="Обычный 3 14 48 2 3" xfId="32292"/>
    <cellStyle name="Обычный 3 14 48 2 3 2" xfId="32293"/>
    <cellStyle name="Обычный 3 14 48 2 3 2 2" xfId="32294"/>
    <cellStyle name="Обычный 3 14 48 2 3 3" xfId="32295"/>
    <cellStyle name="Обычный 3 14 48 2 4" xfId="32296"/>
    <cellStyle name="Обычный 3 14 48 2 4 2" xfId="32297"/>
    <cellStyle name="Обычный 3 14 48 2 5" xfId="32298"/>
    <cellStyle name="Обычный 3 14 48 3" xfId="32299"/>
    <cellStyle name="Обычный 3 14 48 3 2" xfId="32300"/>
    <cellStyle name="Обычный 3 14 48 3 2 2" xfId="32301"/>
    <cellStyle name="Обычный 3 14 48 3 2 2 2" xfId="32302"/>
    <cellStyle name="Обычный 3 14 48 3 2 2 2 2" xfId="32303"/>
    <cellStyle name="Обычный 3 14 48 3 2 2 3" xfId="32304"/>
    <cellStyle name="Обычный 3 14 48 3 2 3" xfId="32305"/>
    <cellStyle name="Обычный 3 14 48 3 2 3 2" xfId="32306"/>
    <cellStyle name="Обычный 3 14 48 3 2 4" xfId="32307"/>
    <cellStyle name="Обычный 3 14 48 3 3" xfId="32308"/>
    <cellStyle name="Обычный 3 14 48 3 3 2" xfId="32309"/>
    <cellStyle name="Обычный 3 14 48 3 3 2 2" xfId="32310"/>
    <cellStyle name="Обычный 3 14 48 3 3 3" xfId="32311"/>
    <cellStyle name="Обычный 3 14 48 3 4" xfId="32312"/>
    <cellStyle name="Обычный 3 14 48 3 4 2" xfId="32313"/>
    <cellStyle name="Обычный 3 14 48 3 5" xfId="32314"/>
    <cellStyle name="Обычный 3 14 48 4" xfId="32315"/>
    <cellStyle name="Обычный 3 14 48 4 2" xfId="32316"/>
    <cellStyle name="Обычный 3 14 48 4 2 2" xfId="32317"/>
    <cellStyle name="Обычный 3 14 48 4 2 2 2" xfId="32318"/>
    <cellStyle name="Обычный 3 14 48 4 2 3" xfId="32319"/>
    <cellStyle name="Обычный 3 14 48 4 3" xfId="32320"/>
    <cellStyle name="Обычный 3 14 48 4 3 2" xfId="32321"/>
    <cellStyle name="Обычный 3 14 48 4 4" xfId="32322"/>
    <cellStyle name="Обычный 3 14 48 5" xfId="32323"/>
    <cellStyle name="Обычный 3 14 48 5 2" xfId="32324"/>
    <cellStyle name="Обычный 3 14 48 5 2 2" xfId="32325"/>
    <cellStyle name="Обычный 3 14 48 5 3" xfId="32326"/>
    <cellStyle name="Обычный 3 14 48 6" xfId="32327"/>
    <cellStyle name="Обычный 3 14 48 6 2" xfId="32328"/>
    <cellStyle name="Обычный 3 14 48 7" xfId="32329"/>
    <cellStyle name="Обычный 3 14 49" xfId="32330"/>
    <cellStyle name="Обычный 3 14 49 2" xfId="32331"/>
    <cellStyle name="Обычный 3 14 49 2 2" xfId="32332"/>
    <cellStyle name="Обычный 3 14 49 2 2 2" xfId="32333"/>
    <cellStyle name="Обычный 3 14 49 2 2 2 2" xfId="32334"/>
    <cellStyle name="Обычный 3 14 49 2 2 3" xfId="32335"/>
    <cellStyle name="Обычный 3 14 49 2 3" xfId="32336"/>
    <cellStyle name="Обычный 3 14 49 2 3 2" xfId="32337"/>
    <cellStyle name="Обычный 3 14 49 2 4" xfId="32338"/>
    <cellStyle name="Обычный 3 14 49 3" xfId="32339"/>
    <cellStyle name="Обычный 3 14 49 3 2" xfId="32340"/>
    <cellStyle name="Обычный 3 14 49 3 2 2" xfId="32341"/>
    <cellStyle name="Обычный 3 14 49 3 3" xfId="32342"/>
    <cellStyle name="Обычный 3 14 49 4" xfId="32343"/>
    <cellStyle name="Обычный 3 14 49 4 2" xfId="32344"/>
    <cellStyle name="Обычный 3 14 49 5" xfId="32345"/>
    <cellStyle name="Обычный 3 14 5" xfId="32346"/>
    <cellStyle name="Обычный 3 14 5 2" xfId="32347"/>
    <cellStyle name="Обычный 3 14 5 2 2" xfId="32348"/>
    <cellStyle name="Обычный 3 14 5 2 2 2" xfId="32349"/>
    <cellStyle name="Обычный 3 14 5 2 2 2 2" xfId="32350"/>
    <cellStyle name="Обычный 3 14 5 2 2 2 2 2" xfId="32351"/>
    <cellStyle name="Обычный 3 14 5 2 2 2 2 2 2" xfId="32352"/>
    <cellStyle name="Обычный 3 14 5 2 2 2 2 3" xfId="32353"/>
    <cellStyle name="Обычный 3 14 5 2 2 2 3" xfId="32354"/>
    <cellStyle name="Обычный 3 14 5 2 2 2 3 2" xfId="32355"/>
    <cellStyle name="Обычный 3 14 5 2 2 2 4" xfId="32356"/>
    <cellStyle name="Обычный 3 14 5 2 2 3" xfId="32357"/>
    <cellStyle name="Обычный 3 14 5 2 2 3 2" xfId="32358"/>
    <cellStyle name="Обычный 3 14 5 2 2 3 2 2" xfId="32359"/>
    <cellStyle name="Обычный 3 14 5 2 2 3 3" xfId="32360"/>
    <cellStyle name="Обычный 3 14 5 2 2 4" xfId="32361"/>
    <cellStyle name="Обычный 3 14 5 2 2 4 2" xfId="32362"/>
    <cellStyle name="Обычный 3 14 5 2 2 5" xfId="32363"/>
    <cellStyle name="Обычный 3 14 5 2 3" xfId="32364"/>
    <cellStyle name="Обычный 3 14 5 2 3 2" xfId="32365"/>
    <cellStyle name="Обычный 3 14 5 2 3 2 2" xfId="32366"/>
    <cellStyle name="Обычный 3 14 5 2 3 2 2 2" xfId="32367"/>
    <cellStyle name="Обычный 3 14 5 2 3 2 2 2 2" xfId="32368"/>
    <cellStyle name="Обычный 3 14 5 2 3 2 2 3" xfId="32369"/>
    <cellStyle name="Обычный 3 14 5 2 3 2 3" xfId="32370"/>
    <cellStyle name="Обычный 3 14 5 2 3 2 3 2" xfId="32371"/>
    <cellStyle name="Обычный 3 14 5 2 3 2 4" xfId="32372"/>
    <cellStyle name="Обычный 3 14 5 2 3 3" xfId="32373"/>
    <cellStyle name="Обычный 3 14 5 2 3 3 2" xfId="32374"/>
    <cellStyle name="Обычный 3 14 5 2 3 3 2 2" xfId="32375"/>
    <cellStyle name="Обычный 3 14 5 2 3 3 3" xfId="32376"/>
    <cellStyle name="Обычный 3 14 5 2 3 4" xfId="32377"/>
    <cellStyle name="Обычный 3 14 5 2 3 4 2" xfId="32378"/>
    <cellStyle name="Обычный 3 14 5 2 3 5" xfId="32379"/>
    <cellStyle name="Обычный 3 14 5 2 4" xfId="32380"/>
    <cellStyle name="Обычный 3 14 5 2 4 2" xfId="32381"/>
    <cellStyle name="Обычный 3 14 5 2 4 2 2" xfId="32382"/>
    <cellStyle name="Обычный 3 14 5 2 4 2 2 2" xfId="32383"/>
    <cellStyle name="Обычный 3 14 5 2 4 2 3" xfId="32384"/>
    <cellStyle name="Обычный 3 14 5 2 4 3" xfId="32385"/>
    <cellStyle name="Обычный 3 14 5 2 4 3 2" xfId="32386"/>
    <cellStyle name="Обычный 3 14 5 2 4 4" xfId="32387"/>
    <cellStyle name="Обычный 3 14 5 2 5" xfId="32388"/>
    <cellStyle name="Обычный 3 14 5 2 5 2" xfId="32389"/>
    <cellStyle name="Обычный 3 14 5 2 5 2 2" xfId="32390"/>
    <cellStyle name="Обычный 3 14 5 2 5 3" xfId="32391"/>
    <cellStyle name="Обычный 3 14 5 2 6" xfId="32392"/>
    <cellStyle name="Обычный 3 14 5 2 6 2" xfId="32393"/>
    <cellStyle name="Обычный 3 14 5 2 7" xfId="32394"/>
    <cellStyle name="Обычный 3 14 5 3" xfId="32395"/>
    <cellStyle name="Обычный 3 14 5 3 2" xfId="32396"/>
    <cellStyle name="Обычный 3 14 5 3 2 2" xfId="32397"/>
    <cellStyle name="Обычный 3 14 5 3 2 2 2" xfId="32398"/>
    <cellStyle name="Обычный 3 14 5 3 2 2 2 2" xfId="32399"/>
    <cellStyle name="Обычный 3 14 5 3 2 2 3" xfId="32400"/>
    <cellStyle name="Обычный 3 14 5 3 2 3" xfId="32401"/>
    <cellStyle name="Обычный 3 14 5 3 2 3 2" xfId="32402"/>
    <cellStyle name="Обычный 3 14 5 3 2 4" xfId="32403"/>
    <cellStyle name="Обычный 3 14 5 3 3" xfId="32404"/>
    <cellStyle name="Обычный 3 14 5 3 3 2" xfId="32405"/>
    <cellStyle name="Обычный 3 14 5 3 3 2 2" xfId="32406"/>
    <cellStyle name="Обычный 3 14 5 3 3 3" xfId="32407"/>
    <cellStyle name="Обычный 3 14 5 3 4" xfId="32408"/>
    <cellStyle name="Обычный 3 14 5 3 4 2" xfId="32409"/>
    <cellStyle name="Обычный 3 14 5 3 5" xfId="32410"/>
    <cellStyle name="Обычный 3 14 5 4" xfId="32411"/>
    <cellStyle name="Обычный 3 14 5 4 2" xfId="32412"/>
    <cellStyle name="Обычный 3 14 5 4 2 2" xfId="32413"/>
    <cellStyle name="Обычный 3 14 5 4 2 2 2" xfId="32414"/>
    <cellStyle name="Обычный 3 14 5 4 2 2 2 2" xfId="32415"/>
    <cellStyle name="Обычный 3 14 5 4 2 2 3" xfId="32416"/>
    <cellStyle name="Обычный 3 14 5 4 2 3" xfId="32417"/>
    <cellStyle name="Обычный 3 14 5 4 2 3 2" xfId="32418"/>
    <cellStyle name="Обычный 3 14 5 4 2 4" xfId="32419"/>
    <cellStyle name="Обычный 3 14 5 4 3" xfId="32420"/>
    <cellStyle name="Обычный 3 14 5 4 3 2" xfId="32421"/>
    <cellStyle name="Обычный 3 14 5 4 3 2 2" xfId="32422"/>
    <cellStyle name="Обычный 3 14 5 4 3 3" xfId="32423"/>
    <cellStyle name="Обычный 3 14 5 4 4" xfId="32424"/>
    <cellStyle name="Обычный 3 14 5 4 4 2" xfId="32425"/>
    <cellStyle name="Обычный 3 14 5 4 5" xfId="32426"/>
    <cellStyle name="Обычный 3 14 5 5" xfId="32427"/>
    <cellStyle name="Обычный 3 14 5 5 2" xfId="32428"/>
    <cellStyle name="Обычный 3 14 5 5 2 2" xfId="32429"/>
    <cellStyle name="Обычный 3 14 5 5 2 2 2" xfId="32430"/>
    <cellStyle name="Обычный 3 14 5 5 2 3" xfId="32431"/>
    <cellStyle name="Обычный 3 14 5 5 3" xfId="32432"/>
    <cellStyle name="Обычный 3 14 5 5 3 2" xfId="32433"/>
    <cellStyle name="Обычный 3 14 5 5 4" xfId="32434"/>
    <cellStyle name="Обычный 3 14 5 6" xfId="32435"/>
    <cellStyle name="Обычный 3 14 5 6 2" xfId="32436"/>
    <cellStyle name="Обычный 3 14 5 6 2 2" xfId="32437"/>
    <cellStyle name="Обычный 3 14 5 6 3" xfId="32438"/>
    <cellStyle name="Обычный 3 14 5 7" xfId="32439"/>
    <cellStyle name="Обычный 3 14 5 7 2" xfId="32440"/>
    <cellStyle name="Обычный 3 14 5 8" xfId="32441"/>
    <cellStyle name="Обычный 3 14 50" xfId="32442"/>
    <cellStyle name="Обычный 3 14 50 2" xfId="32443"/>
    <cellStyle name="Обычный 3 14 50 2 2" xfId="32444"/>
    <cellStyle name="Обычный 3 14 50 2 2 2" xfId="32445"/>
    <cellStyle name="Обычный 3 14 50 2 2 2 2" xfId="32446"/>
    <cellStyle name="Обычный 3 14 50 2 2 3" xfId="32447"/>
    <cellStyle name="Обычный 3 14 50 2 3" xfId="32448"/>
    <cellStyle name="Обычный 3 14 50 2 3 2" xfId="32449"/>
    <cellStyle name="Обычный 3 14 50 2 4" xfId="32450"/>
    <cellStyle name="Обычный 3 14 50 3" xfId="32451"/>
    <cellStyle name="Обычный 3 14 50 3 2" xfId="32452"/>
    <cellStyle name="Обычный 3 14 50 3 2 2" xfId="32453"/>
    <cellStyle name="Обычный 3 14 50 3 3" xfId="32454"/>
    <cellStyle name="Обычный 3 14 50 4" xfId="32455"/>
    <cellStyle name="Обычный 3 14 50 4 2" xfId="32456"/>
    <cellStyle name="Обычный 3 14 50 5" xfId="32457"/>
    <cellStyle name="Обычный 3 14 51" xfId="32458"/>
    <cellStyle name="Обычный 3 14 51 2" xfId="32459"/>
    <cellStyle name="Обычный 3 14 51 2 2" xfId="32460"/>
    <cellStyle name="Обычный 3 14 51 2 2 2" xfId="32461"/>
    <cellStyle name="Обычный 3 14 51 2 3" xfId="32462"/>
    <cellStyle name="Обычный 3 14 51 3" xfId="32463"/>
    <cellStyle name="Обычный 3 14 51 3 2" xfId="32464"/>
    <cellStyle name="Обычный 3 14 51 4" xfId="32465"/>
    <cellStyle name="Обычный 3 14 52" xfId="32466"/>
    <cellStyle name="Обычный 3 14 52 2" xfId="32467"/>
    <cellStyle name="Обычный 3 14 52 2 2" xfId="32468"/>
    <cellStyle name="Обычный 3 14 52 3" xfId="32469"/>
    <cellStyle name="Обычный 3 14 53" xfId="32470"/>
    <cellStyle name="Обычный 3 14 53 2" xfId="32471"/>
    <cellStyle name="Обычный 3 14 54" xfId="32472"/>
    <cellStyle name="Обычный 3 14 6" xfId="32473"/>
    <cellStyle name="Обычный 3 14 6 2" xfId="32474"/>
    <cellStyle name="Обычный 3 14 6 2 2" xfId="32475"/>
    <cellStyle name="Обычный 3 14 6 2 2 2" xfId="32476"/>
    <cellStyle name="Обычный 3 14 6 2 2 2 2" xfId="32477"/>
    <cellStyle name="Обычный 3 14 6 2 2 2 2 2" xfId="32478"/>
    <cellStyle name="Обычный 3 14 6 2 2 2 2 2 2" xfId="32479"/>
    <cellStyle name="Обычный 3 14 6 2 2 2 2 3" xfId="32480"/>
    <cellStyle name="Обычный 3 14 6 2 2 2 3" xfId="32481"/>
    <cellStyle name="Обычный 3 14 6 2 2 2 3 2" xfId="32482"/>
    <cellStyle name="Обычный 3 14 6 2 2 2 4" xfId="32483"/>
    <cellStyle name="Обычный 3 14 6 2 2 3" xfId="32484"/>
    <cellStyle name="Обычный 3 14 6 2 2 3 2" xfId="32485"/>
    <cellStyle name="Обычный 3 14 6 2 2 3 2 2" xfId="32486"/>
    <cellStyle name="Обычный 3 14 6 2 2 3 3" xfId="32487"/>
    <cellStyle name="Обычный 3 14 6 2 2 4" xfId="32488"/>
    <cellStyle name="Обычный 3 14 6 2 2 4 2" xfId="32489"/>
    <cellStyle name="Обычный 3 14 6 2 2 5" xfId="32490"/>
    <cellStyle name="Обычный 3 14 6 2 3" xfId="32491"/>
    <cellStyle name="Обычный 3 14 6 2 3 2" xfId="32492"/>
    <cellStyle name="Обычный 3 14 6 2 3 2 2" xfId="32493"/>
    <cellStyle name="Обычный 3 14 6 2 3 2 2 2" xfId="32494"/>
    <cellStyle name="Обычный 3 14 6 2 3 2 2 2 2" xfId="32495"/>
    <cellStyle name="Обычный 3 14 6 2 3 2 2 3" xfId="32496"/>
    <cellStyle name="Обычный 3 14 6 2 3 2 3" xfId="32497"/>
    <cellStyle name="Обычный 3 14 6 2 3 2 3 2" xfId="32498"/>
    <cellStyle name="Обычный 3 14 6 2 3 2 4" xfId="32499"/>
    <cellStyle name="Обычный 3 14 6 2 3 3" xfId="32500"/>
    <cellStyle name="Обычный 3 14 6 2 3 3 2" xfId="32501"/>
    <cellStyle name="Обычный 3 14 6 2 3 3 2 2" xfId="32502"/>
    <cellStyle name="Обычный 3 14 6 2 3 3 3" xfId="32503"/>
    <cellStyle name="Обычный 3 14 6 2 3 4" xfId="32504"/>
    <cellStyle name="Обычный 3 14 6 2 3 4 2" xfId="32505"/>
    <cellStyle name="Обычный 3 14 6 2 3 5" xfId="32506"/>
    <cellStyle name="Обычный 3 14 6 2 4" xfId="32507"/>
    <cellStyle name="Обычный 3 14 6 2 4 2" xfId="32508"/>
    <cellStyle name="Обычный 3 14 6 2 4 2 2" xfId="32509"/>
    <cellStyle name="Обычный 3 14 6 2 4 2 2 2" xfId="32510"/>
    <cellStyle name="Обычный 3 14 6 2 4 2 3" xfId="32511"/>
    <cellStyle name="Обычный 3 14 6 2 4 3" xfId="32512"/>
    <cellStyle name="Обычный 3 14 6 2 4 3 2" xfId="32513"/>
    <cellStyle name="Обычный 3 14 6 2 4 4" xfId="32514"/>
    <cellStyle name="Обычный 3 14 6 2 5" xfId="32515"/>
    <cellStyle name="Обычный 3 14 6 2 5 2" xfId="32516"/>
    <cellStyle name="Обычный 3 14 6 2 5 2 2" xfId="32517"/>
    <cellStyle name="Обычный 3 14 6 2 5 3" xfId="32518"/>
    <cellStyle name="Обычный 3 14 6 2 6" xfId="32519"/>
    <cellStyle name="Обычный 3 14 6 2 6 2" xfId="32520"/>
    <cellStyle name="Обычный 3 14 6 2 7" xfId="32521"/>
    <cellStyle name="Обычный 3 14 6 3" xfId="32522"/>
    <cellStyle name="Обычный 3 14 6 3 2" xfId="32523"/>
    <cellStyle name="Обычный 3 14 6 3 2 2" xfId="32524"/>
    <cellStyle name="Обычный 3 14 6 3 2 2 2" xfId="32525"/>
    <cellStyle name="Обычный 3 14 6 3 2 2 2 2" xfId="32526"/>
    <cellStyle name="Обычный 3 14 6 3 2 2 3" xfId="32527"/>
    <cellStyle name="Обычный 3 14 6 3 2 3" xfId="32528"/>
    <cellStyle name="Обычный 3 14 6 3 2 3 2" xfId="32529"/>
    <cellStyle name="Обычный 3 14 6 3 2 4" xfId="32530"/>
    <cellStyle name="Обычный 3 14 6 3 3" xfId="32531"/>
    <cellStyle name="Обычный 3 14 6 3 3 2" xfId="32532"/>
    <cellStyle name="Обычный 3 14 6 3 3 2 2" xfId="32533"/>
    <cellStyle name="Обычный 3 14 6 3 3 3" xfId="32534"/>
    <cellStyle name="Обычный 3 14 6 3 4" xfId="32535"/>
    <cellStyle name="Обычный 3 14 6 3 4 2" xfId="32536"/>
    <cellStyle name="Обычный 3 14 6 3 5" xfId="32537"/>
    <cellStyle name="Обычный 3 14 6 4" xfId="32538"/>
    <cellStyle name="Обычный 3 14 6 4 2" xfId="32539"/>
    <cellStyle name="Обычный 3 14 6 4 2 2" xfId="32540"/>
    <cellStyle name="Обычный 3 14 6 4 2 2 2" xfId="32541"/>
    <cellStyle name="Обычный 3 14 6 4 2 2 2 2" xfId="32542"/>
    <cellStyle name="Обычный 3 14 6 4 2 2 3" xfId="32543"/>
    <cellStyle name="Обычный 3 14 6 4 2 3" xfId="32544"/>
    <cellStyle name="Обычный 3 14 6 4 2 3 2" xfId="32545"/>
    <cellStyle name="Обычный 3 14 6 4 2 4" xfId="32546"/>
    <cellStyle name="Обычный 3 14 6 4 3" xfId="32547"/>
    <cellStyle name="Обычный 3 14 6 4 3 2" xfId="32548"/>
    <cellStyle name="Обычный 3 14 6 4 3 2 2" xfId="32549"/>
    <cellStyle name="Обычный 3 14 6 4 3 3" xfId="32550"/>
    <cellStyle name="Обычный 3 14 6 4 4" xfId="32551"/>
    <cellStyle name="Обычный 3 14 6 4 4 2" xfId="32552"/>
    <cellStyle name="Обычный 3 14 6 4 5" xfId="32553"/>
    <cellStyle name="Обычный 3 14 6 5" xfId="32554"/>
    <cellStyle name="Обычный 3 14 6 5 2" xfId="32555"/>
    <cellStyle name="Обычный 3 14 6 5 2 2" xfId="32556"/>
    <cellStyle name="Обычный 3 14 6 5 2 2 2" xfId="32557"/>
    <cellStyle name="Обычный 3 14 6 5 2 3" xfId="32558"/>
    <cellStyle name="Обычный 3 14 6 5 3" xfId="32559"/>
    <cellStyle name="Обычный 3 14 6 5 3 2" xfId="32560"/>
    <cellStyle name="Обычный 3 14 6 5 4" xfId="32561"/>
    <cellStyle name="Обычный 3 14 6 6" xfId="32562"/>
    <cellStyle name="Обычный 3 14 6 6 2" xfId="32563"/>
    <cellStyle name="Обычный 3 14 6 6 2 2" xfId="32564"/>
    <cellStyle name="Обычный 3 14 6 6 3" xfId="32565"/>
    <cellStyle name="Обычный 3 14 6 7" xfId="32566"/>
    <cellStyle name="Обычный 3 14 6 7 2" xfId="32567"/>
    <cellStyle name="Обычный 3 14 6 8" xfId="32568"/>
    <cellStyle name="Обычный 3 14 7" xfId="32569"/>
    <cellStyle name="Обычный 3 14 7 2" xfId="32570"/>
    <cellStyle name="Обычный 3 14 7 2 2" xfId="32571"/>
    <cellStyle name="Обычный 3 14 7 2 2 2" xfId="32572"/>
    <cellStyle name="Обычный 3 14 7 2 2 2 2" xfId="32573"/>
    <cellStyle name="Обычный 3 14 7 2 2 2 2 2" xfId="32574"/>
    <cellStyle name="Обычный 3 14 7 2 2 2 2 2 2" xfId="32575"/>
    <cellStyle name="Обычный 3 14 7 2 2 2 2 3" xfId="32576"/>
    <cellStyle name="Обычный 3 14 7 2 2 2 3" xfId="32577"/>
    <cellStyle name="Обычный 3 14 7 2 2 2 3 2" xfId="32578"/>
    <cellStyle name="Обычный 3 14 7 2 2 2 4" xfId="32579"/>
    <cellStyle name="Обычный 3 14 7 2 2 3" xfId="32580"/>
    <cellStyle name="Обычный 3 14 7 2 2 3 2" xfId="32581"/>
    <cellStyle name="Обычный 3 14 7 2 2 3 2 2" xfId="32582"/>
    <cellStyle name="Обычный 3 14 7 2 2 3 3" xfId="32583"/>
    <cellStyle name="Обычный 3 14 7 2 2 4" xfId="32584"/>
    <cellStyle name="Обычный 3 14 7 2 2 4 2" xfId="32585"/>
    <cellStyle name="Обычный 3 14 7 2 2 5" xfId="32586"/>
    <cellStyle name="Обычный 3 14 7 2 3" xfId="32587"/>
    <cellStyle name="Обычный 3 14 7 2 3 2" xfId="32588"/>
    <cellStyle name="Обычный 3 14 7 2 3 2 2" xfId="32589"/>
    <cellStyle name="Обычный 3 14 7 2 3 2 2 2" xfId="32590"/>
    <cellStyle name="Обычный 3 14 7 2 3 2 2 2 2" xfId="32591"/>
    <cellStyle name="Обычный 3 14 7 2 3 2 2 3" xfId="32592"/>
    <cellStyle name="Обычный 3 14 7 2 3 2 3" xfId="32593"/>
    <cellStyle name="Обычный 3 14 7 2 3 2 3 2" xfId="32594"/>
    <cellStyle name="Обычный 3 14 7 2 3 2 4" xfId="32595"/>
    <cellStyle name="Обычный 3 14 7 2 3 3" xfId="32596"/>
    <cellStyle name="Обычный 3 14 7 2 3 3 2" xfId="32597"/>
    <cellStyle name="Обычный 3 14 7 2 3 3 2 2" xfId="32598"/>
    <cellStyle name="Обычный 3 14 7 2 3 3 3" xfId="32599"/>
    <cellStyle name="Обычный 3 14 7 2 3 4" xfId="32600"/>
    <cellStyle name="Обычный 3 14 7 2 3 4 2" xfId="32601"/>
    <cellStyle name="Обычный 3 14 7 2 3 5" xfId="32602"/>
    <cellStyle name="Обычный 3 14 7 2 4" xfId="32603"/>
    <cellStyle name="Обычный 3 14 7 2 4 2" xfId="32604"/>
    <cellStyle name="Обычный 3 14 7 2 4 2 2" xfId="32605"/>
    <cellStyle name="Обычный 3 14 7 2 4 2 2 2" xfId="32606"/>
    <cellStyle name="Обычный 3 14 7 2 4 2 3" xfId="32607"/>
    <cellStyle name="Обычный 3 14 7 2 4 3" xfId="32608"/>
    <cellStyle name="Обычный 3 14 7 2 4 3 2" xfId="32609"/>
    <cellStyle name="Обычный 3 14 7 2 4 4" xfId="32610"/>
    <cellStyle name="Обычный 3 14 7 2 5" xfId="32611"/>
    <cellStyle name="Обычный 3 14 7 2 5 2" xfId="32612"/>
    <cellStyle name="Обычный 3 14 7 2 5 2 2" xfId="32613"/>
    <cellStyle name="Обычный 3 14 7 2 5 3" xfId="32614"/>
    <cellStyle name="Обычный 3 14 7 2 6" xfId="32615"/>
    <cellStyle name="Обычный 3 14 7 2 6 2" xfId="32616"/>
    <cellStyle name="Обычный 3 14 7 2 7" xfId="32617"/>
    <cellStyle name="Обычный 3 14 7 3" xfId="32618"/>
    <cellStyle name="Обычный 3 14 7 3 2" xfId="32619"/>
    <cellStyle name="Обычный 3 14 7 3 2 2" xfId="32620"/>
    <cellStyle name="Обычный 3 14 7 3 2 2 2" xfId="32621"/>
    <cellStyle name="Обычный 3 14 7 3 2 2 2 2" xfId="32622"/>
    <cellStyle name="Обычный 3 14 7 3 2 2 3" xfId="32623"/>
    <cellStyle name="Обычный 3 14 7 3 2 3" xfId="32624"/>
    <cellStyle name="Обычный 3 14 7 3 2 3 2" xfId="32625"/>
    <cellStyle name="Обычный 3 14 7 3 2 4" xfId="32626"/>
    <cellStyle name="Обычный 3 14 7 3 3" xfId="32627"/>
    <cellStyle name="Обычный 3 14 7 3 3 2" xfId="32628"/>
    <cellStyle name="Обычный 3 14 7 3 3 2 2" xfId="32629"/>
    <cellStyle name="Обычный 3 14 7 3 3 3" xfId="32630"/>
    <cellStyle name="Обычный 3 14 7 3 4" xfId="32631"/>
    <cellStyle name="Обычный 3 14 7 3 4 2" xfId="32632"/>
    <cellStyle name="Обычный 3 14 7 3 5" xfId="32633"/>
    <cellStyle name="Обычный 3 14 7 4" xfId="32634"/>
    <cellStyle name="Обычный 3 14 7 4 2" xfId="32635"/>
    <cellStyle name="Обычный 3 14 7 4 2 2" xfId="32636"/>
    <cellStyle name="Обычный 3 14 7 4 2 2 2" xfId="32637"/>
    <cellStyle name="Обычный 3 14 7 4 2 2 2 2" xfId="32638"/>
    <cellStyle name="Обычный 3 14 7 4 2 2 3" xfId="32639"/>
    <cellStyle name="Обычный 3 14 7 4 2 3" xfId="32640"/>
    <cellStyle name="Обычный 3 14 7 4 2 3 2" xfId="32641"/>
    <cellStyle name="Обычный 3 14 7 4 2 4" xfId="32642"/>
    <cellStyle name="Обычный 3 14 7 4 3" xfId="32643"/>
    <cellStyle name="Обычный 3 14 7 4 3 2" xfId="32644"/>
    <cellStyle name="Обычный 3 14 7 4 3 2 2" xfId="32645"/>
    <cellStyle name="Обычный 3 14 7 4 3 3" xfId="32646"/>
    <cellStyle name="Обычный 3 14 7 4 4" xfId="32647"/>
    <cellStyle name="Обычный 3 14 7 4 4 2" xfId="32648"/>
    <cellStyle name="Обычный 3 14 7 4 5" xfId="32649"/>
    <cellStyle name="Обычный 3 14 7 5" xfId="32650"/>
    <cellStyle name="Обычный 3 14 7 5 2" xfId="32651"/>
    <cellStyle name="Обычный 3 14 7 5 2 2" xfId="32652"/>
    <cellStyle name="Обычный 3 14 7 5 2 2 2" xfId="32653"/>
    <cellStyle name="Обычный 3 14 7 5 2 3" xfId="32654"/>
    <cellStyle name="Обычный 3 14 7 5 3" xfId="32655"/>
    <cellStyle name="Обычный 3 14 7 5 3 2" xfId="32656"/>
    <cellStyle name="Обычный 3 14 7 5 4" xfId="32657"/>
    <cellStyle name="Обычный 3 14 7 6" xfId="32658"/>
    <cellStyle name="Обычный 3 14 7 6 2" xfId="32659"/>
    <cellStyle name="Обычный 3 14 7 6 2 2" xfId="32660"/>
    <cellStyle name="Обычный 3 14 7 6 3" xfId="32661"/>
    <cellStyle name="Обычный 3 14 7 7" xfId="32662"/>
    <cellStyle name="Обычный 3 14 7 7 2" xfId="32663"/>
    <cellStyle name="Обычный 3 14 7 8" xfId="32664"/>
    <cellStyle name="Обычный 3 14 8" xfId="32665"/>
    <cellStyle name="Обычный 3 14 8 2" xfId="32666"/>
    <cellStyle name="Обычный 3 14 8 2 2" xfId="32667"/>
    <cellStyle name="Обычный 3 14 8 2 2 2" xfId="32668"/>
    <cellStyle name="Обычный 3 14 8 2 2 2 2" xfId="32669"/>
    <cellStyle name="Обычный 3 14 8 2 2 2 2 2" xfId="32670"/>
    <cellStyle name="Обычный 3 14 8 2 2 2 2 2 2" xfId="32671"/>
    <cellStyle name="Обычный 3 14 8 2 2 2 2 3" xfId="32672"/>
    <cellStyle name="Обычный 3 14 8 2 2 2 3" xfId="32673"/>
    <cellStyle name="Обычный 3 14 8 2 2 2 3 2" xfId="32674"/>
    <cellStyle name="Обычный 3 14 8 2 2 2 4" xfId="32675"/>
    <cellStyle name="Обычный 3 14 8 2 2 3" xfId="32676"/>
    <cellStyle name="Обычный 3 14 8 2 2 3 2" xfId="32677"/>
    <cellStyle name="Обычный 3 14 8 2 2 3 2 2" xfId="32678"/>
    <cellStyle name="Обычный 3 14 8 2 2 3 3" xfId="32679"/>
    <cellStyle name="Обычный 3 14 8 2 2 4" xfId="32680"/>
    <cellStyle name="Обычный 3 14 8 2 2 4 2" xfId="32681"/>
    <cellStyle name="Обычный 3 14 8 2 2 5" xfId="32682"/>
    <cellStyle name="Обычный 3 14 8 2 3" xfId="32683"/>
    <cellStyle name="Обычный 3 14 8 2 3 2" xfId="32684"/>
    <cellStyle name="Обычный 3 14 8 2 3 2 2" xfId="32685"/>
    <cellStyle name="Обычный 3 14 8 2 3 2 2 2" xfId="32686"/>
    <cellStyle name="Обычный 3 14 8 2 3 2 2 2 2" xfId="32687"/>
    <cellStyle name="Обычный 3 14 8 2 3 2 2 3" xfId="32688"/>
    <cellStyle name="Обычный 3 14 8 2 3 2 3" xfId="32689"/>
    <cellStyle name="Обычный 3 14 8 2 3 2 3 2" xfId="32690"/>
    <cellStyle name="Обычный 3 14 8 2 3 2 4" xfId="32691"/>
    <cellStyle name="Обычный 3 14 8 2 3 3" xfId="32692"/>
    <cellStyle name="Обычный 3 14 8 2 3 3 2" xfId="32693"/>
    <cellStyle name="Обычный 3 14 8 2 3 3 2 2" xfId="32694"/>
    <cellStyle name="Обычный 3 14 8 2 3 3 3" xfId="32695"/>
    <cellStyle name="Обычный 3 14 8 2 3 4" xfId="32696"/>
    <cellStyle name="Обычный 3 14 8 2 3 4 2" xfId="32697"/>
    <cellStyle name="Обычный 3 14 8 2 3 5" xfId="32698"/>
    <cellStyle name="Обычный 3 14 8 2 4" xfId="32699"/>
    <cellStyle name="Обычный 3 14 8 2 4 2" xfId="32700"/>
    <cellStyle name="Обычный 3 14 8 2 4 2 2" xfId="32701"/>
    <cellStyle name="Обычный 3 14 8 2 4 2 2 2" xfId="32702"/>
    <cellStyle name="Обычный 3 14 8 2 4 2 3" xfId="32703"/>
    <cellStyle name="Обычный 3 14 8 2 4 3" xfId="32704"/>
    <cellStyle name="Обычный 3 14 8 2 4 3 2" xfId="32705"/>
    <cellStyle name="Обычный 3 14 8 2 4 4" xfId="32706"/>
    <cellStyle name="Обычный 3 14 8 2 5" xfId="32707"/>
    <cellStyle name="Обычный 3 14 8 2 5 2" xfId="32708"/>
    <cellStyle name="Обычный 3 14 8 2 5 2 2" xfId="32709"/>
    <cellStyle name="Обычный 3 14 8 2 5 3" xfId="32710"/>
    <cellStyle name="Обычный 3 14 8 2 6" xfId="32711"/>
    <cellStyle name="Обычный 3 14 8 2 6 2" xfId="32712"/>
    <cellStyle name="Обычный 3 14 8 2 7" xfId="32713"/>
    <cellStyle name="Обычный 3 14 8 3" xfId="32714"/>
    <cellStyle name="Обычный 3 14 8 3 2" xfId="32715"/>
    <cellStyle name="Обычный 3 14 8 3 2 2" xfId="32716"/>
    <cellStyle name="Обычный 3 14 8 3 2 2 2" xfId="32717"/>
    <cellStyle name="Обычный 3 14 8 3 2 2 2 2" xfId="32718"/>
    <cellStyle name="Обычный 3 14 8 3 2 2 3" xfId="32719"/>
    <cellStyle name="Обычный 3 14 8 3 2 3" xfId="32720"/>
    <cellStyle name="Обычный 3 14 8 3 2 3 2" xfId="32721"/>
    <cellStyle name="Обычный 3 14 8 3 2 4" xfId="32722"/>
    <cellStyle name="Обычный 3 14 8 3 3" xfId="32723"/>
    <cellStyle name="Обычный 3 14 8 3 3 2" xfId="32724"/>
    <cellStyle name="Обычный 3 14 8 3 3 2 2" xfId="32725"/>
    <cellStyle name="Обычный 3 14 8 3 3 3" xfId="32726"/>
    <cellStyle name="Обычный 3 14 8 3 4" xfId="32727"/>
    <cellStyle name="Обычный 3 14 8 3 4 2" xfId="32728"/>
    <cellStyle name="Обычный 3 14 8 3 5" xfId="32729"/>
    <cellStyle name="Обычный 3 14 8 4" xfId="32730"/>
    <cellStyle name="Обычный 3 14 8 4 2" xfId="32731"/>
    <cellStyle name="Обычный 3 14 8 4 2 2" xfId="32732"/>
    <cellStyle name="Обычный 3 14 8 4 2 2 2" xfId="32733"/>
    <cellStyle name="Обычный 3 14 8 4 2 2 2 2" xfId="32734"/>
    <cellStyle name="Обычный 3 14 8 4 2 2 3" xfId="32735"/>
    <cellStyle name="Обычный 3 14 8 4 2 3" xfId="32736"/>
    <cellStyle name="Обычный 3 14 8 4 2 3 2" xfId="32737"/>
    <cellStyle name="Обычный 3 14 8 4 2 4" xfId="32738"/>
    <cellStyle name="Обычный 3 14 8 4 3" xfId="32739"/>
    <cellStyle name="Обычный 3 14 8 4 3 2" xfId="32740"/>
    <cellStyle name="Обычный 3 14 8 4 3 2 2" xfId="32741"/>
    <cellStyle name="Обычный 3 14 8 4 3 3" xfId="32742"/>
    <cellStyle name="Обычный 3 14 8 4 4" xfId="32743"/>
    <cellStyle name="Обычный 3 14 8 4 4 2" xfId="32744"/>
    <cellStyle name="Обычный 3 14 8 4 5" xfId="32745"/>
    <cellStyle name="Обычный 3 14 8 5" xfId="32746"/>
    <cellStyle name="Обычный 3 14 8 5 2" xfId="32747"/>
    <cellStyle name="Обычный 3 14 8 5 2 2" xfId="32748"/>
    <cellStyle name="Обычный 3 14 8 5 2 2 2" xfId="32749"/>
    <cellStyle name="Обычный 3 14 8 5 2 3" xfId="32750"/>
    <cellStyle name="Обычный 3 14 8 5 3" xfId="32751"/>
    <cellStyle name="Обычный 3 14 8 5 3 2" xfId="32752"/>
    <cellStyle name="Обычный 3 14 8 5 4" xfId="32753"/>
    <cellStyle name="Обычный 3 14 8 6" xfId="32754"/>
    <cellStyle name="Обычный 3 14 8 6 2" xfId="32755"/>
    <cellStyle name="Обычный 3 14 8 6 2 2" xfId="32756"/>
    <cellStyle name="Обычный 3 14 8 6 3" xfId="32757"/>
    <cellStyle name="Обычный 3 14 8 7" xfId="32758"/>
    <cellStyle name="Обычный 3 14 8 7 2" xfId="32759"/>
    <cellStyle name="Обычный 3 14 8 8" xfId="32760"/>
    <cellStyle name="Обычный 3 14 9" xfId="32761"/>
    <cellStyle name="Обычный 3 14 9 2" xfId="32762"/>
    <cellStyle name="Обычный 3 14 9 2 2" xfId="32763"/>
    <cellStyle name="Обычный 3 14 9 2 2 2" xfId="32764"/>
    <cellStyle name="Обычный 3 14 9 2 2 2 2" xfId="32765"/>
    <cellStyle name="Обычный 3 14 9 2 2 2 2 2" xfId="32766"/>
    <cellStyle name="Обычный 3 14 9 2 2 2 2 2 2" xfId="32767"/>
    <cellStyle name="Обычный 3 14 9 2 2 2 2 3" xfId="32768"/>
    <cellStyle name="Обычный 3 14 9 2 2 2 3" xfId="32769"/>
    <cellStyle name="Обычный 3 14 9 2 2 2 3 2" xfId="32770"/>
    <cellStyle name="Обычный 3 14 9 2 2 2 4" xfId="32771"/>
    <cellStyle name="Обычный 3 14 9 2 2 3" xfId="32772"/>
    <cellStyle name="Обычный 3 14 9 2 2 3 2" xfId="32773"/>
    <cellStyle name="Обычный 3 14 9 2 2 3 2 2" xfId="32774"/>
    <cellStyle name="Обычный 3 14 9 2 2 3 3" xfId="32775"/>
    <cellStyle name="Обычный 3 14 9 2 2 4" xfId="32776"/>
    <cellStyle name="Обычный 3 14 9 2 2 4 2" xfId="32777"/>
    <cellStyle name="Обычный 3 14 9 2 2 5" xfId="32778"/>
    <cellStyle name="Обычный 3 14 9 2 3" xfId="32779"/>
    <cellStyle name="Обычный 3 14 9 2 3 2" xfId="32780"/>
    <cellStyle name="Обычный 3 14 9 2 3 2 2" xfId="32781"/>
    <cellStyle name="Обычный 3 14 9 2 3 2 2 2" xfId="32782"/>
    <cellStyle name="Обычный 3 14 9 2 3 2 2 2 2" xfId="32783"/>
    <cellStyle name="Обычный 3 14 9 2 3 2 2 3" xfId="32784"/>
    <cellStyle name="Обычный 3 14 9 2 3 2 3" xfId="32785"/>
    <cellStyle name="Обычный 3 14 9 2 3 2 3 2" xfId="32786"/>
    <cellStyle name="Обычный 3 14 9 2 3 2 4" xfId="32787"/>
    <cellStyle name="Обычный 3 14 9 2 3 3" xfId="32788"/>
    <cellStyle name="Обычный 3 14 9 2 3 3 2" xfId="32789"/>
    <cellStyle name="Обычный 3 14 9 2 3 3 2 2" xfId="32790"/>
    <cellStyle name="Обычный 3 14 9 2 3 3 3" xfId="32791"/>
    <cellStyle name="Обычный 3 14 9 2 3 4" xfId="32792"/>
    <cellStyle name="Обычный 3 14 9 2 3 4 2" xfId="32793"/>
    <cellStyle name="Обычный 3 14 9 2 3 5" xfId="32794"/>
    <cellStyle name="Обычный 3 14 9 2 4" xfId="32795"/>
    <cellStyle name="Обычный 3 14 9 2 4 2" xfId="32796"/>
    <cellStyle name="Обычный 3 14 9 2 4 2 2" xfId="32797"/>
    <cellStyle name="Обычный 3 14 9 2 4 2 2 2" xfId="32798"/>
    <cellStyle name="Обычный 3 14 9 2 4 2 3" xfId="32799"/>
    <cellStyle name="Обычный 3 14 9 2 4 3" xfId="32800"/>
    <cellStyle name="Обычный 3 14 9 2 4 3 2" xfId="32801"/>
    <cellStyle name="Обычный 3 14 9 2 4 4" xfId="32802"/>
    <cellStyle name="Обычный 3 14 9 2 5" xfId="32803"/>
    <cellStyle name="Обычный 3 14 9 2 5 2" xfId="32804"/>
    <cellStyle name="Обычный 3 14 9 2 5 2 2" xfId="32805"/>
    <cellStyle name="Обычный 3 14 9 2 5 3" xfId="32806"/>
    <cellStyle name="Обычный 3 14 9 2 6" xfId="32807"/>
    <cellStyle name="Обычный 3 14 9 2 6 2" xfId="32808"/>
    <cellStyle name="Обычный 3 14 9 2 7" xfId="32809"/>
    <cellStyle name="Обычный 3 14 9 3" xfId="32810"/>
    <cellStyle name="Обычный 3 14 9 3 2" xfId="32811"/>
    <cellStyle name="Обычный 3 14 9 3 2 2" xfId="32812"/>
    <cellStyle name="Обычный 3 14 9 3 2 2 2" xfId="32813"/>
    <cellStyle name="Обычный 3 14 9 3 2 2 2 2" xfId="32814"/>
    <cellStyle name="Обычный 3 14 9 3 2 2 3" xfId="32815"/>
    <cellStyle name="Обычный 3 14 9 3 2 3" xfId="32816"/>
    <cellStyle name="Обычный 3 14 9 3 2 3 2" xfId="32817"/>
    <cellStyle name="Обычный 3 14 9 3 2 4" xfId="32818"/>
    <cellStyle name="Обычный 3 14 9 3 3" xfId="32819"/>
    <cellStyle name="Обычный 3 14 9 3 3 2" xfId="32820"/>
    <cellStyle name="Обычный 3 14 9 3 3 2 2" xfId="32821"/>
    <cellStyle name="Обычный 3 14 9 3 3 3" xfId="32822"/>
    <cellStyle name="Обычный 3 14 9 3 4" xfId="32823"/>
    <cellStyle name="Обычный 3 14 9 3 4 2" xfId="32824"/>
    <cellStyle name="Обычный 3 14 9 3 5" xfId="32825"/>
    <cellStyle name="Обычный 3 14 9 4" xfId="32826"/>
    <cellStyle name="Обычный 3 14 9 4 2" xfId="32827"/>
    <cellStyle name="Обычный 3 14 9 4 2 2" xfId="32828"/>
    <cellStyle name="Обычный 3 14 9 4 2 2 2" xfId="32829"/>
    <cellStyle name="Обычный 3 14 9 4 2 2 2 2" xfId="32830"/>
    <cellStyle name="Обычный 3 14 9 4 2 2 3" xfId="32831"/>
    <cellStyle name="Обычный 3 14 9 4 2 3" xfId="32832"/>
    <cellStyle name="Обычный 3 14 9 4 2 3 2" xfId="32833"/>
    <cellStyle name="Обычный 3 14 9 4 2 4" xfId="32834"/>
    <cellStyle name="Обычный 3 14 9 4 3" xfId="32835"/>
    <cellStyle name="Обычный 3 14 9 4 3 2" xfId="32836"/>
    <cellStyle name="Обычный 3 14 9 4 3 2 2" xfId="32837"/>
    <cellStyle name="Обычный 3 14 9 4 3 3" xfId="32838"/>
    <cellStyle name="Обычный 3 14 9 4 4" xfId="32839"/>
    <cellStyle name="Обычный 3 14 9 4 4 2" xfId="32840"/>
    <cellStyle name="Обычный 3 14 9 4 5" xfId="32841"/>
    <cellStyle name="Обычный 3 14 9 5" xfId="32842"/>
    <cellStyle name="Обычный 3 14 9 5 2" xfId="32843"/>
    <cellStyle name="Обычный 3 14 9 5 2 2" xfId="32844"/>
    <cellStyle name="Обычный 3 14 9 5 2 2 2" xfId="32845"/>
    <cellStyle name="Обычный 3 14 9 5 2 3" xfId="32846"/>
    <cellStyle name="Обычный 3 14 9 5 3" xfId="32847"/>
    <cellStyle name="Обычный 3 14 9 5 3 2" xfId="32848"/>
    <cellStyle name="Обычный 3 14 9 5 4" xfId="32849"/>
    <cellStyle name="Обычный 3 14 9 6" xfId="32850"/>
    <cellStyle name="Обычный 3 14 9 6 2" xfId="32851"/>
    <cellStyle name="Обычный 3 14 9 6 2 2" xfId="32852"/>
    <cellStyle name="Обычный 3 14 9 6 3" xfId="32853"/>
    <cellStyle name="Обычный 3 14 9 7" xfId="32854"/>
    <cellStyle name="Обычный 3 14 9 7 2" xfId="32855"/>
    <cellStyle name="Обычный 3 14 9 8" xfId="32856"/>
    <cellStyle name="Обычный 3 15" xfId="32857"/>
    <cellStyle name="Обычный 3 15 10" xfId="32858"/>
    <cellStyle name="Обычный 3 15 10 2" xfId="32859"/>
    <cellStyle name="Обычный 3 15 10 2 2" xfId="32860"/>
    <cellStyle name="Обычный 3 15 10 2 2 2" xfId="32861"/>
    <cellStyle name="Обычный 3 15 10 2 2 2 2" xfId="32862"/>
    <cellStyle name="Обычный 3 15 10 2 2 2 2 2" xfId="32863"/>
    <cellStyle name="Обычный 3 15 10 2 2 2 2 2 2" xfId="32864"/>
    <cellStyle name="Обычный 3 15 10 2 2 2 2 3" xfId="32865"/>
    <cellStyle name="Обычный 3 15 10 2 2 2 3" xfId="32866"/>
    <cellStyle name="Обычный 3 15 10 2 2 2 3 2" xfId="32867"/>
    <cellStyle name="Обычный 3 15 10 2 2 2 4" xfId="32868"/>
    <cellStyle name="Обычный 3 15 10 2 2 3" xfId="32869"/>
    <cellStyle name="Обычный 3 15 10 2 2 3 2" xfId="32870"/>
    <cellStyle name="Обычный 3 15 10 2 2 3 2 2" xfId="32871"/>
    <cellStyle name="Обычный 3 15 10 2 2 3 3" xfId="32872"/>
    <cellStyle name="Обычный 3 15 10 2 2 4" xfId="32873"/>
    <cellStyle name="Обычный 3 15 10 2 2 4 2" xfId="32874"/>
    <cellStyle name="Обычный 3 15 10 2 2 5" xfId="32875"/>
    <cellStyle name="Обычный 3 15 10 2 3" xfId="32876"/>
    <cellStyle name="Обычный 3 15 10 2 3 2" xfId="32877"/>
    <cellStyle name="Обычный 3 15 10 2 3 2 2" xfId="32878"/>
    <cellStyle name="Обычный 3 15 10 2 3 2 2 2" xfId="32879"/>
    <cellStyle name="Обычный 3 15 10 2 3 2 2 2 2" xfId="32880"/>
    <cellStyle name="Обычный 3 15 10 2 3 2 2 3" xfId="32881"/>
    <cellStyle name="Обычный 3 15 10 2 3 2 3" xfId="32882"/>
    <cellStyle name="Обычный 3 15 10 2 3 2 3 2" xfId="32883"/>
    <cellStyle name="Обычный 3 15 10 2 3 2 4" xfId="32884"/>
    <cellStyle name="Обычный 3 15 10 2 3 3" xfId="32885"/>
    <cellStyle name="Обычный 3 15 10 2 3 3 2" xfId="32886"/>
    <cellStyle name="Обычный 3 15 10 2 3 3 2 2" xfId="32887"/>
    <cellStyle name="Обычный 3 15 10 2 3 3 3" xfId="32888"/>
    <cellStyle name="Обычный 3 15 10 2 3 4" xfId="32889"/>
    <cellStyle name="Обычный 3 15 10 2 3 4 2" xfId="32890"/>
    <cellStyle name="Обычный 3 15 10 2 3 5" xfId="32891"/>
    <cellStyle name="Обычный 3 15 10 2 4" xfId="32892"/>
    <cellStyle name="Обычный 3 15 10 2 4 2" xfId="32893"/>
    <cellStyle name="Обычный 3 15 10 2 4 2 2" xfId="32894"/>
    <cellStyle name="Обычный 3 15 10 2 4 2 2 2" xfId="32895"/>
    <cellStyle name="Обычный 3 15 10 2 4 2 3" xfId="32896"/>
    <cellStyle name="Обычный 3 15 10 2 4 3" xfId="32897"/>
    <cellStyle name="Обычный 3 15 10 2 4 3 2" xfId="32898"/>
    <cellStyle name="Обычный 3 15 10 2 4 4" xfId="32899"/>
    <cellStyle name="Обычный 3 15 10 2 5" xfId="32900"/>
    <cellStyle name="Обычный 3 15 10 2 5 2" xfId="32901"/>
    <cellStyle name="Обычный 3 15 10 2 5 2 2" xfId="32902"/>
    <cellStyle name="Обычный 3 15 10 2 5 3" xfId="32903"/>
    <cellStyle name="Обычный 3 15 10 2 6" xfId="32904"/>
    <cellStyle name="Обычный 3 15 10 2 6 2" xfId="32905"/>
    <cellStyle name="Обычный 3 15 10 2 7" xfId="32906"/>
    <cellStyle name="Обычный 3 15 10 3" xfId="32907"/>
    <cellStyle name="Обычный 3 15 10 3 2" xfId="32908"/>
    <cellStyle name="Обычный 3 15 10 3 2 2" xfId="32909"/>
    <cellStyle name="Обычный 3 15 10 3 2 2 2" xfId="32910"/>
    <cellStyle name="Обычный 3 15 10 3 2 2 2 2" xfId="32911"/>
    <cellStyle name="Обычный 3 15 10 3 2 2 3" xfId="32912"/>
    <cellStyle name="Обычный 3 15 10 3 2 3" xfId="32913"/>
    <cellStyle name="Обычный 3 15 10 3 2 3 2" xfId="32914"/>
    <cellStyle name="Обычный 3 15 10 3 2 4" xfId="32915"/>
    <cellStyle name="Обычный 3 15 10 3 3" xfId="32916"/>
    <cellStyle name="Обычный 3 15 10 3 3 2" xfId="32917"/>
    <cellStyle name="Обычный 3 15 10 3 3 2 2" xfId="32918"/>
    <cellStyle name="Обычный 3 15 10 3 3 3" xfId="32919"/>
    <cellStyle name="Обычный 3 15 10 3 4" xfId="32920"/>
    <cellStyle name="Обычный 3 15 10 3 4 2" xfId="32921"/>
    <cellStyle name="Обычный 3 15 10 3 5" xfId="32922"/>
    <cellStyle name="Обычный 3 15 10 4" xfId="32923"/>
    <cellStyle name="Обычный 3 15 10 4 2" xfId="32924"/>
    <cellStyle name="Обычный 3 15 10 4 2 2" xfId="32925"/>
    <cellStyle name="Обычный 3 15 10 4 2 2 2" xfId="32926"/>
    <cellStyle name="Обычный 3 15 10 4 2 2 2 2" xfId="32927"/>
    <cellStyle name="Обычный 3 15 10 4 2 2 3" xfId="32928"/>
    <cellStyle name="Обычный 3 15 10 4 2 3" xfId="32929"/>
    <cellStyle name="Обычный 3 15 10 4 2 3 2" xfId="32930"/>
    <cellStyle name="Обычный 3 15 10 4 2 4" xfId="32931"/>
    <cellStyle name="Обычный 3 15 10 4 3" xfId="32932"/>
    <cellStyle name="Обычный 3 15 10 4 3 2" xfId="32933"/>
    <cellStyle name="Обычный 3 15 10 4 3 2 2" xfId="32934"/>
    <cellStyle name="Обычный 3 15 10 4 3 3" xfId="32935"/>
    <cellStyle name="Обычный 3 15 10 4 4" xfId="32936"/>
    <cellStyle name="Обычный 3 15 10 4 4 2" xfId="32937"/>
    <cellStyle name="Обычный 3 15 10 4 5" xfId="32938"/>
    <cellStyle name="Обычный 3 15 10 5" xfId="32939"/>
    <cellStyle name="Обычный 3 15 10 5 2" xfId="32940"/>
    <cellStyle name="Обычный 3 15 10 5 2 2" xfId="32941"/>
    <cellStyle name="Обычный 3 15 10 5 2 2 2" xfId="32942"/>
    <cellStyle name="Обычный 3 15 10 5 2 3" xfId="32943"/>
    <cellStyle name="Обычный 3 15 10 5 3" xfId="32944"/>
    <cellStyle name="Обычный 3 15 10 5 3 2" xfId="32945"/>
    <cellStyle name="Обычный 3 15 10 5 4" xfId="32946"/>
    <cellStyle name="Обычный 3 15 10 6" xfId="32947"/>
    <cellStyle name="Обычный 3 15 10 6 2" xfId="32948"/>
    <cellStyle name="Обычный 3 15 10 6 2 2" xfId="32949"/>
    <cellStyle name="Обычный 3 15 10 6 3" xfId="32950"/>
    <cellStyle name="Обычный 3 15 10 7" xfId="32951"/>
    <cellStyle name="Обычный 3 15 10 7 2" xfId="32952"/>
    <cellStyle name="Обычный 3 15 10 8" xfId="32953"/>
    <cellStyle name="Обычный 3 15 11" xfId="32954"/>
    <cellStyle name="Обычный 3 15 11 2" xfId="32955"/>
    <cellStyle name="Обычный 3 15 11 2 2" xfId="32956"/>
    <cellStyle name="Обычный 3 15 11 2 2 2" xfId="32957"/>
    <cellStyle name="Обычный 3 15 11 2 2 2 2" xfId="32958"/>
    <cellStyle name="Обычный 3 15 11 2 2 2 2 2" xfId="32959"/>
    <cellStyle name="Обычный 3 15 11 2 2 2 2 2 2" xfId="32960"/>
    <cellStyle name="Обычный 3 15 11 2 2 2 2 3" xfId="32961"/>
    <cellStyle name="Обычный 3 15 11 2 2 2 3" xfId="32962"/>
    <cellStyle name="Обычный 3 15 11 2 2 2 3 2" xfId="32963"/>
    <cellStyle name="Обычный 3 15 11 2 2 2 4" xfId="32964"/>
    <cellStyle name="Обычный 3 15 11 2 2 3" xfId="32965"/>
    <cellStyle name="Обычный 3 15 11 2 2 3 2" xfId="32966"/>
    <cellStyle name="Обычный 3 15 11 2 2 3 2 2" xfId="32967"/>
    <cellStyle name="Обычный 3 15 11 2 2 3 3" xfId="32968"/>
    <cellStyle name="Обычный 3 15 11 2 2 4" xfId="32969"/>
    <cellStyle name="Обычный 3 15 11 2 2 4 2" xfId="32970"/>
    <cellStyle name="Обычный 3 15 11 2 2 5" xfId="32971"/>
    <cellStyle name="Обычный 3 15 11 2 3" xfId="32972"/>
    <cellStyle name="Обычный 3 15 11 2 3 2" xfId="32973"/>
    <cellStyle name="Обычный 3 15 11 2 3 2 2" xfId="32974"/>
    <cellStyle name="Обычный 3 15 11 2 3 2 2 2" xfId="32975"/>
    <cellStyle name="Обычный 3 15 11 2 3 2 2 2 2" xfId="32976"/>
    <cellStyle name="Обычный 3 15 11 2 3 2 2 3" xfId="32977"/>
    <cellStyle name="Обычный 3 15 11 2 3 2 3" xfId="32978"/>
    <cellStyle name="Обычный 3 15 11 2 3 2 3 2" xfId="32979"/>
    <cellStyle name="Обычный 3 15 11 2 3 2 4" xfId="32980"/>
    <cellStyle name="Обычный 3 15 11 2 3 3" xfId="32981"/>
    <cellStyle name="Обычный 3 15 11 2 3 3 2" xfId="32982"/>
    <cellStyle name="Обычный 3 15 11 2 3 3 2 2" xfId="32983"/>
    <cellStyle name="Обычный 3 15 11 2 3 3 3" xfId="32984"/>
    <cellStyle name="Обычный 3 15 11 2 3 4" xfId="32985"/>
    <cellStyle name="Обычный 3 15 11 2 3 4 2" xfId="32986"/>
    <cellStyle name="Обычный 3 15 11 2 3 5" xfId="32987"/>
    <cellStyle name="Обычный 3 15 11 2 4" xfId="32988"/>
    <cellStyle name="Обычный 3 15 11 2 4 2" xfId="32989"/>
    <cellStyle name="Обычный 3 15 11 2 4 2 2" xfId="32990"/>
    <cellStyle name="Обычный 3 15 11 2 4 2 2 2" xfId="32991"/>
    <cellStyle name="Обычный 3 15 11 2 4 2 3" xfId="32992"/>
    <cellStyle name="Обычный 3 15 11 2 4 3" xfId="32993"/>
    <cellStyle name="Обычный 3 15 11 2 4 3 2" xfId="32994"/>
    <cellStyle name="Обычный 3 15 11 2 4 4" xfId="32995"/>
    <cellStyle name="Обычный 3 15 11 2 5" xfId="32996"/>
    <cellStyle name="Обычный 3 15 11 2 5 2" xfId="32997"/>
    <cellStyle name="Обычный 3 15 11 2 5 2 2" xfId="32998"/>
    <cellStyle name="Обычный 3 15 11 2 5 3" xfId="32999"/>
    <cellStyle name="Обычный 3 15 11 2 6" xfId="33000"/>
    <cellStyle name="Обычный 3 15 11 2 6 2" xfId="33001"/>
    <cellStyle name="Обычный 3 15 11 2 7" xfId="33002"/>
    <cellStyle name="Обычный 3 15 11 3" xfId="33003"/>
    <cellStyle name="Обычный 3 15 11 3 2" xfId="33004"/>
    <cellStyle name="Обычный 3 15 11 3 2 2" xfId="33005"/>
    <cellStyle name="Обычный 3 15 11 3 2 2 2" xfId="33006"/>
    <cellStyle name="Обычный 3 15 11 3 2 2 2 2" xfId="33007"/>
    <cellStyle name="Обычный 3 15 11 3 2 2 3" xfId="33008"/>
    <cellStyle name="Обычный 3 15 11 3 2 3" xfId="33009"/>
    <cellStyle name="Обычный 3 15 11 3 2 3 2" xfId="33010"/>
    <cellStyle name="Обычный 3 15 11 3 2 4" xfId="33011"/>
    <cellStyle name="Обычный 3 15 11 3 3" xfId="33012"/>
    <cellStyle name="Обычный 3 15 11 3 3 2" xfId="33013"/>
    <cellStyle name="Обычный 3 15 11 3 3 2 2" xfId="33014"/>
    <cellStyle name="Обычный 3 15 11 3 3 3" xfId="33015"/>
    <cellStyle name="Обычный 3 15 11 3 4" xfId="33016"/>
    <cellStyle name="Обычный 3 15 11 3 4 2" xfId="33017"/>
    <cellStyle name="Обычный 3 15 11 3 5" xfId="33018"/>
    <cellStyle name="Обычный 3 15 11 4" xfId="33019"/>
    <cellStyle name="Обычный 3 15 11 4 2" xfId="33020"/>
    <cellStyle name="Обычный 3 15 11 4 2 2" xfId="33021"/>
    <cellStyle name="Обычный 3 15 11 4 2 2 2" xfId="33022"/>
    <cellStyle name="Обычный 3 15 11 4 2 2 2 2" xfId="33023"/>
    <cellStyle name="Обычный 3 15 11 4 2 2 3" xfId="33024"/>
    <cellStyle name="Обычный 3 15 11 4 2 3" xfId="33025"/>
    <cellStyle name="Обычный 3 15 11 4 2 3 2" xfId="33026"/>
    <cellStyle name="Обычный 3 15 11 4 2 4" xfId="33027"/>
    <cellStyle name="Обычный 3 15 11 4 3" xfId="33028"/>
    <cellStyle name="Обычный 3 15 11 4 3 2" xfId="33029"/>
    <cellStyle name="Обычный 3 15 11 4 3 2 2" xfId="33030"/>
    <cellStyle name="Обычный 3 15 11 4 3 3" xfId="33031"/>
    <cellStyle name="Обычный 3 15 11 4 4" xfId="33032"/>
    <cellStyle name="Обычный 3 15 11 4 4 2" xfId="33033"/>
    <cellStyle name="Обычный 3 15 11 4 5" xfId="33034"/>
    <cellStyle name="Обычный 3 15 11 5" xfId="33035"/>
    <cellStyle name="Обычный 3 15 11 5 2" xfId="33036"/>
    <cellStyle name="Обычный 3 15 11 5 2 2" xfId="33037"/>
    <cellStyle name="Обычный 3 15 11 5 2 2 2" xfId="33038"/>
    <cellStyle name="Обычный 3 15 11 5 2 3" xfId="33039"/>
    <cellStyle name="Обычный 3 15 11 5 3" xfId="33040"/>
    <cellStyle name="Обычный 3 15 11 5 3 2" xfId="33041"/>
    <cellStyle name="Обычный 3 15 11 5 4" xfId="33042"/>
    <cellStyle name="Обычный 3 15 11 6" xfId="33043"/>
    <cellStyle name="Обычный 3 15 11 6 2" xfId="33044"/>
    <cellStyle name="Обычный 3 15 11 6 2 2" xfId="33045"/>
    <cellStyle name="Обычный 3 15 11 6 3" xfId="33046"/>
    <cellStyle name="Обычный 3 15 11 7" xfId="33047"/>
    <cellStyle name="Обычный 3 15 11 7 2" xfId="33048"/>
    <cellStyle name="Обычный 3 15 11 8" xfId="33049"/>
    <cellStyle name="Обычный 3 15 12" xfId="33050"/>
    <cellStyle name="Обычный 3 15 12 2" xfId="33051"/>
    <cellStyle name="Обычный 3 15 12 2 2" xfId="33052"/>
    <cellStyle name="Обычный 3 15 12 2 2 2" xfId="33053"/>
    <cellStyle name="Обычный 3 15 12 2 2 2 2" xfId="33054"/>
    <cellStyle name="Обычный 3 15 12 2 2 2 2 2" xfId="33055"/>
    <cellStyle name="Обычный 3 15 12 2 2 2 2 2 2" xfId="33056"/>
    <cellStyle name="Обычный 3 15 12 2 2 2 2 3" xfId="33057"/>
    <cellStyle name="Обычный 3 15 12 2 2 2 3" xfId="33058"/>
    <cellStyle name="Обычный 3 15 12 2 2 2 3 2" xfId="33059"/>
    <cellStyle name="Обычный 3 15 12 2 2 2 4" xfId="33060"/>
    <cellStyle name="Обычный 3 15 12 2 2 3" xfId="33061"/>
    <cellStyle name="Обычный 3 15 12 2 2 3 2" xfId="33062"/>
    <cellStyle name="Обычный 3 15 12 2 2 3 2 2" xfId="33063"/>
    <cellStyle name="Обычный 3 15 12 2 2 3 3" xfId="33064"/>
    <cellStyle name="Обычный 3 15 12 2 2 4" xfId="33065"/>
    <cellStyle name="Обычный 3 15 12 2 2 4 2" xfId="33066"/>
    <cellStyle name="Обычный 3 15 12 2 2 5" xfId="33067"/>
    <cellStyle name="Обычный 3 15 12 2 3" xfId="33068"/>
    <cellStyle name="Обычный 3 15 12 2 3 2" xfId="33069"/>
    <cellStyle name="Обычный 3 15 12 2 3 2 2" xfId="33070"/>
    <cellStyle name="Обычный 3 15 12 2 3 2 2 2" xfId="33071"/>
    <cellStyle name="Обычный 3 15 12 2 3 2 2 2 2" xfId="33072"/>
    <cellStyle name="Обычный 3 15 12 2 3 2 2 3" xfId="33073"/>
    <cellStyle name="Обычный 3 15 12 2 3 2 3" xfId="33074"/>
    <cellStyle name="Обычный 3 15 12 2 3 2 3 2" xfId="33075"/>
    <cellStyle name="Обычный 3 15 12 2 3 2 4" xfId="33076"/>
    <cellStyle name="Обычный 3 15 12 2 3 3" xfId="33077"/>
    <cellStyle name="Обычный 3 15 12 2 3 3 2" xfId="33078"/>
    <cellStyle name="Обычный 3 15 12 2 3 3 2 2" xfId="33079"/>
    <cellStyle name="Обычный 3 15 12 2 3 3 3" xfId="33080"/>
    <cellStyle name="Обычный 3 15 12 2 3 4" xfId="33081"/>
    <cellStyle name="Обычный 3 15 12 2 3 4 2" xfId="33082"/>
    <cellStyle name="Обычный 3 15 12 2 3 5" xfId="33083"/>
    <cellStyle name="Обычный 3 15 12 2 4" xfId="33084"/>
    <cellStyle name="Обычный 3 15 12 2 4 2" xfId="33085"/>
    <cellStyle name="Обычный 3 15 12 2 4 2 2" xfId="33086"/>
    <cellStyle name="Обычный 3 15 12 2 4 2 2 2" xfId="33087"/>
    <cellStyle name="Обычный 3 15 12 2 4 2 3" xfId="33088"/>
    <cellStyle name="Обычный 3 15 12 2 4 3" xfId="33089"/>
    <cellStyle name="Обычный 3 15 12 2 4 3 2" xfId="33090"/>
    <cellStyle name="Обычный 3 15 12 2 4 4" xfId="33091"/>
    <cellStyle name="Обычный 3 15 12 2 5" xfId="33092"/>
    <cellStyle name="Обычный 3 15 12 2 5 2" xfId="33093"/>
    <cellStyle name="Обычный 3 15 12 2 5 2 2" xfId="33094"/>
    <cellStyle name="Обычный 3 15 12 2 5 3" xfId="33095"/>
    <cellStyle name="Обычный 3 15 12 2 6" xfId="33096"/>
    <cellStyle name="Обычный 3 15 12 2 6 2" xfId="33097"/>
    <cellStyle name="Обычный 3 15 12 2 7" xfId="33098"/>
    <cellStyle name="Обычный 3 15 12 3" xfId="33099"/>
    <cellStyle name="Обычный 3 15 12 3 2" xfId="33100"/>
    <cellStyle name="Обычный 3 15 12 3 2 2" xfId="33101"/>
    <cellStyle name="Обычный 3 15 12 3 2 2 2" xfId="33102"/>
    <cellStyle name="Обычный 3 15 12 3 2 2 2 2" xfId="33103"/>
    <cellStyle name="Обычный 3 15 12 3 2 2 3" xfId="33104"/>
    <cellStyle name="Обычный 3 15 12 3 2 3" xfId="33105"/>
    <cellStyle name="Обычный 3 15 12 3 2 3 2" xfId="33106"/>
    <cellStyle name="Обычный 3 15 12 3 2 4" xfId="33107"/>
    <cellStyle name="Обычный 3 15 12 3 3" xfId="33108"/>
    <cellStyle name="Обычный 3 15 12 3 3 2" xfId="33109"/>
    <cellStyle name="Обычный 3 15 12 3 3 2 2" xfId="33110"/>
    <cellStyle name="Обычный 3 15 12 3 3 3" xfId="33111"/>
    <cellStyle name="Обычный 3 15 12 3 4" xfId="33112"/>
    <cellStyle name="Обычный 3 15 12 3 4 2" xfId="33113"/>
    <cellStyle name="Обычный 3 15 12 3 5" xfId="33114"/>
    <cellStyle name="Обычный 3 15 12 4" xfId="33115"/>
    <cellStyle name="Обычный 3 15 12 4 2" xfId="33116"/>
    <cellStyle name="Обычный 3 15 12 4 2 2" xfId="33117"/>
    <cellStyle name="Обычный 3 15 12 4 2 2 2" xfId="33118"/>
    <cellStyle name="Обычный 3 15 12 4 2 2 2 2" xfId="33119"/>
    <cellStyle name="Обычный 3 15 12 4 2 2 3" xfId="33120"/>
    <cellStyle name="Обычный 3 15 12 4 2 3" xfId="33121"/>
    <cellStyle name="Обычный 3 15 12 4 2 3 2" xfId="33122"/>
    <cellStyle name="Обычный 3 15 12 4 2 4" xfId="33123"/>
    <cellStyle name="Обычный 3 15 12 4 3" xfId="33124"/>
    <cellStyle name="Обычный 3 15 12 4 3 2" xfId="33125"/>
    <cellStyle name="Обычный 3 15 12 4 3 2 2" xfId="33126"/>
    <cellStyle name="Обычный 3 15 12 4 3 3" xfId="33127"/>
    <cellStyle name="Обычный 3 15 12 4 4" xfId="33128"/>
    <cellStyle name="Обычный 3 15 12 4 4 2" xfId="33129"/>
    <cellStyle name="Обычный 3 15 12 4 5" xfId="33130"/>
    <cellStyle name="Обычный 3 15 12 5" xfId="33131"/>
    <cellStyle name="Обычный 3 15 12 5 2" xfId="33132"/>
    <cellStyle name="Обычный 3 15 12 5 2 2" xfId="33133"/>
    <cellStyle name="Обычный 3 15 12 5 2 2 2" xfId="33134"/>
    <cellStyle name="Обычный 3 15 12 5 2 3" xfId="33135"/>
    <cellStyle name="Обычный 3 15 12 5 3" xfId="33136"/>
    <cellStyle name="Обычный 3 15 12 5 3 2" xfId="33137"/>
    <cellStyle name="Обычный 3 15 12 5 4" xfId="33138"/>
    <cellStyle name="Обычный 3 15 12 6" xfId="33139"/>
    <cellStyle name="Обычный 3 15 12 6 2" xfId="33140"/>
    <cellStyle name="Обычный 3 15 12 6 2 2" xfId="33141"/>
    <cellStyle name="Обычный 3 15 12 6 3" xfId="33142"/>
    <cellStyle name="Обычный 3 15 12 7" xfId="33143"/>
    <cellStyle name="Обычный 3 15 12 7 2" xfId="33144"/>
    <cellStyle name="Обычный 3 15 12 8" xfId="33145"/>
    <cellStyle name="Обычный 3 15 13" xfId="33146"/>
    <cellStyle name="Обычный 3 15 13 2" xfId="33147"/>
    <cellStyle name="Обычный 3 15 13 2 2" xfId="33148"/>
    <cellStyle name="Обычный 3 15 13 2 2 2" xfId="33149"/>
    <cellStyle name="Обычный 3 15 13 2 2 2 2" xfId="33150"/>
    <cellStyle name="Обычный 3 15 13 2 2 2 2 2" xfId="33151"/>
    <cellStyle name="Обычный 3 15 13 2 2 2 2 2 2" xfId="33152"/>
    <cellStyle name="Обычный 3 15 13 2 2 2 2 3" xfId="33153"/>
    <cellStyle name="Обычный 3 15 13 2 2 2 3" xfId="33154"/>
    <cellStyle name="Обычный 3 15 13 2 2 2 3 2" xfId="33155"/>
    <cellStyle name="Обычный 3 15 13 2 2 2 4" xfId="33156"/>
    <cellStyle name="Обычный 3 15 13 2 2 3" xfId="33157"/>
    <cellStyle name="Обычный 3 15 13 2 2 3 2" xfId="33158"/>
    <cellStyle name="Обычный 3 15 13 2 2 3 2 2" xfId="33159"/>
    <cellStyle name="Обычный 3 15 13 2 2 3 3" xfId="33160"/>
    <cellStyle name="Обычный 3 15 13 2 2 4" xfId="33161"/>
    <cellStyle name="Обычный 3 15 13 2 2 4 2" xfId="33162"/>
    <cellStyle name="Обычный 3 15 13 2 2 5" xfId="33163"/>
    <cellStyle name="Обычный 3 15 13 2 3" xfId="33164"/>
    <cellStyle name="Обычный 3 15 13 2 3 2" xfId="33165"/>
    <cellStyle name="Обычный 3 15 13 2 3 2 2" xfId="33166"/>
    <cellStyle name="Обычный 3 15 13 2 3 2 2 2" xfId="33167"/>
    <cellStyle name="Обычный 3 15 13 2 3 2 2 2 2" xfId="33168"/>
    <cellStyle name="Обычный 3 15 13 2 3 2 2 3" xfId="33169"/>
    <cellStyle name="Обычный 3 15 13 2 3 2 3" xfId="33170"/>
    <cellStyle name="Обычный 3 15 13 2 3 2 3 2" xfId="33171"/>
    <cellStyle name="Обычный 3 15 13 2 3 2 4" xfId="33172"/>
    <cellStyle name="Обычный 3 15 13 2 3 3" xfId="33173"/>
    <cellStyle name="Обычный 3 15 13 2 3 3 2" xfId="33174"/>
    <cellStyle name="Обычный 3 15 13 2 3 3 2 2" xfId="33175"/>
    <cellStyle name="Обычный 3 15 13 2 3 3 3" xfId="33176"/>
    <cellStyle name="Обычный 3 15 13 2 3 4" xfId="33177"/>
    <cellStyle name="Обычный 3 15 13 2 3 4 2" xfId="33178"/>
    <cellStyle name="Обычный 3 15 13 2 3 5" xfId="33179"/>
    <cellStyle name="Обычный 3 15 13 2 4" xfId="33180"/>
    <cellStyle name="Обычный 3 15 13 2 4 2" xfId="33181"/>
    <cellStyle name="Обычный 3 15 13 2 4 2 2" xfId="33182"/>
    <cellStyle name="Обычный 3 15 13 2 4 2 2 2" xfId="33183"/>
    <cellStyle name="Обычный 3 15 13 2 4 2 3" xfId="33184"/>
    <cellStyle name="Обычный 3 15 13 2 4 3" xfId="33185"/>
    <cellStyle name="Обычный 3 15 13 2 4 3 2" xfId="33186"/>
    <cellStyle name="Обычный 3 15 13 2 4 4" xfId="33187"/>
    <cellStyle name="Обычный 3 15 13 2 5" xfId="33188"/>
    <cellStyle name="Обычный 3 15 13 2 5 2" xfId="33189"/>
    <cellStyle name="Обычный 3 15 13 2 5 2 2" xfId="33190"/>
    <cellStyle name="Обычный 3 15 13 2 5 3" xfId="33191"/>
    <cellStyle name="Обычный 3 15 13 2 6" xfId="33192"/>
    <cellStyle name="Обычный 3 15 13 2 6 2" xfId="33193"/>
    <cellStyle name="Обычный 3 15 13 2 7" xfId="33194"/>
    <cellStyle name="Обычный 3 15 13 3" xfId="33195"/>
    <cellStyle name="Обычный 3 15 13 3 2" xfId="33196"/>
    <cellStyle name="Обычный 3 15 13 3 2 2" xfId="33197"/>
    <cellStyle name="Обычный 3 15 13 3 2 2 2" xfId="33198"/>
    <cellStyle name="Обычный 3 15 13 3 2 2 2 2" xfId="33199"/>
    <cellStyle name="Обычный 3 15 13 3 2 2 3" xfId="33200"/>
    <cellStyle name="Обычный 3 15 13 3 2 3" xfId="33201"/>
    <cellStyle name="Обычный 3 15 13 3 2 3 2" xfId="33202"/>
    <cellStyle name="Обычный 3 15 13 3 2 4" xfId="33203"/>
    <cellStyle name="Обычный 3 15 13 3 3" xfId="33204"/>
    <cellStyle name="Обычный 3 15 13 3 3 2" xfId="33205"/>
    <cellStyle name="Обычный 3 15 13 3 3 2 2" xfId="33206"/>
    <cellStyle name="Обычный 3 15 13 3 3 3" xfId="33207"/>
    <cellStyle name="Обычный 3 15 13 3 4" xfId="33208"/>
    <cellStyle name="Обычный 3 15 13 3 4 2" xfId="33209"/>
    <cellStyle name="Обычный 3 15 13 3 5" xfId="33210"/>
    <cellStyle name="Обычный 3 15 13 4" xfId="33211"/>
    <cellStyle name="Обычный 3 15 13 4 2" xfId="33212"/>
    <cellStyle name="Обычный 3 15 13 4 2 2" xfId="33213"/>
    <cellStyle name="Обычный 3 15 13 4 2 2 2" xfId="33214"/>
    <cellStyle name="Обычный 3 15 13 4 2 2 2 2" xfId="33215"/>
    <cellStyle name="Обычный 3 15 13 4 2 2 3" xfId="33216"/>
    <cellStyle name="Обычный 3 15 13 4 2 3" xfId="33217"/>
    <cellStyle name="Обычный 3 15 13 4 2 3 2" xfId="33218"/>
    <cellStyle name="Обычный 3 15 13 4 2 4" xfId="33219"/>
    <cellStyle name="Обычный 3 15 13 4 3" xfId="33220"/>
    <cellStyle name="Обычный 3 15 13 4 3 2" xfId="33221"/>
    <cellStyle name="Обычный 3 15 13 4 3 2 2" xfId="33222"/>
    <cellStyle name="Обычный 3 15 13 4 3 3" xfId="33223"/>
    <cellStyle name="Обычный 3 15 13 4 4" xfId="33224"/>
    <cellStyle name="Обычный 3 15 13 4 4 2" xfId="33225"/>
    <cellStyle name="Обычный 3 15 13 4 5" xfId="33226"/>
    <cellStyle name="Обычный 3 15 13 5" xfId="33227"/>
    <cellStyle name="Обычный 3 15 13 5 2" xfId="33228"/>
    <cellStyle name="Обычный 3 15 13 5 2 2" xfId="33229"/>
    <cellStyle name="Обычный 3 15 13 5 2 2 2" xfId="33230"/>
    <cellStyle name="Обычный 3 15 13 5 2 3" xfId="33231"/>
    <cellStyle name="Обычный 3 15 13 5 3" xfId="33232"/>
    <cellStyle name="Обычный 3 15 13 5 3 2" xfId="33233"/>
    <cellStyle name="Обычный 3 15 13 5 4" xfId="33234"/>
    <cellStyle name="Обычный 3 15 13 6" xfId="33235"/>
    <cellStyle name="Обычный 3 15 13 6 2" xfId="33236"/>
    <cellStyle name="Обычный 3 15 13 6 2 2" xfId="33237"/>
    <cellStyle name="Обычный 3 15 13 6 3" xfId="33238"/>
    <cellStyle name="Обычный 3 15 13 7" xfId="33239"/>
    <cellStyle name="Обычный 3 15 13 7 2" xfId="33240"/>
    <cellStyle name="Обычный 3 15 13 8" xfId="33241"/>
    <cellStyle name="Обычный 3 15 14" xfId="33242"/>
    <cellStyle name="Обычный 3 15 14 2" xfId="33243"/>
    <cellStyle name="Обычный 3 15 14 2 2" xfId="33244"/>
    <cellStyle name="Обычный 3 15 14 2 2 2" xfId="33245"/>
    <cellStyle name="Обычный 3 15 14 2 2 2 2" xfId="33246"/>
    <cellStyle name="Обычный 3 15 14 2 2 2 2 2" xfId="33247"/>
    <cellStyle name="Обычный 3 15 14 2 2 2 2 2 2" xfId="33248"/>
    <cellStyle name="Обычный 3 15 14 2 2 2 2 3" xfId="33249"/>
    <cellStyle name="Обычный 3 15 14 2 2 2 3" xfId="33250"/>
    <cellStyle name="Обычный 3 15 14 2 2 2 3 2" xfId="33251"/>
    <cellStyle name="Обычный 3 15 14 2 2 2 4" xfId="33252"/>
    <cellStyle name="Обычный 3 15 14 2 2 3" xfId="33253"/>
    <cellStyle name="Обычный 3 15 14 2 2 3 2" xfId="33254"/>
    <cellStyle name="Обычный 3 15 14 2 2 3 2 2" xfId="33255"/>
    <cellStyle name="Обычный 3 15 14 2 2 3 3" xfId="33256"/>
    <cellStyle name="Обычный 3 15 14 2 2 4" xfId="33257"/>
    <cellStyle name="Обычный 3 15 14 2 2 4 2" xfId="33258"/>
    <cellStyle name="Обычный 3 15 14 2 2 5" xfId="33259"/>
    <cellStyle name="Обычный 3 15 14 2 3" xfId="33260"/>
    <cellStyle name="Обычный 3 15 14 2 3 2" xfId="33261"/>
    <cellStyle name="Обычный 3 15 14 2 3 2 2" xfId="33262"/>
    <cellStyle name="Обычный 3 15 14 2 3 2 2 2" xfId="33263"/>
    <cellStyle name="Обычный 3 15 14 2 3 2 2 2 2" xfId="33264"/>
    <cellStyle name="Обычный 3 15 14 2 3 2 2 3" xfId="33265"/>
    <cellStyle name="Обычный 3 15 14 2 3 2 3" xfId="33266"/>
    <cellStyle name="Обычный 3 15 14 2 3 2 3 2" xfId="33267"/>
    <cellStyle name="Обычный 3 15 14 2 3 2 4" xfId="33268"/>
    <cellStyle name="Обычный 3 15 14 2 3 3" xfId="33269"/>
    <cellStyle name="Обычный 3 15 14 2 3 3 2" xfId="33270"/>
    <cellStyle name="Обычный 3 15 14 2 3 3 2 2" xfId="33271"/>
    <cellStyle name="Обычный 3 15 14 2 3 3 3" xfId="33272"/>
    <cellStyle name="Обычный 3 15 14 2 3 4" xfId="33273"/>
    <cellStyle name="Обычный 3 15 14 2 3 4 2" xfId="33274"/>
    <cellStyle name="Обычный 3 15 14 2 3 5" xfId="33275"/>
    <cellStyle name="Обычный 3 15 14 2 4" xfId="33276"/>
    <cellStyle name="Обычный 3 15 14 2 4 2" xfId="33277"/>
    <cellStyle name="Обычный 3 15 14 2 4 2 2" xfId="33278"/>
    <cellStyle name="Обычный 3 15 14 2 4 2 2 2" xfId="33279"/>
    <cellStyle name="Обычный 3 15 14 2 4 2 3" xfId="33280"/>
    <cellStyle name="Обычный 3 15 14 2 4 3" xfId="33281"/>
    <cellStyle name="Обычный 3 15 14 2 4 3 2" xfId="33282"/>
    <cellStyle name="Обычный 3 15 14 2 4 4" xfId="33283"/>
    <cellStyle name="Обычный 3 15 14 2 5" xfId="33284"/>
    <cellStyle name="Обычный 3 15 14 2 5 2" xfId="33285"/>
    <cellStyle name="Обычный 3 15 14 2 5 2 2" xfId="33286"/>
    <cellStyle name="Обычный 3 15 14 2 5 3" xfId="33287"/>
    <cellStyle name="Обычный 3 15 14 2 6" xfId="33288"/>
    <cellStyle name="Обычный 3 15 14 2 6 2" xfId="33289"/>
    <cellStyle name="Обычный 3 15 14 2 7" xfId="33290"/>
    <cellStyle name="Обычный 3 15 14 3" xfId="33291"/>
    <cellStyle name="Обычный 3 15 14 3 2" xfId="33292"/>
    <cellStyle name="Обычный 3 15 14 3 2 2" xfId="33293"/>
    <cellStyle name="Обычный 3 15 14 3 2 2 2" xfId="33294"/>
    <cellStyle name="Обычный 3 15 14 3 2 2 2 2" xfId="33295"/>
    <cellStyle name="Обычный 3 15 14 3 2 2 3" xfId="33296"/>
    <cellStyle name="Обычный 3 15 14 3 2 3" xfId="33297"/>
    <cellStyle name="Обычный 3 15 14 3 2 3 2" xfId="33298"/>
    <cellStyle name="Обычный 3 15 14 3 2 4" xfId="33299"/>
    <cellStyle name="Обычный 3 15 14 3 3" xfId="33300"/>
    <cellStyle name="Обычный 3 15 14 3 3 2" xfId="33301"/>
    <cellStyle name="Обычный 3 15 14 3 3 2 2" xfId="33302"/>
    <cellStyle name="Обычный 3 15 14 3 3 3" xfId="33303"/>
    <cellStyle name="Обычный 3 15 14 3 4" xfId="33304"/>
    <cellStyle name="Обычный 3 15 14 3 4 2" xfId="33305"/>
    <cellStyle name="Обычный 3 15 14 3 5" xfId="33306"/>
    <cellStyle name="Обычный 3 15 14 4" xfId="33307"/>
    <cellStyle name="Обычный 3 15 14 4 2" xfId="33308"/>
    <cellStyle name="Обычный 3 15 14 4 2 2" xfId="33309"/>
    <cellStyle name="Обычный 3 15 14 4 2 2 2" xfId="33310"/>
    <cellStyle name="Обычный 3 15 14 4 2 2 2 2" xfId="33311"/>
    <cellStyle name="Обычный 3 15 14 4 2 2 3" xfId="33312"/>
    <cellStyle name="Обычный 3 15 14 4 2 3" xfId="33313"/>
    <cellStyle name="Обычный 3 15 14 4 2 3 2" xfId="33314"/>
    <cellStyle name="Обычный 3 15 14 4 2 4" xfId="33315"/>
    <cellStyle name="Обычный 3 15 14 4 3" xfId="33316"/>
    <cellStyle name="Обычный 3 15 14 4 3 2" xfId="33317"/>
    <cellStyle name="Обычный 3 15 14 4 3 2 2" xfId="33318"/>
    <cellStyle name="Обычный 3 15 14 4 3 3" xfId="33319"/>
    <cellStyle name="Обычный 3 15 14 4 4" xfId="33320"/>
    <cellStyle name="Обычный 3 15 14 4 4 2" xfId="33321"/>
    <cellStyle name="Обычный 3 15 14 4 5" xfId="33322"/>
    <cellStyle name="Обычный 3 15 14 5" xfId="33323"/>
    <cellStyle name="Обычный 3 15 14 5 2" xfId="33324"/>
    <cellStyle name="Обычный 3 15 14 5 2 2" xfId="33325"/>
    <cellStyle name="Обычный 3 15 14 5 2 2 2" xfId="33326"/>
    <cellStyle name="Обычный 3 15 14 5 2 3" xfId="33327"/>
    <cellStyle name="Обычный 3 15 14 5 3" xfId="33328"/>
    <cellStyle name="Обычный 3 15 14 5 3 2" xfId="33329"/>
    <cellStyle name="Обычный 3 15 14 5 4" xfId="33330"/>
    <cellStyle name="Обычный 3 15 14 6" xfId="33331"/>
    <cellStyle name="Обычный 3 15 14 6 2" xfId="33332"/>
    <cellStyle name="Обычный 3 15 14 6 2 2" xfId="33333"/>
    <cellStyle name="Обычный 3 15 14 6 3" xfId="33334"/>
    <cellStyle name="Обычный 3 15 14 7" xfId="33335"/>
    <cellStyle name="Обычный 3 15 14 7 2" xfId="33336"/>
    <cellStyle name="Обычный 3 15 14 8" xfId="33337"/>
    <cellStyle name="Обычный 3 15 15" xfId="33338"/>
    <cellStyle name="Обычный 3 15 15 2" xfId="33339"/>
    <cellStyle name="Обычный 3 15 15 2 2" xfId="33340"/>
    <cellStyle name="Обычный 3 15 15 2 2 2" xfId="33341"/>
    <cellStyle name="Обычный 3 15 15 2 2 2 2" xfId="33342"/>
    <cellStyle name="Обычный 3 15 15 2 2 2 2 2" xfId="33343"/>
    <cellStyle name="Обычный 3 15 15 2 2 2 2 2 2" xfId="33344"/>
    <cellStyle name="Обычный 3 15 15 2 2 2 2 3" xfId="33345"/>
    <cellStyle name="Обычный 3 15 15 2 2 2 3" xfId="33346"/>
    <cellStyle name="Обычный 3 15 15 2 2 2 3 2" xfId="33347"/>
    <cellStyle name="Обычный 3 15 15 2 2 2 4" xfId="33348"/>
    <cellStyle name="Обычный 3 15 15 2 2 3" xfId="33349"/>
    <cellStyle name="Обычный 3 15 15 2 2 3 2" xfId="33350"/>
    <cellStyle name="Обычный 3 15 15 2 2 3 2 2" xfId="33351"/>
    <cellStyle name="Обычный 3 15 15 2 2 3 3" xfId="33352"/>
    <cellStyle name="Обычный 3 15 15 2 2 4" xfId="33353"/>
    <cellStyle name="Обычный 3 15 15 2 2 4 2" xfId="33354"/>
    <cellStyle name="Обычный 3 15 15 2 2 5" xfId="33355"/>
    <cellStyle name="Обычный 3 15 15 2 3" xfId="33356"/>
    <cellStyle name="Обычный 3 15 15 2 3 2" xfId="33357"/>
    <cellStyle name="Обычный 3 15 15 2 3 2 2" xfId="33358"/>
    <cellStyle name="Обычный 3 15 15 2 3 2 2 2" xfId="33359"/>
    <cellStyle name="Обычный 3 15 15 2 3 2 2 2 2" xfId="33360"/>
    <cellStyle name="Обычный 3 15 15 2 3 2 2 3" xfId="33361"/>
    <cellStyle name="Обычный 3 15 15 2 3 2 3" xfId="33362"/>
    <cellStyle name="Обычный 3 15 15 2 3 2 3 2" xfId="33363"/>
    <cellStyle name="Обычный 3 15 15 2 3 2 4" xfId="33364"/>
    <cellStyle name="Обычный 3 15 15 2 3 3" xfId="33365"/>
    <cellStyle name="Обычный 3 15 15 2 3 3 2" xfId="33366"/>
    <cellStyle name="Обычный 3 15 15 2 3 3 2 2" xfId="33367"/>
    <cellStyle name="Обычный 3 15 15 2 3 3 3" xfId="33368"/>
    <cellStyle name="Обычный 3 15 15 2 3 4" xfId="33369"/>
    <cellStyle name="Обычный 3 15 15 2 3 4 2" xfId="33370"/>
    <cellStyle name="Обычный 3 15 15 2 3 5" xfId="33371"/>
    <cellStyle name="Обычный 3 15 15 2 4" xfId="33372"/>
    <cellStyle name="Обычный 3 15 15 2 4 2" xfId="33373"/>
    <cellStyle name="Обычный 3 15 15 2 4 2 2" xfId="33374"/>
    <cellStyle name="Обычный 3 15 15 2 4 2 2 2" xfId="33375"/>
    <cellStyle name="Обычный 3 15 15 2 4 2 3" xfId="33376"/>
    <cellStyle name="Обычный 3 15 15 2 4 3" xfId="33377"/>
    <cellStyle name="Обычный 3 15 15 2 4 3 2" xfId="33378"/>
    <cellStyle name="Обычный 3 15 15 2 4 4" xfId="33379"/>
    <cellStyle name="Обычный 3 15 15 2 5" xfId="33380"/>
    <cellStyle name="Обычный 3 15 15 2 5 2" xfId="33381"/>
    <cellStyle name="Обычный 3 15 15 2 5 2 2" xfId="33382"/>
    <cellStyle name="Обычный 3 15 15 2 5 3" xfId="33383"/>
    <cellStyle name="Обычный 3 15 15 2 6" xfId="33384"/>
    <cellStyle name="Обычный 3 15 15 2 6 2" xfId="33385"/>
    <cellStyle name="Обычный 3 15 15 2 7" xfId="33386"/>
    <cellStyle name="Обычный 3 15 15 3" xfId="33387"/>
    <cellStyle name="Обычный 3 15 15 3 2" xfId="33388"/>
    <cellStyle name="Обычный 3 15 15 3 2 2" xfId="33389"/>
    <cellStyle name="Обычный 3 15 15 3 2 2 2" xfId="33390"/>
    <cellStyle name="Обычный 3 15 15 3 2 2 2 2" xfId="33391"/>
    <cellStyle name="Обычный 3 15 15 3 2 2 3" xfId="33392"/>
    <cellStyle name="Обычный 3 15 15 3 2 3" xfId="33393"/>
    <cellStyle name="Обычный 3 15 15 3 2 3 2" xfId="33394"/>
    <cellStyle name="Обычный 3 15 15 3 2 4" xfId="33395"/>
    <cellStyle name="Обычный 3 15 15 3 3" xfId="33396"/>
    <cellStyle name="Обычный 3 15 15 3 3 2" xfId="33397"/>
    <cellStyle name="Обычный 3 15 15 3 3 2 2" xfId="33398"/>
    <cellStyle name="Обычный 3 15 15 3 3 3" xfId="33399"/>
    <cellStyle name="Обычный 3 15 15 3 4" xfId="33400"/>
    <cellStyle name="Обычный 3 15 15 3 4 2" xfId="33401"/>
    <cellStyle name="Обычный 3 15 15 3 5" xfId="33402"/>
    <cellStyle name="Обычный 3 15 15 4" xfId="33403"/>
    <cellStyle name="Обычный 3 15 15 4 2" xfId="33404"/>
    <cellStyle name="Обычный 3 15 15 4 2 2" xfId="33405"/>
    <cellStyle name="Обычный 3 15 15 4 2 2 2" xfId="33406"/>
    <cellStyle name="Обычный 3 15 15 4 2 2 2 2" xfId="33407"/>
    <cellStyle name="Обычный 3 15 15 4 2 2 3" xfId="33408"/>
    <cellStyle name="Обычный 3 15 15 4 2 3" xfId="33409"/>
    <cellStyle name="Обычный 3 15 15 4 2 3 2" xfId="33410"/>
    <cellStyle name="Обычный 3 15 15 4 2 4" xfId="33411"/>
    <cellStyle name="Обычный 3 15 15 4 3" xfId="33412"/>
    <cellStyle name="Обычный 3 15 15 4 3 2" xfId="33413"/>
    <cellStyle name="Обычный 3 15 15 4 3 2 2" xfId="33414"/>
    <cellStyle name="Обычный 3 15 15 4 3 3" xfId="33415"/>
    <cellStyle name="Обычный 3 15 15 4 4" xfId="33416"/>
    <cellStyle name="Обычный 3 15 15 4 4 2" xfId="33417"/>
    <cellStyle name="Обычный 3 15 15 4 5" xfId="33418"/>
    <cellStyle name="Обычный 3 15 15 5" xfId="33419"/>
    <cellStyle name="Обычный 3 15 15 5 2" xfId="33420"/>
    <cellStyle name="Обычный 3 15 15 5 2 2" xfId="33421"/>
    <cellStyle name="Обычный 3 15 15 5 2 2 2" xfId="33422"/>
    <cellStyle name="Обычный 3 15 15 5 2 3" xfId="33423"/>
    <cellStyle name="Обычный 3 15 15 5 3" xfId="33424"/>
    <cellStyle name="Обычный 3 15 15 5 3 2" xfId="33425"/>
    <cellStyle name="Обычный 3 15 15 5 4" xfId="33426"/>
    <cellStyle name="Обычный 3 15 15 6" xfId="33427"/>
    <cellStyle name="Обычный 3 15 15 6 2" xfId="33428"/>
    <cellStyle name="Обычный 3 15 15 6 2 2" xfId="33429"/>
    <cellStyle name="Обычный 3 15 15 6 3" xfId="33430"/>
    <cellStyle name="Обычный 3 15 15 7" xfId="33431"/>
    <cellStyle name="Обычный 3 15 15 7 2" xfId="33432"/>
    <cellStyle name="Обычный 3 15 15 8" xfId="33433"/>
    <cellStyle name="Обычный 3 15 16" xfId="33434"/>
    <cellStyle name="Обычный 3 15 16 2" xfId="33435"/>
    <cellStyle name="Обычный 3 15 16 2 2" xfId="33436"/>
    <cellStyle name="Обычный 3 15 16 2 2 2" xfId="33437"/>
    <cellStyle name="Обычный 3 15 16 2 2 2 2" xfId="33438"/>
    <cellStyle name="Обычный 3 15 16 2 2 2 2 2" xfId="33439"/>
    <cellStyle name="Обычный 3 15 16 2 2 2 2 2 2" xfId="33440"/>
    <cellStyle name="Обычный 3 15 16 2 2 2 2 3" xfId="33441"/>
    <cellStyle name="Обычный 3 15 16 2 2 2 3" xfId="33442"/>
    <cellStyle name="Обычный 3 15 16 2 2 2 3 2" xfId="33443"/>
    <cellStyle name="Обычный 3 15 16 2 2 2 4" xfId="33444"/>
    <cellStyle name="Обычный 3 15 16 2 2 3" xfId="33445"/>
    <cellStyle name="Обычный 3 15 16 2 2 3 2" xfId="33446"/>
    <cellStyle name="Обычный 3 15 16 2 2 3 2 2" xfId="33447"/>
    <cellStyle name="Обычный 3 15 16 2 2 3 3" xfId="33448"/>
    <cellStyle name="Обычный 3 15 16 2 2 4" xfId="33449"/>
    <cellStyle name="Обычный 3 15 16 2 2 4 2" xfId="33450"/>
    <cellStyle name="Обычный 3 15 16 2 2 5" xfId="33451"/>
    <cellStyle name="Обычный 3 15 16 2 3" xfId="33452"/>
    <cellStyle name="Обычный 3 15 16 2 3 2" xfId="33453"/>
    <cellStyle name="Обычный 3 15 16 2 3 2 2" xfId="33454"/>
    <cellStyle name="Обычный 3 15 16 2 3 2 2 2" xfId="33455"/>
    <cellStyle name="Обычный 3 15 16 2 3 2 2 2 2" xfId="33456"/>
    <cellStyle name="Обычный 3 15 16 2 3 2 2 3" xfId="33457"/>
    <cellStyle name="Обычный 3 15 16 2 3 2 3" xfId="33458"/>
    <cellStyle name="Обычный 3 15 16 2 3 2 3 2" xfId="33459"/>
    <cellStyle name="Обычный 3 15 16 2 3 2 4" xfId="33460"/>
    <cellStyle name="Обычный 3 15 16 2 3 3" xfId="33461"/>
    <cellStyle name="Обычный 3 15 16 2 3 3 2" xfId="33462"/>
    <cellStyle name="Обычный 3 15 16 2 3 3 2 2" xfId="33463"/>
    <cellStyle name="Обычный 3 15 16 2 3 3 3" xfId="33464"/>
    <cellStyle name="Обычный 3 15 16 2 3 4" xfId="33465"/>
    <cellStyle name="Обычный 3 15 16 2 3 4 2" xfId="33466"/>
    <cellStyle name="Обычный 3 15 16 2 3 5" xfId="33467"/>
    <cellStyle name="Обычный 3 15 16 2 4" xfId="33468"/>
    <cellStyle name="Обычный 3 15 16 2 4 2" xfId="33469"/>
    <cellStyle name="Обычный 3 15 16 2 4 2 2" xfId="33470"/>
    <cellStyle name="Обычный 3 15 16 2 4 2 2 2" xfId="33471"/>
    <cellStyle name="Обычный 3 15 16 2 4 2 3" xfId="33472"/>
    <cellStyle name="Обычный 3 15 16 2 4 3" xfId="33473"/>
    <cellStyle name="Обычный 3 15 16 2 4 3 2" xfId="33474"/>
    <cellStyle name="Обычный 3 15 16 2 4 4" xfId="33475"/>
    <cellStyle name="Обычный 3 15 16 2 5" xfId="33476"/>
    <cellStyle name="Обычный 3 15 16 2 5 2" xfId="33477"/>
    <cellStyle name="Обычный 3 15 16 2 5 2 2" xfId="33478"/>
    <cellStyle name="Обычный 3 15 16 2 5 3" xfId="33479"/>
    <cellStyle name="Обычный 3 15 16 2 6" xfId="33480"/>
    <cellStyle name="Обычный 3 15 16 2 6 2" xfId="33481"/>
    <cellStyle name="Обычный 3 15 16 2 7" xfId="33482"/>
    <cellStyle name="Обычный 3 15 16 3" xfId="33483"/>
    <cellStyle name="Обычный 3 15 16 3 2" xfId="33484"/>
    <cellStyle name="Обычный 3 15 16 3 2 2" xfId="33485"/>
    <cellStyle name="Обычный 3 15 16 3 2 2 2" xfId="33486"/>
    <cellStyle name="Обычный 3 15 16 3 2 2 2 2" xfId="33487"/>
    <cellStyle name="Обычный 3 15 16 3 2 2 3" xfId="33488"/>
    <cellStyle name="Обычный 3 15 16 3 2 3" xfId="33489"/>
    <cellStyle name="Обычный 3 15 16 3 2 3 2" xfId="33490"/>
    <cellStyle name="Обычный 3 15 16 3 2 4" xfId="33491"/>
    <cellStyle name="Обычный 3 15 16 3 3" xfId="33492"/>
    <cellStyle name="Обычный 3 15 16 3 3 2" xfId="33493"/>
    <cellStyle name="Обычный 3 15 16 3 3 2 2" xfId="33494"/>
    <cellStyle name="Обычный 3 15 16 3 3 3" xfId="33495"/>
    <cellStyle name="Обычный 3 15 16 3 4" xfId="33496"/>
    <cellStyle name="Обычный 3 15 16 3 4 2" xfId="33497"/>
    <cellStyle name="Обычный 3 15 16 3 5" xfId="33498"/>
    <cellStyle name="Обычный 3 15 16 4" xfId="33499"/>
    <cellStyle name="Обычный 3 15 16 4 2" xfId="33500"/>
    <cellStyle name="Обычный 3 15 16 4 2 2" xfId="33501"/>
    <cellStyle name="Обычный 3 15 16 4 2 2 2" xfId="33502"/>
    <cellStyle name="Обычный 3 15 16 4 2 2 2 2" xfId="33503"/>
    <cellStyle name="Обычный 3 15 16 4 2 2 3" xfId="33504"/>
    <cellStyle name="Обычный 3 15 16 4 2 3" xfId="33505"/>
    <cellStyle name="Обычный 3 15 16 4 2 3 2" xfId="33506"/>
    <cellStyle name="Обычный 3 15 16 4 2 4" xfId="33507"/>
    <cellStyle name="Обычный 3 15 16 4 3" xfId="33508"/>
    <cellStyle name="Обычный 3 15 16 4 3 2" xfId="33509"/>
    <cellStyle name="Обычный 3 15 16 4 3 2 2" xfId="33510"/>
    <cellStyle name="Обычный 3 15 16 4 3 3" xfId="33511"/>
    <cellStyle name="Обычный 3 15 16 4 4" xfId="33512"/>
    <cellStyle name="Обычный 3 15 16 4 4 2" xfId="33513"/>
    <cellStyle name="Обычный 3 15 16 4 5" xfId="33514"/>
    <cellStyle name="Обычный 3 15 16 5" xfId="33515"/>
    <cellStyle name="Обычный 3 15 16 5 2" xfId="33516"/>
    <cellStyle name="Обычный 3 15 16 5 2 2" xfId="33517"/>
    <cellStyle name="Обычный 3 15 16 5 2 2 2" xfId="33518"/>
    <cellStyle name="Обычный 3 15 16 5 2 3" xfId="33519"/>
    <cellStyle name="Обычный 3 15 16 5 3" xfId="33520"/>
    <cellStyle name="Обычный 3 15 16 5 3 2" xfId="33521"/>
    <cellStyle name="Обычный 3 15 16 5 4" xfId="33522"/>
    <cellStyle name="Обычный 3 15 16 6" xfId="33523"/>
    <cellStyle name="Обычный 3 15 16 6 2" xfId="33524"/>
    <cellStyle name="Обычный 3 15 16 6 2 2" xfId="33525"/>
    <cellStyle name="Обычный 3 15 16 6 3" xfId="33526"/>
    <cellStyle name="Обычный 3 15 16 7" xfId="33527"/>
    <cellStyle name="Обычный 3 15 16 7 2" xfId="33528"/>
    <cellStyle name="Обычный 3 15 16 8" xfId="33529"/>
    <cellStyle name="Обычный 3 15 17" xfId="33530"/>
    <cellStyle name="Обычный 3 15 17 2" xfId="33531"/>
    <cellStyle name="Обычный 3 15 17 2 2" xfId="33532"/>
    <cellStyle name="Обычный 3 15 17 2 2 2" xfId="33533"/>
    <cellStyle name="Обычный 3 15 17 2 2 2 2" xfId="33534"/>
    <cellStyle name="Обычный 3 15 17 2 2 2 2 2" xfId="33535"/>
    <cellStyle name="Обычный 3 15 17 2 2 2 2 2 2" xfId="33536"/>
    <cellStyle name="Обычный 3 15 17 2 2 2 2 3" xfId="33537"/>
    <cellStyle name="Обычный 3 15 17 2 2 2 3" xfId="33538"/>
    <cellStyle name="Обычный 3 15 17 2 2 2 3 2" xfId="33539"/>
    <cellStyle name="Обычный 3 15 17 2 2 2 4" xfId="33540"/>
    <cellStyle name="Обычный 3 15 17 2 2 3" xfId="33541"/>
    <cellStyle name="Обычный 3 15 17 2 2 3 2" xfId="33542"/>
    <cellStyle name="Обычный 3 15 17 2 2 3 2 2" xfId="33543"/>
    <cellStyle name="Обычный 3 15 17 2 2 3 3" xfId="33544"/>
    <cellStyle name="Обычный 3 15 17 2 2 4" xfId="33545"/>
    <cellStyle name="Обычный 3 15 17 2 2 4 2" xfId="33546"/>
    <cellStyle name="Обычный 3 15 17 2 2 5" xfId="33547"/>
    <cellStyle name="Обычный 3 15 17 2 3" xfId="33548"/>
    <cellStyle name="Обычный 3 15 17 2 3 2" xfId="33549"/>
    <cellStyle name="Обычный 3 15 17 2 3 2 2" xfId="33550"/>
    <cellStyle name="Обычный 3 15 17 2 3 2 2 2" xfId="33551"/>
    <cellStyle name="Обычный 3 15 17 2 3 2 2 2 2" xfId="33552"/>
    <cellStyle name="Обычный 3 15 17 2 3 2 2 3" xfId="33553"/>
    <cellStyle name="Обычный 3 15 17 2 3 2 3" xfId="33554"/>
    <cellStyle name="Обычный 3 15 17 2 3 2 3 2" xfId="33555"/>
    <cellStyle name="Обычный 3 15 17 2 3 2 4" xfId="33556"/>
    <cellStyle name="Обычный 3 15 17 2 3 3" xfId="33557"/>
    <cellStyle name="Обычный 3 15 17 2 3 3 2" xfId="33558"/>
    <cellStyle name="Обычный 3 15 17 2 3 3 2 2" xfId="33559"/>
    <cellStyle name="Обычный 3 15 17 2 3 3 3" xfId="33560"/>
    <cellStyle name="Обычный 3 15 17 2 3 4" xfId="33561"/>
    <cellStyle name="Обычный 3 15 17 2 3 4 2" xfId="33562"/>
    <cellStyle name="Обычный 3 15 17 2 3 5" xfId="33563"/>
    <cellStyle name="Обычный 3 15 17 2 4" xfId="33564"/>
    <cellStyle name="Обычный 3 15 17 2 4 2" xfId="33565"/>
    <cellStyle name="Обычный 3 15 17 2 4 2 2" xfId="33566"/>
    <cellStyle name="Обычный 3 15 17 2 4 2 2 2" xfId="33567"/>
    <cellStyle name="Обычный 3 15 17 2 4 2 3" xfId="33568"/>
    <cellStyle name="Обычный 3 15 17 2 4 3" xfId="33569"/>
    <cellStyle name="Обычный 3 15 17 2 4 3 2" xfId="33570"/>
    <cellStyle name="Обычный 3 15 17 2 4 4" xfId="33571"/>
    <cellStyle name="Обычный 3 15 17 2 5" xfId="33572"/>
    <cellStyle name="Обычный 3 15 17 2 5 2" xfId="33573"/>
    <cellStyle name="Обычный 3 15 17 2 5 2 2" xfId="33574"/>
    <cellStyle name="Обычный 3 15 17 2 5 3" xfId="33575"/>
    <cellStyle name="Обычный 3 15 17 2 6" xfId="33576"/>
    <cellStyle name="Обычный 3 15 17 2 6 2" xfId="33577"/>
    <cellStyle name="Обычный 3 15 17 2 7" xfId="33578"/>
    <cellStyle name="Обычный 3 15 17 3" xfId="33579"/>
    <cellStyle name="Обычный 3 15 17 3 2" xfId="33580"/>
    <cellStyle name="Обычный 3 15 17 3 2 2" xfId="33581"/>
    <cellStyle name="Обычный 3 15 17 3 2 2 2" xfId="33582"/>
    <cellStyle name="Обычный 3 15 17 3 2 2 2 2" xfId="33583"/>
    <cellStyle name="Обычный 3 15 17 3 2 2 3" xfId="33584"/>
    <cellStyle name="Обычный 3 15 17 3 2 3" xfId="33585"/>
    <cellStyle name="Обычный 3 15 17 3 2 3 2" xfId="33586"/>
    <cellStyle name="Обычный 3 15 17 3 2 4" xfId="33587"/>
    <cellStyle name="Обычный 3 15 17 3 3" xfId="33588"/>
    <cellStyle name="Обычный 3 15 17 3 3 2" xfId="33589"/>
    <cellStyle name="Обычный 3 15 17 3 3 2 2" xfId="33590"/>
    <cellStyle name="Обычный 3 15 17 3 3 3" xfId="33591"/>
    <cellStyle name="Обычный 3 15 17 3 4" xfId="33592"/>
    <cellStyle name="Обычный 3 15 17 3 4 2" xfId="33593"/>
    <cellStyle name="Обычный 3 15 17 3 5" xfId="33594"/>
    <cellStyle name="Обычный 3 15 17 4" xfId="33595"/>
    <cellStyle name="Обычный 3 15 17 4 2" xfId="33596"/>
    <cellStyle name="Обычный 3 15 17 4 2 2" xfId="33597"/>
    <cellStyle name="Обычный 3 15 17 4 2 2 2" xfId="33598"/>
    <cellStyle name="Обычный 3 15 17 4 2 2 2 2" xfId="33599"/>
    <cellStyle name="Обычный 3 15 17 4 2 2 3" xfId="33600"/>
    <cellStyle name="Обычный 3 15 17 4 2 3" xfId="33601"/>
    <cellStyle name="Обычный 3 15 17 4 2 3 2" xfId="33602"/>
    <cellStyle name="Обычный 3 15 17 4 2 4" xfId="33603"/>
    <cellStyle name="Обычный 3 15 17 4 3" xfId="33604"/>
    <cellStyle name="Обычный 3 15 17 4 3 2" xfId="33605"/>
    <cellStyle name="Обычный 3 15 17 4 3 2 2" xfId="33606"/>
    <cellStyle name="Обычный 3 15 17 4 3 3" xfId="33607"/>
    <cellStyle name="Обычный 3 15 17 4 4" xfId="33608"/>
    <cellStyle name="Обычный 3 15 17 4 4 2" xfId="33609"/>
    <cellStyle name="Обычный 3 15 17 4 5" xfId="33610"/>
    <cellStyle name="Обычный 3 15 17 5" xfId="33611"/>
    <cellStyle name="Обычный 3 15 17 5 2" xfId="33612"/>
    <cellStyle name="Обычный 3 15 17 5 2 2" xfId="33613"/>
    <cellStyle name="Обычный 3 15 17 5 2 2 2" xfId="33614"/>
    <cellStyle name="Обычный 3 15 17 5 2 3" xfId="33615"/>
    <cellStyle name="Обычный 3 15 17 5 3" xfId="33616"/>
    <cellStyle name="Обычный 3 15 17 5 3 2" xfId="33617"/>
    <cellStyle name="Обычный 3 15 17 5 4" xfId="33618"/>
    <cellStyle name="Обычный 3 15 17 6" xfId="33619"/>
    <cellStyle name="Обычный 3 15 17 6 2" xfId="33620"/>
    <cellStyle name="Обычный 3 15 17 6 2 2" xfId="33621"/>
    <cellStyle name="Обычный 3 15 17 6 3" xfId="33622"/>
    <cellStyle name="Обычный 3 15 17 7" xfId="33623"/>
    <cellStyle name="Обычный 3 15 17 7 2" xfId="33624"/>
    <cellStyle name="Обычный 3 15 17 8" xfId="33625"/>
    <cellStyle name="Обычный 3 15 18" xfId="33626"/>
    <cellStyle name="Обычный 3 15 18 2" xfId="33627"/>
    <cellStyle name="Обычный 3 15 18 2 2" xfId="33628"/>
    <cellStyle name="Обычный 3 15 18 2 2 2" xfId="33629"/>
    <cellStyle name="Обычный 3 15 18 2 2 2 2" xfId="33630"/>
    <cellStyle name="Обычный 3 15 18 2 2 2 2 2" xfId="33631"/>
    <cellStyle name="Обычный 3 15 18 2 2 2 2 2 2" xfId="33632"/>
    <cellStyle name="Обычный 3 15 18 2 2 2 2 3" xfId="33633"/>
    <cellStyle name="Обычный 3 15 18 2 2 2 3" xfId="33634"/>
    <cellStyle name="Обычный 3 15 18 2 2 2 3 2" xfId="33635"/>
    <cellStyle name="Обычный 3 15 18 2 2 2 4" xfId="33636"/>
    <cellStyle name="Обычный 3 15 18 2 2 3" xfId="33637"/>
    <cellStyle name="Обычный 3 15 18 2 2 3 2" xfId="33638"/>
    <cellStyle name="Обычный 3 15 18 2 2 3 2 2" xfId="33639"/>
    <cellStyle name="Обычный 3 15 18 2 2 3 3" xfId="33640"/>
    <cellStyle name="Обычный 3 15 18 2 2 4" xfId="33641"/>
    <cellStyle name="Обычный 3 15 18 2 2 4 2" xfId="33642"/>
    <cellStyle name="Обычный 3 15 18 2 2 5" xfId="33643"/>
    <cellStyle name="Обычный 3 15 18 2 3" xfId="33644"/>
    <cellStyle name="Обычный 3 15 18 2 3 2" xfId="33645"/>
    <cellStyle name="Обычный 3 15 18 2 3 2 2" xfId="33646"/>
    <cellStyle name="Обычный 3 15 18 2 3 2 2 2" xfId="33647"/>
    <cellStyle name="Обычный 3 15 18 2 3 2 2 2 2" xfId="33648"/>
    <cellStyle name="Обычный 3 15 18 2 3 2 2 3" xfId="33649"/>
    <cellStyle name="Обычный 3 15 18 2 3 2 3" xfId="33650"/>
    <cellStyle name="Обычный 3 15 18 2 3 2 3 2" xfId="33651"/>
    <cellStyle name="Обычный 3 15 18 2 3 2 4" xfId="33652"/>
    <cellStyle name="Обычный 3 15 18 2 3 3" xfId="33653"/>
    <cellStyle name="Обычный 3 15 18 2 3 3 2" xfId="33654"/>
    <cellStyle name="Обычный 3 15 18 2 3 3 2 2" xfId="33655"/>
    <cellStyle name="Обычный 3 15 18 2 3 3 3" xfId="33656"/>
    <cellStyle name="Обычный 3 15 18 2 3 4" xfId="33657"/>
    <cellStyle name="Обычный 3 15 18 2 3 4 2" xfId="33658"/>
    <cellStyle name="Обычный 3 15 18 2 3 5" xfId="33659"/>
    <cellStyle name="Обычный 3 15 18 2 4" xfId="33660"/>
    <cellStyle name="Обычный 3 15 18 2 4 2" xfId="33661"/>
    <cellStyle name="Обычный 3 15 18 2 4 2 2" xfId="33662"/>
    <cellStyle name="Обычный 3 15 18 2 4 2 2 2" xfId="33663"/>
    <cellStyle name="Обычный 3 15 18 2 4 2 3" xfId="33664"/>
    <cellStyle name="Обычный 3 15 18 2 4 3" xfId="33665"/>
    <cellStyle name="Обычный 3 15 18 2 4 3 2" xfId="33666"/>
    <cellStyle name="Обычный 3 15 18 2 4 4" xfId="33667"/>
    <cellStyle name="Обычный 3 15 18 2 5" xfId="33668"/>
    <cellStyle name="Обычный 3 15 18 2 5 2" xfId="33669"/>
    <cellStyle name="Обычный 3 15 18 2 5 2 2" xfId="33670"/>
    <cellStyle name="Обычный 3 15 18 2 5 3" xfId="33671"/>
    <cellStyle name="Обычный 3 15 18 2 6" xfId="33672"/>
    <cellStyle name="Обычный 3 15 18 2 6 2" xfId="33673"/>
    <cellStyle name="Обычный 3 15 18 2 7" xfId="33674"/>
    <cellStyle name="Обычный 3 15 18 3" xfId="33675"/>
    <cellStyle name="Обычный 3 15 18 3 2" xfId="33676"/>
    <cellStyle name="Обычный 3 15 18 3 2 2" xfId="33677"/>
    <cellStyle name="Обычный 3 15 18 3 2 2 2" xfId="33678"/>
    <cellStyle name="Обычный 3 15 18 3 2 2 2 2" xfId="33679"/>
    <cellStyle name="Обычный 3 15 18 3 2 2 3" xfId="33680"/>
    <cellStyle name="Обычный 3 15 18 3 2 3" xfId="33681"/>
    <cellStyle name="Обычный 3 15 18 3 2 3 2" xfId="33682"/>
    <cellStyle name="Обычный 3 15 18 3 2 4" xfId="33683"/>
    <cellStyle name="Обычный 3 15 18 3 3" xfId="33684"/>
    <cellStyle name="Обычный 3 15 18 3 3 2" xfId="33685"/>
    <cellStyle name="Обычный 3 15 18 3 3 2 2" xfId="33686"/>
    <cellStyle name="Обычный 3 15 18 3 3 3" xfId="33687"/>
    <cellStyle name="Обычный 3 15 18 3 4" xfId="33688"/>
    <cellStyle name="Обычный 3 15 18 3 4 2" xfId="33689"/>
    <cellStyle name="Обычный 3 15 18 3 5" xfId="33690"/>
    <cellStyle name="Обычный 3 15 18 4" xfId="33691"/>
    <cellStyle name="Обычный 3 15 18 4 2" xfId="33692"/>
    <cellStyle name="Обычный 3 15 18 4 2 2" xfId="33693"/>
    <cellStyle name="Обычный 3 15 18 4 2 2 2" xfId="33694"/>
    <cellStyle name="Обычный 3 15 18 4 2 2 2 2" xfId="33695"/>
    <cellStyle name="Обычный 3 15 18 4 2 2 3" xfId="33696"/>
    <cellStyle name="Обычный 3 15 18 4 2 3" xfId="33697"/>
    <cellStyle name="Обычный 3 15 18 4 2 3 2" xfId="33698"/>
    <cellStyle name="Обычный 3 15 18 4 2 4" xfId="33699"/>
    <cellStyle name="Обычный 3 15 18 4 3" xfId="33700"/>
    <cellStyle name="Обычный 3 15 18 4 3 2" xfId="33701"/>
    <cellStyle name="Обычный 3 15 18 4 3 2 2" xfId="33702"/>
    <cellStyle name="Обычный 3 15 18 4 3 3" xfId="33703"/>
    <cellStyle name="Обычный 3 15 18 4 4" xfId="33704"/>
    <cellStyle name="Обычный 3 15 18 4 4 2" xfId="33705"/>
    <cellStyle name="Обычный 3 15 18 4 5" xfId="33706"/>
    <cellStyle name="Обычный 3 15 18 5" xfId="33707"/>
    <cellStyle name="Обычный 3 15 18 5 2" xfId="33708"/>
    <cellStyle name="Обычный 3 15 18 5 2 2" xfId="33709"/>
    <cellStyle name="Обычный 3 15 18 5 2 2 2" xfId="33710"/>
    <cellStyle name="Обычный 3 15 18 5 2 3" xfId="33711"/>
    <cellStyle name="Обычный 3 15 18 5 3" xfId="33712"/>
    <cellStyle name="Обычный 3 15 18 5 3 2" xfId="33713"/>
    <cellStyle name="Обычный 3 15 18 5 4" xfId="33714"/>
    <cellStyle name="Обычный 3 15 18 6" xfId="33715"/>
    <cellStyle name="Обычный 3 15 18 6 2" xfId="33716"/>
    <cellStyle name="Обычный 3 15 18 6 2 2" xfId="33717"/>
    <cellStyle name="Обычный 3 15 18 6 3" xfId="33718"/>
    <cellStyle name="Обычный 3 15 18 7" xfId="33719"/>
    <cellStyle name="Обычный 3 15 18 7 2" xfId="33720"/>
    <cellStyle name="Обычный 3 15 18 8" xfId="33721"/>
    <cellStyle name="Обычный 3 15 19" xfId="33722"/>
    <cellStyle name="Обычный 3 15 19 2" xfId="33723"/>
    <cellStyle name="Обычный 3 15 19 2 2" xfId="33724"/>
    <cellStyle name="Обычный 3 15 19 2 2 2" xfId="33725"/>
    <cellStyle name="Обычный 3 15 19 2 2 2 2" xfId="33726"/>
    <cellStyle name="Обычный 3 15 19 2 2 2 2 2" xfId="33727"/>
    <cellStyle name="Обычный 3 15 19 2 2 2 2 2 2" xfId="33728"/>
    <cellStyle name="Обычный 3 15 19 2 2 2 2 3" xfId="33729"/>
    <cellStyle name="Обычный 3 15 19 2 2 2 3" xfId="33730"/>
    <cellStyle name="Обычный 3 15 19 2 2 2 3 2" xfId="33731"/>
    <cellStyle name="Обычный 3 15 19 2 2 2 4" xfId="33732"/>
    <cellStyle name="Обычный 3 15 19 2 2 3" xfId="33733"/>
    <cellStyle name="Обычный 3 15 19 2 2 3 2" xfId="33734"/>
    <cellStyle name="Обычный 3 15 19 2 2 3 2 2" xfId="33735"/>
    <cellStyle name="Обычный 3 15 19 2 2 3 3" xfId="33736"/>
    <cellStyle name="Обычный 3 15 19 2 2 4" xfId="33737"/>
    <cellStyle name="Обычный 3 15 19 2 2 4 2" xfId="33738"/>
    <cellStyle name="Обычный 3 15 19 2 2 5" xfId="33739"/>
    <cellStyle name="Обычный 3 15 19 2 3" xfId="33740"/>
    <cellStyle name="Обычный 3 15 19 2 3 2" xfId="33741"/>
    <cellStyle name="Обычный 3 15 19 2 3 2 2" xfId="33742"/>
    <cellStyle name="Обычный 3 15 19 2 3 2 2 2" xfId="33743"/>
    <cellStyle name="Обычный 3 15 19 2 3 2 2 2 2" xfId="33744"/>
    <cellStyle name="Обычный 3 15 19 2 3 2 2 3" xfId="33745"/>
    <cellStyle name="Обычный 3 15 19 2 3 2 3" xfId="33746"/>
    <cellStyle name="Обычный 3 15 19 2 3 2 3 2" xfId="33747"/>
    <cellStyle name="Обычный 3 15 19 2 3 2 4" xfId="33748"/>
    <cellStyle name="Обычный 3 15 19 2 3 3" xfId="33749"/>
    <cellStyle name="Обычный 3 15 19 2 3 3 2" xfId="33750"/>
    <cellStyle name="Обычный 3 15 19 2 3 3 2 2" xfId="33751"/>
    <cellStyle name="Обычный 3 15 19 2 3 3 3" xfId="33752"/>
    <cellStyle name="Обычный 3 15 19 2 3 4" xfId="33753"/>
    <cellStyle name="Обычный 3 15 19 2 3 4 2" xfId="33754"/>
    <cellStyle name="Обычный 3 15 19 2 3 5" xfId="33755"/>
    <cellStyle name="Обычный 3 15 19 2 4" xfId="33756"/>
    <cellStyle name="Обычный 3 15 19 2 4 2" xfId="33757"/>
    <cellStyle name="Обычный 3 15 19 2 4 2 2" xfId="33758"/>
    <cellStyle name="Обычный 3 15 19 2 4 2 2 2" xfId="33759"/>
    <cellStyle name="Обычный 3 15 19 2 4 2 3" xfId="33760"/>
    <cellStyle name="Обычный 3 15 19 2 4 3" xfId="33761"/>
    <cellStyle name="Обычный 3 15 19 2 4 3 2" xfId="33762"/>
    <cellStyle name="Обычный 3 15 19 2 4 4" xfId="33763"/>
    <cellStyle name="Обычный 3 15 19 2 5" xfId="33764"/>
    <cellStyle name="Обычный 3 15 19 2 5 2" xfId="33765"/>
    <cellStyle name="Обычный 3 15 19 2 5 2 2" xfId="33766"/>
    <cellStyle name="Обычный 3 15 19 2 5 3" xfId="33767"/>
    <cellStyle name="Обычный 3 15 19 2 6" xfId="33768"/>
    <cellStyle name="Обычный 3 15 19 2 6 2" xfId="33769"/>
    <cellStyle name="Обычный 3 15 19 2 7" xfId="33770"/>
    <cellStyle name="Обычный 3 15 19 3" xfId="33771"/>
    <cellStyle name="Обычный 3 15 19 3 2" xfId="33772"/>
    <cellStyle name="Обычный 3 15 19 3 2 2" xfId="33773"/>
    <cellStyle name="Обычный 3 15 19 3 2 2 2" xfId="33774"/>
    <cellStyle name="Обычный 3 15 19 3 2 2 2 2" xfId="33775"/>
    <cellStyle name="Обычный 3 15 19 3 2 2 3" xfId="33776"/>
    <cellStyle name="Обычный 3 15 19 3 2 3" xfId="33777"/>
    <cellStyle name="Обычный 3 15 19 3 2 3 2" xfId="33778"/>
    <cellStyle name="Обычный 3 15 19 3 2 4" xfId="33779"/>
    <cellStyle name="Обычный 3 15 19 3 3" xfId="33780"/>
    <cellStyle name="Обычный 3 15 19 3 3 2" xfId="33781"/>
    <cellStyle name="Обычный 3 15 19 3 3 2 2" xfId="33782"/>
    <cellStyle name="Обычный 3 15 19 3 3 3" xfId="33783"/>
    <cellStyle name="Обычный 3 15 19 3 4" xfId="33784"/>
    <cellStyle name="Обычный 3 15 19 3 4 2" xfId="33785"/>
    <cellStyle name="Обычный 3 15 19 3 5" xfId="33786"/>
    <cellStyle name="Обычный 3 15 19 4" xfId="33787"/>
    <cellStyle name="Обычный 3 15 19 4 2" xfId="33788"/>
    <cellStyle name="Обычный 3 15 19 4 2 2" xfId="33789"/>
    <cellStyle name="Обычный 3 15 19 4 2 2 2" xfId="33790"/>
    <cellStyle name="Обычный 3 15 19 4 2 2 2 2" xfId="33791"/>
    <cellStyle name="Обычный 3 15 19 4 2 2 3" xfId="33792"/>
    <cellStyle name="Обычный 3 15 19 4 2 3" xfId="33793"/>
    <cellStyle name="Обычный 3 15 19 4 2 3 2" xfId="33794"/>
    <cellStyle name="Обычный 3 15 19 4 2 4" xfId="33795"/>
    <cellStyle name="Обычный 3 15 19 4 3" xfId="33796"/>
    <cellStyle name="Обычный 3 15 19 4 3 2" xfId="33797"/>
    <cellStyle name="Обычный 3 15 19 4 3 2 2" xfId="33798"/>
    <cellStyle name="Обычный 3 15 19 4 3 3" xfId="33799"/>
    <cellStyle name="Обычный 3 15 19 4 4" xfId="33800"/>
    <cellStyle name="Обычный 3 15 19 4 4 2" xfId="33801"/>
    <cellStyle name="Обычный 3 15 19 4 5" xfId="33802"/>
    <cellStyle name="Обычный 3 15 19 5" xfId="33803"/>
    <cellStyle name="Обычный 3 15 19 5 2" xfId="33804"/>
    <cellStyle name="Обычный 3 15 19 5 2 2" xfId="33805"/>
    <cellStyle name="Обычный 3 15 19 5 2 2 2" xfId="33806"/>
    <cellStyle name="Обычный 3 15 19 5 2 3" xfId="33807"/>
    <cellStyle name="Обычный 3 15 19 5 3" xfId="33808"/>
    <cellStyle name="Обычный 3 15 19 5 3 2" xfId="33809"/>
    <cellStyle name="Обычный 3 15 19 5 4" xfId="33810"/>
    <cellStyle name="Обычный 3 15 19 6" xfId="33811"/>
    <cellStyle name="Обычный 3 15 19 6 2" xfId="33812"/>
    <cellStyle name="Обычный 3 15 19 6 2 2" xfId="33813"/>
    <cellStyle name="Обычный 3 15 19 6 3" xfId="33814"/>
    <cellStyle name="Обычный 3 15 19 7" xfId="33815"/>
    <cellStyle name="Обычный 3 15 19 7 2" xfId="33816"/>
    <cellStyle name="Обычный 3 15 19 8" xfId="33817"/>
    <cellStyle name="Обычный 3 15 2" xfId="33818"/>
    <cellStyle name="Обычный 3 15 2 2" xfId="33819"/>
    <cellStyle name="Обычный 3 15 2 2 2" xfId="33820"/>
    <cellStyle name="Обычный 3 15 2 2 2 2" xfId="33821"/>
    <cellStyle name="Обычный 3 15 2 2 2 2 2" xfId="33822"/>
    <cellStyle name="Обычный 3 15 2 2 2 2 2 2" xfId="33823"/>
    <cellStyle name="Обычный 3 15 2 2 2 2 2 2 2" xfId="33824"/>
    <cellStyle name="Обычный 3 15 2 2 2 2 2 3" xfId="33825"/>
    <cellStyle name="Обычный 3 15 2 2 2 2 3" xfId="33826"/>
    <cellStyle name="Обычный 3 15 2 2 2 2 3 2" xfId="33827"/>
    <cellStyle name="Обычный 3 15 2 2 2 2 4" xfId="33828"/>
    <cellStyle name="Обычный 3 15 2 2 2 3" xfId="33829"/>
    <cellStyle name="Обычный 3 15 2 2 2 3 2" xfId="33830"/>
    <cellStyle name="Обычный 3 15 2 2 2 3 2 2" xfId="33831"/>
    <cellStyle name="Обычный 3 15 2 2 2 3 3" xfId="33832"/>
    <cellStyle name="Обычный 3 15 2 2 2 4" xfId="33833"/>
    <cellStyle name="Обычный 3 15 2 2 2 4 2" xfId="33834"/>
    <cellStyle name="Обычный 3 15 2 2 2 5" xfId="33835"/>
    <cellStyle name="Обычный 3 15 2 2 3" xfId="33836"/>
    <cellStyle name="Обычный 3 15 2 2 3 2" xfId="33837"/>
    <cellStyle name="Обычный 3 15 2 2 3 2 2" xfId="33838"/>
    <cellStyle name="Обычный 3 15 2 2 3 2 2 2" xfId="33839"/>
    <cellStyle name="Обычный 3 15 2 2 3 2 2 2 2" xfId="33840"/>
    <cellStyle name="Обычный 3 15 2 2 3 2 2 3" xfId="33841"/>
    <cellStyle name="Обычный 3 15 2 2 3 2 3" xfId="33842"/>
    <cellStyle name="Обычный 3 15 2 2 3 2 3 2" xfId="33843"/>
    <cellStyle name="Обычный 3 15 2 2 3 2 4" xfId="33844"/>
    <cellStyle name="Обычный 3 15 2 2 3 3" xfId="33845"/>
    <cellStyle name="Обычный 3 15 2 2 3 3 2" xfId="33846"/>
    <cellStyle name="Обычный 3 15 2 2 3 3 2 2" xfId="33847"/>
    <cellStyle name="Обычный 3 15 2 2 3 3 3" xfId="33848"/>
    <cellStyle name="Обычный 3 15 2 2 3 4" xfId="33849"/>
    <cellStyle name="Обычный 3 15 2 2 3 4 2" xfId="33850"/>
    <cellStyle name="Обычный 3 15 2 2 3 5" xfId="33851"/>
    <cellStyle name="Обычный 3 15 2 2 4" xfId="33852"/>
    <cellStyle name="Обычный 3 15 2 2 4 2" xfId="33853"/>
    <cellStyle name="Обычный 3 15 2 2 4 2 2" xfId="33854"/>
    <cellStyle name="Обычный 3 15 2 2 4 2 2 2" xfId="33855"/>
    <cellStyle name="Обычный 3 15 2 2 4 2 3" xfId="33856"/>
    <cellStyle name="Обычный 3 15 2 2 4 3" xfId="33857"/>
    <cellStyle name="Обычный 3 15 2 2 4 3 2" xfId="33858"/>
    <cellStyle name="Обычный 3 15 2 2 4 4" xfId="33859"/>
    <cellStyle name="Обычный 3 15 2 2 5" xfId="33860"/>
    <cellStyle name="Обычный 3 15 2 2 5 2" xfId="33861"/>
    <cellStyle name="Обычный 3 15 2 2 5 2 2" xfId="33862"/>
    <cellStyle name="Обычный 3 15 2 2 5 3" xfId="33863"/>
    <cellStyle name="Обычный 3 15 2 2 6" xfId="33864"/>
    <cellStyle name="Обычный 3 15 2 2 6 2" xfId="33865"/>
    <cellStyle name="Обычный 3 15 2 2 7" xfId="33866"/>
    <cellStyle name="Обычный 3 15 2 3" xfId="33867"/>
    <cellStyle name="Обычный 3 15 2 3 2" xfId="33868"/>
    <cellStyle name="Обычный 3 15 2 3 2 2" xfId="33869"/>
    <cellStyle name="Обычный 3 15 2 3 2 2 2" xfId="33870"/>
    <cellStyle name="Обычный 3 15 2 3 2 2 2 2" xfId="33871"/>
    <cellStyle name="Обычный 3 15 2 3 2 2 3" xfId="33872"/>
    <cellStyle name="Обычный 3 15 2 3 2 3" xfId="33873"/>
    <cellStyle name="Обычный 3 15 2 3 2 3 2" xfId="33874"/>
    <cellStyle name="Обычный 3 15 2 3 2 4" xfId="33875"/>
    <cellStyle name="Обычный 3 15 2 3 3" xfId="33876"/>
    <cellStyle name="Обычный 3 15 2 3 3 2" xfId="33877"/>
    <cellStyle name="Обычный 3 15 2 3 3 2 2" xfId="33878"/>
    <cellStyle name="Обычный 3 15 2 3 3 3" xfId="33879"/>
    <cellStyle name="Обычный 3 15 2 3 4" xfId="33880"/>
    <cellStyle name="Обычный 3 15 2 3 4 2" xfId="33881"/>
    <cellStyle name="Обычный 3 15 2 3 5" xfId="33882"/>
    <cellStyle name="Обычный 3 15 2 4" xfId="33883"/>
    <cellStyle name="Обычный 3 15 2 4 2" xfId="33884"/>
    <cellStyle name="Обычный 3 15 2 4 2 2" xfId="33885"/>
    <cellStyle name="Обычный 3 15 2 4 2 2 2" xfId="33886"/>
    <cellStyle name="Обычный 3 15 2 4 2 2 2 2" xfId="33887"/>
    <cellStyle name="Обычный 3 15 2 4 2 2 3" xfId="33888"/>
    <cellStyle name="Обычный 3 15 2 4 2 3" xfId="33889"/>
    <cellStyle name="Обычный 3 15 2 4 2 3 2" xfId="33890"/>
    <cellStyle name="Обычный 3 15 2 4 2 4" xfId="33891"/>
    <cellStyle name="Обычный 3 15 2 4 3" xfId="33892"/>
    <cellStyle name="Обычный 3 15 2 4 3 2" xfId="33893"/>
    <cellStyle name="Обычный 3 15 2 4 3 2 2" xfId="33894"/>
    <cellStyle name="Обычный 3 15 2 4 3 3" xfId="33895"/>
    <cellStyle name="Обычный 3 15 2 4 4" xfId="33896"/>
    <cellStyle name="Обычный 3 15 2 4 4 2" xfId="33897"/>
    <cellStyle name="Обычный 3 15 2 4 5" xfId="33898"/>
    <cellStyle name="Обычный 3 15 2 5" xfId="33899"/>
    <cellStyle name="Обычный 3 15 2 5 2" xfId="33900"/>
    <cellStyle name="Обычный 3 15 2 5 2 2" xfId="33901"/>
    <cellStyle name="Обычный 3 15 2 5 2 2 2" xfId="33902"/>
    <cellStyle name="Обычный 3 15 2 5 2 3" xfId="33903"/>
    <cellStyle name="Обычный 3 15 2 5 3" xfId="33904"/>
    <cellStyle name="Обычный 3 15 2 5 3 2" xfId="33905"/>
    <cellStyle name="Обычный 3 15 2 5 4" xfId="33906"/>
    <cellStyle name="Обычный 3 15 2 6" xfId="33907"/>
    <cellStyle name="Обычный 3 15 2 6 2" xfId="33908"/>
    <cellStyle name="Обычный 3 15 2 6 2 2" xfId="33909"/>
    <cellStyle name="Обычный 3 15 2 6 3" xfId="33910"/>
    <cellStyle name="Обычный 3 15 2 7" xfId="33911"/>
    <cellStyle name="Обычный 3 15 2 7 2" xfId="33912"/>
    <cellStyle name="Обычный 3 15 2 8" xfId="33913"/>
    <cellStyle name="Обычный 3 15 20" xfId="33914"/>
    <cellStyle name="Обычный 3 15 20 2" xfId="33915"/>
    <cellStyle name="Обычный 3 15 20 2 2" xfId="33916"/>
    <cellStyle name="Обычный 3 15 20 2 2 2" xfId="33917"/>
    <cellStyle name="Обычный 3 15 20 2 2 2 2" xfId="33918"/>
    <cellStyle name="Обычный 3 15 20 2 2 2 2 2" xfId="33919"/>
    <cellStyle name="Обычный 3 15 20 2 2 2 2 2 2" xfId="33920"/>
    <cellStyle name="Обычный 3 15 20 2 2 2 2 3" xfId="33921"/>
    <cellStyle name="Обычный 3 15 20 2 2 2 3" xfId="33922"/>
    <cellStyle name="Обычный 3 15 20 2 2 2 3 2" xfId="33923"/>
    <cellStyle name="Обычный 3 15 20 2 2 2 4" xfId="33924"/>
    <cellStyle name="Обычный 3 15 20 2 2 3" xfId="33925"/>
    <cellStyle name="Обычный 3 15 20 2 2 3 2" xfId="33926"/>
    <cellStyle name="Обычный 3 15 20 2 2 3 2 2" xfId="33927"/>
    <cellStyle name="Обычный 3 15 20 2 2 3 3" xfId="33928"/>
    <cellStyle name="Обычный 3 15 20 2 2 4" xfId="33929"/>
    <cellStyle name="Обычный 3 15 20 2 2 4 2" xfId="33930"/>
    <cellStyle name="Обычный 3 15 20 2 2 5" xfId="33931"/>
    <cellStyle name="Обычный 3 15 20 2 3" xfId="33932"/>
    <cellStyle name="Обычный 3 15 20 2 3 2" xfId="33933"/>
    <cellStyle name="Обычный 3 15 20 2 3 2 2" xfId="33934"/>
    <cellStyle name="Обычный 3 15 20 2 3 2 2 2" xfId="33935"/>
    <cellStyle name="Обычный 3 15 20 2 3 2 2 2 2" xfId="33936"/>
    <cellStyle name="Обычный 3 15 20 2 3 2 2 3" xfId="33937"/>
    <cellStyle name="Обычный 3 15 20 2 3 2 3" xfId="33938"/>
    <cellStyle name="Обычный 3 15 20 2 3 2 3 2" xfId="33939"/>
    <cellStyle name="Обычный 3 15 20 2 3 2 4" xfId="33940"/>
    <cellStyle name="Обычный 3 15 20 2 3 3" xfId="33941"/>
    <cellStyle name="Обычный 3 15 20 2 3 3 2" xfId="33942"/>
    <cellStyle name="Обычный 3 15 20 2 3 3 2 2" xfId="33943"/>
    <cellStyle name="Обычный 3 15 20 2 3 3 3" xfId="33944"/>
    <cellStyle name="Обычный 3 15 20 2 3 4" xfId="33945"/>
    <cellStyle name="Обычный 3 15 20 2 3 4 2" xfId="33946"/>
    <cellStyle name="Обычный 3 15 20 2 3 5" xfId="33947"/>
    <cellStyle name="Обычный 3 15 20 2 4" xfId="33948"/>
    <cellStyle name="Обычный 3 15 20 2 4 2" xfId="33949"/>
    <cellStyle name="Обычный 3 15 20 2 4 2 2" xfId="33950"/>
    <cellStyle name="Обычный 3 15 20 2 4 2 2 2" xfId="33951"/>
    <cellStyle name="Обычный 3 15 20 2 4 2 3" xfId="33952"/>
    <cellStyle name="Обычный 3 15 20 2 4 3" xfId="33953"/>
    <cellStyle name="Обычный 3 15 20 2 4 3 2" xfId="33954"/>
    <cellStyle name="Обычный 3 15 20 2 4 4" xfId="33955"/>
    <cellStyle name="Обычный 3 15 20 2 5" xfId="33956"/>
    <cellStyle name="Обычный 3 15 20 2 5 2" xfId="33957"/>
    <cellStyle name="Обычный 3 15 20 2 5 2 2" xfId="33958"/>
    <cellStyle name="Обычный 3 15 20 2 5 3" xfId="33959"/>
    <cellStyle name="Обычный 3 15 20 2 6" xfId="33960"/>
    <cellStyle name="Обычный 3 15 20 2 6 2" xfId="33961"/>
    <cellStyle name="Обычный 3 15 20 2 7" xfId="33962"/>
    <cellStyle name="Обычный 3 15 20 3" xfId="33963"/>
    <cellStyle name="Обычный 3 15 20 3 2" xfId="33964"/>
    <cellStyle name="Обычный 3 15 20 3 2 2" xfId="33965"/>
    <cellStyle name="Обычный 3 15 20 3 2 2 2" xfId="33966"/>
    <cellStyle name="Обычный 3 15 20 3 2 2 2 2" xfId="33967"/>
    <cellStyle name="Обычный 3 15 20 3 2 2 3" xfId="33968"/>
    <cellStyle name="Обычный 3 15 20 3 2 3" xfId="33969"/>
    <cellStyle name="Обычный 3 15 20 3 2 3 2" xfId="33970"/>
    <cellStyle name="Обычный 3 15 20 3 2 4" xfId="33971"/>
    <cellStyle name="Обычный 3 15 20 3 3" xfId="33972"/>
    <cellStyle name="Обычный 3 15 20 3 3 2" xfId="33973"/>
    <cellStyle name="Обычный 3 15 20 3 3 2 2" xfId="33974"/>
    <cellStyle name="Обычный 3 15 20 3 3 3" xfId="33975"/>
    <cellStyle name="Обычный 3 15 20 3 4" xfId="33976"/>
    <cellStyle name="Обычный 3 15 20 3 4 2" xfId="33977"/>
    <cellStyle name="Обычный 3 15 20 3 5" xfId="33978"/>
    <cellStyle name="Обычный 3 15 20 4" xfId="33979"/>
    <cellStyle name="Обычный 3 15 20 4 2" xfId="33980"/>
    <cellStyle name="Обычный 3 15 20 4 2 2" xfId="33981"/>
    <cellStyle name="Обычный 3 15 20 4 2 2 2" xfId="33982"/>
    <cellStyle name="Обычный 3 15 20 4 2 2 2 2" xfId="33983"/>
    <cellStyle name="Обычный 3 15 20 4 2 2 3" xfId="33984"/>
    <cellStyle name="Обычный 3 15 20 4 2 3" xfId="33985"/>
    <cellStyle name="Обычный 3 15 20 4 2 3 2" xfId="33986"/>
    <cellStyle name="Обычный 3 15 20 4 2 4" xfId="33987"/>
    <cellStyle name="Обычный 3 15 20 4 3" xfId="33988"/>
    <cellStyle name="Обычный 3 15 20 4 3 2" xfId="33989"/>
    <cellStyle name="Обычный 3 15 20 4 3 2 2" xfId="33990"/>
    <cellStyle name="Обычный 3 15 20 4 3 3" xfId="33991"/>
    <cellStyle name="Обычный 3 15 20 4 4" xfId="33992"/>
    <cellStyle name="Обычный 3 15 20 4 4 2" xfId="33993"/>
    <cellStyle name="Обычный 3 15 20 4 5" xfId="33994"/>
    <cellStyle name="Обычный 3 15 20 5" xfId="33995"/>
    <cellStyle name="Обычный 3 15 20 5 2" xfId="33996"/>
    <cellStyle name="Обычный 3 15 20 5 2 2" xfId="33997"/>
    <cellStyle name="Обычный 3 15 20 5 2 2 2" xfId="33998"/>
    <cellStyle name="Обычный 3 15 20 5 2 3" xfId="33999"/>
    <cellStyle name="Обычный 3 15 20 5 3" xfId="34000"/>
    <cellStyle name="Обычный 3 15 20 5 3 2" xfId="34001"/>
    <cellStyle name="Обычный 3 15 20 5 4" xfId="34002"/>
    <cellStyle name="Обычный 3 15 20 6" xfId="34003"/>
    <cellStyle name="Обычный 3 15 20 6 2" xfId="34004"/>
    <cellStyle name="Обычный 3 15 20 6 2 2" xfId="34005"/>
    <cellStyle name="Обычный 3 15 20 6 3" xfId="34006"/>
    <cellStyle name="Обычный 3 15 20 7" xfId="34007"/>
    <cellStyle name="Обычный 3 15 20 7 2" xfId="34008"/>
    <cellStyle name="Обычный 3 15 20 8" xfId="34009"/>
    <cellStyle name="Обычный 3 15 21" xfId="34010"/>
    <cellStyle name="Обычный 3 15 21 2" xfId="34011"/>
    <cellStyle name="Обычный 3 15 21 2 2" xfId="34012"/>
    <cellStyle name="Обычный 3 15 21 2 2 2" xfId="34013"/>
    <cellStyle name="Обычный 3 15 21 2 2 2 2" xfId="34014"/>
    <cellStyle name="Обычный 3 15 21 2 2 2 2 2" xfId="34015"/>
    <cellStyle name="Обычный 3 15 21 2 2 2 2 2 2" xfId="34016"/>
    <cellStyle name="Обычный 3 15 21 2 2 2 2 3" xfId="34017"/>
    <cellStyle name="Обычный 3 15 21 2 2 2 3" xfId="34018"/>
    <cellStyle name="Обычный 3 15 21 2 2 2 3 2" xfId="34019"/>
    <cellStyle name="Обычный 3 15 21 2 2 2 4" xfId="34020"/>
    <cellStyle name="Обычный 3 15 21 2 2 3" xfId="34021"/>
    <cellStyle name="Обычный 3 15 21 2 2 3 2" xfId="34022"/>
    <cellStyle name="Обычный 3 15 21 2 2 3 2 2" xfId="34023"/>
    <cellStyle name="Обычный 3 15 21 2 2 3 3" xfId="34024"/>
    <cellStyle name="Обычный 3 15 21 2 2 4" xfId="34025"/>
    <cellStyle name="Обычный 3 15 21 2 2 4 2" xfId="34026"/>
    <cellStyle name="Обычный 3 15 21 2 2 5" xfId="34027"/>
    <cellStyle name="Обычный 3 15 21 2 3" xfId="34028"/>
    <cellStyle name="Обычный 3 15 21 2 3 2" xfId="34029"/>
    <cellStyle name="Обычный 3 15 21 2 3 2 2" xfId="34030"/>
    <cellStyle name="Обычный 3 15 21 2 3 2 2 2" xfId="34031"/>
    <cellStyle name="Обычный 3 15 21 2 3 2 2 2 2" xfId="34032"/>
    <cellStyle name="Обычный 3 15 21 2 3 2 2 3" xfId="34033"/>
    <cellStyle name="Обычный 3 15 21 2 3 2 3" xfId="34034"/>
    <cellStyle name="Обычный 3 15 21 2 3 2 3 2" xfId="34035"/>
    <cellStyle name="Обычный 3 15 21 2 3 2 4" xfId="34036"/>
    <cellStyle name="Обычный 3 15 21 2 3 3" xfId="34037"/>
    <cellStyle name="Обычный 3 15 21 2 3 3 2" xfId="34038"/>
    <cellStyle name="Обычный 3 15 21 2 3 3 2 2" xfId="34039"/>
    <cellStyle name="Обычный 3 15 21 2 3 3 3" xfId="34040"/>
    <cellStyle name="Обычный 3 15 21 2 3 4" xfId="34041"/>
    <cellStyle name="Обычный 3 15 21 2 3 4 2" xfId="34042"/>
    <cellStyle name="Обычный 3 15 21 2 3 5" xfId="34043"/>
    <cellStyle name="Обычный 3 15 21 2 4" xfId="34044"/>
    <cellStyle name="Обычный 3 15 21 2 4 2" xfId="34045"/>
    <cellStyle name="Обычный 3 15 21 2 4 2 2" xfId="34046"/>
    <cellStyle name="Обычный 3 15 21 2 4 2 2 2" xfId="34047"/>
    <cellStyle name="Обычный 3 15 21 2 4 2 3" xfId="34048"/>
    <cellStyle name="Обычный 3 15 21 2 4 3" xfId="34049"/>
    <cellStyle name="Обычный 3 15 21 2 4 3 2" xfId="34050"/>
    <cellStyle name="Обычный 3 15 21 2 4 4" xfId="34051"/>
    <cellStyle name="Обычный 3 15 21 2 5" xfId="34052"/>
    <cellStyle name="Обычный 3 15 21 2 5 2" xfId="34053"/>
    <cellStyle name="Обычный 3 15 21 2 5 2 2" xfId="34054"/>
    <cellStyle name="Обычный 3 15 21 2 5 3" xfId="34055"/>
    <cellStyle name="Обычный 3 15 21 2 6" xfId="34056"/>
    <cellStyle name="Обычный 3 15 21 2 6 2" xfId="34057"/>
    <cellStyle name="Обычный 3 15 21 2 7" xfId="34058"/>
    <cellStyle name="Обычный 3 15 21 3" xfId="34059"/>
    <cellStyle name="Обычный 3 15 21 3 2" xfId="34060"/>
    <cellStyle name="Обычный 3 15 21 3 2 2" xfId="34061"/>
    <cellStyle name="Обычный 3 15 21 3 2 2 2" xfId="34062"/>
    <cellStyle name="Обычный 3 15 21 3 2 2 2 2" xfId="34063"/>
    <cellStyle name="Обычный 3 15 21 3 2 2 3" xfId="34064"/>
    <cellStyle name="Обычный 3 15 21 3 2 3" xfId="34065"/>
    <cellStyle name="Обычный 3 15 21 3 2 3 2" xfId="34066"/>
    <cellStyle name="Обычный 3 15 21 3 2 4" xfId="34067"/>
    <cellStyle name="Обычный 3 15 21 3 3" xfId="34068"/>
    <cellStyle name="Обычный 3 15 21 3 3 2" xfId="34069"/>
    <cellStyle name="Обычный 3 15 21 3 3 2 2" xfId="34070"/>
    <cellStyle name="Обычный 3 15 21 3 3 3" xfId="34071"/>
    <cellStyle name="Обычный 3 15 21 3 4" xfId="34072"/>
    <cellStyle name="Обычный 3 15 21 3 4 2" xfId="34073"/>
    <cellStyle name="Обычный 3 15 21 3 5" xfId="34074"/>
    <cellStyle name="Обычный 3 15 21 4" xfId="34075"/>
    <cellStyle name="Обычный 3 15 21 4 2" xfId="34076"/>
    <cellStyle name="Обычный 3 15 21 4 2 2" xfId="34077"/>
    <cellStyle name="Обычный 3 15 21 4 2 2 2" xfId="34078"/>
    <cellStyle name="Обычный 3 15 21 4 2 2 2 2" xfId="34079"/>
    <cellStyle name="Обычный 3 15 21 4 2 2 3" xfId="34080"/>
    <cellStyle name="Обычный 3 15 21 4 2 3" xfId="34081"/>
    <cellStyle name="Обычный 3 15 21 4 2 3 2" xfId="34082"/>
    <cellStyle name="Обычный 3 15 21 4 2 4" xfId="34083"/>
    <cellStyle name="Обычный 3 15 21 4 3" xfId="34084"/>
    <cellStyle name="Обычный 3 15 21 4 3 2" xfId="34085"/>
    <cellStyle name="Обычный 3 15 21 4 3 2 2" xfId="34086"/>
    <cellStyle name="Обычный 3 15 21 4 3 3" xfId="34087"/>
    <cellStyle name="Обычный 3 15 21 4 4" xfId="34088"/>
    <cellStyle name="Обычный 3 15 21 4 4 2" xfId="34089"/>
    <cellStyle name="Обычный 3 15 21 4 5" xfId="34090"/>
    <cellStyle name="Обычный 3 15 21 5" xfId="34091"/>
    <cellStyle name="Обычный 3 15 21 5 2" xfId="34092"/>
    <cellStyle name="Обычный 3 15 21 5 2 2" xfId="34093"/>
    <cellStyle name="Обычный 3 15 21 5 2 2 2" xfId="34094"/>
    <cellStyle name="Обычный 3 15 21 5 2 3" xfId="34095"/>
    <cellStyle name="Обычный 3 15 21 5 3" xfId="34096"/>
    <cellStyle name="Обычный 3 15 21 5 3 2" xfId="34097"/>
    <cellStyle name="Обычный 3 15 21 5 4" xfId="34098"/>
    <cellStyle name="Обычный 3 15 21 6" xfId="34099"/>
    <cellStyle name="Обычный 3 15 21 6 2" xfId="34100"/>
    <cellStyle name="Обычный 3 15 21 6 2 2" xfId="34101"/>
    <cellStyle name="Обычный 3 15 21 6 3" xfId="34102"/>
    <cellStyle name="Обычный 3 15 21 7" xfId="34103"/>
    <cellStyle name="Обычный 3 15 21 7 2" xfId="34104"/>
    <cellStyle name="Обычный 3 15 21 8" xfId="34105"/>
    <cellStyle name="Обычный 3 15 22" xfId="34106"/>
    <cellStyle name="Обычный 3 15 22 2" xfId="34107"/>
    <cellStyle name="Обычный 3 15 22 2 2" xfId="34108"/>
    <cellStyle name="Обычный 3 15 22 2 2 2" xfId="34109"/>
    <cellStyle name="Обычный 3 15 22 2 2 2 2" xfId="34110"/>
    <cellStyle name="Обычный 3 15 22 2 2 2 2 2" xfId="34111"/>
    <cellStyle name="Обычный 3 15 22 2 2 2 2 2 2" xfId="34112"/>
    <cellStyle name="Обычный 3 15 22 2 2 2 2 3" xfId="34113"/>
    <cellStyle name="Обычный 3 15 22 2 2 2 3" xfId="34114"/>
    <cellStyle name="Обычный 3 15 22 2 2 2 3 2" xfId="34115"/>
    <cellStyle name="Обычный 3 15 22 2 2 2 4" xfId="34116"/>
    <cellStyle name="Обычный 3 15 22 2 2 3" xfId="34117"/>
    <cellStyle name="Обычный 3 15 22 2 2 3 2" xfId="34118"/>
    <cellStyle name="Обычный 3 15 22 2 2 3 2 2" xfId="34119"/>
    <cellStyle name="Обычный 3 15 22 2 2 3 3" xfId="34120"/>
    <cellStyle name="Обычный 3 15 22 2 2 4" xfId="34121"/>
    <cellStyle name="Обычный 3 15 22 2 2 4 2" xfId="34122"/>
    <cellStyle name="Обычный 3 15 22 2 2 5" xfId="34123"/>
    <cellStyle name="Обычный 3 15 22 2 3" xfId="34124"/>
    <cellStyle name="Обычный 3 15 22 2 3 2" xfId="34125"/>
    <cellStyle name="Обычный 3 15 22 2 3 2 2" xfId="34126"/>
    <cellStyle name="Обычный 3 15 22 2 3 2 2 2" xfId="34127"/>
    <cellStyle name="Обычный 3 15 22 2 3 2 2 2 2" xfId="34128"/>
    <cellStyle name="Обычный 3 15 22 2 3 2 2 3" xfId="34129"/>
    <cellStyle name="Обычный 3 15 22 2 3 2 3" xfId="34130"/>
    <cellStyle name="Обычный 3 15 22 2 3 2 3 2" xfId="34131"/>
    <cellStyle name="Обычный 3 15 22 2 3 2 4" xfId="34132"/>
    <cellStyle name="Обычный 3 15 22 2 3 3" xfId="34133"/>
    <cellStyle name="Обычный 3 15 22 2 3 3 2" xfId="34134"/>
    <cellStyle name="Обычный 3 15 22 2 3 3 2 2" xfId="34135"/>
    <cellStyle name="Обычный 3 15 22 2 3 3 3" xfId="34136"/>
    <cellStyle name="Обычный 3 15 22 2 3 4" xfId="34137"/>
    <cellStyle name="Обычный 3 15 22 2 3 4 2" xfId="34138"/>
    <cellStyle name="Обычный 3 15 22 2 3 5" xfId="34139"/>
    <cellStyle name="Обычный 3 15 22 2 4" xfId="34140"/>
    <cellStyle name="Обычный 3 15 22 2 4 2" xfId="34141"/>
    <cellStyle name="Обычный 3 15 22 2 4 2 2" xfId="34142"/>
    <cellStyle name="Обычный 3 15 22 2 4 2 2 2" xfId="34143"/>
    <cellStyle name="Обычный 3 15 22 2 4 2 3" xfId="34144"/>
    <cellStyle name="Обычный 3 15 22 2 4 3" xfId="34145"/>
    <cellStyle name="Обычный 3 15 22 2 4 3 2" xfId="34146"/>
    <cellStyle name="Обычный 3 15 22 2 4 4" xfId="34147"/>
    <cellStyle name="Обычный 3 15 22 2 5" xfId="34148"/>
    <cellStyle name="Обычный 3 15 22 2 5 2" xfId="34149"/>
    <cellStyle name="Обычный 3 15 22 2 5 2 2" xfId="34150"/>
    <cellStyle name="Обычный 3 15 22 2 5 3" xfId="34151"/>
    <cellStyle name="Обычный 3 15 22 2 6" xfId="34152"/>
    <cellStyle name="Обычный 3 15 22 2 6 2" xfId="34153"/>
    <cellStyle name="Обычный 3 15 22 2 7" xfId="34154"/>
    <cellStyle name="Обычный 3 15 22 3" xfId="34155"/>
    <cellStyle name="Обычный 3 15 22 3 2" xfId="34156"/>
    <cellStyle name="Обычный 3 15 22 3 2 2" xfId="34157"/>
    <cellStyle name="Обычный 3 15 22 3 2 2 2" xfId="34158"/>
    <cellStyle name="Обычный 3 15 22 3 2 2 2 2" xfId="34159"/>
    <cellStyle name="Обычный 3 15 22 3 2 2 3" xfId="34160"/>
    <cellStyle name="Обычный 3 15 22 3 2 3" xfId="34161"/>
    <cellStyle name="Обычный 3 15 22 3 2 3 2" xfId="34162"/>
    <cellStyle name="Обычный 3 15 22 3 2 4" xfId="34163"/>
    <cellStyle name="Обычный 3 15 22 3 3" xfId="34164"/>
    <cellStyle name="Обычный 3 15 22 3 3 2" xfId="34165"/>
    <cellStyle name="Обычный 3 15 22 3 3 2 2" xfId="34166"/>
    <cellStyle name="Обычный 3 15 22 3 3 3" xfId="34167"/>
    <cellStyle name="Обычный 3 15 22 3 4" xfId="34168"/>
    <cellStyle name="Обычный 3 15 22 3 4 2" xfId="34169"/>
    <cellStyle name="Обычный 3 15 22 3 5" xfId="34170"/>
    <cellStyle name="Обычный 3 15 22 4" xfId="34171"/>
    <cellStyle name="Обычный 3 15 22 4 2" xfId="34172"/>
    <cellStyle name="Обычный 3 15 22 4 2 2" xfId="34173"/>
    <cellStyle name="Обычный 3 15 22 4 2 2 2" xfId="34174"/>
    <cellStyle name="Обычный 3 15 22 4 2 2 2 2" xfId="34175"/>
    <cellStyle name="Обычный 3 15 22 4 2 2 3" xfId="34176"/>
    <cellStyle name="Обычный 3 15 22 4 2 3" xfId="34177"/>
    <cellStyle name="Обычный 3 15 22 4 2 3 2" xfId="34178"/>
    <cellStyle name="Обычный 3 15 22 4 2 4" xfId="34179"/>
    <cellStyle name="Обычный 3 15 22 4 3" xfId="34180"/>
    <cellStyle name="Обычный 3 15 22 4 3 2" xfId="34181"/>
    <cellStyle name="Обычный 3 15 22 4 3 2 2" xfId="34182"/>
    <cellStyle name="Обычный 3 15 22 4 3 3" xfId="34183"/>
    <cellStyle name="Обычный 3 15 22 4 4" xfId="34184"/>
    <cellStyle name="Обычный 3 15 22 4 4 2" xfId="34185"/>
    <cellStyle name="Обычный 3 15 22 4 5" xfId="34186"/>
    <cellStyle name="Обычный 3 15 22 5" xfId="34187"/>
    <cellStyle name="Обычный 3 15 22 5 2" xfId="34188"/>
    <cellStyle name="Обычный 3 15 22 5 2 2" xfId="34189"/>
    <cellStyle name="Обычный 3 15 22 5 2 2 2" xfId="34190"/>
    <cellStyle name="Обычный 3 15 22 5 2 3" xfId="34191"/>
    <cellStyle name="Обычный 3 15 22 5 3" xfId="34192"/>
    <cellStyle name="Обычный 3 15 22 5 3 2" xfId="34193"/>
    <cellStyle name="Обычный 3 15 22 5 4" xfId="34194"/>
    <cellStyle name="Обычный 3 15 22 6" xfId="34195"/>
    <cellStyle name="Обычный 3 15 22 6 2" xfId="34196"/>
    <cellStyle name="Обычный 3 15 22 6 2 2" xfId="34197"/>
    <cellStyle name="Обычный 3 15 22 6 3" xfId="34198"/>
    <cellStyle name="Обычный 3 15 22 7" xfId="34199"/>
    <cellStyle name="Обычный 3 15 22 7 2" xfId="34200"/>
    <cellStyle name="Обычный 3 15 22 8" xfId="34201"/>
    <cellStyle name="Обычный 3 15 23" xfId="34202"/>
    <cellStyle name="Обычный 3 15 23 2" xfId="34203"/>
    <cellStyle name="Обычный 3 15 23 2 2" xfId="34204"/>
    <cellStyle name="Обычный 3 15 23 2 2 2" xfId="34205"/>
    <cellStyle name="Обычный 3 15 23 2 2 2 2" xfId="34206"/>
    <cellStyle name="Обычный 3 15 23 2 2 2 2 2" xfId="34207"/>
    <cellStyle name="Обычный 3 15 23 2 2 2 2 2 2" xfId="34208"/>
    <cellStyle name="Обычный 3 15 23 2 2 2 2 3" xfId="34209"/>
    <cellStyle name="Обычный 3 15 23 2 2 2 3" xfId="34210"/>
    <cellStyle name="Обычный 3 15 23 2 2 2 3 2" xfId="34211"/>
    <cellStyle name="Обычный 3 15 23 2 2 2 4" xfId="34212"/>
    <cellStyle name="Обычный 3 15 23 2 2 3" xfId="34213"/>
    <cellStyle name="Обычный 3 15 23 2 2 3 2" xfId="34214"/>
    <cellStyle name="Обычный 3 15 23 2 2 3 2 2" xfId="34215"/>
    <cellStyle name="Обычный 3 15 23 2 2 3 3" xfId="34216"/>
    <cellStyle name="Обычный 3 15 23 2 2 4" xfId="34217"/>
    <cellStyle name="Обычный 3 15 23 2 2 4 2" xfId="34218"/>
    <cellStyle name="Обычный 3 15 23 2 2 5" xfId="34219"/>
    <cellStyle name="Обычный 3 15 23 2 3" xfId="34220"/>
    <cellStyle name="Обычный 3 15 23 2 3 2" xfId="34221"/>
    <cellStyle name="Обычный 3 15 23 2 3 2 2" xfId="34222"/>
    <cellStyle name="Обычный 3 15 23 2 3 2 2 2" xfId="34223"/>
    <cellStyle name="Обычный 3 15 23 2 3 2 2 2 2" xfId="34224"/>
    <cellStyle name="Обычный 3 15 23 2 3 2 2 3" xfId="34225"/>
    <cellStyle name="Обычный 3 15 23 2 3 2 3" xfId="34226"/>
    <cellStyle name="Обычный 3 15 23 2 3 2 3 2" xfId="34227"/>
    <cellStyle name="Обычный 3 15 23 2 3 2 4" xfId="34228"/>
    <cellStyle name="Обычный 3 15 23 2 3 3" xfId="34229"/>
    <cellStyle name="Обычный 3 15 23 2 3 3 2" xfId="34230"/>
    <cellStyle name="Обычный 3 15 23 2 3 3 2 2" xfId="34231"/>
    <cellStyle name="Обычный 3 15 23 2 3 3 3" xfId="34232"/>
    <cellStyle name="Обычный 3 15 23 2 3 4" xfId="34233"/>
    <cellStyle name="Обычный 3 15 23 2 3 4 2" xfId="34234"/>
    <cellStyle name="Обычный 3 15 23 2 3 5" xfId="34235"/>
    <cellStyle name="Обычный 3 15 23 2 4" xfId="34236"/>
    <cellStyle name="Обычный 3 15 23 2 4 2" xfId="34237"/>
    <cellStyle name="Обычный 3 15 23 2 4 2 2" xfId="34238"/>
    <cellStyle name="Обычный 3 15 23 2 4 2 2 2" xfId="34239"/>
    <cellStyle name="Обычный 3 15 23 2 4 2 3" xfId="34240"/>
    <cellStyle name="Обычный 3 15 23 2 4 3" xfId="34241"/>
    <cellStyle name="Обычный 3 15 23 2 4 3 2" xfId="34242"/>
    <cellStyle name="Обычный 3 15 23 2 4 4" xfId="34243"/>
    <cellStyle name="Обычный 3 15 23 2 5" xfId="34244"/>
    <cellStyle name="Обычный 3 15 23 2 5 2" xfId="34245"/>
    <cellStyle name="Обычный 3 15 23 2 5 2 2" xfId="34246"/>
    <cellStyle name="Обычный 3 15 23 2 5 3" xfId="34247"/>
    <cellStyle name="Обычный 3 15 23 2 6" xfId="34248"/>
    <cellStyle name="Обычный 3 15 23 2 6 2" xfId="34249"/>
    <cellStyle name="Обычный 3 15 23 2 7" xfId="34250"/>
    <cellStyle name="Обычный 3 15 23 3" xfId="34251"/>
    <cellStyle name="Обычный 3 15 23 3 2" xfId="34252"/>
    <cellStyle name="Обычный 3 15 23 3 2 2" xfId="34253"/>
    <cellStyle name="Обычный 3 15 23 3 2 2 2" xfId="34254"/>
    <cellStyle name="Обычный 3 15 23 3 2 2 2 2" xfId="34255"/>
    <cellStyle name="Обычный 3 15 23 3 2 2 3" xfId="34256"/>
    <cellStyle name="Обычный 3 15 23 3 2 3" xfId="34257"/>
    <cellStyle name="Обычный 3 15 23 3 2 3 2" xfId="34258"/>
    <cellStyle name="Обычный 3 15 23 3 2 4" xfId="34259"/>
    <cellStyle name="Обычный 3 15 23 3 3" xfId="34260"/>
    <cellStyle name="Обычный 3 15 23 3 3 2" xfId="34261"/>
    <cellStyle name="Обычный 3 15 23 3 3 2 2" xfId="34262"/>
    <cellStyle name="Обычный 3 15 23 3 3 3" xfId="34263"/>
    <cellStyle name="Обычный 3 15 23 3 4" xfId="34264"/>
    <cellStyle name="Обычный 3 15 23 3 4 2" xfId="34265"/>
    <cellStyle name="Обычный 3 15 23 3 5" xfId="34266"/>
    <cellStyle name="Обычный 3 15 23 4" xfId="34267"/>
    <cellStyle name="Обычный 3 15 23 4 2" xfId="34268"/>
    <cellStyle name="Обычный 3 15 23 4 2 2" xfId="34269"/>
    <cellStyle name="Обычный 3 15 23 4 2 2 2" xfId="34270"/>
    <cellStyle name="Обычный 3 15 23 4 2 2 2 2" xfId="34271"/>
    <cellStyle name="Обычный 3 15 23 4 2 2 3" xfId="34272"/>
    <cellStyle name="Обычный 3 15 23 4 2 3" xfId="34273"/>
    <cellStyle name="Обычный 3 15 23 4 2 3 2" xfId="34274"/>
    <cellStyle name="Обычный 3 15 23 4 2 4" xfId="34275"/>
    <cellStyle name="Обычный 3 15 23 4 3" xfId="34276"/>
    <cellStyle name="Обычный 3 15 23 4 3 2" xfId="34277"/>
    <cellStyle name="Обычный 3 15 23 4 3 2 2" xfId="34278"/>
    <cellStyle name="Обычный 3 15 23 4 3 3" xfId="34279"/>
    <cellStyle name="Обычный 3 15 23 4 4" xfId="34280"/>
    <cellStyle name="Обычный 3 15 23 4 4 2" xfId="34281"/>
    <cellStyle name="Обычный 3 15 23 4 5" xfId="34282"/>
    <cellStyle name="Обычный 3 15 23 5" xfId="34283"/>
    <cellStyle name="Обычный 3 15 23 5 2" xfId="34284"/>
    <cellStyle name="Обычный 3 15 23 5 2 2" xfId="34285"/>
    <cellStyle name="Обычный 3 15 23 5 2 2 2" xfId="34286"/>
    <cellStyle name="Обычный 3 15 23 5 2 3" xfId="34287"/>
    <cellStyle name="Обычный 3 15 23 5 3" xfId="34288"/>
    <cellStyle name="Обычный 3 15 23 5 3 2" xfId="34289"/>
    <cellStyle name="Обычный 3 15 23 5 4" xfId="34290"/>
    <cellStyle name="Обычный 3 15 23 6" xfId="34291"/>
    <cellStyle name="Обычный 3 15 23 6 2" xfId="34292"/>
    <cellStyle name="Обычный 3 15 23 6 2 2" xfId="34293"/>
    <cellStyle name="Обычный 3 15 23 6 3" xfId="34294"/>
    <cellStyle name="Обычный 3 15 23 7" xfId="34295"/>
    <cellStyle name="Обычный 3 15 23 7 2" xfId="34296"/>
    <cellStyle name="Обычный 3 15 23 8" xfId="34297"/>
    <cellStyle name="Обычный 3 15 24" xfId="34298"/>
    <cellStyle name="Обычный 3 15 24 2" xfId="34299"/>
    <cellStyle name="Обычный 3 15 24 2 2" xfId="34300"/>
    <cellStyle name="Обычный 3 15 24 2 2 2" xfId="34301"/>
    <cellStyle name="Обычный 3 15 24 2 2 2 2" xfId="34302"/>
    <cellStyle name="Обычный 3 15 24 2 2 2 2 2" xfId="34303"/>
    <cellStyle name="Обычный 3 15 24 2 2 2 2 2 2" xfId="34304"/>
    <cellStyle name="Обычный 3 15 24 2 2 2 2 3" xfId="34305"/>
    <cellStyle name="Обычный 3 15 24 2 2 2 3" xfId="34306"/>
    <cellStyle name="Обычный 3 15 24 2 2 2 3 2" xfId="34307"/>
    <cellStyle name="Обычный 3 15 24 2 2 2 4" xfId="34308"/>
    <cellStyle name="Обычный 3 15 24 2 2 3" xfId="34309"/>
    <cellStyle name="Обычный 3 15 24 2 2 3 2" xfId="34310"/>
    <cellStyle name="Обычный 3 15 24 2 2 3 2 2" xfId="34311"/>
    <cellStyle name="Обычный 3 15 24 2 2 3 3" xfId="34312"/>
    <cellStyle name="Обычный 3 15 24 2 2 4" xfId="34313"/>
    <cellStyle name="Обычный 3 15 24 2 2 4 2" xfId="34314"/>
    <cellStyle name="Обычный 3 15 24 2 2 5" xfId="34315"/>
    <cellStyle name="Обычный 3 15 24 2 3" xfId="34316"/>
    <cellStyle name="Обычный 3 15 24 2 3 2" xfId="34317"/>
    <cellStyle name="Обычный 3 15 24 2 3 2 2" xfId="34318"/>
    <cellStyle name="Обычный 3 15 24 2 3 2 2 2" xfId="34319"/>
    <cellStyle name="Обычный 3 15 24 2 3 2 2 2 2" xfId="34320"/>
    <cellStyle name="Обычный 3 15 24 2 3 2 2 3" xfId="34321"/>
    <cellStyle name="Обычный 3 15 24 2 3 2 3" xfId="34322"/>
    <cellStyle name="Обычный 3 15 24 2 3 2 3 2" xfId="34323"/>
    <cellStyle name="Обычный 3 15 24 2 3 2 4" xfId="34324"/>
    <cellStyle name="Обычный 3 15 24 2 3 3" xfId="34325"/>
    <cellStyle name="Обычный 3 15 24 2 3 3 2" xfId="34326"/>
    <cellStyle name="Обычный 3 15 24 2 3 3 2 2" xfId="34327"/>
    <cellStyle name="Обычный 3 15 24 2 3 3 3" xfId="34328"/>
    <cellStyle name="Обычный 3 15 24 2 3 4" xfId="34329"/>
    <cellStyle name="Обычный 3 15 24 2 3 4 2" xfId="34330"/>
    <cellStyle name="Обычный 3 15 24 2 3 5" xfId="34331"/>
    <cellStyle name="Обычный 3 15 24 2 4" xfId="34332"/>
    <cellStyle name="Обычный 3 15 24 2 4 2" xfId="34333"/>
    <cellStyle name="Обычный 3 15 24 2 4 2 2" xfId="34334"/>
    <cellStyle name="Обычный 3 15 24 2 4 2 2 2" xfId="34335"/>
    <cellStyle name="Обычный 3 15 24 2 4 2 3" xfId="34336"/>
    <cellStyle name="Обычный 3 15 24 2 4 3" xfId="34337"/>
    <cellStyle name="Обычный 3 15 24 2 4 3 2" xfId="34338"/>
    <cellStyle name="Обычный 3 15 24 2 4 4" xfId="34339"/>
    <cellStyle name="Обычный 3 15 24 2 5" xfId="34340"/>
    <cellStyle name="Обычный 3 15 24 2 5 2" xfId="34341"/>
    <cellStyle name="Обычный 3 15 24 2 5 2 2" xfId="34342"/>
    <cellStyle name="Обычный 3 15 24 2 5 3" xfId="34343"/>
    <cellStyle name="Обычный 3 15 24 2 6" xfId="34344"/>
    <cellStyle name="Обычный 3 15 24 2 6 2" xfId="34345"/>
    <cellStyle name="Обычный 3 15 24 2 7" xfId="34346"/>
    <cellStyle name="Обычный 3 15 24 3" xfId="34347"/>
    <cellStyle name="Обычный 3 15 24 3 2" xfId="34348"/>
    <cellStyle name="Обычный 3 15 24 3 2 2" xfId="34349"/>
    <cellStyle name="Обычный 3 15 24 3 2 2 2" xfId="34350"/>
    <cellStyle name="Обычный 3 15 24 3 2 2 2 2" xfId="34351"/>
    <cellStyle name="Обычный 3 15 24 3 2 2 3" xfId="34352"/>
    <cellStyle name="Обычный 3 15 24 3 2 3" xfId="34353"/>
    <cellStyle name="Обычный 3 15 24 3 2 3 2" xfId="34354"/>
    <cellStyle name="Обычный 3 15 24 3 2 4" xfId="34355"/>
    <cellStyle name="Обычный 3 15 24 3 3" xfId="34356"/>
    <cellStyle name="Обычный 3 15 24 3 3 2" xfId="34357"/>
    <cellStyle name="Обычный 3 15 24 3 3 2 2" xfId="34358"/>
    <cellStyle name="Обычный 3 15 24 3 3 3" xfId="34359"/>
    <cellStyle name="Обычный 3 15 24 3 4" xfId="34360"/>
    <cellStyle name="Обычный 3 15 24 3 4 2" xfId="34361"/>
    <cellStyle name="Обычный 3 15 24 3 5" xfId="34362"/>
    <cellStyle name="Обычный 3 15 24 4" xfId="34363"/>
    <cellStyle name="Обычный 3 15 24 4 2" xfId="34364"/>
    <cellStyle name="Обычный 3 15 24 4 2 2" xfId="34365"/>
    <cellStyle name="Обычный 3 15 24 4 2 2 2" xfId="34366"/>
    <cellStyle name="Обычный 3 15 24 4 2 2 2 2" xfId="34367"/>
    <cellStyle name="Обычный 3 15 24 4 2 2 3" xfId="34368"/>
    <cellStyle name="Обычный 3 15 24 4 2 3" xfId="34369"/>
    <cellStyle name="Обычный 3 15 24 4 2 3 2" xfId="34370"/>
    <cellStyle name="Обычный 3 15 24 4 2 4" xfId="34371"/>
    <cellStyle name="Обычный 3 15 24 4 3" xfId="34372"/>
    <cellStyle name="Обычный 3 15 24 4 3 2" xfId="34373"/>
    <cellStyle name="Обычный 3 15 24 4 3 2 2" xfId="34374"/>
    <cellStyle name="Обычный 3 15 24 4 3 3" xfId="34375"/>
    <cellStyle name="Обычный 3 15 24 4 4" xfId="34376"/>
    <cellStyle name="Обычный 3 15 24 4 4 2" xfId="34377"/>
    <cellStyle name="Обычный 3 15 24 4 5" xfId="34378"/>
    <cellStyle name="Обычный 3 15 24 5" xfId="34379"/>
    <cellStyle name="Обычный 3 15 24 5 2" xfId="34380"/>
    <cellStyle name="Обычный 3 15 24 5 2 2" xfId="34381"/>
    <cellStyle name="Обычный 3 15 24 5 2 2 2" xfId="34382"/>
    <cellStyle name="Обычный 3 15 24 5 2 3" xfId="34383"/>
    <cellStyle name="Обычный 3 15 24 5 3" xfId="34384"/>
    <cellStyle name="Обычный 3 15 24 5 3 2" xfId="34385"/>
    <cellStyle name="Обычный 3 15 24 5 4" xfId="34386"/>
    <cellStyle name="Обычный 3 15 24 6" xfId="34387"/>
    <cellStyle name="Обычный 3 15 24 6 2" xfId="34388"/>
    <cellStyle name="Обычный 3 15 24 6 2 2" xfId="34389"/>
    <cellStyle name="Обычный 3 15 24 6 3" xfId="34390"/>
    <cellStyle name="Обычный 3 15 24 7" xfId="34391"/>
    <cellStyle name="Обычный 3 15 24 7 2" xfId="34392"/>
    <cellStyle name="Обычный 3 15 24 8" xfId="34393"/>
    <cellStyle name="Обычный 3 15 25" xfId="34394"/>
    <cellStyle name="Обычный 3 15 25 2" xfId="34395"/>
    <cellStyle name="Обычный 3 15 25 2 2" xfId="34396"/>
    <cellStyle name="Обычный 3 15 25 2 2 2" xfId="34397"/>
    <cellStyle name="Обычный 3 15 25 2 2 2 2" xfId="34398"/>
    <cellStyle name="Обычный 3 15 25 2 2 2 2 2" xfId="34399"/>
    <cellStyle name="Обычный 3 15 25 2 2 2 2 2 2" xfId="34400"/>
    <cellStyle name="Обычный 3 15 25 2 2 2 2 3" xfId="34401"/>
    <cellStyle name="Обычный 3 15 25 2 2 2 3" xfId="34402"/>
    <cellStyle name="Обычный 3 15 25 2 2 2 3 2" xfId="34403"/>
    <cellStyle name="Обычный 3 15 25 2 2 2 4" xfId="34404"/>
    <cellStyle name="Обычный 3 15 25 2 2 3" xfId="34405"/>
    <cellStyle name="Обычный 3 15 25 2 2 3 2" xfId="34406"/>
    <cellStyle name="Обычный 3 15 25 2 2 3 2 2" xfId="34407"/>
    <cellStyle name="Обычный 3 15 25 2 2 3 3" xfId="34408"/>
    <cellStyle name="Обычный 3 15 25 2 2 4" xfId="34409"/>
    <cellStyle name="Обычный 3 15 25 2 2 4 2" xfId="34410"/>
    <cellStyle name="Обычный 3 15 25 2 2 5" xfId="34411"/>
    <cellStyle name="Обычный 3 15 25 2 3" xfId="34412"/>
    <cellStyle name="Обычный 3 15 25 2 3 2" xfId="34413"/>
    <cellStyle name="Обычный 3 15 25 2 3 2 2" xfId="34414"/>
    <cellStyle name="Обычный 3 15 25 2 3 2 2 2" xfId="34415"/>
    <cellStyle name="Обычный 3 15 25 2 3 2 2 2 2" xfId="34416"/>
    <cellStyle name="Обычный 3 15 25 2 3 2 2 3" xfId="34417"/>
    <cellStyle name="Обычный 3 15 25 2 3 2 3" xfId="34418"/>
    <cellStyle name="Обычный 3 15 25 2 3 2 3 2" xfId="34419"/>
    <cellStyle name="Обычный 3 15 25 2 3 2 4" xfId="34420"/>
    <cellStyle name="Обычный 3 15 25 2 3 3" xfId="34421"/>
    <cellStyle name="Обычный 3 15 25 2 3 3 2" xfId="34422"/>
    <cellStyle name="Обычный 3 15 25 2 3 3 2 2" xfId="34423"/>
    <cellStyle name="Обычный 3 15 25 2 3 3 3" xfId="34424"/>
    <cellStyle name="Обычный 3 15 25 2 3 4" xfId="34425"/>
    <cellStyle name="Обычный 3 15 25 2 3 4 2" xfId="34426"/>
    <cellStyle name="Обычный 3 15 25 2 3 5" xfId="34427"/>
    <cellStyle name="Обычный 3 15 25 2 4" xfId="34428"/>
    <cellStyle name="Обычный 3 15 25 2 4 2" xfId="34429"/>
    <cellStyle name="Обычный 3 15 25 2 4 2 2" xfId="34430"/>
    <cellStyle name="Обычный 3 15 25 2 4 2 2 2" xfId="34431"/>
    <cellStyle name="Обычный 3 15 25 2 4 2 3" xfId="34432"/>
    <cellStyle name="Обычный 3 15 25 2 4 3" xfId="34433"/>
    <cellStyle name="Обычный 3 15 25 2 4 3 2" xfId="34434"/>
    <cellStyle name="Обычный 3 15 25 2 4 4" xfId="34435"/>
    <cellStyle name="Обычный 3 15 25 2 5" xfId="34436"/>
    <cellStyle name="Обычный 3 15 25 2 5 2" xfId="34437"/>
    <cellStyle name="Обычный 3 15 25 2 5 2 2" xfId="34438"/>
    <cellStyle name="Обычный 3 15 25 2 5 3" xfId="34439"/>
    <cellStyle name="Обычный 3 15 25 2 6" xfId="34440"/>
    <cellStyle name="Обычный 3 15 25 2 6 2" xfId="34441"/>
    <cellStyle name="Обычный 3 15 25 2 7" xfId="34442"/>
    <cellStyle name="Обычный 3 15 25 3" xfId="34443"/>
    <cellStyle name="Обычный 3 15 25 3 2" xfId="34444"/>
    <cellStyle name="Обычный 3 15 25 3 2 2" xfId="34445"/>
    <cellStyle name="Обычный 3 15 25 3 2 2 2" xfId="34446"/>
    <cellStyle name="Обычный 3 15 25 3 2 2 2 2" xfId="34447"/>
    <cellStyle name="Обычный 3 15 25 3 2 2 3" xfId="34448"/>
    <cellStyle name="Обычный 3 15 25 3 2 3" xfId="34449"/>
    <cellStyle name="Обычный 3 15 25 3 2 3 2" xfId="34450"/>
    <cellStyle name="Обычный 3 15 25 3 2 4" xfId="34451"/>
    <cellStyle name="Обычный 3 15 25 3 3" xfId="34452"/>
    <cellStyle name="Обычный 3 15 25 3 3 2" xfId="34453"/>
    <cellStyle name="Обычный 3 15 25 3 3 2 2" xfId="34454"/>
    <cellStyle name="Обычный 3 15 25 3 3 3" xfId="34455"/>
    <cellStyle name="Обычный 3 15 25 3 4" xfId="34456"/>
    <cellStyle name="Обычный 3 15 25 3 4 2" xfId="34457"/>
    <cellStyle name="Обычный 3 15 25 3 5" xfId="34458"/>
    <cellStyle name="Обычный 3 15 25 4" xfId="34459"/>
    <cellStyle name="Обычный 3 15 25 4 2" xfId="34460"/>
    <cellStyle name="Обычный 3 15 25 4 2 2" xfId="34461"/>
    <cellStyle name="Обычный 3 15 25 4 2 2 2" xfId="34462"/>
    <cellStyle name="Обычный 3 15 25 4 2 2 2 2" xfId="34463"/>
    <cellStyle name="Обычный 3 15 25 4 2 2 3" xfId="34464"/>
    <cellStyle name="Обычный 3 15 25 4 2 3" xfId="34465"/>
    <cellStyle name="Обычный 3 15 25 4 2 3 2" xfId="34466"/>
    <cellStyle name="Обычный 3 15 25 4 2 4" xfId="34467"/>
    <cellStyle name="Обычный 3 15 25 4 3" xfId="34468"/>
    <cellStyle name="Обычный 3 15 25 4 3 2" xfId="34469"/>
    <cellStyle name="Обычный 3 15 25 4 3 2 2" xfId="34470"/>
    <cellStyle name="Обычный 3 15 25 4 3 3" xfId="34471"/>
    <cellStyle name="Обычный 3 15 25 4 4" xfId="34472"/>
    <cellStyle name="Обычный 3 15 25 4 4 2" xfId="34473"/>
    <cellStyle name="Обычный 3 15 25 4 5" xfId="34474"/>
    <cellStyle name="Обычный 3 15 25 5" xfId="34475"/>
    <cellStyle name="Обычный 3 15 25 5 2" xfId="34476"/>
    <cellStyle name="Обычный 3 15 25 5 2 2" xfId="34477"/>
    <cellStyle name="Обычный 3 15 25 5 2 2 2" xfId="34478"/>
    <cellStyle name="Обычный 3 15 25 5 2 3" xfId="34479"/>
    <cellStyle name="Обычный 3 15 25 5 3" xfId="34480"/>
    <cellStyle name="Обычный 3 15 25 5 3 2" xfId="34481"/>
    <cellStyle name="Обычный 3 15 25 5 4" xfId="34482"/>
    <cellStyle name="Обычный 3 15 25 6" xfId="34483"/>
    <cellStyle name="Обычный 3 15 25 6 2" xfId="34484"/>
    <cellStyle name="Обычный 3 15 25 6 2 2" xfId="34485"/>
    <cellStyle name="Обычный 3 15 25 6 3" xfId="34486"/>
    <cellStyle name="Обычный 3 15 25 7" xfId="34487"/>
    <cellStyle name="Обычный 3 15 25 7 2" xfId="34488"/>
    <cellStyle name="Обычный 3 15 25 8" xfId="34489"/>
    <cellStyle name="Обычный 3 15 26" xfId="34490"/>
    <cellStyle name="Обычный 3 15 26 2" xfId="34491"/>
    <cellStyle name="Обычный 3 15 26 2 2" xfId="34492"/>
    <cellStyle name="Обычный 3 15 26 2 2 2" xfId="34493"/>
    <cellStyle name="Обычный 3 15 26 2 2 2 2" xfId="34494"/>
    <cellStyle name="Обычный 3 15 26 2 2 2 2 2" xfId="34495"/>
    <cellStyle name="Обычный 3 15 26 2 2 2 2 2 2" xfId="34496"/>
    <cellStyle name="Обычный 3 15 26 2 2 2 2 3" xfId="34497"/>
    <cellStyle name="Обычный 3 15 26 2 2 2 3" xfId="34498"/>
    <cellStyle name="Обычный 3 15 26 2 2 2 3 2" xfId="34499"/>
    <cellStyle name="Обычный 3 15 26 2 2 2 4" xfId="34500"/>
    <cellStyle name="Обычный 3 15 26 2 2 3" xfId="34501"/>
    <cellStyle name="Обычный 3 15 26 2 2 3 2" xfId="34502"/>
    <cellStyle name="Обычный 3 15 26 2 2 3 2 2" xfId="34503"/>
    <cellStyle name="Обычный 3 15 26 2 2 3 3" xfId="34504"/>
    <cellStyle name="Обычный 3 15 26 2 2 4" xfId="34505"/>
    <cellStyle name="Обычный 3 15 26 2 2 4 2" xfId="34506"/>
    <cellStyle name="Обычный 3 15 26 2 2 5" xfId="34507"/>
    <cellStyle name="Обычный 3 15 26 2 3" xfId="34508"/>
    <cellStyle name="Обычный 3 15 26 2 3 2" xfId="34509"/>
    <cellStyle name="Обычный 3 15 26 2 3 2 2" xfId="34510"/>
    <cellStyle name="Обычный 3 15 26 2 3 2 2 2" xfId="34511"/>
    <cellStyle name="Обычный 3 15 26 2 3 2 2 2 2" xfId="34512"/>
    <cellStyle name="Обычный 3 15 26 2 3 2 2 3" xfId="34513"/>
    <cellStyle name="Обычный 3 15 26 2 3 2 3" xfId="34514"/>
    <cellStyle name="Обычный 3 15 26 2 3 2 3 2" xfId="34515"/>
    <cellStyle name="Обычный 3 15 26 2 3 2 4" xfId="34516"/>
    <cellStyle name="Обычный 3 15 26 2 3 3" xfId="34517"/>
    <cellStyle name="Обычный 3 15 26 2 3 3 2" xfId="34518"/>
    <cellStyle name="Обычный 3 15 26 2 3 3 2 2" xfId="34519"/>
    <cellStyle name="Обычный 3 15 26 2 3 3 3" xfId="34520"/>
    <cellStyle name="Обычный 3 15 26 2 3 4" xfId="34521"/>
    <cellStyle name="Обычный 3 15 26 2 3 4 2" xfId="34522"/>
    <cellStyle name="Обычный 3 15 26 2 3 5" xfId="34523"/>
    <cellStyle name="Обычный 3 15 26 2 4" xfId="34524"/>
    <cellStyle name="Обычный 3 15 26 2 4 2" xfId="34525"/>
    <cellStyle name="Обычный 3 15 26 2 4 2 2" xfId="34526"/>
    <cellStyle name="Обычный 3 15 26 2 4 2 2 2" xfId="34527"/>
    <cellStyle name="Обычный 3 15 26 2 4 2 3" xfId="34528"/>
    <cellStyle name="Обычный 3 15 26 2 4 3" xfId="34529"/>
    <cellStyle name="Обычный 3 15 26 2 4 3 2" xfId="34530"/>
    <cellStyle name="Обычный 3 15 26 2 4 4" xfId="34531"/>
    <cellStyle name="Обычный 3 15 26 2 5" xfId="34532"/>
    <cellStyle name="Обычный 3 15 26 2 5 2" xfId="34533"/>
    <cellStyle name="Обычный 3 15 26 2 5 2 2" xfId="34534"/>
    <cellStyle name="Обычный 3 15 26 2 5 3" xfId="34535"/>
    <cellStyle name="Обычный 3 15 26 2 6" xfId="34536"/>
    <cellStyle name="Обычный 3 15 26 2 6 2" xfId="34537"/>
    <cellStyle name="Обычный 3 15 26 2 7" xfId="34538"/>
    <cellStyle name="Обычный 3 15 26 3" xfId="34539"/>
    <cellStyle name="Обычный 3 15 26 3 2" xfId="34540"/>
    <cellStyle name="Обычный 3 15 26 3 2 2" xfId="34541"/>
    <cellStyle name="Обычный 3 15 26 3 2 2 2" xfId="34542"/>
    <cellStyle name="Обычный 3 15 26 3 2 2 2 2" xfId="34543"/>
    <cellStyle name="Обычный 3 15 26 3 2 2 3" xfId="34544"/>
    <cellStyle name="Обычный 3 15 26 3 2 3" xfId="34545"/>
    <cellStyle name="Обычный 3 15 26 3 2 3 2" xfId="34546"/>
    <cellStyle name="Обычный 3 15 26 3 2 4" xfId="34547"/>
    <cellStyle name="Обычный 3 15 26 3 3" xfId="34548"/>
    <cellStyle name="Обычный 3 15 26 3 3 2" xfId="34549"/>
    <cellStyle name="Обычный 3 15 26 3 3 2 2" xfId="34550"/>
    <cellStyle name="Обычный 3 15 26 3 3 3" xfId="34551"/>
    <cellStyle name="Обычный 3 15 26 3 4" xfId="34552"/>
    <cellStyle name="Обычный 3 15 26 3 4 2" xfId="34553"/>
    <cellStyle name="Обычный 3 15 26 3 5" xfId="34554"/>
    <cellStyle name="Обычный 3 15 26 4" xfId="34555"/>
    <cellStyle name="Обычный 3 15 26 4 2" xfId="34556"/>
    <cellStyle name="Обычный 3 15 26 4 2 2" xfId="34557"/>
    <cellStyle name="Обычный 3 15 26 4 2 2 2" xfId="34558"/>
    <cellStyle name="Обычный 3 15 26 4 2 2 2 2" xfId="34559"/>
    <cellStyle name="Обычный 3 15 26 4 2 2 3" xfId="34560"/>
    <cellStyle name="Обычный 3 15 26 4 2 3" xfId="34561"/>
    <cellStyle name="Обычный 3 15 26 4 2 3 2" xfId="34562"/>
    <cellStyle name="Обычный 3 15 26 4 2 4" xfId="34563"/>
    <cellStyle name="Обычный 3 15 26 4 3" xfId="34564"/>
    <cellStyle name="Обычный 3 15 26 4 3 2" xfId="34565"/>
    <cellStyle name="Обычный 3 15 26 4 3 2 2" xfId="34566"/>
    <cellStyle name="Обычный 3 15 26 4 3 3" xfId="34567"/>
    <cellStyle name="Обычный 3 15 26 4 4" xfId="34568"/>
    <cellStyle name="Обычный 3 15 26 4 4 2" xfId="34569"/>
    <cellStyle name="Обычный 3 15 26 4 5" xfId="34570"/>
    <cellStyle name="Обычный 3 15 26 5" xfId="34571"/>
    <cellStyle name="Обычный 3 15 26 5 2" xfId="34572"/>
    <cellStyle name="Обычный 3 15 26 5 2 2" xfId="34573"/>
    <cellStyle name="Обычный 3 15 26 5 2 2 2" xfId="34574"/>
    <cellStyle name="Обычный 3 15 26 5 2 3" xfId="34575"/>
    <cellStyle name="Обычный 3 15 26 5 3" xfId="34576"/>
    <cellStyle name="Обычный 3 15 26 5 3 2" xfId="34577"/>
    <cellStyle name="Обычный 3 15 26 5 4" xfId="34578"/>
    <cellStyle name="Обычный 3 15 26 6" xfId="34579"/>
    <cellStyle name="Обычный 3 15 26 6 2" xfId="34580"/>
    <cellStyle name="Обычный 3 15 26 6 2 2" xfId="34581"/>
    <cellStyle name="Обычный 3 15 26 6 3" xfId="34582"/>
    <cellStyle name="Обычный 3 15 26 7" xfId="34583"/>
    <cellStyle name="Обычный 3 15 26 7 2" xfId="34584"/>
    <cellStyle name="Обычный 3 15 26 8" xfId="34585"/>
    <cellStyle name="Обычный 3 15 27" xfId="34586"/>
    <cellStyle name="Обычный 3 15 27 2" xfId="34587"/>
    <cellStyle name="Обычный 3 15 27 2 2" xfId="34588"/>
    <cellStyle name="Обычный 3 15 27 2 2 2" xfId="34589"/>
    <cellStyle name="Обычный 3 15 27 2 2 2 2" xfId="34590"/>
    <cellStyle name="Обычный 3 15 27 2 2 2 2 2" xfId="34591"/>
    <cellStyle name="Обычный 3 15 27 2 2 2 2 2 2" xfId="34592"/>
    <cellStyle name="Обычный 3 15 27 2 2 2 2 3" xfId="34593"/>
    <cellStyle name="Обычный 3 15 27 2 2 2 3" xfId="34594"/>
    <cellStyle name="Обычный 3 15 27 2 2 2 3 2" xfId="34595"/>
    <cellStyle name="Обычный 3 15 27 2 2 2 4" xfId="34596"/>
    <cellStyle name="Обычный 3 15 27 2 2 3" xfId="34597"/>
    <cellStyle name="Обычный 3 15 27 2 2 3 2" xfId="34598"/>
    <cellStyle name="Обычный 3 15 27 2 2 3 2 2" xfId="34599"/>
    <cellStyle name="Обычный 3 15 27 2 2 3 3" xfId="34600"/>
    <cellStyle name="Обычный 3 15 27 2 2 4" xfId="34601"/>
    <cellStyle name="Обычный 3 15 27 2 2 4 2" xfId="34602"/>
    <cellStyle name="Обычный 3 15 27 2 2 5" xfId="34603"/>
    <cellStyle name="Обычный 3 15 27 2 3" xfId="34604"/>
    <cellStyle name="Обычный 3 15 27 2 3 2" xfId="34605"/>
    <cellStyle name="Обычный 3 15 27 2 3 2 2" xfId="34606"/>
    <cellStyle name="Обычный 3 15 27 2 3 2 2 2" xfId="34607"/>
    <cellStyle name="Обычный 3 15 27 2 3 2 2 2 2" xfId="34608"/>
    <cellStyle name="Обычный 3 15 27 2 3 2 2 3" xfId="34609"/>
    <cellStyle name="Обычный 3 15 27 2 3 2 3" xfId="34610"/>
    <cellStyle name="Обычный 3 15 27 2 3 2 3 2" xfId="34611"/>
    <cellStyle name="Обычный 3 15 27 2 3 2 4" xfId="34612"/>
    <cellStyle name="Обычный 3 15 27 2 3 3" xfId="34613"/>
    <cellStyle name="Обычный 3 15 27 2 3 3 2" xfId="34614"/>
    <cellStyle name="Обычный 3 15 27 2 3 3 2 2" xfId="34615"/>
    <cellStyle name="Обычный 3 15 27 2 3 3 3" xfId="34616"/>
    <cellStyle name="Обычный 3 15 27 2 3 4" xfId="34617"/>
    <cellStyle name="Обычный 3 15 27 2 3 4 2" xfId="34618"/>
    <cellStyle name="Обычный 3 15 27 2 3 5" xfId="34619"/>
    <cellStyle name="Обычный 3 15 27 2 4" xfId="34620"/>
    <cellStyle name="Обычный 3 15 27 2 4 2" xfId="34621"/>
    <cellStyle name="Обычный 3 15 27 2 4 2 2" xfId="34622"/>
    <cellStyle name="Обычный 3 15 27 2 4 2 2 2" xfId="34623"/>
    <cellStyle name="Обычный 3 15 27 2 4 2 3" xfId="34624"/>
    <cellStyle name="Обычный 3 15 27 2 4 3" xfId="34625"/>
    <cellStyle name="Обычный 3 15 27 2 4 3 2" xfId="34626"/>
    <cellStyle name="Обычный 3 15 27 2 4 4" xfId="34627"/>
    <cellStyle name="Обычный 3 15 27 2 5" xfId="34628"/>
    <cellStyle name="Обычный 3 15 27 2 5 2" xfId="34629"/>
    <cellStyle name="Обычный 3 15 27 2 5 2 2" xfId="34630"/>
    <cellStyle name="Обычный 3 15 27 2 5 3" xfId="34631"/>
    <cellStyle name="Обычный 3 15 27 2 6" xfId="34632"/>
    <cellStyle name="Обычный 3 15 27 2 6 2" xfId="34633"/>
    <cellStyle name="Обычный 3 15 27 2 7" xfId="34634"/>
    <cellStyle name="Обычный 3 15 27 3" xfId="34635"/>
    <cellStyle name="Обычный 3 15 27 3 2" xfId="34636"/>
    <cellStyle name="Обычный 3 15 27 3 2 2" xfId="34637"/>
    <cellStyle name="Обычный 3 15 27 3 2 2 2" xfId="34638"/>
    <cellStyle name="Обычный 3 15 27 3 2 2 2 2" xfId="34639"/>
    <cellStyle name="Обычный 3 15 27 3 2 2 3" xfId="34640"/>
    <cellStyle name="Обычный 3 15 27 3 2 3" xfId="34641"/>
    <cellStyle name="Обычный 3 15 27 3 2 3 2" xfId="34642"/>
    <cellStyle name="Обычный 3 15 27 3 2 4" xfId="34643"/>
    <cellStyle name="Обычный 3 15 27 3 3" xfId="34644"/>
    <cellStyle name="Обычный 3 15 27 3 3 2" xfId="34645"/>
    <cellStyle name="Обычный 3 15 27 3 3 2 2" xfId="34646"/>
    <cellStyle name="Обычный 3 15 27 3 3 3" xfId="34647"/>
    <cellStyle name="Обычный 3 15 27 3 4" xfId="34648"/>
    <cellStyle name="Обычный 3 15 27 3 4 2" xfId="34649"/>
    <cellStyle name="Обычный 3 15 27 3 5" xfId="34650"/>
    <cellStyle name="Обычный 3 15 27 4" xfId="34651"/>
    <cellStyle name="Обычный 3 15 27 4 2" xfId="34652"/>
    <cellStyle name="Обычный 3 15 27 4 2 2" xfId="34653"/>
    <cellStyle name="Обычный 3 15 27 4 2 2 2" xfId="34654"/>
    <cellStyle name="Обычный 3 15 27 4 2 2 2 2" xfId="34655"/>
    <cellStyle name="Обычный 3 15 27 4 2 2 3" xfId="34656"/>
    <cellStyle name="Обычный 3 15 27 4 2 3" xfId="34657"/>
    <cellStyle name="Обычный 3 15 27 4 2 3 2" xfId="34658"/>
    <cellStyle name="Обычный 3 15 27 4 2 4" xfId="34659"/>
    <cellStyle name="Обычный 3 15 27 4 3" xfId="34660"/>
    <cellStyle name="Обычный 3 15 27 4 3 2" xfId="34661"/>
    <cellStyle name="Обычный 3 15 27 4 3 2 2" xfId="34662"/>
    <cellStyle name="Обычный 3 15 27 4 3 3" xfId="34663"/>
    <cellStyle name="Обычный 3 15 27 4 4" xfId="34664"/>
    <cellStyle name="Обычный 3 15 27 4 4 2" xfId="34665"/>
    <cellStyle name="Обычный 3 15 27 4 5" xfId="34666"/>
    <cellStyle name="Обычный 3 15 27 5" xfId="34667"/>
    <cellStyle name="Обычный 3 15 27 5 2" xfId="34668"/>
    <cellStyle name="Обычный 3 15 27 5 2 2" xfId="34669"/>
    <cellStyle name="Обычный 3 15 27 5 2 2 2" xfId="34670"/>
    <cellStyle name="Обычный 3 15 27 5 2 3" xfId="34671"/>
    <cellStyle name="Обычный 3 15 27 5 3" xfId="34672"/>
    <cellStyle name="Обычный 3 15 27 5 3 2" xfId="34673"/>
    <cellStyle name="Обычный 3 15 27 5 4" xfId="34674"/>
    <cellStyle name="Обычный 3 15 27 6" xfId="34675"/>
    <cellStyle name="Обычный 3 15 27 6 2" xfId="34676"/>
    <cellStyle name="Обычный 3 15 27 6 2 2" xfId="34677"/>
    <cellStyle name="Обычный 3 15 27 6 3" xfId="34678"/>
    <cellStyle name="Обычный 3 15 27 7" xfId="34679"/>
    <cellStyle name="Обычный 3 15 27 7 2" xfId="34680"/>
    <cellStyle name="Обычный 3 15 27 8" xfId="34681"/>
    <cellStyle name="Обычный 3 15 28" xfId="34682"/>
    <cellStyle name="Обычный 3 15 28 2" xfId="34683"/>
    <cellStyle name="Обычный 3 15 28 2 2" xfId="34684"/>
    <cellStyle name="Обычный 3 15 28 2 2 2" xfId="34685"/>
    <cellStyle name="Обычный 3 15 28 2 2 2 2" xfId="34686"/>
    <cellStyle name="Обычный 3 15 28 2 2 2 2 2" xfId="34687"/>
    <cellStyle name="Обычный 3 15 28 2 2 2 2 2 2" xfId="34688"/>
    <cellStyle name="Обычный 3 15 28 2 2 2 2 3" xfId="34689"/>
    <cellStyle name="Обычный 3 15 28 2 2 2 3" xfId="34690"/>
    <cellStyle name="Обычный 3 15 28 2 2 2 3 2" xfId="34691"/>
    <cellStyle name="Обычный 3 15 28 2 2 2 4" xfId="34692"/>
    <cellStyle name="Обычный 3 15 28 2 2 3" xfId="34693"/>
    <cellStyle name="Обычный 3 15 28 2 2 3 2" xfId="34694"/>
    <cellStyle name="Обычный 3 15 28 2 2 3 2 2" xfId="34695"/>
    <cellStyle name="Обычный 3 15 28 2 2 3 3" xfId="34696"/>
    <cellStyle name="Обычный 3 15 28 2 2 4" xfId="34697"/>
    <cellStyle name="Обычный 3 15 28 2 2 4 2" xfId="34698"/>
    <cellStyle name="Обычный 3 15 28 2 2 5" xfId="34699"/>
    <cellStyle name="Обычный 3 15 28 2 3" xfId="34700"/>
    <cellStyle name="Обычный 3 15 28 2 3 2" xfId="34701"/>
    <cellStyle name="Обычный 3 15 28 2 3 2 2" xfId="34702"/>
    <cellStyle name="Обычный 3 15 28 2 3 2 2 2" xfId="34703"/>
    <cellStyle name="Обычный 3 15 28 2 3 2 2 2 2" xfId="34704"/>
    <cellStyle name="Обычный 3 15 28 2 3 2 2 3" xfId="34705"/>
    <cellStyle name="Обычный 3 15 28 2 3 2 3" xfId="34706"/>
    <cellStyle name="Обычный 3 15 28 2 3 2 3 2" xfId="34707"/>
    <cellStyle name="Обычный 3 15 28 2 3 2 4" xfId="34708"/>
    <cellStyle name="Обычный 3 15 28 2 3 3" xfId="34709"/>
    <cellStyle name="Обычный 3 15 28 2 3 3 2" xfId="34710"/>
    <cellStyle name="Обычный 3 15 28 2 3 3 2 2" xfId="34711"/>
    <cellStyle name="Обычный 3 15 28 2 3 3 3" xfId="34712"/>
    <cellStyle name="Обычный 3 15 28 2 3 4" xfId="34713"/>
    <cellStyle name="Обычный 3 15 28 2 3 4 2" xfId="34714"/>
    <cellStyle name="Обычный 3 15 28 2 3 5" xfId="34715"/>
    <cellStyle name="Обычный 3 15 28 2 4" xfId="34716"/>
    <cellStyle name="Обычный 3 15 28 2 4 2" xfId="34717"/>
    <cellStyle name="Обычный 3 15 28 2 4 2 2" xfId="34718"/>
    <cellStyle name="Обычный 3 15 28 2 4 2 2 2" xfId="34719"/>
    <cellStyle name="Обычный 3 15 28 2 4 2 3" xfId="34720"/>
    <cellStyle name="Обычный 3 15 28 2 4 3" xfId="34721"/>
    <cellStyle name="Обычный 3 15 28 2 4 3 2" xfId="34722"/>
    <cellStyle name="Обычный 3 15 28 2 4 4" xfId="34723"/>
    <cellStyle name="Обычный 3 15 28 2 5" xfId="34724"/>
    <cellStyle name="Обычный 3 15 28 2 5 2" xfId="34725"/>
    <cellStyle name="Обычный 3 15 28 2 5 2 2" xfId="34726"/>
    <cellStyle name="Обычный 3 15 28 2 5 3" xfId="34727"/>
    <cellStyle name="Обычный 3 15 28 2 6" xfId="34728"/>
    <cellStyle name="Обычный 3 15 28 2 6 2" xfId="34729"/>
    <cellStyle name="Обычный 3 15 28 2 7" xfId="34730"/>
    <cellStyle name="Обычный 3 15 28 3" xfId="34731"/>
    <cellStyle name="Обычный 3 15 28 3 2" xfId="34732"/>
    <cellStyle name="Обычный 3 15 28 3 2 2" xfId="34733"/>
    <cellStyle name="Обычный 3 15 28 3 2 2 2" xfId="34734"/>
    <cellStyle name="Обычный 3 15 28 3 2 2 2 2" xfId="34735"/>
    <cellStyle name="Обычный 3 15 28 3 2 2 3" xfId="34736"/>
    <cellStyle name="Обычный 3 15 28 3 2 3" xfId="34737"/>
    <cellStyle name="Обычный 3 15 28 3 2 3 2" xfId="34738"/>
    <cellStyle name="Обычный 3 15 28 3 2 4" xfId="34739"/>
    <cellStyle name="Обычный 3 15 28 3 3" xfId="34740"/>
    <cellStyle name="Обычный 3 15 28 3 3 2" xfId="34741"/>
    <cellStyle name="Обычный 3 15 28 3 3 2 2" xfId="34742"/>
    <cellStyle name="Обычный 3 15 28 3 3 3" xfId="34743"/>
    <cellStyle name="Обычный 3 15 28 3 4" xfId="34744"/>
    <cellStyle name="Обычный 3 15 28 3 4 2" xfId="34745"/>
    <cellStyle name="Обычный 3 15 28 3 5" xfId="34746"/>
    <cellStyle name="Обычный 3 15 28 4" xfId="34747"/>
    <cellStyle name="Обычный 3 15 28 4 2" xfId="34748"/>
    <cellStyle name="Обычный 3 15 28 4 2 2" xfId="34749"/>
    <cellStyle name="Обычный 3 15 28 4 2 2 2" xfId="34750"/>
    <cellStyle name="Обычный 3 15 28 4 2 2 2 2" xfId="34751"/>
    <cellStyle name="Обычный 3 15 28 4 2 2 3" xfId="34752"/>
    <cellStyle name="Обычный 3 15 28 4 2 3" xfId="34753"/>
    <cellStyle name="Обычный 3 15 28 4 2 3 2" xfId="34754"/>
    <cellStyle name="Обычный 3 15 28 4 2 4" xfId="34755"/>
    <cellStyle name="Обычный 3 15 28 4 3" xfId="34756"/>
    <cellStyle name="Обычный 3 15 28 4 3 2" xfId="34757"/>
    <cellStyle name="Обычный 3 15 28 4 3 2 2" xfId="34758"/>
    <cellStyle name="Обычный 3 15 28 4 3 3" xfId="34759"/>
    <cellStyle name="Обычный 3 15 28 4 4" xfId="34760"/>
    <cellStyle name="Обычный 3 15 28 4 4 2" xfId="34761"/>
    <cellStyle name="Обычный 3 15 28 4 5" xfId="34762"/>
    <cellStyle name="Обычный 3 15 28 5" xfId="34763"/>
    <cellStyle name="Обычный 3 15 28 5 2" xfId="34764"/>
    <cellStyle name="Обычный 3 15 28 5 2 2" xfId="34765"/>
    <cellStyle name="Обычный 3 15 28 5 2 2 2" xfId="34766"/>
    <cellStyle name="Обычный 3 15 28 5 2 3" xfId="34767"/>
    <cellStyle name="Обычный 3 15 28 5 3" xfId="34768"/>
    <cellStyle name="Обычный 3 15 28 5 3 2" xfId="34769"/>
    <cellStyle name="Обычный 3 15 28 5 4" xfId="34770"/>
    <cellStyle name="Обычный 3 15 28 6" xfId="34771"/>
    <cellStyle name="Обычный 3 15 28 6 2" xfId="34772"/>
    <cellStyle name="Обычный 3 15 28 6 2 2" xfId="34773"/>
    <cellStyle name="Обычный 3 15 28 6 3" xfId="34774"/>
    <cellStyle name="Обычный 3 15 28 7" xfId="34775"/>
    <cellStyle name="Обычный 3 15 28 7 2" xfId="34776"/>
    <cellStyle name="Обычный 3 15 28 8" xfId="34777"/>
    <cellStyle name="Обычный 3 15 29" xfId="34778"/>
    <cellStyle name="Обычный 3 15 29 2" xfId="34779"/>
    <cellStyle name="Обычный 3 15 29 2 2" xfId="34780"/>
    <cellStyle name="Обычный 3 15 29 2 2 2" xfId="34781"/>
    <cellStyle name="Обычный 3 15 29 2 2 2 2" xfId="34782"/>
    <cellStyle name="Обычный 3 15 29 2 2 2 2 2" xfId="34783"/>
    <cellStyle name="Обычный 3 15 29 2 2 2 2 2 2" xfId="34784"/>
    <cellStyle name="Обычный 3 15 29 2 2 2 2 3" xfId="34785"/>
    <cellStyle name="Обычный 3 15 29 2 2 2 3" xfId="34786"/>
    <cellStyle name="Обычный 3 15 29 2 2 2 3 2" xfId="34787"/>
    <cellStyle name="Обычный 3 15 29 2 2 2 4" xfId="34788"/>
    <cellStyle name="Обычный 3 15 29 2 2 3" xfId="34789"/>
    <cellStyle name="Обычный 3 15 29 2 2 3 2" xfId="34790"/>
    <cellStyle name="Обычный 3 15 29 2 2 3 2 2" xfId="34791"/>
    <cellStyle name="Обычный 3 15 29 2 2 3 3" xfId="34792"/>
    <cellStyle name="Обычный 3 15 29 2 2 4" xfId="34793"/>
    <cellStyle name="Обычный 3 15 29 2 2 4 2" xfId="34794"/>
    <cellStyle name="Обычный 3 15 29 2 2 5" xfId="34795"/>
    <cellStyle name="Обычный 3 15 29 2 3" xfId="34796"/>
    <cellStyle name="Обычный 3 15 29 2 3 2" xfId="34797"/>
    <cellStyle name="Обычный 3 15 29 2 3 2 2" xfId="34798"/>
    <cellStyle name="Обычный 3 15 29 2 3 2 2 2" xfId="34799"/>
    <cellStyle name="Обычный 3 15 29 2 3 2 2 2 2" xfId="34800"/>
    <cellStyle name="Обычный 3 15 29 2 3 2 2 3" xfId="34801"/>
    <cellStyle name="Обычный 3 15 29 2 3 2 3" xfId="34802"/>
    <cellStyle name="Обычный 3 15 29 2 3 2 3 2" xfId="34803"/>
    <cellStyle name="Обычный 3 15 29 2 3 2 4" xfId="34804"/>
    <cellStyle name="Обычный 3 15 29 2 3 3" xfId="34805"/>
    <cellStyle name="Обычный 3 15 29 2 3 3 2" xfId="34806"/>
    <cellStyle name="Обычный 3 15 29 2 3 3 2 2" xfId="34807"/>
    <cellStyle name="Обычный 3 15 29 2 3 3 3" xfId="34808"/>
    <cellStyle name="Обычный 3 15 29 2 3 4" xfId="34809"/>
    <cellStyle name="Обычный 3 15 29 2 3 4 2" xfId="34810"/>
    <cellStyle name="Обычный 3 15 29 2 3 5" xfId="34811"/>
    <cellStyle name="Обычный 3 15 29 2 4" xfId="34812"/>
    <cellStyle name="Обычный 3 15 29 2 4 2" xfId="34813"/>
    <cellStyle name="Обычный 3 15 29 2 4 2 2" xfId="34814"/>
    <cellStyle name="Обычный 3 15 29 2 4 2 2 2" xfId="34815"/>
    <cellStyle name="Обычный 3 15 29 2 4 2 3" xfId="34816"/>
    <cellStyle name="Обычный 3 15 29 2 4 3" xfId="34817"/>
    <cellStyle name="Обычный 3 15 29 2 4 3 2" xfId="34818"/>
    <cellStyle name="Обычный 3 15 29 2 4 4" xfId="34819"/>
    <cellStyle name="Обычный 3 15 29 2 5" xfId="34820"/>
    <cellStyle name="Обычный 3 15 29 2 5 2" xfId="34821"/>
    <cellStyle name="Обычный 3 15 29 2 5 2 2" xfId="34822"/>
    <cellStyle name="Обычный 3 15 29 2 5 3" xfId="34823"/>
    <cellStyle name="Обычный 3 15 29 2 6" xfId="34824"/>
    <cellStyle name="Обычный 3 15 29 2 6 2" xfId="34825"/>
    <cellStyle name="Обычный 3 15 29 2 7" xfId="34826"/>
    <cellStyle name="Обычный 3 15 29 3" xfId="34827"/>
    <cellStyle name="Обычный 3 15 29 3 2" xfId="34828"/>
    <cellStyle name="Обычный 3 15 29 3 2 2" xfId="34829"/>
    <cellStyle name="Обычный 3 15 29 3 2 2 2" xfId="34830"/>
    <cellStyle name="Обычный 3 15 29 3 2 2 2 2" xfId="34831"/>
    <cellStyle name="Обычный 3 15 29 3 2 2 3" xfId="34832"/>
    <cellStyle name="Обычный 3 15 29 3 2 3" xfId="34833"/>
    <cellStyle name="Обычный 3 15 29 3 2 3 2" xfId="34834"/>
    <cellStyle name="Обычный 3 15 29 3 2 4" xfId="34835"/>
    <cellStyle name="Обычный 3 15 29 3 3" xfId="34836"/>
    <cellStyle name="Обычный 3 15 29 3 3 2" xfId="34837"/>
    <cellStyle name="Обычный 3 15 29 3 3 2 2" xfId="34838"/>
    <cellStyle name="Обычный 3 15 29 3 3 3" xfId="34839"/>
    <cellStyle name="Обычный 3 15 29 3 4" xfId="34840"/>
    <cellStyle name="Обычный 3 15 29 3 4 2" xfId="34841"/>
    <cellStyle name="Обычный 3 15 29 3 5" xfId="34842"/>
    <cellStyle name="Обычный 3 15 29 4" xfId="34843"/>
    <cellStyle name="Обычный 3 15 29 4 2" xfId="34844"/>
    <cellStyle name="Обычный 3 15 29 4 2 2" xfId="34845"/>
    <cellStyle name="Обычный 3 15 29 4 2 2 2" xfId="34846"/>
    <cellStyle name="Обычный 3 15 29 4 2 2 2 2" xfId="34847"/>
    <cellStyle name="Обычный 3 15 29 4 2 2 3" xfId="34848"/>
    <cellStyle name="Обычный 3 15 29 4 2 3" xfId="34849"/>
    <cellStyle name="Обычный 3 15 29 4 2 3 2" xfId="34850"/>
    <cellStyle name="Обычный 3 15 29 4 2 4" xfId="34851"/>
    <cellStyle name="Обычный 3 15 29 4 3" xfId="34852"/>
    <cellStyle name="Обычный 3 15 29 4 3 2" xfId="34853"/>
    <cellStyle name="Обычный 3 15 29 4 3 2 2" xfId="34854"/>
    <cellStyle name="Обычный 3 15 29 4 3 3" xfId="34855"/>
    <cellStyle name="Обычный 3 15 29 4 4" xfId="34856"/>
    <cellStyle name="Обычный 3 15 29 4 4 2" xfId="34857"/>
    <cellStyle name="Обычный 3 15 29 4 5" xfId="34858"/>
    <cellStyle name="Обычный 3 15 29 5" xfId="34859"/>
    <cellStyle name="Обычный 3 15 29 5 2" xfId="34860"/>
    <cellStyle name="Обычный 3 15 29 5 2 2" xfId="34861"/>
    <cellStyle name="Обычный 3 15 29 5 2 2 2" xfId="34862"/>
    <cellStyle name="Обычный 3 15 29 5 2 3" xfId="34863"/>
    <cellStyle name="Обычный 3 15 29 5 3" xfId="34864"/>
    <cellStyle name="Обычный 3 15 29 5 3 2" xfId="34865"/>
    <cellStyle name="Обычный 3 15 29 5 4" xfId="34866"/>
    <cellStyle name="Обычный 3 15 29 6" xfId="34867"/>
    <cellStyle name="Обычный 3 15 29 6 2" xfId="34868"/>
    <cellStyle name="Обычный 3 15 29 6 2 2" xfId="34869"/>
    <cellStyle name="Обычный 3 15 29 6 3" xfId="34870"/>
    <cellStyle name="Обычный 3 15 29 7" xfId="34871"/>
    <cellStyle name="Обычный 3 15 29 7 2" xfId="34872"/>
    <cellStyle name="Обычный 3 15 29 8" xfId="34873"/>
    <cellStyle name="Обычный 3 15 3" xfId="34874"/>
    <cellStyle name="Обычный 3 15 3 2" xfId="34875"/>
    <cellStyle name="Обычный 3 15 3 2 2" xfId="34876"/>
    <cellStyle name="Обычный 3 15 3 2 2 2" xfId="34877"/>
    <cellStyle name="Обычный 3 15 3 2 2 2 2" xfId="34878"/>
    <cellStyle name="Обычный 3 15 3 2 2 2 2 2" xfId="34879"/>
    <cellStyle name="Обычный 3 15 3 2 2 2 2 2 2" xfId="34880"/>
    <cellStyle name="Обычный 3 15 3 2 2 2 2 3" xfId="34881"/>
    <cellStyle name="Обычный 3 15 3 2 2 2 3" xfId="34882"/>
    <cellStyle name="Обычный 3 15 3 2 2 2 3 2" xfId="34883"/>
    <cellStyle name="Обычный 3 15 3 2 2 2 4" xfId="34884"/>
    <cellStyle name="Обычный 3 15 3 2 2 3" xfId="34885"/>
    <cellStyle name="Обычный 3 15 3 2 2 3 2" xfId="34886"/>
    <cellStyle name="Обычный 3 15 3 2 2 3 2 2" xfId="34887"/>
    <cellStyle name="Обычный 3 15 3 2 2 3 3" xfId="34888"/>
    <cellStyle name="Обычный 3 15 3 2 2 4" xfId="34889"/>
    <cellStyle name="Обычный 3 15 3 2 2 4 2" xfId="34890"/>
    <cellStyle name="Обычный 3 15 3 2 2 5" xfId="34891"/>
    <cellStyle name="Обычный 3 15 3 2 3" xfId="34892"/>
    <cellStyle name="Обычный 3 15 3 2 3 2" xfId="34893"/>
    <cellStyle name="Обычный 3 15 3 2 3 2 2" xfId="34894"/>
    <cellStyle name="Обычный 3 15 3 2 3 2 2 2" xfId="34895"/>
    <cellStyle name="Обычный 3 15 3 2 3 2 2 2 2" xfId="34896"/>
    <cellStyle name="Обычный 3 15 3 2 3 2 2 3" xfId="34897"/>
    <cellStyle name="Обычный 3 15 3 2 3 2 3" xfId="34898"/>
    <cellStyle name="Обычный 3 15 3 2 3 2 3 2" xfId="34899"/>
    <cellStyle name="Обычный 3 15 3 2 3 2 4" xfId="34900"/>
    <cellStyle name="Обычный 3 15 3 2 3 3" xfId="34901"/>
    <cellStyle name="Обычный 3 15 3 2 3 3 2" xfId="34902"/>
    <cellStyle name="Обычный 3 15 3 2 3 3 2 2" xfId="34903"/>
    <cellStyle name="Обычный 3 15 3 2 3 3 3" xfId="34904"/>
    <cellStyle name="Обычный 3 15 3 2 3 4" xfId="34905"/>
    <cellStyle name="Обычный 3 15 3 2 3 4 2" xfId="34906"/>
    <cellStyle name="Обычный 3 15 3 2 3 5" xfId="34907"/>
    <cellStyle name="Обычный 3 15 3 2 4" xfId="34908"/>
    <cellStyle name="Обычный 3 15 3 2 4 2" xfId="34909"/>
    <cellStyle name="Обычный 3 15 3 2 4 2 2" xfId="34910"/>
    <cellStyle name="Обычный 3 15 3 2 4 2 2 2" xfId="34911"/>
    <cellStyle name="Обычный 3 15 3 2 4 2 3" xfId="34912"/>
    <cellStyle name="Обычный 3 15 3 2 4 3" xfId="34913"/>
    <cellStyle name="Обычный 3 15 3 2 4 3 2" xfId="34914"/>
    <cellStyle name="Обычный 3 15 3 2 4 4" xfId="34915"/>
    <cellStyle name="Обычный 3 15 3 2 5" xfId="34916"/>
    <cellStyle name="Обычный 3 15 3 2 5 2" xfId="34917"/>
    <cellStyle name="Обычный 3 15 3 2 5 2 2" xfId="34918"/>
    <cellStyle name="Обычный 3 15 3 2 5 3" xfId="34919"/>
    <cellStyle name="Обычный 3 15 3 2 6" xfId="34920"/>
    <cellStyle name="Обычный 3 15 3 2 6 2" xfId="34921"/>
    <cellStyle name="Обычный 3 15 3 2 7" xfId="34922"/>
    <cellStyle name="Обычный 3 15 3 3" xfId="34923"/>
    <cellStyle name="Обычный 3 15 3 3 2" xfId="34924"/>
    <cellStyle name="Обычный 3 15 3 3 2 2" xfId="34925"/>
    <cellStyle name="Обычный 3 15 3 3 2 2 2" xfId="34926"/>
    <cellStyle name="Обычный 3 15 3 3 2 2 2 2" xfId="34927"/>
    <cellStyle name="Обычный 3 15 3 3 2 2 3" xfId="34928"/>
    <cellStyle name="Обычный 3 15 3 3 2 3" xfId="34929"/>
    <cellStyle name="Обычный 3 15 3 3 2 3 2" xfId="34930"/>
    <cellStyle name="Обычный 3 15 3 3 2 4" xfId="34931"/>
    <cellStyle name="Обычный 3 15 3 3 3" xfId="34932"/>
    <cellStyle name="Обычный 3 15 3 3 3 2" xfId="34933"/>
    <cellStyle name="Обычный 3 15 3 3 3 2 2" xfId="34934"/>
    <cellStyle name="Обычный 3 15 3 3 3 3" xfId="34935"/>
    <cellStyle name="Обычный 3 15 3 3 4" xfId="34936"/>
    <cellStyle name="Обычный 3 15 3 3 4 2" xfId="34937"/>
    <cellStyle name="Обычный 3 15 3 3 5" xfId="34938"/>
    <cellStyle name="Обычный 3 15 3 4" xfId="34939"/>
    <cellStyle name="Обычный 3 15 3 4 2" xfId="34940"/>
    <cellStyle name="Обычный 3 15 3 4 2 2" xfId="34941"/>
    <cellStyle name="Обычный 3 15 3 4 2 2 2" xfId="34942"/>
    <cellStyle name="Обычный 3 15 3 4 2 2 2 2" xfId="34943"/>
    <cellStyle name="Обычный 3 15 3 4 2 2 3" xfId="34944"/>
    <cellStyle name="Обычный 3 15 3 4 2 3" xfId="34945"/>
    <cellStyle name="Обычный 3 15 3 4 2 3 2" xfId="34946"/>
    <cellStyle name="Обычный 3 15 3 4 2 4" xfId="34947"/>
    <cellStyle name="Обычный 3 15 3 4 3" xfId="34948"/>
    <cellStyle name="Обычный 3 15 3 4 3 2" xfId="34949"/>
    <cellStyle name="Обычный 3 15 3 4 3 2 2" xfId="34950"/>
    <cellStyle name="Обычный 3 15 3 4 3 3" xfId="34951"/>
    <cellStyle name="Обычный 3 15 3 4 4" xfId="34952"/>
    <cellStyle name="Обычный 3 15 3 4 4 2" xfId="34953"/>
    <cellStyle name="Обычный 3 15 3 4 5" xfId="34954"/>
    <cellStyle name="Обычный 3 15 3 5" xfId="34955"/>
    <cellStyle name="Обычный 3 15 3 5 2" xfId="34956"/>
    <cellStyle name="Обычный 3 15 3 5 2 2" xfId="34957"/>
    <cellStyle name="Обычный 3 15 3 5 2 2 2" xfId="34958"/>
    <cellStyle name="Обычный 3 15 3 5 2 3" xfId="34959"/>
    <cellStyle name="Обычный 3 15 3 5 3" xfId="34960"/>
    <cellStyle name="Обычный 3 15 3 5 3 2" xfId="34961"/>
    <cellStyle name="Обычный 3 15 3 5 4" xfId="34962"/>
    <cellStyle name="Обычный 3 15 3 6" xfId="34963"/>
    <cellStyle name="Обычный 3 15 3 6 2" xfId="34964"/>
    <cellStyle name="Обычный 3 15 3 6 2 2" xfId="34965"/>
    <cellStyle name="Обычный 3 15 3 6 3" xfId="34966"/>
    <cellStyle name="Обычный 3 15 3 7" xfId="34967"/>
    <cellStyle name="Обычный 3 15 3 7 2" xfId="34968"/>
    <cellStyle name="Обычный 3 15 3 8" xfId="34969"/>
    <cellStyle name="Обычный 3 15 30" xfId="34970"/>
    <cellStyle name="Обычный 3 15 30 2" xfId="34971"/>
    <cellStyle name="Обычный 3 15 30 2 2" xfId="34972"/>
    <cellStyle name="Обычный 3 15 30 2 2 2" xfId="34973"/>
    <cellStyle name="Обычный 3 15 30 2 2 2 2" xfId="34974"/>
    <cellStyle name="Обычный 3 15 30 2 2 2 2 2" xfId="34975"/>
    <cellStyle name="Обычный 3 15 30 2 2 2 2 2 2" xfId="34976"/>
    <cellStyle name="Обычный 3 15 30 2 2 2 2 3" xfId="34977"/>
    <cellStyle name="Обычный 3 15 30 2 2 2 3" xfId="34978"/>
    <cellStyle name="Обычный 3 15 30 2 2 2 3 2" xfId="34979"/>
    <cellStyle name="Обычный 3 15 30 2 2 2 4" xfId="34980"/>
    <cellStyle name="Обычный 3 15 30 2 2 3" xfId="34981"/>
    <cellStyle name="Обычный 3 15 30 2 2 3 2" xfId="34982"/>
    <cellStyle name="Обычный 3 15 30 2 2 3 2 2" xfId="34983"/>
    <cellStyle name="Обычный 3 15 30 2 2 3 3" xfId="34984"/>
    <cellStyle name="Обычный 3 15 30 2 2 4" xfId="34985"/>
    <cellStyle name="Обычный 3 15 30 2 2 4 2" xfId="34986"/>
    <cellStyle name="Обычный 3 15 30 2 2 5" xfId="34987"/>
    <cellStyle name="Обычный 3 15 30 2 3" xfId="34988"/>
    <cellStyle name="Обычный 3 15 30 2 3 2" xfId="34989"/>
    <cellStyle name="Обычный 3 15 30 2 3 2 2" xfId="34990"/>
    <cellStyle name="Обычный 3 15 30 2 3 2 2 2" xfId="34991"/>
    <cellStyle name="Обычный 3 15 30 2 3 2 2 2 2" xfId="34992"/>
    <cellStyle name="Обычный 3 15 30 2 3 2 2 3" xfId="34993"/>
    <cellStyle name="Обычный 3 15 30 2 3 2 3" xfId="34994"/>
    <cellStyle name="Обычный 3 15 30 2 3 2 3 2" xfId="34995"/>
    <cellStyle name="Обычный 3 15 30 2 3 2 4" xfId="34996"/>
    <cellStyle name="Обычный 3 15 30 2 3 3" xfId="34997"/>
    <cellStyle name="Обычный 3 15 30 2 3 3 2" xfId="34998"/>
    <cellStyle name="Обычный 3 15 30 2 3 3 2 2" xfId="34999"/>
    <cellStyle name="Обычный 3 15 30 2 3 3 3" xfId="35000"/>
    <cellStyle name="Обычный 3 15 30 2 3 4" xfId="35001"/>
    <cellStyle name="Обычный 3 15 30 2 3 4 2" xfId="35002"/>
    <cellStyle name="Обычный 3 15 30 2 3 5" xfId="35003"/>
    <cellStyle name="Обычный 3 15 30 2 4" xfId="35004"/>
    <cellStyle name="Обычный 3 15 30 2 4 2" xfId="35005"/>
    <cellStyle name="Обычный 3 15 30 2 4 2 2" xfId="35006"/>
    <cellStyle name="Обычный 3 15 30 2 4 2 2 2" xfId="35007"/>
    <cellStyle name="Обычный 3 15 30 2 4 2 3" xfId="35008"/>
    <cellStyle name="Обычный 3 15 30 2 4 3" xfId="35009"/>
    <cellStyle name="Обычный 3 15 30 2 4 3 2" xfId="35010"/>
    <cellStyle name="Обычный 3 15 30 2 4 4" xfId="35011"/>
    <cellStyle name="Обычный 3 15 30 2 5" xfId="35012"/>
    <cellStyle name="Обычный 3 15 30 2 5 2" xfId="35013"/>
    <cellStyle name="Обычный 3 15 30 2 5 2 2" xfId="35014"/>
    <cellStyle name="Обычный 3 15 30 2 5 3" xfId="35015"/>
    <cellStyle name="Обычный 3 15 30 2 6" xfId="35016"/>
    <cellStyle name="Обычный 3 15 30 2 6 2" xfId="35017"/>
    <cellStyle name="Обычный 3 15 30 2 7" xfId="35018"/>
    <cellStyle name="Обычный 3 15 30 3" xfId="35019"/>
    <cellStyle name="Обычный 3 15 30 3 2" xfId="35020"/>
    <cellStyle name="Обычный 3 15 30 3 2 2" xfId="35021"/>
    <cellStyle name="Обычный 3 15 30 3 2 2 2" xfId="35022"/>
    <cellStyle name="Обычный 3 15 30 3 2 2 2 2" xfId="35023"/>
    <cellStyle name="Обычный 3 15 30 3 2 2 3" xfId="35024"/>
    <cellStyle name="Обычный 3 15 30 3 2 3" xfId="35025"/>
    <cellStyle name="Обычный 3 15 30 3 2 3 2" xfId="35026"/>
    <cellStyle name="Обычный 3 15 30 3 2 4" xfId="35027"/>
    <cellStyle name="Обычный 3 15 30 3 3" xfId="35028"/>
    <cellStyle name="Обычный 3 15 30 3 3 2" xfId="35029"/>
    <cellStyle name="Обычный 3 15 30 3 3 2 2" xfId="35030"/>
    <cellStyle name="Обычный 3 15 30 3 3 3" xfId="35031"/>
    <cellStyle name="Обычный 3 15 30 3 4" xfId="35032"/>
    <cellStyle name="Обычный 3 15 30 3 4 2" xfId="35033"/>
    <cellStyle name="Обычный 3 15 30 3 5" xfId="35034"/>
    <cellStyle name="Обычный 3 15 30 4" xfId="35035"/>
    <cellStyle name="Обычный 3 15 30 4 2" xfId="35036"/>
    <cellStyle name="Обычный 3 15 30 4 2 2" xfId="35037"/>
    <cellStyle name="Обычный 3 15 30 4 2 2 2" xfId="35038"/>
    <cellStyle name="Обычный 3 15 30 4 2 2 2 2" xfId="35039"/>
    <cellStyle name="Обычный 3 15 30 4 2 2 3" xfId="35040"/>
    <cellStyle name="Обычный 3 15 30 4 2 3" xfId="35041"/>
    <cellStyle name="Обычный 3 15 30 4 2 3 2" xfId="35042"/>
    <cellStyle name="Обычный 3 15 30 4 2 4" xfId="35043"/>
    <cellStyle name="Обычный 3 15 30 4 3" xfId="35044"/>
    <cellStyle name="Обычный 3 15 30 4 3 2" xfId="35045"/>
    <cellStyle name="Обычный 3 15 30 4 3 2 2" xfId="35046"/>
    <cellStyle name="Обычный 3 15 30 4 3 3" xfId="35047"/>
    <cellStyle name="Обычный 3 15 30 4 4" xfId="35048"/>
    <cellStyle name="Обычный 3 15 30 4 4 2" xfId="35049"/>
    <cellStyle name="Обычный 3 15 30 4 5" xfId="35050"/>
    <cellStyle name="Обычный 3 15 30 5" xfId="35051"/>
    <cellStyle name="Обычный 3 15 30 5 2" xfId="35052"/>
    <cellStyle name="Обычный 3 15 30 5 2 2" xfId="35053"/>
    <cellStyle name="Обычный 3 15 30 5 2 2 2" xfId="35054"/>
    <cellStyle name="Обычный 3 15 30 5 2 3" xfId="35055"/>
    <cellStyle name="Обычный 3 15 30 5 3" xfId="35056"/>
    <cellStyle name="Обычный 3 15 30 5 3 2" xfId="35057"/>
    <cellStyle name="Обычный 3 15 30 5 4" xfId="35058"/>
    <cellStyle name="Обычный 3 15 30 6" xfId="35059"/>
    <cellStyle name="Обычный 3 15 30 6 2" xfId="35060"/>
    <cellStyle name="Обычный 3 15 30 6 2 2" xfId="35061"/>
    <cellStyle name="Обычный 3 15 30 6 3" xfId="35062"/>
    <cellStyle name="Обычный 3 15 30 7" xfId="35063"/>
    <cellStyle name="Обычный 3 15 30 7 2" xfId="35064"/>
    <cellStyle name="Обычный 3 15 30 8" xfId="35065"/>
    <cellStyle name="Обычный 3 15 31" xfId="35066"/>
    <cellStyle name="Обычный 3 15 31 2" xfId="35067"/>
    <cellStyle name="Обычный 3 15 31 2 2" xfId="35068"/>
    <cellStyle name="Обычный 3 15 31 2 2 2" xfId="35069"/>
    <cellStyle name="Обычный 3 15 31 2 2 2 2" xfId="35070"/>
    <cellStyle name="Обычный 3 15 31 2 2 2 2 2" xfId="35071"/>
    <cellStyle name="Обычный 3 15 31 2 2 2 2 2 2" xfId="35072"/>
    <cellStyle name="Обычный 3 15 31 2 2 2 2 3" xfId="35073"/>
    <cellStyle name="Обычный 3 15 31 2 2 2 3" xfId="35074"/>
    <cellStyle name="Обычный 3 15 31 2 2 2 3 2" xfId="35075"/>
    <cellStyle name="Обычный 3 15 31 2 2 2 4" xfId="35076"/>
    <cellStyle name="Обычный 3 15 31 2 2 3" xfId="35077"/>
    <cellStyle name="Обычный 3 15 31 2 2 3 2" xfId="35078"/>
    <cellStyle name="Обычный 3 15 31 2 2 3 2 2" xfId="35079"/>
    <cellStyle name="Обычный 3 15 31 2 2 3 3" xfId="35080"/>
    <cellStyle name="Обычный 3 15 31 2 2 4" xfId="35081"/>
    <cellStyle name="Обычный 3 15 31 2 2 4 2" xfId="35082"/>
    <cellStyle name="Обычный 3 15 31 2 2 5" xfId="35083"/>
    <cellStyle name="Обычный 3 15 31 2 3" xfId="35084"/>
    <cellStyle name="Обычный 3 15 31 2 3 2" xfId="35085"/>
    <cellStyle name="Обычный 3 15 31 2 3 2 2" xfId="35086"/>
    <cellStyle name="Обычный 3 15 31 2 3 2 2 2" xfId="35087"/>
    <cellStyle name="Обычный 3 15 31 2 3 2 2 2 2" xfId="35088"/>
    <cellStyle name="Обычный 3 15 31 2 3 2 2 3" xfId="35089"/>
    <cellStyle name="Обычный 3 15 31 2 3 2 3" xfId="35090"/>
    <cellStyle name="Обычный 3 15 31 2 3 2 3 2" xfId="35091"/>
    <cellStyle name="Обычный 3 15 31 2 3 2 4" xfId="35092"/>
    <cellStyle name="Обычный 3 15 31 2 3 3" xfId="35093"/>
    <cellStyle name="Обычный 3 15 31 2 3 3 2" xfId="35094"/>
    <cellStyle name="Обычный 3 15 31 2 3 3 2 2" xfId="35095"/>
    <cellStyle name="Обычный 3 15 31 2 3 3 3" xfId="35096"/>
    <cellStyle name="Обычный 3 15 31 2 3 4" xfId="35097"/>
    <cellStyle name="Обычный 3 15 31 2 3 4 2" xfId="35098"/>
    <cellStyle name="Обычный 3 15 31 2 3 5" xfId="35099"/>
    <cellStyle name="Обычный 3 15 31 2 4" xfId="35100"/>
    <cellStyle name="Обычный 3 15 31 2 4 2" xfId="35101"/>
    <cellStyle name="Обычный 3 15 31 2 4 2 2" xfId="35102"/>
    <cellStyle name="Обычный 3 15 31 2 4 2 2 2" xfId="35103"/>
    <cellStyle name="Обычный 3 15 31 2 4 2 3" xfId="35104"/>
    <cellStyle name="Обычный 3 15 31 2 4 3" xfId="35105"/>
    <cellStyle name="Обычный 3 15 31 2 4 3 2" xfId="35106"/>
    <cellStyle name="Обычный 3 15 31 2 4 4" xfId="35107"/>
    <cellStyle name="Обычный 3 15 31 2 5" xfId="35108"/>
    <cellStyle name="Обычный 3 15 31 2 5 2" xfId="35109"/>
    <cellStyle name="Обычный 3 15 31 2 5 2 2" xfId="35110"/>
    <cellStyle name="Обычный 3 15 31 2 5 3" xfId="35111"/>
    <cellStyle name="Обычный 3 15 31 2 6" xfId="35112"/>
    <cellStyle name="Обычный 3 15 31 2 6 2" xfId="35113"/>
    <cellStyle name="Обычный 3 15 31 2 7" xfId="35114"/>
    <cellStyle name="Обычный 3 15 31 3" xfId="35115"/>
    <cellStyle name="Обычный 3 15 31 3 2" xfId="35116"/>
    <cellStyle name="Обычный 3 15 31 3 2 2" xfId="35117"/>
    <cellStyle name="Обычный 3 15 31 3 2 2 2" xfId="35118"/>
    <cellStyle name="Обычный 3 15 31 3 2 2 2 2" xfId="35119"/>
    <cellStyle name="Обычный 3 15 31 3 2 2 3" xfId="35120"/>
    <cellStyle name="Обычный 3 15 31 3 2 3" xfId="35121"/>
    <cellStyle name="Обычный 3 15 31 3 2 3 2" xfId="35122"/>
    <cellStyle name="Обычный 3 15 31 3 2 4" xfId="35123"/>
    <cellStyle name="Обычный 3 15 31 3 3" xfId="35124"/>
    <cellStyle name="Обычный 3 15 31 3 3 2" xfId="35125"/>
    <cellStyle name="Обычный 3 15 31 3 3 2 2" xfId="35126"/>
    <cellStyle name="Обычный 3 15 31 3 3 3" xfId="35127"/>
    <cellStyle name="Обычный 3 15 31 3 4" xfId="35128"/>
    <cellStyle name="Обычный 3 15 31 3 4 2" xfId="35129"/>
    <cellStyle name="Обычный 3 15 31 3 5" xfId="35130"/>
    <cellStyle name="Обычный 3 15 31 4" xfId="35131"/>
    <cellStyle name="Обычный 3 15 31 4 2" xfId="35132"/>
    <cellStyle name="Обычный 3 15 31 4 2 2" xfId="35133"/>
    <cellStyle name="Обычный 3 15 31 4 2 2 2" xfId="35134"/>
    <cellStyle name="Обычный 3 15 31 4 2 2 2 2" xfId="35135"/>
    <cellStyle name="Обычный 3 15 31 4 2 2 3" xfId="35136"/>
    <cellStyle name="Обычный 3 15 31 4 2 3" xfId="35137"/>
    <cellStyle name="Обычный 3 15 31 4 2 3 2" xfId="35138"/>
    <cellStyle name="Обычный 3 15 31 4 2 4" xfId="35139"/>
    <cellStyle name="Обычный 3 15 31 4 3" xfId="35140"/>
    <cellStyle name="Обычный 3 15 31 4 3 2" xfId="35141"/>
    <cellStyle name="Обычный 3 15 31 4 3 2 2" xfId="35142"/>
    <cellStyle name="Обычный 3 15 31 4 3 3" xfId="35143"/>
    <cellStyle name="Обычный 3 15 31 4 4" xfId="35144"/>
    <cellStyle name="Обычный 3 15 31 4 4 2" xfId="35145"/>
    <cellStyle name="Обычный 3 15 31 4 5" xfId="35146"/>
    <cellStyle name="Обычный 3 15 31 5" xfId="35147"/>
    <cellStyle name="Обычный 3 15 31 5 2" xfId="35148"/>
    <cellStyle name="Обычный 3 15 31 5 2 2" xfId="35149"/>
    <cellStyle name="Обычный 3 15 31 5 2 2 2" xfId="35150"/>
    <cellStyle name="Обычный 3 15 31 5 2 3" xfId="35151"/>
    <cellStyle name="Обычный 3 15 31 5 3" xfId="35152"/>
    <cellStyle name="Обычный 3 15 31 5 3 2" xfId="35153"/>
    <cellStyle name="Обычный 3 15 31 5 4" xfId="35154"/>
    <cellStyle name="Обычный 3 15 31 6" xfId="35155"/>
    <cellStyle name="Обычный 3 15 31 6 2" xfId="35156"/>
    <cellStyle name="Обычный 3 15 31 6 2 2" xfId="35157"/>
    <cellStyle name="Обычный 3 15 31 6 3" xfId="35158"/>
    <cellStyle name="Обычный 3 15 31 7" xfId="35159"/>
    <cellStyle name="Обычный 3 15 31 7 2" xfId="35160"/>
    <cellStyle name="Обычный 3 15 31 8" xfId="35161"/>
    <cellStyle name="Обычный 3 15 32" xfId="35162"/>
    <cellStyle name="Обычный 3 15 32 2" xfId="35163"/>
    <cellStyle name="Обычный 3 15 32 2 2" xfId="35164"/>
    <cellStyle name="Обычный 3 15 32 2 2 2" xfId="35165"/>
    <cellStyle name="Обычный 3 15 32 2 2 2 2" xfId="35166"/>
    <cellStyle name="Обычный 3 15 32 2 2 2 2 2" xfId="35167"/>
    <cellStyle name="Обычный 3 15 32 2 2 2 2 2 2" xfId="35168"/>
    <cellStyle name="Обычный 3 15 32 2 2 2 2 3" xfId="35169"/>
    <cellStyle name="Обычный 3 15 32 2 2 2 3" xfId="35170"/>
    <cellStyle name="Обычный 3 15 32 2 2 2 3 2" xfId="35171"/>
    <cellStyle name="Обычный 3 15 32 2 2 2 4" xfId="35172"/>
    <cellStyle name="Обычный 3 15 32 2 2 3" xfId="35173"/>
    <cellStyle name="Обычный 3 15 32 2 2 3 2" xfId="35174"/>
    <cellStyle name="Обычный 3 15 32 2 2 3 2 2" xfId="35175"/>
    <cellStyle name="Обычный 3 15 32 2 2 3 3" xfId="35176"/>
    <cellStyle name="Обычный 3 15 32 2 2 4" xfId="35177"/>
    <cellStyle name="Обычный 3 15 32 2 2 4 2" xfId="35178"/>
    <cellStyle name="Обычный 3 15 32 2 2 5" xfId="35179"/>
    <cellStyle name="Обычный 3 15 32 2 3" xfId="35180"/>
    <cellStyle name="Обычный 3 15 32 2 3 2" xfId="35181"/>
    <cellStyle name="Обычный 3 15 32 2 3 2 2" xfId="35182"/>
    <cellStyle name="Обычный 3 15 32 2 3 2 2 2" xfId="35183"/>
    <cellStyle name="Обычный 3 15 32 2 3 2 2 2 2" xfId="35184"/>
    <cellStyle name="Обычный 3 15 32 2 3 2 2 3" xfId="35185"/>
    <cellStyle name="Обычный 3 15 32 2 3 2 3" xfId="35186"/>
    <cellStyle name="Обычный 3 15 32 2 3 2 3 2" xfId="35187"/>
    <cellStyle name="Обычный 3 15 32 2 3 2 4" xfId="35188"/>
    <cellStyle name="Обычный 3 15 32 2 3 3" xfId="35189"/>
    <cellStyle name="Обычный 3 15 32 2 3 3 2" xfId="35190"/>
    <cellStyle name="Обычный 3 15 32 2 3 3 2 2" xfId="35191"/>
    <cellStyle name="Обычный 3 15 32 2 3 3 3" xfId="35192"/>
    <cellStyle name="Обычный 3 15 32 2 3 4" xfId="35193"/>
    <cellStyle name="Обычный 3 15 32 2 3 4 2" xfId="35194"/>
    <cellStyle name="Обычный 3 15 32 2 3 5" xfId="35195"/>
    <cellStyle name="Обычный 3 15 32 2 4" xfId="35196"/>
    <cellStyle name="Обычный 3 15 32 2 4 2" xfId="35197"/>
    <cellStyle name="Обычный 3 15 32 2 4 2 2" xfId="35198"/>
    <cellStyle name="Обычный 3 15 32 2 4 2 2 2" xfId="35199"/>
    <cellStyle name="Обычный 3 15 32 2 4 2 3" xfId="35200"/>
    <cellStyle name="Обычный 3 15 32 2 4 3" xfId="35201"/>
    <cellStyle name="Обычный 3 15 32 2 4 3 2" xfId="35202"/>
    <cellStyle name="Обычный 3 15 32 2 4 4" xfId="35203"/>
    <cellStyle name="Обычный 3 15 32 2 5" xfId="35204"/>
    <cellStyle name="Обычный 3 15 32 2 5 2" xfId="35205"/>
    <cellStyle name="Обычный 3 15 32 2 5 2 2" xfId="35206"/>
    <cellStyle name="Обычный 3 15 32 2 5 3" xfId="35207"/>
    <cellStyle name="Обычный 3 15 32 2 6" xfId="35208"/>
    <cellStyle name="Обычный 3 15 32 2 6 2" xfId="35209"/>
    <cellStyle name="Обычный 3 15 32 2 7" xfId="35210"/>
    <cellStyle name="Обычный 3 15 32 3" xfId="35211"/>
    <cellStyle name="Обычный 3 15 32 3 2" xfId="35212"/>
    <cellStyle name="Обычный 3 15 32 3 2 2" xfId="35213"/>
    <cellStyle name="Обычный 3 15 32 3 2 2 2" xfId="35214"/>
    <cellStyle name="Обычный 3 15 32 3 2 2 2 2" xfId="35215"/>
    <cellStyle name="Обычный 3 15 32 3 2 2 3" xfId="35216"/>
    <cellStyle name="Обычный 3 15 32 3 2 3" xfId="35217"/>
    <cellStyle name="Обычный 3 15 32 3 2 3 2" xfId="35218"/>
    <cellStyle name="Обычный 3 15 32 3 2 4" xfId="35219"/>
    <cellStyle name="Обычный 3 15 32 3 3" xfId="35220"/>
    <cellStyle name="Обычный 3 15 32 3 3 2" xfId="35221"/>
    <cellStyle name="Обычный 3 15 32 3 3 2 2" xfId="35222"/>
    <cellStyle name="Обычный 3 15 32 3 3 3" xfId="35223"/>
    <cellStyle name="Обычный 3 15 32 3 4" xfId="35224"/>
    <cellStyle name="Обычный 3 15 32 3 4 2" xfId="35225"/>
    <cellStyle name="Обычный 3 15 32 3 5" xfId="35226"/>
    <cellStyle name="Обычный 3 15 32 4" xfId="35227"/>
    <cellStyle name="Обычный 3 15 32 4 2" xfId="35228"/>
    <cellStyle name="Обычный 3 15 32 4 2 2" xfId="35229"/>
    <cellStyle name="Обычный 3 15 32 4 2 2 2" xfId="35230"/>
    <cellStyle name="Обычный 3 15 32 4 2 2 2 2" xfId="35231"/>
    <cellStyle name="Обычный 3 15 32 4 2 2 3" xfId="35232"/>
    <cellStyle name="Обычный 3 15 32 4 2 3" xfId="35233"/>
    <cellStyle name="Обычный 3 15 32 4 2 3 2" xfId="35234"/>
    <cellStyle name="Обычный 3 15 32 4 2 4" xfId="35235"/>
    <cellStyle name="Обычный 3 15 32 4 3" xfId="35236"/>
    <cellStyle name="Обычный 3 15 32 4 3 2" xfId="35237"/>
    <cellStyle name="Обычный 3 15 32 4 3 2 2" xfId="35238"/>
    <cellStyle name="Обычный 3 15 32 4 3 3" xfId="35239"/>
    <cellStyle name="Обычный 3 15 32 4 4" xfId="35240"/>
    <cellStyle name="Обычный 3 15 32 4 4 2" xfId="35241"/>
    <cellStyle name="Обычный 3 15 32 4 5" xfId="35242"/>
    <cellStyle name="Обычный 3 15 32 5" xfId="35243"/>
    <cellStyle name="Обычный 3 15 32 5 2" xfId="35244"/>
    <cellStyle name="Обычный 3 15 32 5 2 2" xfId="35245"/>
    <cellStyle name="Обычный 3 15 32 5 2 2 2" xfId="35246"/>
    <cellStyle name="Обычный 3 15 32 5 2 3" xfId="35247"/>
    <cellStyle name="Обычный 3 15 32 5 3" xfId="35248"/>
    <cellStyle name="Обычный 3 15 32 5 3 2" xfId="35249"/>
    <cellStyle name="Обычный 3 15 32 5 4" xfId="35250"/>
    <cellStyle name="Обычный 3 15 32 6" xfId="35251"/>
    <cellStyle name="Обычный 3 15 32 6 2" xfId="35252"/>
    <cellStyle name="Обычный 3 15 32 6 2 2" xfId="35253"/>
    <cellStyle name="Обычный 3 15 32 6 3" xfId="35254"/>
    <cellStyle name="Обычный 3 15 32 7" xfId="35255"/>
    <cellStyle name="Обычный 3 15 32 7 2" xfId="35256"/>
    <cellStyle name="Обычный 3 15 32 8" xfId="35257"/>
    <cellStyle name="Обычный 3 15 33" xfId="35258"/>
    <cellStyle name="Обычный 3 15 33 2" xfId="35259"/>
    <cellStyle name="Обычный 3 15 33 2 2" xfId="35260"/>
    <cellStyle name="Обычный 3 15 33 2 2 2" xfId="35261"/>
    <cellStyle name="Обычный 3 15 33 2 2 2 2" xfId="35262"/>
    <cellStyle name="Обычный 3 15 33 2 2 2 2 2" xfId="35263"/>
    <cellStyle name="Обычный 3 15 33 2 2 2 2 2 2" xfId="35264"/>
    <cellStyle name="Обычный 3 15 33 2 2 2 2 3" xfId="35265"/>
    <cellStyle name="Обычный 3 15 33 2 2 2 3" xfId="35266"/>
    <cellStyle name="Обычный 3 15 33 2 2 2 3 2" xfId="35267"/>
    <cellStyle name="Обычный 3 15 33 2 2 2 4" xfId="35268"/>
    <cellStyle name="Обычный 3 15 33 2 2 3" xfId="35269"/>
    <cellStyle name="Обычный 3 15 33 2 2 3 2" xfId="35270"/>
    <cellStyle name="Обычный 3 15 33 2 2 3 2 2" xfId="35271"/>
    <cellStyle name="Обычный 3 15 33 2 2 3 3" xfId="35272"/>
    <cellStyle name="Обычный 3 15 33 2 2 4" xfId="35273"/>
    <cellStyle name="Обычный 3 15 33 2 2 4 2" xfId="35274"/>
    <cellStyle name="Обычный 3 15 33 2 2 5" xfId="35275"/>
    <cellStyle name="Обычный 3 15 33 2 3" xfId="35276"/>
    <cellStyle name="Обычный 3 15 33 2 3 2" xfId="35277"/>
    <cellStyle name="Обычный 3 15 33 2 3 2 2" xfId="35278"/>
    <cellStyle name="Обычный 3 15 33 2 3 2 2 2" xfId="35279"/>
    <cellStyle name="Обычный 3 15 33 2 3 2 2 2 2" xfId="35280"/>
    <cellStyle name="Обычный 3 15 33 2 3 2 2 3" xfId="35281"/>
    <cellStyle name="Обычный 3 15 33 2 3 2 3" xfId="35282"/>
    <cellStyle name="Обычный 3 15 33 2 3 2 3 2" xfId="35283"/>
    <cellStyle name="Обычный 3 15 33 2 3 2 4" xfId="35284"/>
    <cellStyle name="Обычный 3 15 33 2 3 3" xfId="35285"/>
    <cellStyle name="Обычный 3 15 33 2 3 3 2" xfId="35286"/>
    <cellStyle name="Обычный 3 15 33 2 3 3 2 2" xfId="35287"/>
    <cellStyle name="Обычный 3 15 33 2 3 3 3" xfId="35288"/>
    <cellStyle name="Обычный 3 15 33 2 3 4" xfId="35289"/>
    <cellStyle name="Обычный 3 15 33 2 3 4 2" xfId="35290"/>
    <cellStyle name="Обычный 3 15 33 2 3 5" xfId="35291"/>
    <cellStyle name="Обычный 3 15 33 2 4" xfId="35292"/>
    <cellStyle name="Обычный 3 15 33 2 4 2" xfId="35293"/>
    <cellStyle name="Обычный 3 15 33 2 4 2 2" xfId="35294"/>
    <cellStyle name="Обычный 3 15 33 2 4 2 2 2" xfId="35295"/>
    <cellStyle name="Обычный 3 15 33 2 4 2 3" xfId="35296"/>
    <cellStyle name="Обычный 3 15 33 2 4 3" xfId="35297"/>
    <cellStyle name="Обычный 3 15 33 2 4 3 2" xfId="35298"/>
    <cellStyle name="Обычный 3 15 33 2 4 4" xfId="35299"/>
    <cellStyle name="Обычный 3 15 33 2 5" xfId="35300"/>
    <cellStyle name="Обычный 3 15 33 2 5 2" xfId="35301"/>
    <cellStyle name="Обычный 3 15 33 2 5 2 2" xfId="35302"/>
    <cellStyle name="Обычный 3 15 33 2 5 3" xfId="35303"/>
    <cellStyle name="Обычный 3 15 33 2 6" xfId="35304"/>
    <cellStyle name="Обычный 3 15 33 2 6 2" xfId="35305"/>
    <cellStyle name="Обычный 3 15 33 2 7" xfId="35306"/>
    <cellStyle name="Обычный 3 15 33 3" xfId="35307"/>
    <cellStyle name="Обычный 3 15 33 3 2" xfId="35308"/>
    <cellStyle name="Обычный 3 15 33 3 2 2" xfId="35309"/>
    <cellStyle name="Обычный 3 15 33 3 2 2 2" xfId="35310"/>
    <cellStyle name="Обычный 3 15 33 3 2 2 2 2" xfId="35311"/>
    <cellStyle name="Обычный 3 15 33 3 2 2 3" xfId="35312"/>
    <cellStyle name="Обычный 3 15 33 3 2 3" xfId="35313"/>
    <cellStyle name="Обычный 3 15 33 3 2 3 2" xfId="35314"/>
    <cellStyle name="Обычный 3 15 33 3 2 4" xfId="35315"/>
    <cellStyle name="Обычный 3 15 33 3 3" xfId="35316"/>
    <cellStyle name="Обычный 3 15 33 3 3 2" xfId="35317"/>
    <cellStyle name="Обычный 3 15 33 3 3 2 2" xfId="35318"/>
    <cellStyle name="Обычный 3 15 33 3 3 3" xfId="35319"/>
    <cellStyle name="Обычный 3 15 33 3 4" xfId="35320"/>
    <cellStyle name="Обычный 3 15 33 3 4 2" xfId="35321"/>
    <cellStyle name="Обычный 3 15 33 3 5" xfId="35322"/>
    <cellStyle name="Обычный 3 15 33 4" xfId="35323"/>
    <cellStyle name="Обычный 3 15 33 4 2" xfId="35324"/>
    <cellStyle name="Обычный 3 15 33 4 2 2" xfId="35325"/>
    <cellStyle name="Обычный 3 15 33 4 2 2 2" xfId="35326"/>
    <cellStyle name="Обычный 3 15 33 4 2 2 2 2" xfId="35327"/>
    <cellStyle name="Обычный 3 15 33 4 2 2 3" xfId="35328"/>
    <cellStyle name="Обычный 3 15 33 4 2 3" xfId="35329"/>
    <cellStyle name="Обычный 3 15 33 4 2 3 2" xfId="35330"/>
    <cellStyle name="Обычный 3 15 33 4 2 4" xfId="35331"/>
    <cellStyle name="Обычный 3 15 33 4 3" xfId="35332"/>
    <cellStyle name="Обычный 3 15 33 4 3 2" xfId="35333"/>
    <cellStyle name="Обычный 3 15 33 4 3 2 2" xfId="35334"/>
    <cellStyle name="Обычный 3 15 33 4 3 3" xfId="35335"/>
    <cellStyle name="Обычный 3 15 33 4 4" xfId="35336"/>
    <cellStyle name="Обычный 3 15 33 4 4 2" xfId="35337"/>
    <cellStyle name="Обычный 3 15 33 4 5" xfId="35338"/>
    <cellStyle name="Обычный 3 15 33 5" xfId="35339"/>
    <cellStyle name="Обычный 3 15 33 5 2" xfId="35340"/>
    <cellStyle name="Обычный 3 15 33 5 2 2" xfId="35341"/>
    <cellStyle name="Обычный 3 15 33 5 2 2 2" xfId="35342"/>
    <cellStyle name="Обычный 3 15 33 5 2 3" xfId="35343"/>
    <cellStyle name="Обычный 3 15 33 5 3" xfId="35344"/>
    <cellStyle name="Обычный 3 15 33 5 3 2" xfId="35345"/>
    <cellStyle name="Обычный 3 15 33 5 4" xfId="35346"/>
    <cellStyle name="Обычный 3 15 33 6" xfId="35347"/>
    <cellStyle name="Обычный 3 15 33 6 2" xfId="35348"/>
    <cellStyle name="Обычный 3 15 33 6 2 2" xfId="35349"/>
    <cellStyle name="Обычный 3 15 33 6 3" xfId="35350"/>
    <cellStyle name="Обычный 3 15 33 7" xfId="35351"/>
    <cellStyle name="Обычный 3 15 33 7 2" xfId="35352"/>
    <cellStyle name="Обычный 3 15 33 8" xfId="35353"/>
    <cellStyle name="Обычный 3 15 34" xfId="35354"/>
    <cellStyle name="Обычный 3 15 34 2" xfId="35355"/>
    <cellStyle name="Обычный 3 15 34 2 2" xfId="35356"/>
    <cellStyle name="Обычный 3 15 34 2 2 2" xfId="35357"/>
    <cellStyle name="Обычный 3 15 34 2 2 2 2" xfId="35358"/>
    <cellStyle name="Обычный 3 15 34 2 2 2 2 2" xfId="35359"/>
    <cellStyle name="Обычный 3 15 34 2 2 2 2 2 2" xfId="35360"/>
    <cellStyle name="Обычный 3 15 34 2 2 2 2 3" xfId="35361"/>
    <cellStyle name="Обычный 3 15 34 2 2 2 3" xfId="35362"/>
    <cellStyle name="Обычный 3 15 34 2 2 2 3 2" xfId="35363"/>
    <cellStyle name="Обычный 3 15 34 2 2 2 4" xfId="35364"/>
    <cellStyle name="Обычный 3 15 34 2 2 3" xfId="35365"/>
    <cellStyle name="Обычный 3 15 34 2 2 3 2" xfId="35366"/>
    <cellStyle name="Обычный 3 15 34 2 2 3 2 2" xfId="35367"/>
    <cellStyle name="Обычный 3 15 34 2 2 3 3" xfId="35368"/>
    <cellStyle name="Обычный 3 15 34 2 2 4" xfId="35369"/>
    <cellStyle name="Обычный 3 15 34 2 2 4 2" xfId="35370"/>
    <cellStyle name="Обычный 3 15 34 2 2 5" xfId="35371"/>
    <cellStyle name="Обычный 3 15 34 2 3" xfId="35372"/>
    <cellStyle name="Обычный 3 15 34 2 3 2" xfId="35373"/>
    <cellStyle name="Обычный 3 15 34 2 3 2 2" xfId="35374"/>
    <cellStyle name="Обычный 3 15 34 2 3 2 2 2" xfId="35375"/>
    <cellStyle name="Обычный 3 15 34 2 3 2 2 2 2" xfId="35376"/>
    <cellStyle name="Обычный 3 15 34 2 3 2 2 3" xfId="35377"/>
    <cellStyle name="Обычный 3 15 34 2 3 2 3" xfId="35378"/>
    <cellStyle name="Обычный 3 15 34 2 3 2 3 2" xfId="35379"/>
    <cellStyle name="Обычный 3 15 34 2 3 2 4" xfId="35380"/>
    <cellStyle name="Обычный 3 15 34 2 3 3" xfId="35381"/>
    <cellStyle name="Обычный 3 15 34 2 3 3 2" xfId="35382"/>
    <cellStyle name="Обычный 3 15 34 2 3 3 2 2" xfId="35383"/>
    <cellStyle name="Обычный 3 15 34 2 3 3 3" xfId="35384"/>
    <cellStyle name="Обычный 3 15 34 2 3 4" xfId="35385"/>
    <cellStyle name="Обычный 3 15 34 2 3 4 2" xfId="35386"/>
    <cellStyle name="Обычный 3 15 34 2 3 5" xfId="35387"/>
    <cellStyle name="Обычный 3 15 34 2 4" xfId="35388"/>
    <cellStyle name="Обычный 3 15 34 2 4 2" xfId="35389"/>
    <cellStyle name="Обычный 3 15 34 2 4 2 2" xfId="35390"/>
    <cellStyle name="Обычный 3 15 34 2 4 2 2 2" xfId="35391"/>
    <cellStyle name="Обычный 3 15 34 2 4 2 3" xfId="35392"/>
    <cellStyle name="Обычный 3 15 34 2 4 3" xfId="35393"/>
    <cellStyle name="Обычный 3 15 34 2 4 3 2" xfId="35394"/>
    <cellStyle name="Обычный 3 15 34 2 4 4" xfId="35395"/>
    <cellStyle name="Обычный 3 15 34 2 5" xfId="35396"/>
    <cellStyle name="Обычный 3 15 34 2 5 2" xfId="35397"/>
    <cellStyle name="Обычный 3 15 34 2 5 2 2" xfId="35398"/>
    <cellStyle name="Обычный 3 15 34 2 5 3" xfId="35399"/>
    <cellStyle name="Обычный 3 15 34 2 6" xfId="35400"/>
    <cellStyle name="Обычный 3 15 34 2 6 2" xfId="35401"/>
    <cellStyle name="Обычный 3 15 34 2 7" xfId="35402"/>
    <cellStyle name="Обычный 3 15 34 3" xfId="35403"/>
    <cellStyle name="Обычный 3 15 34 3 2" xfId="35404"/>
    <cellStyle name="Обычный 3 15 34 3 2 2" xfId="35405"/>
    <cellStyle name="Обычный 3 15 34 3 2 2 2" xfId="35406"/>
    <cellStyle name="Обычный 3 15 34 3 2 2 2 2" xfId="35407"/>
    <cellStyle name="Обычный 3 15 34 3 2 2 3" xfId="35408"/>
    <cellStyle name="Обычный 3 15 34 3 2 3" xfId="35409"/>
    <cellStyle name="Обычный 3 15 34 3 2 3 2" xfId="35410"/>
    <cellStyle name="Обычный 3 15 34 3 2 4" xfId="35411"/>
    <cellStyle name="Обычный 3 15 34 3 3" xfId="35412"/>
    <cellStyle name="Обычный 3 15 34 3 3 2" xfId="35413"/>
    <cellStyle name="Обычный 3 15 34 3 3 2 2" xfId="35414"/>
    <cellStyle name="Обычный 3 15 34 3 3 3" xfId="35415"/>
    <cellStyle name="Обычный 3 15 34 3 4" xfId="35416"/>
    <cellStyle name="Обычный 3 15 34 3 4 2" xfId="35417"/>
    <cellStyle name="Обычный 3 15 34 3 5" xfId="35418"/>
    <cellStyle name="Обычный 3 15 34 4" xfId="35419"/>
    <cellStyle name="Обычный 3 15 34 4 2" xfId="35420"/>
    <cellStyle name="Обычный 3 15 34 4 2 2" xfId="35421"/>
    <cellStyle name="Обычный 3 15 34 4 2 2 2" xfId="35422"/>
    <cellStyle name="Обычный 3 15 34 4 2 2 2 2" xfId="35423"/>
    <cellStyle name="Обычный 3 15 34 4 2 2 3" xfId="35424"/>
    <cellStyle name="Обычный 3 15 34 4 2 3" xfId="35425"/>
    <cellStyle name="Обычный 3 15 34 4 2 3 2" xfId="35426"/>
    <cellStyle name="Обычный 3 15 34 4 2 4" xfId="35427"/>
    <cellStyle name="Обычный 3 15 34 4 3" xfId="35428"/>
    <cellStyle name="Обычный 3 15 34 4 3 2" xfId="35429"/>
    <cellStyle name="Обычный 3 15 34 4 3 2 2" xfId="35430"/>
    <cellStyle name="Обычный 3 15 34 4 3 3" xfId="35431"/>
    <cellStyle name="Обычный 3 15 34 4 4" xfId="35432"/>
    <cellStyle name="Обычный 3 15 34 4 4 2" xfId="35433"/>
    <cellStyle name="Обычный 3 15 34 4 5" xfId="35434"/>
    <cellStyle name="Обычный 3 15 34 5" xfId="35435"/>
    <cellStyle name="Обычный 3 15 34 5 2" xfId="35436"/>
    <cellStyle name="Обычный 3 15 34 5 2 2" xfId="35437"/>
    <cellStyle name="Обычный 3 15 34 5 2 2 2" xfId="35438"/>
    <cellStyle name="Обычный 3 15 34 5 2 3" xfId="35439"/>
    <cellStyle name="Обычный 3 15 34 5 3" xfId="35440"/>
    <cellStyle name="Обычный 3 15 34 5 3 2" xfId="35441"/>
    <cellStyle name="Обычный 3 15 34 5 4" xfId="35442"/>
    <cellStyle name="Обычный 3 15 34 6" xfId="35443"/>
    <cellStyle name="Обычный 3 15 34 6 2" xfId="35444"/>
    <cellStyle name="Обычный 3 15 34 6 2 2" xfId="35445"/>
    <cellStyle name="Обычный 3 15 34 6 3" xfId="35446"/>
    <cellStyle name="Обычный 3 15 34 7" xfId="35447"/>
    <cellStyle name="Обычный 3 15 34 7 2" xfId="35448"/>
    <cellStyle name="Обычный 3 15 34 8" xfId="35449"/>
    <cellStyle name="Обычный 3 15 35" xfId="35450"/>
    <cellStyle name="Обычный 3 15 35 2" xfId="35451"/>
    <cellStyle name="Обычный 3 15 35 2 2" xfId="35452"/>
    <cellStyle name="Обычный 3 15 35 2 2 2" xfId="35453"/>
    <cellStyle name="Обычный 3 15 35 2 2 2 2" xfId="35454"/>
    <cellStyle name="Обычный 3 15 35 2 2 2 2 2" xfId="35455"/>
    <cellStyle name="Обычный 3 15 35 2 2 2 2 2 2" xfId="35456"/>
    <cellStyle name="Обычный 3 15 35 2 2 2 2 3" xfId="35457"/>
    <cellStyle name="Обычный 3 15 35 2 2 2 3" xfId="35458"/>
    <cellStyle name="Обычный 3 15 35 2 2 2 3 2" xfId="35459"/>
    <cellStyle name="Обычный 3 15 35 2 2 2 4" xfId="35460"/>
    <cellStyle name="Обычный 3 15 35 2 2 3" xfId="35461"/>
    <cellStyle name="Обычный 3 15 35 2 2 3 2" xfId="35462"/>
    <cellStyle name="Обычный 3 15 35 2 2 3 2 2" xfId="35463"/>
    <cellStyle name="Обычный 3 15 35 2 2 3 3" xfId="35464"/>
    <cellStyle name="Обычный 3 15 35 2 2 4" xfId="35465"/>
    <cellStyle name="Обычный 3 15 35 2 2 4 2" xfId="35466"/>
    <cellStyle name="Обычный 3 15 35 2 2 5" xfId="35467"/>
    <cellStyle name="Обычный 3 15 35 2 3" xfId="35468"/>
    <cellStyle name="Обычный 3 15 35 2 3 2" xfId="35469"/>
    <cellStyle name="Обычный 3 15 35 2 3 2 2" xfId="35470"/>
    <cellStyle name="Обычный 3 15 35 2 3 2 2 2" xfId="35471"/>
    <cellStyle name="Обычный 3 15 35 2 3 2 2 2 2" xfId="35472"/>
    <cellStyle name="Обычный 3 15 35 2 3 2 2 3" xfId="35473"/>
    <cellStyle name="Обычный 3 15 35 2 3 2 3" xfId="35474"/>
    <cellStyle name="Обычный 3 15 35 2 3 2 3 2" xfId="35475"/>
    <cellStyle name="Обычный 3 15 35 2 3 2 4" xfId="35476"/>
    <cellStyle name="Обычный 3 15 35 2 3 3" xfId="35477"/>
    <cellStyle name="Обычный 3 15 35 2 3 3 2" xfId="35478"/>
    <cellStyle name="Обычный 3 15 35 2 3 3 2 2" xfId="35479"/>
    <cellStyle name="Обычный 3 15 35 2 3 3 3" xfId="35480"/>
    <cellStyle name="Обычный 3 15 35 2 3 4" xfId="35481"/>
    <cellStyle name="Обычный 3 15 35 2 3 4 2" xfId="35482"/>
    <cellStyle name="Обычный 3 15 35 2 3 5" xfId="35483"/>
    <cellStyle name="Обычный 3 15 35 2 4" xfId="35484"/>
    <cellStyle name="Обычный 3 15 35 2 4 2" xfId="35485"/>
    <cellStyle name="Обычный 3 15 35 2 4 2 2" xfId="35486"/>
    <cellStyle name="Обычный 3 15 35 2 4 2 2 2" xfId="35487"/>
    <cellStyle name="Обычный 3 15 35 2 4 2 3" xfId="35488"/>
    <cellStyle name="Обычный 3 15 35 2 4 3" xfId="35489"/>
    <cellStyle name="Обычный 3 15 35 2 4 3 2" xfId="35490"/>
    <cellStyle name="Обычный 3 15 35 2 4 4" xfId="35491"/>
    <cellStyle name="Обычный 3 15 35 2 5" xfId="35492"/>
    <cellStyle name="Обычный 3 15 35 2 5 2" xfId="35493"/>
    <cellStyle name="Обычный 3 15 35 2 5 2 2" xfId="35494"/>
    <cellStyle name="Обычный 3 15 35 2 5 3" xfId="35495"/>
    <cellStyle name="Обычный 3 15 35 2 6" xfId="35496"/>
    <cellStyle name="Обычный 3 15 35 2 6 2" xfId="35497"/>
    <cellStyle name="Обычный 3 15 35 2 7" xfId="35498"/>
    <cellStyle name="Обычный 3 15 35 3" xfId="35499"/>
    <cellStyle name="Обычный 3 15 35 3 2" xfId="35500"/>
    <cellStyle name="Обычный 3 15 35 3 2 2" xfId="35501"/>
    <cellStyle name="Обычный 3 15 35 3 2 2 2" xfId="35502"/>
    <cellStyle name="Обычный 3 15 35 3 2 2 2 2" xfId="35503"/>
    <cellStyle name="Обычный 3 15 35 3 2 2 3" xfId="35504"/>
    <cellStyle name="Обычный 3 15 35 3 2 3" xfId="35505"/>
    <cellStyle name="Обычный 3 15 35 3 2 3 2" xfId="35506"/>
    <cellStyle name="Обычный 3 15 35 3 2 4" xfId="35507"/>
    <cellStyle name="Обычный 3 15 35 3 3" xfId="35508"/>
    <cellStyle name="Обычный 3 15 35 3 3 2" xfId="35509"/>
    <cellStyle name="Обычный 3 15 35 3 3 2 2" xfId="35510"/>
    <cellStyle name="Обычный 3 15 35 3 3 3" xfId="35511"/>
    <cellStyle name="Обычный 3 15 35 3 4" xfId="35512"/>
    <cellStyle name="Обычный 3 15 35 3 4 2" xfId="35513"/>
    <cellStyle name="Обычный 3 15 35 3 5" xfId="35514"/>
    <cellStyle name="Обычный 3 15 35 4" xfId="35515"/>
    <cellStyle name="Обычный 3 15 35 4 2" xfId="35516"/>
    <cellStyle name="Обычный 3 15 35 4 2 2" xfId="35517"/>
    <cellStyle name="Обычный 3 15 35 4 2 2 2" xfId="35518"/>
    <cellStyle name="Обычный 3 15 35 4 2 2 2 2" xfId="35519"/>
    <cellStyle name="Обычный 3 15 35 4 2 2 3" xfId="35520"/>
    <cellStyle name="Обычный 3 15 35 4 2 3" xfId="35521"/>
    <cellStyle name="Обычный 3 15 35 4 2 3 2" xfId="35522"/>
    <cellStyle name="Обычный 3 15 35 4 2 4" xfId="35523"/>
    <cellStyle name="Обычный 3 15 35 4 3" xfId="35524"/>
    <cellStyle name="Обычный 3 15 35 4 3 2" xfId="35525"/>
    <cellStyle name="Обычный 3 15 35 4 3 2 2" xfId="35526"/>
    <cellStyle name="Обычный 3 15 35 4 3 3" xfId="35527"/>
    <cellStyle name="Обычный 3 15 35 4 4" xfId="35528"/>
    <cellStyle name="Обычный 3 15 35 4 4 2" xfId="35529"/>
    <cellStyle name="Обычный 3 15 35 4 5" xfId="35530"/>
    <cellStyle name="Обычный 3 15 35 5" xfId="35531"/>
    <cellStyle name="Обычный 3 15 35 5 2" xfId="35532"/>
    <cellStyle name="Обычный 3 15 35 5 2 2" xfId="35533"/>
    <cellStyle name="Обычный 3 15 35 5 2 2 2" xfId="35534"/>
    <cellStyle name="Обычный 3 15 35 5 2 3" xfId="35535"/>
    <cellStyle name="Обычный 3 15 35 5 3" xfId="35536"/>
    <cellStyle name="Обычный 3 15 35 5 3 2" xfId="35537"/>
    <cellStyle name="Обычный 3 15 35 5 4" xfId="35538"/>
    <cellStyle name="Обычный 3 15 35 6" xfId="35539"/>
    <cellStyle name="Обычный 3 15 35 6 2" xfId="35540"/>
    <cellStyle name="Обычный 3 15 35 6 2 2" xfId="35541"/>
    <cellStyle name="Обычный 3 15 35 6 3" xfId="35542"/>
    <cellStyle name="Обычный 3 15 35 7" xfId="35543"/>
    <cellStyle name="Обычный 3 15 35 7 2" xfId="35544"/>
    <cellStyle name="Обычный 3 15 35 8" xfId="35545"/>
    <cellStyle name="Обычный 3 15 36" xfId="35546"/>
    <cellStyle name="Обычный 3 15 36 2" xfId="35547"/>
    <cellStyle name="Обычный 3 15 36 2 2" xfId="35548"/>
    <cellStyle name="Обычный 3 15 36 2 2 2" xfId="35549"/>
    <cellStyle name="Обычный 3 15 36 2 2 2 2" xfId="35550"/>
    <cellStyle name="Обычный 3 15 36 2 2 2 2 2" xfId="35551"/>
    <cellStyle name="Обычный 3 15 36 2 2 2 2 2 2" xfId="35552"/>
    <cellStyle name="Обычный 3 15 36 2 2 2 2 3" xfId="35553"/>
    <cellStyle name="Обычный 3 15 36 2 2 2 3" xfId="35554"/>
    <cellStyle name="Обычный 3 15 36 2 2 2 3 2" xfId="35555"/>
    <cellStyle name="Обычный 3 15 36 2 2 2 4" xfId="35556"/>
    <cellStyle name="Обычный 3 15 36 2 2 3" xfId="35557"/>
    <cellStyle name="Обычный 3 15 36 2 2 3 2" xfId="35558"/>
    <cellStyle name="Обычный 3 15 36 2 2 3 2 2" xfId="35559"/>
    <cellStyle name="Обычный 3 15 36 2 2 3 3" xfId="35560"/>
    <cellStyle name="Обычный 3 15 36 2 2 4" xfId="35561"/>
    <cellStyle name="Обычный 3 15 36 2 2 4 2" xfId="35562"/>
    <cellStyle name="Обычный 3 15 36 2 2 5" xfId="35563"/>
    <cellStyle name="Обычный 3 15 36 2 3" xfId="35564"/>
    <cellStyle name="Обычный 3 15 36 2 3 2" xfId="35565"/>
    <cellStyle name="Обычный 3 15 36 2 3 2 2" xfId="35566"/>
    <cellStyle name="Обычный 3 15 36 2 3 2 2 2" xfId="35567"/>
    <cellStyle name="Обычный 3 15 36 2 3 2 2 2 2" xfId="35568"/>
    <cellStyle name="Обычный 3 15 36 2 3 2 2 3" xfId="35569"/>
    <cellStyle name="Обычный 3 15 36 2 3 2 3" xfId="35570"/>
    <cellStyle name="Обычный 3 15 36 2 3 2 3 2" xfId="35571"/>
    <cellStyle name="Обычный 3 15 36 2 3 2 4" xfId="35572"/>
    <cellStyle name="Обычный 3 15 36 2 3 3" xfId="35573"/>
    <cellStyle name="Обычный 3 15 36 2 3 3 2" xfId="35574"/>
    <cellStyle name="Обычный 3 15 36 2 3 3 2 2" xfId="35575"/>
    <cellStyle name="Обычный 3 15 36 2 3 3 3" xfId="35576"/>
    <cellStyle name="Обычный 3 15 36 2 3 4" xfId="35577"/>
    <cellStyle name="Обычный 3 15 36 2 3 4 2" xfId="35578"/>
    <cellStyle name="Обычный 3 15 36 2 3 5" xfId="35579"/>
    <cellStyle name="Обычный 3 15 36 2 4" xfId="35580"/>
    <cellStyle name="Обычный 3 15 36 2 4 2" xfId="35581"/>
    <cellStyle name="Обычный 3 15 36 2 4 2 2" xfId="35582"/>
    <cellStyle name="Обычный 3 15 36 2 4 2 2 2" xfId="35583"/>
    <cellStyle name="Обычный 3 15 36 2 4 2 3" xfId="35584"/>
    <cellStyle name="Обычный 3 15 36 2 4 3" xfId="35585"/>
    <cellStyle name="Обычный 3 15 36 2 4 3 2" xfId="35586"/>
    <cellStyle name="Обычный 3 15 36 2 4 4" xfId="35587"/>
    <cellStyle name="Обычный 3 15 36 2 5" xfId="35588"/>
    <cellStyle name="Обычный 3 15 36 2 5 2" xfId="35589"/>
    <cellStyle name="Обычный 3 15 36 2 5 2 2" xfId="35590"/>
    <cellStyle name="Обычный 3 15 36 2 5 3" xfId="35591"/>
    <cellStyle name="Обычный 3 15 36 2 6" xfId="35592"/>
    <cellStyle name="Обычный 3 15 36 2 6 2" xfId="35593"/>
    <cellStyle name="Обычный 3 15 36 2 7" xfId="35594"/>
    <cellStyle name="Обычный 3 15 36 3" xfId="35595"/>
    <cellStyle name="Обычный 3 15 36 3 2" xfId="35596"/>
    <cellStyle name="Обычный 3 15 36 3 2 2" xfId="35597"/>
    <cellStyle name="Обычный 3 15 36 3 2 2 2" xfId="35598"/>
    <cellStyle name="Обычный 3 15 36 3 2 2 2 2" xfId="35599"/>
    <cellStyle name="Обычный 3 15 36 3 2 2 3" xfId="35600"/>
    <cellStyle name="Обычный 3 15 36 3 2 3" xfId="35601"/>
    <cellStyle name="Обычный 3 15 36 3 2 3 2" xfId="35602"/>
    <cellStyle name="Обычный 3 15 36 3 2 4" xfId="35603"/>
    <cellStyle name="Обычный 3 15 36 3 3" xfId="35604"/>
    <cellStyle name="Обычный 3 15 36 3 3 2" xfId="35605"/>
    <cellStyle name="Обычный 3 15 36 3 3 2 2" xfId="35606"/>
    <cellStyle name="Обычный 3 15 36 3 3 3" xfId="35607"/>
    <cellStyle name="Обычный 3 15 36 3 4" xfId="35608"/>
    <cellStyle name="Обычный 3 15 36 3 4 2" xfId="35609"/>
    <cellStyle name="Обычный 3 15 36 3 5" xfId="35610"/>
    <cellStyle name="Обычный 3 15 36 4" xfId="35611"/>
    <cellStyle name="Обычный 3 15 36 4 2" xfId="35612"/>
    <cellStyle name="Обычный 3 15 36 4 2 2" xfId="35613"/>
    <cellStyle name="Обычный 3 15 36 4 2 2 2" xfId="35614"/>
    <cellStyle name="Обычный 3 15 36 4 2 2 2 2" xfId="35615"/>
    <cellStyle name="Обычный 3 15 36 4 2 2 3" xfId="35616"/>
    <cellStyle name="Обычный 3 15 36 4 2 3" xfId="35617"/>
    <cellStyle name="Обычный 3 15 36 4 2 3 2" xfId="35618"/>
    <cellStyle name="Обычный 3 15 36 4 2 4" xfId="35619"/>
    <cellStyle name="Обычный 3 15 36 4 3" xfId="35620"/>
    <cellStyle name="Обычный 3 15 36 4 3 2" xfId="35621"/>
    <cellStyle name="Обычный 3 15 36 4 3 2 2" xfId="35622"/>
    <cellStyle name="Обычный 3 15 36 4 3 3" xfId="35623"/>
    <cellStyle name="Обычный 3 15 36 4 4" xfId="35624"/>
    <cellStyle name="Обычный 3 15 36 4 4 2" xfId="35625"/>
    <cellStyle name="Обычный 3 15 36 4 5" xfId="35626"/>
    <cellStyle name="Обычный 3 15 36 5" xfId="35627"/>
    <cellStyle name="Обычный 3 15 36 5 2" xfId="35628"/>
    <cellStyle name="Обычный 3 15 36 5 2 2" xfId="35629"/>
    <cellStyle name="Обычный 3 15 36 5 2 2 2" xfId="35630"/>
    <cellStyle name="Обычный 3 15 36 5 2 3" xfId="35631"/>
    <cellStyle name="Обычный 3 15 36 5 3" xfId="35632"/>
    <cellStyle name="Обычный 3 15 36 5 3 2" xfId="35633"/>
    <cellStyle name="Обычный 3 15 36 5 4" xfId="35634"/>
    <cellStyle name="Обычный 3 15 36 6" xfId="35635"/>
    <cellStyle name="Обычный 3 15 36 6 2" xfId="35636"/>
    <cellStyle name="Обычный 3 15 36 6 2 2" xfId="35637"/>
    <cellStyle name="Обычный 3 15 36 6 3" xfId="35638"/>
    <cellStyle name="Обычный 3 15 36 7" xfId="35639"/>
    <cellStyle name="Обычный 3 15 36 7 2" xfId="35640"/>
    <cellStyle name="Обычный 3 15 36 8" xfId="35641"/>
    <cellStyle name="Обычный 3 15 37" xfId="35642"/>
    <cellStyle name="Обычный 3 15 37 2" xfId="35643"/>
    <cellStyle name="Обычный 3 15 37 2 2" xfId="35644"/>
    <cellStyle name="Обычный 3 15 37 2 2 2" xfId="35645"/>
    <cellStyle name="Обычный 3 15 37 2 2 2 2" xfId="35646"/>
    <cellStyle name="Обычный 3 15 37 2 2 2 2 2" xfId="35647"/>
    <cellStyle name="Обычный 3 15 37 2 2 2 2 2 2" xfId="35648"/>
    <cellStyle name="Обычный 3 15 37 2 2 2 2 3" xfId="35649"/>
    <cellStyle name="Обычный 3 15 37 2 2 2 3" xfId="35650"/>
    <cellStyle name="Обычный 3 15 37 2 2 2 3 2" xfId="35651"/>
    <cellStyle name="Обычный 3 15 37 2 2 2 4" xfId="35652"/>
    <cellStyle name="Обычный 3 15 37 2 2 3" xfId="35653"/>
    <cellStyle name="Обычный 3 15 37 2 2 3 2" xfId="35654"/>
    <cellStyle name="Обычный 3 15 37 2 2 3 2 2" xfId="35655"/>
    <cellStyle name="Обычный 3 15 37 2 2 3 3" xfId="35656"/>
    <cellStyle name="Обычный 3 15 37 2 2 4" xfId="35657"/>
    <cellStyle name="Обычный 3 15 37 2 2 4 2" xfId="35658"/>
    <cellStyle name="Обычный 3 15 37 2 2 5" xfId="35659"/>
    <cellStyle name="Обычный 3 15 37 2 3" xfId="35660"/>
    <cellStyle name="Обычный 3 15 37 2 3 2" xfId="35661"/>
    <cellStyle name="Обычный 3 15 37 2 3 2 2" xfId="35662"/>
    <cellStyle name="Обычный 3 15 37 2 3 2 2 2" xfId="35663"/>
    <cellStyle name="Обычный 3 15 37 2 3 2 2 2 2" xfId="35664"/>
    <cellStyle name="Обычный 3 15 37 2 3 2 2 3" xfId="35665"/>
    <cellStyle name="Обычный 3 15 37 2 3 2 3" xfId="35666"/>
    <cellStyle name="Обычный 3 15 37 2 3 2 3 2" xfId="35667"/>
    <cellStyle name="Обычный 3 15 37 2 3 2 4" xfId="35668"/>
    <cellStyle name="Обычный 3 15 37 2 3 3" xfId="35669"/>
    <cellStyle name="Обычный 3 15 37 2 3 3 2" xfId="35670"/>
    <cellStyle name="Обычный 3 15 37 2 3 3 2 2" xfId="35671"/>
    <cellStyle name="Обычный 3 15 37 2 3 3 3" xfId="35672"/>
    <cellStyle name="Обычный 3 15 37 2 3 4" xfId="35673"/>
    <cellStyle name="Обычный 3 15 37 2 3 4 2" xfId="35674"/>
    <cellStyle name="Обычный 3 15 37 2 3 5" xfId="35675"/>
    <cellStyle name="Обычный 3 15 37 2 4" xfId="35676"/>
    <cellStyle name="Обычный 3 15 37 2 4 2" xfId="35677"/>
    <cellStyle name="Обычный 3 15 37 2 4 2 2" xfId="35678"/>
    <cellStyle name="Обычный 3 15 37 2 4 2 2 2" xfId="35679"/>
    <cellStyle name="Обычный 3 15 37 2 4 2 3" xfId="35680"/>
    <cellStyle name="Обычный 3 15 37 2 4 3" xfId="35681"/>
    <cellStyle name="Обычный 3 15 37 2 4 3 2" xfId="35682"/>
    <cellStyle name="Обычный 3 15 37 2 4 4" xfId="35683"/>
    <cellStyle name="Обычный 3 15 37 2 5" xfId="35684"/>
    <cellStyle name="Обычный 3 15 37 2 5 2" xfId="35685"/>
    <cellStyle name="Обычный 3 15 37 2 5 2 2" xfId="35686"/>
    <cellStyle name="Обычный 3 15 37 2 5 3" xfId="35687"/>
    <cellStyle name="Обычный 3 15 37 2 6" xfId="35688"/>
    <cellStyle name="Обычный 3 15 37 2 6 2" xfId="35689"/>
    <cellStyle name="Обычный 3 15 37 2 7" xfId="35690"/>
    <cellStyle name="Обычный 3 15 37 3" xfId="35691"/>
    <cellStyle name="Обычный 3 15 37 3 2" xfId="35692"/>
    <cellStyle name="Обычный 3 15 37 3 2 2" xfId="35693"/>
    <cellStyle name="Обычный 3 15 37 3 2 2 2" xfId="35694"/>
    <cellStyle name="Обычный 3 15 37 3 2 2 2 2" xfId="35695"/>
    <cellStyle name="Обычный 3 15 37 3 2 2 3" xfId="35696"/>
    <cellStyle name="Обычный 3 15 37 3 2 3" xfId="35697"/>
    <cellStyle name="Обычный 3 15 37 3 2 3 2" xfId="35698"/>
    <cellStyle name="Обычный 3 15 37 3 2 4" xfId="35699"/>
    <cellStyle name="Обычный 3 15 37 3 3" xfId="35700"/>
    <cellStyle name="Обычный 3 15 37 3 3 2" xfId="35701"/>
    <cellStyle name="Обычный 3 15 37 3 3 2 2" xfId="35702"/>
    <cellStyle name="Обычный 3 15 37 3 3 3" xfId="35703"/>
    <cellStyle name="Обычный 3 15 37 3 4" xfId="35704"/>
    <cellStyle name="Обычный 3 15 37 3 4 2" xfId="35705"/>
    <cellStyle name="Обычный 3 15 37 3 5" xfId="35706"/>
    <cellStyle name="Обычный 3 15 37 4" xfId="35707"/>
    <cellStyle name="Обычный 3 15 37 4 2" xfId="35708"/>
    <cellStyle name="Обычный 3 15 37 4 2 2" xfId="35709"/>
    <cellStyle name="Обычный 3 15 37 4 2 2 2" xfId="35710"/>
    <cellStyle name="Обычный 3 15 37 4 2 2 2 2" xfId="35711"/>
    <cellStyle name="Обычный 3 15 37 4 2 2 3" xfId="35712"/>
    <cellStyle name="Обычный 3 15 37 4 2 3" xfId="35713"/>
    <cellStyle name="Обычный 3 15 37 4 2 3 2" xfId="35714"/>
    <cellStyle name="Обычный 3 15 37 4 2 4" xfId="35715"/>
    <cellStyle name="Обычный 3 15 37 4 3" xfId="35716"/>
    <cellStyle name="Обычный 3 15 37 4 3 2" xfId="35717"/>
    <cellStyle name="Обычный 3 15 37 4 3 2 2" xfId="35718"/>
    <cellStyle name="Обычный 3 15 37 4 3 3" xfId="35719"/>
    <cellStyle name="Обычный 3 15 37 4 4" xfId="35720"/>
    <cellStyle name="Обычный 3 15 37 4 4 2" xfId="35721"/>
    <cellStyle name="Обычный 3 15 37 4 5" xfId="35722"/>
    <cellStyle name="Обычный 3 15 37 5" xfId="35723"/>
    <cellStyle name="Обычный 3 15 37 5 2" xfId="35724"/>
    <cellStyle name="Обычный 3 15 37 5 2 2" xfId="35725"/>
    <cellStyle name="Обычный 3 15 37 5 2 2 2" xfId="35726"/>
    <cellStyle name="Обычный 3 15 37 5 2 3" xfId="35727"/>
    <cellStyle name="Обычный 3 15 37 5 3" xfId="35728"/>
    <cellStyle name="Обычный 3 15 37 5 3 2" xfId="35729"/>
    <cellStyle name="Обычный 3 15 37 5 4" xfId="35730"/>
    <cellStyle name="Обычный 3 15 37 6" xfId="35731"/>
    <cellStyle name="Обычный 3 15 37 6 2" xfId="35732"/>
    <cellStyle name="Обычный 3 15 37 6 2 2" xfId="35733"/>
    <cellStyle name="Обычный 3 15 37 6 3" xfId="35734"/>
    <cellStyle name="Обычный 3 15 37 7" xfId="35735"/>
    <cellStyle name="Обычный 3 15 37 7 2" xfId="35736"/>
    <cellStyle name="Обычный 3 15 37 8" xfId="35737"/>
    <cellStyle name="Обычный 3 15 38" xfId="35738"/>
    <cellStyle name="Обычный 3 15 38 2" xfId="35739"/>
    <cellStyle name="Обычный 3 15 38 2 2" xfId="35740"/>
    <cellStyle name="Обычный 3 15 38 2 2 2" xfId="35741"/>
    <cellStyle name="Обычный 3 15 38 2 2 2 2" xfId="35742"/>
    <cellStyle name="Обычный 3 15 38 2 2 2 2 2" xfId="35743"/>
    <cellStyle name="Обычный 3 15 38 2 2 2 2 2 2" xfId="35744"/>
    <cellStyle name="Обычный 3 15 38 2 2 2 2 3" xfId="35745"/>
    <cellStyle name="Обычный 3 15 38 2 2 2 3" xfId="35746"/>
    <cellStyle name="Обычный 3 15 38 2 2 2 3 2" xfId="35747"/>
    <cellStyle name="Обычный 3 15 38 2 2 2 4" xfId="35748"/>
    <cellStyle name="Обычный 3 15 38 2 2 3" xfId="35749"/>
    <cellStyle name="Обычный 3 15 38 2 2 3 2" xfId="35750"/>
    <cellStyle name="Обычный 3 15 38 2 2 3 2 2" xfId="35751"/>
    <cellStyle name="Обычный 3 15 38 2 2 3 3" xfId="35752"/>
    <cellStyle name="Обычный 3 15 38 2 2 4" xfId="35753"/>
    <cellStyle name="Обычный 3 15 38 2 2 4 2" xfId="35754"/>
    <cellStyle name="Обычный 3 15 38 2 2 5" xfId="35755"/>
    <cellStyle name="Обычный 3 15 38 2 3" xfId="35756"/>
    <cellStyle name="Обычный 3 15 38 2 3 2" xfId="35757"/>
    <cellStyle name="Обычный 3 15 38 2 3 2 2" xfId="35758"/>
    <cellStyle name="Обычный 3 15 38 2 3 2 2 2" xfId="35759"/>
    <cellStyle name="Обычный 3 15 38 2 3 2 2 2 2" xfId="35760"/>
    <cellStyle name="Обычный 3 15 38 2 3 2 2 3" xfId="35761"/>
    <cellStyle name="Обычный 3 15 38 2 3 2 3" xfId="35762"/>
    <cellStyle name="Обычный 3 15 38 2 3 2 3 2" xfId="35763"/>
    <cellStyle name="Обычный 3 15 38 2 3 2 4" xfId="35764"/>
    <cellStyle name="Обычный 3 15 38 2 3 3" xfId="35765"/>
    <cellStyle name="Обычный 3 15 38 2 3 3 2" xfId="35766"/>
    <cellStyle name="Обычный 3 15 38 2 3 3 2 2" xfId="35767"/>
    <cellStyle name="Обычный 3 15 38 2 3 3 3" xfId="35768"/>
    <cellStyle name="Обычный 3 15 38 2 3 4" xfId="35769"/>
    <cellStyle name="Обычный 3 15 38 2 3 4 2" xfId="35770"/>
    <cellStyle name="Обычный 3 15 38 2 3 5" xfId="35771"/>
    <cellStyle name="Обычный 3 15 38 2 4" xfId="35772"/>
    <cellStyle name="Обычный 3 15 38 2 4 2" xfId="35773"/>
    <cellStyle name="Обычный 3 15 38 2 4 2 2" xfId="35774"/>
    <cellStyle name="Обычный 3 15 38 2 4 2 2 2" xfId="35775"/>
    <cellStyle name="Обычный 3 15 38 2 4 2 3" xfId="35776"/>
    <cellStyle name="Обычный 3 15 38 2 4 3" xfId="35777"/>
    <cellStyle name="Обычный 3 15 38 2 4 3 2" xfId="35778"/>
    <cellStyle name="Обычный 3 15 38 2 4 4" xfId="35779"/>
    <cellStyle name="Обычный 3 15 38 2 5" xfId="35780"/>
    <cellStyle name="Обычный 3 15 38 2 5 2" xfId="35781"/>
    <cellStyle name="Обычный 3 15 38 2 5 2 2" xfId="35782"/>
    <cellStyle name="Обычный 3 15 38 2 5 3" xfId="35783"/>
    <cellStyle name="Обычный 3 15 38 2 6" xfId="35784"/>
    <cellStyle name="Обычный 3 15 38 2 6 2" xfId="35785"/>
    <cellStyle name="Обычный 3 15 38 2 7" xfId="35786"/>
    <cellStyle name="Обычный 3 15 38 3" xfId="35787"/>
    <cellStyle name="Обычный 3 15 38 3 2" xfId="35788"/>
    <cellStyle name="Обычный 3 15 38 3 2 2" xfId="35789"/>
    <cellStyle name="Обычный 3 15 38 3 2 2 2" xfId="35790"/>
    <cellStyle name="Обычный 3 15 38 3 2 2 2 2" xfId="35791"/>
    <cellStyle name="Обычный 3 15 38 3 2 2 3" xfId="35792"/>
    <cellStyle name="Обычный 3 15 38 3 2 3" xfId="35793"/>
    <cellStyle name="Обычный 3 15 38 3 2 3 2" xfId="35794"/>
    <cellStyle name="Обычный 3 15 38 3 2 4" xfId="35795"/>
    <cellStyle name="Обычный 3 15 38 3 3" xfId="35796"/>
    <cellStyle name="Обычный 3 15 38 3 3 2" xfId="35797"/>
    <cellStyle name="Обычный 3 15 38 3 3 2 2" xfId="35798"/>
    <cellStyle name="Обычный 3 15 38 3 3 3" xfId="35799"/>
    <cellStyle name="Обычный 3 15 38 3 4" xfId="35800"/>
    <cellStyle name="Обычный 3 15 38 3 4 2" xfId="35801"/>
    <cellStyle name="Обычный 3 15 38 3 5" xfId="35802"/>
    <cellStyle name="Обычный 3 15 38 4" xfId="35803"/>
    <cellStyle name="Обычный 3 15 38 4 2" xfId="35804"/>
    <cellStyle name="Обычный 3 15 38 4 2 2" xfId="35805"/>
    <cellStyle name="Обычный 3 15 38 4 2 2 2" xfId="35806"/>
    <cellStyle name="Обычный 3 15 38 4 2 2 2 2" xfId="35807"/>
    <cellStyle name="Обычный 3 15 38 4 2 2 3" xfId="35808"/>
    <cellStyle name="Обычный 3 15 38 4 2 3" xfId="35809"/>
    <cellStyle name="Обычный 3 15 38 4 2 3 2" xfId="35810"/>
    <cellStyle name="Обычный 3 15 38 4 2 4" xfId="35811"/>
    <cellStyle name="Обычный 3 15 38 4 3" xfId="35812"/>
    <cellStyle name="Обычный 3 15 38 4 3 2" xfId="35813"/>
    <cellStyle name="Обычный 3 15 38 4 3 2 2" xfId="35814"/>
    <cellStyle name="Обычный 3 15 38 4 3 3" xfId="35815"/>
    <cellStyle name="Обычный 3 15 38 4 4" xfId="35816"/>
    <cellStyle name="Обычный 3 15 38 4 4 2" xfId="35817"/>
    <cellStyle name="Обычный 3 15 38 4 5" xfId="35818"/>
    <cellStyle name="Обычный 3 15 38 5" xfId="35819"/>
    <cellStyle name="Обычный 3 15 38 5 2" xfId="35820"/>
    <cellStyle name="Обычный 3 15 38 5 2 2" xfId="35821"/>
    <cellStyle name="Обычный 3 15 38 5 2 2 2" xfId="35822"/>
    <cellStyle name="Обычный 3 15 38 5 2 3" xfId="35823"/>
    <cellStyle name="Обычный 3 15 38 5 3" xfId="35824"/>
    <cellStyle name="Обычный 3 15 38 5 3 2" xfId="35825"/>
    <cellStyle name="Обычный 3 15 38 5 4" xfId="35826"/>
    <cellStyle name="Обычный 3 15 38 6" xfId="35827"/>
    <cellStyle name="Обычный 3 15 38 6 2" xfId="35828"/>
    <cellStyle name="Обычный 3 15 38 6 2 2" xfId="35829"/>
    <cellStyle name="Обычный 3 15 38 6 3" xfId="35830"/>
    <cellStyle name="Обычный 3 15 38 7" xfId="35831"/>
    <cellStyle name="Обычный 3 15 38 7 2" xfId="35832"/>
    <cellStyle name="Обычный 3 15 38 8" xfId="35833"/>
    <cellStyle name="Обычный 3 15 39" xfId="35834"/>
    <cellStyle name="Обычный 3 15 39 2" xfId="35835"/>
    <cellStyle name="Обычный 3 15 39 2 2" xfId="35836"/>
    <cellStyle name="Обычный 3 15 39 2 2 2" xfId="35837"/>
    <cellStyle name="Обычный 3 15 39 2 2 2 2" xfId="35838"/>
    <cellStyle name="Обычный 3 15 39 2 2 2 2 2" xfId="35839"/>
    <cellStyle name="Обычный 3 15 39 2 2 2 2 2 2" xfId="35840"/>
    <cellStyle name="Обычный 3 15 39 2 2 2 2 3" xfId="35841"/>
    <cellStyle name="Обычный 3 15 39 2 2 2 3" xfId="35842"/>
    <cellStyle name="Обычный 3 15 39 2 2 2 3 2" xfId="35843"/>
    <cellStyle name="Обычный 3 15 39 2 2 2 4" xfId="35844"/>
    <cellStyle name="Обычный 3 15 39 2 2 3" xfId="35845"/>
    <cellStyle name="Обычный 3 15 39 2 2 3 2" xfId="35846"/>
    <cellStyle name="Обычный 3 15 39 2 2 3 2 2" xfId="35847"/>
    <cellStyle name="Обычный 3 15 39 2 2 3 3" xfId="35848"/>
    <cellStyle name="Обычный 3 15 39 2 2 4" xfId="35849"/>
    <cellStyle name="Обычный 3 15 39 2 2 4 2" xfId="35850"/>
    <cellStyle name="Обычный 3 15 39 2 2 5" xfId="35851"/>
    <cellStyle name="Обычный 3 15 39 2 3" xfId="35852"/>
    <cellStyle name="Обычный 3 15 39 2 3 2" xfId="35853"/>
    <cellStyle name="Обычный 3 15 39 2 3 2 2" xfId="35854"/>
    <cellStyle name="Обычный 3 15 39 2 3 2 2 2" xfId="35855"/>
    <cellStyle name="Обычный 3 15 39 2 3 2 2 2 2" xfId="35856"/>
    <cellStyle name="Обычный 3 15 39 2 3 2 2 3" xfId="35857"/>
    <cellStyle name="Обычный 3 15 39 2 3 2 3" xfId="35858"/>
    <cellStyle name="Обычный 3 15 39 2 3 2 3 2" xfId="35859"/>
    <cellStyle name="Обычный 3 15 39 2 3 2 4" xfId="35860"/>
    <cellStyle name="Обычный 3 15 39 2 3 3" xfId="35861"/>
    <cellStyle name="Обычный 3 15 39 2 3 3 2" xfId="35862"/>
    <cellStyle name="Обычный 3 15 39 2 3 3 2 2" xfId="35863"/>
    <cellStyle name="Обычный 3 15 39 2 3 3 3" xfId="35864"/>
    <cellStyle name="Обычный 3 15 39 2 3 4" xfId="35865"/>
    <cellStyle name="Обычный 3 15 39 2 3 4 2" xfId="35866"/>
    <cellStyle name="Обычный 3 15 39 2 3 5" xfId="35867"/>
    <cellStyle name="Обычный 3 15 39 2 4" xfId="35868"/>
    <cellStyle name="Обычный 3 15 39 2 4 2" xfId="35869"/>
    <cellStyle name="Обычный 3 15 39 2 4 2 2" xfId="35870"/>
    <cellStyle name="Обычный 3 15 39 2 4 2 2 2" xfId="35871"/>
    <cellStyle name="Обычный 3 15 39 2 4 2 3" xfId="35872"/>
    <cellStyle name="Обычный 3 15 39 2 4 3" xfId="35873"/>
    <cellStyle name="Обычный 3 15 39 2 4 3 2" xfId="35874"/>
    <cellStyle name="Обычный 3 15 39 2 4 4" xfId="35875"/>
    <cellStyle name="Обычный 3 15 39 2 5" xfId="35876"/>
    <cellStyle name="Обычный 3 15 39 2 5 2" xfId="35877"/>
    <cellStyle name="Обычный 3 15 39 2 5 2 2" xfId="35878"/>
    <cellStyle name="Обычный 3 15 39 2 5 3" xfId="35879"/>
    <cellStyle name="Обычный 3 15 39 2 6" xfId="35880"/>
    <cellStyle name="Обычный 3 15 39 2 6 2" xfId="35881"/>
    <cellStyle name="Обычный 3 15 39 2 7" xfId="35882"/>
    <cellStyle name="Обычный 3 15 39 3" xfId="35883"/>
    <cellStyle name="Обычный 3 15 39 3 2" xfId="35884"/>
    <cellStyle name="Обычный 3 15 39 3 2 2" xfId="35885"/>
    <cellStyle name="Обычный 3 15 39 3 2 2 2" xfId="35886"/>
    <cellStyle name="Обычный 3 15 39 3 2 2 2 2" xfId="35887"/>
    <cellStyle name="Обычный 3 15 39 3 2 2 3" xfId="35888"/>
    <cellStyle name="Обычный 3 15 39 3 2 3" xfId="35889"/>
    <cellStyle name="Обычный 3 15 39 3 2 3 2" xfId="35890"/>
    <cellStyle name="Обычный 3 15 39 3 2 4" xfId="35891"/>
    <cellStyle name="Обычный 3 15 39 3 3" xfId="35892"/>
    <cellStyle name="Обычный 3 15 39 3 3 2" xfId="35893"/>
    <cellStyle name="Обычный 3 15 39 3 3 2 2" xfId="35894"/>
    <cellStyle name="Обычный 3 15 39 3 3 3" xfId="35895"/>
    <cellStyle name="Обычный 3 15 39 3 4" xfId="35896"/>
    <cellStyle name="Обычный 3 15 39 3 4 2" xfId="35897"/>
    <cellStyle name="Обычный 3 15 39 3 5" xfId="35898"/>
    <cellStyle name="Обычный 3 15 39 4" xfId="35899"/>
    <cellStyle name="Обычный 3 15 39 4 2" xfId="35900"/>
    <cellStyle name="Обычный 3 15 39 4 2 2" xfId="35901"/>
    <cellStyle name="Обычный 3 15 39 4 2 2 2" xfId="35902"/>
    <cellStyle name="Обычный 3 15 39 4 2 2 2 2" xfId="35903"/>
    <cellStyle name="Обычный 3 15 39 4 2 2 3" xfId="35904"/>
    <cellStyle name="Обычный 3 15 39 4 2 3" xfId="35905"/>
    <cellStyle name="Обычный 3 15 39 4 2 3 2" xfId="35906"/>
    <cellStyle name="Обычный 3 15 39 4 2 4" xfId="35907"/>
    <cellStyle name="Обычный 3 15 39 4 3" xfId="35908"/>
    <cellStyle name="Обычный 3 15 39 4 3 2" xfId="35909"/>
    <cellStyle name="Обычный 3 15 39 4 3 2 2" xfId="35910"/>
    <cellStyle name="Обычный 3 15 39 4 3 3" xfId="35911"/>
    <cellStyle name="Обычный 3 15 39 4 4" xfId="35912"/>
    <cellStyle name="Обычный 3 15 39 4 4 2" xfId="35913"/>
    <cellStyle name="Обычный 3 15 39 4 5" xfId="35914"/>
    <cellStyle name="Обычный 3 15 39 5" xfId="35915"/>
    <cellStyle name="Обычный 3 15 39 5 2" xfId="35916"/>
    <cellStyle name="Обычный 3 15 39 5 2 2" xfId="35917"/>
    <cellStyle name="Обычный 3 15 39 5 2 2 2" xfId="35918"/>
    <cellStyle name="Обычный 3 15 39 5 2 3" xfId="35919"/>
    <cellStyle name="Обычный 3 15 39 5 3" xfId="35920"/>
    <cellStyle name="Обычный 3 15 39 5 3 2" xfId="35921"/>
    <cellStyle name="Обычный 3 15 39 5 4" xfId="35922"/>
    <cellStyle name="Обычный 3 15 39 6" xfId="35923"/>
    <cellStyle name="Обычный 3 15 39 6 2" xfId="35924"/>
    <cellStyle name="Обычный 3 15 39 6 2 2" xfId="35925"/>
    <cellStyle name="Обычный 3 15 39 6 3" xfId="35926"/>
    <cellStyle name="Обычный 3 15 39 7" xfId="35927"/>
    <cellStyle name="Обычный 3 15 39 7 2" xfId="35928"/>
    <cellStyle name="Обычный 3 15 39 8" xfId="35929"/>
    <cellStyle name="Обычный 3 15 4" xfId="35930"/>
    <cellStyle name="Обычный 3 15 4 2" xfId="35931"/>
    <cellStyle name="Обычный 3 15 4 2 2" xfId="35932"/>
    <cellStyle name="Обычный 3 15 4 2 2 2" xfId="35933"/>
    <cellStyle name="Обычный 3 15 4 2 2 2 2" xfId="35934"/>
    <cellStyle name="Обычный 3 15 4 2 2 2 2 2" xfId="35935"/>
    <cellStyle name="Обычный 3 15 4 2 2 2 2 2 2" xfId="35936"/>
    <cellStyle name="Обычный 3 15 4 2 2 2 2 3" xfId="35937"/>
    <cellStyle name="Обычный 3 15 4 2 2 2 3" xfId="35938"/>
    <cellStyle name="Обычный 3 15 4 2 2 2 3 2" xfId="35939"/>
    <cellStyle name="Обычный 3 15 4 2 2 2 4" xfId="35940"/>
    <cellStyle name="Обычный 3 15 4 2 2 3" xfId="35941"/>
    <cellStyle name="Обычный 3 15 4 2 2 3 2" xfId="35942"/>
    <cellStyle name="Обычный 3 15 4 2 2 3 2 2" xfId="35943"/>
    <cellStyle name="Обычный 3 15 4 2 2 3 3" xfId="35944"/>
    <cellStyle name="Обычный 3 15 4 2 2 4" xfId="35945"/>
    <cellStyle name="Обычный 3 15 4 2 2 4 2" xfId="35946"/>
    <cellStyle name="Обычный 3 15 4 2 2 5" xfId="35947"/>
    <cellStyle name="Обычный 3 15 4 2 3" xfId="35948"/>
    <cellStyle name="Обычный 3 15 4 2 3 2" xfId="35949"/>
    <cellStyle name="Обычный 3 15 4 2 3 2 2" xfId="35950"/>
    <cellStyle name="Обычный 3 15 4 2 3 2 2 2" xfId="35951"/>
    <cellStyle name="Обычный 3 15 4 2 3 2 2 2 2" xfId="35952"/>
    <cellStyle name="Обычный 3 15 4 2 3 2 2 3" xfId="35953"/>
    <cellStyle name="Обычный 3 15 4 2 3 2 3" xfId="35954"/>
    <cellStyle name="Обычный 3 15 4 2 3 2 3 2" xfId="35955"/>
    <cellStyle name="Обычный 3 15 4 2 3 2 4" xfId="35956"/>
    <cellStyle name="Обычный 3 15 4 2 3 3" xfId="35957"/>
    <cellStyle name="Обычный 3 15 4 2 3 3 2" xfId="35958"/>
    <cellStyle name="Обычный 3 15 4 2 3 3 2 2" xfId="35959"/>
    <cellStyle name="Обычный 3 15 4 2 3 3 3" xfId="35960"/>
    <cellStyle name="Обычный 3 15 4 2 3 4" xfId="35961"/>
    <cellStyle name="Обычный 3 15 4 2 3 4 2" xfId="35962"/>
    <cellStyle name="Обычный 3 15 4 2 3 5" xfId="35963"/>
    <cellStyle name="Обычный 3 15 4 2 4" xfId="35964"/>
    <cellStyle name="Обычный 3 15 4 2 4 2" xfId="35965"/>
    <cellStyle name="Обычный 3 15 4 2 4 2 2" xfId="35966"/>
    <cellStyle name="Обычный 3 15 4 2 4 2 2 2" xfId="35967"/>
    <cellStyle name="Обычный 3 15 4 2 4 2 3" xfId="35968"/>
    <cellStyle name="Обычный 3 15 4 2 4 3" xfId="35969"/>
    <cellStyle name="Обычный 3 15 4 2 4 3 2" xfId="35970"/>
    <cellStyle name="Обычный 3 15 4 2 4 4" xfId="35971"/>
    <cellStyle name="Обычный 3 15 4 2 5" xfId="35972"/>
    <cellStyle name="Обычный 3 15 4 2 5 2" xfId="35973"/>
    <cellStyle name="Обычный 3 15 4 2 5 2 2" xfId="35974"/>
    <cellStyle name="Обычный 3 15 4 2 5 3" xfId="35975"/>
    <cellStyle name="Обычный 3 15 4 2 6" xfId="35976"/>
    <cellStyle name="Обычный 3 15 4 2 6 2" xfId="35977"/>
    <cellStyle name="Обычный 3 15 4 2 7" xfId="35978"/>
    <cellStyle name="Обычный 3 15 4 3" xfId="35979"/>
    <cellStyle name="Обычный 3 15 4 3 2" xfId="35980"/>
    <cellStyle name="Обычный 3 15 4 3 2 2" xfId="35981"/>
    <cellStyle name="Обычный 3 15 4 3 2 2 2" xfId="35982"/>
    <cellStyle name="Обычный 3 15 4 3 2 2 2 2" xfId="35983"/>
    <cellStyle name="Обычный 3 15 4 3 2 2 3" xfId="35984"/>
    <cellStyle name="Обычный 3 15 4 3 2 3" xfId="35985"/>
    <cellStyle name="Обычный 3 15 4 3 2 3 2" xfId="35986"/>
    <cellStyle name="Обычный 3 15 4 3 2 4" xfId="35987"/>
    <cellStyle name="Обычный 3 15 4 3 3" xfId="35988"/>
    <cellStyle name="Обычный 3 15 4 3 3 2" xfId="35989"/>
    <cellStyle name="Обычный 3 15 4 3 3 2 2" xfId="35990"/>
    <cellStyle name="Обычный 3 15 4 3 3 3" xfId="35991"/>
    <cellStyle name="Обычный 3 15 4 3 4" xfId="35992"/>
    <cellStyle name="Обычный 3 15 4 3 4 2" xfId="35993"/>
    <cellStyle name="Обычный 3 15 4 3 5" xfId="35994"/>
    <cellStyle name="Обычный 3 15 4 4" xfId="35995"/>
    <cellStyle name="Обычный 3 15 4 4 2" xfId="35996"/>
    <cellStyle name="Обычный 3 15 4 4 2 2" xfId="35997"/>
    <cellStyle name="Обычный 3 15 4 4 2 2 2" xfId="35998"/>
    <cellStyle name="Обычный 3 15 4 4 2 2 2 2" xfId="35999"/>
    <cellStyle name="Обычный 3 15 4 4 2 2 3" xfId="36000"/>
    <cellStyle name="Обычный 3 15 4 4 2 3" xfId="36001"/>
    <cellStyle name="Обычный 3 15 4 4 2 3 2" xfId="36002"/>
    <cellStyle name="Обычный 3 15 4 4 2 4" xfId="36003"/>
    <cellStyle name="Обычный 3 15 4 4 3" xfId="36004"/>
    <cellStyle name="Обычный 3 15 4 4 3 2" xfId="36005"/>
    <cellStyle name="Обычный 3 15 4 4 3 2 2" xfId="36006"/>
    <cellStyle name="Обычный 3 15 4 4 3 3" xfId="36007"/>
    <cellStyle name="Обычный 3 15 4 4 4" xfId="36008"/>
    <cellStyle name="Обычный 3 15 4 4 4 2" xfId="36009"/>
    <cellStyle name="Обычный 3 15 4 4 5" xfId="36010"/>
    <cellStyle name="Обычный 3 15 4 5" xfId="36011"/>
    <cellStyle name="Обычный 3 15 4 5 2" xfId="36012"/>
    <cellStyle name="Обычный 3 15 4 5 2 2" xfId="36013"/>
    <cellStyle name="Обычный 3 15 4 5 2 2 2" xfId="36014"/>
    <cellStyle name="Обычный 3 15 4 5 2 3" xfId="36015"/>
    <cellStyle name="Обычный 3 15 4 5 3" xfId="36016"/>
    <cellStyle name="Обычный 3 15 4 5 3 2" xfId="36017"/>
    <cellStyle name="Обычный 3 15 4 5 4" xfId="36018"/>
    <cellStyle name="Обычный 3 15 4 6" xfId="36019"/>
    <cellStyle name="Обычный 3 15 4 6 2" xfId="36020"/>
    <cellStyle name="Обычный 3 15 4 6 2 2" xfId="36021"/>
    <cellStyle name="Обычный 3 15 4 6 3" xfId="36022"/>
    <cellStyle name="Обычный 3 15 4 7" xfId="36023"/>
    <cellStyle name="Обычный 3 15 4 7 2" xfId="36024"/>
    <cellStyle name="Обычный 3 15 4 8" xfId="36025"/>
    <cellStyle name="Обычный 3 15 40" xfId="36026"/>
    <cellStyle name="Обычный 3 15 40 2" xfId="36027"/>
    <cellStyle name="Обычный 3 15 40 2 2" xfId="36028"/>
    <cellStyle name="Обычный 3 15 40 2 2 2" xfId="36029"/>
    <cellStyle name="Обычный 3 15 40 2 2 2 2" xfId="36030"/>
    <cellStyle name="Обычный 3 15 40 2 2 2 2 2" xfId="36031"/>
    <cellStyle name="Обычный 3 15 40 2 2 2 2 2 2" xfId="36032"/>
    <cellStyle name="Обычный 3 15 40 2 2 2 2 3" xfId="36033"/>
    <cellStyle name="Обычный 3 15 40 2 2 2 3" xfId="36034"/>
    <cellStyle name="Обычный 3 15 40 2 2 2 3 2" xfId="36035"/>
    <cellStyle name="Обычный 3 15 40 2 2 2 4" xfId="36036"/>
    <cellStyle name="Обычный 3 15 40 2 2 3" xfId="36037"/>
    <cellStyle name="Обычный 3 15 40 2 2 3 2" xfId="36038"/>
    <cellStyle name="Обычный 3 15 40 2 2 3 2 2" xfId="36039"/>
    <cellStyle name="Обычный 3 15 40 2 2 3 3" xfId="36040"/>
    <cellStyle name="Обычный 3 15 40 2 2 4" xfId="36041"/>
    <cellStyle name="Обычный 3 15 40 2 2 4 2" xfId="36042"/>
    <cellStyle name="Обычный 3 15 40 2 2 5" xfId="36043"/>
    <cellStyle name="Обычный 3 15 40 2 3" xfId="36044"/>
    <cellStyle name="Обычный 3 15 40 2 3 2" xfId="36045"/>
    <cellStyle name="Обычный 3 15 40 2 3 2 2" xfId="36046"/>
    <cellStyle name="Обычный 3 15 40 2 3 2 2 2" xfId="36047"/>
    <cellStyle name="Обычный 3 15 40 2 3 2 2 2 2" xfId="36048"/>
    <cellStyle name="Обычный 3 15 40 2 3 2 2 3" xfId="36049"/>
    <cellStyle name="Обычный 3 15 40 2 3 2 3" xfId="36050"/>
    <cellStyle name="Обычный 3 15 40 2 3 2 3 2" xfId="36051"/>
    <cellStyle name="Обычный 3 15 40 2 3 2 4" xfId="36052"/>
    <cellStyle name="Обычный 3 15 40 2 3 3" xfId="36053"/>
    <cellStyle name="Обычный 3 15 40 2 3 3 2" xfId="36054"/>
    <cellStyle name="Обычный 3 15 40 2 3 3 2 2" xfId="36055"/>
    <cellStyle name="Обычный 3 15 40 2 3 3 3" xfId="36056"/>
    <cellStyle name="Обычный 3 15 40 2 3 4" xfId="36057"/>
    <cellStyle name="Обычный 3 15 40 2 3 4 2" xfId="36058"/>
    <cellStyle name="Обычный 3 15 40 2 3 5" xfId="36059"/>
    <cellStyle name="Обычный 3 15 40 2 4" xfId="36060"/>
    <cellStyle name="Обычный 3 15 40 2 4 2" xfId="36061"/>
    <cellStyle name="Обычный 3 15 40 2 4 2 2" xfId="36062"/>
    <cellStyle name="Обычный 3 15 40 2 4 2 2 2" xfId="36063"/>
    <cellStyle name="Обычный 3 15 40 2 4 2 3" xfId="36064"/>
    <cellStyle name="Обычный 3 15 40 2 4 3" xfId="36065"/>
    <cellStyle name="Обычный 3 15 40 2 4 3 2" xfId="36066"/>
    <cellStyle name="Обычный 3 15 40 2 4 4" xfId="36067"/>
    <cellStyle name="Обычный 3 15 40 2 5" xfId="36068"/>
    <cellStyle name="Обычный 3 15 40 2 5 2" xfId="36069"/>
    <cellStyle name="Обычный 3 15 40 2 5 2 2" xfId="36070"/>
    <cellStyle name="Обычный 3 15 40 2 5 3" xfId="36071"/>
    <cellStyle name="Обычный 3 15 40 2 6" xfId="36072"/>
    <cellStyle name="Обычный 3 15 40 2 6 2" xfId="36073"/>
    <cellStyle name="Обычный 3 15 40 2 7" xfId="36074"/>
    <cellStyle name="Обычный 3 15 40 3" xfId="36075"/>
    <cellStyle name="Обычный 3 15 40 3 2" xfId="36076"/>
    <cellStyle name="Обычный 3 15 40 3 2 2" xfId="36077"/>
    <cellStyle name="Обычный 3 15 40 3 2 2 2" xfId="36078"/>
    <cellStyle name="Обычный 3 15 40 3 2 2 2 2" xfId="36079"/>
    <cellStyle name="Обычный 3 15 40 3 2 2 3" xfId="36080"/>
    <cellStyle name="Обычный 3 15 40 3 2 3" xfId="36081"/>
    <cellStyle name="Обычный 3 15 40 3 2 3 2" xfId="36082"/>
    <cellStyle name="Обычный 3 15 40 3 2 4" xfId="36083"/>
    <cellStyle name="Обычный 3 15 40 3 3" xfId="36084"/>
    <cellStyle name="Обычный 3 15 40 3 3 2" xfId="36085"/>
    <cellStyle name="Обычный 3 15 40 3 3 2 2" xfId="36086"/>
    <cellStyle name="Обычный 3 15 40 3 3 3" xfId="36087"/>
    <cellStyle name="Обычный 3 15 40 3 4" xfId="36088"/>
    <cellStyle name="Обычный 3 15 40 3 4 2" xfId="36089"/>
    <cellStyle name="Обычный 3 15 40 3 5" xfId="36090"/>
    <cellStyle name="Обычный 3 15 40 4" xfId="36091"/>
    <cellStyle name="Обычный 3 15 40 4 2" xfId="36092"/>
    <cellStyle name="Обычный 3 15 40 4 2 2" xfId="36093"/>
    <cellStyle name="Обычный 3 15 40 4 2 2 2" xfId="36094"/>
    <cellStyle name="Обычный 3 15 40 4 2 2 2 2" xfId="36095"/>
    <cellStyle name="Обычный 3 15 40 4 2 2 3" xfId="36096"/>
    <cellStyle name="Обычный 3 15 40 4 2 3" xfId="36097"/>
    <cellStyle name="Обычный 3 15 40 4 2 3 2" xfId="36098"/>
    <cellStyle name="Обычный 3 15 40 4 2 4" xfId="36099"/>
    <cellStyle name="Обычный 3 15 40 4 3" xfId="36100"/>
    <cellStyle name="Обычный 3 15 40 4 3 2" xfId="36101"/>
    <cellStyle name="Обычный 3 15 40 4 3 2 2" xfId="36102"/>
    <cellStyle name="Обычный 3 15 40 4 3 3" xfId="36103"/>
    <cellStyle name="Обычный 3 15 40 4 4" xfId="36104"/>
    <cellStyle name="Обычный 3 15 40 4 4 2" xfId="36105"/>
    <cellStyle name="Обычный 3 15 40 4 5" xfId="36106"/>
    <cellStyle name="Обычный 3 15 40 5" xfId="36107"/>
    <cellStyle name="Обычный 3 15 40 5 2" xfId="36108"/>
    <cellStyle name="Обычный 3 15 40 5 2 2" xfId="36109"/>
    <cellStyle name="Обычный 3 15 40 5 2 2 2" xfId="36110"/>
    <cellStyle name="Обычный 3 15 40 5 2 3" xfId="36111"/>
    <cellStyle name="Обычный 3 15 40 5 3" xfId="36112"/>
    <cellStyle name="Обычный 3 15 40 5 3 2" xfId="36113"/>
    <cellStyle name="Обычный 3 15 40 5 4" xfId="36114"/>
    <cellStyle name="Обычный 3 15 40 6" xfId="36115"/>
    <cellStyle name="Обычный 3 15 40 6 2" xfId="36116"/>
    <cellStyle name="Обычный 3 15 40 6 2 2" xfId="36117"/>
    <cellStyle name="Обычный 3 15 40 6 3" xfId="36118"/>
    <cellStyle name="Обычный 3 15 40 7" xfId="36119"/>
    <cellStyle name="Обычный 3 15 40 7 2" xfId="36120"/>
    <cellStyle name="Обычный 3 15 40 8" xfId="36121"/>
    <cellStyle name="Обычный 3 15 41" xfId="36122"/>
    <cellStyle name="Обычный 3 15 41 2" xfId="36123"/>
    <cellStyle name="Обычный 3 15 41 2 2" xfId="36124"/>
    <cellStyle name="Обычный 3 15 41 2 2 2" xfId="36125"/>
    <cellStyle name="Обычный 3 15 41 2 2 2 2" xfId="36126"/>
    <cellStyle name="Обычный 3 15 41 2 2 2 2 2" xfId="36127"/>
    <cellStyle name="Обычный 3 15 41 2 2 2 2 2 2" xfId="36128"/>
    <cellStyle name="Обычный 3 15 41 2 2 2 2 3" xfId="36129"/>
    <cellStyle name="Обычный 3 15 41 2 2 2 3" xfId="36130"/>
    <cellStyle name="Обычный 3 15 41 2 2 2 3 2" xfId="36131"/>
    <cellStyle name="Обычный 3 15 41 2 2 2 4" xfId="36132"/>
    <cellStyle name="Обычный 3 15 41 2 2 3" xfId="36133"/>
    <cellStyle name="Обычный 3 15 41 2 2 3 2" xfId="36134"/>
    <cellStyle name="Обычный 3 15 41 2 2 3 2 2" xfId="36135"/>
    <cellStyle name="Обычный 3 15 41 2 2 3 3" xfId="36136"/>
    <cellStyle name="Обычный 3 15 41 2 2 4" xfId="36137"/>
    <cellStyle name="Обычный 3 15 41 2 2 4 2" xfId="36138"/>
    <cellStyle name="Обычный 3 15 41 2 2 5" xfId="36139"/>
    <cellStyle name="Обычный 3 15 41 2 3" xfId="36140"/>
    <cellStyle name="Обычный 3 15 41 2 3 2" xfId="36141"/>
    <cellStyle name="Обычный 3 15 41 2 3 2 2" xfId="36142"/>
    <cellStyle name="Обычный 3 15 41 2 3 2 2 2" xfId="36143"/>
    <cellStyle name="Обычный 3 15 41 2 3 2 2 2 2" xfId="36144"/>
    <cellStyle name="Обычный 3 15 41 2 3 2 2 3" xfId="36145"/>
    <cellStyle name="Обычный 3 15 41 2 3 2 3" xfId="36146"/>
    <cellStyle name="Обычный 3 15 41 2 3 2 3 2" xfId="36147"/>
    <cellStyle name="Обычный 3 15 41 2 3 2 4" xfId="36148"/>
    <cellStyle name="Обычный 3 15 41 2 3 3" xfId="36149"/>
    <cellStyle name="Обычный 3 15 41 2 3 3 2" xfId="36150"/>
    <cellStyle name="Обычный 3 15 41 2 3 3 2 2" xfId="36151"/>
    <cellStyle name="Обычный 3 15 41 2 3 3 3" xfId="36152"/>
    <cellStyle name="Обычный 3 15 41 2 3 4" xfId="36153"/>
    <cellStyle name="Обычный 3 15 41 2 3 4 2" xfId="36154"/>
    <cellStyle name="Обычный 3 15 41 2 3 5" xfId="36155"/>
    <cellStyle name="Обычный 3 15 41 2 4" xfId="36156"/>
    <cellStyle name="Обычный 3 15 41 2 4 2" xfId="36157"/>
    <cellStyle name="Обычный 3 15 41 2 4 2 2" xfId="36158"/>
    <cellStyle name="Обычный 3 15 41 2 4 2 2 2" xfId="36159"/>
    <cellStyle name="Обычный 3 15 41 2 4 2 3" xfId="36160"/>
    <cellStyle name="Обычный 3 15 41 2 4 3" xfId="36161"/>
    <cellStyle name="Обычный 3 15 41 2 4 3 2" xfId="36162"/>
    <cellStyle name="Обычный 3 15 41 2 4 4" xfId="36163"/>
    <cellStyle name="Обычный 3 15 41 2 5" xfId="36164"/>
    <cellStyle name="Обычный 3 15 41 2 5 2" xfId="36165"/>
    <cellStyle name="Обычный 3 15 41 2 5 2 2" xfId="36166"/>
    <cellStyle name="Обычный 3 15 41 2 5 3" xfId="36167"/>
    <cellStyle name="Обычный 3 15 41 2 6" xfId="36168"/>
    <cellStyle name="Обычный 3 15 41 2 6 2" xfId="36169"/>
    <cellStyle name="Обычный 3 15 41 2 7" xfId="36170"/>
    <cellStyle name="Обычный 3 15 41 3" xfId="36171"/>
    <cellStyle name="Обычный 3 15 41 3 2" xfId="36172"/>
    <cellStyle name="Обычный 3 15 41 3 2 2" xfId="36173"/>
    <cellStyle name="Обычный 3 15 41 3 2 2 2" xfId="36174"/>
    <cellStyle name="Обычный 3 15 41 3 2 2 2 2" xfId="36175"/>
    <cellStyle name="Обычный 3 15 41 3 2 2 3" xfId="36176"/>
    <cellStyle name="Обычный 3 15 41 3 2 3" xfId="36177"/>
    <cellStyle name="Обычный 3 15 41 3 2 3 2" xfId="36178"/>
    <cellStyle name="Обычный 3 15 41 3 2 4" xfId="36179"/>
    <cellStyle name="Обычный 3 15 41 3 3" xfId="36180"/>
    <cellStyle name="Обычный 3 15 41 3 3 2" xfId="36181"/>
    <cellStyle name="Обычный 3 15 41 3 3 2 2" xfId="36182"/>
    <cellStyle name="Обычный 3 15 41 3 3 3" xfId="36183"/>
    <cellStyle name="Обычный 3 15 41 3 4" xfId="36184"/>
    <cellStyle name="Обычный 3 15 41 3 4 2" xfId="36185"/>
    <cellStyle name="Обычный 3 15 41 3 5" xfId="36186"/>
    <cellStyle name="Обычный 3 15 41 4" xfId="36187"/>
    <cellStyle name="Обычный 3 15 41 4 2" xfId="36188"/>
    <cellStyle name="Обычный 3 15 41 4 2 2" xfId="36189"/>
    <cellStyle name="Обычный 3 15 41 4 2 2 2" xfId="36190"/>
    <cellStyle name="Обычный 3 15 41 4 2 2 2 2" xfId="36191"/>
    <cellStyle name="Обычный 3 15 41 4 2 2 3" xfId="36192"/>
    <cellStyle name="Обычный 3 15 41 4 2 3" xfId="36193"/>
    <cellStyle name="Обычный 3 15 41 4 2 3 2" xfId="36194"/>
    <cellStyle name="Обычный 3 15 41 4 2 4" xfId="36195"/>
    <cellStyle name="Обычный 3 15 41 4 3" xfId="36196"/>
    <cellStyle name="Обычный 3 15 41 4 3 2" xfId="36197"/>
    <cellStyle name="Обычный 3 15 41 4 3 2 2" xfId="36198"/>
    <cellStyle name="Обычный 3 15 41 4 3 3" xfId="36199"/>
    <cellStyle name="Обычный 3 15 41 4 4" xfId="36200"/>
    <cellStyle name="Обычный 3 15 41 4 4 2" xfId="36201"/>
    <cellStyle name="Обычный 3 15 41 4 5" xfId="36202"/>
    <cellStyle name="Обычный 3 15 41 5" xfId="36203"/>
    <cellStyle name="Обычный 3 15 41 5 2" xfId="36204"/>
    <cellStyle name="Обычный 3 15 41 5 2 2" xfId="36205"/>
    <cellStyle name="Обычный 3 15 41 5 2 2 2" xfId="36206"/>
    <cellStyle name="Обычный 3 15 41 5 2 3" xfId="36207"/>
    <cellStyle name="Обычный 3 15 41 5 3" xfId="36208"/>
    <cellStyle name="Обычный 3 15 41 5 3 2" xfId="36209"/>
    <cellStyle name="Обычный 3 15 41 5 4" xfId="36210"/>
    <cellStyle name="Обычный 3 15 41 6" xfId="36211"/>
    <cellStyle name="Обычный 3 15 41 6 2" xfId="36212"/>
    <cellStyle name="Обычный 3 15 41 6 2 2" xfId="36213"/>
    <cellStyle name="Обычный 3 15 41 6 3" xfId="36214"/>
    <cellStyle name="Обычный 3 15 41 7" xfId="36215"/>
    <cellStyle name="Обычный 3 15 41 7 2" xfId="36216"/>
    <cellStyle name="Обычный 3 15 41 8" xfId="36217"/>
    <cellStyle name="Обычный 3 15 42" xfId="36218"/>
    <cellStyle name="Обычный 3 15 42 2" xfId="36219"/>
    <cellStyle name="Обычный 3 15 42 2 2" xfId="36220"/>
    <cellStyle name="Обычный 3 15 42 2 2 2" xfId="36221"/>
    <cellStyle name="Обычный 3 15 42 2 2 2 2" xfId="36222"/>
    <cellStyle name="Обычный 3 15 42 2 2 2 2 2" xfId="36223"/>
    <cellStyle name="Обычный 3 15 42 2 2 2 2 2 2" xfId="36224"/>
    <cellStyle name="Обычный 3 15 42 2 2 2 2 3" xfId="36225"/>
    <cellStyle name="Обычный 3 15 42 2 2 2 3" xfId="36226"/>
    <cellStyle name="Обычный 3 15 42 2 2 2 3 2" xfId="36227"/>
    <cellStyle name="Обычный 3 15 42 2 2 2 4" xfId="36228"/>
    <cellStyle name="Обычный 3 15 42 2 2 3" xfId="36229"/>
    <cellStyle name="Обычный 3 15 42 2 2 3 2" xfId="36230"/>
    <cellStyle name="Обычный 3 15 42 2 2 3 2 2" xfId="36231"/>
    <cellStyle name="Обычный 3 15 42 2 2 3 3" xfId="36232"/>
    <cellStyle name="Обычный 3 15 42 2 2 4" xfId="36233"/>
    <cellStyle name="Обычный 3 15 42 2 2 4 2" xfId="36234"/>
    <cellStyle name="Обычный 3 15 42 2 2 5" xfId="36235"/>
    <cellStyle name="Обычный 3 15 42 2 3" xfId="36236"/>
    <cellStyle name="Обычный 3 15 42 2 3 2" xfId="36237"/>
    <cellStyle name="Обычный 3 15 42 2 3 2 2" xfId="36238"/>
    <cellStyle name="Обычный 3 15 42 2 3 2 2 2" xfId="36239"/>
    <cellStyle name="Обычный 3 15 42 2 3 2 2 2 2" xfId="36240"/>
    <cellStyle name="Обычный 3 15 42 2 3 2 2 3" xfId="36241"/>
    <cellStyle name="Обычный 3 15 42 2 3 2 3" xfId="36242"/>
    <cellStyle name="Обычный 3 15 42 2 3 2 3 2" xfId="36243"/>
    <cellStyle name="Обычный 3 15 42 2 3 2 4" xfId="36244"/>
    <cellStyle name="Обычный 3 15 42 2 3 3" xfId="36245"/>
    <cellStyle name="Обычный 3 15 42 2 3 3 2" xfId="36246"/>
    <cellStyle name="Обычный 3 15 42 2 3 3 2 2" xfId="36247"/>
    <cellStyle name="Обычный 3 15 42 2 3 3 3" xfId="36248"/>
    <cellStyle name="Обычный 3 15 42 2 3 4" xfId="36249"/>
    <cellStyle name="Обычный 3 15 42 2 3 4 2" xfId="36250"/>
    <cellStyle name="Обычный 3 15 42 2 3 5" xfId="36251"/>
    <cellStyle name="Обычный 3 15 42 2 4" xfId="36252"/>
    <cellStyle name="Обычный 3 15 42 2 4 2" xfId="36253"/>
    <cellStyle name="Обычный 3 15 42 2 4 2 2" xfId="36254"/>
    <cellStyle name="Обычный 3 15 42 2 4 2 2 2" xfId="36255"/>
    <cellStyle name="Обычный 3 15 42 2 4 2 3" xfId="36256"/>
    <cellStyle name="Обычный 3 15 42 2 4 3" xfId="36257"/>
    <cellStyle name="Обычный 3 15 42 2 4 3 2" xfId="36258"/>
    <cellStyle name="Обычный 3 15 42 2 4 4" xfId="36259"/>
    <cellStyle name="Обычный 3 15 42 2 5" xfId="36260"/>
    <cellStyle name="Обычный 3 15 42 2 5 2" xfId="36261"/>
    <cellStyle name="Обычный 3 15 42 2 5 2 2" xfId="36262"/>
    <cellStyle name="Обычный 3 15 42 2 5 3" xfId="36263"/>
    <cellStyle name="Обычный 3 15 42 2 6" xfId="36264"/>
    <cellStyle name="Обычный 3 15 42 2 6 2" xfId="36265"/>
    <cellStyle name="Обычный 3 15 42 2 7" xfId="36266"/>
    <cellStyle name="Обычный 3 15 42 3" xfId="36267"/>
    <cellStyle name="Обычный 3 15 42 3 2" xfId="36268"/>
    <cellStyle name="Обычный 3 15 42 3 2 2" xfId="36269"/>
    <cellStyle name="Обычный 3 15 42 3 2 2 2" xfId="36270"/>
    <cellStyle name="Обычный 3 15 42 3 2 2 2 2" xfId="36271"/>
    <cellStyle name="Обычный 3 15 42 3 2 2 3" xfId="36272"/>
    <cellStyle name="Обычный 3 15 42 3 2 3" xfId="36273"/>
    <cellStyle name="Обычный 3 15 42 3 2 3 2" xfId="36274"/>
    <cellStyle name="Обычный 3 15 42 3 2 4" xfId="36275"/>
    <cellStyle name="Обычный 3 15 42 3 3" xfId="36276"/>
    <cellStyle name="Обычный 3 15 42 3 3 2" xfId="36277"/>
    <cellStyle name="Обычный 3 15 42 3 3 2 2" xfId="36278"/>
    <cellStyle name="Обычный 3 15 42 3 3 3" xfId="36279"/>
    <cellStyle name="Обычный 3 15 42 3 4" xfId="36280"/>
    <cellStyle name="Обычный 3 15 42 3 4 2" xfId="36281"/>
    <cellStyle name="Обычный 3 15 42 3 5" xfId="36282"/>
    <cellStyle name="Обычный 3 15 42 4" xfId="36283"/>
    <cellStyle name="Обычный 3 15 42 4 2" xfId="36284"/>
    <cellStyle name="Обычный 3 15 42 4 2 2" xfId="36285"/>
    <cellStyle name="Обычный 3 15 42 4 2 2 2" xfId="36286"/>
    <cellStyle name="Обычный 3 15 42 4 2 2 2 2" xfId="36287"/>
    <cellStyle name="Обычный 3 15 42 4 2 2 3" xfId="36288"/>
    <cellStyle name="Обычный 3 15 42 4 2 3" xfId="36289"/>
    <cellStyle name="Обычный 3 15 42 4 2 3 2" xfId="36290"/>
    <cellStyle name="Обычный 3 15 42 4 2 4" xfId="36291"/>
    <cellStyle name="Обычный 3 15 42 4 3" xfId="36292"/>
    <cellStyle name="Обычный 3 15 42 4 3 2" xfId="36293"/>
    <cellStyle name="Обычный 3 15 42 4 3 2 2" xfId="36294"/>
    <cellStyle name="Обычный 3 15 42 4 3 3" xfId="36295"/>
    <cellStyle name="Обычный 3 15 42 4 4" xfId="36296"/>
    <cellStyle name="Обычный 3 15 42 4 4 2" xfId="36297"/>
    <cellStyle name="Обычный 3 15 42 4 5" xfId="36298"/>
    <cellStyle name="Обычный 3 15 42 5" xfId="36299"/>
    <cellStyle name="Обычный 3 15 42 5 2" xfId="36300"/>
    <cellStyle name="Обычный 3 15 42 5 2 2" xfId="36301"/>
    <cellStyle name="Обычный 3 15 42 5 2 2 2" xfId="36302"/>
    <cellStyle name="Обычный 3 15 42 5 2 3" xfId="36303"/>
    <cellStyle name="Обычный 3 15 42 5 3" xfId="36304"/>
    <cellStyle name="Обычный 3 15 42 5 3 2" xfId="36305"/>
    <cellStyle name="Обычный 3 15 42 5 4" xfId="36306"/>
    <cellStyle name="Обычный 3 15 42 6" xfId="36307"/>
    <cellStyle name="Обычный 3 15 42 6 2" xfId="36308"/>
    <cellStyle name="Обычный 3 15 42 6 2 2" xfId="36309"/>
    <cellStyle name="Обычный 3 15 42 6 3" xfId="36310"/>
    <cellStyle name="Обычный 3 15 42 7" xfId="36311"/>
    <cellStyle name="Обычный 3 15 42 7 2" xfId="36312"/>
    <cellStyle name="Обычный 3 15 42 8" xfId="36313"/>
    <cellStyle name="Обычный 3 15 43" xfId="36314"/>
    <cellStyle name="Обычный 3 15 43 2" xfId="36315"/>
    <cellStyle name="Обычный 3 15 43 2 2" xfId="36316"/>
    <cellStyle name="Обычный 3 15 43 2 2 2" xfId="36317"/>
    <cellStyle name="Обычный 3 15 43 2 2 2 2" xfId="36318"/>
    <cellStyle name="Обычный 3 15 43 2 2 2 2 2" xfId="36319"/>
    <cellStyle name="Обычный 3 15 43 2 2 2 2 2 2" xfId="36320"/>
    <cellStyle name="Обычный 3 15 43 2 2 2 2 3" xfId="36321"/>
    <cellStyle name="Обычный 3 15 43 2 2 2 3" xfId="36322"/>
    <cellStyle name="Обычный 3 15 43 2 2 2 3 2" xfId="36323"/>
    <cellStyle name="Обычный 3 15 43 2 2 2 4" xfId="36324"/>
    <cellStyle name="Обычный 3 15 43 2 2 3" xfId="36325"/>
    <cellStyle name="Обычный 3 15 43 2 2 3 2" xfId="36326"/>
    <cellStyle name="Обычный 3 15 43 2 2 3 2 2" xfId="36327"/>
    <cellStyle name="Обычный 3 15 43 2 2 3 3" xfId="36328"/>
    <cellStyle name="Обычный 3 15 43 2 2 4" xfId="36329"/>
    <cellStyle name="Обычный 3 15 43 2 2 4 2" xfId="36330"/>
    <cellStyle name="Обычный 3 15 43 2 2 5" xfId="36331"/>
    <cellStyle name="Обычный 3 15 43 2 3" xfId="36332"/>
    <cellStyle name="Обычный 3 15 43 2 3 2" xfId="36333"/>
    <cellStyle name="Обычный 3 15 43 2 3 2 2" xfId="36334"/>
    <cellStyle name="Обычный 3 15 43 2 3 2 2 2" xfId="36335"/>
    <cellStyle name="Обычный 3 15 43 2 3 2 2 2 2" xfId="36336"/>
    <cellStyle name="Обычный 3 15 43 2 3 2 2 3" xfId="36337"/>
    <cellStyle name="Обычный 3 15 43 2 3 2 3" xfId="36338"/>
    <cellStyle name="Обычный 3 15 43 2 3 2 3 2" xfId="36339"/>
    <cellStyle name="Обычный 3 15 43 2 3 2 4" xfId="36340"/>
    <cellStyle name="Обычный 3 15 43 2 3 3" xfId="36341"/>
    <cellStyle name="Обычный 3 15 43 2 3 3 2" xfId="36342"/>
    <cellStyle name="Обычный 3 15 43 2 3 3 2 2" xfId="36343"/>
    <cellStyle name="Обычный 3 15 43 2 3 3 3" xfId="36344"/>
    <cellStyle name="Обычный 3 15 43 2 3 4" xfId="36345"/>
    <cellStyle name="Обычный 3 15 43 2 3 4 2" xfId="36346"/>
    <cellStyle name="Обычный 3 15 43 2 3 5" xfId="36347"/>
    <cellStyle name="Обычный 3 15 43 2 4" xfId="36348"/>
    <cellStyle name="Обычный 3 15 43 2 4 2" xfId="36349"/>
    <cellStyle name="Обычный 3 15 43 2 4 2 2" xfId="36350"/>
    <cellStyle name="Обычный 3 15 43 2 4 2 2 2" xfId="36351"/>
    <cellStyle name="Обычный 3 15 43 2 4 2 3" xfId="36352"/>
    <cellStyle name="Обычный 3 15 43 2 4 3" xfId="36353"/>
    <cellStyle name="Обычный 3 15 43 2 4 3 2" xfId="36354"/>
    <cellStyle name="Обычный 3 15 43 2 4 4" xfId="36355"/>
    <cellStyle name="Обычный 3 15 43 2 5" xfId="36356"/>
    <cellStyle name="Обычный 3 15 43 2 5 2" xfId="36357"/>
    <cellStyle name="Обычный 3 15 43 2 5 2 2" xfId="36358"/>
    <cellStyle name="Обычный 3 15 43 2 5 3" xfId="36359"/>
    <cellStyle name="Обычный 3 15 43 2 6" xfId="36360"/>
    <cellStyle name="Обычный 3 15 43 2 6 2" xfId="36361"/>
    <cellStyle name="Обычный 3 15 43 2 7" xfId="36362"/>
    <cellStyle name="Обычный 3 15 43 3" xfId="36363"/>
    <cellStyle name="Обычный 3 15 43 3 2" xfId="36364"/>
    <cellStyle name="Обычный 3 15 43 3 2 2" xfId="36365"/>
    <cellStyle name="Обычный 3 15 43 3 2 2 2" xfId="36366"/>
    <cellStyle name="Обычный 3 15 43 3 2 2 2 2" xfId="36367"/>
    <cellStyle name="Обычный 3 15 43 3 2 2 3" xfId="36368"/>
    <cellStyle name="Обычный 3 15 43 3 2 3" xfId="36369"/>
    <cellStyle name="Обычный 3 15 43 3 2 3 2" xfId="36370"/>
    <cellStyle name="Обычный 3 15 43 3 2 4" xfId="36371"/>
    <cellStyle name="Обычный 3 15 43 3 3" xfId="36372"/>
    <cellStyle name="Обычный 3 15 43 3 3 2" xfId="36373"/>
    <cellStyle name="Обычный 3 15 43 3 3 2 2" xfId="36374"/>
    <cellStyle name="Обычный 3 15 43 3 3 3" xfId="36375"/>
    <cellStyle name="Обычный 3 15 43 3 4" xfId="36376"/>
    <cellStyle name="Обычный 3 15 43 3 4 2" xfId="36377"/>
    <cellStyle name="Обычный 3 15 43 3 5" xfId="36378"/>
    <cellStyle name="Обычный 3 15 43 4" xfId="36379"/>
    <cellStyle name="Обычный 3 15 43 4 2" xfId="36380"/>
    <cellStyle name="Обычный 3 15 43 4 2 2" xfId="36381"/>
    <cellStyle name="Обычный 3 15 43 4 2 2 2" xfId="36382"/>
    <cellStyle name="Обычный 3 15 43 4 2 2 2 2" xfId="36383"/>
    <cellStyle name="Обычный 3 15 43 4 2 2 3" xfId="36384"/>
    <cellStyle name="Обычный 3 15 43 4 2 3" xfId="36385"/>
    <cellStyle name="Обычный 3 15 43 4 2 3 2" xfId="36386"/>
    <cellStyle name="Обычный 3 15 43 4 2 4" xfId="36387"/>
    <cellStyle name="Обычный 3 15 43 4 3" xfId="36388"/>
    <cellStyle name="Обычный 3 15 43 4 3 2" xfId="36389"/>
    <cellStyle name="Обычный 3 15 43 4 3 2 2" xfId="36390"/>
    <cellStyle name="Обычный 3 15 43 4 3 3" xfId="36391"/>
    <cellStyle name="Обычный 3 15 43 4 4" xfId="36392"/>
    <cellStyle name="Обычный 3 15 43 4 4 2" xfId="36393"/>
    <cellStyle name="Обычный 3 15 43 4 5" xfId="36394"/>
    <cellStyle name="Обычный 3 15 43 5" xfId="36395"/>
    <cellStyle name="Обычный 3 15 43 5 2" xfId="36396"/>
    <cellStyle name="Обычный 3 15 43 5 2 2" xfId="36397"/>
    <cellStyle name="Обычный 3 15 43 5 2 2 2" xfId="36398"/>
    <cellStyle name="Обычный 3 15 43 5 2 3" xfId="36399"/>
    <cellStyle name="Обычный 3 15 43 5 3" xfId="36400"/>
    <cellStyle name="Обычный 3 15 43 5 3 2" xfId="36401"/>
    <cellStyle name="Обычный 3 15 43 5 4" xfId="36402"/>
    <cellStyle name="Обычный 3 15 43 6" xfId="36403"/>
    <cellStyle name="Обычный 3 15 43 6 2" xfId="36404"/>
    <cellStyle name="Обычный 3 15 43 6 2 2" xfId="36405"/>
    <cellStyle name="Обычный 3 15 43 6 3" xfId="36406"/>
    <cellStyle name="Обычный 3 15 43 7" xfId="36407"/>
    <cellStyle name="Обычный 3 15 43 7 2" xfId="36408"/>
    <cellStyle name="Обычный 3 15 43 8" xfId="36409"/>
    <cellStyle name="Обычный 3 15 44" xfId="36410"/>
    <cellStyle name="Обычный 3 15 44 2" xfId="36411"/>
    <cellStyle name="Обычный 3 15 44 2 2" xfId="36412"/>
    <cellStyle name="Обычный 3 15 44 2 2 2" xfId="36413"/>
    <cellStyle name="Обычный 3 15 44 2 2 2 2" xfId="36414"/>
    <cellStyle name="Обычный 3 15 44 2 2 2 2 2" xfId="36415"/>
    <cellStyle name="Обычный 3 15 44 2 2 2 2 2 2" xfId="36416"/>
    <cellStyle name="Обычный 3 15 44 2 2 2 2 3" xfId="36417"/>
    <cellStyle name="Обычный 3 15 44 2 2 2 3" xfId="36418"/>
    <cellStyle name="Обычный 3 15 44 2 2 2 3 2" xfId="36419"/>
    <cellStyle name="Обычный 3 15 44 2 2 2 4" xfId="36420"/>
    <cellStyle name="Обычный 3 15 44 2 2 3" xfId="36421"/>
    <cellStyle name="Обычный 3 15 44 2 2 3 2" xfId="36422"/>
    <cellStyle name="Обычный 3 15 44 2 2 3 2 2" xfId="36423"/>
    <cellStyle name="Обычный 3 15 44 2 2 3 3" xfId="36424"/>
    <cellStyle name="Обычный 3 15 44 2 2 4" xfId="36425"/>
    <cellStyle name="Обычный 3 15 44 2 2 4 2" xfId="36426"/>
    <cellStyle name="Обычный 3 15 44 2 2 5" xfId="36427"/>
    <cellStyle name="Обычный 3 15 44 2 3" xfId="36428"/>
    <cellStyle name="Обычный 3 15 44 2 3 2" xfId="36429"/>
    <cellStyle name="Обычный 3 15 44 2 3 2 2" xfId="36430"/>
    <cellStyle name="Обычный 3 15 44 2 3 2 2 2" xfId="36431"/>
    <cellStyle name="Обычный 3 15 44 2 3 2 2 2 2" xfId="36432"/>
    <cellStyle name="Обычный 3 15 44 2 3 2 2 3" xfId="36433"/>
    <cellStyle name="Обычный 3 15 44 2 3 2 3" xfId="36434"/>
    <cellStyle name="Обычный 3 15 44 2 3 2 3 2" xfId="36435"/>
    <cellStyle name="Обычный 3 15 44 2 3 2 4" xfId="36436"/>
    <cellStyle name="Обычный 3 15 44 2 3 3" xfId="36437"/>
    <cellStyle name="Обычный 3 15 44 2 3 3 2" xfId="36438"/>
    <cellStyle name="Обычный 3 15 44 2 3 3 2 2" xfId="36439"/>
    <cellStyle name="Обычный 3 15 44 2 3 3 3" xfId="36440"/>
    <cellStyle name="Обычный 3 15 44 2 3 4" xfId="36441"/>
    <cellStyle name="Обычный 3 15 44 2 3 4 2" xfId="36442"/>
    <cellStyle name="Обычный 3 15 44 2 3 5" xfId="36443"/>
    <cellStyle name="Обычный 3 15 44 2 4" xfId="36444"/>
    <cellStyle name="Обычный 3 15 44 2 4 2" xfId="36445"/>
    <cellStyle name="Обычный 3 15 44 2 4 2 2" xfId="36446"/>
    <cellStyle name="Обычный 3 15 44 2 4 2 2 2" xfId="36447"/>
    <cellStyle name="Обычный 3 15 44 2 4 2 3" xfId="36448"/>
    <cellStyle name="Обычный 3 15 44 2 4 3" xfId="36449"/>
    <cellStyle name="Обычный 3 15 44 2 4 3 2" xfId="36450"/>
    <cellStyle name="Обычный 3 15 44 2 4 4" xfId="36451"/>
    <cellStyle name="Обычный 3 15 44 2 5" xfId="36452"/>
    <cellStyle name="Обычный 3 15 44 2 5 2" xfId="36453"/>
    <cellStyle name="Обычный 3 15 44 2 5 2 2" xfId="36454"/>
    <cellStyle name="Обычный 3 15 44 2 5 3" xfId="36455"/>
    <cellStyle name="Обычный 3 15 44 2 6" xfId="36456"/>
    <cellStyle name="Обычный 3 15 44 2 6 2" xfId="36457"/>
    <cellStyle name="Обычный 3 15 44 2 7" xfId="36458"/>
    <cellStyle name="Обычный 3 15 44 3" xfId="36459"/>
    <cellStyle name="Обычный 3 15 44 3 2" xfId="36460"/>
    <cellStyle name="Обычный 3 15 44 3 2 2" xfId="36461"/>
    <cellStyle name="Обычный 3 15 44 3 2 2 2" xfId="36462"/>
    <cellStyle name="Обычный 3 15 44 3 2 2 2 2" xfId="36463"/>
    <cellStyle name="Обычный 3 15 44 3 2 2 3" xfId="36464"/>
    <cellStyle name="Обычный 3 15 44 3 2 3" xfId="36465"/>
    <cellStyle name="Обычный 3 15 44 3 2 3 2" xfId="36466"/>
    <cellStyle name="Обычный 3 15 44 3 2 4" xfId="36467"/>
    <cellStyle name="Обычный 3 15 44 3 3" xfId="36468"/>
    <cellStyle name="Обычный 3 15 44 3 3 2" xfId="36469"/>
    <cellStyle name="Обычный 3 15 44 3 3 2 2" xfId="36470"/>
    <cellStyle name="Обычный 3 15 44 3 3 3" xfId="36471"/>
    <cellStyle name="Обычный 3 15 44 3 4" xfId="36472"/>
    <cellStyle name="Обычный 3 15 44 3 4 2" xfId="36473"/>
    <cellStyle name="Обычный 3 15 44 3 5" xfId="36474"/>
    <cellStyle name="Обычный 3 15 44 4" xfId="36475"/>
    <cellStyle name="Обычный 3 15 44 4 2" xfId="36476"/>
    <cellStyle name="Обычный 3 15 44 4 2 2" xfId="36477"/>
    <cellStyle name="Обычный 3 15 44 4 2 2 2" xfId="36478"/>
    <cellStyle name="Обычный 3 15 44 4 2 2 2 2" xfId="36479"/>
    <cellStyle name="Обычный 3 15 44 4 2 2 3" xfId="36480"/>
    <cellStyle name="Обычный 3 15 44 4 2 3" xfId="36481"/>
    <cellStyle name="Обычный 3 15 44 4 2 3 2" xfId="36482"/>
    <cellStyle name="Обычный 3 15 44 4 2 4" xfId="36483"/>
    <cellStyle name="Обычный 3 15 44 4 3" xfId="36484"/>
    <cellStyle name="Обычный 3 15 44 4 3 2" xfId="36485"/>
    <cellStyle name="Обычный 3 15 44 4 3 2 2" xfId="36486"/>
    <cellStyle name="Обычный 3 15 44 4 3 3" xfId="36487"/>
    <cellStyle name="Обычный 3 15 44 4 4" xfId="36488"/>
    <cellStyle name="Обычный 3 15 44 4 4 2" xfId="36489"/>
    <cellStyle name="Обычный 3 15 44 4 5" xfId="36490"/>
    <cellStyle name="Обычный 3 15 44 5" xfId="36491"/>
    <cellStyle name="Обычный 3 15 44 5 2" xfId="36492"/>
    <cellStyle name="Обычный 3 15 44 5 2 2" xfId="36493"/>
    <cellStyle name="Обычный 3 15 44 5 2 2 2" xfId="36494"/>
    <cellStyle name="Обычный 3 15 44 5 2 3" xfId="36495"/>
    <cellStyle name="Обычный 3 15 44 5 3" xfId="36496"/>
    <cellStyle name="Обычный 3 15 44 5 3 2" xfId="36497"/>
    <cellStyle name="Обычный 3 15 44 5 4" xfId="36498"/>
    <cellStyle name="Обычный 3 15 44 6" xfId="36499"/>
    <cellStyle name="Обычный 3 15 44 6 2" xfId="36500"/>
    <cellStyle name="Обычный 3 15 44 6 2 2" xfId="36501"/>
    <cellStyle name="Обычный 3 15 44 6 3" xfId="36502"/>
    <cellStyle name="Обычный 3 15 44 7" xfId="36503"/>
    <cellStyle name="Обычный 3 15 44 7 2" xfId="36504"/>
    <cellStyle name="Обычный 3 15 44 8" xfId="36505"/>
    <cellStyle name="Обычный 3 15 45" xfId="36506"/>
    <cellStyle name="Обычный 3 15 45 2" xfId="36507"/>
    <cellStyle name="Обычный 3 15 45 2 2" xfId="36508"/>
    <cellStyle name="Обычный 3 15 45 2 2 2" xfId="36509"/>
    <cellStyle name="Обычный 3 15 45 2 2 2 2" xfId="36510"/>
    <cellStyle name="Обычный 3 15 45 2 2 2 2 2" xfId="36511"/>
    <cellStyle name="Обычный 3 15 45 2 2 2 2 2 2" xfId="36512"/>
    <cellStyle name="Обычный 3 15 45 2 2 2 2 3" xfId="36513"/>
    <cellStyle name="Обычный 3 15 45 2 2 2 3" xfId="36514"/>
    <cellStyle name="Обычный 3 15 45 2 2 2 3 2" xfId="36515"/>
    <cellStyle name="Обычный 3 15 45 2 2 2 4" xfId="36516"/>
    <cellStyle name="Обычный 3 15 45 2 2 3" xfId="36517"/>
    <cellStyle name="Обычный 3 15 45 2 2 3 2" xfId="36518"/>
    <cellStyle name="Обычный 3 15 45 2 2 3 2 2" xfId="36519"/>
    <cellStyle name="Обычный 3 15 45 2 2 3 3" xfId="36520"/>
    <cellStyle name="Обычный 3 15 45 2 2 4" xfId="36521"/>
    <cellStyle name="Обычный 3 15 45 2 2 4 2" xfId="36522"/>
    <cellStyle name="Обычный 3 15 45 2 2 5" xfId="36523"/>
    <cellStyle name="Обычный 3 15 45 2 3" xfId="36524"/>
    <cellStyle name="Обычный 3 15 45 2 3 2" xfId="36525"/>
    <cellStyle name="Обычный 3 15 45 2 3 2 2" xfId="36526"/>
    <cellStyle name="Обычный 3 15 45 2 3 2 2 2" xfId="36527"/>
    <cellStyle name="Обычный 3 15 45 2 3 2 2 2 2" xfId="36528"/>
    <cellStyle name="Обычный 3 15 45 2 3 2 2 3" xfId="36529"/>
    <cellStyle name="Обычный 3 15 45 2 3 2 3" xfId="36530"/>
    <cellStyle name="Обычный 3 15 45 2 3 2 3 2" xfId="36531"/>
    <cellStyle name="Обычный 3 15 45 2 3 2 4" xfId="36532"/>
    <cellStyle name="Обычный 3 15 45 2 3 3" xfId="36533"/>
    <cellStyle name="Обычный 3 15 45 2 3 3 2" xfId="36534"/>
    <cellStyle name="Обычный 3 15 45 2 3 3 2 2" xfId="36535"/>
    <cellStyle name="Обычный 3 15 45 2 3 3 3" xfId="36536"/>
    <cellStyle name="Обычный 3 15 45 2 3 4" xfId="36537"/>
    <cellStyle name="Обычный 3 15 45 2 3 4 2" xfId="36538"/>
    <cellStyle name="Обычный 3 15 45 2 3 5" xfId="36539"/>
    <cellStyle name="Обычный 3 15 45 2 4" xfId="36540"/>
    <cellStyle name="Обычный 3 15 45 2 4 2" xfId="36541"/>
    <cellStyle name="Обычный 3 15 45 2 4 2 2" xfId="36542"/>
    <cellStyle name="Обычный 3 15 45 2 4 2 2 2" xfId="36543"/>
    <cellStyle name="Обычный 3 15 45 2 4 2 3" xfId="36544"/>
    <cellStyle name="Обычный 3 15 45 2 4 3" xfId="36545"/>
    <cellStyle name="Обычный 3 15 45 2 4 3 2" xfId="36546"/>
    <cellStyle name="Обычный 3 15 45 2 4 4" xfId="36547"/>
    <cellStyle name="Обычный 3 15 45 2 5" xfId="36548"/>
    <cellStyle name="Обычный 3 15 45 2 5 2" xfId="36549"/>
    <cellStyle name="Обычный 3 15 45 2 5 2 2" xfId="36550"/>
    <cellStyle name="Обычный 3 15 45 2 5 3" xfId="36551"/>
    <cellStyle name="Обычный 3 15 45 2 6" xfId="36552"/>
    <cellStyle name="Обычный 3 15 45 2 6 2" xfId="36553"/>
    <cellStyle name="Обычный 3 15 45 2 7" xfId="36554"/>
    <cellStyle name="Обычный 3 15 45 3" xfId="36555"/>
    <cellStyle name="Обычный 3 15 45 3 2" xfId="36556"/>
    <cellStyle name="Обычный 3 15 45 3 2 2" xfId="36557"/>
    <cellStyle name="Обычный 3 15 45 3 2 2 2" xfId="36558"/>
    <cellStyle name="Обычный 3 15 45 3 2 2 2 2" xfId="36559"/>
    <cellStyle name="Обычный 3 15 45 3 2 2 3" xfId="36560"/>
    <cellStyle name="Обычный 3 15 45 3 2 3" xfId="36561"/>
    <cellStyle name="Обычный 3 15 45 3 2 3 2" xfId="36562"/>
    <cellStyle name="Обычный 3 15 45 3 2 4" xfId="36563"/>
    <cellStyle name="Обычный 3 15 45 3 3" xfId="36564"/>
    <cellStyle name="Обычный 3 15 45 3 3 2" xfId="36565"/>
    <cellStyle name="Обычный 3 15 45 3 3 2 2" xfId="36566"/>
    <cellStyle name="Обычный 3 15 45 3 3 3" xfId="36567"/>
    <cellStyle name="Обычный 3 15 45 3 4" xfId="36568"/>
    <cellStyle name="Обычный 3 15 45 3 4 2" xfId="36569"/>
    <cellStyle name="Обычный 3 15 45 3 5" xfId="36570"/>
    <cellStyle name="Обычный 3 15 45 4" xfId="36571"/>
    <cellStyle name="Обычный 3 15 45 4 2" xfId="36572"/>
    <cellStyle name="Обычный 3 15 45 4 2 2" xfId="36573"/>
    <cellStyle name="Обычный 3 15 45 4 2 2 2" xfId="36574"/>
    <cellStyle name="Обычный 3 15 45 4 2 2 2 2" xfId="36575"/>
    <cellStyle name="Обычный 3 15 45 4 2 2 3" xfId="36576"/>
    <cellStyle name="Обычный 3 15 45 4 2 3" xfId="36577"/>
    <cellStyle name="Обычный 3 15 45 4 2 3 2" xfId="36578"/>
    <cellStyle name="Обычный 3 15 45 4 2 4" xfId="36579"/>
    <cellStyle name="Обычный 3 15 45 4 3" xfId="36580"/>
    <cellStyle name="Обычный 3 15 45 4 3 2" xfId="36581"/>
    <cellStyle name="Обычный 3 15 45 4 3 2 2" xfId="36582"/>
    <cellStyle name="Обычный 3 15 45 4 3 3" xfId="36583"/>
    <cellStyle name="Обычный 3 15 45 4 4" xfId="36584"/>
    <cellStyle name="Обычный 3 15 45 4 4 2" xfId="36585"/>
    <cellStyle name="Обычный 3 15 45 4 5" xfId="36586"/>
    <cellStyle name="Обычный 3 15 45 5" xfId="36587"/>
    <cellStyle name="Обычный 3 15 45 5 2" xfId="36588"/>
    <cellStyle name="Обычный 3 15 45 5 2 2" xfId="36589"/>
    <cellStyle name="Обычный 3 15 45 5 2 2 2" xfId="36590"/>
    <cellStyle name="Обычный 3 15 45 5 2 3" xfId="36591"/>
    <cellStyle name="Обычный 3 15 45 5 3" xfId="36592"/>
    <cellStyle name="Обычный 3 15 45 5 3 2" xfId="36593"/>
    <cellStyle name="Обычный 3 15 45 5 4" xfId="36594"/>
    <cellStyle name="Обычный 3 15 45 6" xfId="36595"/>
    <cellStyle name="Обычный 3 15 45 6 2" xfId="36596"/>
    <cellStyle name="Обычный 3 15 45 6 2 2" xfId="36597"/>
    <cellStyle name="Обычный 3 15 45 6 3" xfId="36598"/>
    <cellStyle name="Обычный 3 15 45 7" xfId="36599"/>
    <cellStyle name="Обычный 3 15 45 7 2" xfId="36600"/>
    <cellStyle name="Обычный 3 15 45 8" xfId="36601"/>
    <cellStyle name="Обычный 3 15 46" xfId="36602"/>
    <cellStyle name="Обычный 3 15 46 2" xfId="36603"/>
    <cellStyle name="Обычный 3 15 46 2 2" xfId="36604"/>
    <cellStyle name="Обычный 3 15 46 2 2 2" xfId="36605"/>
    <cellStyle name="Обычный 3 15 46 2 2 2 2" xfId="36606"/>
    <cellStyle name="Обычный 3 15 46 2 2 2 2 2" xfId="36607"/>
    <cellStyle name="Обычный 3 15 46 2 2 2 2 2 2" xfId="36608"/>
    <cellStyle name="Обычный 3 15 46 2 2 2 2 3" xfId="36609"/>
    <cellStyle name="Обычный 3 15 46 2 2 2 3" xfId="36610"/>
    <cellStyle name="Обычный 3 15 46 2 2 2 3 2" xfId="36611"/>
    <cellStyle name="Обычный 3 15 46 2 2 2 4" xfId="36612"/>
    <cellStyle name="Обычный 3 15 46 2 2 3" xfId="36613"/>
    <cellStyle name="Обычный 3 15 46 2 2 3 2" xfId="36614"/>
    <cellStyle name="Обычный 3 15 46 2 2 3 2 2" xfId="36615"/>
    <cellStyle name="Обычный 3 15 46 2 2 3 3" xfId="36616"/>
    <cellStyle name="Обычный 3 15 46 2 2 4" xfId="36617"/>
    <cellStyle name="Обычный 3 15 46 2 2 4 2" xfId="36618"/>
    <cellStyle name="Обычный 3 15 46 2 2 5" xfId="36619"/>
    <cellStyle name="Обычный 3 15 46 2 3" xfId="36620"/>
    <cellStyle name="Обычный 3 15 46 2 3 2" xfId="36621"/>
    <cellStyle name="Обычный 3 15 46 2 3 2 2" xfId="36622"/>
    <cellStyle name="Обычный 3 15 46 2 3 2 2 2" xfId="36623"/>
    <cellStyle name="Обычный 3 15 46 2 3 2 2 2 2" xfId="36624"/>
    <cellStyle name="Обычный 3 15 46 2 3 2 2 3" xfId="36625"/>
    <cellStyle name="Обычный 3 15 46 2 3 2 3" xfId="36626"/>
    <cellStyle name="Обычный 3 15 46 2 3 2 3 2" xfId="36627"/>
    <cellStyle name="Обычный 3 15 46 2 3 2 4" xfId="36628"/>
    <cellStyle name="Обычный 3 15 46 2 3 3" xfId="36629"/>
    <cellStyle name="Обычный 3 15 46 2 3 3 2" xfId="36630"/>
    <cellStyle name="Обычный 3 15 46 2 3 3 2 2" xfId="36631"/>
    <cellStyle name="Обычный 3 15 46 2 3 3 3" xfId="36632"/>
    <cellStyle name="Обычный 3 15 46 2 3 4" xfId="36633"/>
    <cellStyle name="Обычный 3 15 46 2 3 4 2" xfId="36634"/>
    <cellStyle name="Обычный 3 15 46 2 3 5" xfId="36635"/>
    <cellStyle name="Обычный 3 15 46 2 4" xfId="36636"/>
    <cellStyle name="Обычный 3 15 46 2 4 2" xfId="36637"/>
    <cellStyle name="Обычный 3 15 46 2 4 2 2" xfId="36638"/>
    <cellStyle name="Обычный 3 15 46 2 4 2 2 2" xfId="36639"/>
    <cellStyle name="Обычный 3 15 46 2 4 2 3" xfId="36640"/>
    <cellStyle name="Обычный 3 15 46 2 4 3" xfId="36641"/>
    <cellStyle name="Обычный 3 15 46 2 4 3 2" xfId="36642"/>
    <cellStyle name="Обычный 3 15 46 2 4 4" xfId="36643"/>
    <cellStyle name="Обычный 3 15 46 2 5" xfId="36644"/>
    <cellStyle name="Обычный 3 15 46 2 5 2" xfId="36645"/>
    <cellStyle name="Обычный 3 15 46 2 5 2 2" xfId="36646"/>
    <cellStyle name="Обычный 3 15 46 2 5 3" xfId="36647"/>
    <cellStyle name="Обычный 3 15 46 2 6" xfId="36648"/>
    <cellStyle name="Обычный 3 15 46 2 6 2" xfId="36649"/>
    <cellStyle name="Обычный 3 15 46 2 7" xfId="36650"/>
    <cellStyle name="Обычный 3 15 46 3" xfId="36651"/>
    <cellStyle name="Обычный 3 15 46 3 2" xfId="36652"/>
    <cellStyle name="Обычный 3 15 46 3 2 2" xfId="36653"/>
    <cellStyle name="Обычный 3 15 46 3 2 2 2" xfId="36654"/>
    <cellStyle name="Обычный 3 15 46 3 2 2 2 2" xfId="36655"/>
    <cellStyle name="Обычный 3 15 46 3 2 2 3" xfId="36656"/>
    <cellStyle name="Обычный 3 15 46 3 2 3" xfId="36657"/>
    <cellStyle name="Обычный 3 15 46 3 2 3 2" xfId="36658"/>
    <cellStyle name="Обычный 3 15 46 3 2 4" xfId="36659"/>
    <cellStyle name="Обычный 3 15 46 3 3" xfId="36660"/>
    <cellStyle name="Обычный 3 15 46 3 3 2" xfId="36661"/>
    <cellStyle name="Обычный 3 15 46 3 3 2 2" xfId="36662"/>
    <cellStyle name="Обычный 3 15 46 3 3 3" xfId="36663"/>
    <cellStyle name="Обычный 3 15 46 3 4" xfId="36664"/>
    <cellStyle name="Обычный 3 15 46 3 4 2" xfId="36665"/>
    <cellStyle name="Обычный 3 15 46 3 5" xfId="36666"/>
    <cellStyle name="Обычный 3 15 46 4" xfId="36667"/>
    <cellStyle name="Обычный 3 15 46 4 2" xfId="36668"/>
    <cellStyle name="Обычный 3 15 46 4 2 2" xfId="36669"/>
    <cellStyle name="Обычный 3 15 46 4 2 2 2" xfId="36670"/>
    <cellStyle name="Обычный 3 15 46 4 2 2 2 2" xfId="36671"/>
    <cellStyle name="Обычный 3 15 46 4 2 2 3" xfId="36672"/>
    <cellStyle name="Обычный 3 15 46 4 2 3" xfId="36673"/>
    <cellStyle name="Обычный 3 15 46 4 2 3 2" xfId="36674"/>
    <cellStyle name="Обычный 3 15 46 4 2 4" xfId="36675"/>
    <cellStyle name="Обычный 3 15 46 4 3" xfId="36676"/>
    <cellStyle name="Обычный 3 15 46 4 3 2" xfId="36677"/>
    <cellStyle name="Обычный 3 15 46 4 3 2 2" xfId="36678"/>
    <cellStyle name="Обычный 3 15 46 4 3 3" xfId="36679"/>
    <cellStyle name="Обычный 3 15 46 4 4" xfId="36680"/>
    <cellStyle name="Обычный 3 15 46 4 4 2" xfId="36681"/>
    <cellStyle name="Обычный 3 15 46 4 5" xfId="36682"/>
    <cellStyle name="Обычный 3 15 46 5" xfId="36683"/>
    <cellStyle name="Обычный 3 15 46 5 2" xfId="36684"/>
    <cellStyle name="Обычный 3 15 46 5 2 2" xfId="36685"/>
    <cellStyle name="Обычный 3 15 46 5 2 2 2" xfId="36686"/>
    <cellStyle name="Обычный 3 15 46 5 2 3" xfId="36687"/>
    <cellStyle name="Обычный 3 15 46 5 3" xfId="36688"/>
    <cellStyle name="Обычный 3 15 46 5 3 2" xfId="36689"/>
    <cellStyle name="Обычный 3 15 46 5 4" xfId="36690"/>
    <cellStyle name="Обычный 3 15 46 6" xfId="36691"/>
    <cellStyle name="Обычный 3 15 46 6 2" xfId="36692"/>
    <cellStyle name="Обычный 3 15 46 6 2 2" xfId="36693"/>
    <cellStyle name="Обычный 3 15 46 6 3" xfId="36694"/>
    <cellStyle name="Обычный 3 15 46 7" xfId="36695"/>
    <cellStyle name="Обычный 3 15 46 7 2" xfId="36696"/>
    <cellStyle name="Обычный 3 15 46 8" xfId="36697"/>
    <cellStyle name="Обычный 3 15 47" xfId="36698"/>
    <cellStyle name="Обычный 3 15 47 2" xfId="36699"/>
    <cellStyle name="Обычный 3 15 47 2 2" xfId="36700"/>
    <cellStyle name="Обычный 3 15 47 2 2 2" xfId="36701"/>
    <cellStyle name="Обычный 3 15 47 2 2 2 2" xfId="36702"/>
    <cellStyle name="Обычный 3 15 47 2 2 2 2 2" xfId="36703"/>
    <cellStyle name="Обычный 3 15 47 2 2 2 2 2 2" xfId="36704"/>
    <cellStyle name="Обычный 3 15 47 2 2 2 2 3" xfId="36705"/>
    <cellStyle name="Обычный 3 15 47 2 2 2 3" xfId="36706"/>
    <cellStyle name="Обычный 3 15 47 2 2 2 3 2" xfId="36707"/>
    <cellStyle name="Обычный 3 15 47 2 2 2 4" xfId="36708"/>
    <cellStyle name="Обычный 3 15 47 2 2 3" xfId="36709"/>
    <cellStyle name="Обычный 3 15 47 2 2 3 2" xfId="36710"/>
    <cellStyle name="Обычный 3 15 47 2 2 3 2 2" xfId="36711"/>
    <cellStyle name="Обычный 3 15 47 2 2 3 3" xfId="36712"/>
    <cellStyle name="Обычный 3 15 47 2 2 4" xfId="36713"/>
    <cellStyle name="Обычный 3 15 47 2 2 4 2" xfId="36714"/>
    <cellStyle name="Обычный 3 15 47 2 2 5" xfId="36715"/>
    <cellStyle name="Обычный 3 15 47 2 3" xfId="36716"/>
    <cellStyle name="Обычный 3 15 47 2 3 2" xfId="36717"/>
    <cellStyle name="Обычный 3 15 47 2 3 2 2" xfId="36718"/>
    <cellStyle name="Обычный 3 15 47 2 3 2 2 2" xfId="36719"/>
    <cellStyle name="Обычный 3 15 47 2 3 2 2 2 2" xfId="36720"/>
    <cellStyle name="Обычный 3 15 47 2 3 2 2 3" xfId="36721"/>
    <cellStyle name="Обычный 3 15 47 2 3 2 3" xfId="36722"/>
    <cellStyle name="Обычный 3 15 47 2 3 2 3 2" xfId="36723"/>
    <cellStyle name="Обычный 3 15 47 2 3 2 4" xfId="36724"/>
    <cellStyle name="Обычный 3 15 47 2 3 3" xfId="36725"/>
    <cellStyle name="Обычный 3 15 47 2 3 3 2" xfId="36726"/>
    <cellStyle name="Обычный 3 15 47 2 3 3 2 2" xfId="36727"/>
    <cellStyle name="Обычный 3 15 47 2 3 3 3" xfId="36728"/>
    <cellStyle name="Обычный 3 15 47 2 3 4" xfId="36729"/>
    <cellStyle name="Обычный 3 15 47 2 3 4 2" xfId="36730"/>
    <cellStyle name="Обычный 3 15 47 2 3 5" xfId="36731"/>
    <cellStyle name="Обычный 3 15 47 2 4" xfId="36732"/>
    <cellStyle name="Обычный 3 15 47 2 4 2" xfId="36733"/>
    <cellStyle name="Обычный 3 15 47 2 4 2 2" xfId="36734"/>
    <cellStyle name="Обычный 3 15 47 2 4 2 2 2" xfId="36735"/>
    <cellStyle name="Обычный 3 15 47 2 4 2 3" xfId="36736"/>
    <cellStyle name="Обычный 3 15 47 2 4 3" xfId="36737"/>
    <cellStyle name="Обычный 3 15 47 2 4 3 2" xfId="36738"/>
    <cellStyle name="Обычный 3 15 47 2 4 4" xfId="36739"/>
    <cellStyle name="Обычный 3 15 47 2 5" xfId="36740"/>
    <cellStyle name="Обычный 3 15 47 2 5 2" xfId="36741"/>
    <cellStyle name="Обычный 3 15 47 2 5 2 2" xfId="36742"/>
    <cellStyle name="Обычный 3 15 47 2 5 3" xfId="36743"/>
    <cellStyle name="Обычный 3 15 47 2 6" xfId="36744"/>
    <cellStyle name="Обычный 3 15 47 2 6 2" xfId="36745"/>
    <cellStyle name="Обычный 3 15 47 2 7" xfId="36746"/>
    <cellStyle name="Обычный 3 15 47 3" xfId="36747"/>
    <cellStyle name="Обычный 3 15 47 3 2" xfId="36748"/>
    <cellStyle name="Обычный 3 15 47 3 2 2" xfId="36749"/>
    <cellStyle name="Обычный 3 15 47 3 2 2 2" xfId="36750"/>
    <cellStyle name="Обычный 3 15 47 3 2 2 2 2" xfId="36751"/>
    <cellStyle name="Обычный 3 15 47 3 2 2 3" xfId="36752"/>
    <cellStyle name="Обычный 3 15 47 3 2 3" xfId="36753"/>
    <cellStyle name="Обычный 3 15 47 3 2 3 2" xfId="36754"/>
    <cellStyle name="Обычный 3 15 47 3 2 4" xfId="36755"/>
    <cellStyle name="Обычный 3 15 47 3 3" xfId="36756"/>
    <cellStyle name="Обычный 3 15 47 3 3 2" xfId="36757"/>
    <cellStyle name="Обычный 3 15 47 3 3 2 2" xfId="36758"/>
    <cellStyle name="Обычный 3 15 47 3 3 3" xfId="36759"/>
    <cellStyle name="Обычный 3 15 47 3 4" xfId="36760"/>
    <cellStyle name="Обычный 3 15 47 3 4 2" xfId="36761"/>
    <cellStyle name="Обычный 3 15 47 3 5" xfId="36762"/>
    <cellStyle name="Обычный 3 15 47 4" xfId="36763"/>
    <cellStyle name="Обычный 3 15 47 4 2" xfId="36764"/>
    <cellStyle name="Обычный 3 15 47 4 2 2" xfId="36765"/>
    <cellStyle name="Обычный 3 15 47 4 2 2 2" xfId="36766"/>
    <cellStyle name="Обычный 3 15 47 4 2 2 2 2" xfId="36767"/>
    <cellStyle name="Обычный 3 15 47 4 2 2 3" xfId="36768"/>
    <cellStyle name="Обычный 3 15 47 4 2 3" xfId="36769"/>
    <cellStyle name="Обычный 3 15 47 4 2 3 2" xfId="36770"/>
    <cellStyle name="Обычный 3 15 47 4 2 4" xfId="36771"/>
    <cellStyle name="Обычный 3 15 47 4 3" xfId="36772"/>
    <cellStyle name="Обычный 3 15 47 4 3 2" xfId="36773"/>
    <cellStyle name="Обычный 3 15 47 4 3 2 2" xfId="36774"/>
    <cellStyle name="Обычный 3 15 47 4 3 3" xfId="36775"/>
    <cellStyle name="Обычный 3 15 47 4 4" xfId="36776"/>
    <cellStyle name="Обычный 3 15 47 4 4 2" xfId="36777"/>
    <cellStyle name="Обычный 3 15 47 4 5" xfId="36778"/>
    <cellStyle name="Обычный 3 15 47 5" xfId="36779"/>
    <cellStyle name="Обычный 3 15 47 5 2" xfId="36780"/>
    <cellStyle name="Обычный 3 15 47 5 2 2" xfId="36781"/>
    <cellStyle name="Обычный 3 15 47 5 2 2 2" xfId="36782"/>
    <cellStyle name="Обычный 3 15 47 5 2 3" xfId="36783"/>
    <cellStyle name="Обычный 3 15 47 5 3" xfId="36784"/>
    <cellStyle name="Обычный 3 15 47 5 3 2" xfId="36785"/>
    <cellStyle name="Обычный 3 15 47 5 4" xfId="36786"/>
    <cellStyle name="Обычный 3 15 47 6" xfId="36787"/>
    <cellStyle name="Обычный 3 15 47 6 2" xfId="36788"/>
    <cellStyle name="Обычный 3 15 47 6 2 2" xfId="36789"/>
    <cellStyle name="Обычный 3 15 47 6 3" xfId="36790"/>
    <cellStyle name="Обычный 3 15 47 7" xfId="36791"/>
    <cellStyle name="Обычный 3 15 47 7 2" xfId="36792"/>
    <cellStyle name="Обычный 3 15 47 8" xfId="36793"/>
    <cellStyle name="Обычный 3 15 48" xfId="36794"/>
    <cellStyle name="Обычный 3 15 48 2" xfId="36795"/>
    <cellStyle name="Обычный 3 15 48 2 2" xfId="36796"/>
    <cellStyle name="Обычный 3 15 48 2 2 2" xfId="36797"/>
    <cellStyle name="Обычный 3 15 48 2 2 2 2" xfId="36798"/>
    <cellStyle name="Обычный 3 15 48 2 2 2 2 2" xfId="36799"/>
    <cellStyle name="Обычный 3 15 48 2 2 2 3" xfId="36800"/>
    <cellStyle name="Обычный 3 15 48 2 2 3" xfId="36801"/>
    <cellStyle name="Обычный 3 15 48 2 2 3 2" xfId="36802"/>
    <cellStyle name="Обычный 3 15 48 2 2 4" xfId="36803"/>
    <cellStyle name="Обычный 3 15 48 2 3" xfId="36804"/>
    <cellStyle name="Обычный 3 15 48 2 3 2" xfId="36805"/>
    <cellStyle name="Обычный 3 15 48 2 3 2 2" xfId="36806"/>
    <cellStyle name="Обычный 3 15 48 2 3 3" xfId="36807"/>
    <cellStyle name="Обычный 3 15 48 2 4" xfId="36808"/>
    <cellStyle name="Обычный 3 15 48 2 4 2" xfId="36809"/>
    <cellStyle name="Обычный 3 15 48 2 5" xfId="36810"/>
    <cellStyle name="Обычный 3 15 48 3" xfId="36811"/>
    <cellStyle name="Обычный 3 15 48 3 2" xfId="36812"/>
    <cellStyle name="Обычный 3 15 48 3 2 2" xfId="36813"/>
    <cellStyle name="Обычный 3 15 48 3 2 2 2" xfId="36814"/>
    <cellStyle name="Обычный 3 15 48 3 2 2 2 2" xfId="36815"/>
    <cellStyle name="Обычный 3 15 48 3 2 2 3" xfId="36816"/>
    <cellStyle name="Обычный 3 15 48 3 2 3" xfId="36817"/>
    <cellStyle name="Обычный 3 15 48 3 2 3 2" xfId="36818"/>
    <cellStyle name="Обычный 3 15 48 3 2 4" xfId="36819"/>
    <cellStyle name="Обычный 3 15 48 3 3" xfId="36820"/>
    <cellStyle name="Обычный 3 15 48 3 3 2" xfId="36821"/>
    <cellStyle name="Обычный 3 15 48 3 3 2 2" xfId="36822"/>
    <cellStyle name="Обычный 3 15 48 3 3 3" xfId="36823"/>
    <cellStyle name="Обычный 3 15 48 3 4" xfId="36824"/>
    <cellStyle name="Обычный 3 15 48 3 4 2" xfId="36825"/>
    <cellStyle name="Обычный 3 15 48 3 5" xfId="36826"/>
    <cellStyle name="Обычный 3 15 48 4" xfId="36827"/>
    <cellStyle name="Обычный 3 15 48 4 2" xfId="36828"/>
    <cellStyle name="Обычный 3 15 48 4 2 2" xfId="36829"/>
    <cellStyle name="Обычный 3 15 48 4 2 2 2" xfId="36830"/>
    <cellStyle name="Обычный 3 15 48 4 2 3" xfId="36831"/>
    <cellStyle name="Обычный 3 15 48 4 3" xfId="36832"/>
    <cellStyle name="Обычный 3 15 48 4 3 2" xfId="36833"/>
    <cellStyle name="Обычный 3 15 48 4 4" xfId="36834"/>
    <cellStyle name="Обычный 3 15 48 5" xfId="36835"/>
    <cellStyle name="Обычный 3 15 48 5 2" xfId="36836"/>
    <cellStyle name="Обычный 3 15 48 5 2 2" xfId="36837"/>
    <cellStyle name="Обычный 3 15 48 5 3" xfId="36838"/>
    <cellStyle name="Обычный 3 15 48 6" xfId="36839"/>
    <cellStyle name="Обычный 3 15 48 6 2" xfId="36840"/>
    <cellStyle name="Обычный 3 15 48 7" xfId="36841"/>
    <cellStyle name="Обычный 3 15 49" xfId="36842"/>
    <cellStyle name="Обычный 3 15 49 2" xfId="36843"/>
    <cellStyle name="Обычный 3 15 49 2 2" xfId="36844"/>
    <cellStyle name="Обычный 3 15 49 2 2 2" xfId="36845"/>
    <cellStyle name="Обычный 3 15 49 2 2 2 2" xfId="36846"/>
    <cellStyle name="Обычный 3 15 49 2 2 3" xfId="36847"/>
    <cellStyle name="Обычный 3 15 49 2 3" xfId="36848"/>
    <cellStyle name="Обычный 3 15 49 2 3 2" xfId="36849"/>
    <cellStyle name="Обычный 3 15 49 2 4" xfId="36850"/>
    <cellStyle name="Обычный 3 15 49 3" xfId="36851"/>
    <cellStyle name="Обычный 3 15 49 3 2" xfId="36852"/>
    <cellStyle name="Обычный 3 15 49 3 2 2" xfId="36853"/>
    <cellStyle name="Обычный 3 15 49 3 3" xfId="36854"/>
    <cellStyle name="Обычный 3 15 49 4" xfId="36855"/>
    <cellStyle name="Обычный 3 15 49 4 2" xfId="36856"/>
    <cellStyle name="Обычный 3 15 49 5" xfId="36857"/>
    <cellStyle name="Обычный 3 15 5" xfId="36858"/>
    <cellStyle name="Обычный 3 15 5 2" xfId="36859"/>
    <cellStyle name="Обычный 3 15 5 2 2" xfId="36860"/>
    <cellStyle name="Обычный 3 15 5 2 2 2" xfId="36861"/>
    <cellStyle name="Обычный 3 15 5 2 2 2 2" xfId="36862"/>
    <cellStyle name="Обычный 3 15 5 2 2 2 2 2" xfId="36863"/>
    <cellStyle name="Обычный 3 15 5 2 2 2 2 2 2" xfId="36864"/>
    <cellStyle name="Обычный 3 15 5 2 2 2 2 3" xfId="36865"/>
    <cellStyle name="Обычный 3 15 5 2 2 2 3" xfId="36866"/>
    <cellStyle name="Обычный 3 15 5 2 2 2 3 2" xfId="36867"/>
    <cellStyle name="Обычный 3 15 5 2 2 2 4" xfId="36868"/>
    <cellStyle name="Обычный 3 15 5 2 2 3" xfId="36869"/>
    <cellStyle name="Обычный 3 15 5 2 2 3 2" xfId="36870"/>
    <cellStyle name="Обычный 3 15 5 2 2 3 2 2" xfId="36871"/>
    <cellStyle name="Обычный 3 15 5 2 2 3 3" xfId="36872"/>
    <cellStyle name="Обычный 3 15 5 2 2 4" xfId="36873"/>
    <cellStyle name="Обычный 3 15 5 2 2 4 2" xfId="36874"/>
    <cellStyle name="Обычный 3 15 5 2 2 5" xfId="36875"/>
    <cellStyle name="Обычный 3 15 5 2 3" xfId="36876"/>
    <cellStyle name="Обычный 3 15 5 2 3 2" xfId="36877"/>
    <cellStyle name="Обычный 3 15 5 2 3 2 2" xfId="36878"/>
    <cellStyle name="Обычный 3 15 5 2 3 2 2 2" xfId="36879"/>
    <cellStyle name="Обычный 3 15 5 2 3 2 2 2 2" xfId="36880"/>
    <cellStyle name="Обычный 3 15 5 2 3 2 2 3" xfId="36881"/>
    <cellStyle name="Обычный 3 15 5 2 3 2 3" xfId="36882"/>
    <cellStyle name="Обычный 3 15 5 2 3 2 3 2" xfId="36883"/>
    <cellStyle name="Обычный 3 15 5 2 3 2 4" xfId="36884"/>
    <cellStyle name="Обычный 3 15 5 2 3 3" xfId="36885"/>
    <cellStyle name="Обычный 3 15 5 2 3 3 2" xfId="36886"/>
    <cellStyle name="Обычный 3 15 5 2 3 3 2 2" xfId="36887"/>
    <cellStyle name="Обычный 3 15 5 2 3 3 3" xfId="36888"/>
    <cellStyle name="Обычный 3 15 5 2 3 4" xfId="36889"/>
    <cellStyle name="Обычный 3 15 5 2 3 4 2" xfId="36890"/>
    <cellStyle name="Обычный 3 15 5 2 3 5" xfId="36891"/>
    <cellStyle name="Обычный 3 15 5 2 4" xfId="36892"/>
    <cellStyle name="Обычный 3 15 5 2 4 2" xfId="36893"/>
    <cellStyle name="Обычный 3 15 5 2 4 2 2" xfId="36894"/>
    <cellStyle name="Обычный 3 15 5 2 4 2 2 2" xfId="36895"/>
    <cellStyle name="Обычный 3 15 5 2 4 2 3" xfId="36896"/>
    <cellStyle name="Обычный 3 15 5 2 4 3" xfId="36897"/>
    <cellStyle name="Обычный 3 15 5 2 4 3 2" xfId="36898"/>
    <cellStyle name="Обычный 3 15 5 2 4 4" xfId="36899"/>
    <cellStyle name="Обычный 3 15 5 2 5" xfId="36900"/>
    <cellStyle name="Обычный 3 15 5 2 5 2" xfId="36901"/>
    <cellStyle name="Обычный 3 15 5 2 5 2 2" xfId="36902"/>
    <cellStyle name="Обычный 3 15 5 2 5 3" xfId="36903"/>
    <cellStyle name="Обычный 3 15 5 2 6" xfId="36904"/>
    <cellStyle name="Обычный 3 15 5 2 6 2" xfId="36905"/>
    <cellStyle name="Обычный 3 15 5 2 7" xfId="36906"/>
    <cellStyle name="Обычный 3 15 5 3" xfId="36907"/>
    <cellStyle name="Обычный 3 15 5 3 2" xfId="36908"/>
    <cellStyle name="Обычный 3 15 5 3 2 2" xfId="36909"/>
    <cellStyle name="Обычный 3 15 5 3 2 2 2" xfId="36910"/>
    <cellStyle name="Обычный 3 15 5 3 2 2 2 2" xfId="36911"/>
    <cellStyle name="Обычный 3 15 5 3 2 2 3" xfId="36912"/>
    <cellStyle name="Обычный 3 15 5 3 2 3" xfId="36913"/>
    <cellStyle name="Обычный 3 15 5 3 2 3 2" xfId="36914"/>
    <cellStyle name="Обычный 3 15 5 3 2 4" xfId="36915"/>
    <cellStyle name="Обычный 3 15 5 3 3" xfId="36916"/>
    <cellStyle name="Обычный 3 15 5 3 3 2" xfId="36917"/>
    <cellStyle name="Обычный 3 15 5 3 3 2 2" xfId="36918"/>
    <cellStyle name="Обычный 3 15 5 3 3 3" xfId="36919"/>
    <cellStyle name="Обычный 3 15 5 3 4" xfId="36920"/>
    <cellStyle name="Обычный 3 15 5 3 4 2" xfId="36921"/>
    <cellStyle name="Обычный 3 15 5 3 5" xfId="36922"/>
    <cellStyle name="Обычный 3 15 5 4" xfId="36923"/>
    <cellStyle name="Обычный 3 15 5 4 2" xfId="36924"/>
    <cellStyle name="Обычный 3 15 5 4 2 2" xfId="36925"/>
    <cellStyle name="Обычный 3 15 5 4 2 2 2" xfId="36926"/>
    <cellStyle name="Обычный 3 15 5 4 2 2 2 2" xfId="36927"/>
    <cellStyle name="Обычный 3 15 5 4 2 2 3" xfId="36928"/>
    <cellStyle name="Обычный 3 15 5 4 2 3" xfId="36929"/>
    <cellStyle name="Обычный 3 15 5 4 2 3 2" xfId="36930"/>
    <cellStyle name="Обычный 3 15 5 4 2 4" xfId="36931"/>
    <cellStyle name="Обычный 3 15 5 4 3" xfId="36932"/>
    <cellStyle name="Обычный 3 15 5 4 3 2" xfId="36933"/>
    <cellStyle name="Обычный 3 15 5 4 3 2 2" xfId="36934"/>
    <cellStyle name="Обычный 3 15 5 4 3 3" xfId="36935"/>
    <cellStyle name="Обычный 3 15 5 4 4" xfId="36936"/>
    <cellStyle name="Обычный 3 15 5 4 4 2" xfId="36937"/>
    <cellStyle name="Обычный 3 15 5 4 5" xfId="36938"/>
    <cellStyle name="Обычный 3 15 5 5" xfId="36939"/>
    <cellStyle name="Обычный 3 15 5 5 2" xfId="36940"/>
    <cellStyle name="Обычный 3 15 5 5 2 2" xfId="36941"/>
    <cellStyle name="Обычный 3 15 5 5 2 2 2" xfId="36942"/>
    <cellStyle name="Обычный 3 15 5 5 2 3" xfId="36943"/>
    <cellStyle name="Обычный 3 15 5 5 3" xfId="36944"/>
    <cellStyle name="Обычный 3 15 5 5 3 2" xfId="36945"/>
    <cellStyle name="Обычный 3 15 5 5 4" xfId="36946"/>
    <cellStyle name="Обычный 3 15 5 6" xfId="36947"/>
    <cellStyle name="Обычный 3 15 5 6 2" xfId="36948"/>
    <cellStyle name="Обычный 3 15 5 6 2 2" xfId="36949"/>
    <cellStyle name="Обычный 3 15 5 6 3" xfId="36950"/>
    <cellStyle name="Обычный 3 15 5 7" xfId="36951"/>
    <cellStyle name="Обычный 3 15 5 7 2" xfId="36952"/>
    <cellStyle name="Обычный 3 15 5 8" xfId="36953"/>
    <cellStyle name="Обычный 3 15 50" xfId="36954"/>
    <cellStyle name="Обычный 3 15 50 2" xfId="36955"/>
    <cellStyle name="Обычный 3 15 50 2 2" xfId="36956"/>
    <cellStyle name="Обычный 3 15 50 2 2 2" xfId="36957"/>
    <cellStyle name="Обычный 3 15 50 2 2 2 2" xfId="36958"/>
    <cellStyle name="Обычный 3 15 50 2 2 3" xfId="36959"/>
    <cellStyle name="Обычный 3 15 50 2 3" xfId="36960"/>
    <cellStyle name="Обычный 3 15 50 2 3 2" xfId="36961"/>
    <cellStyle name="Обычный 3 15 50 2 4" xfId="36962"/>
    <cellStyle name="Обычный 3 15 50 3" xfId="36963"/>
    <cellStyle name="Обычный 3 15 50 3 2" xfId="36964"/>
    <cellStyle name="Обычный 3 15 50 3 2 2" xfId="36965"/>
    <cellStyle name="Обычный 3 15 50 3 3" xfId="36966"/>
    <cellStyle name="Обычный 3 15 50 4" xfId="36967"/>
    <cellStyle name="Обычный 3 15 50 4 2" xfId="36968"/>
    <cellStyle name="Обычный 3 15 50 5" xfId="36969"/>
    <cellStyle name="Обычный 3 15 51" xfId="36970"/>
    <cellStyle name="Обычный 3 15 51 2" xfId="36971"/>
    <cellStyle name="Обычный 3 15 51 2 2" xfId="36972"/>
    <cellStyle name="Обычный 3 15 51 2 2 2" xfId="36973"/>
    <cellStyle name="Обычный 3 15 51 2 3" xfId="36974"/>
    <cellStyle name="Обычный 3 15 51 3" xfId="36975"/>
    <cellStyle name="Обычный 3 15 51 3 2" xfId="36976"/>
    <cellStyle name="Обычный 3 15 51 4" xfId="36977"/>
    <cellStyle name="Обычный 3 15 52" xfId="36978"/>
    <cellStyle name="Обычный 3 15 52 2" xfId="36979"/>
    <cellStyle name="Обычный 3 15 52 2 2" xfId="36980"/>
    <cellStyle name="Обычный 3 15 52 3" xfId="36981"/>
    <cellStyle name="Обычный 3 15 53" xfId="36982"/>
    <cellStyle name="Обычный 3 15 53 2" xfId="36983"/>
    <cellStyle name="Обычный 3 15 54" xfId="36984"/>
    <cellStyle name="Обычный 3 15 6" xfId="36985"/>
    <cellStyle name="Обычный 3 15 6 2" xfId="36986"/>
    <cellStyle name="Обычный 3 15 6 2 2" xfId="36987"/>
    <cellStyle name="Обычный 3 15 6 2 2 2" xfId="36988"/>
    <cellStyle name="Обычный 3 15 6 2 2 2 2" xfId="36989"/>
    <cellStyle name="Обычный 3 15 6 2 2 2 2 2" xfId="36990"/>
    <cellStyle name="Обычный 3 15 6 2 2 2 2 2 2" xfId="36991"/>
    <cellStyle name="Обычный 3 15 6 2 2 2 2 3" xfId="36992"/>
    <cellStyle name="Обычный 3 15 6 2 2 2 3" xfId="36993"/>
    <cellStyle name="Обычный 3 15 6 2 2 2 3 2" xfId="36994"/>
    <cellStyle name="Обычный 3 15 6 2 2 2 4" xfId="36995"/>
    <cellStyle name="Обычный 3 15 6 2 2 3" xfId="36996"/>
    <cellStyle name="Обычный 3 15 6 2 2 3 2" xfId="36997"/>
    <cellStyle name="Обычный 3 15 6 2 2 3 2 2" xfId="36998"/>
    <cellStyle name="Обычный 3 15 6 2 2 3 3" xfId="36999"/>
    <cellStyle name="Обычный 3 15 6 2 2 4" xfId="37000"/>
    <cellStyle name="Обычный 3 15 6 2 2 4 2" xfId="37001"/>
    <cellStyle name="Обычный 3 15 6 2 2 5" xfId="37002"/>
    <cellStyle name="Обычный 3 15 6 2 3" xfId="37003"/>
    <cellStyle name="Обычный 3 15 6 2 3 2" xfId="37004"/>
    <cellStyle name="Обычный 3 15 6 2 3 2 2" xfId="37005"/>
    <cellStyle name="Обычный 3 15 6 2 3 2 2 2" xfId="37006"/>
    <cellStyle name="Обычный 3 15 6 2 3 2 2 2 2" xfId="37007"/>
    <cellStyle name="Обычный 3 15 6 2 3 2 2 3" xfId="37008"/>
    <cellStyle name="Обычный 3 15 6 2 3 2 3" xfId="37009"/>
    <cellStyle name="Обычный 3 15 6 2 3 2 3 2" xfId="37010"/>
    <cellStyle name="Обычный 3 15 6 2 3 2 4" xfId="37011"/>
    <cellStyle name="Обычный 3 15 6 2 3 3" xfId="37012"/>
    <cellStyle name="Обычный 3 15 6 2 3 3 2" xfId="37013"/>
    <cellStyle name="Обычный 3 15 6 2 3 3 2 2" xfId="37014"/>
    <cellStyle name="Обычный 3 15 6 2 3 3 3" xfId="37015"/>
    <cellStyle name="Обычный 3 15 6 2 3 4" xfId="37016"/>
    <cellStyle name="Обычный 3 15 6 2 3 4 2" xfId="37017"/>
    <cellStyle name="Обычный 3 15 6 2 3 5" xfId="37018"/>
    <cellStyle name="Обычный 3 15 6 2 4" xfId="37019"/>
    <cellStyle name="Обычный 3 15 6 2 4 2" xfId="37020"/>
    <cellStyle name="Обычный 3 15 6 2 4 2 2" xfId="37021"/>
    <cellStyle name="Обычный 3 15 6 2 4 2 2 2" xfId="37022"/>
    <cellStyle name="Обычный 3 15 6 2 4 2 3" xfId="37023"/>
    <cellStyle name="Обычный 3 15 6 2 4 3" xfId="37024"/>
    <cellStyle name="Обычный 3 15 6 2 4 3 2" xfId="37025"/>
    <cellStyle name="Обычный 3 15 6 2 4 4" xfId="37026"/>
    <cellStyle name="Обычный 3 15 6 2 5" xfId="37027"/>
    <cellStyle name="Обычный 3 15 6 2 5 2" xfId="37028"/>
    <cellStyle name="Обычный 3 15 6 2 5 2 2" xfId="37029"/>
    <cellStyle name="Обычный 3 15 6 2 5 3" xfId="37030"/>
    <cellStyle name="Обычный 3 15 6 2 6" xfId="37031"/>
    <cellStyle name="Обычный 3 15 6 2 6 2" xfId="37032"/>
    <cellStyle name="Обычный 3 15 6 2 7" xfId="37033"/>
    <cellStyle name="Обычный 3 15 6 3" xfId="37034"/>
    <cellStyle name="Обычный 3 15 6 3 2" xfId="37035"/>
    <cellStyle name="Обычный 3 15 6 3 2 2" xfId="37036"/>
    <cellStyle name="Обычный 3 15 6 3 2 2 2" xfId="37037"/>
    <cellStyle name="Обычный 3 15 6 3 2 2 2 2" xfId="37038"/>
    <cellStyle name="Обычный 3 15 6 3 2 2 3" xfId="37039"/>
    <cellStyle name="Обычный 3 15 6 3 2 3" xfId="37040"/>
    <cellStyle name="Обычный 3 15 6 3 2 3 2" xfId="37041"/>
    <cellStyle name="Обычный 3 15 6 3 2 4" xfId="37042"/>
    <cellStyle name="Обычный 3 15 6 3 3" xfId="37043"/>
    <cellStyle name="Обычный 3 15 6 3 3 2" xfId="37044"/>
    <cellStyle name="Обычный 3 15 6 3 3 2 2" xfId="37045"/>
    <cellStyle name="Обычный 3 15 6 3 3 3" xfId="37046"/>
    <cellStyle name="Обычный 3 15 6 3 4" xfId="37047"/>
    <cellStyle name="Обычный 3 15 6 3 4 2" xfId="37048"/>
    <cellStyle name="Обычный 3 15 6 3 5" xfId="37049"/>
    <cellStyle name="Обычный 3 15 6 4" xfId="37050"/>
    <cellStyle name="Обычный 3 15 6 4 2" xfId="37051"/>
    <cellStyle name="Обычный 3 15 6 4 2 2" xfId="37052"/>
    <cellStyle name="Обычный 3 15 6 4 2 2 2" xfId="37053"/>
    <cellStyle name="Обычный 3 15 6 4 2 2 2 2" xfId="37054"/>
    <cellStyle name="Обычный 3 15 6 4 2 2 3" xfId="37055"/>
    <cellStyle name="Обычный 3 15 6 4 2 3" xfId="37056"/>
    <cellStyle name="Обычный 3 15 6 4 2 3 2" xfId="37057"/>
    <cellStyle name="Обычный 3 15 6 4 2 4" xfId="37058"/>
    <cellStyle name="Обычный 3 15 6 4 3" xfId="37059"/>
    <cellStyle name="Обычный 3 15 6 4 3 2" xfId="37060"/>
    <cellStyle name="Обычный 3 15 6 4 3 2 2" xfId="37061"/>
    <cellStyle name="Обычный 3 15 6 4 3 3" xfId="37062"/>
    <cellStyle name="Обычный 3 15 6 4 4" xfId="37063"/>
    <cellStyle name="Обычный 3 15 6 4 4 2" xfId="37064"/>
    <cellStyle name="Обычный 3 15 6 4 5" xfId="37065"/>
    <cellStyle name="Обычный 3 15 6 5" xfId="37066"/>
    <cellStyle name="Обычный 3 15 6 5 2" xfId="37067"/>
    <cellStyle name="Обычный 3 15 6 5 2 2" xfId="37068"/>
    <cellStyle name="Обычный 3 15 6 5 2 2 2" xfId="37069"/>
    <cellStyle name="Обычный 3 15 6 5 2 3" xfId="37070"/>
    <cellStyle name="Обычный 3 15 6 5 3" xfId="37071"/>
    <cellStyle name="Обычный 3 15 6 5 3 2" xfId="37072"/>
    <cellStyle name="Обычный 3 15 6 5 4" xfId="37073"/>
    <cellStyle name="Обычный 3 15 6 6" xfId="37074"/>
    <cellStyle name="Обычный 3 15 6 6 2" xfId="37075"/>
    <cellStyle name="Обычный 3 15 6 6 2 2" xfId="37076"/>
    <cellStyle name="Обычный 3 15 6 6 3" xfId="37077"/>
    <cellStyle name="Обычный 3 15 6 7" xfId="37078"/>
    <cellStyle name="Обычный 3 15 6 7 2" xfId="37079"/>
    <cellStyle name="Обычный 3 15 6 8" xfId="37080"/>
    <cellStyle name="Обычный 3 15 7" xfId="37081"/>
    <cellStyle name="Обычный 3 15 7 2" xfId="37082"/>
    <cellStyle name="Обычный 3 15 7 2 2" xfId="37083"/>
    <cellStyle name="Обычный 3 15 7 2 2 2" xfId="37084"/>
    <cellStyle name="Обычный 3 15 7 2 2 2 2" xfId="37085"/>
    <cellStyle name="Обычный 3 15 7 2 2 2 2 2" xfId="37086"/>
    <cellStyle name="Обычный 3 15 7 2 2 2 2 2 2" xfId="37087"/>
    <cellStyle name="Обычный 3 15 7 2 2 2 2 3" xfId="37088"/>
    <cellStyle name="Обычный 3 15 7 2 2 2 3" xfId="37089"/>
    <cellStyle name="Обычный 3 15 7 2 2 2 3 2" xfId="37090"/>
    <cellStyle name="Обычный 3 15 7 2 2 2 4" xfId="37091"/>
    <cellStyle name="Обычный 3 15 7 2 2 3" xfId="37092"/>
    <cellStyle name="Обычный 3 15 7 2 2 3 2" xfId="37093"/>
    <cellStyle name="Обычный 3 15 7 2 2 3 2 2" xfId="37094"/>
    <cellStyle name="Обычный 3 15 7 2 2 3 3" xfId="37095"/>
    <cellStyle name="Обычный 3 15 7 2 2 4" xfId="37096"/>
    <cellStyle name="Обычный 3 15 7 2 2 4 2" xfId="37097"/>
    <cellStyle name="Обычный 3 15 7 2 2 5" xfId="37098"/>
    <cellStyle name="Обычный 3 15 7 2 3" xfId="37099"/>
    <cellStyle name="Обычный 3 15 7 2 3 2" xfId="37100"/>
    <cellStyle name="Обычный 3 15 7 2 3 2 2" xfId="37101"/>
    <cellStyle name="Обычный 3 15 7 2 3 2 2 2" xfId="37102"/>
    <cellStyle name="Обычный 3 15 7 2 3 2 2 2 2" xfId="37103"/>
    <cellStyle name="Обычный 3 15 7 2 3 2 2 3" xfId="37104"/>
    <cellStyle name="Обычный 3 15 7 2 3 2 3" xfId="37105"/>
    <cellStyle name="Обычный 3 15 7 2 3 2 3 2" xfId="37106"/>
    <cellStyle name="Обычный 3 15 7 2 3 2 4" xfId="37107"/>
    <cellStyle name="Обычный 3 15 7 2 3 3" xfId="37108"/>
    <cellStyle name="Обычный 3 15 7 2 3 3 2" xfId="37109"/>
    <cellStyle name="Обычный 3 15 7 2 3 3 2 2" xfId="37110"/>
    <cellStyle name="Обычный 3 15 7 2 3 3 3" xfId="37111"/>
    <cellStyle name="Обычный 3 15 7 2 3 4" xfId="37112"/>
    <cellStyle name="Обычный 3 15 7 2 3 4 2" xfId="37113"/>
    <cellStyle name="Обычный 3 15 7 2 3 5" xfId="37114"/>
    <cellStyle name="Обычный 3 15 7 2 4" xfId="37115"/>
    <cellStyle name="Обычный 3 15 7 2 4 2" xfId="37116"/>
    <cellStyle name="Обычный 3 15 7 2 4 2 2" xfId="37117"/>
    <cellStyle name="Обычный 3 15 7 2 4 2 2 2" xfId="37118"/>
    <cellStyle name="Обычный 3 15 7 2 4 2 3" xfId="37119"/>
    <cellStyle name="Обычный 3 15 7 2 4 3" xfId="37120"/>
    <cellStyle name="Обычный 3 15 7 2 4 3 2" xfId="37121"/>
    <cellStyle name="Обычный 3 15 7 2 4 4" xfId="37122"/>
    <cellStyle name="Обычный 3 15 7 2 5" xfId="37123"/>
    <cellStyle name="Обычный 3 15 7 2 5 2" xfId="37124"/>
    <cellStyle name="Обычный 3 15 7 2 5 2 2" xfId="37125"/>
    <cellStyle name="Обычный 3 15 7 2 5 3" xfId="37126"/>
    <cellStyle name="Обычный 3 15 7 2 6" xfId="37127"/>
    <cellStyle name="Обычный 3 15 7 2 6 2" xfId="37128"/>
    <cellStyle name="Обычный 3 15 7 2 7" xfId="37129"/>
    <cellStyle name="Обычный 3 15 7 3" xfId="37130"/>
    <cellStyle name="Обычный 3 15 7 3 2" xfId="37131"/>
    <cellStyle name="Обычный 3 15 7 3 2 2" xfId="37132"/>
    <cellStyle name="Обычный 3 15 7 3 2 2 2" xfId="37133"/>
    <cellStyle name="Обычный 3 15 7 3 2 2 2 2" xfId="37134"/>
    <cellStyle name="Обычный 3 15 7 3 2 2 3" xfId="37135"/>
    <cellStyle name="Обычный 3 15 7 3 2 3" xfId="37136"/>
    <cellStyle name="Обычный 3 15 7 3 2 3 2" xfId="37137"/>
    <cellStyle name="Обычный 3 15 7 3 2 4" xfId="37138"/>
    <cellStyle name="Обычный 3 15 7 3 3" xfId="37139"/>
    <cellStyle name="Обычный 3 15 7 3 3 2" xfId="37140"/>
    <cellStyle name="Обычный 3 15 7 3 3 2 2" xfId="37141"/>
    <cellStyle name="Обычный 3 15 7 3 3 3" xfId="37142"/>
    <cellStyle name="Обычный 3 15 7 3 4" xfId="37143"/>
    <cellStyle name="Обычный 3 15 7 3 4 2" xfId="37144"/>
    <cellStyle name="Обычный 3 15 7 3 5" xfId="37145"/>
    <cellStyle name="Обычный 3 15 7 4" xfId="37146"/>
    <cellStyle name="Обычный 3 15 7 4 2" xfId="37147"/>
    <cellStyle name="Обычный 3 15 7 4 2 2" xfId="37148"/>
    <cellStyle name="Обычный 3 15 7 4 2 2 2" xfId="37149"/>
    <cellStyle name="Обычный 3 15 7 4 2 2 2 2" xfId="37150"/>
    <cellStyle name="Обычный 3 15 7 4 2 2 3" xfId="37151"/>
    <cellStyle name="Обычный 3 15 7 4 2 3" xfId="37152"/>
    <cellStyle name="Обычный 3 15 7 4 2 3 2" xfId="37153"/>
    <cellStyle name="Обычный 3 15 7 4 2 4" xfId="37154"/>
    <cellStyle name="Обычный 3 15 7 4 3" xfId="37155"/>
    <cellStyle name="Обычный 3 15 7 4 3 2" xfId="37156"/>
    <cellStyle name="Обычный 3 15 7 4 3 2 2" xfId="37157"/>
    <cellStyle name="Обычный 3 15 7 4 3 3" xfId="37158"/>
    <cellStyle name="Обычный 3 15 7 4 4" xfId="37159"/>
    <cellStyle name="Обычный 3 15 7 4 4 2" xfId="37160"/>
    <cellStyle name="Обычный 3 15 7 4 5" xfId="37161"/>
    <cellStyle name="Обычный 3 15 7 5" xfId="37162"/>
    <cellStyle name="Обычный 3 15 7 5 2" xfId="37163"/>
    <cellStyle name="Обычный 3 15 7 5 2 2" xfId="37164"/>
    <cellStyle name="Обычный 3 15 7 5 2 2 2" xfId="37165"/>
    <cellStyle name="Обычный 3 15 7 5 2 3" xfId="37166"/>
    <cellStyle name="Обычный 3 15 7 5 3" xfId="37167"/>
    <cellStyle name="Обычный 3 15 7 5 3 2" xfId="37168"/>
    <cellStyle name="Обычный 3 15 7 5 4" xfId="37169"/>
    <cellStyle name="Обычный 3 15 7 6" xfId="37170"/>
    <cellStyle name="Обычный 3 15 7 6 2" xfId="37171"/>
    <cellStyle name="Обычный 3 15 7 6 2 2" xfId="37172"/>
    <cellStyle name="Обычный 3 15 7 6 3" xfId="37173"/>
    <cellStyle name="Обычный 3 15 7 7" xfId="37174"/>
    <cellStyle name="Обычный 3 15 7 7 2" xfId="37175"/>
    <cellStyle name="Обычный 3 15 7 8" xfId="37176"/>
    <cellStyle name="Обычный 3 15 8" xfId="37177"/>
    <cellStyle name="Обычный 3 15 8 2" xfId="37178"/>
    <cellStyle name="Обычный 3 15 8 2 2" xfId="37179"/>
    <cellStyle name="Обычный 3 15 8 2 2 2" xfId="37180"/>
    <cellStyle name="Обычный 3 15 8 2 2 2 2" xfId="37181"/>
    <cellStyle name="Обычный 3 15 8 2 2 2 2 2" xfId="37182"/>
    <cellStyle name="Обычный 3 15 8 2 2 2 2 2 2" xfId="37183"/>
    <cellStyle name="Обычный 3 15 8 2 2 2 2 3" xfId="37184"/>
    <cellStyle name="Обычный 3 15 8 2 2 2 3" xfId="37185"/>
    <cellStyle name="Обычный 3 15 8 2 2 2 3 2" xfId="37186"/>
    <cellStyle name="Обычный 3 15 8 2 2 2 4" xfId="37187"/>
    <cellStyle name="Обычный 3 15 8 2 2 3" xfId="37188"/>
    <cellStyle name="Обычный 3 15 8 2 2 3 2" xfId="37189"/>
    <cellStyle name="Обычный 3 15 8 2 2 3 2 2" xfId="37190"/>
    <cellStyle name="Обычный 3 15 8 2 2 3 3" xfId="37191"/>
    <cellStyle name="Обычный 3 15 8 2 2 4" xfId="37192"/>
    <cellStyle name="Обычный 3 15 8 2 2 4 2" xfId="37193"/>
    <cellStyle name="Обычный 3 15 8 2 2 5" xfId="37194"/>
    <cellStyle name="Обычный 3 15 8 2 3" xfId="37195"/>
    <cellStyle name="Обычный 3 15 8 2 3 2" xfId="37196"/>
    <cellStyle name="Обычный 3 15 8 2 3 2 2" xfId="37197"/>
    <cellStyle name="Обычный 3 15 8 2 3 2 2 2" xfId="37198"/>
    <cellStyle name="Обычный 3 15 8 2 3 2 2 2 2" xfId="37199"/>
    <cellStyle name="Обычный 3 15 8 2 3 2 2 3" xfId="37200"/>
    <cellStyle name="Обычный 3 15 8 2 3 2 3" xfId="37201"/>
    <cellStyle name="Обычный 3 15 8 2 3 2 3 2" xfId="37202"/>
    <cellStyle name="Обычный 3 15 8 2 3 2 4" xfId="37203"/>
    <cellStyle name="Обычный 3 15 8 2 3 3" xfId="37204"/>
    <cellStyle name="Обычный 3 15 8 2 3 3 2" xfId="37205"/>
    <cellStyle name="Обычный 3 15 8 2 3 3 2 2" xfId="37206"/>
    <cellStyle name="Обычный 3 15 8 2 3 3 3" xfId="37207"/>
    <cellStyle name="Обычный 3 15 8 2 3 4" xfId="37208"/>
    <cellStyle name="Обычный 3 15 8 2 3 4 2" xfId="37209"/>
    <cellStyle name="Обычный 3 15 8 2 3 5" xfId="37210"/>
    <cellStyle name="Обычный 3 15 8 2 4" xfId="37211"/>
    <cellStyle name="Обычный 3 15 8 2 4 2" xfId="37212"/>
    <cellStyle name="Обычный 3 15 8 2 4 2 2" xfId="37213"/>
    <cellStyle name="Обычный 3 15 8 2 4 2 2 2" xfId="37214"/>
    <cellStyle name="Обычный 3 15 8 2 4 2 3" xfId="37215"/>
    <cellStyle name="Обычный 3 15 8 2 4 3" xfId="37216"/>
    <cellStyle name="Обычный 3 15 8 2 4 3 2" xfId="37217"/>
    <cellStyle name="Обычный 3 15 8 2 4 4" xfId="37218"/>
    <cellStyle name="Обычный 3 15 8 2 5" xfId="37219"/>
    <cellStyle name="Обычный 3 15 8 2 5 2" xfId="37220"/>
    <cellStyle name="Обычный 3 15 8 2 5 2 2" xfId="37221"/>
    <cellStyle name="Обычный 3 15 8 2 5 3" xfId="37222"/>
    <cellStyle name="Обычный 3 15 8 2 6" xfId="37223"/>
    <cellStyle name="Обычный 3 15 8 2 6 2" xfId="37224"/>
    <cellStyle name="Обычный 3 15 8 2 7" xfId="37225"/>
    <cellStyle name="Обычный 3 15 8 3" xfId="37226"/>
    <cellStyle name="Обычный 3 15 8 3 2" xfId="37227"/>
    <cellStyle name="Обычный 3 15 8 3 2 2" xfId="37228"/>
    <cellStyle name="Обычный 3 15 8 3 2 2 2" xfId="37229"/>
    <cellStyle name="Обычный 3 15 8 3 2 2 2 2" xfId="37230"/>
    <cellStyle name="Обычный 3 15 8 3 2 2 3" xfId="37231"/>
    <cellStyle name="Обычный 3 15 8 3 2 3" xfId="37232"/>
    <cellStyle name="Обычный 3 15 8 3 2 3 2" xfId="37233"/>
    <cellStyle name="Обычный 3 15 8 3 2 4" xfId="37234"/>
    <cellStyle name="Обычный 3 15 8 3 3" xfId="37235"/>
    <cellStyle name="Обычный 3 15 8 3 3 2" xfId="37236"/>
    <cellStyle name="Обычный 3 15 8 3 3 2 2" xfId="37237"/>
    <cellStyle name="Обычный 3 15 8 3 3 3" xfId="37238"/>
    <cellStyle name="Обычный 3 15 8 3 4" xfId="37239"/>
    <cellStyle name="Обычный 3 15 8 3 4 2" xfId="37240"/>
    <cellStyle name="Обычный 3 15 8 3 5" xfId="37241"/>
    <cellStyle name="Обычный 3 15 8 4" xfId="37242"/>
    <cellStyle name="Обычный 3 15 8 4 2" xfId="37243"/>
    <cellStyle name="Обычный 3 15 8 4 2 2" xfId="37244"/>
    <cellStyle name="Обычный 3 15 8 4 2 2 2" xfId="37245"/>
    <cellStyle name="Обычный 3 15 8 4 2 2 2 2" xfId="37246"/>
    <cellStyle name="Обычный 3 15 8 4 2 2 3" xfId="37247"/>
    <cellStyle name="Обычный 3 15 8 4 2 3" xfId="37248"/>
    <cellStyle name="Обычный 3 15 8 4 2 3 2" xfId="37249"/>
    <cellStyle name="Обычный 3 15 8 4 2 4" xfId="37250"/>
    <cellStyle name="Обычный 3 15 8 4 3" xfId="37251"/>
    <cellStyle name="Обычный 3 15 8 4 3 2" xfId="37252"/>
    <cellStyle name="Обычный 3 15 8 4 3 2 2" xfId="37253"/>
    <cellStyle name="Обычный 3 15 8 4 3 3" xfId="37254"/>
    <cellStyle name="Обычный 3 15 8 4 4" xfId="37255"/>
    <cellStyle name="Обычный 3 15 8 4 4 2" xfId="37256"/>
    <cellStyle name="Обычный 3 15 8 4 5" xfId="37257"/>
    <cellStyle name="Обычный 3 15 8 5" xfId="37258"/>
    <cellStyle name="Обычный 3 15 8 5 2" xfId="37259"/>
    <cellStyle name="Обычный 3 15 8 5 2 2" xfId="37260"/>
    <cellStyle name="Обычный 3 15 8 5 2 2 2" xfId="37261"/>
    <cellStyle name="Обычный 3 15 8 5 2 3" xfId="37262"/>
    <cellStyle name="Обычный 3 15 8 5 3" xfId="37263"/>
    <cellStyle name="Обычный 3 15 8 5 3 2" xfId="37264"/>
    <cellStyle name="Обычный 3 15 8 5 4" xfId="37265"/>
    <cellStyle name="Обычный 3 15 8 6" xfId="37266"/>
    <cellStyle name="Обычный 3 15 8 6 2" xfId="37267"/>
    <cellStyle name="Обычный 3 15 8 6 2 2" xfId="37268"/>
    <cellStyle name="Обычный 3 15 8 6 3" xfId="37269"/>
    <cellStyle name="Обычный 3 15 8 7" xfId="37270"/>
    <cellStyle name="Обычный 3 15 8 7 2" xfId="37271"/>
    <cellStyle name="Обычный 3 15 8 8" xfId="37272"/>
    <cellStyle name="Обычный 3 15 9" xfId="37273"/>
    <cellStyle name="Обычный 3 15 9 2" xfId="37274"/>
    <cellStyle name="Обычный 3 15 9 2 2" xfId="37275"/>
    <cellStyle name="Обычный 3 15 9 2 2 2" xfId="37276"/>
    <cellStyle name="Обычный 3 15 9 2 2 2 2" xfId="37277"/>
    <cellStyle name="Обычный 3 15 9 2 2 2 2 2" xfId="37278"/>
    <cellStyle name="Обычный 3 15 9 2 2 2 2 2 2" xfId="37279"/>
    <cellStyle name="Обычный 3 15 9 2 2 2 2 3" xfId="37280"/>
    <cellStyle name="Обычный 3 15 9 2 2 2 3" xfId="37281"/>
    <cellStyle name="Обычный 3 15 9 2 2 2 3 2" xfId="37282"/>
    <cellStyle name="Обычный 3 15 9 2 2 2 4" xfId="37283"/>
    <cellStyle name="Обычный 3 15 9 2 2 3" xfId="37284"/>
    <cellStyle name="Обычный 3 15 9 2 2 3 2" xfId="37285"/>
    <cellStyle name="Обычный 3 15 9 2 2 3 2 2" xfId="37286"/>
    <cellStyle name="Обычный 3 15 9 2 2 3 3" xfId="37287"/>
    <cellStyle name="Обычный 3 15 9 2 2 4" xfId="37288"/>
    <cellStyle name="Обычный 3 15 9 2 2 4 2" xfId="37289"/>
    <cellStyle name="Обычный 3 15 9 2 2 5" xfId="37290"/>
    <cellStyle name="Обычный 3 15 9 2 3" xfId="37291"/>
    <cellStyle name="Обычный 3 15 9 2 3 2" xfId="37292"/>
    <cellStyle name="Обычный 3 15 9 2 3 2 2" xfId="37293"/>
    <cellStyle name="Обычный 3 15 9 2 3 2 2 2" xfId="37294"/>
    <cellStyle name="Обычный 3 15 9 2 3 2 2 2 2" xfId="37295"/>
    <cellStyle name="Обычный 3 15 9 2 3 2 2 3" xfId="37296"/>
    <cellStyle name="Обычный 3 15 9 2 3 2 3" xfId="37297"/>
    <cellStyle name="Обычный 3 15 9 2 3 2 3 2" xfId="37298"/>
    <cellStyle name="Обычный 3 15 9 2 3 2 4" xfId="37299"/>
    <cellStyle name="Обычный 3 15 9 2 3 3" xfId="37300"/>
    <cellStyle name="Обычный 3 15 9 2 3 3 2" xfId="37301"/>
    <cellStyle name="Обычный 3 15 9 2 3 3 2 2" xfId="37302"/>
    <cellStyle name="Обычный 3 15 9 2 3 3 3" xfId="37303"/>
    <cellStyle name="Обычный 3 15 9 2 3 4" xfId="37304"/>
    <cellStyle name="Обычный 3 15 9 2 3 4 2" xfId="37305"/>
    <cellStyle name="Обычный 3 15 9 2 3 5" xfId="37306"/>
    <cellStyle name="Обычный 3 15 9 2 4" xfId="37307"/>
    <cellStyle name="Обычный 3 15 9 2 4 2" xfId="37308"/>
    <cellStyle name="Обычный 3 15 9 2 4 2 2" xfId="37309"/>
    <cellStyle name="Обычный 3 15 9 2 4 2 2 2" xfId="37310"/>
    <cellStyle name="Обычный 3 15 9 2 4 2 3" xfId="37311"/>
    <cellStyle name="Обычный 3 15 9 2 4 3" xfId="37312"/>
    <cellStyle name="Обычный 3 15 9 2 4 3 2" xfId="37313"/>
    <cellStyle name="Обычный 3 15 9 2 4 4" xfId="37314"/>
    <cellStyle name="Обычный 3 15 9 2 5" xfId="37315"/>
    <cellStyle name="Обычный 3 15 9 2 5 2" xfId="37316"/>
    <cellStyle name="Обычный 3 15 9 2 5 2 2" xfId="37317"/>
    <cellStyle name="Обычный 3 15 9 2 5 3" xfId="37318"/>
    <cellStyle name="Обычный 3 15 9 2 6" xfId="37319"/>
    <cellStyle name="Обычный 3 15 9 2 6 2" xfId="37320"/>
    <cellStyle name="Обычный 3 15 9 2 7" xfId="37321"/>
    <cellStyle name="Обычный 3 15 9 3" xfId="37322"/>
    <cellStyle name="Обычный 3 15 9 3 2" xfId="37323"/>
    <cellStyle name="Обычный 3 15 9 3 2 2" xfId="37324"/>
    <cellStyle name="Обычный 3 15 9 3 2 2 2" xfId="37325"/>
    <cellStyle name="Обычный 3 15 9 3 2 2 2 2" xfId="37326"/>
    <cellStyle name="Обычный 3 15 9 3 2 2 3" xfId="37327"/>
    <cellStyle name="Обычный 3 15 9 3 2 3" xfId="37328"/>
    <cellStyle name="Обычный 3 15 9 3 2 3 2" xfId="37329"/>
    <cellStyle name="Обычный 3 15 9 3 2 4" xfId="37330"/>
    <cellStyle name="Обычный 3 15 9 3 3" xfId="37331"/>
    <cellStyle name="Обычный 3 15 9 3 3 2" xfId="37332"/>
    <cellStyle name="Обычный 3 15 9 3 3 2 2" xfId="37333"/>
    <cellStyle name="Обычный 3 15 9 3 3 3" xfId="37334"/>
    <cellStyle name="Обычный 3 15 9 3 4" xfId="37335"/>
    <cellStyle name="Обычный 3 15 9 3 4 2" xfId="37336"/>
    <cellStyle name="Обычный 3 15 9 3 5" xfId="37337"/>
    <cellStyle name="Обычный 3 15 9 4" xfId="37338"/>
    <cellStyle name="Обычный 3 15 9 4 2" xfId="37339"/>
    <cellStyle name="Обычный 3 15 9 4 2 2" xfId="37340"/>
    <cellStyle name="Обычный 3 15 9 4 2 2 2" xfId="37341"/>
    <cellStyle name="Обычный 3 15 9 4 2 2 2 2" xfId="37342"/>
    <cellStyle name="Обычный 3 15 9 4 2 2 3" xfId="37343"/>
    <cellStyle name="Обычный 3 15 9 4 2 3" xfId="37344"/>
    <cellStyle name="Обычный 3 15 9 4 2 3 2" xfId="37345"/>
    <cellStyle name="Обычный 3 15 9 4 2 4" xfId="37346"/>
    <cellStyle name="Обычный 3 15 9 4 3" xfId="37347"/>
    <cellStyle name="Обычный 3 15 9 4 3 2" xfId="37348"/>
    <cellStyle name="Обычный 3 15 9 4 3 2 2" xfId="37349"/>
    <cellStyle name="Обычный 3 15 9 4 3 3" xfId="37350"/>
    <cellStyle name="Обычный 3 15 9 4 4" xfId="37351"/>
    <cellStyle name="Обычный 3 15 9 4 4 2" xfId="37352"/>
    <cellStyle name="Обычный 3 15 9 4 5" xfId="37353"/>
    <cellStyle name="Обычный 3 15 9 5" xfId="37354"/>
    <cellStyle name="Обычный 3 15 9 5 2" xfId="37355"/>
    <cellStyle name="Обычный 3 15 9 5 2 2" xfId="37356"/>
    <cellStyle name="Обычный 3 15 9 5 2 2 2" xfId="37357"/>
    <cellStyle name="Обычный 3 15 9 5 2 3" xfId="37358"/>
    <cellStyle name="Обычный 3 15 9 5 3" xfId="37359"/>
    <cellStyle name="Обычный 3 15 9 5 3 2" xfId="37360"/>
    <cellStyle name="Обычный 3 15 9 5 4" xfId="37361"/>
    <cellStyle name="Обычный 3 15 9 6" xfId="37362"/>
    <cellStyle name="Обычный 3 15 9 6 2" xfId="37363"/>
    <cellStyle name="Обычный 3 15 9 6 2 2" xfId="37364"/>
    <cellStyle name="Обычный 3 15 9 6 3" xfId="37365"/>
    <cellStyle name="Обычный 3 15 9 7" xfId="37366"/>
    <cellStyle name="Обычный 3 15 9 7 2" xfId="37367"/>
    <cellStyle name="Обычный 3 15 9 8" xfId="37368"/>
    <cellStyle name="Обычный 3 16" xfId="37369"/>
    <cellStyle name="Обычный 3 16 10" xfId="37370"/>
    <cellStyle name="Обычный 3 16 10 2" xfId="37371"/>
    <cellStyle name="Обычный 3 16 10 2 2" xfId="37372"/>
    <cellStyle name="Обычный 3 16 10 2 2 2" xfId="37373"/>
    <cellStyle name="Обычный 3 16 10 2 2 2 2" xfId="37374"/>
    <cellStyle name="Обычный 3 16 10 2 2 2 2 2" xfId="37375"/>
    <cellStyle name="Обычный 3 16 10 2 2 2 2 2 2" xfId="37376"/>
    <cellStyle name="Обычный 3 16 10 2 2 2 2 3" xfId="37377"/>
    <cellStyle name="Обычный 3 16 10 2 2 2 3" xfId="37378"/>
    <cellStyle name="Обычный 3 16 10 2 2 2 3 2" xfId="37379"/>
    <cellStyle name="Обычный 3 16 10 2 2 2 4" xfId="37380"/>
    <cellStyle name="Обычный 3 16 10 2 2 3" xfId="37381"/>
    <cellStyle name="Обычный 3 16 10 2 2 3 2" xfId="37382"/>
    <cellStyle name="Обычный 3 16 10 2 2 3 2 2" xfId="37383"/>
    <cellStyle name="Обычный 3 16 10 2 2 3 3" xfId="37384"/>
    <cellStyle name="Обычный 3 16 10 2 2 4" xfId="37385"/>
    <cellStyle name="Обычный 3 16 10 2 2 4 2" xfId="37386"/>
    <cellStyle name="Обычный 3 16 10 2 2 5" xfId="37387"/>
    <cellStyle name="Обычный 3 16 10 2 3" xfId="37388"/>
    <cellStyle name="Обычный 3 16 10 2 3 2" xfId="37389"/>
    <cellStyle name="Обычный 3 16 10 2 3 2 2" xfId="37390"/>
    <cellStyle name="Обычный 3 16 10 2 3 2 2 2" xfId="37391"/>
    <cellStyle name="Обычный 3 16 10 2 3 2 2 2 2" xfId="37392"/>
    <cellStyle name="Обычный 3 16 10 2 3 2 2 3" xfId="37393"/>
    <cellStyle name="Обычный 3 16 10 2 3 2 3" xfId="37394"/>
    <cellStyle name="Обычный 3 16 10 2 3 2 3 2" xfId="37395"/>
    <cellStyle name="Обычный 3 16 10 2 3 2 4" xfId="37396"/>
    <cellStyle name="Обычный 3 16 10 2 3 3" xfId="37397"/>
    <cellStyle name="Обычный 3 16 10 2 3 3 2" xfId="37398"/>
    <cellStyle name="Обычный 3 16 10 2 3 3 2 2" xfId="37399"/>
    <cellStyle name="Обычный 3 16 10 2 3 3 3" xfId="37400"/>
    <cellStyle name="Обычный 3 16 10 2 3 4" xfId="37401"/>
    <cellStyle name="Обычный 3 16 10 2 3 4 2" xfId="37402"/>
    <cellStyle name="Обычный 3 16 10 2 3 5" xfId="37403"/>
    <cellStyle name="Обычный 3 16 10 2 4" xfId="37404"/>
    <cellStyle name="Обычный 3 16 10 2 4 2" xfId="37405"/>
    <cellStyle name="Обычный 3 16 10 2 4 2 2" xfId="37406"/>
    <cellStyle name="Обычный 3 16 10 2 4 2 2 2" xfId="37407"/>
    <cellStyle name="Обычный 3 16 10 2 4 2 3" xfId="37408"/>
    <cellStyle name="Обычный 3 16 10 2 4 3" xfId="37409"/>
    <cellStyle name="Обычный 3 16 10 2 4 3 2" xfId="37410"/>
    <cellStyle name="Обычный 3 16 10 2 4 4" xfId="37411"/>
    <cellStyle name="Обычный 3 16 10 2 5" xfId="37412"/>
    <cellStyle name="Обычный 3 16 10 2 5 2" xfId="37413"/>
    <cellStyle name="Обычный 3 16 10 2 5 2 2" xfId="37414"/>
    <cellStyle name="Обычный 3 16 10 2 5 3" xfId="37415"/>
    <cellStyle name="Обычный 3 16 10 2 6" xfId="37416"/>
    <cellStyle name="Обычный 3 16 10 2 6 2" xfId="37417"/>
    <cellStyle name="Обычный 3 16 10 2 7" xfId="37418"/>
    <cellStyle name="Обычный 3 16 10 3" xfId="37419"/>
    <cellStyle name="Обычный 3 16 10 3 2" xfId="37420"/>
    <cellStyle name="Обычный 3 16 10 3 2 2" xfId="37421"/>
    <cellStyle name="Обычный 3 16 10 3 2 2 2" xfId="37422"/>
    <cellStyle name="Обычный 3 16 10 3 2 2 2 2" xfId="37423"/>
    <cellStyle name="Обычный 3 16 10 3 2 2 3" xfId="37424"/>
    <cellStyle name="Обычный 3 16 10 3 2 3" xfId="37425"/>
    <cellStyle name="Обычный 3 16 10 3 2 3 2" xfId="37426"/>
    <cellStyle name="Обычный 3 16 10 3 2 4" xfId="37427"/>
    <cellStyle name="Обычный 3 16 10 3 3" xfId="37428"/>
    <cellStyle name="Обычный 3 16 10 3 3 2" xfId="37429"/>
    <cellStyle name="Обычный 3 16 10 3 3 2 2" xfId="37430"/>
    <cellStyle name="Обычный 3 16 10 3 3 3" xfId="37431"/>
    <cellStyle name="Обычный 3 16 10 3 4" xfId="37432"/>
    <cellStyle name="Обычный 3 16 10 3 4 2" xfId="37433"/>
    <cellStyle name="Обычный 3 16 10 3 5" xfId="37434"/>
    <cellStyle name="Обычный 3 16 10 4" xfId="37435"/>
    <cellStyle name="Обычный 3 16 10 4 2" xfId="37436"/>
    <cellStyle name="Обычный 3 16 10 4 2 2" xfId="37437"/>
    <cellStyle name="Обычный 3 16 10 4 2 2 2" xfId="37438"/>
    <cellStyle name="Обычный 3 16 10 4 2 2 2 2" xfId="37439"/>
    <cellStyle name="Обычный 3 16 10 4 2 2 3" xfId="37440"/>
    <cellStyle name="Обычный 3 16 10 4 2 3" xfId="37441"/>
    <cellStyle name="Обычный 3 16 10 4 2 3 2" xfId="37442"/>
    <cellStyle name="Обычный 3 16 10 4 2 4" xfId="37443"/>
    <cellStyle name="Обычный 3 16 10 4 3" xfId="37444"/>
    <cellStyle name="Обычный 3 16 10 4 3 2" xfId="37445"/>
    <cellStyle name="Обычный 3 16 10 4 3 2 2" xfId="37446"/>
    <cellStyle name="Обычный 3 16 10 4 3 3" xfId="37447"/>
    <cellStyle name="Обычный 3 16 10 4 4" xfId="37448"/>
    <cellStyle name="Обычный 3 16 10 4 4 2" xfId="37449"/>
    <cellStyle name="Обычный 3 16 10 4 5" xfId="37450"/>
    <cellStyle name="Обычный 3 16 10 5" xfId="37451"/>
    <cellStyle name="Обычный 3 16 10 5 2" xfId="37452"/>
    <cellStyle name="Обычный 3 16 10 5 2 2" xfId="37453"/>
    <cellStyle name="Обычный 3 16 10 5 2 2 2" xfId="37454"/>
    <cellStyle name="Обычный 3 16 10 5 2 3" xfId="37455"/>
    <cellStyle name="Обычный 3 16 10 5 3" xfId="37456"/>
    <cellStyle name="Обычный 3 16 10 5 3 2" xfId="37457"/>
    <cellStyle name="Обычный 3 16 10 5 4" xfId="37458"/>
    <cellStyle name="Обычный 3 16 10 6" xfId="37459"/>
    <cellStyle name="Обычный 3 16 10 6 2" xfId="37460"/>
    <cellStyle name="Обычный 3 16 10 6 2 2" xfId="37461"/>
    <cellStyle name="Обычный 3 16 10 6 3" xfId="37462"/>
    <cellStyle name="Обычный 3 16 10 7" xfId="37463"/>
    <cellStyle name="Обычный 3 16 10 7 2" xfId="37464"/>
    <cellStyle name="Обычный 3 16 10 8" xfId="37465"/>
    <cellStyle name="Обычный 3 16 11" xfId="37466"/>
    <cellStyle name="Обычный 3 16 11 2" xfId="37467"/>
    <cellStyle name="Обычный 3 16 11 2 2" xfId="37468"/>
    <cellStyle name="Обычный 3 16 11 2 2 2" xfId="37469"/>
    <cellStyle name="Обычный 3 16 11 2 2 2 2" xfId="37470"/>
    <cellStyle name="Обычный 3 16 11 2 2 2 2 2" xfId="37471"/>
    <cellStyle name="Обычный 3 16 11 2 2 2 2 2 2" xfId="37472"/>
    <cellStyle name="Обычный 3 16 11 2 2 2 2 3" xfId="37473"/>
    <cellStyle name="Обычный 3 16 11 2 2 2 3" xfId="37474"/>
    <cellStyle name="Обычный 3 16 11 2 2 2 3 2" xfId="37475"/>
    <cellStyle name="Обычный 3 16 11 2 2 2 4" xfId="37476"/>
    <cellStyle name="Обычный 3 16 11 2 2 3" xfId="37477"/>
    <cellStyle name="Обычный 3 16 11 2 2 3 2" xfId="37478"/>
    <cellStyle name="Обычный 3 16 11 2 2 3 2 2" xfId="37479"/>
    <cellStyle name="Обычный 3 16 11 2 2 3 3" xfId="37480"/>
    <cellStyle name="Обычный 3 16 11 2 2 4" xfId="37481"/>
    <cellStyle name="Обычный 3 16 11 2 2 4 2" xfId="37482"/>
    <cellStyle name="Обычный 3 16 11 2 2 5" xfId="37483"/>
    <cellStyle name="Обычный 3 16 11 2 3" xfId="37484"/>
    <cellStyle name="Обычный 3 16 11 2 3 2" xfId="37485"/>
    <cellStyle name="Обычный 3 16 11 2 3 2 2" xfId="37486"/>
    <cellStyle name="Обычный 3 16 11 2 3 2 2 2" xfId="37487"/>
    <cellStyle name="Обычный 3 16 11 2 3 2 2 2 2" xfId="37488"/>
    <cellStyle name="Обычный 3 16 11 2 3 2 2 3" xfId="37489"/>
    <cellStyle name="Обычный 3 16 11 2 3 2 3" xfId="37490"/>
    <cellStyle name="Обычный 3 16 11 2 3 2 3 2" xfId="37491"/>
    <cellStyle name="Обычный 3 16 11 2 3 2 4" xfId="37492"/>
    <cellStyle name="Обычный 3 16 11 2 3 3" xfId="37493"/>
    <cellStyle name="Обычный 3 16 11 2 3 3 2" xfId="37494"/>
    <cellStyle name="Обычный 3 16 11 2 3 3 2 2" xfId="37495"/>
    <cellStyle name="Обычный 3 16 11 2 3 3 3" xfId="37496"/>
    <cellStyle name="Обычный 3 16 11 2 3 4" xfId="37497"/>
    <cellStyle name="Обычный 3 16 11 2 3 4 2" xfId="37498"/>
    <cellStyle name="Обычный 3 16 11 2 3 5" xfId="37499"/>
    <cellStyle name="Обычный 3 16 11 2 4" xfId="37500"/>
    <cellStyle name="Обычный 3 16 11 2 4 2" xfId="37501"/>
    <cellStyle name="Обычный 3 16 11 2 4 2 2" xfId="37502"/>
    <cellStyle name="Обычный 3 16 11 2 4 2 2 2" xfId="37503"/>
    <cellStyle name="Обычный 3 16 11 2 4 2 3" xfId="37504"/>
    <cellStyle name="Обычный 3 16 11 2 4 3" xfId="37505"/>
    <cellStyle name="Обычный 3 16 11 2 4 3 2" xfId="37506"/>
    <cellStyle name="Обычный 3 16 11 2 4 4" xfId="37507"/>
    <cellStyle name="Обычный 3 16 11 2 5" xfId="37508"/>
    <cellStyle name="Обычный 3 16 11 2 5 2" xfId="37509"/>
    <cellStyle name="Обычный 3 16 11 2 5 2 2" xfId="37510"/>
    <cellStyle name="Обычный 3 16 11 2 5 3" xfId="37511"/>
    <cellStyle name="Обычный 3 16 11 2 6" xfId="37512"/>
    <cellStyle name="Обычный 3 16 11 2 6 2" xfId="37513"/>
    <cellStyle name="Обычный 3 16 11 2 7" xfId="37514"/>
    <cellStyle name="Обычный 3 16 11 3" xfId="37515"/>
    <cellStyle name="Обычный 3 16 11 3 2" xfId="37516"/>
    <cellStyle name="Обычный 3 16 11 3 2 2" xfId="37517"/>
    <cellStyle name="Обычный 3 16 11 3 2 2 2" xfId="37518"/>
    <cellStyle name="Обычный 3 16 11 3 2 2 2 2" xfId="37519"/>
    <cellStyle name="Обычный 3 16 11 3 2 2 3" xfId="37520"/>
    <cellStyle name="Обычный 3 16 11 3 2 3" xfId="37521"/>
    <cellStyle name="Обычный 3 16 11 3 2 3 2" xfId="37522"/>
    <cellStyle name="Обычный 3 16 11 3 2 4" xfId="37523"/>
    <cellStyle name="Обычный 3 16 11 3 3" xfId="37524"/>
    <cellStyle name="Обычный 3 16 11 3 3 2" xfId="37525"/>
    <cellStyle name="Обычный 3 16 11 3 3 2 2" xfId="37526"/>
    <cellStyle name="Обычный 3 16 11 3 3 3" xfId="37527"/>
    <cellStyle name="Обычный 3 16 11 3 4" xfId="37528"/>
    <cellStyle name="Обычный 3 16 11 3 4 2" xfId="37529"/>
    <cellStyle name="Обычный 3 16 11 3 5" xfId="37530"/>
    <cellStyle name="Обычный 3 16 11 4" xfId="37531"/>
    <cellStyle name="Обычный 3 16 11 4 2" xfId="37532"/>
    <cellStyle name="Обычный 3 16 11 4 2 2" xfId="37533"/>
    <cellStyle name="Обычный 3 16 11 4 2 2 2" xfId="37534"/>
    <cellStyle name="Обычный 3 16 11 4 2 2 2 2" xfId="37535"/>
    <cellStyle name="Обычный 3 16 11 4 2 2 3" xfId="37536"/>
    <cellStyle name="Обычный 3 16 11 4 2 3" xfId="37537"/>
    <cellStyle name="Обычный 3 16 11 4 2 3 2" xfId="37538"/>
    <cellStyle name="Обычный 3 16 11 4 2 4" xfId="37539"/>
    <cellStyle name="Обычный 3 16 11 4 3" xfId="37540"/>
    <cellStyle name="Обычный 3 16 11 4 3 2" xfId="37541"/>
    <cellStyle name="Обычный 3 16 11 4 3 2 2" xfId="37542"/>
    <cellStyle name="Обычный 3 16 11 4 3 3" xfId="37543"/>
    <cellStyle name="Обычный 3 16 11 4 4" xfId="37544"/>
    <cellStyle name="Обычный 3 16 11 4 4 2" xfId="37545"/>
    <cellStyle name="Обычный 3 16 11 4 5" xfId="37546"/>
    <cellStyle name="Обычный 3 16 11 5" xfId="37547"/>
    <cellStyle name="Обычный 3 16 11 5 2" xfId="37548"/>
    <cellStyle name="Обычный 3 16 11 5 2 2" xfId="37549"/>
    <cellStyle name="Обычный 3 16 11 5 2 2 2" xfId="37550"/>
    <cellStyle name="Обычный 3 16 11 5 2 3" xfId="37551"/>
    <cellStyle name="Обычный 3 16 11 5 3" xfId="37552"/>
    <cellStyle name="Обычный 3 16 11 5 3 2" xfId="37553"/>
    <cellStyle name="Обычный 3 16 11 5 4" xfId="37554"/>
    <cellStyle name="Обычный 3 16 11 6" xfId="37555"/>
    <cellStyle name="Обычный 3 16 11 6 2" xfId="37556"/>
    <cellStyle name="Обычный 3 16 11 6 2 2" xfId="37557"/>
    <cellStyle name="Обычный 3 16 11 6 3" xfId="37558"/>
    <cellStyle name="Обычный 3 16 11 7" xfId="37559"/>
    <cellStyle name="Обычный 3 16 11 7 2" xfId="37560"/>
    <cellStyle name="Обычный 3 16 11 8" xfId="37561"/>
    <cellStyle name="Обычный 3 16 12" xfId="37562"/>
    <cellStyle name="Обычный 3 16 12 2" xfId="37563"/>
    <cellStyle name="Обычный 3 16 12 2 2" xfId="37564"/>
    <cellStyle name="Обычный 3 16 12 2 2 2" xfId="37565"/>
    <cellStyle name="Обычный 3 16 12 2 2 2 2" xfId="37566"/>
    <cellStyle name="Обычный 3 16 12 2 2 2 2 2" xfId="37567"/>
    <cellStyle name="Обычный 3 16 12 2 2 2 2 2 2" xfId="37568"/>
    <cellStyle name="Обычный 3 16 12 2 2 2 2 3" xfId="37569"/>
    <cellStyle name="Обычный 3 16 12 2 2 2 3" xfId="37570"/>
    <cellStyle name="Обычный 3 16 12 2 2 2 3 2" xfId="37571"/>
    <cellStyle name="Обычный 3 16 12 2 2 2 4" xfId="37572"/>
    <cellStyle name="Обычный 3 16 12 2 2 3" xfId="37573"/>
    <cellStyle name="Обычный 3 16 12 2 2 3 2" xfId="37574"/>
    <cellStyle name="Обычный 3 16 12 2 2 3 2 2" xfId="37575"/>
    <cellStyle name="Обычный 3 16 12 2 2 3 3" xfId="37576"/>
    <cellStyle name="Обычный 3 16 12 2 2 4" xfId="37577"/>
    <cellStyle name="Обычный 3 16 12 2 2 4 2" xfId="37578"/>
    <cellStyle name="Обычный 3 16 12 2 2 5" xfId="37579"/>
    <cellStyle name="Обычный 3 16 12 2 3" xfId="37580"/>
    <cellStyle name="Обычный 3 16 12 2 3 2" xfId="37581"/>
    <cellStyle name="Обычный 3 16 12 2 3 2 2" xfId="37582"/>
    <cellStyle name="Обычный 3 16 12 2 3 2 2 2" xfId="37583"/>
    <cellStyle name="Обычный 3 16 12 2 3 2 2 2 2" xfId="37584"/>
    <cellStyle name="Обычный 3 16 12 2 3 2 2 3" xfId="37585"/>
    <cellStyle name="Обычный 3 16 12 2 3 2 3" xfId="37586"/>
    <cellStyle name="Обычный 3 16 12 2 3 2 3 2" xfId="37587"/>
    <cellStyle name="Обычный 3 16 12 2 3 2 4" xfId="37588"/>
    <cellStyle name="Обычный 3 16 12 2 3 3" xfId="37589"/>
    <cellStyle name="Обычный 3 16 12 2 3 3 2" xfId="37590"/>
    <cellStyle name="Обычный 3 16 12 2 3 3 2 2" xfId="37591"/>
    <cellStyle name="Обычный 3 16 12 2 3 3 3" xfId="37592"/>
    <cellStyle name="Обычный 3 16 12 2 3 4" xfId="37593"/>
    <cellStyle name="Обычный 3 16 12 2 3 4 2" xfId="37594"/>
    <cellStyle name="Обычный 3 16 12 2 3 5" xfId="37595"/>
    <cellStyle name="Обычный 3 16 12 2 4" xfId="37596"/>
    <cellStyle name="Обычный 3 16 12 2 4 2" xfId="37597"/>
    <cellStyle name="Обычный 3 16 12 2 4 2 2" xfId="37598"/>
    <cellStyle name="Обычный 3 16 12 2 4 2 2 2" xfId="37599"/>
    <cellStyle name="Обычный 3 16 12 2 4 2 3" xfId="37600"/>
    <cellStyle name="Обычный 3 16 12 2 4 3" xfId="37601"/>
    <cellStyle name="Обычный 3 16 12 2 4 3 2" xfId="37602"/>
    <cellStyle name="Обычный 3 16 12 2 4 4" xfId="37603"/>
    <cellStyle name="Обычный 3 16 12 2 5" xfId="37604"/>
    <cellStyle name="Обычный 3 16 12 2 5 2" xfId="37605"/>
    <cellStyle name="Обычный 3 16 12 2 5 2 2" xfId="37606"/>
    <cellStyle name="Обычный 3 16 12 2 5 3" xfId="37607"/>
    <cellStyle name="Обычный 3 16 12 2 6" xfId="37608"/>
    <cellStyle name="Обычный 3 16 12 2 6 2" xfId="37609"/>
    <cellStyle name="Обычный 3 16 12 2 7" xfId="37610"/>
    <cellStyle name="Обычный 3 16 12 3" xfId="37611"/>
    <cellStyle name="Обычный 3 16 12 3 2" xfId="37612"/>
    <cellStyle name="Обычный 3 16 12 3 2 2" xfId="37613"/>
    <cellStyle name="Обычный 3 16 12 3 2 2 2" xfId="37614"/>
    <cellStyle name="Обычный 3 16 12 3 2 2 2 2" xfId="37615"/>
    <cellStyle name="Обычный 3 16 12 3 2 2 3" xfId="37616"/>
    <cellStyle name="Обычный 3 16 12 3 2 3" xfId="37617"/>
    <cellStyle name="Обычный 3 16 12 3 2 3 2" xfId="37618"/>
    <cellStyle name="Обычный 3 16 12 3 2 4" xfId="37619"/>
    <cellStyle name="Обычный 3 16 12 3 3" xfId="37620"/>
    <cellStyle name="Обычный 3 16 12 3 3 2" xfId="37621"/>
    <cellStyle name="Обычный 3 16 12 3 3 2 2" xfId="37622"/>
    <cellStyle name="Обычный 3 16 12 3 3 3" xfId="37623"/>
    <cellStyle name="Обычный 3 16 12 3 4" xfId="37624"/>
    <cellStyle name="Обычный 3 16 12 3 4 2" xfId="37625"/>
    <cellStyle name="Обычный 3 16 12 3 5" xfId="37626"/>
    <cellStyle name="Обычный 3 16 12 4" xfId="37627"/>
    <cellStyle name="Обычный 3 16 12 4 2" xfId="37628"/>
    <cellStyle name="Обычный 3 16 12 4 2 2" xfId="37629"/>
    <cellStyle name="Обычный 3 16 12 4 2 2 2" xfId="37630"/>
    <cellStyle name="Обычный 3 16 12 4 2 2 2 2" xfId="37631"/>
    <cellStyle name="Обычный 3 16 12 4 2 2 3" xfId="37632"/>
    <cellStyle name="Обычный 3 16 12 4 2 3" xfId="37633"/>
    <cellStyle name="Обычный 3 16 12 4 2 3 2" xfId="37634"/>
    <cellStyle name="Обычный 3 16 12 4 2 4" xfId="37635"/>
    <cellStyle name="Обычный 3 16 12 4 3" xfId="37636"/>
    <cellStyle name="Обычный 3 16 12 4 3 2" xfId="37637"/>
    <cellStyle name="Обычный 3 16 12 4 3 2 2" xfId="37638"/>
    <cellStyle name="Обычный 3 16 12 4 3 3" xfId="37639"/>
    <cellStyle name="Обычный 3 16 12 4 4" xfId="37640"/>
    <cellStyle name="Обычный 3 16 12 4 4 2" xfId="37641"/>
    <cellStyle name="Обычный 3 16 12 4 5" xfId="37642"/>
    <cellStyle name="Обычный 3 16 12 5" xfId="37643"/>
    <cellStyle name="Обычный 3 16 12 5 2" xfId="37644"/>
    <cellStyle name="Обычный 3 16 12 5 2 2" xfId="37645"/>
    <cellStyle name="Обычный 3 16 12 5 2 2 2" xfId="37646"/>
    <cellStyle name="Обычный 3 16 12 5 2 3" xfId="37647"/>
    <cellStyle name="Обычный 3 16 12 5 3" xfId="37648"/>
    <cellStyle name="Обычный 3 16 12 5 3 2" xfId="37649"/>
    <cellStyle name="Обычный 3 16 12 5 4" xfId="37650"/>
    <cellStyle name="Обычный 3 16 12 6" xfId="37651"/>
    <cellStyle name="Обычный 3 16 12 6 2" xfId="37652"/>
    <cellStyle name="Обычный 3 16 12 6 2 2" xfId="37653"/>
    <cellStyle name="Обычный 3 16 12 6 3" xfId="37654"/>
    <cellStyle name="Обычный 3 16 12 7" xfId="37655"/>
    <cellStyle name="Обычный 3 16 12 7 2" xfId="37656"/>
    <cellStyle name="Обычный 3 16 12 8" xfId="37657"/>
    <cellStyle name="Обычный 3 16 13" xfId="37658"/>
    <cellStyle name="Обычный 3 16 13 2" xfId="37659"/>
    <cellStyle name="Обычный 3 16 13 2 2" xfId="37660"/>
    <cellStyle name="Обычный 3 16 13 2 2 2" xfId="37661"/>
    <cellStyle name="Обычный 3 16 13 2 2 2 2" xfId="37662"/>
    <cellStyle name="Обычный 3 16 13 2 2 2 2 2" xfId="37663"/>
    <cellStyle name="Обычный 3 16 13 2 2 2 2 2 2" xfId="37664"/>
    <cellStyle name="Обычный 3 16 13 2 2 2 2 3" xfId="37665"/>
    <cellStyle name="Обычный 3 16 13 2 2 2 3" xfId="37666"/>
    <cellStyle name="Обычный 3 16 13 2 2 2 3 2" xfId="37667"/>
    <cellStyle name="Обычный 3 16 13 2 2 2 4" xfId="37668"/>
    <cellStyle name="Обычный 3 16 13 2 2 3" xfId="37669"/>
    <cellStyle name="Обычный 3 16 13 2 2 3 2" xfId="37670"/>
    <cellStyle name="Обычный 3 16 13 2 2 3 2 2" xfId="37671"/>
    <cellStyle name="Обычный 3 16 13 2 2 3 3" xfId="37672"/>
    <cellStyle name="Обычный 3 16 13 2 2 4" xfId="37673"/>
    <cellStyle name="Обычный 3 16 13 2 2 4 2" xfId="37674"/>
    <cellStyle name="Обычный 3 16 13 2 2 5" xfId="37675"/>
    <cellStyle name="Обычный 3 16 13 2 3" xfId="37676"/>
    <cellStyle name="Обычный 3 16 13 2 3 2" xfId="37677"/>
    <cellStyle name="Обычный 3 16 13 2 3 2 2" xfId="37678"/>
    <cellStyle name="Обычный 3 16 13 2 3 2 2 2" xfId="37679"/>
    <cellStyle name="Обычный 3 16 13 2 3 2 2 2 2" xfId="37680"/>
    <cellStyle name="Обычный 3 16 13 2 3 2 2 3" xfId="37681"/>
    <cellStyle name="Обычный 3 16 13 2 3 2 3" xfId="37682"/>
    <cellStyle name="Обычный 3 16 13 2 3 2 3 2" xfId="37683"/>
    <cellStyle name="Обычный 3 16 13 2 3 2 4" xfId="37684"/>
    <cellStyle name="Обычный 3 16 13 2 3 3" xfId="37685"/>
    <cellStyle name="Обычный 3 16 13 2 3 3 2" xfId="37686"/>
    <cellStyle name="Обычный 3 16 13 2 3 3 2 2" xfId="37687"/>
    <cellStyle name="Обычный 3 16 13 2 3 3 3" xfId="37688"/>
    <cellStyle name="Обычный 3 16 13 2 3 4" xfId="37689"/>
    <cellStyle name="Обычный 3 16 13 2 3 4 2" xfId="37690"/>
    <cellStyle name="Обычный 3 16 13 2 3 5" xfId="37691"/>
    <cellStyle name="Обычный 3 16 13 2 4" xfId="37692"/>
    <cellStyle name="Обычный 3 16 13 2 4 2" xfId="37693"/>
    <cellStyle name="Обычный 3 16 13 2 4 2 2" xfId="37694"/>
    <cellStyle name="Обычный 3 16 13 2 4 2 2 2" xfId="37695"/>
    <cellStyle name="Обычный 3 16 13 2 4 2 3" xfId="37696"/>
    <cellStyle name="Обычный 3 16 13 2 4 3" xfId="37697"/>
    <cellStyle name="Обычный 3 16 13 2 4 3 2" xfId="37698"/>
    <cellStyle name="Обычный 3 16 13 2 4 4" xfId="37699"/>
    <cellStyle name="Обычный 3 16 13 2 5" xfId="37700"/>
    <cellStyle name="Обычный 3 16 13 2 5 2" xfId="37701"/>
    <cellStyle name="Обычный 3 16 13 2 5 2 2" xfId="37702"/>
    <cellStyle name="Обычный 3 16 13 2 5 3" xfId="37703"/>
    <cellStyle name="Обычный 3 16 13 2 6" xfId="37704"/>
    <cellStyle name="Обычный 3 16 13 2 6 2" xfId="37705"/>
    <cellStyle name="Обычный 3 16 13 2 7" xfId="37706"/>
    <cellStyle name="Обычный 3 16 13 3" xfId="37707"/>
    <cellStyle name="Обычный 3 16 13 3 2" xfId="37708"/>
    <cellStyle name="Обычный 3 16 13 3 2 2" xfId="37709"/>
    <cellStyle name="Обычный 3 16 13 3 2 2 2" xfId="37710"/>
    <cellStyle name="Обычный 3 16 13 3 2 2 2 2" xfId="37711"/>
    <cellStyle name="Обычный 3 16 13 3 2 2 3" xfId="37712"/>
    <cellStyle name="Обычный 3 16 13 3 2 3" xfId="37713"/>
    <cellStyle name="Обычный 3 16 13 3 2 3 2" xfId="37714"/>
    <cellStyle name="Обычный 3 16 13 3 2 4" xfId="37715"/>
    <cellStyle name="Обычный 3 16 13 3 3" xfId="37716"/>
    <cellStyle name="Обычный 3 16 13 3 3 2" xfId="37717"/>
    <cellStyle name="Обычный 3 16 13 3 3 2 2" xfId="37718"/>
    <cellStyle name="Обычный 3 16 13 3 3 3" xfId="37719"/>
    <cellStyle name="Обычный 3 16 13 3 4" xfId="37720"/>
    <cellStyle name="Обычный 3 16 13 3 4 2" xfId="37721"/>
    <cellStyle name="Обычный 3 16 13 3 5" xfId="37722"/>
    <cellStyle name="Обычный 3 16 13 4" xfId="37723"/>
    <cellStyle name="Обычный 3 16 13 4 2" xfId="37724"/>
    <cellStyle name="Обычный 3 16 13 4 2 2" xfId="37725"/>
    <cellStyle name="Обычный 3 16 13 4 2 2 2" xfId="37726"/>
    <cellStyle name="Обычный 3 16 13 4 2 2 2 2" xfId="37727"/>
    <cellStyle name="Обычный 3 16 13 4 2 2 3" xfId="37728"/>
    <cellStyle name="Обычный 3 16 13 4 2 3" xfId="37729"/>
    <cellStyle name="Обычный 3 16 13 4 2 3 2" xfId="37730"/>
    <cellStyle name="Обычный 3 16 13 4 2 4" xfId="37731"/>
    <cellStyle name="Обычный 3 16 13 4 3" xfId="37732"/>
    <cellStyle name="Обычный 3 16 13 4 3 2" xfId="37733"/>
    <cellStyle name="Обычный 3 16 13 4 3 2 2" xfId="37734"/>
    <cellStyle name="Обычный 3 16 13 4 3 3" xfId="37735"/>
    <cellStyle name="Обычный 3 16 13 4 4" xfId="37736"/>
    <cellStyle name="Обычный 3 16 13 4 4 2" xfId="37737"/>
    <cellStyle name="Обычный 3 16 13 4 5" xfId="37738"/>
    <cellStyle name="Обычный 3 16 13 5" xfId="37739"/>
    <cellStyle name="Обычный 3 16 13 5 2" xfId="37740"/>
    <cellStyle name="Обычный 3 16 13 5 2 2" xfId="37741"/>
    <cellStyle name="Обычный 3 16 13 5 2 2 2" xfId="37742"/>
    <cellStyle name="Обычный 3 16 13 5 2 3" xfId="37743"/>
    <cellStyle name="Обычный 3 16 13 5 3" xfId="37744"/>
    <cellStyle name="Обычный 3 16 13 5 3 2" xfId="37745"/>
    <cellStyle name="Обычный 3 16 13 5 4" xfId="37746"/>
    <cellStyle name="Обычный 3 16 13 6" xfId="37747"/>
    <cellStyle name="Обычный 3 16 13 6 2" xfId="37748"/>
    <cellStyle name="Обычный 3 16 13 6 2 2" xfId="37749"/>
    <cellStyle name="Обычный 3 16 13 6 3" xfId="37750"/>
    <cellStyle name="Обычный 3 16 13 7" xfId="37751"/>
    <cellStyle name="Обычный 3 16 13 7 2" xfId="37752"/>
    <cellStyle name="Обычный 3 16 13 8" xfId="37753"/>
    <cellStyle name="Обычный 3 16 14" xfId="37754"/>
    <cellStyle name="Обычный 3 16 14 2" xfId="37755"/>
    <cellStyle name="Обычный 3 16 14 2 2" xfId="37756"/>
    <cellStyle name="Обычный 3 16 14 2 2 2" xfId="37757"/>
    <cellStyle name="Обычный 3 16 14 2 2 2 2" xfId="37758"/>
    <cellStyle name="Обычный 3 16 14 2 2 2 2 2" xfId="37759"/>
    <cellStyle name="Обычный 3 16 14 2 2 2 2 2 2" xfId="37760"/>
    <cellStyle name="Обычный 3 16 14 2 2 2 2 3" xfId="37761"/>
    <cellStyle name="Обычный 3 16 14 2 2 2 3" xfId="37762"/>
    <cellStyle name="Обычный 3 16 14 2 2 2 3 2" xfId="37763"/>
    <cellStyle name="Обычный 3 16 14 2 2 2 4" xfId="37764"/>
    <cellStyle name="Обычный 3 16 14 2 2 3" xfId="37765"/>
    <cellStyle name="Обычный 3 16 14 2 2 3 2" xfId="37766"/>
    <cellStyle name="Обычный 3 16 14 2 2 3 2 2" xfId="37767"/>
    <cellStyle name="Обычный 3 16 14 2 2 3 3" xfId="37768"/>
    <cellStyle name="Обычный 3 16 14 2 2 4" xfId="37769"/>
    <cellStyle name="Обычный 3 16 14 2 2 4 2" xfId="37770"/>
    <cellStyle name="Обычный 3 16 14 2 2 5" xfId="37771"/>
    <cellStyle name="Обычный 3 16 14 2 3" xfId="37772"/>
    <cellStyle name="Обычный 3 16 14 2 3 2" xfId="37773"/>
    <cellStyle name="Обычный 3 16 14 2 3 2 2" xfId="37774"/>
    <cellStyle name="Обычный 3 16 14 2 3 2 2 2" xfId="37775"/>
    <cellStyle name="Обычный 3 16 14 2 3 2 2 2 2" xfId="37776"/>
    <cellStyle name="Обычный 3 16 14 2 3 2 2 3" xfId="37777"/>
    <cellStyle name="Обычный 3 16 14 2 3 2 3" xfId="37778"/>
    <cellStyle name="Обычный 3 16 14 2 3 2 3 2" xfId="37779"/>
    <cellStyle name="Обычный 3 16 14 2 3 2 4" xfId="37780"/>
    <cellStyle name="Обычный 3 16 14 2 3 3" xfId="37781"/>
    <cellStyle name="Обычный 3 16 14 2 3 3 2" xfId="37782"/>
    <cellStyle name="Обычный 3 16 14 2 3 3 2 2" xfId="37783"/>
    <cellStyle name="Обычный 3 16 14 2 3 3 3" xfId="37784"/>
    <cellStyle name="Обычный 3 16 14 2 3 4" xfId="37785"/>
    <cellStyle name="Обычный 3 16 14 2 3 4 2" xfId="37786"/>
    <cellStyle name="Обычный 3 16 14 2 3 5" xfId="37787"/>
    <cellStyle name="Обычный 3 16 14 2 4" xfId="37788"/>
    <cellStyle name="Обычный 3 16 14 2 4 2" xfId="37789"/>
    <cellStyle name="Обычный 3 16 14 2 4 2 2" xfId="37790"/>
    <cellStyle name="Обычный 3 16 14 2 4 2 2 2" xfId="37791"/>
    <cellStyle name="Обычный 3 16 14 2 4 2 3" xfId="37792"/>
    <cellStyle name="Обычный 3 16 14 2 4 3" xfId="37793"/>
    <cellStyle name="Обычный 3 16 14 2 4 3 2" xfId="37794"/>
    <cellStyle name="Обычный 3 16 14 2 4 4" xfId="37795"/>
    <cellStyle name="Обычный 3 16 14 2 5" xfId="37796"/>
    <cellStyle name="Обычный 3 16 14 2 5 2" xfId="37797"/>
    <cellStyle name="Обычный 3 16 14 2 5 2 2" xfId="37798"/>
    <cellStyle name="Обычный 3 16 14 2 5 3" xfId="37799"/>
    <cellStyle name="Обычный 3 16 14 2 6" xfId="37800"/>
    <cellStyle name="Обычный 3 16 14 2 6 2" xfId="37801"/>
    <cellStyle name="Обычный 3 16 14 2 7" xfId="37802"/>
    <cellStyle name="Обычный 3 16 14 3" xfId="37803"/>
    <cellStyle name="Обычный 3 16 14 3 2" xfId="37804"/>
    <cellStyle name="Обычный 3 16 14 3 2 2" xfId="37805"/>
    <cellStyle name="Обычный 3 16 14 3 2 2 2" xfId="37806"/>
    <cellStyle name="Обычный 3 16 14 3 2 2 2 2" xfId="37807"/>
    <cellStyle name="Обычный 3 16 14 3 2 2 3" xfId="37808"/>
    <cellStyle name="Обычный 3 16 14 3 2 3" xfId="37809"/>
    <cellStyle name="Обычный 3 16 14 3 2 3 2" xfId="37810"/>
    <cellStyle name="Обычный 3 16 14 3 2 4" xfId="37811"/>
    <cellStyle name="Обычный 3 16 14 3 3" xfId="37812"/>
    <cellStyle name="Обычный 3 16 14 3 3 2" xfId="37813"/>
    <cellStyle name="Обычный 3 16 14 3 3 2 2" xfId="37814"/>
    <cellStyle name="Обычный 3 16 14 3 3 3" xfId="37815"/>
    <cellStyle name="Обычный 3 16 14 3 4" xfId="37816"/>
    <cellStyle name="Обычный 3 16 14 3 4 2" xfId="37817"/>
    <cellStyle name="Обычный 3 16 14 3 5" xfId="37818"/>
    <cellStyle name="Обычный 3 16 14 4" xfId="37819"/>
    <cellStyle name="Обычный 3 16 14 4 2" xfId="37820"/>
    <cellStyle name="Обычный 3 16 14 4 2 2" xfId="37821"/>
    <cellStyle name="Обычный 3 16 14 4 2 2 2" xfId="37822"/>
    <cellStyle name="Обычный 3 16 14 4 2 2 2 2" xfId="37823"/>
    <cellStyle name="Обычный 3 16 14 4 2 2 3" xfId="37824"/>
    <cellStyle name="Обычный 3 16 14 4 2 3" xfId="37825"/>
    <cellStyle name="Обычный 3 16 14 4 2 3 2" xfId="37826"/>
    <cellStyle name="Обычный 3 16 14 4 2 4" xfId="37827"/>
    <cellStyle name="Обычный 3 16 14 4 3" xfId="37828"/>
    <cellStyle name="Обычный 3 16 14 4 3 2" xfId="37829"/>
    <cellStyle name="Обычный 3 16 14 4 3 2 2" xfId="37830"/>
    <cellStyle name="Обычный 3 16 14 4 3 3" xfId="37831"/>
    <cellStyle name="Обычный 3 16 14 4 4" xfId="37832"/>
    <cellStyle name="Обычный 3 16 14 4 4 2" xfId="37833"/>
    <cellStyle name="Обычный 3 16 14 4 5" xfId="37834"/>
    <cellStyle name="Обычный 3 16 14 5" xfId="37835"/>
    <cellStyle name="Обычный 3 16 14 5 2" xfId="37836"/>
    <cellStyle name="Обычный 3 16 14 5 2 2" xfId="37837"/>
    <cellStyle name="Обычный 3 16 14 5 2 2 2" xfId="37838"/>
    <cellStyle name="Обычный 3 16 14 5 2 3" xfId="37839"/>
    <cellStyle name="Обычный 3 16 14 5 3" xfId="37840"/>
    <cellStyle name="Обычный 3 16 14 5 3 2" xfId="37841"/>
    <cellStyle name="Обычный 3 16 14 5 4" xfId="37842"/>
    <cellStyle name="Обычный 3 16 14 6" xfId="37843"/>
    <cellStyle name="Обычный 3 16 14 6 2" xfId="37844"/>
    <cellStyle name="Обычный 3 16 14 6 2 2" xfId="37845"/>
    <cellStyle name="Обычный 3 16 14 6 3" xfId="37846"/>
    <cellStyle name="Обычный 3 16 14 7" xfId="37847"/>
    <cellStyle name="Обычный 3 16 14 7 2" xfId="37848"/>
    <cellStyle name="Обычный 3 16 14 8" xfId="37849"/>
    <cellStyle name="Обычный 3 16 15" xfId="37850"/>
    <cellStyle name="Обычный 3 16 15 2" xfId="37851"/>
    <cellStyle name="Обычный 3 16 15 2 2" xfId="37852"/>
    <cellStyle name="Обычный 3 16 15 2 2 2" xfId="37853"/>
    <cellStyle name="Обычный 3 16 15 2 2 2 2" xfId="37854"/>
    <cellStyle name="Обычный 3 16 15 2 2 2 2 2" xfId="37855"/>
    <cellStyle name="Обычный 3 16 15 2 2 2 2 2 2" xfId="37856"/>
    <cellStyle name="Обычный 3 16 15 2 2 2 2 3" xfId="37857"/>
    <cellStyle name="Обычный 3 16 15 2 2 2 3" xfId="37858"/>
    <cellStyle name="Обычный 3 16 15 2 2 2 3 2" xfId="37859"/>
    <cellStyle name="Обычный 3 16 15 2 2 2 4" xfId="37860"/>
    <cellStyle name="Обычный 3 16 15 2 2 3" xfId="37861"/>
    <cellStyle name="Обычный 3 16 15 2 2 3 2" xfId="37862"/>
    <cellStyle name="Обычный 3 16 15 2 2 3 2 2" xfId="37863"/>
    <cellStyle name="Обычный 3 16 15 2 2 3 3" xfId="37864"/>
    <cellStyle name="Обычный 3 16 15 2 2 4" xfId="37865"/>
    <cellStyle name="Обычный 3 16 15 2 2 4 2" xfId="37866"/>
    <cellStyle name="Обычный 3 16 15 2 2 5" xfId="37867"/>
    <cellStyle name="Обычный 3 16 15 2 3" xfId="37868"/>
    <cellStyle name="Обычный 3 16 15 2 3 2" xfId="37869"/>
    <cellStyle name="Обычный 3 16 15 2 3 2 2" xfId="37870"/>
    <cellStyle name="Обычный 3 16 15 2 3 2 2 2" xfId="37871"/>
    <cellStyle name="Обычный 3 16 15 2 3 2 2 2 2" xfId="37872"/>
    <cellStyle name="Обычный 3 16 15 2 3 2 2 3" xfId="37873"/>
    <cellStyle name="Обычный 3 16 15 2 3 2 3" xfId="37874"/>
    <cellStyle name="Обычный 3 16 15 2 3 2 3 2" xfId="37875"/>
    <cellStyle name="Обычный 3 16 15 2 3 2 4" xfId="37876"/>
    <cellStyle name="Обычный 3 16 15 2 3 3" xfId="37877"/>
    <cellStyle name="Обычный 3 16 15 2 3 3 2" xfId="37878"/>
    <cellStyle name="Обычный 3 16 15 2 3 3 2 2" xfId="37879"/>
    <cellStyle name="Обычный 3 16 15 2 3 3 3" xfId="37880"/>
    <cellStyle name="Обычный 3 16 15 2 3 4" xfId="37881"/>
    <cellStyle name="Обычный 3 16 15 2 3 4 2" xfId="37882"/>
    <cellStyle name="Обычный 3 16 15 2 3 5" xfId="37883"/>
    <cellStyle name="Обычный 3 16 15 2 4" xfId="37884"/>
    <cellStyle name="Обычный 3 16 15 2 4 2" xfId="37885"/>
    <cellStyle name="Обычный 3 16 15 2 4 2 2" xfId="37886"/>
    <cellStyle name="Обычный 3 16 15 2 4 2 2 2" xfId="37887"/>
    <cellStyle name="Обычный 3 16 15 2 4 2 3" xfId="37888"/>
    <cellStyle name="Обычный 3 16 15 2 4 3" xfId="37889"/>
    <cellStyle name="Обычный 3 16 15 2 4 3 2" xfId="37890"/>
    <cellStyle name="Обычный 3 16 15 2 4 4" xfId="37891"/>
    <cellStyle name="Обычный 3 16 15 2 5" xfId="37892"/>
    <cellStyle name="Обычный 3 16 15 2 5 2" xfId="37893"/>
    <cellStyle name="Обычный 3 16 15 2 5 2 2" xfId="37894"/>
    <cellStyle name="Обычный 3 16 15 2 5 3" xfId="37895"/>
    <cellStyle name="Обычный 3 16 15 2 6" xfId="37896"/>
    <cellStyle name="Обычный 3 16 15 2 6 2" xfId="37897"/>
    <cellStyle name="Обычный 3 16 15 2 7" xfId="37898"/>
    <cellStyle name="Обычный 3 16 15 3" xfId="37899"/>
    <cellStyle name="Обычный 3 16 15 3 2" xfId="37900"/>
    <cellStyle name="Обычный 3 16 15 3 2 2" xfId="37901"/>
    <cellStyle name="Обычный 3 16 15 3 2 2 2" xfId="37902"/>
    <cellStyle name="Обычный 3 16 15 3 2 2 2 2" xfId="37903"/>
    <cellStyle name="Обычный 3 16 15 3 2 2 3" xfId="37904"/>
    <cellStyle name="Обычный 3 16 15 3 2 3" xfId="37905"/>
    <cellStyle name="Обычный 3 16 15 3 2 3 2" xfId="37906"/>
    <cellStyle name="Обычный 3 16 15 3 2 4" xfId="37907"/>
    <cellStyle name="Обычный 3 16 15 3 3" xfId="37908"/>
    <cellStyle name="Обычный 3 16 15 3 3 2" xfId="37909"/>
    <cellStyle name="Обычный 3 16 15 3 3 2 2" xfId="37910"/>
    <cellStyle name="Обычный 3 16 15 3 3 3" xfId="37911"/>
    <cellStyle name="Обычный 3 16 15 3 4" xfId="37912"/>
    <cellStyle name="Обычный 3 16 15 3 4 2" xfId="37913"/>
    <cellStyle name="Обычный 3 16 15 3 5" xfId="37914"/>
    <cellStyle name="Обычный 3 16 15 4" xfId="37915"/>
    <cellStyle name="Обычный 3 16 15 4 2" xfId="37916"/>
    <cellStyle name="Обычный 3 16 15 4 2 2" xfId="37917"/>
    <cellStyle name="Обычный 3 16 15 4 2 2 2" xfId="37918"/>
    <cellStyle name="Обычный 3 16 15 4 2 2 2 2" xfId="37919"/>
    <cellStyle name="Обычный 3 16 15 4 2 2 3" xfId="37920"/>
    <cellStyle name="Обычный 3 16 15 4 2 3" xfId="37921"/>
    <cellStyle name="Обычный 3 16 15 4 2 3 2" xfId="37922"/>
    <cellStyle name="Обычный 3 16 15 4 2 4" xfId="37923"/>
    <cellStyle name="Обычный 3 16 15 4 3" xfId="37924"/>
    <cellStyle name="Обычный 3 16 15 4 3 2" xfId="37925"/>
    <cellStyle name="Обычный 3 16 15 4 3 2 2" xfId="37926"/>
    <cellStyle name="Обычный 3 16 15 4 3 3" xfId="37927"/>
    <cellStyle name="Обычный 3 16 15 4 4" xfId="37928"/>
    <cellStyle name="Обычный 3 16 15 4 4 2" xfId="37929"/>
    <cellStyle name="Обычный 3 16 15 4 5" xfId="37930"/>
    <cellStyle name="Обычный 3 16 15 5" xfId="37931"/>
    <cellStyle name="Обычный 3 16 15 5 2" xfId="37932"/>
    <cellStyle name="Обычный 3 16 15 5 2 2" xfId="37933"/>
    <cellStyle name="Обычный 3 16 15 5 2 2 2" xfId="37934"/>
    <cellStyle name="Обычный 3 16 15 5 2 3" xfId="37935"/>
    <cellStyle name="Обычный 3 16 15 5 3" xfId="37936"/>
    <cellStyle name="Обычный 3 16 15 5 3 2" xfId="37937"/>
    <cellStyle name="Обычный 3 16 15 5 4" xfId="37938"/>
    <cellStyle name="Обычный 3 16 15 6" xfId="37939"/>
    <cellStyle name="Обычный 3 16 15 6 2" xfId="37940"/>
    <cellStyle name="Обычный 3 16 15 6 2 2" xfId="37941"/>
    <cellStyle name="Обычный 3 16 15 6 3" xfId="37942"/>
    <cellStyle name="Обычный 3 16 15 7" xfId="37943"/>
    <cellStyle name="Обычный 3 16 15 7 2" xfId="37944"/>
    <cellStyle name="Обычный 3 16 15 8" xfId="37945"/>
    <cellStyle name="Обычный 3 16 16" xfId="37946"/>
    <cellStyle name="Обычный 3 16 16 2" xfId="37947"/>
    <cellStyle name="Обычный 3 16 16 2 2" xfId="37948"/>
    <cellStyle name="Обычный 3 16 16 2 2 2" xfId="37949"/>
    <cellStyle name="Обычный 3 16 16 2 2 2 2" xfId="37950"/>
    <cellStyle name="Обычный 3 16 16 2 2 2 2 2" xfId="37951"/>
    <cellStyle name="Обычный 3 16 16 2 2 2 2 2 2" xfId="37952"/>
    <cellStyle name="Обычный 3 16 16 2 2 2 2 3" xfId="37953"/>
    <cellStyle name="Обычный 3 16 16 2 2 2 3" xfId="37954"/>
    <cellStyle name="Обычный 3 16 16 2 2 2 3 2" xfId="37955"/>
    <cellStyle name="Обычный 3 16 16 2 2 2 4" xfId="37956"/>
    <cellStyle name="Обычный 3 16 16 2 2 3" xfId="37957"/>
    <cellStyle name="Обычный 3 16 16 2 2 3 2" xfId="37958"/>
    <cellStyle name="Обычный 3 16 16 2 2 3 2 2" xfId="37959"/>
    <cellStyle name="Обычный 3 16 16 2 2 3 3" xfId="37960"/>
    <cellStyle name="Обычный 3 16 16 2 2 4" xfId="37961"/>
    <cellStyle name="Обычный 3 16 16 2 2 4 2" xfId="37962"/>
    <cellStyle name="Обычный 3 16 16 2 2 5" xfId="37963"/>
    <cellStyle name="Обычный 3 16 16 2 3" xfId="37964"/>
    <cellStyle name="Обычный 3 16 16 2 3 2" xfId="37965"/>
    <cellStyle name="Обычный 3 16 16 2 3 2 2" xfId="37966"/>
    <cellStyle name="Обычный 3 16 16 2 3 2 2 2" xfId="37967"/>
    <cellStyle name="Обычный 3 16 16 2 3 2 2 2 2" xfId="37968"/>
    <cellStyle name="Обычный 3 16 16 2 3 2 2 3" xfId="37969"/>
    <cellStyle name="Обычный 3 16 16 2 3 2 3" xfId="37970"/>
    <cellStyle name="Обычный 3 16 16 2 3 2 3 2" xfId="37971"/>
    <cellStyle name="Обычный 3 16 16 2 3 2 4" xfId="37972"/>
    <cellStyle name="Обычный 3 16 16 2 3 3" xfId="37973"/>
    <cellStyle name="Обычный 3 16 16 2 3 3 2" xfId="37974"/>
    <cellStyle name="Обычный 3 16 16 2 3 3 2 2" xfId="37975"/>
    <cellStyle name="Обычный 3 16 16 2 3 3 3" xfId="37976"/>
    <cellStyle name="Обычный 3 16 16 2 3 4" xfId="37977"/>
    <cellStyle name="Обычный 3 16 16 2 3 4 2" xfId="37978"/>
    <cellStyle name="Обычный 3 16 16 2 3 5" xfId="37979"/>
    <cellStyle name="Обычный 3 16 16 2 4" xfId="37980"/>
    <cellStyle name="Обычный 3 16 16 2 4 2" xfId="37981"/>
    <cellStyle name="Обычный 3 16 16 2 4 2 2" xfId="37982"/>
    <cellStyle name="Обычный 3 16 16 2 4 2 2 2" xfId="37983"/>
    <cellStyle name="Обычный 3 16 16 2 4 2 3" xfId="37984"/>
    <cellStyle name="Обычный 3 16 16 2 4 3" xfId="37985"/>
    <cellStyle name="Обычный 3 16 16 2 4 3 2" xfId="37986"/>
    <cellStyle name="Обычный 3 16 16 2 4 4" xfId="37987"/>
    <cellStyle name="Обычный 3 16 16 2 5" xfId="37988"/>
    <cellStyle name="Обычный 3 16 16 2 5 2" xfId="37989"/>
    <cellStyle name="Обычный 3 16 16 2 5 2 2" xfId="37990"/>
    <cellStyle name="Обычный 3 16 16 2 5 3" xfId="37991"/>
    <cellStyle name="Обычный 3 16 16 2 6" xfId="37992"/>
    <cellStyle name="Обычный 3 16 16 2 6 2" xfId="37993"/>
    <cellStyle name="Обычный 3 16 16 2 7" xfId="37994"/>
    <cellStyle name="Обычный 3 16 16 3" xfId="37995"/>
    <cellStyle name="Обычный 3 16 16 3 2" xfId="37996"/>
    <cellStyle name="Обычный 3 16 16 3 2 2" xfId="37997"/>
    <cellStyle name="Обычный 3 16 16 3 2 2 2" xfId="37998"/>
    <cellStyle name="Обычный 3 16 16 3 2 2 2 2" xfId="37999"/>
    <cellStyle name="Обычный 3 16 16 3 2 2 3" xfId="38000"/>
    <cellStyle name="Обычный 3 16 16 3 2 3" xfId="38001"/>
    <cellStyle name="Обычный 3 16 16 3 2 3 2" xfId="38002"/>
    <cellStyle name="Обычный 3 16 16 3 2 4" xfId="38003"/>
    <cellStyle name="Обычный 3 16 16 3 3" xfId="38004"/>
    <cellStyle name="Обычный 3 16 16 3 3 2" xfId="38005"/>
    <cellStyle name="Обычный 3 16 16 3 3 2 2" xfId="38006"/>
    <cellStyle name="Обычный 3 16 16 3 3 3" xfId="38007"/>
    <cellStyle name="Обычный 3 16 16 3 4" xfId="38008"/>
    <cellStyle name="Обычный 3 16 16 3 4 2" xfId="38009"/>
    <cellStyle name="Обычный 3 16 16 3 5" xfId="38010"/>
    <cellStyle name="Обычный 3 16 16 4" xfId="38011"/>
    <cellStyle name="Обычный 3 16 16 4 2" xfId="38012"/>
    <cellStyle name="Обычный 3 16 16 4 2 2" xfId="38013"/>
    <cellStyle name="Обычный 3 16 16 4 2 2 2" xfId="38014"/>
    <cellStyle name="Обычный 3 16 16 4 2 2 2 2" xfId="38015"/>
    <cellStyle name="Обычный 3 16 16 4 2 2 3" xfId="38016"/>
    <cellStyle name="Обычный 3 16 16 4 2 3" xfId="38017"/>
    <cellStyle name="Обычный 3 16 16 4 2 3 2" xfId="38018"/>
    <cellStyle name="Обычный 3 16 16 4 2 4" xfId="38019"/>
    <cellStyle name="Обычный 3 16 16 4 3" xfId="38020"/>
    <cellStyle name="Обычный 3 16 16 4 3 2" xfId="38021"/>
    <cellStyle name="Обычный 3 16 16 4 3 2 2" xfId="38022"/>
    <cellStyle name="Обычный 3 16 16 4 3 3" xfId="38023"/>
    <cellStyle name="Обычный 3 16 16 4 4" xfId="38024"/>
    <cellStyle name="Обычный 3 16 16 4 4 2" xfId="38025"/>
    <cellStyle name="Обычный 3 16 16 4 5" xfId="38026"/>
    <cellStyle name="Обычный 3 16 16 5" xfId="38027"/>
    <cellStyle name="Обычный 3 16 16 5 2" xfId="38028"/>
    <cellStyle name="Обычный 3 16 16 5 2 2" xfId="38029"/>
    <cellStyle name="Обычный 3 16 16 5 2 2 2" xfId="38030"/>
    <cellStyle name="Обычный 3 16 16 5 2 3" xfId="38031"/>
    <cellStyle name="Обычный 3 16 16 5 3" xfId="38032"/>
    <cellStyle name="Обычный 3 16 16 5 3 2" xfId="38033"/>
    <cellStyle name="Обычный 3 16 16 5 4" xfId="38034"/>
    <cellStyle name="Обычный 3 16 16 6" xfId="38035"/>
    <cellStyle name="Обычный 3 16 16 6 2" xfId="38036"/>
    <cellStyle name="Обычный 3 16 16 6 2 2" xfId="38037"/>
    <cellStyle name="Обычный 3 16 16 6 3" xfId="38038"/>
    <cellStyle name="Обычный 3 16 16 7" xfId="38039"/>
    <cellStyle name="Обычный 3 16 16 7 2" xfId="38040"/>
    <cellStyle name="Обычный 3 16 16 8" xfId="38041"/>
    <cellStyle name="Обычный 3 16 17" xfId="38042"/>
    <cellStyle name="Обычный 3 16 17 2" xfId="38043"/>
    <cellStyle name="Обычный 3 16 17 2 2" xfId="38044"/>
    <cellStyle name="Обычный 3 16 17 2 2 2" xfId="38045"/>
    <cellStyle name="Обычный 3 16 17 2 2 2 2" xfId="38046"/>
    <cellStyle name="Обычный 3 16 17 2 2 2 2 2" xfId="38047"/>
    <cellStyle name="Обычный 3 16 17 2 2 2 2 2 2" xfId="38048"/>
    <cellStyle name="Обычный 3 16 17 2 2 2 2 3" xfId="38049"/>
    <cellStyle name="Обычный 3 16 17 2 2 2 3" xfId="38050"/>
    <cellStyle name="Обычный 3 16 17 2 2 2 3 2" xfId="38051"/>
    <cellStyle name="Обычный 3 16 17 2 2 2 4" xfId="38052"/>
    <cellStyle name="Обычный 3 16 17 2 2 3" xfId="38053"/>
    <cellStyle name="Обычный 3 16 17 2 2 3 2" xfId="38054"/>
    <cellStyle name="Обычный 3 16 17 2 2 3 2 2" xfId="38055"/>
    <cellStyle name="Обычный 3 16 17 2 2 3 3" xfId="38056"/>
    <cellStyle name="Обычный 3 16 17 2 2 4" xfId="38057"/>
    <cellStyle name="Обычный 3 16 17 2 2 4 2" xfId="38058"/>
    <cellStyle name="Обычный 3 16 17 2 2 5" xfId="38059"/>
    <cellStyle name="Обычный 3 16 17 2 3" xfId="38060"/>
    <cellStyle name="Обычный 3 16 17 2 3 2" xfId="38061"/>
    <cellStyle name="Обычный 3 16 17 2 3 2 2" xfId="38062"/>
    <cellStyle name="Обычный 3 16 17 2 3 2 2 2" xfId="38063"/>
    <cellStyle name="Обычный 3 16 17 2 3 2 2 2 2" xfId="38064"/>
    <cellStyle name="Обычный 3 16 17 2 3 2 2 3" xfId="38065"/>
    <cellStyle name="Обычный 3 16 17 2 3 2 3" xfId="38066"/>
    <cellStyle name="Обычный 3 16 17 2 3 2 3 2" xfId="38067"/>
    <cellStyle name="Обычный 3 16 17 2 3 2 4" xfId="38068"/>
    <cellStyle name="Обычный 3 16 17 2 3 3" xfId="38069"/>
    <cellStyle name="Обычный 3 16 17 2 3 3 2" xfId="38070"/>
    <cellStyle name="Обычный 3 16 17 2 3 3 2 2" xfId="38071"/>
    <cellStyle name="Обычный 3 16 17 2 3 3 3" xfId="38072"/>
    <cellStyle name="Обычный 3 16 17 2 3 4" xfId="38073"/>
    <cellStyle name="Обычный 3 16 17 2 3 4 2" xfId="38074"/>
    <cellStyle name="Обычный 3 16 17 2 3 5" xfId="38075"/>
    <cellStyle name="Обычный 3 16 17 2 4" xfId="38076"/>
    <cellStyle name="Обычный 3 16 17 2 4 2" xfId="38077"/>
    <cellStyle name="Обычный 3 16 17 2 4 2 2" xfId="38078"/>
    <cellStyle name="Обычный 3 16 17 2 4 2 2 2" xfId="38079"/>
    <cellStyle name="Обычный 3 16 17 2 4 2 3" xfId="38080"/>
    <cellStyle name="Обычный 3 16 17 2 4 3" xfId="38081"/>
    <cellStyle name="Обычный 3 16 17 2 4 3 2" xfId="38082"/>
    <cellStyle name="Обычный 3 16 17 2 4 4" xfId="38083"/>
    <cellStyle name="Обычный 3 16 17 2 5" xfId="38084"/>
    <cellStyle name="Обычный 3 16 17 2 5 2" xfId="38085"/>
    <cellStyle name="Обычный 3 16 17 2 5 2 2" xfId="38086"/>
    <cellStyle name="Обычный 3 16 17 2 5 3" xfId="38087"/>
    <cellStyle name="Обычный 3 16 17 2 6" xfId="38088"/>
    <cellStyle name="Обычный 3 16 17 2 6 2" xfId="38089"/>
    <cellStyle name="Обычный 3 16 17 2 7" xfId="38090"/>
    <cellStyle name="Обычный 3 16 17 3" xfId="38091"/>
    <cellStyle name="Обычный 3 16 17 3 2" xfId="38092"/>
    <cellStyle name="Обычный 3 16 17 3 2 2" xfId="38093"/>
    <cellStyle name="Обычный 3 16 17 3 2 2 2" xfId="38094"/>
    <cellStyle name="Обычный 3 16 17 3 2 2 2 2" xfId="38095"/>
    <cellStyle name="Обычный 3 16 17 3 2 2 3" xfId="38096"/>
    <cellStyle name="Обычный 3 16 17 3 2 3" xfId="38097"/>
    <cellStyle name="Обычный 3 16 17 3 2 3 2" xfId="38098"/>
    <cellStyle name="Обычный 3 16 17 3 2 4" xfId="38099"/>
    <cellStyle name="Обычный 3 16 17 3 3" xfId="38100"/>
    <cellStyle name="Обычный 3 16 17 3 3 2" xfId="38101"/>
    <cellStyle name="Обычный 3 16 17 3 3 2 2" xfId="38102"/>
    <cellStyle name="Обычный 3 16 17 3 3 3" xfId="38103"/>
    <cellStyle name="Обычный 3 16 17 3 4" xfId="38104"/>
    <cellStyle name="Обычный 3 16 17 3 4 2" xfId="38105"/>
    <cellStyle name="Обычный 3 16 17 3 5" xfId="38106"/>
    <cellStyle name="Обычный 3 16 17 4" xfId="38107"/>
    <cellStyle name="Обычный 3 16 17 4 2" xfId="38108"/>
    <cellStyle name="Обычный 3 16 17 4 2 2" xfId="38109"/>
    <cellStyle name="Обычный 3 16 17 4 2 2 2" xfId="38110"/>
    <cellStyle name="Обычный 3 16 17 4 2 2 2 2" xfId="38111"/>
    <cellStyle name="Обычный 3 16 17 4 2 2 3" xfId="38112"/>
    <cellStyle name="Обычный 3 16 17 4 2 3" xfId="38113"/>
    <cellStyle name="Обычный 3 16 17 4 2 3 2" xfId="38114"/>
    <cellStyle name="Обычный 3 16 17 4 2 4" xfId="38115"/>
    <cellStyle name="Обычный 3 16 17 4 3" xfId="38116"/>
    <cellStyle name="Обычный 3 16 17 4 3 2" xfId="38117"/>
    <cellStyle name="Обычный 3 16 17 4 3 2 2" xfId="38118"/>
    <cellStyle name="Обычный 3 16 17 4 3 3" xfId="38119"/>
    <cellStyle name="Обычный 3 16 17 4 4" xfId="38120"/>
    <cellStyle name="Обычный 3 16 17 4 4 2" xfId="38121"/>
    <cellStyle name="Обычный 3 16 17 4 5" xfId="38122"/>
    <cellStyle name="Обычный 3 16 17 5" xfId="38123"/>
    <cellStyle name="Обычный 3 16 17 5 2" xfId="38124"/>
    <cellStyle name="Обычный 3 16 17 5 2 2" xfId="38125"/>
    <cellStyle name="Обычный 3 16 17 5 2 2 2" xfId="38126"/>
    <cellStyle name="Обычный 3 16 17 5 2 3" xfId="38127"/>
    <cellStyle name="Обычный 3 16 17 5 3" xfId="38128"/>
    <cellStyle name="Обычный 3 16 17 5 3 2" xfId="38129"/>
    <cellStyle name="Обычный 3 16 17 5 4" xfId="38130"/>
    <cellStyle name="Обычный 3 16 17 6" xfId="38131"/>
    <cellStyle name="Обычный 3 16 17 6 2" xfId="38132"/>
    <cellStyle name="Обычный 3 16 17 6 2 2" xfId="38133"/>
    <cellStyle name="Обычный 3 16 17 6 3" xfId="38134"/>
    <cellStyle name="Обычный 3 16 17 7" xfId="38135"/>
    <cellStyle name="Обычный 3 16 17 7 2" xfId="38136"/>
    <cellStyle name="Обычный 3 16 17 8" xfId="38137"/>
    <cellStyle name="Обычный 3 16 18" xfId="38138"/>
    <cellStyle name="Обычный 3 16 18 2" xfId="38139"/>
    <cellStyle name="Обычный 3 16 18 2 2" xfId="38140"/>
    <cellStyle name="Обычный 3 16 18 2 2 2" xfId="38141"/>
    <cellStyle name="Обычный 3 16 18 2 2 2 2" xfId="38142"/>
    <cellStyle name="Обычный 3 16 18 2 2 2 2 2" xfId="38143"/>
    <cellStyle name="Обычный 3 16 18 2 2 2 2 2 2" xfId="38144"/>
    <cellStyle name="Обычный 3 16 18 2 2 2 2 3" xfId="38145"/>
    <cellStyle name="Обычный 3 16 18 2 2 2 3" xfId="38146"/>
    <cellStyle name="Обычный 3 16 18 2 2 2 3 2" xfId="38147"/>
    <cellStyle name="Обычный 3 16 18 2 2 2 4" xfId="38148"/>
    <cellStyle name="Обычный 3 16 18 2 2 3" xfId="38149"/>
    <cellStyle name="Обычный 3 16 18 2 2 3 2" xfId="38150"/>
    <cellStyle name="Обычный 3 16 18 2 2 3 2 2" xfId="38151"/>
    <cellStyle name="Обычный 3 16 18 2 2 3 3" xfId="38152"/>
    <cellStyle name="Обычный 3 16 18 2 2 4" xfId="38153"/>
    <cellStyle name="Обычный 3 16 18 2 2 4 2" xfId="38154"/>
    <cellStyle name="Обычный 3 16 18 2 2 5" xfId="38155"/>
    <cellStyle name="Обычный 3 16 18 2 3" xfId="38156"/>
    <cellStyle name="Обычный 3 16 18 2 3 2" xfId="38157"/>
    <cellStyle name="Обычный 3 16 18 2 3 2 2" xfId="38158"/>
    <cellStyle name="Обычный 3 16 18 2 3 2 2 2" xfId="38159"/>
    <cellStyle name="Обычный 3 16 18 2 3 2 2 2 2" xfId="38160"/>
    <cellStyle name="Обычный 3 16 18 2 3 2 2 3" xfId="38161"/>
    <cellStyle name="Обычный 3 16 18 2 3 2 3" xfId="38162"/>
    <cellStyle name="Обычный 3 16 18 2 3 2 3 2" xfId="38163"/>
    <cellStyle name="Обычный 3 16 18 2 3 2 4" xfId="38164"/>
    <cellStyle name="Обычный 3 16 18 2 3 3" xfId="38165"/>
    <cellStyle name="Обычный 3 16 18 2 3 3 2" xfId="38166"/>
    <cellStyle name="Обычный 3 16 18 2 3 3 2 2" xfId="38167"/>
    <cellStyle name="Обычный 3 16 18 2 3 3 3" xfId="38168"/>
    <cellStyle name="Обычный 3 16 18 2 3 4" xfId="38169"/>
    <cellStyle name="Обычный 3 16 18 2 3 4 2" xfId="38170"/>
    <cellStyle name="Обычный 3 16 18 2 3 5" xfId="38171"/>
    <cellStyle name="Обычный 3 16 18 2 4" xfId="38172"/>
    <cellStyle name="Обычный 3 16 18 2 4 2" xfId="38173"/>
    <cellStyle name="Обычный 3 16 18 2 4 2 2" xfId="38174"/>
    <cellStyle name="Обычный 3 16 18 2 4 2 2 2" xfId="38175"/>
    <cellStyle name="Обычный 3 16 18 2 4 2 3" xfId="38176"/>
    <cellStyle name="Обычный 3 16 18 2 4 3" xfId="38177"/>
    <cellStyle name="Обычный 3 16 18 2 4 3 2" xfId="38178"/>
    <cellStyle name="Обычный 3 16 18 2 4 4" xfId="38179"/>
    <cellStyle name="Обычный 3 16 18 2 5" xfId="38180"/>
    <cellStyle name="Обычный 3 16 18 2 5 2" xfId="38181"/>
    <cellStyle name="Обычный 3 16 18 2 5 2 2" xfId="38182"/>
    <cellStyle name="Обычный 3 16 18 2 5 3" xfId="38183"/>
    <cellStyle name="Обычный 3 16 18 2 6" xfId="38184"/>
    <cellStyle name="Обычный 3 16 18 2 6 2" xfId="38185"/>
    <cellStyle name="Обычный 3 16 18 2 7" xfId="38186"/>
    <cellStyle name="Обычный 3 16 18 3" xfId="38187"/>
    <cellStyle name="Обычный 3 16 18 3 2" xfId="38188"/>
    <cellStyle name="Обычный 3 16 18 3 2 2" xfId="38189"/>
    <cellStyle name="Обычный 3 16 18 3 2 2 2" xfId="38190"/>
    <cellStyle name="Обычный 3 16 18 3 2 2 2 2" xfId="38191"/>
    <cellStyle name="Обычный 3 16 18 3 2 2 3" xfId="38192"/>
    <cellStyle name="Обычный 3 16 18 3 2 3" xfId="38193"/>
    <cellStyle name="Обычный 3 16 18 3 2 3 2" xfId="38194"/>
    <cellStyle name="Обычный 3 16 18 3 2 4" xfId="38195"/>
    <cellStyle name="Обычный 3 16 18 3 3" xfId="38196"/>
    <cellStyle name="Обычный 3 16 18 3 3 2" xfId="38197"/>
    <cellStyle name="Обычный 3 16 18 3 3 2 2" xfId="38198"/>
    <cellStyle name="Обычный 3 16 18 3 3 3" xfId="38199"/>
    <cellStyle name="Обычный 3 16 18 3 4" xfId="38200"/>
    <cellStyle name="Обычный 3 16 18 3 4 2" xfId="38201"/>
    <cellStyle name="Обычный 3 16 18 3 5" xfId="38202"/>
    <cellStyle name="Обычный 3 16 18 4" xfId="38203"/>
    <cellStyle name="Обычный 3 16 18 4 2" xfId="38204"/>
    <cellStyle name="Обычный 3 16 18 4 2 2" xfId="38205"/>
    <cellStyle name="Обычный 3 16 18 4 2 2 2" xfId="38206"/>
    <cellStyle name="Обычный 3 16 18 4 2 2 2 2" xfId="38207"/>
    <cellStyle name="Обычный 3 16 18 4 2 2 3" xfId="38208"/>
    <cellStyle name="Обычный 3 16 18 4 2 3" xfId="38209"/>
    <cellStyle name="Обычный 3 16 18 4 2 3 2" xfId="38210"/>
    <cellStyle name="Обычный 3 16 18 4 2 4" xfId="38211"/>
    <cellStyle name="Обычный 3 16 18 4 3" xfId="38212"/>
    <cellStyle name="Обычный 3 16 18 4 3 2" xfId="38213"/>
    <cellStyle name="Обычный 3 16 18 4 3 2 2" xfId="38214"/>
    <cellStyle name="Обычный 3 16 18 4 3 3" xfId="38215"/>
    <cellStyle name="Обычный 3 16 18 4 4" xfId="38216"/>
    <cellStyle name="Обычный 3 16 18 4 4 2" xfId="38217"/>
    <cellStyle name="Обычный 3 16 18 4 5" xfId="38218"/>
    <cellStyle name="Обычный 3 16 18 5" xfId="38219"/>
    <cellStyle name="Обычный 3 16 18 5 2" xfId="38220"/>
    <cellStyle name="Обычный 3 16 18 5 2 2" xfId="38221"/>
    <cellStyle name="Обычный 3 16 18 5 2 2 2" xfId="38222"/>
    <cellStyle name="Обычный 3 16 18 5 2 3" xfId="38223"/>
    <cellStyle name="Обычный 3 16 18 5 3" xfId="38224"/>
    <cellStyle name="Обычный 3 16 18 5 3 2" xfId="38225"/>
    <cellStyle name="Обычный 3 16 18 5 4" xfId="38226"/>
    <cellStyle name="Обычный 3 16 18 6" xfId="38227"/>
    <cellStyle name="Обычный 3 16 18 6 2" xfId="38228"/>
    <cellStyle name="Обычный 3 16 18 6 2 2" xfId="38229"/>
    <cellStyle name="Обычный 3 16 18 6 3" xfId="38230"/>
    <cellStyle name="Обычный 3 16 18 7" xfId="38231"/>
    <cellStyle name="Обычный 3 16 18 7 2" xfId="38232"/>
    <cellStyle name="Обычный 3 16 18 8" xfId="38233"/>
    <cellStyle name="Обычный 3 16 19" xfId="38234"/>
    <cellStyle name="Обычный 3 16 19 2" xfId="38235"/>
    <cellStyle name="Обычный 3 16 19 2 2" xfId="38236"/>
    <cellStyle name="Обычный 3 16 19 2 2 2" xfId="38237"/>
    <cellStyle name="Обычный 3 16 19 2 2 2 2" xfId="38238"/>
    <cellStyle name="Обычный 3 16 19 2 2 2 2 2" xfId="38239"/>
    <cellStyle name="Обычный 3 16 19 2 2 2 2 2 2" xfId="38240"/>
    <cellStyle name="Обычный 3 16 19 2 2 2 2 3" xfId="38241"/>
    <cellStyle name="Обычный 3 16 19 2 2 2 3" xfId="38242"/>
    <cellStyle name="Обычный 3 16 19 2 2 2 3 2" xfId="38243"/>
    <cellStyle name="Обычный 3 16 19 2 2 2 4" xfId="38244"/>
    <cellStyle name="Обычный 3 16 19 2 2 3" xfId="38245"/>
    <cellStyle name="Обычный 3 16 19 2 2 3 2" xfId="38246"/>
    <cellStyle name="Обычный 3 16 19 2 2 3 2 2" xfId="38247"/>
    <cellStyle name="Обычный 3 16 19 2 2 3 3" xfId="38248"/>
    <cellStyle name="Обычный 3 16 19 2 2 4" xfId="38249"/>
    <cellStyle name="Обычный 3 16 19 2 2 4 2" xfId="38250"/>
    <cellStyle name="Обычный 3 16 19 2 2 5" xfId="38251"/>
    <cellStyle name="Обычный 3 16 19 2 3" xfId="38252"/>
    <cellStyle name="Обычный 3 16 19 2 3 2" xfId="38253"/>
    <cellStyle name="Обычный 3 16 19 2 3 2 2" xfId="38254"/>
    <cellStyle name="Обычный 3 16 19 2 3 2 2 2" xfId="38255"/>
    <cellStyle name="Обычный 3 16 19 2 3 2 2 2 2" xfId="38256"/>
    <cellStyle name="Обычный 3 16 19 2 3 2 2 3" xfId="38257"/>
    <cellStyle name="Обычный 3 16 19 2 3 2 3" xfId="38258"/>
    <cellStyle name="Обычный 3 16 19 2 3 2 3 2" xfId="38259"/>
    <cellStyle name="Обычный 3 16 19 2 3 2 4" xfId="38260"/>
    <cellStyle name="Обычный 3 16 19 2 3 3" xfId="38261"/>
    <cellStyle name="Обычный 3 16 19 2 3 3 2" xfId="38262"/>
    <cellStyle name="Обычный 3 16 19 2 3 3 2 2" xfId="38263"/>
    <cellStyle name="Обычный 3 16 19 2 3 3 3" xfId="38264"/>
    <cellStyle name="Обычный 3 16 19 2 3 4" xfId="38265"/>
    <cellStyle name="Обычный 3 16 19 2 3 4 2" xfId="38266"/>
    <cellStyle name="Обычный 3 16 19 2 3 5" xfId="38267"/>
    <cellStyle name="Обычный 3 16 19 2 4" xfId="38268"/>
    <cellStyle name="Обычный 3 16 19 2 4 2" xfId="38269"/>
    <cellStyle name="Обычный 3 16 19 2 4 2 2" xfId="38270"/>
    <cellStyle name="Обычный 3 16 19 2 4 2 2 2" xfId="38271"/>
    <cellStyle name="Обычный 3 16 19 2 4 2 3" xfId="38272"/>
    <cellStyle name="Обычный 3 16 19 2 4 3" xfId="38273"/>
    <cellStyle name="Обычный 3 16 19 2 4 3 2" xfId="38274"/>
    <cellStyle name="Обычный 3 16 19 2 4 4" xfId="38275"/>
    <cellStyle name="Обычный 3 16 19 2 5" xfId="38276"/>
    <cellStyle name="Обычный 3 16 19 2 5 2" xfId="38277"/>
    <cellStyle name="Обычный 3 16 19 2 5 2 2" xfId="38278"/>
    <cellStyle name="Обычный 3 16 19 2 5 3" xfId="38279"/>
    <cellStyle name="Обычный 3 16 19 2 6" xfId="38280"/>
    <cellStyle name="Обычный 3 16 19 2 6 2" xfId="38281"/>
    <cellStyle name="Обычный 3 16 19 2 7" xfId="38282"/>
    <cellStyle name="Обычный 3 16 19 3" xfId="38283"/>
    <cellStyle name="Обычный 3 16 19 3 2" xfId="38284"/>
    <cellStyle name="Обычный 3 16 19 3 2 2" xfId="38285"/>
    <cellStyle name="Обычный 3 16 19 3 2 2 2" xfId="38286"/>
    <cellStyle name="Обычный 3 16 19 3 2 2 2 2" xfId="38287"/>
    <cellStyle name="Обычный 3 16 19 3 2 2 3" xfId="38288"/>
    <cellStyle name="Обычный 3 16 19 3 2 3" xfId="38289"/>
    <cellStyle name="Обычный 3 16 19 3 2 3 2" xfId="38290"/>
    <cellStyle name="Обычный 3 16 19 3 2 4" xfId="38291"/>
    <cellStyle name="Обычный 3 16 19 3 3" xfId="38292"/>
    <cellStyle name="Обычный 3 16 19 3 3 2" xfId="38293"/>
    <cellStyle name="Обычный 3 16 19 3 3 2 2" xfId="38294"/>
    <cellStyle name="Обычный 3 16 19 3 3 3" xfId="38295"/>
    <cellStyle name="Обычный 3 16 19 3 4" xfId="38296"/>
    <cellStyle name="Обычный 3 16 19 3 4 2" xfId="38297"/>
    <cellStyle name="Обычный 3 16 19 3 5" xfId="38298"/>
    <cellStyle name="Обычный 3 16 19 4" xfId="38299"/>
    <cellStyle name="Обычный 3 16 19 4 2" xfId="38300"/>
    <cellStyle name="Обычный 3 16 19 4 2 2" xfId="38301"/>
    <cellStyle name="Обычный 3 16 19 4 2 2 2" xfId="38302"/>
    <cellStyle name="Обычный 3 16 19 4 2 2 2 2" xfId="38303"/>
    <cellStyle name="Обычный 3 16 19 4 2 2 3" xfId="38304"/>
    <cellStyle name="Обычный 3 16 19 4 2 3" xfId="38305"/>
    <cellStyle name="Обычный 3 16 19 4 2 3 2" xfId="38306"/>
    <cellStyle name="Обычный 3 16 19 4 2 4" xfId="38307"/>
    <cellStyle name="Обычный 3 16 19 4 3" xfId="38308"/>
    <cellStyle name="Обычный 3 16 19 4 3 2" xfId="38309"/>
    <cellStyle name="Обычный 3 16 19 4 3 2 2" xfId="38310"/>
    <cellStyle name="Обычный 3 16 19 4 3 3" xfId="38311"/>
    <cellStyle name="Обычный 3 16 19 4 4" xfId="38312"/>
    <cellStyle name="Обычный 3 16 19 4 4 2" xfId="38313"/>
    <cellStyle name="Обычный 3 16 19 4 5" xfId="38314"/>
    <cellStyle name="Обычный 3 16 19 5" xfId="38315"/>
    <cellStyle name="Обычный 3 16 19 5 2" xfId="38316"/>
    <cellStyle name="Обычный 3 16 19 5 2 2" xfId="38317"/>
    <cellStyle name="Обычный 3 16 19 5 2 2 2" xfId="38318"/>
    <cellStyle name="Обычный 3 16 19 5 2 3" xfId="38319"/>
    <cellStyle name="Обычный 3 16 19 5 3" xfId="38320"/>
    <cellStyle name="Обычный 3 16 19 5 3 2" xfId="38321"/>
    <cellStyle name="Обычный 3 16 19 5 4" xfId="38322"/>
    <cellStyle name="Обычный 3 16 19 6" xfId="38323"/>
    <cellStyle name="Обычный 3 16 19 6 2" xfId="38324"/>
    <cellStyle name="Обычный 3 16 19 6 2 2" xfId="38325"/>
    <cellStyle name="Обычный 3 16 19 6 3" xfId="38326"/>
    <cellStyle name="Обычный 3 16 19 7" xfId="38327"/>
    <cellStyle name="Обычный 3 16 19 7 2" xfId="38328"/>
    <cellStyle name="Обычный 3 16 19 8" xfId="38329"/>
    <cellStyle name="Обычный 3 16 2" xfId="38330"/>
    <cellStyle name="Обычный 3 16 2 2" xfId="38331"/>
    <cellStyle name="Обычный 3 16 2 2 2" xfId="38332"/>
    <cellStyle name="Обычный 3 16 2 2 2 2" xfId="38333"/>
    <cellStyle name="Обычный 3 16 2 2 2 2 2" xfId="38334"/>
    <cellStyle name="Обычный 3 16 2 2 2 2 2 2" xfId="38335"/>
    <cellStyle name="Обычный 3 16 2 2 2 2 2 2 2" xfId="38336"/>
    <cellStyle name="Обычный 3 16 2 2 2 2 2 3" xfId="38337"/>
    <cellStyle name="Обычный 3 16 2 2 2 2 3" xfId="38338"/>
    <cellStyle name="Обычный 3 16 2 2 2 2 3 2" xfId="38339"/>
    <cellStyle name="Обычный 3 16 2 2 2 2 4" xfId="38340"/>
    <cellStyle name="Обычный 3 16 2 2 2 3" xfId="38341"/>
    <cellStyle name="Обычный 3 16 2 2 2 3 2" xfId="38342"/>
    <cellStyle name="Обычный 3 16 2 2 2 3 2 2" xfId="38343"/>
    <cellStyle name="Обычный 3 16 2 2 2 3 3" xfId="38344"/>
    <cellStyle name="Обычный 3 16 2 2 2 4" xfId="38345"/>
    <cellStyle name="Обычный 3 16 2 2 2 4 2" xfId="38346"/>
    <cellStyle name="Обычный 3 16 2 2 2 5" xfId="38347"/>
    <cellStyle name="Обычный 3 16 2 2 3" xfId="38348"/>
    <cellStyle name="Обычный 3 16 2 2 3 2" xfId="38349"/>
    <cellStyle name="Обычный 3 16 2 2 3 2 2" xfId="38350"/>
    <cellStyle name="Обычный 3 16 2 2 3 2 2 2" xfId="38351"/>
    <cellStyle name="Обычный 3 16 2 2 3 2 2 2 2" xfId="38352"/>
    <cellStyle name="Обычный 3 16 2 2 3 2 2 3" xfId="38353"/>
    <cellStyle name="Обычный 3 16 2 2 3 2 3" xfId="38354"/>
    <cellStyle name="Обычный 3 16 2 2 3 2 3 2" xfId="38355"/>
    <cellStyle name="Обычный 3 16 2 2 3 2 4" xfId="38356"/>
    <cellStyle name="Обычный 3 16 2 2 3 3" xfId="38357"/>
    <cellStyle name="Обычный 3 16 2 2 3 3 2" xfId="38358"/>
    <cellStyle name="Обычный 3 16 2 2 3 3 2 2" xfId="38359"/>
    <cellStyle name="Обычный 3 16 2 2 3 3 3" xfId="38360"/>
    <cellStyle name="Обычный 3 16 2 2 3 4" xfId="38361"/>
    <cellStyle name="Обычный 3 16 2 2 3 4 2" xfId="38362"/>
    <cellStyle name="Обычный 3 16 2 2 3 5" xfId="38363"/>
    <cellStyle name="Обычный 3 16 2 2 4" xfId="38364"/>
    <cellStyle name="Обычный 3 16 2 2 4 2" xfId="38365"/>
    <cellStyle name="Обычный 3 16 2 2 4 2 2" xfId="38366"/>
    <cellStyle name="Обычный 3 16 2 2 4 2 2 2" xfId="38367"/>
    <cellStyle name="Обычный 3 16 2 2 4 2 3" xfId="38368"/>
    <cellStyle name="Обычный 3 16 2 2 4 3" xfId="38369"/>
    <cellStyle name="Обычный 3 16 2 2 4 3 2" xfId="38370"/>
    <cellStyle name="Обычный 3 16 2 2 4 4" xfId="38371"/>
    <cellStyle name="Обычный 3 16 2 2 5" xfId="38372"/>
    <cellStyle name="Обычный 3 16 2 2 5 2" xfId="38373"/>
    <cellStyle name="Обычный 3 16 2 2 5 2 2" xfId="38374"/>
    <cellStyle name="Обычный 3 16 2 2 5 3" xfId="38375"/>
    <cellStyle name="Обычный 3 16 2 2 6" xfId="38376"/>
    <cellStyle name="Обычный 3 16 2 2 6 2" xfId="38377"/>
    <cellStyle name="Обычный 3 16 2 2 7" xfId="38378"/>
    <cellStyle name="Обычный 3 16 2 3" xfId="38379"/>
    <cellStyle name="Обычный 3 16 2 3 2" xfId="38380"/>
    <cellStyle name="Обычный 3 16 2 3 2 2" xfId="38381"/>
    <cellStyle name="Обычный 3 16 2 3 2 2 2" xfId="38382"/>
    <cellStyle name="Обычный 3 16 2 3 2 2 2 2" xfId="38383"/>
    <cellStyle name="Обычный 3 16 2 3 2 2 3" xfId="38384"/>
    <cellStyle name="Обычный 3 16 2 3 2 3" xfId="38385"/>
    <cellStyle name="Обычный 3 16 2 3 2 3 2" xfId="38386"/>
    <cellStyle name="Обычный 3 16 2 3 2 4" xfId="38387"/>
    <cellStyle name="Обычный 3 16 2 3 3" xfId="38388"/>
    <cellStyle name="Обычный 3 16 2 3 3 2" xfId="38389"/>
    <cellStyle name="Обычный 3 16 2 3 3 2 2" xfId="38390"/>
    <cellStyle name="Обычный 3 16 2 3 3 3" xfId="38391"/>
    <cellStyle name="Обычный 3 16 2 3 4" xfId="38392"/>
    <cellStyle name="Обычный 3 16 2 3 4 2" xfId="38393"/>
    <cellStyle name="Обычный 3 16 2 3 5" xfId="38394"/>
    <cellStyle name="Обычный 3 16 2 4" xfId="38395"/>
    <cellStyle name="Обычный 3 16 2 4 2" xfId="38396"/>
    <cellStyle name="Обычный 3 16 2 4 2 2" xfId="38397"/>
    <cellStyle name="Обычный 3 16 2 4 2 2 2" xfId="38398"/>
    <cellStyle name="Обычный 3 16 2 4 2 2 2 2" xfId="38399"/>
    <cellStyle name="Обычный 3 16 2 4 2 2 3" xfId="38400"/>
    <cellStyle name="Обычный 3 16 2 4 2 3" xfId="38401"/>
    <cellStyle name="Обычный 3 16 2 4 2 3 2" xfId="38402"/>
    <cellStyle name="Обычный 3 16 2 4 2 4" xfId="38403"/>
    <cellStyle name="Обычный 3 16 2 4 3" xfId="38404"/>
    <cellStyle name="Обычный 3 16 2 4 3 2" xfId="38405"/>
    <cellStyle name="Обычный 3 16 2 4 3 2 2" xfId="38406"/>
    <cellStyle name="Обычный 3 16 2 4 3 3" xfId="38407"/>
    <cellStyle name="Обычный 3 16 2 4 4" xfId="38408"/>
    <cellStyle name="Обычный 3 16 2 4 4 2" xfId="38409"/>
    <cellStyle name="Обычный 3 16 2 4 5" xfId="38410"/>
    <cellStyle name="Обычный 3 16 2 5" xfId="38411"/>
    <cellStyle name="Обычный 3 16 2 5 2" xfId="38412"/>
    <cellStyle name="Обычный 3 16 2 5 2 2" xfId="38413"/>
    <cellStyle name="Обычный 3 16 2 5 2 2 2" xfId="38414"/>
    <cellStyle name="Обычный 3 16 2 5 2 3" xfId="38415"/>
    <cellStyle name="Обычный 3 16 2 5 3" xfId="38416"/>
    <cellStyle name="Обычный 3 16 2 5 3 2" xfId="38417"/>
    <cellStyle name="Обычный 3 16 2 5 4" xfId="38418"/>
    <cellStyle name="Обычный 3 16 2 6" xfId="38419"/>
    <cellStyle name="Обычный 3 16 2 6 2" xfId="38420"/>
    <cellStyle name="Обычный 3 16 2 6 2 2" xfId="38421"/>
    <cellStyle name="Обычный 3 16 2 6 3" xfId="38422"/>
    <cellStyle name="Обычный 3 16 2 7" xfId="38423"/>
    <cellStyle name="Обычный 3 16 2 7 2" xfId="38424"/>
    <cellStyle name="Обычный 3 16 2 8" xfId="38425"/>
    <cellStyle name="Обычный 3 16 20" xfId="38426"/>
    <cellStyle name="Обычный 3 16 20 2" xfId="38427"/>
    <cellStyle name="Обычный 3 16 20 2 2" xfId="38428"/>
    <cellStyle name="Обычный 3 16 20 2 2 2" xfId="38429"/>
    <cellStyle name="Обычный 3 16 20 2 2 2 2" xfId="38430"/>
    <cellStyle name="Обычный 3 16 20 2 2 2 2 2" xfId="38431"/>
    <cellStyle name="Обычный 3 16 20 2 2 2 2 2 2" xfId="38432"/>
    <cellStyle name="Обычный 3 16 20 2 2 2 2 3" xfId="38433"/>
    <cellStyle name="Обычный 3 16 20 2 2 2 3" xfId="38434"/>
    <cellStyle name="Обычный 3 16 20 2 2 2 3 2" xfId="38435"/>
    <cellStyle name="Обычный 3 16 20 2 2 2 4" xfId="38436"/>
    <cellStyle name="Обычный 3 16 20 2 2 3" xfId="38437"/>
    <cellStyle name="Обычный 3 16 20 2 2 3 2" xfId="38438"/>
    <cellStyle name="Обычный 3 16 20 2 2 3 2 2" xfId="38439"/>
    <cellStyle name="Обычный 3 16 20 2 2 3 3" xfId="38440"/>
    <cellStyle name="Обычный 3 16 20 2 2 4" xfId="38441"/>
    <cellStyle name="Обычный 3 16 20 2 2 4 2" xfId="38442"/>
    <cellStyle name="Обычный 3 16 20 2 2 5" xfId="38443"/>
    <cellStyle name="Обычный 3 16 20 2 3" xfId="38444"/>
    <cellStyle name="Обычный 3 16 20 2 3 2" xfId="38445"/>
    <cellStyle name="Обычный 3 16 20 2 3 2 2" xfId="38446"/>
    <cellStyle name="Обычный 3 16 20 2 3 2 2 2" xfId="38447"/>
    <cellStyle name="Обычный 3 16 20 2 3 2 2 2 2" xfId="38448"/>
    <cellStyle name="Обычный 3 16 20 2 3 2 2 3" xfId="38449"/>
    <cellStyle name="Обычный 3 16 20 2 3 2 3" xfId="38450"/>
    <cellStyle name="Обычный 3 16 20 2 3 2 3 2" xfId="38451"/>
    <cellStyle name="Обычный 3 16 20 2 3 2 4" xfId="38452"/>
    <cellStyle name="Обычный 3 16 20 2 3 3" xfId="38453"/>
    <cellStyle name="Обычный 3 16 20 2 3 3 2" xfId="38454"/>
    <cellStyle name="Обычный 3 16 20 2 3 3 2 2" xfId="38455"/>
    <cellStyle name="Обычный 3 16 20 2 3 3 3" xfId="38456"/>
    <cellStyle name="Обычный 3 16 20 2 3 4" xfId="38457"/>
    <cellStyle name="Обычный 3 16 20 2 3 4 2" xfId="38458"/>
    <cellStyle name="Обычный 3 16 20 2 3 5" xfId="38459"/>
    <cellStyle name="Обычный 3 16 20 2 4" xfId="38460"/>
    <cellStyle name="Обычный 3 16 20 2 4 2" xfId="38461"/>
    <cellStyle name="Обычный 3 16 20 2 4 2 2" xfId="38462"/>
    <cellStyle name="Обычный 3 16 20 2 4 2 2 2" xfId="38463"/>
    <cellStyle name="Обычный 3 16 20 2 4 2 3" xfId="38464"/>
    <cellStyle name="Обычный 3 16 20 2 4 3" xfId="38465"/>
    <cellStyle name="Обычный 3 16 20 2 4 3 2" xfId="38466"/>
    <cellStyle name="Обычный 3 16 20 2 4 4" xfId="38467"/>
    <cellStyle name="Обычный 3 16 20 2 5" xfId="38468"/>
    <cellStyle name="Обычный 3 16 20 2 5 2" xfId="38469"/>
    <cellStyle name="Обычный 3 16 20 2 5 2 2" xfId="38470"/>
    <cellStyle name="Обычный 3 16 20 2 5 3" xfId="38471"/>
    <cellStyle name="Обычный 3 16 20 2 6" xfId="38472"/>
    <cellStyle name="Обычный 3 16 20 2 6 2" xfId="38473"/>
    <cellStyle name="Обычный 3 16 20 2 7" xfId="38474"/>
    <cellStyle name="Обычный 3 16 20 3" xfId="38475"/>
    <cellStyle name="Обычный 3 16 20 3 2" xfId="38476"/>
    <cellStyle name="Обычный 3 16 20 3 2 2" xfId="38477"/>
    <cellStyle name="Обычный 3 16 20 3 2 2 2" xfId="38478"/>
    <cellStyle name="Обычный 3 16 20 3 2 2 2 2" xfId="38479"/>
    <cellStyle name="Обычный 3 16 20 3 2 2 3" xfId="38480"/>
    <cellStyle name="Обычный 3 16 20 3 2 3" xfId="38481"/>
    <cellStyle name="Обычный 3 16 20 3 2 3 2" xfId="38482"/>
    <cellStyle name="Обычный 3 16 20 3 2 4" xfId="38483"/>
    <cellStyle name="Обычный 3 16 20 3 3" xfId="38484"/>
    <cellStyle name="Обычный 3 16 20 3 3 2" xfId="38485"/>
    <cellStyle name="Обычный 3 16 20 3 3 2 2" xfId="38486"/>
    <cellStyle name="Обычный 3 16 20 3 3 3" xfId="38487"/>
    <cellStyle name="Обычный 3 16 20 3 4" xfId="38488"/>
    <cellStyle name="Обычный 3 16 20 3 4 2" xfId="38489"/>
    <cellStyle name="Обычный 3 16 20 3 5" xfId="38490"/>
    <cellStyle name="Обычный 3 16 20 4" xfId="38491"/>
    <cellStyle name="Обычный 3 16 20 4 2" xfId="38492"/>
    <cellStyle name="Обычный 3 16 20 4 2 2" xfId="38493"/>
    <cellStyle name="Обычный 3 16 20 4 2 2 2" xfId="38494"/>
    <cellStyle name="Обычный 3 16 20 4 2 2 2 2" xfId="38495"/>
    <cellStyle name="Обычный 3 16 20 4 2 2 3" xfId="38496"/>
    <cellStyle name="Обычный 3 16 20 4 2 3" xfId="38497"/>
    <cellStyle name="Обычный 3 16 20 4 2 3 2" xfId="38498"/>
    <cellStyle name="Обычный 3 16 20 4 2 4" xfId="38499"/>
    <cellStyle name="Обычный 3 16 20 4 3" xfId="38500"/>
    <cellStyle name="Обычный 3 16 20 4 3 2" xfId="38501"/>
    <cellStyle name="Обычный 3 16 20 4 3 2 2" xfId="38502"/>
    <cellStyle name="Обычный 3 16 20 4 3 3" xfId="38503"/>
    <cellStyle name="Обычный 3 16 20 4 4" xfId="38504"/>
    <cellStyle name="Обычный 3 16 20 4 4 2" xfId="38505"/>
    <cellStyle name="Обычный 3 16 20 4 5" xfId="38506"/>
    <cellStyle name="Обычный 3 16 20 5" xfId="38507"/>
    <cellStyle name="Обычный 3 16 20 5 2" xfId="38508"/>
    <cellStyle name="Обычный 3 16 20 5 2 2" xfId="38509"/>
    <cellStyle name="Обычный 3 16 20 5 2 2 2" xfId="38510"/>
    <cellStyle name="Обычный 3 16 20 5 2 3" xfId="38511"/>
    <cellStyle name="Обычный 3 16 20 5 3" xfId="38512"/>
    <cellStyle name="Обычный 3 16 20 5 3 2" xfId="38513"/>
    <cellStyle name="Обычный 3 16 20 5 4" xfId="38514"/>
    <cellStyle name="Обычный 3 16 20 6" xfId="38515"/>
    <cellStyle name="Обычный 3 16 20 6 2" xfId="38516"/>
    <cellStyle name="Обычный 3 16 20 6 2 2" xfId="38517"/>
    <cellStyle name="Обычный 3 16 20 6 3" xfId="38518"/>
    <cellStyle name="Обычный 3 16 20 7" xfId="38519"/>
    <cellStyle name="Обычный 3 16 20 7 2" xfId="38520"/>
    <cellStyle name="Обычный 3 16 20 8" xfId="38521"/>
    <cellStyle name="Обычный 3 16 21" xfId="38522"/>
    <cellStyle name="Обычный 3 16 21 2" xfId="38523"/>
    <cellStyle name="Обычный 3 16 21 2 2" xfId="38524"/>
    <cellStyle name="Обычный 3 16 21 2 2 2" xfId="38525"/>
    <cellStyle name="Обычный 3 16 21 2 2 2 2" xfId="38526"/>
    <cellStyle name="Обычный 3 16 21 2 2 2 2 2" xfId="38527"/>
    <cellStyle name="Обычный 3 16 21 2 2 2 2 2 2" xfId="38528"/>
    <cellStyle name="Обычный 3 16 21 2 2 2 2 3" xfId="38529"/>
    <cellStyle name="Обычный 3 16 21 2 2 2 3" xfId="38530"/>
    <cellStyle name="Обычный 3 16 21 2 2 2 3 2" xfId="38531"/>
    <cellStyle name="Обычный 3 16 21 2 2 2 4" xfId="38532"/>
    <cellStyle name="Обычный 3 16 21 2 2 3" xfId="38533"/>
    <cellStyle name="Обычный 3 16 21 2 2 3 2" xfId="38534"/>
    <cellStyle name="Обычный 3 16 21 2 2 3 2 2" xfId="38535"/>
    <cellStyle name="Обычный 3 16 21 2 2 3 3" xfId="38536"/>
    <cellStyle name="Обычный 3 16 21 2 2 4" xfId="38537"/>
    <cellStyle name="Обычный 3 16 21 2 2 4 2" xfId="38538"/>
    <cellStyle name="Обычный 3 16 21 2 2 5" xfId="38539"/>
    <cellStyle name="Обычный 3 16 21 2 3" xfId="38540"/>
    <cellStyle name="Обычный 3 16 21 2 3 2" xfId="38541"/>
    <cellStyle name="Обычный 3 16 21 2 3 2 2" xfId="38542"/>
    <cellStyle name="Обычный 3 16 21 2 3 2 2 2" xfId="38543"/>
    <cellStyle name="Обычный 3 16 21 2 3 2 2 2 2" xfId="38544"/>
    <cellStyle name="Обычный 3 16 21 2 3 2 2 3" xfId="38545"/>
    <cellStyle name="Обычный 3 16 21 2 3 2 3" xfId="38546"/>
    <cellStyle name="Обычный 3 16 21 2 3 2 3 2" xfId="38547"/>
    <cellStyle name="Обычный 3 16 21 2 3 2 4" xfId="38548"/>
    <cellStyle name="Обычный 3 16 21 2 3 3" xfId="38549"/>
    <cellStyle name="Обычный 3 16 21 2 3 3 2" xfId="38550"/>
    <cellStyle name="Обычный 3 16 21 2 3 3 2 2" xfId="38551"/>
    <cellStyle name="Обычный 3 16 21 2 3 3 3" xfId="38552"/>
    <cellStyle name="Обычный 3 16 21 2 3 4" xfId="38553"/>
    <cellStyle name="Обычный 3 16 21 2 3 4 2" xfId="38554"/>
    <cellStyle name="Обычный 3 16 21 2 3 5" xfId="38555"/>
    <cellStyle name="Обычный 3 16 21 2 4" xfId="38556"/>
    <cellStyle name="Обычный 3 16 21 2 4 2" xfId="38557"/>
    <cellStyle name="Обычный 3 16 21 2 4 2 2" xfId="38558"/>
    <cellStyle name="Обычный 3 16 21 2 4 2 2 2" xfId="38559"/>
    <cellStyle name="Обычный 3 16 21 2 4 2 3" xfId="38560"/>
    <cellStyle name="Обычный 3 16 21 2 4 3" xfId="38561"/>
    <cellStyle name="Обычный 3 16 21 2 4 3 2" xfId="38562"/>
    <cellStyle name="Обычный 3 16 21 2 4 4" xfId="38563"/>
    <cellStyle name="Обычный 3 16 21 2 5" xfId="38564"/>
    <cellStyle name="Обычный 3 16 21 2 5 2" xfId="38565"/>
    <cellStyle name="Обычный 3 16 21 2 5 2 2" xfId="38566"/>
    <cellStyle name="Обычный 3 16 21 2 5 3" xfId="38567"/>
    <cellStyle name="Обычный 3 16 21 2 6" xfId="38568"/>
    <cellStyle name="Обычный 3 16 21 2 6 2" xfId="38569"/>
    <cellStyle name="Обычный 3 16 21 2 7" xfId="38570"/>
    <cellStyle name="Обычный 3 16 21 3" xfId="38571"/>
    <cellStyle name="Обычный 3 16 21 3 2" xfId="38572"/>
    <cellStyle name="Обычный 3 16 21 3 2 2" xfId="38573"/>
    <cellStyle name="Обычный 3 16 21 3 2 2 2" xfId="38574"/>
    <cellStyle name="Обычный 3 16 21 3 2 2 2 2" xfId="38575"/>
    <cellStyle name="Обычный 3 16 21 3 2 2 3" xfId="38576"/>
    <cellStyle name="Обычный 3 16 21 3 2 3" xfId="38577"/>
    <cellStyle name="Обычный 3 16 21 3 2 3 2" xfId="38578"/>
    <cellStyle name="Обычный 3 16 21 3 2 4" xfId="38579"/>
    <cellStyle name="Обычный 3 16 21 3 3" xfId="38580"/>
    <cellStyle name="Обычный 3 16 21 3 3 2" xfId="38581"/>
    <cellStyle name="Обычный 3 16 21 3 3 2 2" xfId="38582"/>
    <cellStyle name="Обычный 3 16 21 3 3 3" xfId="38583"/>
    <cellStyle name="Обычный 3 16 21 3 4" xfId="38584"/>
    <cellStyle name="Обычный 3 16 21 3 4 2" xfId="38585"/>
    <cellStyle name="Обычный 3 16 21 3 5" xfId="38586"/>
    <cellStyle name="Обычный 3 16 21 4" xfId="38587"/>
    <cellStyle name="Обычный 3 16 21 4 2" xfId="38588"/>
    <cellStyle name="Обычный 3 16 21 4 2 2" xfId="38589"/>
    <cellStyle name="Обычный 3 16 21 4 2 2 2" xfId="38590"/>
    <cellStyle name="Обычный 3 16 21 4 2 2 2 2" xfId="38591"/>
    <cellStyle name="Обычный 3 16 21 4 2 2 3" xfId="38592"/>
    <cellStyle name="Обычный 3 16 21 4 2 3" xfId="38593"/>
    <cellStyle name="Обычный 3 16 21 4 2 3 2" xfId="38594"/>
    <cellStyle name="Обычный 3 16 21 4 2 4" xfId="38595"/>
    <cellStyle name="Обычный 3 16 21 4 3" xfId="38596"/>
    <cellStyle name="Обычный 3 16 21 4 3 2" xfId="38597"/>
    <cellStyle name="Обычный 3 16 21 4 3 2 2" xfId="38598"/>
    <cellStyle name="Обычный 3 16 21 4 3 3" xfId="38599"/>
    <cellStyle name="Обычный 3 16 21 4 4" xfId="38600"/>
    <cellStyle name="Обычный 3 16 21 4 4 2" xfId="38601"/>
    <cellStyle name="Обычный 3 16 21 4 5" xfId="38602"/>
    <cellStyle name="Обычный 3 16 21 5" xfId="38603"/>
    <cellStyle name="Обычный 3 16 21 5 2" xfId="38604"/>
    <cellStyle name="Обычный 3 16 21 5 2 2" xfId="38605"/>
    <cellStyle name="Обычный 3 16 21 5 2 2 2" xfId="38606"/>
    <cellStyle name="Обычный 3 16 21 5 2 3" xfId="38607"/>
    <cellStyle name="Обычный 3 16 21 5 3" xfId="38608"/>
    <cellStyle name="Обычный 3 16 21 5 3 2" xfId="38609"/>
    <cellStyle name="Обычный 3 16 21 5 4" xfId="38610"/>
    <cellStyle name="Обычный 3 16 21 6" xfId="38611"/>
    <cellStyle name="Обычный 3 16 21 6 2" xfId="38612"/>
    <cellStyle name="Обычный 3 16 21 6 2 2" xfId="38613"/>
    <cellStyle name="Обычный 3 16 21 6 3" xfId="38614"/>
    <cellStyle name="Обычный 3 16 21 7" xfId="38615"/>
    <cellStyle name="Обычный 3 16 21 7 2" xfId="38616"/>
    <cellStyle name="Обычный 3 16 21 8" xfId="38617"/>
    <cellStyle name="Обычный 3 16 22" xfId="38618"/>
    <cellStyle name="Обычный 3 16 22 2" xfId="38619"/>
    <cellStyle name="Обычный 3 16 22 2 2" xfId="38620"/>
    <cellStyle name="Обычный 3 16 22 2 2 2" xfId="38621"/>
    <cellStyle name="Обычный 3 16 22 2 2 2 2" xfId="38622"/>
    <cellStyle name="Обычный 3 16 22 2 2 2 2 2" xfId="38623"/>
    <cellStyle name="Обычный 3 16 22 2 2 2 2 2 2" xfId="38624"/>
    <cellStyle name="Обычный 3 16 22 2 2 2 2 3" xfId="38625"/>
    <cellStyle name="Обычный 3 16 22 2 2 2 3" xfId="38626"/>
    <cellStyle name="Обычный 3 16 22 2 2 2 3 2" xfId="38627"/>
    <cellStyle name="Обычный 3 16 22 2 2 2 4" xfId="38628"/>
    <cellStyle name="Обычный 3 16 22 2 2 3" xfId="38629"/>
    <cellStyle name="Обычный 3 16 22 2 2 3 2" xfId="38630"/>
    <cellStyle name="Обычный 3 16 22 2 2 3 2 2" xfId="38631"/>
    <cellStyle name="Обычный 3 16 22 2 2 3 3" xfId="38632"/>
    <cellStyle name="Обычный 3 16 22 2 2 4" xfId="38633"/>
    <cellStyle name="Обычный 3 16 22 2 2 4 2" xfId="38634"/>
    <cellStyle name="Обычный 3 16 22 2 2 5" xfId="38635"/>
    <cellStyle name="Обычный 3 16 22 2 3" xfId="38636"/>
    <cellStyle name="Обычный 3 16 22 2 3 2" xfId="38637"/>
    <cellStyle name="Обычный 3 16 22 2 3 2 2" xfId="38638"/>
    <cellStyle name="Обычный 3 16 22 2 3 2 2 2" xfId="38639"/>
    <cellStyle name="Обычный 3 16 22 2 3 2 2 2 2" xfId="38640"/>
    <cellStyle name="Обычный 3 16 22 2 3 2 2 3" xfId="38641"/>
    <cellStyle name="Обычный 3 16 22 2 3 2 3" xfId="38642"/>
    <cellStyle name="Обычный 3 16 22 2 3 2 3 2" xfId="38643"/>
    <cellStyle name="Обычный 3 16 22 2 3 2 4" xfId="38644"/>
    <cellStyle name="Обычный 3 16 22 2 3 3" xfId="38645"/>
    <cellStyle name="Обычный 3 16 22 2 3 3 2" xfId="38646"/>
    <cellStyle name="Обычный 3 16 22 2 3 3 2 2" xfId="38647"/>
    <cellStyle name="Обычный 3 16 22 2 3 3 3" xfId="38648"/>
    <cellStyle name="Обычный 3 16 22 2 3 4" xfId="38649"/>
    <cellStyle name="Обычный 3 16 22 2 3 4 2" xfId="38650"/>
    <cellStyle name="Обычный 3 16 22 2 3 5" xfId="38651"/>
    <cellStyle name="Обычный 3 16 22 2 4" xfId="38652"/>
    <cellStyle name="Обычный 3 16 22 2 4 2" xfId="38653"/>
    <cellStyle name="Обычный 3 16 22 2 4 2 2" xfId="38654"/>
    <cellStyle name="Обычный 3 16 22 2 4 2 2 2" xfId="38655"/>
    <cellStyle name="Обычный 3 16 22 2 4 2 3" xfId="38656"/>
    <cellStyle name="Обычный 3 16 22 2 4 3" xfId="38657"/>
    <cellStyle name="Обычный 3 16 22 2 4 3 2" xfId="38658"/>
    <cellStyle name="Обычный 3 16 22 2 4 4" xfId="38659"/>
    <cellStyle name="Обычный 3 16 22 2 5" xfId="38660"/>
    <cellStyle name="Обычный 3 16 22 2 5 2" xfId="38661"/>
    <cellStyle name="Обычный 3 16 22 2 5 2 2" xfId="38662"/>
    <cellStyle name="Обычный 3 16 22 2 5 3" xfId="38663"/>
    <cellStyle name="Обычный 3 16 22 2 6" xfId="38664"/>
    <cellStyle name="Обычный 3 16 22 2 6 2" xfId="38665"/>
    <cellStyle name="Обычный 3 16 22 2 7" xfId="38666"/>
    <cellStyle name="Обычный 3 16 22 3" xfId="38667"/>
    <cellStyle name="Обычный 3 16 22 3 2" xfId="38668"/>
    <cellStyle name="Обычный 3 16 22 3 2 2" xfId="38669"/>
    <cellStyle name="Обычный 3 16 22 3 2 2 2" xfId="38670"/>
    <cellStyle name="Обычный 3 16 22 3 2 2 2 2" xfId="38671"/>
    <cellStyle name="Обычный 3 16 22 3 2 2 3" xfId="38672"/>
    <cellStyle name="Обычный 3 16 22 3 2 3" xfId="38673"/>
    <cellStyle name="Обычный 3 16 22 3 2 3 2" xfId="38674"/>
    <cellStyle name="Обычный 3 16 22 3 2 4" xfId="38675"/>
    <cellStyle name="Обычный 3 16 22 3 3" xfId="38676"/>
    <cellStyle name="Обычный 3 16 22 3 3 2" xfId="38677"/>
    <cellStyle name="Обычный 3 16 22 3 3 2 2" xfId="38678"/>
    <cellStyle name="Обычный 3 16 22 3 3 3" xfId="38679"/>
    <cellStyle name="Обычный 3 16 22 3 4" xfId="38680"/>
    <cellStyle name="Обычный 3 16 22 3 4 2" xfId="38681"/>
    <cellStyle name="Обычный 3 16 22 3 5" xfId="38682"/>
    <cellStyle name="Обычный 3 16 22 4" xfId="38683"/>
    <cellStyle name="Обычный 3 16 22 4 2" xfId="38684"/>
    <cellStyle name="Обычный 3 16 22 4 2 2" xfId="38685"/>
    <cellStyle name="Обычный 3 16 22 4 2 2 2" xfId="38686"/>
    <cellStyle name="Обычный 3 16 22 4 2 2 2 2" xfId="38687"/>
    <cellStyle name="Обычный 3 16 22 4 2 2 3" xfId="38688"/>
    <cellStyle name="Обычный 3 16 22 4 2 3" xfId="38689"/>
    <cellStyle name="Обычный 3 16 22 4 2 3 2" xfId="38690"/>
    <cellStyle name="Обычный 3 16 22 4 2 4" xfId="38691"/>
    <cellStyle name="Обычный 3 16 22 4 3" xfId="38692"/>
    <cellStyle name="Обычный 3 16 22 4 3 2" xfId="38693"/>
    <cellStyle name="Обычный 3 16 22 4 3 2 2" xfId="38694"/>
    <cellStyle name="Обычный 3 16 22 4 3 3" xfId="38695"/>
    <cellStyle name="Обычный 3 16 22 4 4" xfId="38696"/>
    <cellStyle name="Обычный 3 16 22 4 4 2" xfId="38697"/>
    <cellStyle name="Обычный 3 16 22 4 5" xfId="38698"/>
    <cellStyle name="Обычный 3 16 22 5" xfId="38699"/>
    <cellStyle name="Обычный 3 16 22 5 2" xfId="38700"/>
    <cellStyle name="Обычный 3 16 22 5 2 2" xfId="38701"/>
    <cellStyle name="Обычный 3 16 22 5 2 2 2" xfId="38702"/>
    <cellStyle name="Обычный 3 16 22 5 2 3" xfId="38703"/>
    <cellStyle name="Обычный 3 16 22 5 3" xfId="38704"/>
    <cellStyle name="Обычный 3 16 22 5 3 2" xfId="38705"/>
    <cellStyle name="Обычный 3 16 22 5 4" xfId="38706"/>
    <cellStyle name="Обычный 3 16 22 6" xfId="38707"/>
    <cellStyle name="Обычный 3 16 22 6 2" xfId="38708"/>
    <cellStyle name="Обычный 3 16 22 6 2 2" xfId="38709"/>
    <cellStyle name="Обычный 3 16 22 6 3" xfId="38710"/>
    <cellStyle name="Обычный 3 16 22 7" xfId="38711"/>
    <cellStyle name="Обычный 3 16 22 7 2" xfId="38712"/>
    <cellStyle name="Обычный 3 16 22 8" xfId="38713"/>
    <cellStyle name="Обычный 3 16 23" xfId="38714"/>
    <cellStyle name="Обычный 3 16 23 2" xfId="38715"/>
    <cellStyle name="Обычный 3 16 23 2 2" xfId="38716"/>
    <cellStyle name="Обычный 3 16 23 2 2 2" xfId="38717"/>
    <cellStyle name="Обычный 3 16 23 2 2 2 2" xfId="38718"/>
    <cellStyle name="Обычный 3 16 23 2 2 2 2 2" xfId="38719"/>
    <cellStyle name="Обычный 3 16 23 2 2 2 2 2 2" xfId="38720"/>
    <cellStyle name="Обычный 3 16 23 2 2 2 2 3" xfId="38721"/>
    <cellStyle name="Обычный 3 16 23 2 2 2 3" xfId="38722"/>
    <cellStyle name="Обычный 3 16 23 2 2 2 3 2" xfId="38723"/>
    <cellStyle name="Обычный 3 16 23 2 2 2 4" xfId="38724"/>
    <cellStyle name="Обычный 3 16 23 2 2 3" xfId="38725"/>
    <cellStyle name="Обычный 3 16 23 2 2 3 2" xfId="38726"/>
    <cellStyle name="Обычный 3 16 23 2 2 3 2 2" xfId="38727"/>
    <cellStyle name="Обычный 3 16 23 2 2 3 3" xfId="38728"/>
    <cellStyle name="Обычный 3 16 23 2 2 4" xfId="38729"/>
    <cellStyle name="Обычный 3 16 23 2 2 4 2" xfId="38730"/>
    <cellStyle name="Обычный 3 16 23 2 2 5" xfId="38731"/>
    <cellStyle name="Обычный 3 16 23 2 3" xfId="38732"/>
    <cellStyle name="Обычный 3 16 23 2 3 2" xfId="38733"/>
    <cellStyle name="Обычный 3 16 23 2 3 2 2" xfId="38734"/>
    <cellStyle name="Обычный 3 16 23 2 3 2 2 2" xfId="38735"/>
    <cellStyle name="Обычный 3 16 23 2 3 2 2 2 2" xfId="38736"/>
    <cellStyle name="Обычный 3 16 23 2 3 2 2 3" xfId="38737"/>
    <cellStyle name="Обычный 3 16 23 2 3 2 3" xfId="38738"/>
    <cellStyle name="Обычный 3 16 23 2 3 2 3 2" xfId="38739"/>
    <cellStyle name="Обычный 3 16 23 2 3 2 4" xfId="38740"/>
    <cellStyle name="Обычный 3 16 23 2 3 3" xfId="38741"/>
    <cellStyle name="Обычный 3 16 23 2 3 3 2" xfId="38742"/>
    <cellStyle name="Обычный 3 16 23 2 3 3 2 2" xfId="38743"/>
    <cellStyle name="Обычный 3 16 23 2 3 3 3" xfId="38744"/>
    <cellStyle name="Обычный 3 16 23 2 3 4" xfId="38745"/>
    <cellStyle name="Обычный 3 16 23 2 3 4 2" xfId="38746"/>
    <cellStyle name="Обычный 3 16 23 2 3 5" xfId="38747"/>
    <cellStyle name="Обычный 3 16 23 2 4" xfId="38748"/>
    <cellStyle name="Обычный 3 16 23 2 4 2" xfId="38749"/>
    <cellStyle name="Обычный 3 16 23 2 4 2 2" xfId="38750"/>
    <cellStyle name="Обычный 3 16 23 2 4 2 2 2" xfId="38751"/>
    <cellStyle name="Обычный 3 16 23 2 4 2 3" xfId="38752"/>
    <cellStyle name="Обычный 3 16 23 2 4 3" xfId="38753"/>
    <cellStyle name="Обычный 3 16 23 2 4 3 2" xfId="38754"/>
    <cellStyle name="Обычный 3 16 23 2 4 4" xfId="38755"/>
    <cellStyle name="Обычный 3 16 23 2 5" xfId="38756"/>
    <cellStyle name="Обычный 3 16 23 2 5 2" xfId="38757"/>
    <cellStyle name="Обычный 3 16 23 2 5 2 2" xfId="38758"/>
    <cellStyle name="Обычный 3 16 23 2 5 3" xfId="38759"/>
    <cellStyle name="Обычный 3 16 23 2 6" xfId="38760"/>
    <cellStyle name="Обычный 3 16 23 2 6 2" xfId="38761"/>
    <cellStyle name="Обычный 3 16 23 2 7" xfId="38762"/>
    <cellStyle name="Обычный 3 16 23 3" xfId="38763"/>
    <cellStyle name="Обычный 3 16 23 3 2" xfId="38764"/>
    <cellStyle name="Обычный 3 16 23 3 2 2" xfId="38765"/>
    <cellStyle name="Обычный 3 16 23 3 2 2 2" xfId="38766"/>
    <cellStyle name="Обычный 3 16 23 3 2 2 2 2" xfId="38767"/>
    <cellStyle name="Обычный 3 16 23 3 2 2 3" xfId="38768"/>
    <cellStyle name="Обычный 3 16 23 3 2 3" xfId="38769"/>
    <cellStyle name="Обычный 3 16 23 3 2 3 2" xfId="38770"/>
    <cellStyle name="Обычный 3 16 23 3 2 4" xfId="38771"/>
    <cellStyle name="Обычный 3 16 23 3 3" xfId="38772"/>
    <cellStyle name="Обычный 3 16 23 3 3 2" xfId="38773"/>
    <cellStyle name="Обычный 3 16 23 3 3 2 2" xfId="38774"/>
    <cellStyle name="Обычный 3 16 23 3 3 3" xfId="38775"/>
    <cellStyle name="Обычный 3 16 23 3 4" xfId="38776"/>
    <cellStyle name="Обычный 3 16 23 3 4 2" xfId="38777"/>
    <cellStyle name="Обычный 3 16 23 3 5" xfId="38778"/>
    <cellStyle name="Обычный 3 16 23 4" xfId="38779"/>
    <cellStyle name="Обычный 3 16 23 4 2" xfId="38780"/>
    <cellStyle name="Обычный 3 16 23 4 2 2" xfId="38781"/>
    <cellStyle name="Обычный 3 16 23 4 2 2 2" xfId="38782"/>
    <cellStyle name="Обычный 3 16 23 4 2 2 2 2" xfId="38783"/>
    <cellStyle name="Обычный 3 16 23 4 2 2 3" xfId="38784"/>
    <cellStyle name="Обычный 3 16 23 4 2 3" xfId="38785"/>
    <cellStyle name="Обычный 3 16 23 4 2 3 2" xfId="38786"/>
    <cellStyle name="Обычный 3 16 23 4 2 4" xfId="38787"/>
    <cellStyle name="Обычный 3 16 23 4 3" xfId="38788"/>
    <cellStyle name="Обычный 3 16 23 4 3 2" xfId="38789"/>
    <cellStyle name="Обычный 3 16 23 4 3 2 2" xfId="38790"/>
    <cellStyle name="Обычный 3 16 23 4 3 3" xfId="38791"/>
    <cellStyle name="Обычный 3 16 23 4 4" xfId="38792"/>
    <cellStyle name="Обычный 3 16 23 4 4 2" xfId="38793"/>
    <cellStyle name="Обычный 3 16 23 4 5" xfId="38794"/>
    <cellStyle name="Обычный 3 16 23 5" xfId="38795"/>
    <cellStyle name="Обычный 3 16 23 5 2" xfId="38796"/>
    <cellStyle name="Обычный 3 16 23 5 2 2" xfId="38797"/>
    <cellStyle name="Обычный 3 16 23 5 2 2 2" xfId="38798"/>
    <cellStyle name="Обычный 3 16 23 5 2 3" xfId="38799"/>
    <cellStyle name="Обычный 3 16 23 5 3" xfId="38800"/>
    <cellStyle name="Обычный 3 16 23 5 3 2" xfId="38801"/>
    <cellStyle name="Обычный 3 16 23 5 4" xfId="38802"/>
    <cellStyle name="Обычный 3 16 23 6" xfId="38803"/>
    <cellStyle name="Обычный 3 16 23 6 2" xfId="38804"/>
    <cellStyle name="Обычный 3 16 23 6 2 2" xfId="38805"/>
    <cellStyle name="Обычный 3 16 23 6 3" xfId="38806"/>
    <cellStyle name="Обычный 3 16 23 7" xfId="38807"/>
    <cellStyle name="Обычный 3 16 23 7 2" xfId="38808"/>
    <cellStyle name="Обычный 3 16 23 8" xfId="38809"/>
    <cellStyle name="Обычный 3 16 24" xfId="38810"/>
    <cellStyle name="Обычный 3 16 24 2" xfId="38811"/>
    <cellStyle name="Обычный 3 16 24 2 2" xfId="38812"/>
    <cellStyle name="Обычный 3 16 24 2 2 2" xfId="38813"/>
    <cellStyle name="Обычный 3 16 24 2 2 2 2" xfId="38814"/>
    <cellStyle name="Обычный 3 16 24 2 2 2 2 2" xfId="38815"/>
    <cellStyle name="Обычный 3 16 24 2 2 2 2 2 2" xfId="38816"/>
    <cellStyle name="Обычный 3 16 24 2 2 2 2 3" xfId="38817"/>
    <cellStyle name="Обычный 3 16 24 2 2 2 3" xfId="38818"/>
    <cellStyle name="Обычный 3 16 24 2 2 2 3 2" xfId="38819"/>
    <cellStyle name="Обычный 3 16 24 2 2 2 4" xfId="38820"/>
    <cellStyle name="Обычный 3 16 24 2 2 3" xfId="38821"/>
    <cellStyle name="Обычный 3 16 24 2 2 3 2" xfId="38822"/>
    <cellStyle name="Обычный 3 16 24 2 2 3 2 2" xfId="38823"/>
    <cellStyle name="Обычный 3 16 24 2 2 3 3" xfId="38824"/>
    <cellStyle name="Обычный 3 16 24 2 2 4" xfId="38825"/>
    <cellStyle name="Обычный 3 16 24 2 2 4 2" xfId="38826"/>
    <cellStyle name="Обычный 3 16 24 2 2 5" xfId="38827"/>
    <cellStyle name="Обычный 3 16 24 2 3" xfId="38828"/>
    <cellStyle name="Обычный 3 16 24 2 3 2" xfId="38829"/>
    <cellStyle name="Обычный 3 16 24 2 3 2 2" xfId="38830"/>
    <cellStyle name="Обычный 3 16 24 2 3 2 2 2" xfId="38831"/>
    <cellStyle name="Обычный 3 16 24 2 3 2 2 2 2" xfId="38832"/>
    <cellStyle name="Обычный 3 16 24 2 3 2 2 3" xfId="38833"/>
    <cellStyle name="Обычный 3 16 24 2 3 2 3" xfId="38834"/>
    <cellStyle name="Обычный 3 16 24 2 3 2 3 2" xfId="38835"/>
    <cellStyle name="Обычный 3 16 24 2 3 2 4" xfId="38836"/>
    <cellStyle name="Обычный 3 16 24 2 3 3" xfId="38837"/>
    <cellStyle name="Обычный 3 16 24 2 3 3 2" xfId="38838"/>
    <cellStyle name="Обычный 3 16 24 2 3 3 2 2" xfId="38839"/>
    <cellStyle name="Обычный 3 16 24 2 3 3 3" xfId="38840"/>
    <cellStyle name="Обычный 3 16 24 2 3 4" xfId="38841"/>
    <cellStyle name="Обычный 3 16 24 2 3 4 2" xfId="38842"/>
    <cellStyle name="Обычный 3 16 24 2 3 5" xfId="38843"/>
    <cellStyle name="Обычный 3 16 24 2 4" xfId="38844"/>
    <cellStyle name="Обычный 3 16 24 2 4 2" xfId="38845"/>
    <cellStyle name="Обычный 3 16 24 2 4 2 2" xfId="38846"/>
    <cellStyle name="Обычный 3 16 24 2 4 2 2 2" xfId="38847"/>
    <cellStyle name="Обычный 3 16 24 2 4 2 3" xfId="38848"/>
    <cellStyle name="Обычный 3 16 24 2 4 3" xfId="38849"/>
    <cellStyle name="Обычный 3 16 24 2 4 3 2" xfId="38850"/>
    <cellStyle name="Обычный 3 16 24 2 4 4" xfId="38851"/>
    <cellStyle name="Обычный 3 16 24 2 5" xfId="38852"/>
    <cellStyle name="Обычный 3 16 24 2 5 2" xfId="38853"/>
    <cellStyle name="Обычный 3 16 24 2 5 2 2" xfId="38854"/>
    <cellStyle name="Обычный 3 16 24 2 5 3" xfId="38855"/>
    <cellStyle name="Обычный 3 16 24 2 6" xfId="38856"/>
    <cellStyle name="Обычный 3 16 24 2 6 2" xfId="38857"/>
    <cellStyle name="Обычный 3 16 24 2 7" xfId="38858"/>
    <cellStyle name="Обычный 3 16 24 3" xfId="38859"/>
    <cellStyle name="Обычный 3 16 24 3 2" xfId="38860"/>
    <cellStyle name="Обычный 3 16 24 3 2 2" xfId="38861"/>
    <cellStyle name="Обычный 3 16 24 3 2 2 2" xfId="38862"/>
    <cellStyle name="Обычный 3 16 24 3 2 2 2 2" xfId="38863"/>
    <cellStyle name="Обычный 3 16 24 3 2 2 3" xfId="38864"/>
    <cellStyle name="Обычный 3 16 24 3 2 3" xfId="38865"/>
    <cellStyle name="Обычный 3 16 24 3 2 3 2" xfId="38866"/>
    <cellStyle name="Обычный 3 16 24 3 2 4" xfId="38867"/>
    <cellStyle name="Обычный 3 16 24 3 3" xfId="38868"/>
    <cellStyle name="Обычный 3 16 24 3 3 2" xfId="38869"/>
    <cellStyle name="Обычный 3 16 24 3 3 2 2" xfId="38870"/>
    <cellStyle name="Обычный 3 16 24 3 3 3" xfId="38871"/>
    <cellStyle name="Обычный 3 16 24 3 4" xfId="38872"/>
    <cellStyle name="Обычный 3 16 24 3 4 2" xfId="38873"/>
    <cellStyle name="Обычный 3 16 24 3 5" xfId="38874"/>
    <cellStyle name="Обычный 3 16 24 4" xfId="38875"/>
    <cellStyle name="Обычный 3 16 24 4 2" xfId="38876"/>
    <cellStyle name="Обычный 3 16 24 4 2 2" xfId="38877"/>
    <cellStyle name="Обычный 3 16 24 4 2 2 2" xfId="38878"/>
    <cellStyle name="Обычный 3 16 24 4 2 2 2 2" xfId="38879"/>
    <cellStyle name="Обычный 3 16 24 4 2 2 3" xfId="38880"/>
    <cellStyle name="Обычный 3 16 24 4 2 3" xfId="38881"/>
    <cellStyle name="Обычный 3 16 24 4 2 3 2" xfId="38882"/>
    <cellStyle name="Обычный 3 16 24 4 2 4" xfId="38883"/>
    <cellStyle name="Обычный 3 16 24 4 3" xfId="38884"/>
    <cellStyle name="Обычный 3 16 24 4 3 2" xfId="38885"/>
    <cellStyle name="Обычный 3 16 24 4 3 2 2" xfId="38886"/>
    <cellStyle name="Обычный 3 16 24 4 3 3" xfId="38887"/>
    <cellStyle name="Обычный 3 16 24 4 4" xfId="38888"/>
    <cellStyle name="Обычный 3 16 24 4 4 2" xfId="38889"/>
    <cellStyle name="Обычный 3 16 24 4 5" xfId="38890"/>
    <cellStyle name="Обычный 3 16 24 5" xfId="38891"/>
    <cellStyle name="Обычный 3 16 24 5 2" xfId="38892"/>
    <cellStyle name="Обычный 3 16 24 5 2 2" xfId="38893"/>
    <cellStyle name="Обычный 3 16 24 5 2 2 2" xfId="38894"/>
    <cellStyle name="Обычный 3 16 24 5 2 3" xfId="38895"/>
    <cellStyle name="Обычный 3 16 24 5 3" xfId="38896"/>
    <cellStyle name="Обычный 3 16 24 5 3 2" xfId="38897"/>
    <cellStyle name="Обычный 3 16 24 5 4" xfId="38898"/>
    <cellStyle name="Обычный 3 16 24 6" xfId="38899"/>
    <cellStyle name="Обычный 3 16 24 6 2" xfId="38900"/>
    <cellStyle name="Обычный 3 16 24 6 2 2" xfId="38901"/>
    <cellStyle name="Обычный 3 16 24 6 3" xfId="38902"/>
    <cellStyle name="Обычный 3 16 24 7" xfId="38903"/>
    <cellStyle name="Обычный 3 16 24 7 2" xfId="38904"/>
    <cellStyle name="Обычный 3 16 24 8" xfId="38905"/>
    <cellStyle name="Обычный 3 16 25" xfId="38906"/>
    <cellStyle name="Обычный 3 16 25 2" xfId="38907"/>
    <cellStyle name="Обычный 3 16 25 2 2" xfId="38908"/>
    <cellStyle name="Обычный 3 16 25 2 2 2" xfId="38909"/>
    <cellStyle name="Обычный 3 16 25 2 2 2 2" xfId="38910"/>
    <cellStyle name="Обычный 3 16 25 2 2 2 2 2" xfId="38911"/>
    <cellStyle name="Обычный 3 16 25 2 2 2 2 2 2" xfId="38912"/>
    <cellStyle name="Обычный 3 16 25 2 2 2 2 3" xfId="38913"/>
    <cellStyle name="Обычный 3 16 25 2 2 2 3" xfId="38914"/>
    <cellStyle name="Обычный 3 16 25 2 2 2 3 2" xfId="38915"/>
    <cellStyle name="Обычный 3 16 25 2 2 2 4" xfId="38916"/>
    <cellStyle name="Обычный 3 16 25 2 2 3" xfId="38917"/>
    <cellStyle name="Обычный 3 16 25 2 2 3 2" xfId="38918"/>
    <cellStyle name="Обычный 3 16 25 2 2 3 2 2" xfId="38919"/>
    <cellStyle name="Обычный 3 16 25 2 2 3 3" xfId="38920"/>
    <cellStyle name="Обычный 3 16 25 2 2 4" xfId="38921"/>
    <cellStyle name="Обычный 3 16 25 2 2 4 2" xfId="38922"/>
    <cellStyle name="Обычный 3 16 25 2 2 5" xfId="38923"/>
    <cellStyle name="Обычный 3 16 25 2 3" xfId="38924"/>
    <cellStyle name="Обычный 3 16 25 2 3 2" xfId="38925"/>
    <cellStyle name="Обычный 3 16 25 2 3 2 2" xfId="38926"/>
    <cellStyle name="Обычный 3 16 25 2 3 2 2 2" xfId="38927"/>
    <cellStyle name="Обычный 3 16 25 2 3 2 2 2 2" xfId="38928"/>
    <cellStyle name="Обычный 3 16 25 2 3 2 2 3" xfId="38929"/>
    <cellStyle name="Обычный 3 16 25 2 3 2 3" xfId="38930"/>
    <cellStyle name="Обычный 3 16 25 2 3 2 3 2" xfId="38931"/>
    <cellStyle name="Обычный 3 16 25 2 3 2 4" xfId="38932"/>
    <cellStyle name="Обычный 3 16 25 2 3 3" xfId="38933"/>
    <cellStyle name="Обычный 3 16 25 2 3 3 2" xfId="38934"/>
    <cellStyle name="Обычный 3 16 25 2 3 3 2 2" xfId="38935"/>
    <cellStyle name="Обычный 3 16 25 2 3 3 3" xfId="38936"/>
    <cellStyle name="Обычный 3 16 25 2 3 4" xfId="38937"/>
    <cellStyle name="Обычный 3 16 25 2 3 4 2" xfId="38938"/>
    <cellStyle name="Обычный 3 16 25 2 3 5" xfId="38939"/>
    <cellStyle name="Обычный 3 16 25 2 4" xfId="38940"/>
    <cellStyle name="Обычный 3 16 25 2 4 2" xfId="38941"/>
    <cellStyle name="Обычный 3 16 25 2 4 2 2" xfId="38942"/>
    <cellStyle name="Обычный 3 16 25 2 4 2 2 2" xfId="38943"/>
    <cellStyle name="Обычный 3 16 25 2 4 2 3" xfId="38944"/>
    <cellStyle name="Обычный 3 16 25 2 4 3" xfId="38945"/>
    <cellStyle name="Обычный 3 16 25 2 4 3 2" xfId="38946"/>
    <cellStyle name="Обычный 3 16 25 2 4 4" xfId="38947"/>
    <cellStyle name="Обычный 3 16 25 2 5" xfId="38948"/>
    <cellStyle name="Обычный 3 16 25 2 5 2" xfId="38949"/>
    <cellStyle name="Обычный 3 16 25 2 5 2 2" xfId="38950"/>
    <cellStyle name="Обычный 3 16 25 2 5 3" xfId="38951"/>
    <cellStyle name="Обычный 3 16 25 2 6" xfId="38952"/>
    <cellStyle name="Обычный 3 16 25 2 6 2" xfId="38953"/>
    <cellStyle name="Обычный 3 16 25 2 7" xfId="38954"/>
    <cellStyle name="Обычный 3 16 25 3" xfId="38955"/>
    <cellStyle name="Обычный 3 16 25 3 2" xfId="38956"/>
    <cellStyle name="Обычный 3 16 25 3 2 2" xfId="38957"/>
    <cellStyle name="Обычный 3 16 25 3 2 2 2" xfId="38958"/>
    <cellStyle name="Обычный 3 16 25 3 2 2 2 2" xfId="38959"/>
    <cellStyle name="Обычный 3 16 25 3 2 2 3" xfId="38960"/>
    <cellStyle name="Обычный 3 16 25 3 2 3" xfId="38961"/>
    <cellStyle name="Обычный 3 16 25 3 2 3 2" xfId="38962"/>
    <cellStyle name="Обычный 3 16 25 3 2 4" xfId="38963"/>
    <cellStyle name="Обычный 3 16 25 3 3" xfId="38964"/>
    <cellStyle name="Обычный 3 16 25 3 3 2" xfId="38965"/>
    <cellStyle name="Обычный 3 16 25 3 3 2 2" xfId="38966"/>
    <cellStyle name="Обычный 3 16 25 3 3 3" xfId="38967"/>
    <cellStyle name="Обычный 3 16 25 3 4" xfId="38968"/>
    <cellStyle name="Обычный 3 16 25 3 4 2" xfId="38969"/>
    <cellStyle name="Обычный 3 16 25 3 5" xfId="38970"/>
    <cellStyle name="Обычный 3 16 25 4" xfId="38971"/>
    <cellStyle name="Обычный 3 16 25 4 2" xfId="38972"/>
    <cellStyle name="Обычный 3 16 25 4 2 2" xfId="38973"/>
    <cellStyle name="Обычный 3 16 25 4 2 2 2" xfId="38974"/>
    <cellStyle name="Обычный 3 16 25 4 2 2 2 2" xfId="38975"/>
    <cellStyle name="Обычный 3 16 25 4 2 2 3" xfId="38976"/>
    <cellStyle name="Обычный 3 16 25 4 2 3" xfId="38977"/>
    <cellStyle name="Обычный 3 16 25 4 2 3 2" xfId="38978"/>
    <cellStyle name="Обычный 3 16 25 4 2 4" xfId="38979"/>
    <cellStyle name="Обычный 3 16 25 4 3" xfId="38980"/>
    <cellStyle name="Обычный 3 16 25 4 3 2" xfId="38981"/>
    <cellStyle name="Обычный 3 16 25 4 3 2 2" xfId="38982"/>
    <cellStyle name="Обычный 3 16 25 4 3 3" xfId="38983"/>
    <cellStyle name="Обычный 3 16 25 4 4" xfId="38984"/>
    <cellStyle name="Обычный 3 16 25 4 4 2" xfId="38985"/>
    <cellStyle name="Обычный 3 16 25 4 5" xfId="38986"/>
    <cellStyle name="Обычный 3 16 25 5" xfId="38987"/>
    <cellStyle name="Обычный 3 16 25 5 2" xfId="38988"/>
    <cellStyle name="Обычный 3 16 25 5 2 2" xfId="38989"/>
    <cellStyle name="Обычный 3 16 25 5 2 2 2" xfId="38990"/>
    <cellStyle name="Обычный 3 16 25 5 2 3" xfId="38991"/>
    <cellStyle name="Обычный 3 16 25 5 3" xfId="38992"/>
    <cellStyle name="Обычный 3 16 25 5 3 2" xfId="38993"/>
    <cellStyle name="Обычный 3 16 25 5 4" xfId="38994"/>
    <cellStyle name="Обычный 3 16 25 6" xfId="38995"/>
    <cellStyle name="Обычный 3 16 25 6 2" xfId="38996"/>
    <cellStyle name="Обычный 3 16 25 6 2 2" xfId="38997"/>
    <cellStyle name="Обычный 3 16 25 6 3" xfId="38998"/>
    <cellStyle name="Обычный 3 16 25 7" xfId="38999"/>
    <cellStyle name="Обычный 3 16 25 7 2" xfId="39000"/>
    <cellStyle name="Обычный 3 16 25 8" xfId="39001"/>
    <cellStyle name="Обычный 3 16 26" xfId="39002"/>
    <cellStyle name="Обычный 3 16 26 2" xfId="39003"/>
    <cellStyle name="Обычный 3 16 26 2 2" xfId="39004"/>
    <cellStyle name="Обычный 3 16 26 2 2 2" xfId="39005"/>
    <cellStyle name="Обычный 3 16 26 2 2 2 2" xfId="39006"/>
    <cellStyle name="Обычный 3 16 26 2 2 2 2 2" xfId="39007"/>
    <cellStyle name="Обычный 3 16 26 2 2 2 2 2 2" xfId="39008"/>
    <cellStyle name="Обычный 3 16 26 2 2 2 2 3" xfId="39009"/>
    <cellStyle name="Обычный 3 16 26 2 2 2 3" xfId="39010"/>
    <cellStyle name="Обычный 3 16 26 2 2 2 3 2" xfId="39011"/>
    <cellStyle name="Обычный 3 16 26 2 2 2 4" xfId="39012"/>
    <cellStyle name="Обычный 3 16 26 2 2 3" xfId="39013"/>
    <cellStyle name="Обычный 3 16 26 2 2 3 2" xfId="39014"/>
    <cellStyle name="Обычный 3 16 26 2 2 3 2 2" xfId="39015"/>
    <cellStyle name="Обычный 3 16 26 2 2 3 3" xfId="39016"/>
    <cellStyle name="Обычный 3 16 26 2 2 4" xfId="39017"/>
    <cellStyle name="Обычный 3 16 26 2 2 4 2" xfId="39018"/>
    <cellStyle name="Обычный 3 16 26 2 2 5" xfId="39019"/>
    <cellStyle name="Обычный 3 16 26 2 3" xfId="39020"/>
    <cellStyle name="Обычный 3 16 26 2 3 2" xfId="39021"/>
    <cellStyle name="Обычный 3 16 26 2 3 2 2" xfId="39022"/>
    <cellStyle name="Обычный 3 16 26 2 3 2 2 2" xfId="39023"/>
    <cellStyle name="Обычный 3 16 26 2 3 2 2 2 2" xfId="39024"/>
    <cellStyle name="Обычный 3 16 26 2 3 2 2 3" xfId="39025"/>
    <cellStyle name="Обычный 3 16 26 2 3 2 3" xfId="39026"/>
    <cellStyle name="Обычный 3 16 26 2 3 2 3 2" xfId="39027"/>
    <cellStyle name="Обычный 3 16 26 2 3 2 4" xfId="39028"/>
    <cellStyle name="Обычный 3 16 26 2 3 3" xfId="39029"/>
    <cellStyle name="Обычный 3 16 26 2 3 3 2" xfId="39030"/>
    <cellStyle name="Обычный 3 16 26 2 3 3 2 2" xfId="39031"/>
    <cellStyle name="Обычный 3 16 26 2 3 3 3" xfId="39032"/>
    <cellStyle name="Обычный 3 16 26 2 3 4" xfId="39033"/>
    <cellStyle name="Обычный 3 16 26 2 3 4 2" xfId="39034"/>
    <cellStyle name="Обычный 3 16 26 2 3 5" xfId="39035"/>
    <cellStyle name="Обычный 3 16 26 2 4" xfId="39036"/>
    <cellStyle name="Обычный 3 16 26 2 4 2" xfId="39037"/>
    <cellStyle name="Обычный 3 16 26 2 4 2 2" xfId="39038"/>
    <cellStyle name="Обычный 3 16 26 2 4 2 2 2" xfId="39039"/>
    <cellStyle name="Обычный 3 16 26 2 4 2 3" xfId="39040"/>
    <cellStyle name="Обычный 3 16 26 2 4 3" xfId="39041"/>
    <cellStyle name="Обычный 3 16 26 2 4 3 2" xfId="39042"/>
    <cellStyle name="Обычный 3 16 26 2 4 4" xfId="39043"/>
    <cellStyle name="Обычный 3 16 26 2 5" xfId="39044"/>
    <cellStyle name="Обычный 3 16 26 2 5 2" xfId="39045"/>
    <cellStyle name="Обычный 3 16 26 2 5 2 2" xfId="39046"/>
    <cellStyle name="Обычный 3 16 26 2 5 3" xfId="39047"/>
    <cellStyle name="Обычный 3 16 26 2 6" xfId="39048"/>
    <cellStyle name="Обычный 3 16 26 2 6 2" xfId="39049"/>
    <cellStyle name="Обычный 3 16 26 2 7" xfId="39050"/>
    <cellStyle name="Обычный 3 16 26 3" xfId="39051"/>
    <cellStyle name="Обычный 3 16 26 3 2" xfId="39052"/>
    <cellStyle name="Обычный 3 16 26 3 2 2" xfId="39053"/>
    <cellStyle name="Обычный 3 16 26 3 2 2 2" xfId="39054"/>
    <cellStyle name="Обычный 3 16 26 3 2 2 2 2" xfId="39055"/>
    <cellStyle name="Обычный 3 16 26 3 2 2 3" xfId="39056"/>
    <cellStyle name="Обычный 3 16 26 3 2 3" xfId="39057"/>
    <cellStyle name="Обычный 3 16 26 3 2 3 2" xfId="39058"/>
    <cellStyle name="Обычный 3 16 26 3 2 4" xfId="39059"/>
    <cellStyle name="Обычный 3 16 26 3 3" xfId="39060"/>
    <cellStyle name="Обычный 3 16 26 3 3 2" xfId="39061"/>
    <cellStyle name="Обычный 3 16 26 3 3 2 2" xfId="39062"/>
    <cellStyle name="Обычный 3 16 26 3 3 3" xfId="39063"/>
    <cellStyle name="Обычный 3 16 26 3 4" xfId="39064"/>
    <cellStyle name="Обычный 3 16 26 3 4 2" xfId="39065"/>
    <cellStyle name="Обычный 3 16 26 3 5" xfId="39066"/>
    <cellStyle name="Обычный 3 16 26 4" xfId="39067"/>
    <cellStyle name="Обычный 3 16 26 4 2" xfId="39068"/>
    <cellStyle name="Обычный 3 16 26 4 2 2" xfId="39069"/>
    <cellStyle name="Обычный 3 16 26 4 2 2 2" xfId="39070"/>
    <cellStyle name="Обычный 3 16 26 4 2 2 2 2" xfId="39071"/>
    <cellStyle name="Обычный 3 16 26 4 2 2 3" xfId="39072"/>
    <cellStyle name="Обычный 3 16 26 4 2 3" xfId="39073"/>
    <cellStyle name="Обычный 3 16 26 4 2 3 2" xfId="39074"/>
    <cellStyle name="Обычный 3 16 26 4 2 4" xfId="39075"/>
    <cellStyle name="Обычный 3 16 26 4 3" xfId="39076"/>
    <cellStyle name="Обычный 3 16 26 4 3 2" xfId="39077"/>
    <cellStyle name="Обычный 3 16 26 4 3 2 2" xfId="39078"/>
    <cellStyle name="Обычный 3 16 26 4 3 3" xfId="39079"/>
    <cellStyle name="Обычный 3 16 26 4 4" xfId="39080"/>
    <cellStyle name="Обычный 3 16 26 4 4 2" xfId="39081"/>
    <cellStyle name="Обычный 3 16 26 4 5" xfId="39082"/>
    <cellStyle name="Обычный 3 16 26 5" xfId="39083"/>
    <cellStyle name="Обычный 3 16 26 5 2" xfId="39084"/>
    <cellStyle name="Обычный 3 16 26 5 2 2" xfId="39085"/>
    <cellStyle name="Обычный 3 16 26 5 2 2 2" xfId="39086"/>
    <cellStyle name="Обычный 3 16 26 5 2 3" xfId="39087"/>
    <cellStyle name="Обычный 3 16 26 5 3" xfId="39088"/>
    <cellStyle name="Обычный 3 16 26 5 3 2" xfId="39089"/>
    <cellStyle name="Обычный 3 16 26 5 4" xfId="39090"/>
    <cellStyle name="Обычный 3 16 26 6" xfId="39091"/>
    <cellStyle name="Обычный 3 16 26 6 2" xfId="39092"/>
    <cellStyle name="Обычный 3 16 26 6 2 2" xfId="39093"/>
    <cellStyle name="Обычный 3 16 26 6 3" xfId="39094"/>
    <cellStyle name="Обычный 3 16 26 7" xfId="39095"/>
    <cellStyle name="Обычный 3 16 26 7 2" xfId="39096"/>
    <cellStyle name="Обычный 3 16 26 8" xfId="39097"/>
    <cellStyle name="Обычный 3 16 27" xfId="39098"/>
    <cellStyle name="Обычный 3 16 27 2" xfId="39099"/>
    <cellStyle name="Обычный 3 16 27 2 2" xfId="39100"/>
    <cellStyle name="Обычный 3 16 27 2 2 2" xfId="39101"/>
    <cellStyle name="Обычный 3 16 27 2 2 2 2" xfId="39102"/>
    <cellStyle name="Обычный 3 16 27 2 2 2 2 2" xfId="39103"/>
    <cellStyle name="Обычный 3 16 27 2 2 2 2 2 2" xfId="39104"/>
    <cellStyle name="Обычный 3 16 27 2 2 2 2 3" xfId="39105"/>
    <cellStyle name="Обычный 3 16 27 2 2 2 3" xfId="39106"/>
    <cellStyle name="Обычный 3 16 27 2 2 2 3 2" xfId="39107"/>
    <cellStyle name="Обычный 3 16 27 2 2 2 4" xfId="39108"/>
    <cellStyle name="Обычный 3 16 27 2 2 3" xfId="39109"/>
    <cellStyle name="Обычный 3 16 27 2 2 3 2" xfId="39110"/>
    <cellStyle name="Обычный 3 16 27 2 2 3 2 2" xfId="39111"/>
    <cellStyle name="Обычный 3 16 27 2 2 3 3" xfId="39112"/>
    <cellStyle name="Обычный 3 16 27 2 2 4" xfId="39113"/>
    <cellStyle name="Обычный 3 16 27 2 2 4 2" xfId="39114"/>
    <cellStyle name="Обычный 3 16 27 2 2 5" xfId="39115"/>
    <cellStyle name="Обычный 3 16 27 2 3" xfId="39116"/>
    <cellStyle name="Обычный 3 16 27 2 3 2" xfId="39117"/>
    <cellStyle name="Обычный 3 16 27 2 3 2 2" xfId="39118"/>
    <cellStyle name="Обычный 3 16 27 2 3 2 2 2" xfId="39119"/>
    <cellStyle name="Обычный 3 16 27 2 3 2 2 2 2" xfId="39120"/>
    <cellStyle name="Обычный 3 16 27 2 3 2 2 3" xfId="39121"/>
    <cellStyle name="Обычный 3 16 27 2 3 2 3" xfId="39122"/>
    <cellStyle name="Обычный 3 16 27 2 3 2 3 2" xfId="39123"/>
    <cellStyle name="Обычный 3 16 27 2 3 2 4" xfId="39124"/>
    <cellStyle name="Обычный 3 16 27 2 3 3" xfId="39125"/>
    <cellStyle name="Обычный 3 16 27 2 3 3 2" xfId="39126"/>
    <cellStyle name="Обычный 3 16 27 2 3 3 2 2" xfId="39127"/>
    <cellStyle name="Обычный 3 16 27 2 3 3 3" xfId="39128"/>
    <cellStyle name="Обычный 3 16 27 2 3 4" xfId="39129"/>
    <cellStyle name="Обычный 3 16 27 2 3 4 2" xfId="39130"/>
    <cellStyle name="Обычный 3 16 27 2 3 5" xfId="39131"/>
    <cellStyle name="Обычный 3 16 27 2 4" xfId="39132"/>
    <cellStyle name="Обычный 3 16 27 2 4 2" xfId="39133"/>
    <cellStyle name="Обычный 3 16 27 2 4 2 2" xfId="39134"/>
    <cellStyle name="Обычный 3 16 27 2 4 2 2 2" xfId="39135"/>
    <cellStyle name="Обычный 3 16 27 2 4 2 3" xfId="39136"/>
    <cellStyle name="Обычный 3 16 27 2 4 3" xfId="39137"/>
    <cellStyle name="Обычный 3 16 27 2 4 3 2" xfId="39138"/>
    <cellStyle name="Обычный 3 16 27 2 4 4" xfId="39139"/>
    <cellStyle name="Обычный 3 16 27 2 5" xfId="39140"/>
    <cellStyle name="Обычный 3 16 27 2 5 2" xfId="39141"/>
    <cellStyle name="Обычный 3 16 27 2 5 2 2" xfId="39142"/>
    <cellStyle name="Обычный 3 16 27 2 5 3" xfId="39143"/>
    <cellStyle name="Обычный 3 16 27 2 6" xfId="39144"/>
    <cellStyle name="Обычный 3 16 27 2 6 2" xfId="39145"/>
    <cellStyle name="Обычный 3 16 27 2 7" xfId="39146"/>
    <cellStyle name="Обычный 3 16 27 3" xfId="39147"/>
    <cellStyle name="Обычный 3 16 27 3 2" xfId="39148"/>
    <cellStyle name="Обычный 3 16 27 3 2 2" xfId="39149"/>
    <cellStyle name="Обычный 3 16 27 3 2 2 2" xfId="39150"/>
    <cellStyle name="Обычный 3 16 27 3 2 2 2 2" xfId="39151"/>
    <cellStyle name="Обычный 3 16 27 3 2 2 3" xfId="39152"/>
    <cellStyle name="Обычный 3 16 27 3 2 3" xfId="39153"/>
    <cellStyle name="Обычный 3 16 27 3 2 3 2" xfId="39154"/>
    <cellStyle name="Обычный 3 16 27 3 2 4" xfId="39155"/>
    <cellStyle name="Обычный 3 16 27 3 3" xfId="39156"/>
    <cellStyle name="Обычный 3 16 27 3 3 2" xfId="39157"/>
    <cellStyle name="Обычный 3 16 27 3 3 2 2" xfId="39158"/>
    <cellStyle name="Обычный 3 16 27 3 3 3" xfId="39159"/>
    <cellStyle name="Обычный 3 16 27 3 4" xfId="39160"/>
    <cellStyle name="Обычный 3 16 27 3 4 2" xfId="39161"/>
    <cellStyle name="Обычный 3 16 27 3 5" xfId="39162"/>
    <cellStyle name="Обычный 3 16 27 4" xfId="39163"/>
    <cellStyle name="Обычный 3 16 27 4 2" xfId="39164"/>
    <cellStyle name="Обычный 3 16 27 4 2 2" xfId="39165"/>
    <cellStyle name="Обычный 3 16 27 4 2 2 2" xfId="39166"/>
    <cellStyle name="Обычный 3 16 27 4 2 2 2 2" xfId="39167"/>
    <cellStyle name="Обычный 3 16 27 4 2 2 3" xfId="39168"/>
    <cellStyle name="Обычный 3 16 27 4 2 3" xfId="39169"/>
    <cellStyle name="Обычный 3 16 27 4 2 3 2" xfId="39170"/>
    <cellStyle name="Обычный 3 16 27 4 2 4" xfId="39171"/>
    <cellStyle name="Обычный 3 16 27 4 3" xfId="39172"/>
    <cellStyle name="Обычный 3 16 27 4 3 2" xfId="39173"/>
    <cellStyle name="Обычный 3 16 27 4 3 2 2" xfId="39174"/>
    <cellStyle name="Обычный 3 16 27 4 3 3" xfId="39175"/>
    <cellStyle name="Обычный 3 16 27 4 4" xfId="39176"/>
    <cellStyle name="Обычный 3 16 27 4 4 2" xfId="39177"/>
    <cellStyle name="Обычный 3 16 27 4 5" xfId="39178"/>
    <cellStyle name="Обычный 3 16 27 5" xfId="39179"/>
    <cellStyle name="Обычный 3 16 27 5 2" xfId="39180"/>
    <cellStyle name="Обычный 3 16 27 5 2 2" xfId="39181"/>
    <cellStyle name="Обычный 3 16 27 5 2 2 2" xfId="39182"/>
    <cellStyle name="Обычный 3 16 27 5 2 3" xfId="39183"/>
    <cellStyle name="Обычный 3 16 27 5 3" xfId="39184"/>
    <cellStyle name="Обычный 3 16 27 5 3 2" xfId="39185"/>
    <cellStyle name="Обычный 3 16 27 5 4" xfId="39186"/>
    <cellStyle name="Обычный 3 16 27 6" xfId="39187"/>
    <cellStyle name="Обычный 3 16 27 6 2" xfId="39188"/>
    <cellStyle name="Обычный 3 16 27 6 2 2" xfId="39189"/>
    <cellStyle name="Обычный 3 16 27 6 3" xfId="39190"/>
    <cellStyle name="Обычный 3 16 27 7" xfId="39191"/>
    <cellStyle name="Обычный 3 16 27 7 2" xfId="39192"/>
    <cellStyle name="Обычный 3 16 27 8" xfId="39193"/>
    <cellStyle name="Обычный 3 16 28" xfId="39194"/>
    <cellStyle name="Обычный 3 16 28 2" xfId="39195"/>
    <cellStyle name="Обычный 3 16 28 2 2" xfId="39196"/>
    <cellStyle name="Обычный 3 16 28 2 2 2" xfId="39197"/>
    <cellStyle name="Обычный 3 16 28 2 2 2 2" xfId="39198"/>
    <cellStyle name="Обычный 3 16 28 2 2 2 2 2" xfId="39199"/>
    <cellStyle name="Обычный 3 16 28 2 2 2 2 2 2" xfId="39200"/>
    <cellStyle name="Обычный 3 16 28 2 2 2 2 3" xfId="39201"/>
    <cellStyle name="Обычный 3 16 28 2 2 2 3" xfId="39202"/>
    <cellStyle name="Обычный 3 16 28 2 2 2 3 2" xfId="39203"/>
    <cellStyle name="Обычный 3 16 28 2 2 2 4" xfId="39204"/>
    <cellStyle name="Обычный 3 16 28 2 2 3" xfId="39205"/>
    <cellStyle name="Обычный 3 16 28 2 2 3 2" xfId="39206"/>
    <cellStyle name="Обычный 3 16 28 2 2 3 2 2" xfId="39207"/>
    <cellStyle name="Обычный 3 16 28 2 2 3 3" xfId="39208"/>
    <cellStyle name="Обычный 3 16 28 2 2 4" xfId="39209"/>
    <cellStyle name="Обычный 3 16 28 2 2 4 2" xfId="39210"/>
    <cellStyle name="Обычный 3 16 28 2 2 5" xfId="39211"/>
    <cellStyle name="Обычный 3 16 28 2 3" xfId="39212"/>
    <cellStyle name="Обычный 3 16 28 2 3 2" xfId="39213"/>
    <cellStyle name="Обычный 3 16 28 2 3 2 2" xfId="39214"/>
    <cellStyle name="Обычный 3 16 28 2 3 2 2 2" xfId="39215"/>
    <cellStyle name="Обычный 3 16 28 2 3 2 2 2 2" xfId="39216"/>
    <cellStyle name="Обычный 3 16 28 2 3 2 2 3" xfId="39217"/>
    <cellStyle name="Обычный 3 16 28 2 3 2 3" xfId="39218"/>
    <cellStyle name="Обычный 3 16 28 2 3 2 3 2" xfId="39219"/>
    <cellStyle name="Обычный 3 16 28 2 3 2 4" xfId="39220"/>
    <cellStyle name="Обычный 3 16 28 2 3 3" xfId="39221"/>
    <cellStyle name="Обычный 3 16 28 2 3 3 2" xfId="39222"/>
    <cellStyle name="Обычный 3 16 28 2 3 3 2 2" xfId="39223"/>
    <cellStyle name="Обычный 3 16 28 2 3 3 3" xfId="39224"/>
    <cellStyle name="Обычный 3 16 28 2 3 4" xfId="39225"/>
    <cellStyle name="Обычный 3 16 28 2 3 4 2" xfId="39226"/>
    <cellStyle name="Обычный 3 16 28 2 3 5" xfId="39227"/>
    <cellStyle name="Обычный 3 16 28 2 4" xfId="39228"/>
    <cellStyle name="Обычный 3 16 28 2 4 2" xfId="39229"/>
    <cellStyle name="Обычный 3 16 28 2 4 2 2" xfId="39230"/>
    <cellStyle name="Обычный 3 16 28 2 4 2 2 2" xfId="39231"/>
    <cellStyle name="Обычный 3 16 28 2 4 2 3" xfId="39232"/>
    <cellStyle name="Обычный 3 16 28 2 4 3" xfId="39233"/>
    <cellStyle name="Обычный 3 16 28 2 4 3 2" xfId="39234"/>
    <cellStyle name="Обычный 3 16 28 2 4 4" xfId="39235"/>
    <cellStyle name="Обычный 3 16 28 2 5" xfId="39236"/>
    <cellStyle name="Обычный 3 16 28 2 5 2" xfId="39237"/>
    <cellStyle name="Обычный 3 16 28 2 5 2 2" xfId="39238"/>
    <cellStyle name="Обычный 3 16 28 2 5 3" xfId="39239"/>
    <cellStyle name="Обычный 3 16 28 2 6" xfId="39240"/>
    <cellStyle name="Обычный 3 16 28 2 6 2" xfId="39241"/>
    <cellStyle name="Обычный 3 16 28 2 7" xfId="39242"/>
    <cellStyle name="Обычный 3 16 28 3" xfId="39243"/>
    <cellStyle name="Обычный 3 16 28 3 2" xfId="39244"/>
    <cellStyle name="Обычный 3 16 28 3 2 2" xfId="39245"/>
    <cellStyle name="Обычный 3 16 28 3 2 2 2" xfId="39246"/>
    <cellStyle name="Обычный 3 16 28 3 2 2 2 2" xfId="39247"/>
    <cellStyle name="Обычный 3 16 28 3 2 2 3" xfId="39248"/>
    <cellStyle name="Обычный 3 16 28 3 2 3" xfId="39249"/>
    <cellStyle name="Обычный 3 16 28 3 2 3 2" xfId="39250"/>
    <cellStyle name="Обычный 3 16 28 3 2 4" xfId="39251"/>
    <cellStyle name="Обычный 3 16 28 3 3" xfId="39252"/>
    <cellStyle name="Обычный 3 16 28 3 3 2" xfId="39253"/>
    <cellStyle name="Обычный 3 16 28 3 3 2 2" xfId="39254"/>
    <cellStyle name="Обычный 3 16 28 3 3 3" xfId="39255"/>
    <cellStyle name="Обычный 3 16 28 3 4" xfId="39256"/>
    <cellStyle name="Обычный 3 16 28 3 4 2" xfId="39257"/>
    <cellStyle name="Обычный 3 16 28 3 5" xfId="39258"/>
    <cellStyle name="Обычный 3 16 28 4" xfId="39259"/>
    <cellStyle name="Обычный 3 16 28 4 2" xfId="39260"/>
    <cellStyle name="Обычный 3 16 28 4 2 2" xfId="39261"/>
    <cellStyle name="Обычный 3 16 28 4 2 2 2" xfId="39262"/>
    <cellStyle name="Обычный 3 16 28 4 2 2 2 2" xfId="39263"/>
    <cellStyle name="Обычный 3 16 28 4 2 2 3" xfId="39264"/>
    <cellStyle name="Обычный 3 16 28 4 2 3" xfId="39265"/>
    <cellStyle name="Обычный 3 16 28 4 2 3 2" xfId="39266"/>
    <cellStyle name="Обычный 3 16 28 4 2 4" xfId="39267"/>
    <cellStyle name="Обычный 3 16 28 4 3" xfId="39268"/>
    <cellStyle name="Обычный 3 16 28 4 3 2" xfId="39269"/>
    <cellStyle name="Обычный 3 16 28 4 3 2 2" xfId="39270"/>
    <cellStyle name="Обычный 3 16 28 4 3 3" xfId="39271"/>
    <cellStyle name="Обычный 3 16 28 4 4" xfId="39272"/>
    <cellStyle name="Обычный 3 16 28 4 4 2" xfId="39273"/>
    <cellStyle name="Обычный 3 16 28 4 5" xfId="39274"/>
    <cellStyle name="Обычный 3 16 28 5" xfId="39275"/>
    <cellStyle name="Обычный 3 16 28 5 2" xfId="39276"/>
    <cellStyle name="Обычный 3 16 28 5 2 2" xfId="39277"/>
    <cellStyle name="Обычный 3 16 28 5 2 2 2" xfId="39278"/>
    <cellStyle name="Обычный 3 16 28 5 2 3" xfId="39279"/>
    <cellStyle name="Обычный 3 16 28 5 3" xfId="39280"/>
    <cellStyle name="Обычный 3 16 28 5 3 2" xfId="39281"/>
    <cellStyle name="Обычный 3 16 28 5 4" xfId="39282"/>
    <cellStyle name="Обычный 3 16 28 6" xfId="39283"/>
    <cellStyle name="Обычный 3 16 28 6 2" xfId="39284"/>
    <cellStyle name="Обычный 3 16 28 6 2 2" xfId="39285"/>
    <cellStyle name="Обычный 3 16 28 6 3" xfId="39286"/>
    <cellStyle name="Обычный 3 16 28 7" xfId="39287"/>
    <cellStyle name="Обычный 3 16 28 7 2" xfId="39288"/>
    <cellStyle name="Обычный 3 16 28 8" xfId="39289"/>
    <cellStyle name="Обычный 3 16 29" xfId="39290"/>
    <cellStyle name="Обычный 3 16 29 2" xfId="39291"/>
    <cellStyle name="Обычный 3 16 29 2 2" xfId="39292"/>
    <cellStyle name="Обычный 3 16 29 2 2 2" xfId="39293"/>
    <cellStyle name="Обычный 3 16 29 2 2 2 2" xfId="39294"/>
    <cellStyle name="Обычный 3 16 29 2 2 2 2 2" xfId="39295"/>
    <cellStyle name="Обычный 3 16 29 2 2 2 2 2 2" xfId="39296"/>
    <cellStyle name="Обычный 3 16 29 2 2 2 2 3" xfId="39297"/>
    <cellStyle name="Обычный 3 16 29 2 2 2 3" xfId="39298"/>
    <cellStyle name="Обычный 3 16 29 2 2 2 3 2" xfId="39299"/>
    <cellStyle name="Обычный 3 16 29 2 2 2 4" xfId="39300"/>
    <cellStyle name="Обычный 3 16 29 2 2 3" xfId="39301"/>
    <cellStyle name="Обычный 3 16 29 2 2 3 2" xfId="39302"/>
    <cellStyle name="Обычный 3 16 29 2 2 3 2 2" xfId="39303"/>
    <cellStyle name="Обычный 3 16 29 2 2 3 3" xfId="39304"/>
    <cellStyle name="Обычный 3 16 29 2 2 4" xfId="39305"/>
    <cellStyle name="Обычный 3 16 29 2 2 4 2" xfId="39306"/>
    <cellStyle name="Обычный 3 16 29 2 2 5" xfId="39307"/>
    <cellStyle name="Обычный 3 16 29 2 3" xfId="39308"/>
    <cellStyle name="Обычный 3 16 29 2 3 2" xfId="39309"/>
    <cellStyle name="Обычный 3 16 29 2 3 2 2" xfId="39310"/>
    <cellStyle name="Обычный 3 16 29 2 3 2 2 2" xfId="39311"/>
    <cellStyle name="Обычный 3 16 29 2 3 2 2 2 2" xfId="39312"/>
    <cellStyle name="Обычный 3 16 29 2 3 2 2 3" xfId="39313"/>
    <cellStyle name="Обычный 3 16 29 2 3 2 3" xfId="39314"/>
    <cellStyle name="Обычный 3 16 29 2 3 2 3 2" xfId="39315"/>
    <cellStyle name="Обычный 3 16 29 2 3 2 4" xfId="39316"/>
    <cellStyle name="Обычный 3 16 29 2 3 3" xfId="39317"/>
    <cellStyle name="Обычный 3 16 29 2 3 3 2" xfId="39318"/>
    <cellStyle name="Обычный 3 16 29 2 3 3 2 2" xfId="39319"/>
    <cellStyle name="Обычный 3 16 29 2 3 3 3" xfId="39320"/>
    <cellStyle name="Обычный 3 16 29 2 3 4" xfId="39321"/>
    <cellStyle name="Обычный 3 16 29 2 3 4 2" xfId="39322"/>
    <cellStyle name="Обычный 3 16 29 2 3 5" xfId="39323"/>
    <cellStyle name="Обычный 3 16 29 2 4" xfId="39324"/>
    <cellStyle name="Обычный 3 16 29 2 4 2" xfId="39325"/>
    <cellStyle name="Обычный 3 16 29 2 4 2 2" xfId="39326"/>
    <cellStyle name="Обычный 3 16 29 2 4 2 2 2" xfId="39327"/>
    <cellStyle name="Обычный 3 16 29 2 4 2 3" xfId="39328"/>
    <cellStyle name="Обычный 3 16 29 2 4 3" xfId="39329"/>
    <cellStyle name="Обычный 3 16 29 2 4 3 2" xfId="39330"/>
    <cellStyle name="Обычный 3 16 29 2 4 4" xfId="39331"/>
    <cellStyle name="Обычный 3 16 29 2 5" xfId="39332"/>
    <cellStyle name="Обычный 3 16 29 2 5 2" xfId="39333"/>
    <cellStyle name="Обычный 3 16 29 2 5 2 2" xfId="39334"/>
    <cellStyle name="Обычный 3 16 29 2 5 3" xfId="39335"/>
    <cellStyle name="Обычный 3 16 29 2 6" xfId="39336"/>
    <cellStyle name="Обычный 3 16 29 2 6 2" xfId="39337"/>
    <cellStyle name="Обычный 3 16 29 2 7" xfId="39338"/>
    <cellStyle name="Обычный 3 16 29 3" xfId="39339"/>
    <cellStyle name="Обычный 3 16 29 3 2" xfId="39340"/>
    <cellStyle name="Обычный 3 16 29 3 2 2" xfId="39341"/>
    <cellStyle name="Обычный 3 16 29 3 2 2 2" xfId="39342"/>
    <cellStyle name="Обычный 3 16 29 3 2 2 2 2" xfId="39343"/>
    <cellStyle name="Обычный 3 16 29 3 2 2 3" xfId="39344"/>
    <cellStyle name="Обычный 3 16 29 3 2 3" xfId="39345"/>
    <cellStyle name="Обычный 3 16 29 3 2 3 2" xfId="39346"/>
    <cellStyle name="Обычный 3 16 29 3 2 4" xfId="39347"/>
    <cellStyle name="Обычный 3 16 29 3 3" xfId="39348"/>
    <cellStyle name="Обычный 3 16 29 3 3 2" xfId="39349"/>
    <cellStyle name="Обычный 3 16 29 3 3 2 2" xfId="39350"/>
    <cellStyle name="Обычный 3 16 29 3 3 3" xfId="39351"/>
    <cellStyle name="Обычный 3 16 29 3 4" xfId="39352"/>
    <cellStyle name="Обычный 3 16 29 3 4 2" xfId="39353"/>
    <cellStyle name="Обычный 3 16 29 3 5" xfId="39354"/>
    <cellStyle name="Обычный 3 16 29 4" xfId="39355"/>
    <cellStyle name="Обычный 3 16 29 4 2" xfId="39356"/>
    <cellStyle name="Обычный 3 16 29 4 2 2" xfId="39357"/>
    <cellStyle name="Обычный 3 16 29 4 2 2 2" xfId="39358"/>
    <cellStyle name="Обычный 3 16 29 4 2 2 2 2" xfId="39359"/>
    <cellStyle name="Обычный 3 16 29 4 2 2 3" xfId="39360"/>
    <cellStyle name="Обычный 3 16 29 4 2 3" xfId="39361"/>
    <cellStyle name="Обычный 3 16 29 4 2 3 2" xfId="39362"/>
    <cellStyle name="Обычный 3 16 29 4 2 4" xfId="39363"/>
    <cellStyle name="Обычный 3 16 29 4 3" xfId="39364"/>
    <cellStyle name="Обычный 3 16 29 4 3 2" xfId="39365"/>
    <cellStyle name="Обычный 3 16 29 4 3 2 2" xfId="39366"/>
    <cellStyle name="Обычный 3 16 29 4 3 3" xfId="39367"/>
    <cellStyle name="Обычный 3 16 29 4 4" xfId="39368"/>
    <cellStyle name="Обычный 3 16 29 4 4 2" xfId="39369"/>
    <cellStyle name="Обычный 3 16 29 4 5" xfId="39370"/>
    <cellStyle name="Обычный 3 16 29 5" xfId="39371"/>
    <cellStyle name="Обычный 3 16 29 5 2" xfId="39372"/>
    <cellStyle name="Обычный 3 16 29 5 2 2" xfId="39373"/>
    <cellStyle name="Обычный 3 16 29 5 2 2 2" xfId="39374"/>
    <cellStyle name="Обычный 3 16 29 5 2 3" xfId="39375"/>
    <cellStyle name="Обычный 3 16 29 5 3" xfId="39376"/>
    <cellStyle name="Обычный 3 16 29 5 3 2" xfId="39377"/>
    <cellStyle name="Обычный 3 16 29 5 4" xfId="39378"/>
    <cellStyle name="Обычный 3 16 29 6" xfId="39379"/>
    <cellStyle name="Обычный 3 16 29 6 2" xfId="39380"/>
    <cellStyle name="Обычный 3 16 29 6 2 2" xfId="39381"/>
    <cellStyle name="Обычный 3 16 29 6 3" xfId="39382"/>
    <cellStyle name="Обычный 3 16 29 7" xfId="39383"/>
    <cellStyle name="Обычный 3 16 29 7 2" xfId="39384"/>
    <cellStyle name="Обычный 3 16 29 8" xfId="39385"/>
    <cellStyle name="Обычный 3 16 3" xfId="39386"/>
    <cellStyle name="Обычный 3 16 3 2" xfId="39387"/>
    <cellStyle name="Обычный 3 16 3 2 2" xfId="39388"/>
    <cellStyle name="Обычный 3 16 3 2 2 2" xfId="39389"/>
    <cellStyle name="Обычный 3 16 3 2 2 2 2" xfId="39390"/>
    <cellStyle name="Обычный 3 16 3 2 2 2 2 2" xfId="39391"/>
    <cellStyle name="Обычный 3 16 3 2 2 2 2 2 2" xfId="39392"/>
    <cellStyle name="Обычный 3 16 3 2 2 2 2 3" xfId="39393"/>
    <cellStyle name="Обычный 3 16 3 2 2 2 3" xfId="39394"/>
    <cellStyle name="Обычный 3 16 3 2 2 2 3 2" xfId="39395"/>
    <cellStyle name="Обычный 3 16 3 2 2 2 4" xfId="39396"/>
    <cellStyle name="Обычный 3 16 3 2 2 3" xfId="39397"/>
    <cellStyle name="Обычный 3 16 3 2 2 3 2" xfId="39398"/>
    <cellStyle name="Обычный 3 16 3 2 2 3 2 2" xfId="39399"/>
    <cellStyle name="Обычный 3 16 3 2 2 3 3" xfId="39400"/>
    <cellStyle name="Обычный 3 16 3 2 2 4" xfId="39401"/>
    <cellStyle name="Обычный 3 16 3 2 2 4 2" xfId="39402"/>
    <cellStyle name="Обычный 3 16 3 2 2 5" xfId="39403"/>
    <cellStyle name="Обычный 3 16 3 2 3" xfId="39404"/>
    <cellStyle name="Обычный 3 16 3 2 3 2" xfId="39405"/>
    <cellStyle name="Обычный 3 16 3 2 3 2 2" xfId="39406"/>
    <cellStyle name="Обычный 3 16 3 2 3 2 2 2" xfId="39407"/>
    <cellStyle name="Обычный 3 16 3 2 3 2 2 2 2" xfId="39408"/>
    <cellStyle name="Обычный 3 16 3 2 3 2 2 3" xfId="39409"/>
    <cellStyle name="Обычный 3 16 3 2 3 2 3" xfId="39410"/>
    <cellStyle name="Обычный 3 16 3 2 3 2 3 2" xfId="39411"/>
    <cellStyle name="Обычный 3 16 3 2 3 2 4" xfId="39412"/>
    <cellStyle name="Обычный 3 16 3 2 3 3" xfId="39413"/>
    <cellStyle name="Обычный 3 16 3 2 3 3 2" xfId="39414"/>
    <cellStyle name="Обычный 3 16 3 2 3 3 2 2" xfId="39415"/>
    <cellStyle name="Обычный 3 16 3 2 3 3 3" xfId="39416"/>
    <cellStyle name="Обычный 3 16 3 2 3 4" xfId="39417"/>
    <cellStyle name="Обычный 3 16 3 2 3 4 2" xfId="39418"/>
    <cellStyle name="Обычный 3 16 3 2 3 5" xfId="39419"/>
    <cellStyle name="Обычный 3 16 3 2 4" xfId="39420"/>
    <cellStyle name="Обычный 3 16 3 2 4 2" xfId="39421"/>
    <cellStyle name="Обычный 3 16 3 2 4 2 2" xfId="39422"/>
    <cellStyle name="Обычный 3 16 3 2 4 2 2 2" xfId="39423"/>
    <cellStyle name="Обычный 3 16 3 2 4 2 3" xfId="39424"/>
    <cellStyle name="Обычный 3 16 3 2 4 3" xfId="39425"/>
    <cellStyle name="Обычный 3 16 3 2 4 3 2" xfId="39426"/>
    <cellStyle name="Обычный 3 16 3 2 4 4" xfId="39427"/>
    <cellStyle name="Обычный 3 16 3 2 5" xfId="39428"/>
    <cellStyle name="Обычный 3 16 3 2 5 2" xfId="39429"/>
    <cellStyle name="Обычный 3 16 3 2 5 2 2" xfId="39430"/>
    <cellStyle name="Обычный 3 16 3 2 5 3" xfId="39431"/>
    <cellStyle name="Обычный 3 16 3 2 6" xfId="39432"/>
    <cellStyle name="Обычный 3 16 3 2 6 2" xfId="39433"/>
    <cellStyle name="Обычный 3 16 3 2 7" xfId="39434"/>
    <cellStyle name="Обычный 3 16 3 3" xfId="39435"/>
    <cellStyle name="Обычный 3 16 3 3 2" xfId="39436"/>
    <cellStyle name="Обычный 3 16 3 3 2 2" xfId="39437"/>
    <cellStyle name="Обычный 3 16 3 3 2 2 2" xfId="39438"/>
    <cellStyle name="Обычный 3 16 3 3 2 2 2 2" xfId="39439"/>
    <cellStyle name="Обычный 3 16 3 3 2 2 3" xfId="39440"/>
    <cellStyle name="Обычный 3 16 3 3 2 3" xfId="39441"/>
    <cellStyle name="Обычный 3 16 3 3 2 3 2" xfId="39442"/>
    <cellStyle name="Обычный 3 16 3 3 2 4" xfId="39443"/>
    <cellStyle name="Обычный 3 16 3 3 3" xfId="39444"/>
    <cellStyle name="Обычный 3 16 3 3 3 2" xfId="39445"/>
    <cellStyle name="Обычный 3 16 3 3 3 2 2" xfId="39446"/>
    <cellStyle name="Обычный 3 16 3 3 3 3" xfId="39447"/>
    <cellStyle name="Обычный 3 16 3 3 4" xfId="39448"/>
    <cellStyle name="Обычный 3 16 3 3 4 2" xfId="39449"/>
    <cellStyle name="Обычный 3 16 3 3 5" xfId="39450"/>
    <cellStyle name="Обычный 3 16 3 4" xfId="39451"/>
    <cellStyle name="Обычный 3 16 3 4 2" xfId="39452"/>
    <cellStyle name="Обычный 3 16 3 4 2 2" xfId="39453"/>
    <cellStyle name="Обычный 3 16 3 4 2 2 2" xfId="39454"/>
    <cellStyle name="Обычный 3 16 3 4 2 2 2 2" xfId="39455"/>
    <cellStyle name="Обычный 3 16 3 4 2 2 3" xfId="39456"/>
    <cellStyle name="Обычный 3 16 3 4 2 3" xfId="39457"/>
    <cellStyle name="Обычный 3 16 3 4 2 3 2" xfId="39458"/>
    <cellStyle name="Обычный 3 16 3 4 2 4" xfId="39459"/>
    <cellStyle name="Обычный 3 16 3 4 3" xfId="39460"/>
    <cellStyle name="Обычный 3 16 3 4 3 2" xfId="39461"/>
    <cellStyle name="Обычный 3 16 3 4 3 2 2" xfId="39462"/>
    <cellStyle name="Обычный 3 16 3 4 3 3" xfId="39463"/>
    <cellStyle name="Обычный 3 16 3 4 4" xfId="39464"/>
    <cellStyle name="Обычный 3 16 3 4 4 2" xfId="39465"/>
    <cellStyle name="Обычный 3 16 3 4 5" xfId="39466"/>
    <cellStyle name="Обычный 3 16 3 5" xfId="39467"/>
    <cellStyle name="Обычный 3 16 3 5 2" xfId="39468"/>
    <cellStyle name="Обычный 3 16 3 5 2 2" xfId="39469"/>
    <cellStyle name="Обычный 3 16 3 5 2 2 2" xfId="39470"/>
    <cellStyle name="Обычный 3 16 3 5 2 3" xfId="39471"/>
    <cellStyle name="Обычный 3 16 3 5 3" xfId="39472"/>
    <cellStyle name="Обычный 3 16 3 5 3 2" xfId="39473"/>
    <cellStyle name="Обычный 3 16 3 5 4" xfId="39474"/>
    <cellStyle name="Обычный 3 16 3 6" xfId="39475"/>
    <cellStyle name="Обычный 3 16 3 6 2" xfId="39476"/>
    <cellStyle name="Обычный 3 16 3 6 2 2" xfId="39477"/>
    <cellStyle name="Обычный 3 16 3 6 3" xfId="39478"/>
    <cellStyle name="Обычный 3 16 3 7" xfId="39479"/>
    <cellStyle name="Обычный 3 16 3 7 2" xfId="39480"/>
    <cellStyle name="Обычный 3 16 3 8" xfId="39481"/>
    <cellStyle name="Обычный 3 16 30" xfId="39482"/>
    <cellStyle name="Обычный 3 16 30 2" xfId="39483"/>
    <cellStyle name="Обычный 3 16 30 2 2" xfId="39484"/>
    <cellStyle name="Обычный 3 16 30 2 2 2" xfId="39485"/>
    <cellStyle name="Обычный 3 16 30 2 2 2 2" xfId="39486"/>
    <cellStyle name="Обычный 3 16 30 2 2 2 2 2" xfId="39487"/>
    <cellStyle name="Обычный 3 16 30 2 2 2 2 2 2" xfId="39488"/>
    <cellStyle name="Обычный 3 16 30 2 2 2 2 3" xfId="39489"/>
    <cellStyle name="Обычный 3 16 30 2 2 2 3" xfId="39490"/>
    <cellStyle name="Обычный 3 16 30 2 2 2 3 2" xfId="39491"/>
    <cellStyle name="Обычный 3 16 30 2 2 2 4" xfId="39492"/>
    <cellStyle name="Обычный 3 16 30 2 2 3" xfId="39493"/>
    <cellStyle name="Обычный 3 16 30 2 2 3 2" xfId="39494"/>
    <cellStyle name="Обычный 3 16 30 2 2 3 2 2" xfId="39495"/>
    <cellStyle name="Обычный 3 16 30 2 2 3 3" xfId="39496"/>
    <cellStyle name="Обычный 3 16 30 2 2 4" xfId="39497"/>
    <cellStyle name="Обычный 3 16 30 2 2 4 2" xfId="39498"/>
    <cellStyle name="Обычный 3 16 30 2 2 5" xfId="39499"/>
    <cellStyle name="Обычный 3 16 30 2 3" xfId="39500"/>
    <cellStyle name="Обычный 3 16 30 2 3 2" xfId="39501"/>
    <cellStyle name="Обычный 3 16 30 2 3 2 2" xfId="39502"/>
    <cellStyle name="Обычный 3 16 30 2 3 2 2 2" xfId="39503"/>
    <cellStyle name="Обычный 3 16 30 2 3 2 2 2 2" xfId="39504"/>
    <cellStyle name="Обычный 3 16 30 2 3 2 2 3" xfId="39505"/>
    <cellStyle name="Обычный 3 16 30 2 3 2 3" xfId="39506"/>
    <cellStyle name="Обычный 3 16 30 2 3 2 3 2" xfId="39507"/>
    <cellStyle name="Обычный 3 16 30 2 3 2 4" xfId="39508"/>
    <cellStyle name="Обычный 3 16 30 2 3 3" xfId="39509"/>
    <cellStyle name="Обычный 3 16 30 2 3 3 2" xfId="39510"/>
    <cellStyle name="Обычный 3 16 30 2 3 3 2 2" xfId="39511"/>
    <cellStyle name="Обычный 3 16 30 2 3 3 3" xfId="39512"/>
    <cellStyle name="Обычный 3 16 30 2 3 4" xfId="39513"/>
    <cellStyle name="Обычный 3 16 30 2 3 4 2" xfId="39514"/>
    <cellStyle name="Обычный 3 16 30 2 3 5" xfId="39515"/>
    <cellStyle name="Обычный 3 16 30 2 4" xfId="39516"/>
    <cellStyle name="Обычный 3 16 30 2 4 2" xfId="39517"/>
    <cellStyle name="Обычный 3 16 30 2 4 2 2" xfId="39518"/>
    <cellStyle name="Обычный 3 16 30 2 4 2 2 2" xfId="39519"/>
    <cellStyle name="Обычный 3 16 30 2 4 2 3" xfId="39520"/>
    <cellStyle name="Обычный 3 16 30 2 4 3" xfId="39521"/>
    <cellStyle name="Обычный 3 16 30 2 4 3 2" xfId="39522"/>
    <cellStyle name="Обычный 3 16 30 2 4 4" xfId="39523"/>
    <cellStyle name="Обычный 3 16 30 2 5" xfId="39524"/>
    <cellStyle name="Обычный 3 16 30 2 5 2" xfId="39525"/>
    <cellStyle name="Обычный 3 16 30 2 5 2 2" xfId="39526"/>
    <cellStyle name="Обычный 3 16 30 2 5 3" xfId="39527"/>
    <cellStyle name="Обычный 3 16 30 2 6" xfId="39528"/>
    <cellStyle name="Обычный 3 16 30 2 6 2" xfId="39529"/>
    <cellStyle name="Обычный 3 16 30 2 7" xfId="39530"/>
    <cellStyle name="Обычный 3 16 30 3" xfId="39531"/>
    <cellStyle name="Обычный 3 16 30 3 2" xfId="39532"/>
    <cellStyle name="Обычный 3 16 30 3 2 2" xfId="39533"/>
    <cellStyle name="Обычный 3 16 30 3 2 2 2" xfId="39534"/>
    <cellStyle name="Обычный 3 16 30 3 2 2 2 2" xfId="39535"/>
    <cellStyle name="Обычный 3 16 30 3 2 2 3" xfId="39536"/>
    <cellStyle name="Обычный 3 16 30 3 2 3" xfId="39537"/>
    <cellStyle name="Обычный 3 16 30 3 2 3 2" xfId="39538"/>
    <cellStyle name="Обычный 3 16 30 3 2 4" xfId="39539"/>
    <cellStyle name="Обычный 3 16 30 3 3" xfId="39540"/>
    <cellStyle name="Обычный 3 16 30 3 3 2" xfId="39541"/>
    <cellStyle name="Обычный 3 16 30 3 3 2 2" xfId="39542"/>
    <cellStyle name="Обычный 3 16 30 3 3 3" xfId="39543"/>
    <cellStyle name="Обычный 3 16 30 3 4" xfId="39544"/>
    <cellStyle name="Обычный 3 16 30 3 4 2" xfId="39545"/>
    <cellStyle name="Обычный 3 16 30 3 5" xfId="39546"/>
    <cellStyle name="Обычный 3 16 30 4" xfId="39547"/>
    <cellStyle name="Обычный 3 16 30 4 2" xfId="39548"/>
    <cellStyle name="Обычный 3 16 30 4 2 2" xfId="39549"/>
    <cellStyle name="Обычный 3 16 30 4 2 2 2" xfId="39550"/>
    <cellStyle name="Обычный 3 16 30 4 2 2 2 2" xfId="39551"/>
    <cellStyle name="Обычный 3 16 30 4 2 2 3" xfId="39552"/>
    <cellStyle name="Обычный 3 16 30 4 2 3" xfId="39553"/>
    <cellStyle name="Обычный 3 16 30 4 2 3 2" xfId="39554"/>
    <cellStyle name="Обычный 3 16 30 4 2 4" xfId="39555"/>
    <cellStyle name="Обычный 3 16 30 4 3" xfId="39556"/>
    <cellStyle name="Обычный 3 16 30 4 3 2" xfId="39557"/>
    <cellStyle name="Обычный 3 16 30 4 3 2 2" xfId="39558"/>
    <cellStyle name="Обычный 3 16 30 4 3 3" xfId="39559"/>
    <cellStyle name="Обычный 3 16 30 4 4" xfId="39560"/>
    <cellStyle name="Обычный 3 16 30 4 4 2" xfId="39561"/>
    <cellStyle name="Обычный 3 16 30 4 5" xfId="39562"/>
    <cellStyle name="Обычный 3 16 30 5" xfId="39563"/>
    <cellStyle name="Обычный 3 16 30 5 2" xfId="39564"/>
    <cellStyle name="Обычный 3 16 30 5 2 2" xfId="39565"/>
    <cellStyle name="Обычный 3 16 30 5 2 2 2" xfId="39566"/>
    <cellStyle name="Обычный 3 16 30 5 2 3" xfId="39567"/>
    <cellStyle name="Обычный 3 16 30 5 3" xfId="39568"/>
    <cellStyle name="Обычный 3 16 30 5 3 2" xfId="39569"/>
    <cellStyle name="Обычный 3 16 30 5 4" xfId="39570"/>
    <cellStyle name="Обычный 3 16 30 6" xfId="39571"/>
    <cellStyle name="Обычный 3 16 30 6 2" xfId="39572"/>
    <cellStyle name="Обычный 3 16 30 6 2 2" xfId="39573"/>
    <cellStyle name="Обычный 3 16 30 6 3" xfId="39574"/>
    <cellStyle name="Обычный 3 16 30 7" xfId="39575"/>
    <cellStyle name="Обычный 3 16 30 7 2" xfId="39576"/>
    <cellStyle name="Обычный 3 16 30 8" xfId="39577"/>
    <cellStyle name="Обычный 3 16 31" xfId="39578"/>
    <cellStyle name="Обычный 3 16 31 2" xfId="39579"/>
    <cellStyle name="Обычный 3 16 31 2 2" xfId="39580"/>
    <cellStyle name="Обычный 3 16 31 2 2 2" xfId="39581"/>
    <cellStyle name="Обычный 3 16 31 2 2 2 2" xfId="39582"/>
    <cellStyle name="Обычный 3 16 31 2 2 2 2 2" xfId="39583"/>
    <cellStyle name="Обычный 3 16 31 2 2 2 2 2 2" xfId="39584"/>
    <cellStyle name="Обычный 3 16 31 2 2 2 2 3" xfId="39585"/>
    <cellStyle name="Обычный 3 16 31 2 2 2 3" xfId="39586"/>
    <cellStyle name="Обычный 3 16 31 2 2 2 3 2" xfId="39587"/>
    <cellStyle name="Обычный 3 16 31 2 2 2 4" xfId="39588"/>
    <cellStyle name="Обычный 3 16 31 2 2 3" xfId="39589"/>
    <cellStyle name="Обычный 3 16 31 2 2 3 2" xfId="39590"/>
    <cellStyle name="Обычный 3 16 31 2 2 3 2 2" xfId="39591"/>
    <cellStyle name="Обычный 3 16 31 2 2 3 3" xfId="39592"/>
    <cellStyle name="Обычный 3 16 31 2 2 4" xfId="39593"/>
    <cellStyle name="Обычный 3 16 31 2 2 4 2" xfId="39594"/>
    <cellStyle name="Обычный 3 16 31 2 2 5" xfId="39595"/>
    <cellStyle name="Обычный 3 16 31 2 3" xfId="39596"/>
    <cellStyle name="Обычный 3 16 31 2 3 2" xfId="39597"/>
    <cellStyle name="Обычный 3 16 31 2 3 2 2" xfId="39598"/>
    <cellStyle name="Обычный 3 16 31 2 3 2 2 2" xfId="39599"/>
    <cellStyle name="Обычный 3 16 31 2 3 2 2 2 2" xfId="39600"/>
    <cellStyle name="Обычный 3 16 31 2 3 2 2 3" xfId="39601"/>
    <cellStyle name="Обычный 3 16 31 2 3 2 3" xfId="39602"/>
    <cellStyle name="Обычный 3 16 31 2 3 2 3 2" xfId="39603"/>
    <cellStyle name="Обычный 3 16 31 2 3 2 4" xfId="39604"/>
    <cellStyle name="Обычный 3 16 31 2 3 3" xfId="39605"/>
    <cellStyle name="Обычный 3 16 31 2 3 3 2" xfId="39606"/>
    <cellStyle name="Обычный 3 16 31 2 3 3 2 2" xfId="39607"/>
    <cellStyle name="Обычный 3 16 31 2 3 3 3" xfId="39608"/>
    <cellStyle name="Обычный 3 16 31 2 3 4" xfId="39609"/>
    <cellStyle name="Обычный 3 16 31 2 3 4 2" xfId="39610"/>
    <cellStyle name="Обычный 3 16 31 2 3 5" xfId="39611"/>
    <cellStyle name="Обычный 3 16 31 2 4" xfId="39612"/>
    <cellStyle name="Обычный 3 16 31 2 4 2" xfId="39613"/>
    <cellStyle name="Обычный 3 16 31 2 4 2 2" xfId="39614"/>
    <cellStyle name="Обычный 3 16 31 2 4 2 2 2" xfId="39615"/>
    <cellStyle name="Обычный 3 16 31 2 4 2 3" xfId="39616"/>
    <cellStyle name="Обычный 3 16 31 2 4 3" xfId="39617"/>
    <cellStyle name="Обычный 3 16 31 2 4 3 2" xfId="39618"/>
    <cellStyle name="Обычный 3 16 31 2 4 4" xfId="39619"/>
    <cellStyle name="Обычный 3 16 31 2 5" xfId="39620"/>
    <cellStyle name="Обычный 3 16 31 2 5 2" xfId="39621"/>
    <cellStyle name="Обычный 3 16 31 2 5 2 2" xfId="39622"/>
    <cellStyle name="Обычный 3 16 31 2 5 3" xfId="39623"/>
    <cellStyle name="Обычный 3 16 31 2 6" xfId="39624"/>
    <cellStyle name="Обычный 3 16 31 2 6 2" xfId="39625"/>
    <cellStyle name="Обычный 3 16 31 2 7" xfId="39626"/>
    <cellStyle name="Обычный 3 16 31 3" xfId="39627"/>
    <cellStyle name="Обычный 3 16 31 3 2" xfId="39628"/>
    <cellStyle name="Обычный 3 16 31 3 2 2" xfId="39629"/>
    <cellStyle name="Обычный 3 16 31 3 2 2 2" xfId="39630"/>
    <cellStyle name="Обычный 3 16 31 3 2 2 2 2" xfId="39631"/>
    <cellStyle name="Обычный 3 16 31 3 2 2 3" xfId="39632"/>
    <cellStyle name="Обычный 3 16 31 3 2 3" xfId="39633"/>
    <cellStyle name="Обычный 3 16 31 3 2 3 2" xfId="39634"/>
    <cellStyle name="Обычный 3 16 31 3 2 4" xfId="39635"/>
    <cellStyle name="Обычный 3 16 31 3 3" xfId="39636"/>
    <cellStyle name="Обычный 3 16 31 3 3 2" xfId="39637"/>
    <cellStyle name="Обычный 3 16 31 3 3 2 2" xfId="39638"/>
    <cellStyle name="Обычный 3 16 31 3 3 3" xfId="39639"/>
    <cellStyle name="Обычный 3 16 31 3 4" xfId="39640"/>
    <cellStyle name="Обычный 3 16 31 3 4 2" xfId="39641"/>
    <cellStyle name="Обычный 3 16 31 3 5" xfId="39642"/>
    <cellStyle name="Обычный 3 16 31 4" xfId="39643"/>
    <cellStyle name="Обычный 3 16 31 4 2" xfId="39644"/>
    <cellStyle name="Обычный 3 16 31 4 2 2" xfId="39645"/>
    <cellStyle name="Обычный 3 16 31 4 2 2 2" xfId="39646"/>
    <cellStyle name="Обычный 3 16 31 4 2 2 2 2" xfId="39647"/>
    <cellStyle name="Обычный 3 16 31 4 2 2 3" xfId="39648"/>
    <cellStyle name="Обычный 3 16 31 4 2 3" xfId="39649"/>
    <cellStyle name="Обычный 3 16 31 4 2 3 2" xfId="39650"/>
    <cellStyle name="Обычный 3 16 31 4 2 4" xfId="39651"/>
    <cellStyle name="Обычный 3 16 31 4 3" xfId="39652"/>
    <cellStyle name="Обычный 3 16 31 4 3 2" xfId="39653"/>
    <cellStyle name="Обычный 3 16 31 4 3 2 2" xfId="39654"/>
    <cellStyle name="Обычный 3 16 31 4 3 3" xfId="39655"/>
    <cellStyle name="Обычный 3 16 31 4 4" xfId="39656"/>
    <cellStyle name="Обычный 3 16 31 4 4 2" xfId="39657"/>
    <cellStyle name="Обычный 3 16 31 4 5" xfId="39658"/>
    <cellStyle name="Обычный 3 16 31 5" xfId="39659"/>
    <cellStyle name="Обычный 3 16 31 5 2" xfId="39660"/>
    <cellStyle name="Обычный 3 16 31 5 2 2" xfId="39661"/>
    <cellStyle name="Обычный 3 16 31 5 2 2 2" xfId="39662"/>
    <cellStyle name="Обычный 3 16 31 5 2 3" xfId="39663"/>
    <cellStyle name="Обычный 3 16 31 5 3" xfId="39664"/>
    <cellStyle name="Обычный 3 16 31 5 3 2" xfId="39665"/>
    <cellStyle name="Обычный 3 16 31 5 4" xfId="39666"/>
    <cellStyle name="Обычный 3 16 31 6" xfId="39667"/>
    <cellStyle name="Обычный 3 16 31 6 2" xfId="39668"/>
    <cellStyle name="Обычный 3 16 31 6 2 2" xfId="39669"/>
    <cellStyle name="Обычный 3 16 31 6 3" xfId="39670"/>
    <cellStyle name="Обычный 3 16 31 7" xfId="39671"/>
    <cellStyle name="Обычный 3 16 31 7 2" xfId="39672"/>
    <cellStyle name="Обычный 3 16 31 8" xfId="39673"/>
    <cellStyle name="Обычный 3 16 32" xfId="39674"/>
    <cellStyle name="Обычный 3 16 32 2" xfId="39675"/>
    <cellStyle name="Обычный 3 16 32 2 2" xfId="39676"/>
    <cellStyle name="Обычный 3 16 32 2 2 2" xfId="39677"/>
    <cellStyle name="Обычный 3 16 32 2 2 2 2" xfId="39678"/>
    <cellStyle name="Обычный 3 16 32 2 2 2 2 2" xfId="39679"/>
    <cellStyle name="Обычный 3 16 32 2 2 2 2 2 2" xfId="39680"/>
    <cellStyle name="Обычный 3 16 32 2 2 2 2 3" xfId="39681"/>
    <cellStyle name="Обычный 3 16 32 2 2 2 3" xfId="39682"/>
    <cellStyle name="Обычный 3 16 32 2 2 2 3 2" xfId="39683"/>
    <cellStyle name="Обычный 3 16 32 2 2 2 4" xfId="39684"/>
    <cellStyle name="Обычный 3 16 32 2 2 3" xfId="39685"/>
    <cellStyle name="Обычный 3 16 32 2 2 3 2" xfId="39686"/>
    <cellStyle name="Обычный 3 16 32 2 2 3 2 2" xfId="39687"/>
    <cellStyle name="Обычный 3 16 32 2 2 3 3" xfId="39688"/>
    <cellStyle name="Обычный 3 16 32 2 2 4" xfId="39689"/>
    <cellStyle name="Обычный 3 16 32 2 2 4 2" xfId="39690"/>
    <cellStyle name="Обычный 3 16 32 2 2 5" xfId="39691"/>
    <cellStyle name="Обычный 3 16 32 2 3" xfId="39692"/>
    <cellStyle name="Обычный 3 16 32 2 3 2" xfId="39693"/>
    <cellStyle name="Обычный 3 16 32 2 3 2 2" xfId="39694"/>
    <cellStyle name="Обычный 3 16 32 2 3 2 2 2" xfId="39695"/>
    <cellStyle name="Обычный 3 16 32 2 3 2 2 2 2" xfId="39696"/>
    <cellStyle name="Обычный 3 16 32 2 3 2 2 3" xfId="39697"/>
    <cellStyle name="Обычный 3 16 32 2 3 2 3" xfId="39698"/>
    <cellStyle name="Обычный 3 16 32 2 3 2 3 2" xfId="39699"/>
    <cellStyle name="Обычный 3 16 32 2 3 2 4" xfId="39700"/>
    <cellStyle name="Обычный 3 16 32 2 3 3" xfId="39701"/>
    <cellStyle name="Обычный 3 16 32 2 3 3 2" xfId="39702"/>
    <cellStyle name="Обычный 3 16 32 2 3 3 2 2" xfId="39703"/>
    <cellStyle name="Обычный 3 16 32 2 3 3 3" xfId="39704"/>
    <cellStyle name="Обычный 3 16 32 2 3 4" xfId="39705"/>
    <cellStyle name="Обычный 3 16 32 2 3 4 2" xfId="39706"/>
    <cellStyle name="Обычный 3 16 32 2 3 5" xfId="39707"/>
    <cellStyle name="Обычный 3 16 32 2 4" xfId="39708"/>
    <cellStyle name="Обычный 3 16 32 2 4 2" xfId="39709"/>
    <cellStyle name="Обычный 3 16 32 2 4 2 2" xfId="39710"/>
    <cellStyle name="Обычный 3 16 32 2 4 2 2 2" xfId="39711"/>
    <cellStyle name="Обычный 3 16 32 2 4 2 3" xfId="39712"/>
    <cellStyle name="Обычный 3 16 32 2 4 3" xfId="39713"/>
    <cellStyle name="Обычный 3 16 32 2 4 3 2" xfId="39714"/>
    <cellStyle name="Обычный 3 16 32 2 4 4" xfId="39715"/>
    <cellStyle name="Обычный 3 16 32 2 5" xfId="39716"/>
    <cellStyle name="Обычный 3 16 32 2 5 2" xfId="39717"/>
    <cellStyle name="Обычный 3 16 32 2 5 2 2" xfId="39718"/>
    <cellStyle name="Обычный 3 16 32 2 5 3" xfId="39719"/>
    <cellStyle name="Обычный 3 16 32 2 6" xfId="39720"/>
    <cellStyle name="Обычный 3 16 32 2 6 2" xfId="39721"/>
    <cellStyle name="Обычный 3 16 32 2 7" xfId="39722"/>
    <cellStyle name="Обычный 3 16 32 3" xfId="39723"/>
    <cellStyle name="Обычный 3 16 32 3 2" xfId="39724"/>
    <cellStyle name="Обычный 3 16 32 3 2 2" xfId="39725"/>
    <cellStyle name="Обычный 3 16 32 3 2 2 2" xfId="39726"/>
    <cellStyle name="Обычный 3 16 32 3 2 2 2 2" xfId="39727"/>
    <cellStyle name="Обычный 3 16 32 3 2 2 3" xfId="39728"/>
    <cellStyle name="Обычный 3 16 32 3 2 3" xfId="39729"/>
    <cellStyle name="Обычный 3 16 32 3 2 3 2" xfId="39730"/>
    <cellStyle name="Обычный 3 16 32 3 2 4" xfId="39731"/>
    <cellStyle name="Обычный 3 16 32 3 3" xfId="39732"/>
    <cellStyle name="Обычный 3 16 32 3 3 2" xfId="39733"/>
    <cellStyle name="Обычный 3 16 32 3 3 2 2" xfId="39734"/>
    <cellStyle name="Обычный 3 16 32 3 3 3" xfId="39735"/>
    <cellStyle name="Обычный 3 16 32 3 4" xfId="39736"/>
    <cellStyle name="Обычный 3 16 32 3 4 2" xfId="39737"/>
    <cellStyle name="Обычный 3 16 32 3 5" xfId="39738"/>
    <cellStyle name="Обычный 3 16 32 4" xfId="39739"/>
    <cellStyle name="Обычный 3 16 32 4 2" xfId="39740"/>
    <cellStyle name="Обычный 3 16 32 4 2 2" xfId="39741"/>
    <cellStyle name="Обычный 3 16 32 4 2 2 2" xfId="39742"/>
    <cellStyle name="Обычный 3 16 32 4 2 2 2 2" xfId="39743"/>
    <cellStyle name="Обычный 3 16 32 4 2 2 3" xfId="39744"/>
    <cellStyle name="Обычный 3 16 32 4 2 3" xfId="39745"/>
    <cellStyle name="Обычный 3 16 32 4 2 3 2" xfId="39746"/>
    <cellStyle name="Обычный 3 16 32 4 2 4" xfId="39747"/>
    <cellStyle name="Обычный 3 16 32 4 3" xfId="39748"/>
    <cellStyle name="Обычный 3 16 32 4 3 2" xfId="39749"/>
    <cellStyle name="Обычный 3 16 32 4 3 2 2" xfId="39750"/>
    <cellStyle name="Обычный 3 16 32 4 3 3" xfId="39751"/>
    <cellStyle name="Обычный 3 16 32 4 4" xfId="39752"/>
    <cellStyle name="Обычный 3 16 32 4 4 2" xfId="39753"/>
    <cellStyle name="Обычный 3 16 32 4 5" xfId="39754"/>
    <cellStyle name="Обычный 3 16 32 5" xfId="39755"/>
    <cellStyle name="Обычный 3 16 32 5 2" xfId="39756"/>
    <cellStyle name="Обычный 3 16 32 5 2 2" xfId="39757"/>
    <cellStyle name="Обычный 3 16 32 5 2 2 2" xfId="39758"/>
    <cellStyle name="Обычный 3 16 32 5 2 3" xfId="39759"/>
    <cellStyle name="Обычный 3 16 32 5 3" xfId="39760"/>
    <cellStyle name="Обычный 3 16 32 5 3 2" xfId="39761"/>
    <cellStyle name="Обычный 3 16 32 5 4" xfId="39762"/>
    <cellStyle name="Обычный 3 16 32 6" xfId="39763"/>
    <cellStyle name="Обычный 3 16 32 6 2" xfId="39764"/>
    <cellStyle name="Обычный 3 16 32 6 2 2" xfId="39765"/>
    <cellStyle name="Обычный 3 16 32 6 3" xfId="39766"/>
    <cellStyle name="Обычный 3 16 32 7" xfId="39767"/>
    <cellStyle name="Обычный 3 16 32 7 2" xfId="39768"/>
    <cellStyle name="Обычный 3 16 32 8" xfId="39769"/>
    <cellStyle name="Обычный 3 16 33" xfId="39770"/>
    <cellStyle name="Обычный 3 16 33 2" xfId="39771"/>
    <cellStyle name="Обычный 3 16 33 2 2" xfId="39772"/>
    <cellStyle name="Обычный 3 16 33 2 2 2" xfId="39773"/>
    <cellStyle name="Обычный 3 16 33 2 2 2 2" xfId="39774"/>
    <cellStyle name="Обычный 3 16 33 2 2 2 2 2" xfId="39775"/>
    <cellStyle name="Обычный 3 16 33 2 2 2 2 2 2" xfId="39776"/>
    <cellStyle name="Обычный 3 16 33 2 2 2 2 3" xfId="39777"/>
    <cellStyle name="Обычный 3 16 33 2 2 2 3" xfId="39778"/>
    <cellStyle name="Обычный 3 16 33 2 2 2 3 2" xfId="39779"/>
    <cellStyle name="Обычный 3 16 33 2 2 2 4" xfId="39780"/>
    <cellStyle name="Обычный 3 16 33 2 2 3" xfId="39781"/>
    <cellStyle name="Обычный 3 16 33 2 2 3 2" xfId="39782"/>
    <cellStyle name="Обычный 3 16 33 2 2 3 2 2" xfId="39783"/>
    <cellStyle name="Обычный 3 16 33 2 2 3 3" xfId="39784"/>
    <cellStyle name="Обычный 3 16 33 2 2 4" xfId="39785"/>
    <cellStyle name="Обычный 3 16 33 2 2 4 2" xfId="39786"/>
    <cellStyle name="Обычный 3 16 33 2 2 5" xfId="39787"/>
    <cellStyle name="Обычный 3 16 33 2 3" xfId="39788"/>
    <cellStyle name="Обычный 3 16 33 2 3 2" xfId="39789"/>
    <cellStyle name="Обычный 3 16 33 2 3 2 2" xfId="39790"/>
    <cellStyle name="Обычный 3 16 33 2 3 2 2 2" xfId="39791"/>
    <cellStyle name="Обычный 3 16 33 2 3 2 2 2 2" xfId="39792"/>
    <cellStyle name="Обычный 3 16 33 2 3 2 2 3" xfId="39793"/>
    <cellStyle name="Обычный 3 16 33 2 3 2 3" xfId="39794"/>
    <cellStyle name="Обычный 3 16 33 2 3 2 3 2" xfId="39795"/>
    <cellStyle name="Обычный 3 16 33 2 3 2 4" xfId="39796"/>
    <cellStyle name="Обычный 3 16 33 2 3 3" xfId="39797"/>
    <cellStyle name="Обычный 3 16 33 2 3 3 2" xfId="39798"/>
    <cellStyle name="Обычный 3 16 33 2 3 3 2 2" xfId="39799"/>
    <cellStyle name="Обычный 3 16 33 2 3 3 3" xfId="39800"/>
    <cellStyle name="Обычный 3 16 33 2 3 4" xfId="39801"/>
    <cellStyle name="Обычный 3 16 33 2 3 4 2" xfId="39802"/>
    <cellStyle name="Обычный 3 16 33 2 3 5" xfId="39803"/>
    <cellStyle name="Обычный 3 16 33 2 4" xfId="39804"/>
    <cellStyle name="Обычный 3 16 33 2 4 2" xfId="39805"/>
    <cellStyle name="Обычный 3 16 33 2 4 2 2" xfId="39806"/>
    <cellStyle name="Обычный 3 16 33 2 4 2 2 2" xfId="39807"/>
    <cellStyle name="Обычный 3 16 33 2 4 2 3" xfId="39808"/>
    <cellStyle name="Обычный 3 16 33 2 4 3" xfId="39809"/>
    <cellStyle name="Обычный 3 16 33 2 4 3 2" xfId="39810"/>
    <cellStyle name="Обычный 3 16 33 2 4 4" xfId="39811"/>
    <cellStyle name="Обычный 3 16 33 2 5" xfId="39812"/>
    <cellStyle name="Обычный 3 16 33 2 5 2" xfId="39813"/>
    <cellStyle name="Обычный 3 16 33 2 5 2 2" xfId="39814"/>
    <cellStyle name="Обычный 3 16 33 2 5 3" xfId="39815"/>
    <cellStyle name="Обычный 3 16 33 2 6" xfId="39816"/>
    <cellStyle name="Обычный 3 16 33 2 6 2" xfId="39817"/>
    <cellStyle name="Обычный 3 16 33 2 7" xfId="39818"/>
    <cellStyle name="Обычный 3 16 33 3" xfId="39819"/>
    <cellStyle name="Обычный 3 16 33 3 2" xfId="39820"/>
    <cellStyle name="Обычный 3 16 33 3 2 2" xfId="39821"/>
    <cellStyle name="Обычный 3 16 33 3 2 2 2" xfId="39822"/>
    <cellStyle name="Обычный 3 16 33 3 2 2 2 2" xfId="39823"/>
    <cellStyle name="Обычный 3 16 33 3 2 2 3" xfId="39824"/>
    <cellStyle name="Обычный 3 16 33 3 2 3" xfId="39825"/>
    <cellStyle name="Обычный 3 16 33 3 2 3 2" xfId="39826"/>
    <cellStyle name="Обычный 3 16 33 3 2 4" xfId="39827"/>
    <cellStyle name="Обычный 3 16 33 3 3" xfId="39828"/>
    <cellStyle name="Обычный 3 16 33 3 3 2" xfId="39829"/>
    <cellStyle name="Обычный 3 16 33 3 3 2 2" xfId="39830"/>
    <cellStyle name="Обычный 3 16 33 3 3 3" xfId="39831"/>
    <cellStyle name="Обычный 3 16 33 3 4" xfId="39832"/>
    <cellStyle name="Обычный 3 16 33 3 4 2" xfId="39833"/>
    <cellStyle name="Обычный 3 16 33 3 5" xfId="39834"/>
    <cellStyle name="Обычный 3 16 33 4" xfId="39835"/>
    <cellStyle name="Обычный 3 16 33 4 2" xfId="39836"/>
    <cellStyle name="Обычный 3 16 33 4 2 2" xfId="39837"/>
    <cellStyle name="Обычный 3 16 33 4 2 2 2" xfId="39838"/>
    <cellStyle name="Обычный 3 16 33 4 2 2 2 2" xfId="39839"/>
    <cellStyle name="Обычный 3 16 33 4 2 2 3" xfId="39840"/>
    <cellStyle name="Обычный 3 16 33 4 2 3" xfId="39841"/>
    <cellStyle name="Обычный 3 16 33 4 2 3 2" xfId="39842"/>
    <cellStyle name="Обычный 3 16 33 4 2 4" xfId="39843"/>
    <cellStyle name="Обычный 3 16 33 4 3" xfId="39844"/>
    <cellStyle name="Обычный 3 16 33 4 3 2" xfId="39845"/>
    <cellStyle name="Обычный 3 16 33 4 3 2 2" xfId="39846"/>
    <cellStyle name="Обычный 3 16 33 4 3 3" xfId="39847"/>
    <cellStyle name="Обычный 3 16 33 4 4" xfId="39848"/>
    <cellStyle name="Обычный 3 16 33 4 4 2" xfId="39849"/>
    <cellStyle name="Обычный 3 16 33 4 5" xfId="39850"/>
    <cellStyle name="Обычный 3 16 33 5" xfId="39851"/>
    <cellStyle name="Обычный 3 16 33 5 2" xfId="39852"/>
    <cellStyle name="Обычный 3 16 33 5 2 2" xfId="39853"/>
    <cellStyle name="Обычный 3 16 33 5 2 2 2" xfId="39854"/>
    <cellStyle name="Обычный 3 16 33 5 2 3" xfId="39855"/>
    <cellStyle name="Обычный 3 16 33 5 3" xfId="39856"/>
    <cellStyle name="Обычный 3 16 33 5 3 2" xfId="39857"/>
    <cellStyle name="Обычный 3 16 33 5 4" xfId="39858"/>
    <cellStyle name="Обычный 3 16 33 6" xfId="39859"/>
    <cellStyle name="Обычный 3 16 33 6 2" xfId="39860"/>
    <cellStyle name="Обычный 3 16 33 6 2 2" xfId="39861"/>
    <cellStyle name="Обычный 3 16 33 6 3" xfId="39862"/>
    <cellStyle name="Обычный 3 16 33 7" xfId="39863"/>
    <cellStyle name="Обычный 3 16 33 7 2" xfId="39864"/>
    <cellStyle name="Обычный 3 16 33 8" xfId="39865"/>
    <cellStyle name="Обычный 3 16 34" xfId="39866"/>
    <cellStyle name="Обычный 3 16 34 2" xfId="39867"/>
    <cellStyle name="Обычный 3 16 34 2 2" xfId="39868"/>
    <cellStyle name="Обычный 3 16 34 2 2 2" xfId="39869"/>
    <cellStyle name="Обычный 3 16 34 2 2 2 2" xfId="39870"/>
    <cellStyle name="Обычный 3 16 34 2 2 2 2 2" xfId="39871"/>
    <cellStyle name="Обычный 3 16 34 2 2 2 2 2 2" xfId="39872"/>
    <cellStyle name="Обычный 3 16 34 2 2 2 2 3" xfId="39873"/>
    <cellStyle name="Обычный 3 16 34 2 2 2 3" xfId="39874"/>
    <cellStyle name="Обычный 3 16 34 2 2 2 3 2" xfId="39875"/>
    <cellStyle name="Обычный 3 16 34 2 2 2 4" xfId="39876"/>
    <cellStyle name="Обычный 3 16 34 2 2 3" xfId="39877"/>
    <cellStyle name="Обычный 3 16 34 2 2 3 2" xfId="39878"/>
    <cellStyle name="Обычный 3 16 34 2 2 3 2 2" xfId="39879"/>
    <cellStyle name="Обычный 3 16 34 2 2 3 3" xfId="39880"/>
    <cellStyle name="Обычный 3 16 34 2 2 4" xfId="39881"/>
    <cellStyle name="Обычный 3 16 34 2 2 4 2" xfId="39882"/>
    <cellStyle name="Обычный 3 16 34 2 2 5" xfId="39883"/>
    <cellStyle name="Обычный 3 16 34 2 3" xfId="39884"/>
    <cellStyle name="Обычный 3 16 34 2 3 2" xfId="39885"/>
    <cellStyle name="Обычный 3 16 34 2 3 2 2" xfId="39886"/>
    <cellStyle name="Обычный 3 16 34 2 3 2 2 2" xfId="39887"/>
    <cellStyle name="Обычный 3 16 34 2 3 2 2 2 2" xfId="39888"/>
    <cellStyle name="Обычный 3 16 34 2 3 2 2 3" xfId="39889"/>
    <cellStyle name="Обычный 3 16 34 2 3 2 3" xfId="39890"/>
    <cellStyle name="Обычный 3 16 34 2 3 2 3 2" xfId="39891"/>
    <cellStyle name="Обычный 3 16 34 2 3 2 4" xfId="39892"/>
    <cellStyle name="Обычный 3 16 34 2 3 3" xfId="39893"/>
    <cellStyle name="Обычный 3 16 34 2 3 3 2" xfId="39894"/>
    <cellStyle name="Обычный 3 16 34 2 3 3 2 2" xfId="39895"/>
    <cellStyle name="Обычный 3 16 34 2 3 3 3" xfId="39896"/>
    <cellStyle name="Обычный 3 16 34 2 3 4" xfId="39897"/>
    <cellStyle name="Обычный 3 16 34 2 3 4 2" xfId="39898"/>
    <cellStyle name="Обычный 3 16 34 2 3 5" xfId="39899"/>
    <cellStyle name="Обычный 3 16 34 2 4" xfId="39900"/>
    <cellStyle name="Обычный 3 16 34 2 4 2" xfId="39901"/>
    <cellStyle name="Обычный 3 16 34 2 4 2 2" xfId="39902"/>
    <cellStyle name="Обычный 3 16 34 2 4 2 2 2" xfId="39903"/>
    <cellStyle name="Обычный 3 16 34 2 4 2 3" xfId="39904"/>
    <cellStyle name="Обычный 3 16 34 2 4 3" xfId="39905"/>
    <cellStyle name="Обычный 3 16 34 2 4 3 2" xfId="39906"/>
    <cellStyle name="Обычный 3 16 34 2 4 4" xfId="39907"/>
    <cellStyle name="Обычный 3 16 34 2 5" xfId="39908"/>
    <cellStyle name="Обычный 3 16 34 2 5 2" xfId="39909"/>
    <cellStyle name="Обычный 3 16 34 2 5 2 2" xfId="39910"/>
    <cellStyle name="Обычный 3 16 34 2 5 3" xfId="39911"/>
    <cellStyle name="Обычный 3 16 34 2 6" xfId="39912"/>
    <cellStyle name="Обычный 3 16 34 2 6 2" xfId="39913"/>
    <cellStyle name="Обычный 3 16 34 2 7" xfId="39914"/>
    <cellStyle name="Обычный 3 16 34 3" xfId="39915"/>
    <cellStyle name="Обычный 3 16 34 3 2" xfId="39916"/>
    <cellStyle name="Обычный 3 16 34 3 2 2" xfId="39917"/>
    <cellStyle name="Обычный 3 16 34 3 2 2 2" xfId="39918"/>
    <cellStyle name="Обычный 3 16 34 3 2 2 2 2" xfId="39919"/>
    <cellStyle name="Обычный 3 16 34 3 2 2 3" xfId="39920"/>
    <cellStyle name="Обычный 3 16 34 3 2 3" xfId="39921"/>
    <cellStyle name="Обычный 3 16 34 3 2 3 2" xfId="39922"/>
    <cellStyle name="Обычный 3 16 34 3 2 4" xfId="39923"/>
    <cellStyle name="Обычный 3 16 34 3 3" xfId="39924"/>
    <cellStyle name="Обычный 3 16 34 3 3 2" xfId="39925"/>
    <cellStyle name="Обычный 3 16 34 3 3 2 2" xfId="39926"/>
    <cellStyle name="Обычный 3 16 34 3 3 3" xfId="39927"/>
    <cellStyle name="Обычный 3 16 34 3 4" xfId="39928"/>
    <cellStyle name="Обычный 3 16 34 3 4 2" xfId="39929"/>
    <cellStyle name="Обычный 3 16 34 3 5" xfId="39930"/>
    <cellStyle name="Обычный 3 16 34 4" xfId="39931"/>
    <cellStyle name="Обычный 3 16 34 4 2" xfId="39932"/>
    <cellStyle name="Обычный 3 16 34 4 2 2" xfId="39933"/>
    <cellStyle name="Обычный 3 16 34 4 2 2 2" xfId="39934"/>
    <cellStyle name="Обычный 3 16 34 4 2 2 2 2" xfId="39935"/>
    <cellStyle name="Обычный 3 16 34 4 2 2 3" xfId="39936"/>
    <cellStyle name="Обычный 3 16 34 4 2 3" xfId="39937"/>
    <cellStyle name="Обычный 3 16 34 4 2 3 2" xfId="39938"/>
    <cellStyle name="Обычный 3 16 34 4 2 4" xfId="39939"/>
    <cellStyle name="Обычный 3 16 34 4 3" xfId="39940"/>
    <cellStyle name="Обычный 3 16 34 4 3 2" xfId="39941"/>
    <cellStyle name="Обычный 3 16 34 4 3 2 2" xfId="39942"/>
    <cellStyle name="Обычный 3 16 34 4 3 3" xfId="39943"/>
    <cellStyle name="Обычный 3 16 34 4 4" xfId="39944"/>
    <cellStyle name="Обычный 3 16 34 4 4 2" xfId="39945"/>
    <cellStyle name="Обычный 3 16 34 4 5" xfId="39946"/>
    <cellStyle name="Обычный 3 16 34 5" xfId="39947"/>
    <cellStyle name="Обычный 3 16 34 5 2" xfId="39948"/>
    <cellStyle name="Обычный 3 16 34 5 2 2" xfId="39949"/>
    <cellStyle name="Обычный 3 16 34 5 2 2 2" xfId="39950"/>
    <cellStyle name="Обычный 3 16 34 5 2 3" xfId="39951"/>
    <cellStyle name="Обычный 3 16 34 5 3" xfId="39952"/>
    <cellStyle name="Обычный 3 16 34 5 3 2" xfId="39953"/>
    <cellStyle name="Обычный 3 16 34 5 4" xfId="39954"/>
    <cellStyle name="Обычный 3 16 34 6" xfId="39955"/>
    <cellStyle name="Обычный 3 16 34 6 2" xfId="39956"/>
    <cellStyle name="Обычный 3 16 34 6 2 2" xfId="39957"/>
    <cellStyle name="Обычный 3 16 34 6 3" xfId="39958"/>
    <cellStyle name="Обычный 3 16 34 7" xfId="39959"/>
    <cellStyle name="Обычный 3 16 34 7 2" xfId="39960"/>
    <cellStyle name="Обычный 3 16 34 8" xfId="39961"/>
    <cellStyle name="Обычный 3 16 35" xfId="39962"/>
    <cellStyle name="Обычный 3 16 35 2" xfId="39963"/>
    <cellStyle name="Обычный 3 16 35 2 2" xfId="39964"/>
    <cellStyle name="Обычный 3 16 35 2 2 2" xfId="39965"/>
    <cellStyle name="Обычный 3 16 35 2 2 2 2" xfId="39966"/>
    <cellStyle name="Обычный 3 16 35 2 2 2 2 2" xfId="39967"/>
    <cellStyle name="Обычный 3 16 35 2 2 2 2 2 2" xfId="39968"/>
    <cellStyle name="Обычный 3 16 35 2 2 2 2 3" xfId="39969"/>
    <cellStyle name="Обычный 3 16 35 2 2 2 3" xfId="39970"/>
    <cellStyle name="Обычный 3 16 35 2 2 2 3 2" xfId="39971"/>
    <cellStyle name="Обычный 3 16 35 2 2 2 4" xfId="39972"/>
    <cellStyle name="Обычный 3 16 35 2 2 3" xfId="39973"/>
    <cellStyle name="Обычный 3 16 35 2 2 3 2" xfId="39974"/>
    <cellStyle name="Обычный 3 16 35 2 2 3 2 2" xfId="39975"/>
    <cellStyle name="Обычный 3 16 35 2 2 3 3" xfId="39976"/>
    <cellStyle name="Обычный 3 16 35 2 2 4" xfId="39977"/>
    <cellStyle name="Обычный 3 16 35 2 2 4 2" xfId="39978"/>
    <cellStyle name="Обычный 3 16 35 2 2 5" xfId="39979"/>
    <cellStyle name="Обычный 3 16 35 2 3" xfId="39980"/>
    <cellStyle name="Обычный 3 16 35 2 3 2" xfId="39981"/>
    <cellStyle name="Обычный 3 16 35 2 3 2 2" xfId="39982"/>
    <cellStyle name="Обычный 3 16 35 2 3 2 2 2" xfId="39983"/>
    <cellStyle name="Обычный 3 16 35 2 3 2 2 2 2" xfId="39984"/>
    <cellStyle name="Обычный 3 16 35 2 3 2 2 3" xfId="39985"/>
    <cellStyle name="Обычный 3 16 35 2 3 2 3" xfId="39986"/>
    <cellStyle name="Обычный 3 16 35 2 3 2 3 2" xfId="39987"/>
    <cellStyle name="Обычный 3 16 35 2 3 2 4" xfId="39988"/>
    <cellStyle name="Обычный 3 16 35 2 3 3" xfId="39989"/>
    <cellStyle name="Обычный 3 16 35 2 3 3 2" xfId="39990"/>
    <cellStyle name="Обычный 3 16 35 2 3 3 2 2" xfId="39991"/>
    <cellStyle name="Обычный 3 16 35 2 3 3 3" xfId="39992"/>
    <cellStyle name="Обычный 3 16 35 2 3 4" xfId="39993"/>
    <cellStyle name="Обычный 3 16 35 2 3 4 2" xfId="39994"/>
    <cellStyle name="Обычный 3 16 35 2 3 5" xfId="39995"/>
    <cellStyle name="Обычный 3 16 35 2 4" xfId="39996"/>
    <cellStyle name="Обычный 3 16 35 2 4 2" xfId="39997"/>
    <cellStyle name="Обычный 3 16 35 2 4 2 2" xfId="39998"/>
    <cellStyle name="Обычный 3 16 35 2 4 2 2 2" xfId="39999"/>
    <cellStyle name="Обычный 3 16 35 2 4 2 3" xfId="40000"/>
    <cellStyle name="Обычный 3 16 35 2 4 3" xfId="40001"/>
    <cellStyle name="Обычный 3 16 35 2 4 3 2" xfId="40002"/>
    <cellStyle name="Обычный 3 16 35 2 4 4" xfId="40003"/>
    <cellStyle name="Обычный 3 16 35 2 5" xfId="40004"/>
    <cellStyle name="Обычный 3 16 35 2 5 2" xfId="40005"/>
    <cellStyle name="Обычный 3 16 35 2 5 2 2" xfId="40006"/>
    <cellStyle name="Обычный 3 16 35 2 5 3" xfId="40007"/>
    <cellStyle name="Обычный 3 16 35 2 6" xfId="40008"/>
    <cellStyle name="Обычный 3 16 35 2 6 2" xfId="40009"/>
    <cellStyle name="Обычный 3 16 35 2 7" xfId="40010"/>
    <cellStyle name="Обычный 3 16 35 3" xfId="40011"/>
    <cellStyle name="Обычный 3 16 35 3 2" xfId="40012"/>
    <cellStyle name="Обычный 3 16 35 3 2 2" xfId="40013"/>
    <cellStyle name="Обычный 3 16 35 3 2 2 2" xfId="40014"/>
    <cellStyle name="Обычный 3 16 35 3 2 2 2 2" xfId="40015"/>
    <cellStyle name="Обычный 3 16 35 3 2 2 3" xfId="40016"/>
    <cellStyle name="Обычный 3 16 35 3 2 3" xfId="40017"/>
    <cellStyle name="Обычный 3 16 35 3 2 3 2" xfId="40018"/>
    <cellStyle name="Обычный 3 16 35 3 2 4" xfId="40019"/>
    <cellStyle name="Обычный 3 16 35 3 3" xfId="40020"/>
    <cellStyle name="Обычный 3 16 35 3 3 2" xfId="40021"/>
    <cellStyle name="Обычный 3 16 35 3 3 2 2" xfId="40022"/>
    <cellStyle name="Обычный 3 16 35 3 3 3" xfId="40023"/>
    <cellStyle name="Обычный 3 16 35 3 4" xfId="40024"/>
    <cellStyle name="Обычный 3 16 35 3 4 2" xfId="40025"/>
    <cellStyle name="Обычный 3 16 35 3 5" xfId="40026"/>
    <cellStyle name="Обычный 3 16 35 4" xfId="40027"/>
    <cellStyle name="Обычный 3 16 35 4 2" xfId="40028"/>
    <cellStyle name="Обычный 3 16 35 4 2 2" xfId="40029"/>
    <cellStyle name="Обычный 3 16 35 4 2 2 2" xfId="40030"/>
    <cellStyle name="Обычный 3 16 35 4 2 2 2 2" xfId="40031"/>
    <cellStyle name="Обычный 3 16 35 4 2 2 3" xfId="40032"/>
    <cellStyle name="Обычный 3 16 35 4 2 3" xfId="40033"/>
    <cellStyle name="Обычный 3 16 35 4 2 3 2" xfId="40034"/>
    <cellStyle name="Обычный 3 16 35 4 2 4" xfId="40035"/>
    <cellStyle name="Обычный 3 16 35 4 3" xfId="40036"/>
    <cellStyle name="Обычный 3 16 35 4 3 2" xfId="40037"/>
    <cellStyle name="Обычный 3 16 35 4 3 2 2" xfId="40038"/>
    <cellStyle name="Обычный 3 16 35 4 3 3" xfId="40039"/>
    <cellStyle name="Обычный 3 16 35 4 4" xfId="40040"/>
    <cellStyle name="Обычный 3 16 35 4 4 2" xfId="40041"/>
    <cellStyle name="Обычный 3 16 35 4 5" xfId="40042"/>
    <cellStyle name="Обычный 3 16 35 5" xfId="40043"/>
    <cellStyle name="Обычный 3 16 35 5 2" xfId="40044"/>
    <cellStyle name="Обычный 3 16 35 5 2 2" xfId="40045"/>
    <cellStyle name="Обычный 3 16 35 5 2 2 2" xfId="40046"/>
    <cellStyle name="Обычный 3 16 35 5 2 3" xfId="40047"/>
    <cellStyle name="Обычный 3 16 35 5 3" xfId="40048"/>
    <cellStyle name="Обычный 3 16 35 5 3 2" xfId="40049"/>
    <cellStyle name="Обычный 3 16 35 5 4" xfId="40050"/>
    <cellStyle name="Обычный 3 16 35 6" xfId="40051"/>
    <cellStyle name="Обычный 3 16 35 6 2" xfId="40052"/>
    <cellStyle name="Обычный 3 16 35 6 2 2" xfId="40053"/>
    <cellStyle name="Обычный 3 16 35 6 3" xfId="40054"/>
    <cellStyle name="Обычный 3 16 35 7" xfId="40055"/>
    <cellStyle name="Обычный 3 16 35 7 2" xfId="40056"/>
    <cellStyle name="Обычный 3 16 35 8" xfId="40057"/>
    <cellStyle name="Обычный 3 16 36" xfId="40058"/>
    <cellStyle name="Обычный 3 16 36 2" xfId="40059"/>
    <cellStyle name="Обычный 3 16 36 2 2" xfId="40060"/>
    <cellStyle name="Обычный 3 16 36 2 2 2" xfId="40061"/>
    <cellStyle name="Обычный 3 16 36 2 2 2 2" xfId="40062"/>
    <cellStyle name="Обычный 3 16 36 2 2 2 2 2" xfId="40063"/>
    <cellStyle name="Обычный 3 16 36 2 2 2 2 2 2" xfId="40064"/>
    <cellStyle name="Обычный 3 16 36 2 2 2 2 3" xfId="40065"/>
    <cellStyle name="Обычный 3 16 36 2 2 2 3" xfId="40066"/>
    <cellStyle name="Обычный 3 16 36 2 2 2 3 2" xfId="40067"/>
    <cellStyle name="Обычный 3 16 36 2 2 2 4" xfId="40068"/>
    <cellStyle name="Обычный 3 16 36 2 2 3" xfId="40069"/>
    <cellStyle name="Обычный 3 16 36 2 2 3 2" xfId="40070"/>
    <cellStyle name="Обычный 3 16 36 2 2 3 2 2" xfId="40071"/>
    <cellStyle name="Обычный 3 16 36 2 2 3 3" xfId="40072"/>
    <cellStyle name="Обычный 3 16 36 2 2 4" xfId="40073"/>
    <cellStyle name="Обычный 3 16 36 2 2 4 2" xfId="40074"/>
    <cellStyle name="Обычный 3 16 36 2 2 5" xfId="40075"/>
    <cellStyle name="Обычный 3 16 36 2 3" xfId="40076"/>
    <cellStyle name="Обычный 3 16 36 2 3 2" xfId="40077"/>
    <cellStyle name="Обычный 3 16 36 2 3 2 2" xfId="40078"/>
    <cellStyle name="Обычный 3 16 36 2 3 2 2 2" xfId="40079"/>
    <cellStyle name="Обычный 3 16 36 2 3 2 2 2 2" xfId="40080"/>
    <cellStyle name="Обычный 3 16 36 2 3 2 2 3" xfId="40081"/>
    <cellStyle name="Обычный 3 16 36 2 3 2 3" xfId="40082"/>
    <cellStyle name="Обычный 3 16 36 2 3 2 3 2" xfId="40083"/>
    <cellStyle name="Обычный 3 16 36 2 3 2 4" xfId="40084"/>
    <cellStyle name="Обычный 3 16 36 2 3 3" xfId="40085"/>
    <cellStyle name="Обычный 3 16 36 2 3 3 2" xfId="40086"/>
    <cellStyle name="Обычный 3 16 36 2 3 3 2 2" xfId="40087"/>
    <cellStyle name="Обычный 3 16 36 2 3 3 3" xfId="40088"/>
    <cellStyle name="Обычный 3 16 36 2 3 4" xfId="40089"/>
    <cellStyle name="Обычный 3 16 36 2 3 4 2" xfId="40090"/>
    <cellStyle name="Обычный 3 16 36 2 3 5" xfId="40091"/>
    <cellStyle name="Обычный 3 16 36 2 4" xfId="40092"/>
    <cellStyle name="Обычный 3 16 36 2 4 2" xfId="40093"/>
    <cellStyle name="Обычный 3 16 36 2 4 2 2" xfId="40094"/>
    <cellStyle name="Обычный 3 16 36 2 4 2 2 2" xfId="40095"/>
    <cellStyle name="Обычный 3 16 36 2 4 2 3" xfId="40096"/>
    <cellStyle name="Обычный 3 16 36 2 4 3" xfId="40097"/>
    <cellStyle name="Обычный 3 16 36 2 4 3 2" xfId="40098"/>
    <cellStyle name="Обычный 3 16 36 2 4 4" xfId="40099"/>
    <cellStyle name="Обычный 3 16 36 2 5" xfId="40100"/>
    <cellStyle name="Обычный 3 16 36 2 5 2" xfId="40101"/>
    <cellStyle name="Обычный 3 16 36 2 5 2 2" xfId="40102"/>
    <cellStyle name="Обычный 3 16 36 2 5 3" xfId="40103"/>
    <cellStyle name="Обычный 3 16 36 2 6" xfId="40104"/>
    <cellStyle name="Обычный 3 16 36 2 6 2" xfId="40105"/>
    <cellStyle name="Обычный 3 16 36 2 7" xfId="40106"/>
    <cellStyle name="Обычный 3 16 36 3" xfId="40107"/>
    <cellStyle name="Обычный 3 16 36 3 2" xfId="40108"/>
    <cellStyle name="Обычный 3 16 36 3 2 2" xfId="40109"/>
    <cellStyle name="Обычный 3 16 36 3 2 2 2" xfId="40110"/>
    <cellStyle name="Обычный 3 16 36 3 2 2 2 2" xfId="40111"/>
    <cellStyle name="Обычный 3 16 36 3 2 2 3" xfId="40112"/>
    <cellStyle name="Обычный 3 16 36 3 2 3" xfId="40113"/>
    <cellStyle name="Обычный 3 16 36 3 2 3 2" xfId="40114"/>
    <cellStyle name="Обычный 3 16 36 3 2 4" xfId="40115"/>
    <cellStyle name="Обычный 3 16 36 3 3" xfId="40116"/>
    <cellStyle name="Обычный 3 16 36 3 3 2" xfId="40117"/>
    <cellStyle name="Обычный 3 16 36 3 3 2 2" xfId="40118"/>
    <cellStyle name="Обычный 3 16 36 3 3 3" xfId="40119"/>
    <cellStyle name="Обычный 3 16 36 3 4" xfId="40120"/>
    <cellStyle name="Обычный 3 16 36 3 4 2" xfId="40121"/>
    <cellStyle name="Обычный 3 16 36 3 5" xfId="40122"/>
    <cellStyle name="Обычный 3 16 36 4" xfId="40123"/>
    <cellStyle name="Обычный 3 16 36 4 2" xfId="40124"/>
    <cellStyle name="Обычный 3 16 36 4 2 2" xfId="40125"/>
    <cellStyle name="Обычный 3 16 36 4 2 2 2" xfId="40126"/>
    <cellStyle name="Обычный 3 16 36 4 2 2 2 2" xfId="40127"/>
    <cellStyle name="Обычный 3 16 36 4 2 2 3" xfId="40128"/>
    <cellStyle name="Обычный 3 16 36 4 2 3" xfId="40129"/>
    <cellStyle name="Обычный 3 16 36 4 2 3 2" xfId="40130"/>
    <cellStyle name="Обычный 3 16 36 4 2 4" xfId="40131"/>
    <cellStyle name="Обычный 3 16 36 4 3" xfId="40132"/>
    <cellStyle name="Обычный 3 16 36 4 3 2" xfId="40133"/>
    <cellStyle name="Обычный 3 16 36 4 3 2 2" xfId="40134"/>
    <cellStyle name="Обычный 3 16 36 4 3 3" xfId="40135"/>
    <cellStyle name="Обычный 3 16 36 4 4" xfId="40136"/>
    <cellStyle name="Обычный 3 16 36 4 4 2" xfId="40137"/>
    <cellStyle name="Обычный 3 16 36 4 5" xfId="40138"/>
    <cellStyle name="Обычный 3 16 36 5" xfId="40139"/>
    <cellStyle name="Обычный 3 16 36 5 2" xfId="40140"/>
    <cellStyle name="Обычный 3 16 36 5 2 2" xfId="40141"/>
    <cellStyle name="Обычный 3 16 36 5 2 2 2" xfId="40142"/>
    <cellStyle name="Обычный 3 16 36 5 2 3" xfId="40143"/>
    <cellStyle name="Обычный 3 16 36 5 3" xfId="40144"/>
    <cellStyle name="Обычный 3 16 36 5 3 2" xfId="40145"/>
    <cellStyle name="Обычный 3 16 36 5 4" xfId="40146"/>
    <cellStyle name="Обычный 3 16 36 6" xfId="40147"/>
    <cellStyle name="Обычный 3 16 36 6 2" xfId="40148"/>
    <cellStyle name="Обычный 3 16 36 6 2 2" xfId="40149"/>
    <cellStyle name="Обычный 3 16 36 6 3" xfId="40150"/>
    <cellStyle name="Обычный 3 16 36 7" xfId="40151"/>
    <cellStyle name="Обычный 3 16 36 7 2" xfId="40152"/>
    <cellStyle name="Обычный 3 16 36 8" xfId="40153"/>
    <cellStyle name="Обычный 3 16 37" xfId="40154"/>
    <cellStyle name="Обычный 3 16 37 2" xfId="40155"/>
    <cellStyle name="Обычный 3 16 37 2 2" xfId="40156"/>
    <cellStyle name="Обычный 3 16 37 2 2 2" xfId="40157"/>
    <cellStyle name="Обычный 3 16 37 2 2 2 2" xfId="40158"/>
    <cellStyle name="Обычный 3 16 37 2 2 2 2 2" xfId="40159"/>
    <cellStyle name="Обычный 3 16 37 2 2 2 2 2 2" xfId="40160"/>
    <cellStyle name="Обычный 3 16 37 2 2 2 2 3" xfId="40161"/>
    <cellStyle name="Обычный 3 16 37 2 2 2 3" xfId="40162"/>
    <cellStyle name="Обычный 3 16 37 2 2 2 3 2" xfId="40163"/>
    <cellStyle name="Обычный 3 16 37 2 2 2 4" xfId="40164"/>
    <cellStyle name="Обычный 3 16 37 2 2 3" xfId="40165"/>
    <cellStyle name="Обычный 3 16 37 2 2 3 2" xfId="40166"/>
    <cellStyle name="Обычный 3 16 37 2 2 3 2 2" xfId="40167"/>
    <cellStyle name="Обычный 3 16 37 2 2 3 3" xfId="40168"/>
    <cellStyle name="Обычный 3 16 37 2 2 4" xfId="40169"/>
    <cellStyle name="Обычный 3 16 37 2 2 4 2" xfId="40170"/>
    <cellStyle name="Обычный 3 16 37 2 2 5" xfId="40171"/>
    <cellStyle name="Обычный 3 16 37 2 3" xfId="40172"/>
    <cellStyle name="Обычный 3 16 37 2 3 2" xfId="40173"/>
    <cellStyle name="Обычный 3 16 37 2 3 2 2" xfId="40174"/>
    <cellStyle name="Обычный 3 16 37 2 3 2 2 2" xfId="40175"/>
    <cellStyle name="Обычный 3 16 37 2 3 2 2 2 2" xfId="40176"/>
    <cellStyle name="Обычный 3 16 37 2 3 2 2 3" xfId="40177"/>
    <cellStyle name="Обычный 3 16 37 2 3 2 3" xfId="40178"/>
    <cellStyle name="Обычный 3 16 37 2 3 2 3 2" xfId="40179"/>
    <cellStyle name="Обычный 3 16 37 2 3 2 4" xfId="40180"/>
    <cellStyle name="Обычный 3 16 37 2 3 3" xfId="40181"/>
    <cellStyle name="Обычный 3 16 37 2 3 3 2" xfId="40182"/>
    <cellStyle name="Обычный 3 16 37 2 3 3 2 2" xfId="40183"/>
    <cellStyle name="Обычный 3 16 37 2 3 3 3" xfId="40184"/>
    <cellStyle name="Обычный 3 16 37 2 3 4" xfId="40185"/>
    <cellStyle name="Обычный 3 16 37 2 3 4 2" xfId="40186"/>
    <cellStyle name="Обычный 3 16 37 2 3 5" xfId="40187"/>
    <cellStyle name="Обычный 3 16 37 2 4" xfId="40188"/>
    <cellStyle name="Обычный 3 16 37 2 4 2" xfId="40189"/>
    <cellStyle name="Обычный 3 16 37 2 4 2 2" xfId="40190"/>
    <cellStyle name="Обычный 3 16 37 2 4 2 2 2" xfId="40191"/>
    <cellStyle name="Обычный 3 16 37 2 4 2 3" xfId="40192"/>
    <cellStyle name="Обычный 3 16 37 2 4 3" xfId="40193"/>
    <cellStyle name="Обычный 3 16 37 2 4 3 2" xfId="40194"/>
    <cellStyle name="Обычный 3 16 37 2 4 4" xfId="40195"/>
    <cellStyle name="Обычный 3 16 37 2 5" xfId="40196"/>
    <cellStyle name="Обычный 3 16 37 2 5 2" xfId="40197"/>
    <cellStyle name="Обычный 3 16 37 2 5 2 2" xfId="40198"/>
    <cellStyle name="Обычный 3 16 37 2 5 3" xfId="40199"/>
    <cellStyle name="Обычный 3 16 37 2 6" xfId="40200"/>
    <cellStyle name="Обычный 3 16 37 2 6 2" xfId="40201"/>
    <cellStyle name="Обычный 3 16 37 2 7" xfId="40202"/>
    <cellStyle name="Обычный 3 16 37 3" xfId="40203"/>
    <cellStyle name="Обычный 3 16 37 3 2" xfId="40204"/>
    <cellStyle name="Обычный 3 16 37 3 2 2" xfId="40205"/>
    <cellStyle name="Обычный 3 16 37 3 2 2 2" xfId="40206"/>
    <cellStyle name="Обычный 3 16 37 3 2 2 2 2" xfId="40207"/>
    <cellStyle name="Обычный 3 16 37 3 2 2 3" xfId="40208"/>
    <cellStyle name="Обычный 3 16 37 3 2 3" xfId="40209"/>
    <cellStyle name="Обычный 3 16 37 3 2 3 2" xfId="40210"/>
    <cellStyle name="Обычный 3 16 37 3 2 4" xfId="40211"/>
    <cellStyle name="Обычный 3 16 37 3 3" xfId="40212"/>
    <cellStyle name="Обычный 3 16 37 3 3 2" xfId="40213"/>
    <cellStyle name="Обычный 3 16 37 3 3 2 2" xfId="40214"/>
    <cellStyle name="Обычный 3 16 37 3 3 3" xfId="40215"/>
    <cellStyle name="Обычный 3 16 37 3 4" xfId="40216"/>
    <cellStyle name="Обычный 3 16 37 3 4 2" xfId="40217"/>
    <cellStyle name="Обычный 3 16 37 3 5" xfId="40218"/>
    <cellStyle name="Обычный 3 16 37 4" xfId="40219"/>
    <cellStyle name="Обычный 3 16 37 4 2" xfId="40220"/>
    <cellStyle name="Обычный 3 16 37 4 2 2" xfId="40221"/>
    <cellStyle name="Обычный 3 16 37 4 2 2 2" xfId="40222"/>
    <cellStyle name="Обычный 3 16 37 4 2 2 2 2" xfId="40223"/>
    <cellStyle name="Обычный 3 16 37 4 2 2 3" xfId="40224"/>
    <cellStyle name="Обычный 3 16 37 4 2 3" xfId="40225"/>
    <cellStyle name="Обычный 3 16 37 4 2 3 2" xfId="40226"/>
    <cellStyle name="Обычный 3 16 37 4 2 4" xfId="40227"/>
    <cellStyle name="Обычный 3 16 37 4 3" xfId="40228"/>
    <cellStyle name="Обычный 3 16 37 4 3 2" xfId="40229"/>
    <cellStyle name="Обычный 3 16 37 4 3 2 2" xfId="40230"/>
    <cellStyle name="Обычный 3 16 37 4 3 3" xfId="40231"/>
    <cellStyle name="Обычный 3 16 37 4 4" xfId="40232"/>
    <cellStyle name="Обычный 3 16 37 4 4 2" xfId="40233"/>
    <cellStyle name="Обычный 3 16 37 4 5" xfId="40234"/>
    <cellStyle name="Обычный 3 16 37 5" xfId="40235"/>
    <cellStyle name="Обычный 3 16 37 5 2" xfId="40236"/>
    <cellStyle name="Обычный 3 16 37 5 2 2" xfId="40237"/>
    <cellStyle name="Обычный 3 16 37 5 2 2 2" xfId="40238"/>
    <cellStyle name="Обычный 3 16 37 5 2 3" xfId="40239"/>
    <cellStyle name="Обычный 3 16 37 5 3" xfId="40240"/>
    <cellStyle name="Обычный 3 16 37 5 3 2" xfId="40241"/>
    <cellStyle name="Обычный 3 16 37 5 4" xfId="40242"/>
    <cellStyle name="Обычный 3 16 37 6" xfId="40243"/>
    <cellStyle name="Обычный 3 16 37 6 2" xfId="40244"/>
    <cellStyle name="Обычный 3 16 37 6 2 2" xfId="40245"/>
    <cellStyle name="Обычный 3 16 37 6 3" xfId="40246"/>
    <cellStyle name="Обычный 3 16 37 7" xfId="40247"/>
    <cellStyle name="Обычный 3 16 37 7 2" xfId="40248"/>
    <cellStyle name="Обычный 3 16 37 8" xfId="40249"/>
    <cellStyle name="Обычный 3 16 38" xfId="40250"/>
    <cellStyle name="Обычный 3 16 38 2" xfId="40251"/>
    <cellStyle name="Обычный 3 16 38 2 2" xfId="40252"/>
    <cellStyle name="Обычный 3 16 38 2 2 2" xfId="40253"/>
    <cellStyle name="Обычный 3 16 38 2 2 2 2" xfId="40254"/>
    <cellStyle name="Обычный 3 16 38 2 2 2 2 2" xfId="40255"/>
    <cellStyle name="Обычный 3 16 38 2 2 2 2 2 2" xfId="40256"/>
    <cellStyle name="Обычный 3 16 38 2 2 2 2 3" xfId="40257"/>
    <cellStyle name="Обычный 3 16 38 2 2 2 3" xfId="40258"/>
    <cellStyle name="Обычный 3 16 38 2 2 2 3 2" xfId="40259"/>
    <cellStyle name="Обычный 3 16 38 2 2 2 4" xfId="40260"/>
    <cellStyle name="Обычный 3 16 38 2 2 3" xfId="40261"/>
    <cellStyle name="Обычный 3 16 38 2 2 3 2" xfId="40262"/>
    <cellStyle name="Обычный 3 16 38 2 2 3 2 2" xfId="40263"/>
    <cellStyle name="Обычный 3 16 38 2 2 3 3" xfId="40264"/>
    <cellStyle name="Обычный 3 16 38 2 2 4" xfId="40265"/>
    <cellStyle name="Обычный 3 16 38 2 2 4 2" xfId="40266"/>
    <cellStyle name="Обычный 3 16 38 2 2 5" xfId="40267"/>
    <cellStyle name="Обычный 3 16 38 2 3" xfId="40268"/>
    <cellStyle name="Обычный 3 16 38 2 3 2" xfId="40269"/>
    <cellStyle name="Обычный 3 16 38 2 3 2 2" xfId="40270"/>
    <cellStyle name="Обычный 3 16 38 2 3 2 2 2" xfId="40271"/>
    <cellStyle name="Обычный 3 16 38 2 3 2 2 2 2" xfId="40272"/>
    <cellStyle name="Обычный 3 16 38 2 3 2 2 3" xfId="40273"/>
    <cellStyle name="Обычный 3 16 38 2 3 2 3" xfId="40274"/>
    <cellStyle name="Обычный 3 16 38 2 3 2 3 2" xfId="40275"/>
    <cellStyle name="Обычный 3 16 38 2 3 2 4" xfId="40276"/>
    <cellStyle name="Обычный 3 16 38 2 3 3" xfId="40277"/>
    <cellStyle name="Обычный 3 16 38 2 3 3 2" xfId="40278"/>
    <cellStyle name="Обычный 3 16 38 2 3 3 2 2" xfId="40279"/>
    <cellStyle name="Обычный 3 16 38 2 3 3 3" xfId="40280"/>
    <cellStyle name="Обычный 3 16 38 2 3 4" xfId="40281"/>
    <cellStyle name="Обычный 3 16 38 2 3 4 2" xfId="40282"/>
    <cellStyle name="Обычный 3 16 38 2 3 5" xfId="40283"/>
    <cellStyle name="Обычный 3 16 38 2 4" xfId="40284"/>
    <cellStyle name="Обычный 3 16 38 2 4 2" xfId="40285"/>
    <cellStyle name="Обычный 3 16 38 2 4 2 2" xfId="40286"/>
    <cellStyle name="Обычный 3 16 38 2 4 2 2 2" xfId="40287"/>
    <cellStyle name="Обычный 3 16 38 2 4 2 3" xfId="40288"/>
    <cellStyle name="Обычный 3 16 38 2 4 3" xfId="40289"/>
    <cellStyle name="Обычный 3 16 38 2 4 3 2" xfId="40290"/>
    <cellStyle name="Обычный 3 16 38 2 4 4" xfId="40291"/>
    <cellStyle name="Обычный 3 16 38 2 5" xfId="40292"/>
    <cellStyle name="Обычный 3 16 38 2 5 2" xfId="40293"/>
    <cellStyle name="Обычный 3 16 38 2 5 2 2" xfId="40294"/>
    <cellStyle name="Обычный 3 16 38 2 5 3" xfId="40295"/>
    <cellStyle name="Обычный 3 16 38 2 6" xfId="40296"/>
    <cellStyle name="Обычный 3 16 38 2 6 2" xfId="40297"/>
    <cellStyle name="Обычный 3 16 38 2 7" xfId="40298"/>
    <cellStyle name="Обычный 3 16 38 3" xfId="40299"/>
    <cellStyle name="Обычный 3 16 38 3 2" xfId="40300"/>
    <cellStyle name="Обычный 3 16 38 3 2 2" xfId="40301"/>
    <cellStyle name="Обычный 3 16 38 3 2 2 2" xfId="40302"/>
    <cellStyle name="Обычный 3 16 38 3 2 2 2 2" xfId="40303"/>
    <cellStyle name="Обычный 3 16 38 3 2 2 3" xfId="40304"/>
    <cellStyle name="Обычный 3 16 38 3 2 3" xfId="40305"/>
    <cellStyle name="Обычный 3 16 38 3 2 3 2" xfId="40306"/>
    <cellStyle name="Обычный 3 16 38 3 2 4" xfId="40307"/>
    <cellStyle name="Обычный 3 16 38 3 3" xfId="40308"/>
    <cellStyle name="Обычный 3 16 38 3 3 2" xfId="40309"/>
    <cellStyle name="Обычный 3 16 38 3 3 2 2" xfId="40310"/>
    <cellStyle name="Обычный 3 16 38 3 3 3" xfId="40311"/>
    <cellStyle name="Обычный 3 16 38 3 4" xfId="40312"/>
    <cellStyle name="Обычный 3 16 38 3 4 2" xfId="40313"/>
    <cellStyle name="Обычный 3 16 38 3 5" xfId="40314"/>
    <cellStyle name="Обычный 3 16 38 4" xfId="40315"/>
    <cellStyle name="Обычный 3 16 38 4 2" xfId="40316"/>
    <cellStyle name="Обычный 3 16 38 4 2 2" xfId="40317"/>
    <cellStyle name="Обычный 3 16 38 4 2 2 2" xfId="40318"/>
    <cellStyle name="Обычный 3 16 38 4 2 2 2 2" xfId="40319"/>
    <cellStyle name="Обычный 3 16 38 4 2 2 3" xfId="40320"/>
    <cellStyle name="Обычный 3 16 38 4 2 3" xfId="40321"/>
    <cellStyle name="Обычный 3 16 38 4 2 3 2" xfId="40322"/>
    <cellStyle name="Обычный 3 16 38 4 2 4" xfId="40323"/>
    <cellStyle name="Обычный 3 16 38 4 3" xfId="40324"/>
    <cellStyle name="Обычный 3 16 38 4 3 2" xfId="40325"/>
    <cellStyle name="Обычный 3 16 38 4 3 2 2" xfId="40326"/>
    <cellStyle name="Обычный 3 16 38 4 3 3" xfId="40327"/>
    <cellStyle name="Обычный 3 16 38 4 4" xfId="40328"/>
    <cellStyle name="Обычный 3 16 38 4 4 2" xfId="40329"/>
    <cellStyle name="Обычный 3 16 38 4 5" xfId="40330"/>
    <cellStyle name="Обычный 3 16 38 5" xfId="40331"/>
    <cellStyle name="Обычный 3 16 38 5 2" xfId="40332"/>
    <cellStyle name="Обычный 3 16 38 5 2 2" xfId="40333"/>
    <cellStyle name="Обычный 3 16 38 5 2 2 2" xfId="40334"/>
    <cellStyle name="Обычный 3 16 38 5 2 3" xfId="40335"/>
    <cellStyle name="Обычный 3 16 38 5 3" xfId="40336"/>
    <cellStyle name="Обычный 3 16 38 5 3 2" xfId="40337"/>
    <cellStyle name="Обычный 3 16 38 5 4" xfId="40338"/>
    <cellStyle name="Обычный 3 16 38 6" xfId="40339"/>
    <cellStyle name="Обычный 3 16 38 6 2" xfId="40340"/>
    <cellStyle name="Обычный 3 16 38 6 2 2" xfId="40341"/>
    <cellStyle name="Обычный 3 16 38 6 3" xfId="40342"/>
    <cellStyle name="Обычный 3 16 38 7" xfId="40343"/>
    <cellStyle name="Обычный 3 16 38 7 2" xfId="40344"/>
    <cellStyle name="Обычный 3 16 38 8" xfId="40345"/>
    <cellStyle name="Обычный 3 16 39" xfId="40346"/>
    <cellStyle name="Обычный 3 16 39 2" xfId="40347"/>
    <cellStyle name="Обычный 3 16 39 2 2" xfId="40348"/>
    <cellStyle name="Обычный 3 16 39 2 2 2" xfId="40349"/>
    <cellStyle name="Обычный 3 16 39 2 2 2 2" xfId="40350"/>
    <cellStyle name="Обычный 3 16 39 2 2 2 2 2" xfId="40351"/>
    <cellStyle name="Обычный 3 16 39 2 2 2 2 2 2" xfId="40352"/>
    <cellStyle name="Обычный 3 16 39 2 2 2 2 3" xfId="40353"/>
    <cellStyle name="Обычный 3 16 39 2 2 2 3" xfId="40354"/>
    <cellStyle name="Обычный 3 16 39 2 2 2 3 2" xfId="40355"/>
    <cellStyle name="Обычный 3 16 39 2 2 2 4" xfId="40356"/>
    <cellStyle name="Обычный 3 16 39 2 2 3" xfId="40357"/>
    <cellStyle name="Обычный 3 16 39 2 2 3 2" xfId="40358"/>
    <cellStyle name="Обычный 3 16 39 2 2 3 2 2" xfId="40359"/>
    <cellStyle name="Обычный 3 16 39 2 2 3 3" xfId="40360"/>
    <cellStyle name="Обычный 3 16 39 2 2 4" xfId="40361"/>
    <cellStyle name="Обычный 3 16 39 2 2 4 2" xfId="40362"/>
    <cellStyle name="Обычный 3 16 39 2 2 5" xfId="40363"/>
    <cellStyle name="Обычный 3 16 39 2 3" xfId="40364"/>
    <cellStyle name="Обычный 3 16 39 2 3 2" xfId="40365"/>
    <cellStyle name="Обычный 3 16 39 2 3 2 2" xfId="40366"/>
    <cellStyle name="Обычный 3 16 39 2 3 2 2 2" xfId="40367"/>
    <cellStyle name="Обычный 3 16 39 2 3 2 2 2 2" xfId="40368"/>
    <cellStyle name="Обычный 3 16 39 2 3 2 2 3" xfId="40369"/>
    <cellStyle name="Обычный 3 16 39 2 3 2 3" xfId="40370"/>
    <cellStyle name="Обычный 3 16 39 2 3 2 3 2" xfId="40371"/>
    <cellStyle name="Обычный 3 16 39 2 3 2 4" xfId="40372"/>
    <cellStyle name="Обычный 3 16 39 2 3 3" xfId="40373"/>
    <cellStyle name="Обычный 3 16 39 2 3 3 2" xfId="40374"/>
    <cellStyle name="Обычный 3 16 39 2 3 3 2 2" xfId="40375"/>
    <cellStyle name="Обычный 3 16 39 2 3 3 3" xfId="40376"/>
    <cellStyle name="Обычный 3 16 39 2 3 4" xfId="40377"/>
    <cellStyle name="Обычный 3 16 39 2 3 4 2" xfId="40378"/>
    <cellStyle name="Обычный 3 16 39 2 3 5" xfId="40379"/>
    <cellStyle name="Обычный 3 16 39 2 4" xfId="40380"/>
    <cellStyle name="Обычный 3 16 39 2 4 2" xfId="40381"/>
    <cellStyle name="Обычный 3 16 39 2 4 2 2" xfId="40382"/>
    <cellStyle name="Обычный 3 16 39 2 4 2 2 2" xfId="40383"/>
    <cellStyle name="Обычный 3 16 39 2 4 2 3" xfId="40384"/>
    <cellStyle name="Обычный 3 16 39 2 4 3" xfId="40385"/>
    <cellStyle name="Обычный 3 16 39 2 4 3 2" xfId="40386"/>
    <cellStyle name="Обычный 3 16 39 2 4 4" xfId="40387"/>
    <cellStyle name="Обычный 3 16 39 2 5" xfId="40388"/>
    <cellStyle name="Обычный 3 16 39 2 5 2" xfId="40389"/>
    <cellStyle name="Обычный 3 16 39 2 5 2 2" xfId="40390"/>
    <cellStyle name="Обычный 3 16 39 2 5 3" xfId="40391"/>
    <cellStyle name="Обычный 3 16 39 2 6" xfId="40392"/>
    <cellStyle name="Обычный 3 16 39 2 6 2" xfId="40393"/>
    <cellStyle name="Обычный 3 16 39 2 7" xfId="40394"/>
    <cellStyle name="Обычный 3 16 39 3" xfId="40395"/>
    <cellStyle name="Обычный 3 16 39 3 2" xfId="40396"/>
    <cellStyle name="Обычный 3 16 39 3 2 2" xfId="40397"/>
    <cellStyle name="Обычный 3 16 39 3 2 2 2" xfId="40398"/>
    <cellStyle name="Обычный 3 16 39 3 2 2 2 2" xfId="40399"/>
    <cellStyle name="Обычный 3 16 39 3 2 2 3" xfId="40400"/>
    <cellStyle name="Обычный 3 16 39 3 2 3" xfId="40401"/>
    <cellStyle name="Обычный 3 16 39 3 2 3 2" xfId="40402"/>
    <cellStyle name="Обычный 3 16 39 3 2 4" xfId="40403"/>
    <cellStyle name="Обычный 3 16 39 3 3" xfId="40404"/>
    <cellStyle name="Обычный 3 16 39 3 3 2" xfId="40405"/>
    <cellStyle name="Обычный 3 16 39 3 3 2 2" xfId="40406"/>
    <cellStyle name="Обычный 3 16 39 3 3 3" xfId="40407"/>
    <cellStyle name="Обычный 3 16 39 3 4" xfId="40408"/>
    <cellStyle name="Обычный 3 16 39 3 4 2" xfId="40409"/>
    <cellStyle name="Обычный 3 16 39 3 5" xfId="40410"/>
    <cellStyle name="Обычный 3 16 39 4" xfId="40411"/>
    <cellStyle name="Обычный 3 16 39 4 2" xfId="40412"/>
    <cellStyle name="Обычный 3 16 39 4 2 2" xfId="40413"/>
    <cellStyle name="Обычный 3 16 39 4 2 2 2" xfId="40414"/>
    <cellStyle name="Обычный 3 16 39 4 2 2 2 2" xfId="40415"/>
    <cellStyle name="Обычный 3 16 39 4 2 2 3" xfId="40416"/>
    <cellStyle name="Обычный 3 16 39 4 2 3" xfId="40417"/>
    <cellStyle name="Обычный 3 16 39 4 2 3 2" xfId="40418"/>
    <cellStyle name="Обычный 3 16 39 4 2 4" xfId="40419"/>
    <cellStyle name="Обычный 3 16 39 4 3" xfId="40420"/>
    <cellStyle name="Обычный 3 16 39 4 3 2" xfId="40421"/>
    <cellStyle name="Обычный 3 16 39 4 3 2 2" xfId="40422"/>
    <cellStyle name="Обычный 3 16 39 4 3 3" xfId="40423"/>
    <cellStyle name="Обычный 3 16 39 4 4" xfId="40424"/>
    <cellStyle name="Обычный 3 16 39 4 4 2" xfId="40425"/>
    <cellStyle name="Обычный 3 16 39 4 5" xfId="40426"/>
    <cellStyle name="Обычный 3 16 39 5" xfId="40427"/>
    <cellStyle name="Обычный 3 16 39 5 2" xfId="40428"/>
    <cellStyle name="Обычный 3 16 39 5 2 2" xfId="40429"/>
    <cellStyle name="Обычный 3 16 39 5 2 2 2" xfId="40430"/>
    <cellStyle name="Обычный 3 16 39 5 2 3" xfId="40431"/>
    <cellStyle name="Обычный 3 16 39 5 3" xfId="40432"/>
    <cellStyle name="Обычный 3 16 39 5 3 2" xfId="40433"/>
    <cellStyle name="Обычный 3 16 39 5 4" xfId="40434"/>
    <cellStyle name="Обычный 3 16 39 6" xfId="40435"/>
    <cellStyle name="Обычный 3 16 39 6 2" xfId="40436"/>
    <cellStyle name="Обычный 3 16 39 6 2 2" xfId="40437"/>
    <cellStyle name="Обычный 3 16 39 6 3" xfId="40438"/>
    <cellStyle name="Обычный 3 16 39 7" xfId="40439"/>
    <cellStyle name="Обычный 3 16 39 7 2" xfId="40440"/>
    <cellStyle name="Обычный 3 16 39 8" xfId="40441"/>
    <cellStyle name="Обычный 3 16 4" xfId="40442"/>
    <cellStyle name="Обычный 3 16 4 2" xfId="40443"/>
    <cellStyle name="Обычный 3 16 4 2 2" xfId="40444"/>
    <cellStyle name="Обычный 3 16 4 2 2 2" xfId="40445"/>
    <cellStyle name="Обычный 3 16 4 2 2 2 2" xfId="40446"/>
    <cellStyle name="Обычный 3 16 4 2 2 2 2 2" xfId="40447"/>
    <cellStyle name="Обычный 3 16 4 2 2 2 2 2 2" xfId="40448"/>
    <cellStyle name="Обычный 3 16 4 2 2 2 2 3" xfId="40449"/>
    <cellStyle name="Обычный 3 16 4 2 2 2 3" xfId="40450"/>
    <cellStyle name="Обычный 3 16 4 2 2 2 3 2" xfId="40451"/>
    <cellStyle name="Обычный 3 16 4 2 2 2 4" xfId="40452"/>
    <cellStyle name="Обычный 3 16 4 2 2 3" xfId="40453"/>
    <cellStyle name="Обычный 3 16 4 2 2 3 2" xfId="40454"/>
    <cellStyle name="Обычный 3 16 4 2 2 3 2 2" xfId="40455"/>
    <cellStyle name="Обычный 3 16 4 2 2 3 3" xfId="40456"/>
    <cellStyle name="Обычный 3 16 4 2 2 4" xfId="40457"/>
    <cellStyle name="Обычный 3 16 4 2 2 4 2" xfId="40458"/>
    <cellStyle name="Обычный 3 16 4 2 2 5" xfId="40459"/>
    <cellStyle name="Обычный 3 16 4 2 3" xfId="40460"/>
    <cellStyle name="Обычный 3 16 4 2 3 2" xfId="40461"/>
    <cellStyle name="Обычный 3 16 4 2 3 2 2" xfId="40462"/>
    <cellStyle name="Обычный 3 16 4 2 3 2 2 2" xfId="40463"/>
    <cellStyle name="Обычный 3 16 4 2 3 2 2 2 2" xfId="40464"/>
    <cellStyle name="Обычный 3 16 4 2 3 2 2 3" xfId="40465"/>
    <cellStyle name="Обычный 3 16 4 2 3 2 3" xfId="40466"/>
    <cellStyle name="Обычный 3 16 4 2 3 2 3 2" xfId="40467"/>
    <cellStyle name="Обычный 3 16 4 2 3 2 4" xfId="40468"/>
    <cellStyle name="Обычный 3 16 4 2 3 3" xfId="40469"/>
    <cellStyle name="Обычный 3 16 4 2 3 3 2" xfId="40470"/>
    <cellStyle name="Обычный 3 16 4 2 3 3 2 2" xfId="40471"/>
    <cellStyle name="Обычный 3 16 4 2 3 3 3" xfId="40472"/>
    <cellStyle name="Обычный 3 16 4 2 3 4" xfId="40473"/>
    <cellStyle name="Обычный 3 16 4 2 3 4 2" xfId="40474"/>
    <cellStyle name="Обычный 3 16 4 2 3 5" xfId="40475"/>
    <cellStyle name="Обычный 3 16 4 2 4" xfId="40476"/>
    <cellStyle name="Обычный 3 16 4 2 4 2" xfId="40477"/>
    <cellStyle name="Обычный 3 16 4 2 4 2 2" xfId="40478"/>
    <cellStyle name="Обычный 3 16 4 2 4 2 2 2" xfId="40479"/>
    <cellStyle name="Обычный 3 16 4 2 4 2 3" xfId="40480"/>
    <cellStyle name="Обычный 3 16 4 2 4 3" xfId="40481"/>
    <cellStyle name="Обычный 3 16 4 2 4 3 2" xfId="40482"/>
    <cellStyle name="Обычный 3 16 4 2 4 4" xfId="40483"/>
    <cellStyle name="Обычный 3 16 4 2 5" xfId="40484"/>
    <cellStyle name="Обычный 3 16 4 2 5 2" xfId="40485"/>
    <cellStyle name="Обычный 3 16 4 2 5 2 2" xfId="40486"/>
    <cellStyle name="Обычный 3 16 4 2 5 3" xfId="40487"/>
    <cellStyle name="Обычный 3 16 4 2 6" xfId="40488"/>
    <cellStyle name="Обычный 3 16 4 2 6 2" xfId="40489"/>
    <cellStyle name="Обычный 3 16 4 2 7" xfId="40490"/>
    <cellStyle name="Обычный 3 16 4 3" xfId="40491"/>
    <cellStyle name="Обычный 3 16 4 3 2" xfId="40492"/>
    <cellStyle name="Обычный 3 16 4 3 2 2" xfId="40493"/>
    <cellStyle name="Обычный 3 16 4 3 2 2 2" xfId="40494"/>
    <cellStyle name="Обычный 3 16 4 3 2 2 2 2" xfId="40495"/>
    <cellStyle name="Обычный 3 16 4 3 2 2 3" xfId="40496"/>
    <cellStyle name="Обычный 3 16 4 3 2 3" xfId="40497"/>
    <cellStyle name="Обычный 3 16 4 3 2 3 2" xfId="40498"/>
    <cellStyle name="Обычный 3 16 4 3 2 4" xfId="40499"/>
    <cellStyle name="Обычный 3 16 4 3 3" xfId="40500"/>
    <cellStyle name="Обычный 3 16 4 3 3 2" xfId="40501"/>
    <cellStyle name="Обычный 3 16 4 3 3 2 2" xfId="40502"/>
    <cellStyle name="Обычный 3 16 4 3 3 3" xfId="40503"/>
    <cellStyle name="Обычный 3 16 4 3 4" xfId="40504"/>
    <cellStyle name="Обычный 3 16 4 3 4 2" xfId="40505"/>
    <cellStyle name="Обычный 3 16 4 3 5" xfId="40506"/>
    <cellStyle name="Обычный 3 16 4 4" xfId="40507"/>
    <cellStyle name="Обычный 3 16 4 4 2" xfId="40508"/>
    <cellStyle name="Обычный 3 16 4 4 2 2" xfId="40509"/>
    <cellStyle name="Обычный 3 16 4 4 2 2 2" xfId="40510"/>
    <cellStyle name="Обычный 3 16 4 4 2 2 2 2" xfId="40511"/>
    <cellStyle name="Обычный 3 16 4 4 2 2 3" xfId="40512"/>
    <cellStyle name="Обычный 3 16 4 4 2 3" xfId="40513"/>
    <cellStyle name="Обычный 3 16 4 4 2 3 2" xfId="40514"/>
    <cellStyle name="Обычный 3 16 4 4 2 4" xfId="40515"/>
    <cellStyle name="Обычный 3 16 4 4 3" xfId="40516"/>
    <cellStyle name="Обычный 3 16 4 4 3 2" xfId="40517"/>
    <cellStyle name="Обычный 3 16 4 4 3 2 2" xfId="40518"/>
    <cellStyle name="Обычный 3 16 4 4 3 3" xfId="40519"/>
    <cellStyle name="Обычный 3 16 4 4 4" xfId="40520"/>
    <cellStyle name="Обычный 3 16 4 4 4 2" xfId="40521"/>
    <cellStyle name="Обычный 3 16 4 4 5" xfId="40522"/>
    <cellStyle name="Обычный 3 16 4 5" xfId="40523"/>
    <cellStyle name="Обычный 3 16 4 5 2" xfId="40524"/>
    <cellStyle name="Обычный 3 16 4 5 2 2" xfId="40525"/>
    <cellStyle name="Обычный 3 16 4 5 2 2 2" xfId="40526"/>
    <cellStyle name="Обычный 3 16 4 5 2 3" xfId="40527"/>
    <cellStyle name="Обычный 3 16 4 5 3" xfId="40528"/>
    <cellStyle name="Обычный 3 16 4 5 3 2" xfId="40529"/>
    <cellStyle name="Обычный 3 16 4 5 4" xfId="40530"/>
    <cellStyle name="Обычный 3 16 4 6" xfId="40531"/>
    <cellStyle name="Обычный 3 16 4 6 2" xfId="40532"/>
    <cellStyle name="Обычный 3 16 4 6 2 2" xfId="40533"/>
    <cellStyle name="Обычный 3 16 4 6 3" xfId="40534"/>
    <cellStyle name="Обычный 3 16 4 7" xfId="40535"/>
    <cellStyle name="Обычный 3 16 4 7 2" xfId="40536"/>
    <cellStyle name="Обычный 3 16 4 8" xfId="40537"/>
    <cellStyle name="Обычный 3 16 40" xfId="40538"/>
    <cellStyle name="Обычный 3 16 40 2" xfId="40539"/>
    <cellStyle name="Обычный 3 16 40 2 2" xfId="40540"/>
    <cellStyle name="Обычный 3 16 40 2 2 2" xfId="40541"/>
    <cellStyle name="Обычный 3 16 40 2 2 2 2" xfId="40542"/>
    <cellStyle name="Обычный 3 16 40 2 2 2 2 2" xfId="40543"/>
    <cellStyle name="Обычный 3 16 40 2 2 2 2 2 2" xfId="40544"/>
    <cellStyle name="Обычный 3 16 40 2 2 2 2 3" xfId="40545"/>
    <cellStyle name="Обычный 3 16 40 2 2 2 3" xfId="40546"/>
    <cellStyle name="Обычный 3 16 40 2 2 2 3 2" xfId="40547"/>
    <cellStyle name="Обычный 3 16 40 2 2 2 4" xfId="40548"/>
    <cellStyle name="Обычный 3 16 40 2 2 3" xfId="40549"/>
    <cellStyle name="Обычный 3 16 40 2 2 3 2" xfId="40550"/>
    <cellStyle name="Обычный 3 16 40 2 2 3 2 2" xfId="40551"/>
    <cellStyle name="Обычный 3 16 40 2 2 3 3" xfId="40552"/>
    <cellStyle name="Обычный 3 16 40 2 2 4" xfId="40553"/>
    <cellStyle name="Обычный 3 16 40 2 2 4 2" xfId="40554"/>
    <cellStyle name="Обычный 3 16 40 2 2 5" xfId="40555"/>
    <cellStyle name="Обычный 3 16 40 2 3" xfId="40556"/>
    <cellStyle name="Обычный 3 16 40 2 3 2" xfId="40557"/>
    <cellStyle name="Обычный 3 16 40 2 3 2 2" xfId="40558"/>
    <cellStyle name="Обычный 3 16 40 2 3 2 2 2" xfId="40559"/>
    <cellStyle name="Обычный 3 16 40 2 3 2 2 2 2" xfId="40560"/>
    <cellStyle name="Обычный 3 16 40 2 3 2 2 3" xfId="40561"/>
    <cellStyle name="Обычный 3 16 40 2 3 2 3" xfId="40562"/>
    <cellStyle name="Обычный 3 16 40 2 3 2 3 2" xfId="40563"/>
    <cellStyle name="Обычный 3 16 40 2 3 2 4" xfId="40564"/>
    <cellStyle name="Обычный 3 16 40 2 3 3" xfId="40565"/>
    <cellStyle name="Обычный 3 16 40 2 3 3 2" xfId="40566"/>
    <cellStyle name="Обычный 3 16 40 2 3 3 2 2" xfId="40567"/>
    <cellStyle name="Обычный 3 16 40 2 3 3 3" xfId="40568"/>
    <cellStyle name="Обычный 3 16 40 2 3 4" xfId="40569"/>
    <cellStyle name="Обычный 3 16 40 2 3 4 2" xfId="40570"/>
    <cellStyle name="Обычный 3 16 40 2 3 5" xfId="40571"/>
    <cellStyle name="Обычный 3 16 40 2 4" xfId="40572"/>
    <cellStyle name="Обычный 3 16 40 2 4 2" xfId="40573"/>
    <cellStyle name="Обычный 3 16 40 2 4 2 2" xfId="40574"/>
    <cellStyle name="Обычный 3 16 40 2 4 2 2 2" xfId="40575"/>
    <cellStyle name="Обычный 3 16 40 2 4 2 3" xfId="40576"/>
    <cellStyle name="Обычный 3 16 40 2 4 3" xfId="40577"/>
    <cellStyle name="Обычный 3 16 40 2 4 3 2" xfId="40578"/>
    <cellStyle name="Обычный 3 16 40 2 4 4" xfId="40579"/>
    <cellStyle name="Обычный 3 16 40 2 5" xfId="40580"/>
    <cellStyle name="Обычный 3 16 40 2 5 2" xfId="40581"/>
    <cellStyle name="Обычный 3 16 40 2 5 2 2" xfId="40582"/>
    <cellStyle name="Обычный 3 16 40 2 5 3" xfId="40583"/>
    <cellStyle name="Обычный 3 16 40 2 6" xfId="40584"/>
    <cellStyle name="Обычный 3 16 40 2 6 2" xfId="40585"/>
    <cellStyle name="Обычный 3 16 40 2 7" xfId="40586"/>
    <cellStyle name="Обычный 3 16 40 3" xfId="40587"/>
    <cellStyle name="Обычный 3 16 40 3 2" xfId="40588"/>
    <cellStyle name="Обычный 3 16 40 3 2 2" xfId="40589"/>
    <cellStyle name="Обычный 3 16 40 3 2 2 2" xfId="40590"/>
    <cellStyle name="Обычный 3 16 40 3 2 2 2 2" xfId="40591"/>
    <cellStyle name="Обычный 3 16 40 3 2 2 3" xfId="40592"/>
    <cellStyle name="Обычный 3 16 40 3 2 3" xfId="40593"/>
    <cellStyle name="Обычный 3 16 40 3 2 3 2" xfId="40594"/>
    <cellStyle name="Обычный 3 16 40 3 2 4" xfId="40595"/>
    <cellStyle name="Обычный 3 16 40 3 3" xfId="40596"/>
    <cellStyle name="Обычный 3 16 40 3 3 2" xfId="40597"/>
    <cellStyle name="Обычный 3 16 40 3 3 2 2" xfId="40598"/>
    <cellStyle name="Обычный 3 16 40 3 3 3" xfId="40599"/>
    <cellStyle name="Обычный 3 16 40 3 4" xfId="40600"/>
    <cellStyle name="Обычный 3 16 40 3 4 2" xfId="40601"/>
    <cellStyle name="Обычный 3 16 40 3 5" xfId="40602"/>
    <cellStyle name="Обычный 3 16 40 4" xfId="40603"/>
    <cellStyle name="Обычный 3 16 40 4 2" xfId="40604"/>
    <cellStyle name="Обычный 3 16 40 4 2 2" xfId="40605"/>
    <cellStyle name="Обычный 3 16 40 4 2 2 2" xfId="40606"/>
    <cellStyle name="Обычный 3 16 40 4 2 2 2 2" xfId="40607"/>
    <cellStyle name="Обычный 3 16 40 4 2 2 3" xfId="40608"/>
    <cellStyle name="Обычный 3 16 40 4 2 3" xfId="40609"/>
    <cellStyle name="Обычный 3 16 40 4 2 3 2" xfId="40610"/>
    <cellStyle name="Обычный 3 16 40 4 2 4" xfId="40611"/>
    <cellStyle name="Обычный 3 16 40 4 3" xfId="40612"/>
    <cellStyle name="Обычный 3 16 40 4 3 2" xfId="40613"/>
    <cellStyle name="Обычный 3 16 40 4 3 2 2" xfId="40614"/>
    <cellStyle name="Обычный 3 16 40 4 3 3" xfId="40615"/>
    <cellStyle name="Обычный 3 16 40 4 4" xfId="40616"/>
    <cellStyle name="Обычный 3 16 40 4 4 2" xfId="40617"/>
    <cellStyle name="Обычный 3 16 40 4 5" xfId="40618"/>
    <cellStyle name="Обычный 3 16 40 5" xfId="40619"/>
    <cellStyle name="Обычный 3 16 40 5 2" xfId="40620"/>
    <cellStyle name="Обычный 3 16 40 5 2 2" xfId="40621"/>
    <cellStyle name="Обычный 3 16 40 5 2 2 2" xfId="40622"/>
    <cellStyle name="Обычный 3 16 40 5 2 3" xfId="40623"/>
    <cellStyle name="Обычный 3 16 40 5 3" xfId="40624"/>
    <cellStyle name="Обычный 3 16 40 5 3 2" xfId="40625"/>
    <cellStyle name="Обычный 3 16 40 5 4" xfId="40626"/>
    <cellStyle name="Обычный 3 16 40 6" xfId="40627"/>
    <cellStyle name="Обычный 3 16 40 6 2" xfId="40628"/>
    <cellStyle name="Обычный 3 16 40 6 2 2" xfId="40629"/>
    <cellStyle name="Обычный 3 16 40 6 3" xfId="40630"/>
    <cellStyle name="Обычный 3 16 40 7" xfId="40631"/>
    <cellStyle name="Обычный 3 16 40 7 2" xfId="40632"/>
    <cellStyle name="Обычный 3 16 40 8" xfId="40633"/>
    <cellStyle name="Обычный 3 16 41" xfId="40634"/>
    <cellStyle name="Обычный 3 16 41 2" xfId="40635"/>
    <cellStyle name="Обычный 3 16 41 2 2" xfId="40636"/>
    <cellStyle name="Обычный 3 16 41 2 2 2" xfId="40637"/>
    <cellStyle name="Обычный 3 16 41 2 2 2 2" xfId="40638"/>
    <cellStyle name="Обычный 3 16 41 2 2 2 2 2" xfId="40639"/>
    <cellStyle name="Обычный 3 16 41 2 2 2 2 2 2" xfId="40640"/>
    <cellStyle name="Обычный 3 16 41 2 2 2 2 3" xfId="40641"/>
    <cellStyle name="Обычный 3 16 41 2 2 2 3" xfId="40642"/>
    <cellStyle name="Обычный 3 16 41 2 2 2 3 2" xfId="40643"/>
    <cellStyle name="Обычный 3 16 41 2 2 2 4" xfId="40644"/>
    <cellStyle name="Обычный 3 16 41 2 2 3" xfId="40645"/>
    <cellStyle name="Обычный 3 16 41 2 2 3 2" xfId="40646"/>
    <cellStyle name="Обычный 3 16 41 2 2 3 2 2" xfId="40647"/>
    <cellStyle name="Обычный 3 16 41 2 2 3 3" xfId="40648"/>
    <cellStyle name="Обычный 3 16 41 2 2 4" xfId="40649"/>
    <cellStyle name="Обычный 3 16 41 2 2 4 2" xfId="40650"/>
    <cellStyle name="Обычный 3 16 41 2 2 5" xfId="40651"/>
    <cellStyle name="Обычный 3 16 41 2 3" xfId="40652"/>
    <cellStyle name="Обычный 3 16 41 2 3 2" xfId="40653"/>
    <cellStyle name="Обычный 3 16 41 2 3 2 2" xfId="40654"/>
    <cellStyle name="Обычный 3 16 41 2 3 2 2 2" xfId="40655"/>
    <cellStyle name="Обычный 3 16 41 2 3 2 2 2 2" xfId="40656"/>
    <cellStyle name="Обычный 3 16 41 2 3 2 2 3" xfId="40657"/>
    <cellStyle name="Обычный 3 16 41 2 3 2 3" xfId="40658"/>
    <cellStyle name="Обычный 3 16 41 2 3 2 3 2" xfId="40659"/>
    <cellStyle name="Обычный 3 16 41 2 3 2 4" xfId="40660"/>
    <cellStyle name="Обычный 3 16 41 2 3 3" xfId="40661"/>
    <cellStyle name="Обычный 3 16 41 2 3 3 2" xfId="40662"/>
    <cellStyle name="Обычный 3 16 41 2 3 3 2 2" xfId="40663"/>
    <cellStyle name="Обычный 3 16 41 2 3 3 3" xfId="40664"/>
    <cellStyle name="Обычный 3 16 41 2 3 4" xfId="40665"/>
    <cellStyle name="Обычный 3 16 41 2 3 4 2" xfId="40666"/>
    <cellStyle name="Обычный 3 16 41 2 3 5" xfId="40667"/>
    <cellStyle name="Обычный 3 16 41 2 4" xfId="40668"/>
    <cellStyle name="Обычный 3 16 41 2 4 2" xfId="40669"/>
    <cellStyle name="Обычный 3 16 41 2 4 2 2" xfId="40670"/>
    <cellStyle name="Обычный 3 16 41 2 4 2 2 2" xfId="40671"/>
    <cellStyle name="Обычный 3 16 41 2 4 2 3" xfId="40672"/>
    <cellStyle name="Обычный 3 16 41 2 4 3" xfId="40673"/>
    <cellStyle name="Обычный 3 16 41 2 4 3 2" xfId="40674"/>
    <cellStyle name="Обычный 3 16 41 2 4 4" xfId="40675"/>
    <cellStyle name="Обычный 3 16 41 2 5" xfId="40676"/>
    <cellStyle name="Обычный 3 16 41 2 5 2" xfId="40677"/>
    <cellStyle name="Обычный 3 16 41 2 5 2 2" xfId="40678"/>
    <cellStyle name="Обычный 3 16 41 2 5 3" xfId="40679"/>
    <cellStyle name="Обычный 3 16 41 2 6" xfId="40680"/>
    <cellStyle name="Обычный 3 16 41 2 6 2" xfId="40681"/>
    <cellStyle name="Обычный 3 16 41 2 7" xfId="40682"/>
    <cellStyle name="Обычный 3 16 41 3" xfId="40683"/>
    <cellStyle name="Обычный 3 16 41 3 2" xfId="40684"/>
    <cellStyle name="Обычный 3 16 41 3 2 2" xfId="40685"/>
    <cellStyle name="Обычный 3 16 41 3 2 2 2" xfId="40686"/>
    <cellStyle name="Обычный 3 16 41 3 2 2 2 2" xfId="40687"/>
    <cellStyle name="Обычный 3 16 41 3 2 2 3" xfId="40688"/>
    <cellStyle name="Обычный 3 16 41 3 2 3" xfId="40689"/>
    <cellStyle name="Обычный 3 16 41 3 2 3 2" xfId="40690"/>
    <cellStyle name="Обычный 3 16 41 3 2 4" xfId="40691"/>
    <cellStyle name="Обычный 3 16 41 3 3" xfId="40692"/>
    <cellStyle name="Обычный 3 16 41 3 3 2" xfId="40693"/>
    <cellStyle name="Обычный 3 16 41 3 3 2 2" xfId="40694"/>
    <cellStyle name="Обычный 3 16 41 3 3 3" xfId="40695"/>
    <cellStyle name="Обычный 3 16 41 3 4" xfId="40696"/>
    <cellStyle name="Обычный 3 16 41 3 4 2" xfId="40697"/>
    <cellStyle name="Обычный 3 16 41 3 5" xfId="40698"/>
    <cellStyle name="Обычный 3 16 41 4" xfId="40699"/>
    <cellStyle name="Обычный 3 16 41 4 2" xfId="40700"/>
    <cellStyle name="Обычный 3 16 41 4 2 2" xfId="40701"/>
    <cellStyle name="Обычный 3 16 41 4 2 2 2" xfId="40702"/>
    <cellStyle name="Обычный 3 16 41 4 2 2 2 2" xfId="40703"/>
    <cellStyle name="Обычный 3 16 41 4 2 2 3" xfId="40704"/>
    <cellStyle name="Обычный 3 16 41 4 2 3" xfId="40705"/>
    <cellStyle name="Обычный 3 16 41 4 2 3 2" xfId="40706"/>
    <cellStyle name="Обычный 3 16 41 4 2 4" xfId="40707"/>
    <cellStyle name="Обычный 3 16 41 4 3" xfId="40708"/>
    <cellStyle name="Обычный 3 16 41 4 3 2" xfId="40709"/>
    <cellStyle name="Обычный 3 16 41 4 3 2 2" xfId="40710"/>
    <cellStyle name="Обычный 3 16 41 4 3 3" xfId="40711"/>
    <cellStyle name="Обычный 3 16 41 4 4" xfId="40712"/>
    <cellStyle name="Обычный 3 16 41 4 4 2" xfId="40713"/>
    <cellStyle name="Обычный 3 16 41 4 5" xfId="40714"/>
    <cellStyle name="Обычный 3 16 41 5" xfId="40715"/>
    <cellStyle name="Обычный 3 16 41 5 2" xfId="40716"/>
    <cellStyle name="Обычный 3 16 41 5 2 2" xfId="40717"/>
    <cellStyle name="Обычный 3 16 41 5 2 2 2" xfId="40718"/>
    <cellStyle name="Обычный 3 16 41 5 2 3" xfId="40719"/>
    <cellStyle name="Обычный 3 16 41 5 3" xfId="40720"/>
    <cellStyle name="Обычный 3 16 41 5 3 2" xfId="40721"/>
    <cellStyle name="Обычный 3 16 41 5 4" xfId="40722"/>
    <cellStyle name="Обычный 3 16 41 6" xfId="40723"/>
    <cellStyle name="Обычный 3 16 41 6 2" xfId="40724"/>
    <cellStyle name="Обычный 3 16 41 6 2 2" xfId="40725"/>
    <cellStyle name="Обычный 3 16 41 6 3" xfId="40726"/>
    <cellStyle name="Обычный 3 16 41 7" xfId="40727"/>
    <cellStyle name="Обычный 3 16 41 7 2" xfId="40728"/>
    <cellStyle name="Обычный 3 16 41 8" xfId="40729"/>
    <cellStyle name="Обычный 3 16 42" xfId="40730"/>
    <cellStyle name="Обычный 3 16 42 2" xfId="40731"/>
    <cellStyle name="Обычный 3 16 42 2 2" xfId="40732"/>
    <cellStyle name="Обычный 3 16 42 2 2 2" xfId="40733"/>
    <cellStyle name="Обычный 3 16 42 2 2 2 2" xfId="40734"/>
    <cellStyle name="Обычный 3 16 42 2 2 2 2 2" xfId="40735"/>
    <cellStyle name="Обычный 3 16 42 2 2 2 2 2 2" xfId="40736"/>
    <cellStyle name="Обычный 3 16 42 2 2 2 2 3" xfId="40737"/>
    <cellStyle name="Обычный 3 16 42 2 2 2 3" xfId="40738"/>
    <cellStyle name="Обычный 3 16 42 2 2 2 3 2" xfId="40739"/>
    <cellStyle name="Обычный 3 16 42 2 2 2 4" xfId="40740"/>
    <cellStyle name="Обычный 3 16 42 2 2 3" xfId="40741"/>
    <cellStyle name="Обычный 3 16 42 2 2 3 2" xfId="40742"/>
    <cellStyle name="Обычный 3 16 42 2 2 3 2 2" xfId="40743"/>
    <cellStyle name="Обычный 3 16 42 2 2 3 3" xfId="40744"/>
    <cellStyle name="Обычный 3 16 42 2 2 4" xfId="40745"/>
    <cellStyle name="Обычный 3 16 42 2 2 4 2" xfId="40746"/>
    <cellStyle name="Обычный 3 16 42 2 2 5" xfId="40747"/>
    <cellStyle name="Обычный 3 16 42 2 3" xfId="40748"/>
    <cellStyle name="Обычный 3 16 42 2 3 2" xfId="40749"/>
    <cellStyle name="Обычный 3 16 42 2 3 2 2" xfId="40750"/>
    <cellStyle name="Обычный 3 16 42 2 3 2 2 2" xfId="40751"/>
    <cellStyle name="Обычный 3 16 42 2 3 2 2 2 2" xfId="40752"/>
    <cellStyle name="Обычный 3 16 42 2 3 2 2 3" xfId="40753"/>
    <cellStyle name="Обычный 3 16 42 2 3 2 3" xfId="40754"/>
    <cellStyle name="Обычный 3 16 42 2 3 2 3 2" xfId="40755"/>
    <cellStyle name="Обычный 3 16 42 2 3 2 4" xfId="40756"/>
    <cellStyle name="Обычный 3 16 42 2 3 3" xfId="40757"/>
    <cellStyle name="Обычный 3 16 42 2 3 3 2" xfId="40758"/>
    <cellStyle name="Обычный 3 16 42 2 3 3 2 2" xfId="40759"/>
    <cellStyle name="Обычный 3 16 42 2 3 3 3" xfId="40760"/>
    <cellStyle name="Обычный 3 16 42 2 3 4" xfId="40761"/>
    <cellStyle name="Обычный 3 16 42 2 3 4 2" xfId="40762"/>
    <cellStyle name="Обычный 3 16 42 2 3 5" xfId="40763"/>
    <cellStyle name="Обычный 3 16 42 2 4" xfId="40764"/>
    <cellStyle name="Обычный 3 16 42 2 4 2" xfId="40765"/>
    <cellStyle name="Обычный 3 16 42 2 4 2 2" xfId="40766"/>
    <cellStyle name="Обычный 3 16 42 2 4 2 2 2" xfId="40767"/>
    <cellStyle name="Обычный 3 16 42 2 4 2 3" xfId="40768"/>
    <cellStyle name="Обычный 3 16 42 2 4 3" xfId="40769"/>
    <cellStyle name="Обычный 3 16 42 2 4 3 2" xfId="40770"/>
    <cellStyle name="Обычный 3 16 42 2 4 4" xfId="40771"/>
    <cellStyle name="Обычный 3 16 42 2 5" xfId="40772"/>
    <cellStyle name="Обычный 3 16 42 2 5 2" xfId="40773"/>
    <cellStyle name="Обычный 3 16 42 2 5 2 2" xfId="40774"/>
    <cellStyle name="Обычный 3 16 42 2 5 3" xfId="40775"/>
    <cellStyle name="Обычный 3 16 42 2 6" xfId="40776"/>
    <cellStyle name="Обычный 3 16 42 2 6 2" xfId="40777"/>
    <cellStyle name="Обычный 3 16 42 2 7" xfId="40778"/>
    <cellStyle name="Обычный 3 16 42 3" xfId="40779"/>
    <cellStyle name="Обычный 3 16 42 3 2" xfId="40780"/>
    <cellStyle name="Обычный 3 16 42 3 2 2" xfId="40781"/>
    <cellStyle name="Обычный 3 16 42 3 2 2 2" xfId="40782"/>
    <cellStyle name="Обычный 3 16 42 3 2 2 2 2" xfId="40783"/>
    <cellStyle name="Обычный 3 16 42 3 2 2 3" xfId="40784"/>
    <cellStyle name="Обычный 3 16 42 3 2 3" xfId="40785"/>
    <cellStyle name="Обычный 3 16 42 3 2 3 2" xfId="40786"/>
    <cellStyle name="Обычный 3 16 42 3 2 4" xfId="40787"/>
    <cellStyle name="Обычный 3 16 42 3 3" xfId="40788"/>
    <cellStyle name="Обычный 3 16 42 3 3 2" xfId="40789"/>
    <cellStyle name="Обычный 3 16 42 3 3 2 2" xfId="40790"/>
    <cellStyle name="Обычный 3 16 42 3 3 3" xfId="40791"/>
    <cellStyle name="Обычный 3 16 42 3 4" xfId="40792"/>
    <cellStyle name="Обычный 3 16 42 3 4 2" xfId="40793"/>
    <cellStyle name="Обычный 3 16 42 3 5" xfId="40794"/>
    <cellStyle name="Обычный 3 16 42 4" xfId="40795"/>
    <cellStyle name="Обычный 3 16 42 4 2" xfId="40796"/>
    <cellStyle name="Обычный 3 16 42 4 2 2" xfId="40797"/>
    <cellStyle name="Обычный 3 16 42 4 2 2 2" xfId="40798"/>
    <cellStyle name="Обычный 3 16 42 4 2 2 2 2" xfId="40799"/>
    <cellStyle name="Обычный 3 16 42 4 2 2 3" xfId="40800"/>
    <cellStyle name="Обычный 3 16 42 4 2 3" xfId="40801"/>
    <cellStyle name="Обычный 3 16 42 4 2 3 2" xfId="40802"/>
    <cellStyle name="Обычный 3 16 42 4 2 4" xfId="40803"/>
    <cellStyle name="Обычный 3 16 42 4 3" xfId="40804"/>
    <cellStyle name="Обычный 3 16 42 4 3 2" xfId="40805"/>
    <cellStyle name="Обычный 3 16 42 4 3 2 2" xfId="40806"/>
    <cellStyle name="Обычный 3 16 42 4 3 3" xfId="40807"/>
    <cellStyle name="Обычный 3 16 42 4 4" xfId="40808"/>
    <cellStyle name="Обычный 3 16 42 4 4 2" xfId="40809"/>
    <cellStyle name="Обычный 3 16 42 4 5" xfId="40810"/>
    <cellStyle name="Обычный 3 16 42 5" xfId="40811"/>
    <cellStyle name="Обычный 3 16 42 5 2" xfId="40812"/>
    <cellStyle name="Обычный 3 16 42 5 2 2" xfId="40813"/>
    <cellStyle name="Обычный 3 16 42 5 2 2 2" xfId="40814"/>
    <cellStyle name="Обычный 3 16 42 5 2 3" xfId="40815"/>
    <cellStyle name="Обычный 3 16 42 5 3" xfId="40816"/>
    <cellStyle name="Обычный 3 16 42 5 3 2" xfId="40817"/>
    <cellStyle name="Обычный 3 16 42 5 4" xfId="40818"/>
    <cellStyle name="Обычный 3 16 42 6" xfId="40819"/>
    <cellStyle name="Обычный 3 16 42 6 2" xfId="40820"/>
    <cellStyle name="Обычный 3 16 42 6 2 2" xfId="40821"/>
    <cellStyle name="Обычный 3 16 42 6 3" xfId="40822"/>
    <cellStyle name="Обычный 3 16 42 7" xfId="40823"/>
    <cellStyle name="Обычный 3 16 42 7 2" xfId="40824"/>
    <cellStyle name="Обычный 3 16 42 8" xfId="40825"/>
    <cellStyle name="Обычный 3 16 43" xfId="40826"/>
    <cellStyle name="Обычный 3 16 43 2" xfId="40827"/>
    <cellStyle name="Обычный 3 16 43 2 2" xfId="40828"/>
    <cellStyle name="Обычный 3 16 43 2 2 2" xfId="40829"/>
    <cellStyle name="Обычный 3 16 43 2 2 2 2" xfId="40830"/>
    <cellStyle name="Обычный 3 16 43 2 2 2 2 2" xfId="40831"/>
    <cellStyle name="Обычный 3 16 43 2 2 2 2 2 2" xfId="40832"/>
    <cellStyle name="Обычный 3 16 43 2 2 2 2 3" xfId="40833"/>
    <cellStyle name="Обычный 3 16 43 2 2 2 3" xfId="40834"/>
    <cellStyle name="Обычный 3 16 43 2 2 2 3 2" xfId="40835"/>
    <cellStyle name="Обычный 3 16 43 2 2 2 4" xfId="40836"/>
    <cellStyle name="Обычный 3 16 43 2 2 3" xfId="40837"/>
    <cellStyle name="Обычный 3 16 43 2 2 3 2" xfId="40838"/>
    <cellStyle name="Обычный 3 16 43 2 2 3 2 2" xfId="40839"/>
    <cellStyle name="Обычный 3 16 43 2 2 3 3" xfId="40840"/>
    <cellStyle name="Обычный 3 16 43 2 2 4" xfId="40841"/>
    <cellStyle name="Обычный 3 16 43 2 2 4 2" xfId="40842"/>
    <cellStyle name="Обычный 3 16 43 2 2 5" xfId="40843"/>
    <cellStyle name="Обычный 3 16 43 2 3" xfId="40844"/>
    <cellStyle name="Обычный 3 16 43 2 3 2" xfId="40845"/>
    <cellStyle name="Обычный 3 16 43 2 3 2 2" xfId="40846"/>
    <cellStyle name="Обычный 3 16 43 2 3 2 2 2" xfId="40847"/>
    <cellStyle name="Обычный 3 16 43 2 3 2 2 2 2" xfId="40848"/>
    <cellStyle name="Обычный 3 16 43 2 3 2 2 3" xfId="40849"/>
    <cellStyle name="Обычный 3 16 43 2 3 2 3" xfId="40850"/>
    <cellStyle name="Обычный 3 16 43 2 3 2 3 2" xfId="40851"/>
    <cellStyle name="Обычный 3 16 43 2 3 2 4" xfId="40852"/>
    <cellStyle name="Обычный 3 16 43 2 3 3" xfId="40853"/>
    <cellStyle name="Обычный 3 16 43 2 3 3 2" xfId="40854"/>
    <cellStyle name="Обычный 3 16 43 2 3 3 2 2" xfId="40855"/>
    <cellStyle name="Обычный 3 16 43 2 3 3 3" xfId="40856"/>
    <cellStyle name="Обычный 3 16 43 2 3 4" xfId="40857"/>
    <cellStyle name="Обычный 3 16 43 2 3 4 2" xfId="40858"/>
    <cellStyle name="Обычный 3 16 43 2 3 5" xfId="40859"/>
    <cellStyle name="Обычный 3 16 43 2 4" xfId="40860"/>
    <cellStyle name="Обычный 3 16 43 2 4 2" xfId="40861"/>
    <cellStyle name="Обычный 3 16 43 2 4 2 2" xfId="40862"/>
    <cellStyle name="Обычный 3 16 43 2 4 2 2 2" xfId="40863"/>
    <cellStyle name="Обычный 3 16 43 2 4 2 3" xfId="40864"/>
    <cellStyle name="Обычный 3 16 43 2 4 3" xfId="40865"/>
    <cellStyle name="Обычный 3 16 43 2 4 3 2" xfId="40866"/>
    <cellStyle name="Обычный 3 16 43 2 4 4" xfId="40867"/>
    <cellStyle name="Обычный 3 16 43 2 5" xfId="40868"/>
    <cellStyle name="Обычный 3 16 43 2 5 2" xfId="40869"/>
    <cellStyle name="Обычный 3 16 43 2 5 2 2" xfId="40870"/>
    <cellStyle name="Обычный 3 16 43 2 5 3" xfId="40871"/>
    <cellStyle name="Обычный 3 16 43 2 6" xfId="40872"/>
    <cellStyle name="Обычный 3 16 43 2 6 2" xfId="40873"/>
    <cellStyle name="Обычный 3 16 43 2 7" xfId="40874"/>
    <cellStyle name="Обычный 3 16 43 3" xfId="40875"/>
    <cellStyle name="Обычный 3 16 43 3 2" xfId="40876"/>
    <cellStyle name="Обычный 3 16 43 3 2 2" xfId="40877"/>
    <cellStyle name="Обычный 3 16 43 3 2 2 2" xfId="40878"/>
    <cellStyle name="Обычный 3 16 43 3 2 2 2 2" xfId="40879"/>
    <cellStyle name="Обычный 3 16 43 3 2 2 3" xfId="40880"/>
    <cellStyle name="Обычный 3 16 43 3 2 3" xfId="40881"/>
    <cellStyle name="Обычный 3 16 43 3 2 3 2" xfId="40882"/>
    <cellStyle name="Обычный 3 16 43 3 2 4" xfId="40883"/>
    <cellStyle name="Обычный 3 16 43 3 3" xfId="40884"/>
    <cellStyle name="Обычный 3 16 43 3 3 2" xfId="40885"/>
    <cellStyle name="Обычный 3 16 43 3 3 2 2" xfId="40886"/>
    <cellStyle name="Обычный 3 16 43 3 3 3" xfId="40887"/>
    <cellStyle name="Обычный 3 16 43 3 4" xfId="40888"/>
    <cellStyle name="Обычный 3 16 43 3 4 2" xfId="40889"/>
    <cellStyle name="Обычный 3 16 43 3 5" xfId="40890"/>
    <cellStyle name="Обычный 3 16 43 4" xfId="40891"/>
    <cellStyle name="Обычный 3 16 43 4 2" xfId="40892"/>
    <cellStyle name="Обычный 3 16 43 4 2 2" xfId="40893"/>
    <cellStyle name="Обычный 3 16 43 4 2 2 2" xfId="40894"/>
    <cellStyle name="Обычный 3 16 43 4 2 2 2 2" xfId="40895"/>
    <cellStyle name="Обычный 3 16 43 4 2 2 3" xfId="40896"/>
    <cellStyle name="Обычный 3 16 43 4 2 3" xfId="40897"/>
    <cellStyle name="Обычный 3 16 43 4 2 3 2" xfId="40898"/>
    <cellStyle name="Обычный 3 16 43 4 2 4" xfId="40899"/>
    <cellStyle name="Обычный 3 16 43 4 3" xfId="40900"/>
    <cellStyle name="Обычный 3 16 43 4 3 2" xfId="40901"/>
    <cellStyle name="Обычный 3 16 43 4 3 2 2" xfId="40902"/>
    <cellStyle name="Обычный 3 16 43 4 3 3" xfId="40903"/>
    <cellStyle name="Обычный 3 16 43 4 4" xfId="40904"/>
    <cellStyle name="Обычный 3 16 43 4 4 2" xfId="40905"/>
    <cellStyle name="Обычный 3 16 43 4 5" xfId="40906"/>
    <cellStyle name="Обычный 3 16 43 5" xfId="40907"/>
    <cellStyle name="Обычный 3 16 43 5 2" xfId="40908"/>
    <cellStyle name="Обычный 3 16 43 5 2 2" xfId="40909"/>
    <cellStyle name="Обычный 3 16 43 5 2 2 2" xfId="40910"/>
    <cellStyle name="Обычный 3 16 43 5 2 3" xfId="40911"/>
    <cellStyle name="Обычный 3 16 43 5 3" xfId="40912"/>
    <cellStyle name="Обычный 3 16 43 5 3 2" xfId="40913"/>
    <cellStyle name="Обычный 3 16 43 5 4" xfId="40914"/>
    <cellStyle name="Обычный 3 16 43 6" xfId="40915"/>
    <cellStyle name="Обычный 3 16 43 6 2" xfId="40916"/>
    <cellStyle name="Обычный 3 16 43 6 2 2" xfId="40917"/>
    <cellStyle name="Обычный 3 16 43 6 3" xfId="40918"/>
    <cellStyle name="Обычный 3 16 43 7" xfId="40919"/>
    <cellStyle name="Обычный 3 16 43 7 2" xfId="40920"/>
    <cellStyle name="Обычный 3 16 43 8" xfId="40921"/>
    <cellStyle name="Обычный 3 16 44" xfId="40922"/>
    <cellStyle name="Обычный 3 16 44 2" xfId="40923"/>
    <cellStyle name="Обычный 3 16 44 2 2" xfId="40924"/>
    <cellStyle name="Обычный 3 16 44 2 2 2" xfId="40925"/>
    <cellStyle name="Обычный 3 16 44 2 2 2 2" xfId="40926"/>
    <cellStyle name="Обычный 3 16 44 2 2 2 2 2" xfId="40927"/>
    <cellStyle name="Обычный 3 16 44 2 2 2 2 2 2" xfId="40928"/>
    <cellStyle name="Обычный 3 16 44 2 2 2 2 3" xfId="40929"/>
    <cellStyle name="Обычный 3 16 44 2 2 2 3" xfId="40930"/>
    <cellStyle name="Обычный 3 16 44 2 2 2 3 2" xfId="40931"/>
    <cellStyle name="Обычный 3 16 44 2 2 2 4" xfId="40932"/>
    <cellStyle name="Обычный 3 16 44 2 2 3" xfId="40933"/>
    <cellStyle name="Обычный 3 16 44 2 2 3 2" xfId="40934"/>
    <cellStyle name="Обычный 3 16 44 2 2 3 2 2" xfId="40935"/>
    <cellStyle name="Обычный 3 16 44 2 2 3 3" xfId="40936"/>
    <cellStyle name="Обычный 3 16 44 2 2 4" xfId="40937"/>
    <cellStyle name="Обычный 3 16 44 2 2 4 2" xfId="40938"/>
    <cellStyle name="Обычный 3 16 44 2 2 5" xfId="40939"/>
    <cellStyle name="Обычный 3 16 44 2 3" xfId="40940"/>
    <cellStyle name="Обычный 3 16 44 2 3 2" xfId="40941"/>
    <cellStyle name="Обычный 3 16 44 2 3 2 2" xfId="40942"/>
    <cellStyle name="Обычный 3 16 44 2 3 2 2 2" xfId="40943"/>
    <cellStyle name="Обычный 3 16 44 2 3 2 2 2 2" xfId="40944"/>
    <cellStyle name="Обычный 3 16 44 2 3 2 2 3" xfId="40945"/>
    <cellStyle name="Обычный 3 16 44 2 3 2 3" xfId="40946"/>
    <cellStyle name="Обычный 3 16 44 2 3 2 3 2" xfId="40947"/>
    <cellStyle name="Обычный 3 16 44 2 3 2 4" xfId="40948"/>
    <cellStyle name="Обычный 3 16 44 2 3 3" xfId="40949"/>
    <cellStyle name="Обычный 3 16 44 2 3 3 2" xfId="40950"/>
    <cellStyle name="Обычный 3 16 44 2 3 3 2 2" xfId="40951"/>
    <cellStyle name="Обычный 3 16 44 2 3 3 3" xfId="40952"/>
    <cellStyle name="Обычный 3 16 44 2 3 4" xfId="40953"/>
    <cellStyle name="Обычный 3 16 44 2 3 4 2" xfId="40954"/>
    <cellStyle name="Обычный 3 16 44 2 3 5" xfId="40955"/>
    <cellStyle name="Обычный 3 16 44 2 4" xfId="40956"/>
    <cellStyle name="Обычный 3 16 44 2 4 2" xfId="40957"/>
    <cellStyle name="Обычный 3 16 44 2 4 2 2" xfId="40958"/>
    <cellStyle name="Обычный 3 16 44 2 4 2 2 2" xfId="40959"/>
    <cellStyle name="Обычный 3 16 44 2 4 2 3" xfId="40960"/>
    <cellStyle name="Обычный 3 16 44 2 4 3" xfId="40961"/>
    <cellStyle name="Обычный 3 16 44 2 4 3 2" xfId="40962"/>
    <cellStyle name="Обычный 3 16 44 2 4 4" xfId="40963"/>
    <cellStyle name="Обычный 3 16 44 2 5" xfId="40964"/>
    <cellStyle name="Обычный 3 16 44 2 5 2" xfId="40965"/>
    <cellStyle name="Обычный 3 16 44 2 5 2 2" xfId="40966"/>
    <cellStyle name="Обычный 3 16 44 2 5 3" xfId="40967"/>
    <cellStyle name="Обычный 3 16 44 2 6" xfId="40968"/>
    <cellStyle name="Обычный 3 16 44 2 6 2" xfId="40969"/>
    <cellStyle name="Обычный 3 16 44 2 7" xfId="40970"/>
    <cellStyle name="Обычный 3 16 44 3" xfId="40971"/>
    <cellStyle name="Обычный 3 16 44 3 2" xfId="40972"/>
    <cellStyle name="Обычный 3 16 44 3 2 2" xfId="40973"/>
    <cellStyle name="Обычный 3 16 44 3 2 2 2" xfId="40974"/>
    <cellStyle name="Обычный 3 16 44 3 2 2 2 2" xfId="40975"/>
    <cellStyle name="Обычный 3 16 44 3 2 2 3" xfId="40976"/>
    <cellStyle name="Обычный 3 16 44 3 2 3" xfId="40977"/>
    <cellStyle name="Обычный 3 16 44 3 2 3 2" xfId="40978"/>
    <cellStyle name="Обычный 3 16 44 3 2 4" xfId="40979"/>
    <cellStyle name="Обычный 3 16 44 3 3" xfId="40980"/>
    <cellStyle name="Обычный 3 16 44 3 3 2" xfId="40981"/>
    <cellStyle name="Обычный 3 16 44 3 3 2 2" xfId="40982"/>
    <cellStyle name="Обычный 3 16 44 3 3 3" xfId="40983"/>
    <cellStyle name="Обычный 3 16 44 3 4" xfId="40984"/>
    <cellStyle name="Обычный 3 16 44 3 4 2" xfId="40985"/>
    <cellStyle name="Обычный 3 16 44 3 5" xfId="40986"/>
    <cellStyle name="Обычный 3 16 44 4" xfId="40987"/>
    <cellStyle name="Обычный 3 16 44 4 2" xfId="40988"/>
    <cellStyle name="Обычный 3 16 44 4 2 2" xfId="40989"/>
    <cellStyle name="Обычный 3 16 44 4 2 2 2" xfId="40990"/>
    <cellStyle name="Обычный 3 16 44 4 2 2 2 2" xfId="40991"/>
    <cellStyle name="Обычный 3 16 44 4 2 2 3" xfId="40992"/>
    <cellStyle name="Обычный 3 16 44 4 2 3" xfId="40993"/>
    <cellStyle name="Обычный 3 16 44 4 2 3 2" xfId="40994"/>
    <cellStyle name="Обычный 3 16 44 4 2 4" xfId="40995"/>
    <cellStyle name="Обычный 3 16 44 4 3" xfId="40996"/>
    <cellStyle name="Обычный 3 16 44 4 3 2" xfId="40997"/>
    <cellStyle name="Обычный 3 16 44 4 3 2 2" xfId="40998"/>
    <cellStyle name="Обычный 3 16 44 4 3 3" xfId="40999"/>
    <cellStyle name="Обычный 3 16 44 4 4" xfId="41000"/>
    <cellStyle name="Обычный 3 16 44 4 4 2" xfId="41001"/>
    <cellStyle name="Обычный 3 16 44 4 5" xfId="41002"/>
    <cellStyle name="Обычный 3 16 44 5" xfId="41003"/>
    <cellStyle name="Обычный 3 16 44 5 2" xfId="41004"/>
    <cellStyle name="Обычный 3 16 44 5 2 2" xfId="41005"/>
    <cellStyle name="Обычный 3 16 44 5 2 2 2" xfId="41006"/>
    <cellStyle name="Обычный 3 16 44 5 2 3" xfId="41007"/>
    <cellStyle name="Обычный 3 16 44 5 3" xfId="41008"/>
    <cellStyle name="Обычный 3 16 44 5 3 2" xfId="41009"/>
    <cellStyle name="Обычный 3 16 44 5 4" xfId="41010"/>
    <cellStyle name="Обычный 3 16 44 6" xfId="41011"/>
    <cellStyle name="Обычный 3 16 44 6 2" xfId="41012"/>
    <cellStyle name="Обычный 3 16 44 6 2 2" xfId="41013"/>
    <cellStyle name="Обычный 3 16 44 6 3" xfId="41014"/>
    <cellStyle name="Обычный 3 16 44 7" xfId="41015"/>
    <cellStyle name="Обычный 3 16 44 7 2" xfId="41016"/>
    <cellStyle name="Обычный 3 16 44 8" xfId="41017"/>
    <cellStyle name="Обычный 3 16 45" xfId="41018"/>
    <cellStyle name="Обычный 3 16 45 2" xfId="41019"/>
    <cellStyle name="Обычный 3 16 45 2 2" xfId="41020"/>
    <cellStyle name="Обычный 3 16 45 2 2 2" xfId="41021"/>
    <cellStyle name="Обычный 3 16 45 2 2 2 2" xfId="41022"/>
    <cellStyle name="Обычный 3 16 45 2 2 2 2 2" xfId="41023"/>
    <cellStyle name="Обычный 3 16 45 2 2 2 2 2 2" xfId="41024"/>
    <cellStyle name="Обычный 3 16 45 2 2 2 2 3" xfId="41025"/>
    <cellStyle name="Обычный 3 16 45 2 2 2 3" xfId="41026"/>
    <cellStyle name="Обычный 3 16 45 2 2 2 3 2" xfId="41027"/>
    <cellStyle name="Обычный 3 16 45 2 2 2 4" xfId="41028"/>
    <cellStyle name="Обычный 3 16 45 2 2 3" xfId="41029"/>
    <cellStyle name="Обычный 3 16 45 2 2 3 2" xfId="41030"/>
    <cellStyle name="Обычный 3 16 45 2 2 3 2 2" xfId="41031"/>
    <cellStyle name="Обычный 3 16 45 2 2 3 3" xfId="41032"/>
    <cellStyle name="Обычный 3 16 45 2 2 4" xfId="41033"/>
    <cellStyle name="Обычный 3 16 45 2 2 4 2" xfId="41034"/>
    <cellStyle name="Обычный 3 16 45 2 2 5" xfId="41035"/>
    <cellStyle name="Обычный 3 16 45 2 3" xfId="41036"/>
    <cellStyle name="Обычный 3 16 45 2 3 2" xfId="41037"/>
    <cellStyle name="Обычный 3 16 45 2 3 2 2" xfId="41038"/>
    <cellStyle name="Обычный 3 16 45 2 3 2 2 2" xfId="41039"/>
    <cellStyle name="Обычный 3 16 45 2 3 2 2 2 2" xfId="41040"/>
    <cellStyle name="Обычный 3 16 45 2 3 2 2 3" xfId="41041"/>
    <cellStyle name="Обычный 3 16 45 2 3 2 3" xfId="41042"/>
    <cellStyle name="Обычный 3 16 45 2 3 2 3 2" xfId="41043"/>
    <cellStyle name="Обычный 3 16 45 2 3 2 4" xfId="41044"/>
    <cellStyle name="Обычный 3 16 45 2 3 3" xfId="41045"/>
    <cellStyle name="Обычный 3 16 45 2 3 3 2" xfId="41046"/>
    <cellStyle name="Обычный 3 16 45 2 3 3 2 2" xfId="41047"/>
    <cellStyle name="Обычный 3 16 45 2 3 3 3" xfId="41048"/>
    <cellStyle name="Обычный 3 16 45 2 3 4" xfId="41049"/>
    <cellStyle name="Обычный 3 16 45 2 3 4 2" xfId="41050"/>
    <cellStyle name="Обычный 3 16 45 2 3 5" xfId="41051"/>
    <cellStyle name="Обычный 3 16 45 2 4" xfId="41052"/>
    <cellStyle name="Обычный 3 16 45 2 4 2" xfId="41053"/>
    <cellStyle name="Обычный 3 16 45 2 4 2 2" xfId="41054"/>
    <cellStyle name="Обычный 3 16 45 2 4 2 2 2" xfId="41055"/>
    <cellStyle name="Обычный 3 16 45 2 4 2 3" xfId="41056"/>
    <cellStyle name="Обычный 3 16 45 2 4 3" xfId="41057"/>
    <cellStyle name="Обычный 3 16 45 2 4 3 2" xfId="41058"/>
    <cellStyle name="Обычный 3 16 45 2 4 4" xfId="41059"/>
    <cellStyle name="Обычный 3 16 45 2 5" xfId="41060"/>
    <cellStyle name="Обычный 3 16 45 2 5 2" xfId="41061"/>
    <cellStyle name="Обычный 3 16 45 2 5 2 2" xfId="41062"/>
    <cellStyle name="Обычный 3 16 45 2 5 3" xfId="41063"/>
    <cellStyle name="Обычный 3 16 45 2 6" xfId="41064"/>
    <cellStyle name="Обычный 3 16 45 2 6 2" xfId="41065"/>
    <cellStyle name="Обычный 3 16 45 2 7" xfId="41066"/>
    <cellStyle name="Обычный 3 16 45 3" xfId="41067"/>
    <cellStyle name="Обычный 3 16 45 3 2" xfId="41068"/>
    <cellStyle name="Обычный 3 16 45 3 2 2" xfId="41069"/>
    <cellStyle name="Обычный 3 16 45 3 2 2 2" xfId="41070"/>
    <cellStyle name="Обычный 3 16 45 3 2 2 2 2" xfId="41071"/>
    <cellStyle name="Обычный 3 16 45 3 2 2 3" xfId="41072"/>
    <cellStyle name="Обычный 3 16 45 3 2 3" xfId="41073"/>
    <cellStyle name="Обычный 3 16 45 3 2 3 2" xfId="41074"/>
    <cellStyle name="Обычный 3 16 45 3 2 4" xfId="41075"/>
    <cellStyle name="Обычный 3 16 45 3 3" xfId="41076"/>
    <cellStyle name="Обычный 3 16 45 3 3 2" xfId="41077"/>
    <cellStyle name="Обычный 3 16 45 3 3 2 2" xfId="41078"/>
    <cellStyle name="Обычный 3 16 45 3 3 3" xfId="41079"/>
    <cellStyle name="Обычный 3 16 45 3 4" xfId="41080"/>
    <cellStyle name="Обычный 3 16 45 3 4 2" xfId="41081"/>
    <cellStyle name="Обычный 3 16 45 3 5" xfId="41082"/>
    <cellStyle name="Обычный 3 16 45 4" xfId="41083"/>
    <cellStyle name="Обычный 3 16 45 4 2" xfId="41084"/>
    <cellStyle name="Обычный 3 16 45 4 2 2" xfId="41085"/>
    <cellStyle name="Обычный 3 16 45 4 2 2 2" xfId="41086"/>
    <cellStyle name="Обычный 3 16 45 4 2 2 2 2" xfId="41087"/>
    <cellStyle name="Обычный 3 16 45 4 2 2 3" xfId="41088"/>
    <cellStyle name="Обычный 3 16 45 4 2 3" xfId="41089"/>
    <cellStyle name="Обычный 3 16 45 4 2 3 2" xfId="41090"/>
    <cellStyle name="Обычный 3 16 45 4 2 4" xfId="41091"/>
    <cellStyle name="Обычный 3 16 45 4 3" xfId="41092"/>
    <cellStyle name="Обычный 3 16 45 4 3 2" xfId="41093"/>
    <cellStyle name="Обычный 3 16 45 4 3 2 2" xfId="41094"/>
    <cellStyle name="Обычный 3 16 45 4 3 3" xfId="41095"/>
    <cellStyle name="Обычный 3 16 45 4 4" xfId="41096"/>
    <cellStyle name="Обычный 3 16 45 4 4 2" xfId="41097"/>
    <cellStyle name="Обычный 3 16 45 4 5" xfId="41098"/>
    <cellStyle name="Обычный 3 16 45 5" xfId="41099"/>
    <cellStyle name="Обычный 3 16 45 5 2" xfId="41100"/>
    <cellStyle name="Обычный 3 16 45 5 2 2" xfId="41101"/>
    <cellStyle name="Обычный 3 16 45 5 2 2 2" xfId="41102"/>
    <cellStyle name="Обычный 3 16 45 5 2 3" xfId="41103"/>
    <cellStyle name="Обычный 3 16 45 5 3" xfId="41104"/>
    <cellStyle name="Обычный 3 16 45 5 3 2" xfId="41105"/>
    <cellStyle name="Обычный 3 16 45 5 4" xfId="41106"/>
    <cellStyle name="Обычный 3 16 45 6" xfId="41107"/>
    <cellStyle name="Обычный 3 16 45 6 2" xfId="41108"/>
    <cellStyle name="Обычный 3 16 45 6 2 2" xfId="41109"/>
    <cellStyle name="Обычный 3 16 45 6 3" xfId="41110"/>
    <cellStyle name="Обычный 3 16 45 7" xfId="41111"/>
    <cellStyle name="Обычный 3 16 45 7 2" xfId="41112"/>
    <cellStyle name="Обычный 3 16 45 8" xfId="41113"/>
    <cellStyle name="Обычный 3 16 46" xfId="41114"/>
    <cellStyle name="Обычный 3 16 46 2" xfId="41115"/>
    <cellStyle name="Обычный 3 16 46 2 2" xfId="41116"/>
    <cellStyle name="Обычный 3 16 46 2 2 2" xfId="41117"/>
    <cellStyle name="Обычный 3 16 46 2 2 2 2" xfId="41118"/>
    <cellStyle name="Обычный 3 16 46 2 2 2 2 2" xfId="41119"/>
    <cellStyle name="Обычный 3 16 46 2 2 2 2 2 2" xfId="41120"/>
    <cellStyle name="Обычный 3 16 46 2 2 2 2 3" xfId="41121"/>
    <cellStyle name="Обычный 3 16 46 2 2 2 3" xfId="41122"/>
    <cellStyle name="Обычный 3 16 46 2 2 2 3 2" xfId="41123"/>
    <cellStyle name="Обычный 3 16 46 2 2 2 4" xfId="41124"/>
    <cellStyle name="Обычный 3 16 46 2 2 3" xfId="41125"/>
    <cellStyle name="Обычный 3 16 46 2 2 3 2" xfId="41126"/>
    <cellStyle name="Обычный 3 16 46 2 2 3 2 2" xfId="41127"/>
    <cellStyle name="Обычный 3 16 46 2 2 3 3" xfId="41128"/>
    <cellStyle name="Обычный 3 16 46 2 2 4" xfId="41129"/>
    <cellStyle name="Обычный 3 16 46 2 2 4 2" xfId="41130"/>
    <cellStyle name="Обычный 3 16 46 2 2 5" xfId="41131"/>
    <cellStyle name="Обычный 3 16 46 2 3" xfId="41132"/>
    <cellStyle name="Обычный 3 16 46 2 3 2" xfId="41133"/>
    <cellStyle name="Обычный 3 16 46 2 3 2 2" xfId="41134"/>
    <cellStyle name="Обычный 3 16 46 2 3 2 2 2" xfId="41135"/>
    <cellStyle name="Обычный 3 16 46 2 3 2 2 2 2" xfId="41136"/>
    <cellStyle name="Обычный 3 16 46 2 3 2 2 3" xfId="41137"/>
    <cellStyle name="Обычный 3 16 46 2 3 2 3" xfId="41138"/>
    <cellStyle name="Обычный 3 16 46 2 3 2 3 2" xfId="41139"/>
    <cellStyle name="Обычный 3 16 46 2 3 2 4" xfId="41140"/>
    <cellStyle name="Обычный 3 16 46 2 3 3" xfId="41141"/>
    <cellStyle name="Обычный 3 16 46 2 3 3 2" xfId="41142"/>
    <cellStyle name="Обычный 3 16 46 2 3 3 2 2" xfId="41143"/>
    <cellStyle name="Обычный 3 16 46 2 3 3 3" xfId="41144"/>
    <cellStyle name="Обычный 3 16 46 2 3 4" xfId="41145"/>
    <cellStyle name="Обычный 3 16 46 2 3 4 2" xfId="41146"/>
    <cellStyle name="Обычный 3 16 46 2 3 5" xfId="41147"/>
    <cellStyle name="Обычный 3 16 46 2 4" xfId="41148"/>
    <cellStyle name="Обычный 3 16 46 2 4 2" xfId="41149"/>
    <cellStyle name="Обычный 3 16 46 2 4 2 2" xfId="41150"/>
    <cellStyle name="Обычный 3 16 46 2 4 2 2 2" xfId="41151"/>
    <cellStyle name="Обычный 3 16 46 2 4 2 3" xfId="41152"/>
    <cellStyle name="Обычный 3 16 46 2 4 3" xfId="41153"/>
    <cellStyle name="Обычный 3 16 46 2 4 3 2" xfId="41154"/>
    <cellStyle name="Обычный 3 16 46 2 4 4" xfId="41155"/>
    <cellStyle name="Обычный 3 16 46 2 5" xfId="41156"/>
    <cellStyle name="Обычный 3 16 46 2 5 2" xfId="41157"/>
    <cellStyle name="Обычный 3 16 46 2 5 2 2" xfId="41158"/>
    <cellStyle name="Обычный 3 16 46 2 5 3" xfId="41159"/>
    <cellStyle name="Обычный 3 16 46 2 6" xfId="41160"/>
    <cellStyle name="Обычный 3 16 46 2 6 2" xfId="41161"/>
    <cellStyle name="Обычный 3 16 46 2 7" xfId="41162"/>
    <cellStyle name="Обычный 3 16 46 3" xfId="41163"/>
    <cellStyle name="Обычный 3 16 46 3 2" xfId="41164"/>
    <cellStyle name="Обычный 3 16 46 3 2 2" xfId="41165"/>
    <cellStyle name="Обычный 3 16 46 3 2 2 2" xfId="41166"/>
    <cellStyle name="Обычный 3 16 46 3 2 2 2 2" xfId="41167"/>
    <cellStyle name="Обычный 3 16 46 3 2 2 3" xfId="41168"/>
    <cellStyle name="Обычный 3 16 46 3 2 3" xfId="41169"/>
    <cellStyle name="Обычный 3 16 46 3 2 3 2" xfId="41170"/>
    <cellStyle name="Обычный 3 16 46 3 2 4" xfId="41171"/>
    <cellStyle name="Обычный 3 16 46 3 3" xfId="41172"/>
    <cellStyle name="Обычный 3 16 46 3 3 2" xfId="41173"/>
    <cellStyle name="Обычный 3 16 46 3 3 2 2" xfId="41174"/>
    <cellStyle name="Обычный 3 16 46 3 3 3" xfId="41175"/>
    <cellStyle name="Обычный 3 16 46 3 4" xfId="41176"/>
    <cellStyle name="Обычный 3 16 46 3 4 2" xfId="41177"/>
    <cellStyle name="Обычный 3 16 46 3 5" xfId="41178"/>
    <cellStyle name="Обычный 3 16 46 4" xfId="41179"/>
    <cellStyle name="Обычный 3 16 46 4 2" xfId="41180"/>
    <cellStyle name="Обычный 3 16 46 4 2 2" xfId="41181"/>
    <cellStyle name="Обычный 3 16 46 4 2 2 2" xfId="41182"/>
    <cellStyle name="Обычный 3 16 46 4 2 2 2 2" xfId="41183"/>
    <cellStyle name="Обычный 3 16 46 4 2 2 3" xfId="41184"/>
    <cellStyle name="Обычный 3 16 46 4 2 3" xfId="41185"/>
    <cellStyle name="Обычный 3 16 46 4 2 3 2" xfId="41186"/>
    <cellStyle name="Обычный 3 16 46 4 2 4" xfId="41187"/>
    <cellStyle name="Обычный 3 16 46 4 3" xfId="41188"/>
    <cellStyle name="Обычный 3 16 46 4 3 2" xfId="41189"/>
    <cellStyle name="Обычный 3 16 46 4 3 2 2" xfId="41190"/>
    <cellStyle name="Обычный 3 16 46 4 3 3" xfId="41191"/>
    <cellStyle name="Обычный 3 16 46 4 4" xfId="41192"/>
    <cellStyle name="Обычный 3 16 46 4 4 2" xfId="41193"/>
    <cellStyle name="Обычный 3 16 46 4 5" xfId="41194"/>
    <cellStyle name="Обычный 3 16 46 5" xfId="41195"/>
    <cellStyle name="Обычный 3 16 46 5 2" xfId="41196"/>
    <cellStyle name="Обычный 3 16 46 5 2 2" xfId="41197"/>
    <cellStyle name="Обычный 3 16 46 5 2 2 2" xfId="41198"/>
    <cellStyle name="Обычный 3 16 46 5 2 3" xfId="41199"/>
    <cellStyle name="Обычный 3 16 46 5 3" xfId="41200"/>
    <cellStyle name="Обычный 3 16 46 5 3 2" xfId="41201"/>
    <cellStyle name="Обычный 3 16 46 5 4" xfId="41202"/>
    <cellStyle name="Обычный 3 16 46 6" xfId="41203"/>
    <cellStyle name="Обычный 3 16 46 6 2" xfId="41204"/>
    <cellStyle name="Обычный 3 16 46 6 2 2" xfId="41205"/>
    <cellStyle name="Обычный 3 16 46 6 3" xfId="41206"/>
    <cellStyle name="Обычный 3 16 46 7" xfId="41207"/>
    <cellStyle name="Обычный 3 16 46 7 2" xfId="41208"/>
    <cellStyle name="Обычный 3 16 46 8" xfId="41209"/>
    <cellStyle name="Обычный 3 16 47" xfId="41210"/>
    <cellStyle name="Обычный 3 16 47 2" xfId="41211"/>
    <cellStyle name="Обычный 3 16 47 2 2" xfId="41212"/>
    <cellStyle name="Обычный 3 16 47 2 2 2" xfId="41213"/>
    <cellStyle name="Обычный 3 16 47 2 2 2 2" xfId="41214"/>
    <cellStyle name="Обычный 3 16 47 2 2 2 2 2" xfId="41215"/>
    <cellStyle name="Обычный 3 16 47 2 2 2 2 2 2" xfId="41216"/>
    <cellStyle name="Обычный 3 16 47 2 2 2 2 3" xfId="41217"/>
    <cellStyle name="Обычный 3 16 47 2 2 2 3" xfId="41218"/>
    <cellStyle name="Обычный 3 16 47 2 2 2 3 2" xfId="41219"/>
    <cellStyle name="Обычный 3 16 47 2 2 2 4" xfId="41220"/>
    <cellStyle name="Обычный 3 16 47 2 2 3" xfId="41221"/>
    <cellStyle name="Обычный 3 16 47 2 2 3 2" xfId="41222"/>
    <cellStyle name="Обычный 3 16 47 2 2 3 2 2" xfId="41223"/>
    <cellStyle name="Обычный 3 16 47 2 2 3 3" xfId="41224"/>
    <cellStyle name="Обычный 3 16 47 2 2 4" xfId="41225"/>
    <cellStyle name="Обычный 3 16 47 2 2 4 2" xfId="41226"/>
    <cellStyle name="Обычный 3 16 47 2 2 5" xfId="41227"/>
    <cellStyle name="Обычный 3 16 47 2 3" xfId="41228"/>
    <cellStyle name="Обычный 3 16 47 2 3 2" xfId="41229"/>
    <cellStyle name="Обычный 3 16 47 2 3 2 2" xfId="41230"/>
    <cellStyle name="Обычный 3 16 47 2 3 2 2 2" xfId="41231"/>
    <cellStyle name="Обычный 3 16 47 2 3 2 2 2 2" xfId="41232"/>
    <cellStyle name="Обычный 3 16 47 2 3 2 2 3" xfId="41233"/>
    <cellStyle name="Обычный 3 16 47 2 3 2 3" xfId="41234"/>
    <cellStyle name="Обычный 3 16 47 2 3 2 3 2" xfId="41235"/>
    <cellStyle name="Обычный 3 16 47 2 3 2 4" xfId="41236"/>
    <cellStyle name="Обычный 3 16 47 2 3 3" xfId="41237"/>
    <cellStyle name="Обычный 3 16 47 2 3 3 2" xfId="41238"/>
    <cellStyle name="Обычный 3 16 47 2 3 3 2 2" xfId="41239"/>
    <cellStyle name="Обычный 3 16 47 2 3 3 3" xfId="41240"/>
    <cellStyle name="Обычный 3 16 47 2 3 4" xfId="41241"/>
    <cellStyle name="Обычный 3 16 47 2 3 4 2" xfId="41242"/>
    <cellStyle name="Обычный 3 16 47 2 3 5" xfId="41243"/>
    <cellStyle name="Обычный 3 16 47 2 4" xfId="41244"/>
    <cellStyle name="Обычный 3 16 47 2 4 2" xfId="41245"/>
    <cellStyle name="Обычный 3 16 47 2 4 2 2" xfId="41246"/>
    <cellStyle name="Обычный 3 16 47 2 4 2 2 2" xfId="41247"/>
    <cellStyle name="Обычный 3 16 47 2 4 2 3" xfId="41248"/>
    <cellStyle name="Обычный 3 16 47 2 4 3" xfId="41249"/>
    <cellStyle name="Обычный 3 16 47 2 4 3 2" xfId="41250"/>
    <cellStyle name="Обычный 3 16 47 2 4 4" xfId="41251"/>
    <cellStyle name="Обычный 3 16 47 2 5" xfId="41252"/>
    <cellStyle name="Обычный 3 16 47 2 5 2" xfId="41253"/>
    <cellStyle name="Обычный 3 16 47 2 5 2 2" xfId="41254"/>
    <cellStyle name="Обычный 3 16 47 2 5 3" xfId="41255"/>
    <cellStyle name="Обычный 3 16 47 2 6" xfId="41256"/>
    <cellStyle name="Обычный 3 16 47 2 6 2" xfId="41257"/>
    <cellStyle name="Обычный 3 16 47 2 7" xfId="41258"/>
    <cellStyle name="Обычный 3 16 47 3" xfId="41259"/>
    <cellStyle name="Обычный 3 16 47 3 2" xfId="41260"/>
    <cellStyle name="Обычный 3 16 47 3 2 2" xfId="41261"/>
    <cellStyle name="Обычный 3 16 47 3 2 2 2" xfId="41262"/>
    <cellStyle name="Обычный 3 16 47 3 2 2 2 2" xfId="41263"/>
    <cellStyle name="Обычный 3 16 47 3 2 2 3" xfId="41264"/>
    <cellStyle name="Обычный 3 16 47 3 2 3" xfId="41265"/>
    <cellStyle name="Обычный 3 16 47 3 2 3 2" xfId="41266"/>
    <cellStyle name="Обычный 3 16 47 3 2 4" xfId="41267"/>
    <cellStyle name="Обычный 3 16 47 3 3" xfId="41268"/>
    <cellStyle name="Обычный 3 16 47 3 3 2" xfId="41269"/>
    <cellStyle name="Обычный 3 16 47 3 3 2 2" xfId="41270"/>
    <cellStyle name="Обычный 3 16 47 3 3 3" xfId="41271"/>
    <cellStyle name="Обычный 3 16 47 3 4" xfId="41272"/>
    <cellStyle name="Обычный 3 16 47 3 4 2" xfId="41273"/>
    <cellStyle name="Обычный 3 16 47 3 5" xfId="41274"/>
    <cellStyle name="Обычный 3 16 47 4" xfId="41275"/>
    <cellStyle name="Обычный 3 16 47 4 2" xfId="41276"/>
    <cellStyle name="Обычный 3 16 47 4 2 2" xfId="41277"/>
    <cellStyle name="Обычный 3 16 47 4 2 2 2" xfId="41278"/>
    <cellStyle name="Обычный 3 16 47 4 2 2 2 2" xfId="41279"/>
    <cellStyle name="Обычный 3 16 47 4 2 2 3" xfId="41280"/>
    <cellStyle name="Обычный 3 16 47 4 2 3" xfId="41281"/>
    <cellStyle name="Обычный 3 16 47 4 2 3 2" xfId="41282"/>
    <cellStyle name="Обычный 3 16 47 4 2 4" xfId="41283"/>
    <cellStyle name="Обычный 3 16 47 4 3" xfId="41284"/>
    <cellStyle name="Обычный 3 16 47 4 3 2" xfId="41285"/>
    <cellStyle name="Обычный 3 16 47 4 3 2 2" xfId="41286"/>
    <cellStyle name="Обычный 3 16 47 4 3 3" xfId="41287"/>
    <cellStyle name="Обычный 3 16 47 4 4" xfId="41288"/>
    <cellStyle name="Обычный 3 16 47 4 4 2" xfId="41289"/>
    <cellStyle name="Обычный 3 16 47 4 5" xfId="41290"/>
    <cellStyle name="Обычный 3 16 47 5" xfId="41291"/>
    <cellStyle name="Обычный 3 16 47 5 2" xfId="41292"/>
    <cellStyle name="Обычный 3 16 47 5 2 2" xfId="41293"/>
    <cellStyle name="Обычный 3 16 47 5 2 2 2" xfId="41294"/>
    <cellStyle name="Обычный 3 16 47 5 2 3" xfId="41295"/>
    <cellStyle name="Обычный 3 16 47 5 3" xfId="41296"/>
    <cellStyle name="Обычный 3 16 47 5 3 2" xfId="41297"/>
    <cellStyle name="Обычный 3 16 47 5 4" xfId="41298"/>
    <cellStyle name="Обычный 3 16 47 6" xfId="41299"/>
    <cellStyle name="Обычный 3 16 47 6 2" xfId="41300"/>
    <cellStyle name="Обычный 3 16 47 6 2 2" xfId="41301"/>
    <cellStyle name="Обычный 3 16 47 6 3" xfId="41302"/>
    <cellStyle name="Обычный 3 16 47 7" xfId="41303"/>
    <cellStyle name="Обычный 3 16 47 7 2" xfId="41304"/>
    <cellStyle name="Обычный 3 16 47 8" xfId="41305"/>
    <cellStyle name="Обычный 3 16 48" xfId="41306"/>
    <cellStyle name="Обычный 3 16 48 2" xfId="41307"/>
    <cellStyle name="Обычный 3 16 48 2 2" xfId="41308"/>
    <cellStyle name="Обычный 3 16 48 2 2 2" xfId="41309"/>
    <cellStyle name="Обычный 3 16 48 2 2 2 2" xfId="41310"/>
    <cellStyle name="Обычный 3 16 48 2 2 2 2 2" xfId="41311"/>
    <cellStyle name="Обычный 3 16 48 2 2 2 3" xfId="41312"/>
    <cellStyle name="Обычный 3 16 48 2 2 3" xfId="41313"/>
    <cellStyle name="Обычный 3 16 48 2 2 3 2" xfId="41314"/>
    <cellStyle name="Обычный 3 16 48 2 2 4" xfId="41315"/>
    <cellStyle name="Обычный 3 16 48 2 3" xfId="41316"/>
    <cellStyle name="Обычный 3 16 48 2 3 2" xfId="41317"/>
    <cellStyle name="Обычный 3 16 48 2 3 2 2" xfId="41318"/>
    <cellStyle name="Обычный 3 16 48 2 3 3" xfId="41319"/>
    <cellStyle name="Обычный 3 16 48 2 4" xfId="41320"/>
    <cellStyle name="Обычный 3 16 48 2 4 2" xfId="41321"/>
    <cellStyle name="Обычный 3 16 48 2 5" xfId="41322"/>
    <cellStyle name="Обычный 3 16 48 3" xfId="41323"/>
    <cellStyle name="Обычный 3 16 48 3 2" xfId="41324"/>
    <cellStyle name="Обычный 3 16 48 3 2 2" xfId="41325"/>
    <cellStyle name="Обычный 3 16 48 3 2 2 2" xfId="41326"/>
    <cellStyle name="Обычный 3 16 48 3 2 2 2 2" xfId="41327"/>
    <cellStyle name="Обычный 3 16 48 3 2 2 3" xfId="41328"/>
    <cellStyle name="Обычный 3 16 48 3 2 3" xfId="41329"/>
    <cellStyle name="Обычный 3 16 48 3 2 3 2" xfId="41330"/>
    <cellStyle name="Обычный 3 16 48 3 2 4" xfId="41331"/>
    <cellStyle name="Обычный 3 16 48 3 3" xfId="41332"/>
    <cellStyle name="Обычный 3 16 48 3 3 2" xfId="41333"/>
    <cellStyle name="Обычный 3 16 48 3 3 2 2" xfId="41334"/>
    <cellStyle name="Обычный 3 16 48 3 3 3" xfId="41335"/>
    <cellStyle name="Обычный 3 16 48 3 4" xfId="41336"/>
    <cellStyle name="Обычный 3 16 48 3 4 2" xfId="41337"/>
    <cellStyle name="Обычный 3 16 48 3 5" xfId="41338"/>
    <cellStyle name="Обычный 3 16 48 4" xfId="41339"/>
    <cellStyle name="Обычный 3 16 48 4 2" xfId="41340"/>
    <cellStyle name="Обычный 3 16 48 4 2 2" xfId="41341"/>
    <cellStyle name="Обычный 3 16 48 4 2 2 2" xfId="41342"/>
    <cellStyle name="Обычный 3 16 48 4 2 3" xfId="41343"/>
    <cellStyle name="Обычный 3 16 48 4 3" xfId="41344"/>
    <cellStyle name="Обычный 3 16 48 4 3 2" xfId="41345"/>
    <cellStyle name="Обычный 3 16 48 4 4" xfId="41346"/>
    <cellStyle name="Обычный 3 16 48 5" xfId="41347"/>
    <cellStyle name="Обычный 3 16 48 5 2" xfId="41348"/>
    <cellStyle name="Обычный 3 16 48 5 2 2" xfId="41349"/>
    <cellStyle name="Обычный 3 16 48 5 3" xfId="41350"/>
    <cellStyle name="Обычный 3 16 48 6" xfId="41351"/>
    <cellStyle name="Обычный 3 16 48 6 2" xfId="41352"/>
    <cellStyle name="Обычный 3 16 48 7" xfId="41353"/>
    <cellStyle name="Обычный 3 16 49" xfId="41354"/>
    <cellStyle name="Обычный 3 16 49 2" xfId="41355"/>
    <cellStyle name="Обычный 3 16 49 2 2" xfId="41356"/>
    <cellStyle name="Обычный 3 16 49 2 2 2" xfId="41357"/>
    <cellStyle name="Обычный 3 16 49 2 2 2 2" xfId="41358"/>
    <cellStyle name="Обычный 3 16 49 2 2 3" xfId="41359"/>
    <cellStyle name="Обычный 3 16 49 2 3" xfId="41360"/>
    <cellStyle name="Обычный 3 16 49 2 3 2" xfId="41361"/>
    <cellStyle name="Обычный 3 16 49 2 4" xfId="41362"/>
    <cellStyle name="Обычный 3 16 49 3" xfId="41363"/>
    <cellStyle name="Обычный 3 16 49 3 2" xfId="41364"/>
    <cellStyle name="Обычный 3 16 49 3 2 2" xfId="41365"/>
    <cellStyle name="Обычный 3 16 49 3 3" xfId="41366"/>
    <cellStyle name="Обычный 3 16 49 4" xfId="41367"/>
    <cellStyle name="Обычный 3 16 49 4 2" xfId="41368"/>
    <cellStyle name="Обычный 3 16 49 5" xfId="41369"/>
    <cellStyle name="Обычный 3 16 5" xfId="41370"/>
    <cellStyle name="Обычный 3 16 5 2" xfId="41371"/>
    <cellStyle name="Обычный 3 16 5 2 2" xfId="41372"/>
    <cellStyle name="Обычный 3 16 5 2 2 2" xfId="41373"/>
    <cellStyle name="Обычный 3 16 5 2 2 2 2" xfId="41374"/>
    <cellStyle name="Обычный 3 16 5 2 2 2 2 2" xfId="41375"/>
    <cellStyle name="Обычный 3 16 5 2 2 2 2 2 2" xfId="41376"/>
    <cellStyle name="Обычный 3 16 5 2 2 2 2 3" xfId="41377"/>
    <cellStyle name="Обычный 3 16 5 2 2 2 3" xfId="41378"/>
    <cellStyle name="Обычный 3 16 5 2 2 2 3 2" xfId="41379"/>
    <cellStyle name="Обычный 3 16 5 2 2 2 4" xfId="41380"/>
    <cellStyle name="Обычный 3 16 5 2 2 3" xfId="41381"/>
    <cellStyle name="Обычный 3 16 5 2 2 3 2" xfId="41382"/>
    <cellStyle name="Обычный 3 16 5 2 2 3 2 2" xfId="41383"/>
    <cellStyle name="Обычный 3 16 5 2 2 3 3" xfId="41384"/>
    <cellStyle name="Обычный 3 16 5 2 2 4" xfId="41385"/>
    <cellStyle name="Обычный 3 16 5 2 2 4 2" xfId="41386"/>
    <cellStyle name="Обычный 3 16 5 2 2 5" xfId="41387"/>
    <cellStyle name="Обычный 3 16 5 2 3" xfId="41388"/>
    <cellStyle name="Обычный 3 16 5 2 3 2" xfId="41389"/>
    <cellStyle name="Обычный 3 16 5 2 3 2 2" xfId="41390"/>
    <cellStyle name="Обычный 3 16 5 2 3 2 2 2" xfId="41391"/>
    <cellStyle name="Обычный 3 16 5 2 3 2 2 2 2" xfId="41392"/>
    <cellStyle name="Обычный 3 16 5 2 3 2 2 3" xfId="41393"/>
    <cellStyle name="Обычный 3 16 5 2 3 2 3" xfId="41394"/>
    <cellStyle name="Обычный 3 16 5 2 3 2 3 2" xfId="41395"/>
    <cellStyle name="Обычный 3 16 5 2 3 2 4" xfId="41396"/>
    <cellStyle name="Обычный 3 16 5 2 3 3" xfId="41397"/>
    <cellStyle name="Обычный 3 16 5 2 3 3 2" xfId="41398"/>
    <cellStyle name="Обычный 3 16 5 2 3 3 2 2" xfId="41399"/>
    <cellStyle name="Обычный 3 16 5 2 3 3 3" xfId="41400"/>
    <cellStyle name="Обычный 3 16 5 2 3 4" xfId="41401"/>
    <cellStyle name="Обычный 3 16 5 2 3 4 2" xfId="41402"/>
    <cellStyle name="Обычный 3 16 5 2 3 5" xfId="41403"/>
    <cellStyle name="Обычный 3 16 5 2 4" xfId="41404"/>
    <cellStyle name="Обычный 3 16 5 2 4 2" xfId="41405"/>
    <cellStyle name="Обычный 3 16 5 2 4 2 2" xfId="41406"/>
    <cellStyle name="Обычный 3 16 5 2 4 2 2 2" xfId="41407"/>
    <cellStyle name="Обычный 3 16 5 2 4 2 3" xfId="41408"/>
    <cellStyle name="Обычный 3 16 5 2 4 3" xfId="41409"/>
    <cellStyle name="Обычный 3 16 5 2 4 3 2" xfId="41410"/>
    <cellStyle name="Обычный 3 16 5 2 4 4" xfId="41411"/>
    <cellStyle name="Обычный 3 16 5 2 5" xfId="41412"/>
    <cellStyle name="Обычный 3 16 5 2 5 2" xfId="41413"/>
    <cellStyle name="Обычный 3 16 5 2 5 2 2" xfId="41414"/>
    <cellStyle name="Обычный 3 16 5 2 5 3" xfId="41415"/>
    <cellStyle name="Обычный 3 16 5 2 6" xfId="41416"/>
    <cellStyle name="Обычный 3 16 5 2 6 2" xfId="41417"/>
    <cellStyle name="Обычный 3 16 5 2 7" xfId="41418"/>
    <cellStyle name="Обычный 3 16 5 3" xfId="41419"/>
    <cellStyle name="Обычный 3 16 5 3 2" xfId="41420"/>
    <cellStyle name="Обычный 3 16 5 3 2 2" xfId="41421"/>
    <cellStyle name="Обычный 3 16 5 3 2 2 2" xfId="41422"/>
    <cellStyle name="Обычный 3 16 5 3 2 2 2 2" xfId="41423"/>
    <cellStyle name="Обычный 3 16 5 3 2 2 3" xfId="41424"/>
    <cellStyle name="Обычный 3 16 5 3 2 3" xfId="41425"/>
    <cellStyle name="Обычный 3 16 5 3 2 3 2" xfId="41426"/>
    <cellStyle name="Обычный 3 16 5 3 2 4" xfId="41427"/>
    <cellStyle name="Обычный 3 16 5 3 3" xfId="41428"/>
    <cellStyle name="Обычный 3 16 5 3 3 2" xfId="41429"/>
    <cellStyle name="Обычный 3 16 5 3 3 2 2" xfId="41430"/>
    <cellStyle name="Обычный 3 16 5 3 3 3" xfId="41431"/>
    <cellStyle name="Обычный 3 16 5 3 4" xfId="41432"/>
    <cellStyle name="Обычный 3 16 5 3 4 2" xfId="41433"/>
    <cellStyle name="Обычный 3 16 5 3 5" xfId="41434"/>
    <cellStyle name="Обычный 3 16 5 4" xfId="41435"/>
    <cellStyle name="Обычный 3 16 5 4 2" xfId="41436"/>
    <cellStyle name="Обычный 3 16 5 4 2 2" xfId="41437"/>
    <cellStyle name="Обычный 3 16 5 4 2 2 2" xfId="41438"/>
    <cellStyle name="Обычный 3 16 5 4 2 2 2 2" xfId="41439"/>
    <cellStyle name="Обычный 3 16 5 4 2 2 3" xfId="41440"/>
    <cellStyle name="Обычный 3 16 5 4 2 3" xfId="41441"/>
    <cellStyle name="Обычный 3 16 5 4 2 3 2" xfId="41442"/>
    <cellStyle name="Обычный 3 16 5 4 2 4" xfId="41443"/>
    <cellStyle name="Обычный 3 16 5 4 3" xfId="41444"/>
    <cellStyle name="Обычный 3 16 5 4 3 2" xfId="41445"/>
    <cellStyle name="Обычный 3 16 5 4 3 2 2" xfId="41446"/>
    <cellStyle name="Обычный 3 16 5 4 3 3" xfId="41447"/>
    <cellStyle name="Обычный 3 16 5 4 4" xfId="41448"/>
    <cellStyle name="Обычный 3 16 5 4 4 2" xfId="41449"/>
    <cellStyle name="Обычный 3 16 5 4 5" xfId="41450"/>
    <cellStyle name="Обычный 3 16 5 5" xfId="41451"/>
    <cellStyle name="Обычный 3 16 5 5 2" xfId="41452"/>
    <cellStyle name="Обычный 3 16 5 5 2 2" xfId="41453"/>
    <cellStyle name="Обычный 3 16 5 5 2 2 2" xfId="41454"/>
    <cellStyle name="Обычный 3 16 5 5 2 3" xfId="41455"/>
    <cellStyle name="Обычный 3 16 5 5 3" xfId="41456"/>
    <cellStyle name="Обычный 3 16 5 5 3 2" xfId="41457"/>
    <cellStyle name="Обычный 3 16 5 5 4" xfId="41458"/>
    <cellStyle name="Обычный 3 16 5 6" xfId="41459"/>
    <cellStyle name="Обычный 3 16 5 6 2" xfId="41460"/>
    <cellStyle name="Обычный 3 16 5 6 2 2" xfId="41461"/>
    <cellStyle name="Обычный 3 16 5 6 3" xfId="41462"/>
    <cellStyle name="Обычный 3 16 5 7" xfId="41463"/>
    <cellStyle name="Обычный 3 16 5 7 2" xfId="41464"/>
    <cellStyle name="Обычный 3 16 5 8" xfId="41465"/>
    <cellStyle name="Обычный 3 16 50" xfId="41466"/>
    <cellStyle name="Обычный 3 16 50 2" xfId="41467"/>
    <cellStyle name="Обычный 3 16 50 2 2" xfId="41468"/>
    <cellStyle name="Обычный 3 16 50 2 2 2" xfId="41469"/>
    <cellStyle name="Обычный 3 16 50 2 2 2 2" xfId="41470"/>
    <cellStyle name="Обычный 3 16 50 2 2 3" xfId="41471"/>
    <cellStyle name="Обычный 3 16 50 2 3" xfId="41472"/>
    <cellStyle name="Обычный 3 16 50 2 3 2" xfId="41473"/>
    <cellStyle name="Обычный 3 16 50 2 4" xfId="41474"/>
    <cellStyle name="Обычный 3 16 50 3" xfId="41475"/>
    <cellStyle name="Обычный 3 16 50 3 2" xfId="41476"/>
    <cellStyle name="Обычный 3 16 50 3 2 2" xfId="41477"/>
    <cellStyle name="Обычный 3 16 50 3 3" xfId="41478"/>
    <cellStyle name="Обычный 3 16 50 4" xfId="41479"/>
    <cellStyle name="Обычный 3 16 50 4 2" xfId="41480"/>
    <cellStyle name="Обычный 3 16 50 5" xfId="41481"/>
    <cellStyle name="Обычный 3 16 51" xfId="41482"/>
    <cellStyle name="Обычный 3 16 51 2" xfId="41483"/>
    <cellStyle name="Обычный 3 16 51 2 2" xfId="41484"/>
    <cellStyle name="Обычный 3 16 51 2 2 2" xfId="41485"/>
    <cellStyle name="Обычный 3 16 51 2 3" xfId="41486"/>
    <cellStyle name="Обычный 3 16 51 3" xfId="41487"/>
    <cellStyle name="Обычный 3 16 51 3 2" xfId="41488"/>
    <cellStyle name="Обычный 3 16 51 4" xfId="41489"/>
    <cellStyle name="Обычный 3 16 52" xfId="41490"/>
    <cellStyle name="Обычный 3 16 52 2" xfId="41491"/>
    <cellStyle name="Обычный 3 16 52 2 2" xfId="41492"/>
    <cellStyle name="Обычный 3 16 52 3" xfId="41493"/>
    <cellStyle name="Обычный 3 16 53" xfId="41494"/>
    <cellStyle name="Обычный 3 16 53 2" xfId="41495"/>
    <cellStyle name="Обычный 3 16 54" xfId="41496"/>
    <cellStyle name="Обычный 3 16 6" xfId="41497"/>
    <cellStyle name="Обычный 3 16 6 2" xfId="41498"/>
    <cellStyle name="Обычный 3 16 6 2 2" xfId="41499"/>
    <cellStyle name="Обычный 3 16 6 2 2 2" xfId="41500"/>
    <cellStyle name="Обычный 3 16 6 2 2 2 2" xfId="41501"/>
    <cellStyle name="Обычный 3 16 6 2 2 2 2 2" xfId="41502"/>
    <cellStyle name="Обычный 3 16 6 2 2 2 2 2 2" xfId="41503"/>
    <cellStyle name="Обычный 3 16 6 2 2 2 2 3" xfId="41504"/>
    <cellStyle name="Обычный 3 16 6 2 2 2 3" xfId="41505"/>
    <cellStyle name="Обычный 3 16 6 2 2 2 3 2" xfId="41506"/>
    <cellStyle name="Обычный 3 16 6 2 2 2 4" xfId="41507"/>
    <cellStyle name="Обычный 3 16 6 2 2 3" xfId="41508"/>
    <cellStyle name="Обычный 3 16 6 2 2 3 2" xfId="41509"/>
    <cellStyle name="Обычный 3 16 6 2 2 3 2 2" xfId="41510"/>
    <cellStyle name="Обычный 3 16 6 2 2 3 3" xfId="41511"/>
    <cellStyle name="Обычный 3 16 6 2 2 4" xfId="41512"/>
    <cellStyle name="Обычный 3 16 6 2 2 4 2" xfId="41513"/>
    <cellStyle name="Обычный 3 16 6 2 2 5" xfId="41514"/>
    <cellStyle name="Обычный 3 16 6 2 3" xfId="41515"/>
    <cellStyle name="Обычный 3 16 6 2 3 2" xfId="41516"/>
    <cellStyle name="Обычный 3 16 6 2 3 2 2" xfId="41517"/>
    <cellStyle name="Обычный 3 16 6 2 3 2 2 2" xfId="41518"/>
    <cellStyle name="Обычный 3 16 6 2 3 2 2 2 2" xfId="41519"/>
    <cellStyle name="Обычный 3 16 6 2 3 2 2 3" xfId="41520"/>
    <cellStyle name="Обычный 3 16 6 2 3 2 3" xfId="41521"/>
    <cellStyle name="Обычный 3 16 6 2 3 2 3 2" xfId="41522"/>
    <cellStyle name="Обычный 3 16 6 2 3 2 4" xfId="41523"/>
    <cellStyle name="Обычный 3 16 6 2 3 3" xfId="41524"/>
    <cellStyle name="Обычный 3 16 6 2 3 3 2" xfId="41525"/>
    <cellStyle name="Обычный 3 16 6 2 3 3 2 2" xfId="41526"/>
    <cellStyle name="Обычный 3 16 6 2 3 3 3" xfId="41527"/>
    <cellStyle name="Обычный 3 16 6 2 3 4" xfId="41528"/>
    <cellStyle name="Обычный 3 16 6 2 3 4 2" xfId="41529"/>
    <cellStyle name="Обычный 3 16 6 2 3 5" xfId="41530"/>
    <cellStyle name="Обычный 3 16 6 2 4" xfId="41531"/>
    <cellStyle name="Обычный 3 16 6 2 4 2" xfId="41532"/>
    <cellStyle name="Обычный 3 16 6 2 4 2 2" xfId="41533"/>
    <cellStyle name="Обычный 3 16 6 2 4 2 2 2" xfId="41534"/>
    <cellStyle name="Обычный 3 16 6 2 4 2 3" xfId="41535"/>
    <cellStyle name="Обычный 3 16 6 2 4 3" xfId="41536"/>
    <cellStyle name="Обычный 3 16 6 2 4 3 2" xfId="41537"/>
    <cellStyle name="Обычный 3 16 6 2 4 4" xfId="41538"/>
    <cellStyle name="Обычный 3 16 6 2 5" xfId="41539"/>
    <cellStyle name="Обычный 3 16 6 2 5 2" xfId="41540"/>
    <cellStyle name="Обычный 3 16 6 2 5 2 2" xfId="41541"/>
    <cellStyle name="Обычный 3 16 6 2 5 3" xfId="41542"/>
    <cellStyle name="Обычный 3 16 6 2 6" xfId="41543"/>
    <cellStyle name="Обычный 3 16 6 2 6 2" xfId="41544"/>
    <cellStyle name="Обычный 3 16 6 2 7" xfId="41545"/>
    <cellStyle name="Обычный 3 16 6 3" xfId="41546"/>
    <cellStyle name="Обычный 3 16 6 3 2" xfId="41547"/>
    <cellStyle name="Обычный 3 16 6 3 2 2" xfId="41548"/>
    <cellStyle name="Обычный 3 16 6 3 2 2 2" xfId="41549"/>
    <cellStyle name="Обычный 3 16 6 3 2 2 2 2" xfId="41550"/>
    <cellStyle name="Обычный 3 16 6 3 2 2 3" xfId="41551"/>
    <cellStyle name="Обычный 3 16 6 3 2 3" xfId="41552"/>
    <cellStyle name="Обычный 3 16 6 3 2 3 2" xfId="41553"/>
    <cellStyle name="Обычный 3 16 6 3 2 4" xfId="41554"/>
    <cellStyle name="Обычный 3 16 6 3 3" xfId="41555"/>
    <cellStyle name="Обычный 3 16 6 3 3 2" xfId="41556"/>
    <cellStyle name="Обычный 3 16 6 3 3 2 2" xfId="41557"/>
    <cellStyle name="Обычный 3 16 6 3 3 3" xfId="41558"/>
    <cellStyle name="Обычный 3 16 6 3 4" xfId="41559"/>
    <cellStyle name="Обычный 3 16 6 3 4 2" xfId="41560"/>
    <cellStyle name="Обычный 3 16 6 3 5" xfId="41561"/>
    <cellStyle name="Обычный 3 16 6 4" xfId="41562"/>
    <cellStyle name="Обычный 3 16 6 4 2" xfId="41563"/>
    <cellStyle name="Обычный 3 16 6 4 2 2" xfId="41564"/>
    <cellStyle name="Обычный 3 16 6 4 2 2 2" xfId="41565"/>
    <cellStyle name="Обычный 3 16 6 4 2 2 2 2" xfId="41566"/>
    <cellStyle name="Обычный 3 16 6 4 2 2 3" xfId="41567"/>
    <cellStyle name="Обычный 3 16 6 4 2 3" xfId="41568"/>
    <cellStyle name="Обычный 3 16 6 4 2 3 2" xfId="41569"/>
    <cellStyle name="Обычный 3 16 6 4 2 4" xfId="41570"/>
    <cellStyle name="Обычный 3 16 6 4 3" xfId="41571"/>
    <cellStyle name="Обычный 3 16 6 4 3 2" xfId="41572"/>
    <cellStyle name="Обычный 3 16 6 4 3 2 2" xfId="41573"/>
    <cellStyle name="Обычный 3 16 6 4 3 3" xfId="41574"/>
    <cellStyle name="Обычный 3 16 6 4 4" xfId="41575"/>
    <cellStyle name="Обычный 3 16 6 4 4 2" xfId="41576"/>
    <cellStyle name="Обычный 3 16 6 4 5" xfId="41577"/>
    <cellStyle name="Обычный 3 16 6 5" xfId="41578"/>
    <cellStyle name="Обычный 3 16 6 5 2" xfId="41579"/>
    <cellStyle name="Обычный 3 16 6 5 2 2" xfId="41580"/>
    <cellStyle name="Обычный 3 16 6 5 2 2 2" xfId="41581"/>
    <cellStyle name="Обычный 3 16 6 5 2 3" xfId="41582"/>
    <cellStyle name="Обычный 3 16 6 5 3" xfId="41583"/>
    <cellStyle name="Обычный 3 16 6 5 3 2" xfId="41584"/>
    <cellStyle name="Обычный 3 16 6 5 4" xfId="41585"/>
    <cellStyle name="Обычный 3 16 6 6" xfId="41586"/>
    <cellStyle name="Обычный 3 16 6 6 2" xfId="41587"/>
    <cellStyle name="Обычный 3 16 6 6 2 2" xfId="41588"/>
    <cellStyle name="Обычный 3 16 6 6 3" xfId="41589"/>
    <cellStyle name="Обычный 3 16 6 7" xfId="41590"/>
    <cellStyle name="Обычный 3 16 6 7 2" xfId="41591"/>
    <cellStyle name="Обычный 3 16 6 8" xfId="41592"/>
    <cellStyle name="Обычный 3 16 7" xfId="41593"/>
    <cellStyle name="Обычный 3 16 7 2" xfId="41594"/>
    <cellStyle name="Обычный 3 16 7 2 2" xfId="41595"/>
    <cellStyle name="Обычный 3 16 7 2 2 2" xfId="41596"/>
    <cellStyle name="Обычный 3 16 7 2 2 2 2" xfId="41597"/>
    <cellStyle name="Обычный 3 16 7 2 2 2 2 2" xfId="41598"/>
    <cellStyle name="Обычный 3 16 7 2 2 2 2 2 2" xfId="41599"/>
    <cellStyle name="Обычный 3 16 7 2 2 2 2 3" xfId="41600"/>
    <cellStyle name="Обычный 3 16 7 2 2 2 3" xfId="41601"/>
    <cellStyle name="Обычный 3 16 7 2 2 2 3 2" xfId="41602"/>
    <cellStyle name="Обычный 3 16 7 2 2 2 4" xfId="41603"/>
    <cellStyle name="Обычный 3 16 7 2 2 3" xfId="41604"/>
    <cellStyle name="Обычный 3 16 7 2 2 3 2" xfId="41605"/>
    <cellStyle name="Обычный 3 16 7 2 2 3 2 2" xfId="41606"/>
    <cellStyle name="Обычный 3 16 7 2 2 3 3" xfId="41607"/>
    <cellStyle name="Обычный 3 16 7 2 2 4" xfId="41608"/>
    <cellStyle name="Обычный 3 16 7 2 2 4 2" xfId="41609"/>
    <cellStyle name="Обычный 3 16 7 2 2 5" xfId="41610"/>
    <cellStyle name="Обычный 3 16 7 2 3" xfId="41611"/>
    <cellStyle name="Обычный 3 16 7 2 3 2" xfId="41612"/>
    <cellStyle name="Обычный 3 16 7 2 3 2 2" xfId="41613"/>
    <cellStyle name="Обычный 3 16 7 2 3 2 2 2" xfId="41614"/>
    <cellStyle name="Обычный 3 16 7 2 3 2 2 2 2" xfId="41615"/>
    <cellStyle name="Обычный 3 16 7 2 3 2 2 3" xfId="41616"/>
    <cellStyle name="Обычный 3 16 7 2 3 2 3" xfId="41617"/>
    <cellStyle name="Обычный 3 16 7 2 3 2 3 2" xfId="41618"/>
    <cellStyle name="Обычный 3 16 7 2 3 2 4" xfId="41619"/>
    <cellStyle name="Обычный 3 16 7 2 3 3" xfId="41620"/>
    <cellStyle name="Обычный 3 16 7 2 3 3 2" xfId="41621"/>
    <cellStyle name="Обычный 3 16 7 2 3 3 2 2" xfId="41622"/>
    <cellStyle name="Обычный 3 16 7 2 3 3 3" xfId="41623"/>
    <cellStyle name="Обычный 3 16 7 2 3 4" xfId="41624"/>
    <cellStyle name="Обычный 3 16 7 2 3 4 2" xfId="41625"/>
    <cellStyle name="Обычный 3 16 7 2 3 5" xfId="41626"/>
    <cellStyle name="Обычный 3 16 7 2 4" xfId="41627"/>
    <cellStyle name="Обычный 3 16 7 2 4 2" xfId="41628"/>
    <cellStyle name="Обычный 3 16 7 2 4 2 2" xfId="41629"/>
    <cellStyle name="Обычный 3 16 7 2 4 2 2 2" xfId="41630"/>
    <cellStyle name="Обычный 3 16 7 2 4 2 3" xfId="41631"/>
    <cellStyle name="Обычный 3 16 7 2 4 3" xfId="41632"/>
    <cellStyle name="Обычный 3 16 7 2 4 3 2" xfId="41633"/>
    <cellStyle name="Обычный 3 16 7 2 4 4" xfId="41634"/>
    <cellStyle name="Обычный 3 16 7 2 5" xfId="41635"/>
    <cellStyle name="Обычный 3 16 7 2 5 2" xfId="41636"/>
    <cellStyle name="Обычный 3 16 7 2 5 2 2" xfId="41637"/>
    <cellStyle name="Обычный 3 16 7 2 5 3" xfId="41638"/>
    <cellStyle name="Обычный 3 16 7 2 6" xfId="41639"/>
    <cellStyle name="Обычный 3 16 7 2 6 2" xfId="41640"/>
    <cellStyle name="Обычный 3 16 7 2 7" xfId="41641"/>
    <cellStyle name="Обычный 3 16 7 3" xfId="41642"/>
    <cellStyle name="Обычный 3 16 7 3 2" xfId="41643"/>
    <cellStyle name="Обычный 3 16 7 3 2 2" xfId="41644"/>
    <cellStyle name="Обычный 3 16 7 3 2 2 2" xfId="41645"/>
    <cellStyle name="Обычный 3 16 7 3 2 2 2 2" xfId="41646"/>
    <cellStyle name="Обычный 3 16 7 3 2 2 3" xfId="41647"/>
    <cellStyle name="Обычный 3 16 7 3 2 3" xfId="41648"/>
    <cellStyle name="Обычный 3 16 7 3 2 3 2" xfId="41649"/>
    <cellStyle name="Обычный 3 16 7 3 2 4" xfId="41650"/>
    <cellStyle name="Обычный 3 16 7 3 3" xfId="41651"/>
    <cellStyle name="Обычный 3 16 7 3 3 2" xfId="41652"/>
    <cellStyle name="Обычный 3 16 7 3 3 2 2" xfId="41653"/>
    <cellStyle name="Обычный 3 16 7 3 3 3" xfId="41654"/>
    <cellStyle name="Обычный 3 16 7 3 4" xfId="41655"/>
    <cellStyle name="Обычный 3 16 7 3 4 2" xfId="41656"/>
    <cellStyle name="Обычный 3 16 7 3 5" xfId="41657"/>
    <cellStyle name="Обычный 3 16 7 4" xfId="41658"/>
    <cellStyle name="Обычный 3 16 7 4 2" xfId="41659"/>
    <cellStyle name="Обычный 3 16 7 4 2 2" xfId="41660"/>
    <cellStyle name="Обычный 3 16 7 4 2 2 2" xfId="41661"/>
    <cellStyle name="Обычный 3 16 7 4 2 2 2 2" xfId="41662"/>
    <cellStyle name="Обычный 3 16 7 4 2 2 3" xfId="41663"/>
    <cellStyle name="Обычный 3 16 7 4 2 3" xfId="41664"/>
    <cellStyle name="Обычный 3 16 7 4 2 3 2" xfId="41665"/>
    <cellStyle name="Обычный 3 16 7 4 2 4" xfId="41666"/>
    <cellStyle name="Обычный 3 16 7 4 3" xfId="41667"/>
    <cellStyle name="Обычный 3 16 7 4 3 2" xfId="41668"/>
    <cellStyle name="Обычный 3 16 7 4 3 2 2" xfId="41669"/>
    <cellStyle name="Обычный 3 16 7 4 3 3" xfId="41670"/>
    <cellStyle name="Обычный 3 16 7 4 4" xfId="41671"/>
    <cellStyle name="Обычный 3 16 7 4 4 2" xfId="41672"/>
    <cellStyle name="Обычный 3 16 7 4 5" xfId="41673"/>
    <cellStyle name="Обычный 3 16 7 5" xfId="41674"/>
    <cellStyle name="Обычный 3 16 7 5 2" xfId="41675"/>
    <cellStyle name="Обычный 3 16 7 5 2 2" xfId="41676"/>
    <cellStyle name="Обычный 3 16 7 5 2 2 2" xfId="41677"/>
    <cellStyle name="Обычный 3 16 7 5 2 3" xfId="41678"/>
    <cellStyle name="Обычный 3 16 7 5 3" xfId="41679"/>
    <cellStyle name="Обычный 3 16 7 5 3 2" xfId="41680"/>
    <cellStyle name="Обычный 3 16 7 5 4" xfId="41681"/>
    <cellStyle name="Обычный 3 16 7 6" xfId="41682"/>
    <cellStyle name="Обычный 3 16 7 6 2" xfId="41683"/>
    <cellStyle name="Обычный 3 16 7 6 2 2" xfId="41684"/>
    <cellStyle name="Обычный 3 16 7 6 3" xfId="41685"/>
    <cellStyle name="Обычный 3 16 7 7" xfId="41686"/>
    <cellStyle name="Обычный 3 16 7 7 2" xfId="41687"/>
    <cellStyle name="Обычный 3 16 7 8" xfId="41688"/>
    <cellStyle name="Обычный 3 16 8" xfId="41689"/>
    <cellStyle name="Обычный 3 16 8 2" xfId="41690"/>
    <cellStyle name="Обычный 3 16 8 2 2" xfId="41691"/>
    <cellStyle name="Обычный 3 16 8 2 2 2" xfId="41692"/>
    <cellStyle name="Обычный 3 16 8 2 2 2 2" xfId="41693"/>
    <cellStyle name="Обычный 3 16 8 2 2 2 2 2" xfId="41694"/>
    <cellStyle name="Обычный 3 16 8 2 2 2 2 2 2" xfId="41695"/>
    <cellStyle name="Обычный 3 16 8 2 2 2 2 3" xfId="41696"/>
    <cellStyle name="Обычный 3 16 8 2 2 2 3" xfId="41697"/>
    <cellStyle name="Обычный 3 16 8 2 2 2 3 2" xfId="41698"/>
    <cellStyle name="Обычный 3 16 8 2 2 2 4" xfId="41699"/>
    <cellStyle name="Обычный 3 16 8 2 2 3" xfId="41700"/>
    <cellStyle name="Обычный 3 16 8 2 2 3 2" xfId="41701"/>
    <cellStyle name="Обычный 3 16 8 2 2 3 2 2" xfId="41702"/>
    <cellStyle name="Обычный 3 16 8 2 2 3 3" xfId="41703"/>
    <cellStyle name="Обычный 3 16 8 2 2 4" xfId="41704"/>
    <cellStyle name="Обычный 3 16 8 2 2 4 2" xfId="41705"/>
    <cellStyle name="Обычный 3 16 8 2 2 5" xfId="41706"/>
    <cellStyle name="Обычный 3 16 8 2 3" xfId="41707"/>
    <cellStyle name="Обычный 3 16 8 2 3 2" xfId="41708"/>
    <cellStyle name="Обычный 3 16 8 2 3 2 2" xfId="41709"/>
    <cellStyle name="Обычный 3 16 8 2 3 2 2 2" xfId="41710"/>
    <cellStyle name="Обычный 3 16 8 2 3 2 2 2 2" xfId="41711"/>
    <cellStyle name="Обычный 3 16 8 2 3 2 2 3" xfId="41712"/>
    <cellStyle name="Обычный 3 16 8 2 3 2 3" xfId="41713"/>
    <cellStyle name="Обычный 3 16 8 2 3 2 3 2" xfId="41714"/>
    <cellStyle name="Обычный 3 16 8 2 3 2 4" xfId="41715"/>
    <cellStyle name="Обычный 3 16 8 2 3 3" xfId="41716"/>
    <cellStyle name="Обычный 3 16 8 2 3 3 2" xfId="41717"/>
    <cellStyle name="Обычный 3 16 8 2 3 3 2 2" xfId="41718"/>
    <cellStyle name="Обычный 3 16 8 2 3 3 3" xfId="41719"/>
    <cellStyle name="Обычный 3 16 8 2 3 4" xfId="41720"/>
    <cellStyle name="Обычный 3 16 8 2 3 4 2" xfId="41721"/>
    <cellStyle name="Обычный 3 16 8 2 3 5" xfId="41722"/>
    <cellStyle name="Обычный 3 16 8 2 4" xfId="41723"/>
    <cellStyle name="Обычный 3 16 8 2 4 2" xfId="41724"/>
    <cellStyle name="Обычный 3 16 8 2 4 2 2" xfId="41725"/>
    <cellStyle name="Обычный 3 16 8 2 4 2 2 2" xfId="41726"/>
    <cellStyle name="Обычный 3 16 8 2 4 2 3" xfId="41727"/>
    <cellStyle name="Обычный 3 16 8 2 4 3" xfId="41728"/>
    <cellStyle name="Обычный 3 16 8 2 4 3 2" xfId="41729"/>
    <cellStyle name="Обычный 3 16 8 2 4 4" xfId="41730"/>
    <cellStyle name="Обычный 3 16 8 2 5" xfId="41731"/>
    <cellStyle name="Обычный 3 16 8 2 5 2" xfId="41732"/>
    <cellStyle name="Обычный 3 16 8 2 5 2 2" xfId="41733"/>
    <cellStyle name="Обычный 3 16 8 2 5 3" xfId="41734"/>
    <cellStyle name="Обычный 3 16 8 2 6" xfId="41735"/>
    <cellStyle name="Обычный 3 16 8 2 6 2" xfId="41736"/>
    <cellStyle name="Обычный 3 16 8 2 7" xfId="41737"/>
    <cellStyle name="Обычный 3 16 8 3" xfId="41738"/>
    <cellStyle name="Обычный 3 16 8 3 2" xfId="41739"/>
    <cellStyle name="Обычный 3 16 8 3 2 2" xfId="41740"/>
    <cellStyle name="Обычный 3 16 8 3 2 2 2" xfId="41741"/>
    <cellStyle name="Обычный 3 16 8 3 2 2 2 2" xfId="41742"/>
    <cellStyle name="Обычный 3 16 8 3 2 2 3" xfId="41743"/>
    <cellStyle name="Обычный 3 16 8 3 2 3" xfId="41744"/>
    <cellStyle name="Обычный 3 16 8 3 2 3 2" xfId="41745"/>
    <cellStyle name="Обычный 3 16 8 3 2 4" xfId="41746"/>
    <cellStyle name="Обычный 3 16 8 3 3" xfId="41747"/>
    <cellStyle name="Обычный 3 16 8 3 3 2" xfId="41748"/>
    <cellStyle name="Обычный 3 16 8 3 3 2 2" xfId="41749"/>
    <cellStyle name="Обычный 3 16 8 3 3 3" xfId="41750"/>
    <cellStyle name="Обычный 3 16 8 3 4" xfId="41751"/>
    <cellStyle name="Обычный 3 16 8 3 4 2" xfId="41752"/>
    <cellStyle name="Обычный 3 16 8 3 5" xfId="41753"/>
    <cellStyle name="Обычный 3 16 8 4" xfId="41754"/>
    <cellStyle name="Обычный 3 16 8 4 2" xfId="41755"/>
    <cellStyle name="Обычный 3 16 8 4 2 2" xfId="41756"/>
    <cellStyle name="Обычный 3 16 8 4 2 2 2" xfId="41757"/>
    <cellStyle name="Обычный 3 16 8 4 2 2 2 2" xfId="41758"/>
    <cellStyle name="Обычный 3 16 8 4 2 2 3" xfId="41759"/>
    <cellStyle name="Обычный 3 16 8 4 2 3" xfId="41760"/>
    <cellStyle name="Обычный 3 16 8 4 2 3 2" xfId="41761"/>
    <cellStyle name="Обычный 3 16 8 4 2 4" xfId="41762"/>
    <cellStyle name="Обычный 3 16 8 4 3" xfId="41763"/>
    <cellStyle name="Обычный 3 16 8 4 3 2" xfId="41764"/>
    <cellStyle name="Обычный 3 16 8 4 3 2 2" xfId="41765"/>
    <cellStyle name="Обычный 3 16 8 4 3 3" xfId="41766"/>
    <cellStyle name="Обычный 3 16 8 4 4" xfId="41767"/>
    <cellStyle name="Обычный 3 16 8 4 4 2" xfId="41768"/>
    <cellStyle name="Обычный 3 16 8 4 5" xfId="41769"/>
    <cellStyle name="Обычный 3 16 8 5" xfId="41770"/>
    <cellStyle name="Обычный 3 16 8 5 2" xfId="41771"/>
    <cellStyle name="Обычный 3 16 8 5 2 2" xfId="41772"/>
    <cellStyle name="Обычный 3 16 8 5 2 2 2" xfId="41773"/>
    <cellStyle name="Обычный 3 16 8 5 2 3" xfId="41774"/>
    <cellStyle name="Обычный 3 16 8 5 3" xfId="41775"/>
    <cellStyle name="Обычный 3 16 8 5 3 2" xfId="41776"/>
    <cellStyle name="Обычный 3 16 8 5 4" xfId="41777"/>
    <cellStyle name="Обычный 3 16 8 6" xfId="41778"/>
    <cellStyle name="Обычный 3 16 8 6 2" xfId="41779"/>
    <cellStyle name="Обычный 3 16 8 6 2 2" xfId="41780"/>
    <cellStyle name="Обычный 3 16 8 6 3" xfId="41781"/>
    <cellStyle name="Обычный 3 16 8 7" xfId="41782"/>
    <cellStyle name="Обычный 3 16 8 7 2" xfId="41783"/>
    <cellStyle name="Обычный 3 16 8 8" xfId="41784"/>
    <cellStyle name="Обычный 3 16 9" xfId="41785"/>
    <cellStyle name="Обычный 3 16 9 2" xfId="41786"/>
    <cellStyle name="Обычный 3 16 9 2 2" xfId="41787"/>
    <cellStyle name="Обычный 3 16 9 2 2 2" xfId="41788"/>
    <cellStyle name="Обычный 3 16 9 2 2 2 2" xfId="41789"/>
    <cellStyle name="Обычный 3 16 9 2 2 2 2 2" xfId="41790"/>
    <cellStyle name="Обычный 3 16 9 2 2 2 2 2 2" xfId="41791"/>
    <cellStyle name="Обычный 3 16 9 2 2 2 2 3" xfId="41792"/>
    <cellStyle name="Обычный 3 16 9 2 2 2 3" xfId="41793"/>
    <cellStyle name="Обычный 3 16 9 2 2 2 3 2" xfId="41794"/>
    <cellStyle name="Обычный 3 16 9 2 2 2 4" xfId="41795"/>
    <cellStyle name="Обычный 3 16 9 2 2 3" xfId="41796"/>
    <cellStyle name="Обычный 3 16 9 2 2 3 2" xfId="41797"/>
    <cellStyle name="Обычный 3 16 9 2 2 3 2 2" xfId="41798"/>
    <cellStyle name="Обычный 3 16 9 2 2 3 3" xfId="41799"/>
    <cellStyle name="Обычный 3 16 9 2 2 4" xfId="41800"/>
    <cellStyle name="Обычный 3 16 9 2 2 4 2" xfId="41801"/>
    <cellStyle name="Обычный 3 16 9 2 2 5" xfId="41802"/>
    <cellStyle name="Обычный 3 16 9 2 3" xfId="41803"/>
    <cellStyle name="Обычный 3 16 9 2 3 2" xfId="41804"/>
    <cellStyle name="Обычный 3 16 9 2 3 2 2" xfId="41805"/>
    <cellStyle name="Обычный 3 16 9 2 3 2 2 2" xfId="41806"/>
    <cellStyle name="Обычный 3 16 9 2 3 2 2 2 2" xfId="41807"/>
    <cellStyle name="Обычный 3 16 9 2 3 2 2 3" xfId="41808"/>
    <cellStyle name="Обычный 3 16 9 2 3 2 3" xfId="41809"/>
    <cellStyle name="Обычный 3 16 9 2 3 2 3 2" xfId="41810"/>
    <cellStyle name="Обычный 3 16 9 2 3 2 4" xfId="41811"/>
    <cellStyle name="Обычный 3 16 9 2 3 3" xfId="41812"/>
    <cellStyle name="Обычный 3 16 9 2 3 3 2" xfId="41813"/>
    <cellStyle name="Обычный 3 16 9 2 3 3 2 2" xfId="41814"/>
    <cellStyle name="Обычный 3 16 9 2 3 3 3" xfId="41815"/>
    <cellStyle name="Обычный 3 16 9 2 3 4" xfId="41816"/>
    <cellStyle name="Обычный 3 16 9 2 3 4 2" xfId="41817"/>
    <cellStyle name="Обычный 3 16 9 2 3 5" xfId="41818"/>
    <cellStyle name="Обычный 3 16 9 2 4" xfId="41819"/>
    <cellStyle name="Обычный 3 16 9 2 4 2" xfId="41820"/>
    <cellStyle name="Обычный 3 16 9 2 4 2 2" xfId="41821"/>
    <cellStyle name="Обычный 3 16 9 2 4 2 2 2" xfId="41822"/>
    <cellStyle name="Обычный 3 16 9 2 4 2 3" xfId="41823"/>
    <cellStyle name="Обычный 3 16 9 2 4 3" xfId="41824"/>
    <cellStyle name="Обычный 3 16 9 2 4 3 2" xfId="41825"/>
    <cellStyle name="Обычный 3 16 9 2 4 4" xfId="41826"/>
    <cellStyle name="Обычный 3 16 9 2 5" xfId="41827"/>
    <cellStyle name="Обычный 3 16 9 2 5 2" xfId="41828"/>
    <cellStyle name="Обычный 3 16 9 2 5 2 2" xfId="41829"/>
    <cellStyle name="Обычный 3 16 9 2 5 3" xfId="41830"/>
    <cellStyle name="Обычный 3 16 9 2 6" xfId="41831"/>
    <cellStyle name="Обычный 3 16 9 2 6 2" xfId="41832"/>
    <cellStyle name="Обычный 3 16 9 2 7" xfId="41833"/>
    <cellStyle name="Обычный 3 16 9 3" xfId="41834"/>
    <cellStyle name="Обычный 3 16 9 3 2" xfId="41835"/>
    <cellStyle name="Обычный 3 16 9 3 2 2" xfId="41836"/>
    <cellStyle name="Обычный 3 16 9 3 2 2 2" xfId="41837"/>
    <cellStyle name="Обычный 3 16 9 3 2 2 2 2" xfId="41838"/>
    <cellStyle name="Обычный 3 16 9 3 2 2 3" xfId="41839"/>
    <cellStyle name="Обычный 3 16 9 3 2 3" xfId="41840"/>
    <cellStyle name="Обычный 3 16 9 3 2 3 2" xfId="41841"/>
    <cellStyle name="Обычный 3 16 9 3 2 4" xfId="41842"/>
    <cellStyle name="Обычный 3 16 9 3 3" xfId="41843"/>
    <cellStyle name="Обычный 3 16 9 3 3 2" xfId="41844"/>
    <cellStyle name="Обычный 3 16 9 3 3 2 2" xfId="41845"/>
    <cellStyle name="Обычный 3 16 9 3 3 3" xfId="41846"/>
    <cellStyle name="Обычный 3 16 9 3 4" xfId="41847"/>
    <cellStyle name="Обычный 3 16 9 3 4 2" xfId="41848"/>
    <cellStyle name="Обычный 3 16 9 3 5" xfId="41849"/>
    <cellStyle name="Обычный 3 16 9 4" xfId="41850"/>
    <cellStyle name="Обычный 3 16 9 4 2" xfId="41851"/>
    <cellStyle name="Обычный 3 16 9 4 2 2" xfId="41852"/>
    <cellStyle name="Обычный 3 16 9 4 2 2 2" xfId="41853"/>
    <cellStyle name="Обычный 3 16 9 4 2 2 2 2" xfId="41854"/>
    <cellStyle name="Обычный 3 16 9 4 2 2 3" xfId="41855"/>
    <cellStyle name="Обычный 3 16 9 4 2 3" xfId="41856"/>
    <cellStyle name="Обычный 3 16 9 4 2 3 2" xfId="41857"/>
    <cellStyle name="Обычный 3 16 9 4 2 4" xfId="41858"/>
    <cellStyle name="Обычный 3 16 9 4 3" xfId="41859"/>
    <cellStyle name="Обычный 3 16 9 4 3 2" xfId="41860"/>
    <cellStyle name="Обычный 3 16 9 4 3 2 2" xfId="41861"/>
    <cellStyle name="Обычный 3 16 9 4 3 3" xfId="41862"/>
    <cellStyle name="Обычный 3 16 9 4 4" xfId="41863"/>
    <cellStyle name="Обычный 3 16 9 4 4 2" xfId="41864"/>
    <cellStyle name="Обычный 3 16 9 4 5" xfId="41865"/>
    <cellStyle name="Обычный 3 16 9 5" xfId="41866"/>
    <cellStyle name="Обычный 3 16 9 5 2" xfId="41867"/>
    <cellStyle name="Обычный 3 16 9 5 2 2" xfId="41868"/>
    <cellStyle name="Обычный 3 16 9 5 2 2 2" xfId="41869"/>
    <cellStyle name="Обычный 3 16 9 5 2 3" xfId="41870"/>
    <cellStyle name="Обычный 3 16 9 5 3" xfId="41871"/>
    <cellStyle name="Обычный 3 16 9 5 3 2" xfId="41872"/>
    <cellStyle name="Обычный 3 16 9 5 4" xfId="41873"/>
    <cellStyle name="Обычный 3 16 9 6" xfId="41874"/>
    <cellStyle name="Обычный 3 16 9 6 2" xfId="41875"/>
    <cellStyle name="Обычный 3 16 9 6 2 2" xfId="41876"/>
    <cellStyle name="Обычный 3 16 9 6 3" xfId="41877"/>
    <cellStyle name="Обычный 3 16 9 7" xfId="41878"/>
    <cellStyle name="Обычный 3 16 9 7 2" xfId="41879"/>
    <cellStyle name="Обычный 3 16 9 8" xfId="41880"/>
    <cellStyle name="Обычный 3 17" xfId="41881"/>
    <cellStyle name="Обычный 3 17 10" xfId="41882"/>
    <cellStyle name="Обычный 3 17 10 2" xfId="41883"/>
    <cellStyle name="Обычный 3 17 10 2 2" xfId="41884"/>
    <cellStyle name="Обычный 3 17 10 2 2 2" xfId="41885"/>
    <cellStyle name="Обычный 3 17 10 2 2 2 2" xfId="41886"/>
    <cellStyle name="Обычный 3 17 10 2 2 2 2 2" xfId="41887"/>
    <cellStyle name="Обычный 3 17 10 2 2 2 2 2 2" xfId="41888"/>
    <cellStyle name="Обычный 3 17 10 2 2 2 2 3" xfId="41889"/>
    <cellStyle name="Обычный 3 17 10 2 2 2 3" xfId="41890"/>
    <cellStyle name="Обычный 3 17 10 2 2 2 3 2" xfId="41891"/>
    <cellStyle name="Обычный 3 17 10 2 2 2 4" xfId="41892"/>
    <cellStyle name="Обычный 3 17 10 2 2 3" xfId="41893"/>
    <cellStyle name="Обычный 3 17 10 2 2 3 2" xfId="41894"/>
    <cellStyle name="Обычный 3 17 10 2 2 3 2 2" xfId="41895"/>
    <cellStyle name="Обычный 3 17 10 2 2 3 3" xfId="41896"/>
    <cellStyle name="Обычный 3 17 10 2 2 4" xfId="41897"/>
    <cellStyle name="Обычный 3 17 10 2 2 4 2" xfId="41898"/>
    <cellStyle name="Обычный 3 17 10 2 2 5" xfId="41899"/>
    <cellStyle name="Обычный 3 17 10 2 3" xfId="41900"/>
    <cellStyle name="Обычный 3 17 10 2 3 2" xfId="41901"/>
    <cellStyle name="Обычный 3 17 10 2 3 2 2" xfId="41902"/>
    <cellStyle name="Обычный 3 17 10 2 3 2 2 2" xfId="41903"/>
    <cellStyle name="Обычный 3 17 10 2 3 2 2 2 2" xfId="41904"/>
    <cellStyle name="Обычный 3 17 10 2 3 2 2 3" xfId="41905"/>
    <cellStyle name="Обычный 3 17 10 2 3 2 3" xfId="41906"/>
    <cellStyle name="Обычный 3 17 10 2 3 2 3 2" xfId="41907"/>
    <cellStyle name="Обычный 3 17 10 2 3 2 4" xfId="41908"/>
    <cellStyle name="Обычный 3 17 10 2 3 3" xfId="41909"/>
    <cellStyle name="Обычный 3 17 10 2 3 3 2" xfId="41910"/>
    <cellStyle name="Обычный 3 17 10 2 3 3 2 2" xfId="41911"/>
    <cellStyle name="Обычный 3 17 10 2 3 3 3" xfId="41912"/>
    <cellStyle name="Обычный 3 17 10 2 3 4" xfId="41913"/>
    <cellStyle name="Обычный 3 17 10 2 3 4 2" xfId="41914"/>
    <cellStyle name="Обычный 3 17 10 2 3 5" xfId="41915"/>
    <cellStyle name="Обычный 3 17 10 2 4" xfId="41916"/>
    <cellStyle name="Обычный 3 17 10 2 4 2" xfId="41917"/>
    <cellStyle name="Обычный 3 17 10 2 4 2 2" xfId="41918"/>
    <cellStyle name="Обычный 3 17 10 2 4 2 2 2" xfId="41919"/>
    <cellStyle name="Обычный 3 17 10 2 4 2 3" xfId="41920"/>
    <cellStyle name="Обычный 3 17 10 2 4 3" xfId="41921"/>
    <cellStyle name="Обычный 3 17 10 2 4 3 2" xfId="41922"/>
    <cellStyle name="Обычный 3 17 10 2 4 4" xfId="41923"/>
    <cellStyle name="Обычный 3 17 10 2 5" xfId="41924"/>
    <cellStyle name="Обычный 3 17 10 2 5 2" xfId="41925"/>
    <cellStyle name="Обычный 3 17 10 2 5 2 2" xfId="41926"/>
    <cellStyle name="Обычный 3 17 10 2 5 3" xfId="41927"/>
    <cellStyle name="Обычный 3 17 10 2 6" xfId="41928"/>
    <cellStyle name="Обычный 3 17 10 2 6 2" xfId="41929"/>
    <cellStyle name="Обычный 3 17 10 2 7" xfId="41930"/>
    <cellStyle name="Обычный 3 17 10 3" xfId="41931"/>
    <cellStyle name="Обычный 3 17 10 3 2" xfId="41932"/>
    <cellStyle name="Обычный 3 17 10 3 2 2" xfId="41933"/>
    <cellStyle name="Обычный 3 17 10 3 2 2 2" xfId="41934"/>
    <cellStyle name="Обычный 3 17 10 3 2 2 2 2" xfId="41935"/>
    <cellStyle name="Обычный 3 17 10 3 2 2 3" xfId="41936"/>
    <cellStyle name="Обычный 3 17 10 3 2 3" xfId="41937"/>
    <cellStyle name="Обычный 3 17 10 3 2 3 2" xfId="41938"/>
    <cellStyle name="Обычный 3 17 10 3 2 4" xfId="41939"/>
    <cellStyle name="Обычный 3 17 10 3 3" xfId="41940"/>
    <cellStyle name="Обычный 3 17 10 3 3 2" xfId="41941"/>
    <cellStyle name="Обычный 3 17 10 3 3 2 2" xfId="41942"/>
    <cellStyle name="Обычный 3 17 10 3 3 3" xfId="41943"/>
    <cellStyle name="Обычный 3 17 10 3 4" xfId="41944"/>
    <cellStyle name="Обычный 3 17 10 3 4 2" xfId="41945"/>
    <cellStyle name="Обычный 3 17 10 3 5" xfId="41946"/>
    <cellStyle name="Обычный 3 17 10 4" xfId="41947"/>
    <cellStyle name="Обычный 3 17 10 4 2" xfId="41948"/>
    <cellStyle name="Обычный 3 17 10 4 2 2" xfId="41949"/>
    <cellStyle name="Обычный 3 17 10 4 2 2 2" xfId="41950"/>
    <cellStyle name="Обычный 3 17 10 4 2 2 2 2" xfId="41951"/>
    <cellStyle name="Обычный 3 17 10 4 2 2 3" xfId="41952"/>
    <cellStyle name="Обычный 3 17 10 4 2 3" xfId="41953"/>
    <cellStyle name="Обычный 3 17 10 4 2 3 2" xfId="41954"/>
    <cellStyle name="Обычный 3 17 10 4 2 4" xfId="41955"/>
    <cellStyle name="Обычный 3 17 10 4 3" xfId="41956"/>
    <cellStyle name="Обычный 3 17 10 4 3 2" xfId="41957"/>
    <cellStyle name="Обычный 3 17 10 4 3 2 2" xfId="41958"/>
    <cellStyle name="Обычный 3 17 10 4 3 3" xfId="41959"/>
    <cellStyle name="Обычный 3 17 10 4 4" xfId="41960"/>
    <cellStyle name="Обычный 3 17 10 4 4 2" xfId="41961"/>
    <cellStyle name="Обычный 3 17 10 4 5" xfId="41962"/>
    <cellStyle name="Обычный 3 17 10 5" xfId="41963"/>
    <cellStyle name="Обычный 3 17 10 5 2" xfId="41964"/>
    <cellStyle name="Обычный 3 17 10 5 2 2" xfId="41965"/>
    <cellStyle name="Обычный 3 17 10 5 2 2 2" xfId="41966"/>
    <cellStyle name="Обычный 3 17 10 5 2 3" xfId="41967"/>
    <cellStyle name="Обычный 3 17 10 5 3" xfId="41968"/>
    <cellStyle name="Обычный 3 17 10 5 3 2" xfId="41969"/>
    <cellStyle name="Обычный 3 17 10 5 4" xfId="41970"/>
    <cellStyle name="Обычный 3 17 10 6" xfId="41971"/>
    <cellStyle name="Обычный 3 17 10 6 2" xfId="41972"/>
    <cellStyle name="Обычный 3 17 10 6 2 2" xfId="41973"/>
    <cellStyle name="Обычный 3 17 10 6 3" xfId="41974"/>
    <cellStyle name="Обычный 3 17 10 7" xfId="41975"/>
    <cellStyle name="Обычный 3 17 10 7 2" xfId="41976"/>
    <cellStyle name="Обычный 3 17 10 8" xfId="41977"/>
    <cellStyle name="Обычный 3 17 11" xfId="41978"/>
    <cellStyle name="Обычный 3 17 11 2" xfId="41979"/>
    <cellStyle name="Обычный 3 17 11 2 2" xfId="41980"/>
    <cellStyle name="Обычный 3 17 11 2 2 2" xfId="41981"/>
    <cellStyle name="Обычный 3 17 11 2 2 2 2" xfId="41982"/>
    <cellStyle name="Обычный 3 17 11 2 2 2 2 2" xfId="41983"/>
    <cellStyle name="Обычный 3 17 11 2 2 2 2 2 2" xfId="41984"/>
    <cellStyle name="Обычный 3 17 11 2 2 2 2 3" xfId="41985"/>
    <cellStyle name="Обычный 3 17 11 2 2 2 3" xfId="41986"/>
    <cellStyle name="Обычный 3 17 11 2 2 2 3 2" xfId="41987"/>
    <cellStyle name="Обычный 3 17 11 2 2 2 4" xfId="41988"/>
    <cellStyle name="Обычный 3 17 11 2 2 3" xfId="41989"/>
    <cellStyle name="Обычный 3 17 11 2 2 3 2" xfId="41990"/>
    <cellStyle name="Обычный 3 17 11 2 2 3 2 2" xfId="41991"/>
    <cellStyle name="Обычный 3 17 11 2 2 3 3" xfId="41992"/>
    <cellStyle name="Обычный 3 17 11 2 2 4" xfId="41993"/>
    <cellStyle name="Обычный 3 17 11 2 2 4 2" xfId="41994"/>
    <cellStyle name="Обычный 3 17 11 2 2 5" xfId="41995"/>
    <cellStyle name="Обычный 3 17 11 2 3" xfId="41996"/>
    <cellStyle name="Обычный 3 17 11 2 3 2" xfId="41997"/>
    <cellStyle name="Обычный 3 17 11 2 3 2 2" xfId="41998"/>
    <cellStyle name="Обычный 3 17 11 2 3 2 2 2" xfId="41999"/>
    <cellStyle name="Обычный 3 17 11 2 3 2 2 2 2" xfId="42000"/>
    <cellStyle name="Обычный 3 17 11 2 3 2 2 3" xfId="42001"/>
    <cellStyle name="Обычный 3 17 11 2 3 2 3" xfId="42002"/>
    <cellStyle name="Обычный 3 17 11 2 3 2 3 2" xfId="42003"/>
    <cellStyle name="Обычный 3 17 11 2 3 2 4" xfId="42004"/>
    <cellStyle name="Обычный 3 17 11 2 3 3" xfId="42005"/>
    <cellStyle name="Обычный 3 17 11 2 3 3 2" xfId="42006"/>
    <cellStyle name="Обычный 3 17 11 2 3 3 2 2" xfId="42007"/>
    <cellStyle name="Обычный 3 17 11 2 3 3 3" xfId="42008"/>
    <cellStyle name="Обычный 3 17 11 2 3 4" xfId="42009"/>
    <cellStyle name="Обычный 3 17 11 2 3 4 2" xfId="42010"/>
    <cellStyle name="Обычный 3 17 11 2 3 5" xfId="42011"/>
    <cellStyle name="Обычный 3 17 11 2 4" xfId="42012"/>
    <cellStyle name="Обычный 3 17 11 2 4 2" xfId="42013"/>
    <cellStyle name="Обычный 3 17 11 2 4 2 2" xfId="42014"/>
    <cellStyle name="Обычный 3 17 11 2 4 2 2 2" xfId="42015"/>
    <cellStyle name="Обычный 3 17 11 2 4 2 3" xfId="42016"/>
    <cellStyle name="Обычный 3 17 11 2 4 3" xfId="42017"/>
    <cellStyle name="Обычный 3 17 11 2 4 3 2" xfId="42018"/>
    <cellStyle name="Обычный 3 17 11 2 4 4" xfId="42019"/>
    <cellStyle name="Обычный 3 17 11 2 5" xfId="42020"/>
    <cellStyle name="Обычный 3 17 11 2 5 2" xfId="42021"/>
    <cellStyle name="Обычный 3 17 11 2 5 2 2" xfId="42022"/>
    <cellStyle name="Обычный 3 17 11 2 5 3" xfId="42023"/>
    <cellStyle name="Обычный 3 17 11 2 6" xfId="42024"/>
    <cellStyle name="Обычный 3 17 11 2 6 2" xfId="42025"/>
    <cellStyle name="Обычный 3 17 11 2 7" xfId="42026"/>
    <cellStyle name="Обычный 3 17 11 3" xfId="42027"/>
    <cellStyle name="Обычный 3 17 11 3 2" xfId="42028"/>
    <cellStyle name="Обычный 3 17 11 3 2 2" xfId="42029"/>
    <cellStyle name="Обычный 3 17 11 3 2 2 2" xfId="42030"/>
    <cellStyle name="Обычный 3 17 11 3 2 2 2 2" xfId="42031"/>
    <cellStyle name="Обычный 3 17 11 3 2 2 3" xfId="42032"/>
    <cellStyle name="Обычный 3 17 11 3 2 3" xfId="42033"/>
    <cellStyle name="Обычный 3 17 11 3 2 3 2" xfId="42034"/>
    <cellStyle name="Обычный 3 17 11 3 2 4" xfId="42035"/>
    <cellStyle name="Обычный 3 17 11 3 3" xfId="42036"/>
    <cellStyle name="Обычный 3 17 11 3 3 2" xfId="42037"/>
    <cellStyle name="Обычный 3 17 11 3 3 2 2" xfId="42038"/>
    <cellStyle name="Обычный 3 17 11 3 3 3" xfId="42039"/>
    <cellStyle name="Обычный 3 17 11 3 4" xfId="42040"/>
    <cellStyle name="Обычный 3 17 11 3 4 2" xfId="42041"/>
    <cellStyle name="Обычный 3 17 11 3 5" xfId="42042"/>
    <cellStyle name="Обычный 3 17 11 4" xfId="42043"/>
    <cellStyle name="Обычный 3 17 11 4 2" xfId="42044"/>
    <cellStyle name="Обычный 3 17 11 4 2 2" xfId="42045"/>
    <cellStyle name="Обычный 3 17 11 4 2 2 2" xfId="42046"/>
    <cellStyle name="Обычный 3 17 11 4 2 2 2 2" xfId="42047"/>
    <cellStyle name="Обычный 3 17 11 4 2 2 3" xfId="42048"/>
    <cellStyle name="Обычный 3 17 11 4 2 3" xfId="42049"/>
    <cellStyle name="Обычный 3 17 11 4 2 3 2" xfId="42050"/>
    <cellStyle name="Обычный 3 17 11 4 2 4" xfId="42051"/>
    <cellStyle name="Обычный 3 17 11 4 3" xfId="42052"/>
    <cellStyle name="Обычный 3 17 11 4 3 2" xfId="42053"/>
    <cellStyle name="Обычный 3 17 11 4 3 2 2" xfId="42054"/>
    <cellStyle name="Обычный 3 17 11 4 3 3" xfId="42055"/>
    <cellStyle name="Обычный 3 17 11 4 4" xfId="42056"/>
    <cellStyle name="Обычный 3 17 11 4 4 2" xfId="42057"/>
    <cellStyle name="Обычный 3 17 11 4 5" xfId="42058"/>
    <cellStyle name="Обычный 3 17 11 5" xfId="42059"/>
    <cellStyle name="Обычный 3 17 11 5 2" xfId="42060"/>
    <cellStyle name="Обычный 3 17 11 5 2 2" xfId="42061"/>
    <cellStyle name="Обычный 3 17 11 5 2 2 2" xfId="42062"/>
    <cellStyle name="Обычный 3 17 11 5 2 3" xfId="42063"/>
    <cellStyle name="Обычный 3 17 11 5 3" xfId="42064"/>
    <cellStyle name="Обычный 3 17 11 5 3 2" xfId="42065"/>
    <cellStyle name="Обычный 3 17 11 5 4" xfId="42066"/>
    <cellStyle name="Обычный 3 17 11 6" xfId="42067"/>
    <cellStyle name="Обычный 3 17 11 6 2" xfId="42068"/>
    <cellStyle name="Обычный 3 17 11 6 2 2" xfId="42069"/>
    <cellStyle name="Обычный 3 17 11 6 3" xfId="42070"/>
    <cellStyle name="Обычный 3 17 11 7" xfId="42071"/>
    <cellStyle name="Обычный 3 17 11 7 2" xfId="42072"/>
    <cellStyle name="Обычный 3 17 11 8" xfId="42073"/>
    <cellStyle name="Обычный 3 17 12" xfId="42074"/>
    <cellStyle name="Обычный 3 17 12 2" xfId="42075"/>
    <cellStyle name="Обычный 3 17 12 2 2" xfId="42076"/>
    <cellStyle name="Обычный 3 17 12 2 2 2" xfId="42077"/>
    <cellStyle name="Обычный 3 17 12 2 2 2 2" xfId="42078"/>
    <cellStyle name="Обычный 3 17 12 2 2 2 2 2" xfId="42079"/>
    <cellStyle name="Обычный 3 17 12 2 2 2 2 2 2" xfId="42080"/>
    <cellStyle name="Обычный 3 17 12 2 2 2 2 3" xfId="42081"/>
    <cellStyle name="Обычный 3 17 12 2 2 2 3" xfId="42082"/>
    <cellStyle name="Обычный 3 17 12 2 2 2 3 2" xfId="42083"/>
    <cellStyle name="Обычный 3 17 12 2 2 2 4" xfId="42084"/>
    <cellStyle name="Обычный 3 17 12 2 2 3" xfId="42085"/>
    <cellStyle name="Обычный 3 17 12 2 2 3 2" xfId="42086"/>
    <cellStyle name="Обычный 3 17 12 2 2 3 2 2" xfId="42087"/>
    <cellStyle name="Обычный 3 17 12 2 2 3 3" xfId="42088"/>
    <cellStyle name="Обычный 3 17 12 2 2 4" xfId="42089"/>
    <cellStyle name="Обычный 3 17 12 2 2 4 2" xfId="42090"/>
    <cellStyle name="Обычный 3 17 12 2 2 5" xfId="42091"/>
    <cellStyle name="Обычный 3 17 12 2 3" xfId="42092"/>
    <cellStyle name="Обычный 3 17 12 2 3 2" xfId="42093"/>
    <cellStyle name="Обычный 3 17 12 2 3 2 2" xfId="42094"/>
    <cellStyle name="Обычный 3 17 12 2 3 2 2 2" xfId="42095"/>
    <cellStyle name="Обычный 3 17 12 2 3 2 2 2 2" xfId="42096"/>
    <cellStyle name="Обычный 3 17 12 2 3 2 2 3" xfId="42097"/>
    <cellStyle name="Обычный 3 17 12 2 3 2 3" xfId="42098"/>
    <cellStyle name="Обычный 3 17 12 2 3 2 3 2" xfId="42099"/>
    <cellStyle name="Обычный 3 17 12 2 3 2 4" xfId="42100"/>
    <cellStyle name="Обычный 3 17 12 2 3 3" xfId="42101"/>
    <cellStyle name="Обычный 3 17 12 2 3 3 2" xfId="42102"/>
    <cellStyle name="Обычный 3 17 12 2 3 3 2 2" xfId="42103"/>
    <cellStyle name="Обычный 3 17 12 2 3 3 3" xfId="42104"/>
    <cellStyle name="Обычный 3 17 12 2 3 4" xfId="42105"/>
    <cellStyle name="Обычный 3 17 12 2 3 4 2" xfId="42106"/>
    <cellStyle name="Обычный 3 17 12 2 3 5" xfId="42107"/>
    <cellStyle name="Обычный 3 17 12 2 4" xfId="42108"/>
    <cellStyle name="Обычный 3 17 12 2 4 2" xfId="42109"/>
    <cellStyle name="Обычный 3 17 12 2 4 2 2" xfId="42110"/>
    <cellStyle name="Обычный 3 17 12 2 4 2 2 2" xfId="42111"/>
    <cellStyle name="Обычный 3 17 12 2 4 2 3" xfId="42112"/>
    <cellStyle name="Обычный 3 17 12 2 4 3" xfId="42113"/>
    <cellStyle name="Обычный 3 17 12 2 4 3 2" xfId="42114"/>
    <cellStyle name="Обычный 3 17 12 2 4 4" xfId="42115"/>
    <cellStyle name="Обычный 3 17 12 2 5" xfId="42116"/>
    <cellStyle name="Обычный 3 17 12 2 5 2" xfId="42117"/>
    <cellStyle name="Обычный 3 17 12 2 5 2 2" xfId="42118"/>
    <cellStyle name="Обычный 3 17 12 2 5 3" xfId="42119"/>
    <cellStyle name="Обычный 3 17 12 2 6" xfId="42120"/>
    <cellStyle name="Обычный 3 17 12 2 6 2" xfId="42121"/>
    <cellStyle name="Обычный 3 17 12 2 7" xfId="42122"/>
    <cellStyle name="Обычный 3 17 12 3" xfId="42123"/>
    <cellStyle name="Обычный 3 17 12 3 2" xfId="42124"/>
    <cellStyle name="Обычный 3 17 12 3 2 2" xfId="42125"/>
    <cellStyle name="Обычный 3 17 12 3 2 2 2" xfId="42126"/>
    <cellStyle name="Обычный 3 17 12 3 2 2 2 2" xfId="42127"/>
    <cellStyle name="Обычный 3 17 12 3 2 2 3" xfId="42128"/>
    <cellStyle name="Обычный 3 17 12 3 2 3" xfId="42129"/>
    <cellStyle name="Обычный 3 17 12 3 2 3 2" xfId="42130"/>
    <cellStyle name="Обычный 3 17 12 3 2 4" xfId="42131"/>
    <cellStyle name="Обычный 3 17 12 3 3" xfId="42132"/>
    <cellStyle name="Обычный 3 17 12 3 3 2" xfId="42133"/>
    <cellStyle name="Обычный 3 17 12 3 3 2 2" xfId="42134"/>
    <cellStyle name="Обычный 3 17 12 3 3 3" xfId="42135"/>
    <cellStyle name="Обычный 3 17 12 3 4" xfId="42136"/>
    <cellStyle name="Обычный 3 17 12 3 4 2" xfId="42137"/>
    <cellStyle name="Обычный 3 17 12 3 5" xfId="42138"/>
    <cellStyle name="Обычный 3 17 12 4" xfId="42139"/>
    <cellStyle name="Обычный 3 17 12 4 2" xfId="42140"/>
    <cellStyle name="Обычный 3 17 12 4 2 2" xfId="42141"/>
    <cellStyle name="Обычный 3 17 12 4 2 2 2" xfId="42142"/>
    <cellStyle name="Обычный 3 17 12 4 2 2 2 2" xfId="42143"/>
    <cellStyle name="Обычный 3 17 12 4 2 2 3" xfId="42144"/>
    <cellStyle name="Обычный 3 17 12 4 2 3" xfId="42145"/>
    <cellStyle name="Обычный 3 17 12 4 2 3 2" xfId="42146"/>
    <cellStyle name="Обычный 3 17 12 4 2 4" xfId="42147"/>
    <cellStyle name="Обычный 3 17 12 4 3" xfId="42148"/>
    <cellStyle name="Обычный 3 17 12 4 3 2" xfId="42149"/>
    <cellStyle name="Обычный 3 17 12 4 3 2 2" xfId="42150"/>
    <cellStyle name="Обычный 3 17 12 4 3 3" xfId="42151"/>
    <cellStyle name="Обычный 3 17 12 4 4" xfId="42152"/>
    <cellStyle name="Обычный 3 17 12 4 4 2" xfId="42153"/>
    <cellStyle name="Обычный 3 17 12 4 5" xfId="42154"/>
    <cellStyle name="Обычный 3 17 12 5" xfId="42155"/>
    <cellStyle name="Обычный 3 17 12 5 2" xfId="42156"/>
    <cellStyle name="Обычный 3 17 12 5 2 2" xfId="42157"/>
    <cellStyle name="Обычный 3 17 12 5 2 2 2" xfId="42158"/>
    <cellStyle name="Обычный 3 17 12 5 2 3" xfId="42159"/>
    <cellStyle name="Обычный 3 17 12 5 3" xfId="42160"/>
    <cellStyle name="Обычный 3 17 12 5 3 2" xfId="42161"/>
    <cellStyle name="Обычный 3 17 12 5 4" xfId="42162"/>
    <cellStyle name="Обычный 3 17 12 6" xfId="42163"/>
    <cellStyle name="Обычный 3 17 12 6 2" xfId="42164"/>
    <cellStyle name="Обычный 3 17 12 6 2 2" xfId="42165"/>
    <cellStyle name="Обычный 3 17 12 6 3" xfId="42166"/>
    <cellStyle name="Обычный 3 17 12 7" xfId="42167"/>
    <cellStyle name="Обычный 3 17 12 7 2" xfId="42168"/>
    <cellStyle name="Обычный 3 17 12 8" xfId="42169"/>
    <cellStyle name="Обычный 3 17 13" xfId="42170"/>
    <cellStyle name="Обычный 3 17 13 2" xfId="42171"/>
    <cellStyle name="Обычный 3 17 13 2 2" xfId="42172"/>
    <cellStyle name="Обычный 3 17 13 2 2 2" xfId="42173"/>
    <cellStyle name="Обычный 3 17 13 2 2 2 2" xfId="42174"/>
    <cellStyle name="Обычный 3 17 13 2 2 2 2 2" xfId="42175"/>
    <cellStyle name="Обычный 3 17 13 2 2 2 2 2 2" xfId="42176"/>
    <cellStyle name="Обычный 3 17 13 2 2 2 2 3" xfId="42177"/>
    <cellStyle name="Обычный 3 17 13 2 2 2 3" xfId="42178"/>
    <cellStyle name="Обычный 3 17 13 2 2 2 3 2" xfId="42179"/>
    <cellStyle name="Обычный 3 17 13 2 2 2 4" xfId="42180"/>
    <cellStyle name="Обычный 3 17 13 2 2 3" xfId="42181"/>
    <cellStyle name="Обычный 3 17 13 2 2 3 2" xfId="42182"/>
    <cellStyle name="Обычный 3 17 13 2 2 3 2 2" xfId="42183"/>
    <cellStyle name="Обычный 3 17 13 2 2 3 3" xfId="42184"/>
    <cellStyle name="Обычный 3 17 13 2 2 4" xfId="42185"/>
    <cellStyle name="Обычный 3 17 13 2 2 4 2" xfId="42186"/>
    <cellStyle name="Обычный 3 17 13 2 2 5" xfId="42187"/>
    <cellStyle name="Обычный 3 17 13 2 3" xfId="42188"/>
    <cellStyle name="Обычный 3 17 13 2 3 2" xfId="42189"/>
    <cellStyle name="Обычный 3 17 13 2 3 2 2" xfId="42190"/>
    <cellStyle name="Обычный 3 17 13 2 3 2 2 2" xfId="42191"/>
    <cellStyle name="Обычный 3 17 13 2 3 2 2 2 2" xfId="42192"/>
    <cellStyle name="Обычный 3 17 13 2 3 2 2 3" xfId="42193"/>
    <cellStyle name="Обычный 3 17 13 2 3 2 3" xfId="42194"/>
    <cellStyle name="Обычный 3 17 13 2 3 2 3 2" xfId="42195"/>
    <cellStyle name="Обычный 3 17 13 2 3 2 4" xfId="42196"/>
    <cellStyle name="Обычный 3 17 13 2 3 3" xfId="42197"/>
    <cellStyle name="Обычный 3 17 13 2 3 3 2" xfId="42198"/>
    <cellStyle name="Обычный 3 17 13 2 3 3 2 2" xfId="42199"/>
    <cellStyle name="Обычный 3 17 13 2 3 3 3" xfId="42200"/>
    <cellStyle name="Обычный 3 17 13 2 3 4" xfId="42201"/>
    <cellStyle name="Обычный 3 17 13 2 3 4 2" xfId="42202"/>
    <cellStyle name="Обычный 3 17 13 2 3 5" xfId="42203"/>
    <cellStyle name="Обычный 3 17 13 2 4" xfId="42204"/>
    <cellStyle name="Обычный 3 17 13 2 4 2" xfId="42205"/>
    <cellStyle name="Обычный 3 17 13 2 4 2 2" xfId="42206"/>
    <cellStyle name="Обычный 3 17 13 2 4 2 2 2" xfId="42207"/>
    <cellStyle name="Обычный 3 17 13 2 4 2 3" xfId="42208"/>
    <cellStyle name="Обычный 3 17 13 2 4 3" xfId="42209"/>
    <cellStyle name="Обычный 3 17 13 2 4 3 2" xfId="42210"/>
    <cellStyle name="Обычный 3 17 13 2 4 4" xfId="42211"/>
    <cellStyle name="Обычный 3 17 13 2 5" xfId="42212"/>
    <cellStyle name="Обычный 3 17 13 2 5 2" xfId="42213"/>
    <cellStyle name="Обычный 3 17 13 2 5 2 2" xfId="42214"/>
    <cellStyle name="Обычный 3 17 13 2 5 3" xfId="42215"/>
    <cellStyle name="Обычный 3 17 13 2 6" xfId="42216"/>
    <cellStyle name="Обычный 3 17 13 2 6 2" xfId="42217"/>
    <cellStyle name="Обычный 3 17 13 2 7" xfId="42218"/>
    <cellStyle name="Обычный 3 17 13 3" xfId="42219"/>
    <cellStyle name="Обычный 3 17 13 3 2" xfId="42220"/>
    <cellStyle name="Обычный 3 17 13 3 2 2" xfId="42221"/>
    <cellStyle name="Обычный 3 17 13 3 2 2 2" xfId="42222"/>
    <cellStyle name="Обычный 3 17 13 3 2 2 2 2" xfId="42223"/>
    <cellStyle name="Обычный 3 17 13 3 2 2 3" xfId="42224"/>
    <cellStyle name="Обычный 3 17 13 3 2 3" xfId="42225"/>
    <cellStyle name="Обычный 3 17 13 3 2 3 2" xfId="42226"/>
    <cellStyle name="Обычный 3 17 13 3 2 4" xfId="42227"/>
    <cellStyle name="Обычный 3 17 13 3 3" xfId="42228"/>
    <cellStyle name="Обычный 3 17 13 3 3 2" xfId="42229"/>
    <cellStyle name="Обычный 3 17 13 3 3 2 2" xfId="42230"/>
    <cellStyle name="Обычный 3 17 13 3 3 3" xfId="42231"/>
    <cellStyle name="Обычный 3 17 13 3 4" xfId="42232"/>
    <cellStyle name="Обычный 3 17 13 3 4 2" xfId="42233"/>
    <cellStyle name="Обычный 3 17 13 3 5" xfId="42234"/>
    <cellStyle name="Обычный 3 17 13 4" xfId="42235"/>
    <cellStyle name="Обычный 3 17 13 4 2" xfId="42236"/>
    <cellStyle name="Обычный 3 17 13 4 2 2" xfId="42237"/>
    <cellStyle name="Обычный 3 17 13 4 2 2 2" xfId="42238"/>
    <cellStyle name="Обычный 3 17 13 4 2 2 2 2" xfId="42239"/>
    <cellStyle name="Обычный 3 17 13 4 2 2 3" xfId="42240"/>
    <cellStyle name="Обычный 3 17 13 4 2 3" xfId="42241"/>
    <cellStyle name="Обычный 3 17 13 4 2 3 2" xfId="42242"/>
    <cellStyle name="Обычный 3 17 13 4 2 4" xfId="42243"/>
    <cellStyle name="Обычный 3 17 13 4 3" xfId="42244"/>
    <cellStyle name="Обычный 3 17 13 4 3 2" xfId="42245"/>
    <cellStyle name="Обычный 3 17 13 4 3 2 2" xfId="42246"/>
    <cellStyle name="Обычный 3 17 13 4 3 3" xfId="42247"/>
    <cellStyle name="Обычный 3 17 13 4 4" xfId="42248"/>
    <cellStyle name="Обычный 3 17 13 4 4 2" xfId="42249"/>
    <cellStyle name="Обычный 3 17 13 4 5" xfId="42250"/>
    <cellStyle name="Обычный 3 17 13 5" xfId="42251"/>
    <cellStyle name="Обычный 3 17 13 5 2" xfId="42252"/>
    <cellStyle name="Обычный 3 17 13 5 2 2" xfId="42253"/>
    <cellStyle name="Обычный 3 17 13 5 2 2 2" xfId="42254"/>
    <cellStyle name="Обычный 3 17 13 5 2 3" xfId="42255"/>
    <cellStyle name="Обычный 3 17 13 5 3" xfId="42256"/>
    <cellStyle name="Обычный 3 17 13 5 3 2" xfId="42257"/>
    <cellStyle name="Обычный 3 17 13 5 4" xfId="42258"/>
    <cellStyle name="Обычный 3 17 13 6" xfId="42259"/>
    <cellStyle name="Обычный 3 17 13 6 2" xfId="42260"/>
    <cellStyle name="Обычный 3 17 13 6 2 2" xfId="42261"/>
    <cellStyle name="Обычный 3 17 13 6 3" xfId="42262"/>
    <cellStyle name="Обычный 3 17 13 7" xfId="42263"/>
    <cellStyle name="Обычный 3 17 13 7 2" xfId="42264"/>
    <cellStyle name="Обычный 3 17 13 8" xfId="42265"/>
    <cellStyle name="Обычный 3 17 14" xfId="42266"/>
    <cellStyle name="Обычный 3 17 14 2" xfId="42267"/>
    <cellStyle name="Обычный 3 17 14 2 2" xfId="42268"/>
    <cellStyle name="Обычный 3 17 14 2 2 2" xfId="42269"/>
    <cellStyle name="Обычный 3 17 14 2 2 2 2" xfId="42270"/>
    <cellStyle name="Обычный 3 17 14 2 2 2 2 2" xfId="42271"/>
    <cellStyle name="Обычный 3 17 14 2 2 2 2 2 2" xfId="42272"/>
    <cellStyle name="Обычный 3 17 14 2 2 2 2 3" xfId="42273"/>
    <cellStyle name="Обычный 3 17 14 2 2 2 3" xfId="42274"/>
    <cellStyle name="Обычный 3 17 14 2 2 2 3 2" xfId="42275"/>
    <cellStyle name="Обычный 3 17 14 2 2 2 4" xfId="42276"/>
    <cellStyle name="Обычный 3 17 14 2 2 3" xfId="42277"/>
    <cellStyle name="Обычный 3 17 14 2 2 3 2" xfId="42278"/>
    <cellStyle name="Обычный 3 17 14 2 2 3 2 2" xfId="42279"/>
    <cellStyle name="Обычный 3 17 14 2 2 3 3" xfId="42280"/>
    <cellStyle name="Обычный 3 17 14 2 2 4" xfId="42281"/>
    <cellStyle name="Обычный 3 17 14 2 2 4 2" xfId="42282"/>
    <cellStyle name="Обычный 3 17 14 2 2 5" xfId="42283"/>
    <cellStyle name="Обычный 3 17 14 2 3" xfId="42284"/>
    <cellStyle name="Обычный 3 17 14 2 3 2" xfId="42285"/>
    <cellStyle name="Обычный 3 17 14 2 3 2 2" xfId="42286"/>
    <cellStyle name="Обычный 3 17 14 2 3 2 2 2" xfId="42287"/>
    <cellStyle name="Обычный 3 17 14 2 3 2 2 2 2" xfId="42288"/>
    <cellStyle name="Обычный 3 17 14 2 3 2 2 3" xfId="42289"/>
    <cellStyle name="Обычный 3 17 14 2 3 2 3" xfId="42290"/>
    <cellStyle name="Обычный 3 17 14 2 3 2 3 2" xfId="42291"/>
    <cellStyle name="Обычный 3 17 14 2 3 2 4" xfId="42292"/>
    <cellStyle name="Обычный 3 17 14 2 3 3" xfId="42293"/>
    <cellStyle name="Обычный 3 17 14 2 3 3 2" xfId="42294"/>
    <cellStyle name="Обычный 3 17 14 2 3 3 2 2" xfId="42295"/>
    <cellStyle name="Обычный 3 17 14 2 3 3 3" xfId="42296"/>
    <cellStyle name="Обычный 3 17 14 2 3 4" xfId="42297"/>
    <cellStyle name="Обычный 3 17 14 2 3 4 2" xfId="42298"/>
    <cellStyle name="Обычный 3 17 14 2 3 5" xfId="42299"/>
    <cellStyle name="Обычный 3 17 14 2 4" xfId="42300"/>
    <cellStyle name="Обычный 3 17 14 2 4 2" xfId="42301"/>
    <cellStyle name="Обычный 3 17 14 2 4 2 2" xfId="42302"/>
    <cellStyle name="Обычный 3 17 14 2 4 2 2 2" xfId="42303"/>
    <cellStyle name="Обычный 3 17 14 2 4 2 3" xfId="42304"/>
    <cellStyle name="Обычный 3 17 14 2 4 3" xfId="42305"/>
    <cellStyle name="Обычный 3 17 14 2 4 3 2" xfId="42306"/>
    <cellStyle name="Обычный 3 17 14 2 4 4" xfId="42307"/>
    <cellStyle name="Обычный 3 17 14 2 5" xfId="42308"/>
    <cellStyle name="Обычный 3 17 14 2 5 2" xfId="42309"/>
    <cellStyle name="Обычный 3 17 14 2 5 2 2" xfId="42310"/>
    <cellStyle name="Обычный 3 17 14 2 5 3" xfId="42311"/>
    <cellStyle name="Обычный 3 17 14 2 6" xfId="42312"/>
    <cellStyle name="Обычный 3 17 14 2 6 2" xfId="42313"/>
    <cellStyle name="Обычный 3 17 14 2 7" xfId="42314"/>
    <cellStyle name="Обычный 3 17 14 3" xfId="42315"/>
    <cellStyle name="Обычный 3 17 14 3 2" xfId="42316"/>
    <cellStyle name="Обычный 3 17 14 3 2 2" xfId="42317"/>
    <cellStyle name="Обычный 3 17 14 3 2 2 2" xfId="42318"/>
    <cellStyle name="Обычный 3 17 14 3 2 2 2 2" xfId="42319"/>
    <cellStyle name="Обычный 3 17 14 3 2 2 3" xfId="42320"/>
    <cellStyle name="Обычный 3 17 14 3 2 3" xfId="42321"/>
    <cellStyle name="Обычный 3 17 14 3 2 3 2" xfId="42322"/>
    <cellStyle name="Обычный 3 17 14 3 2 4" xfId="42323"/>
    <cellStyle name="Обычный 3 17 14 3 3" xfId="42324"/>
    <cellStyle name="Обычный 3 17 14 3 3 2" xfId="42325"/>
    <cellStyle name="Обычный 3 17 14 3 3 2 2" xfId="42326"/>
    <cellStyle name="Обычный 3 17 14 3 3 3" xfId="42327"/>
    <cellStyle name="Обычный 3 17 14 3 4" xfId="42328"/>
    <cellStyle name="Обычный 3 17 14 3 4 2" xfId="42329"/>
    <cellStyle name="Обычный 3 17 14 3 5" xfId="42330"/>
    <cellStyle name="Обычный 3 17 14 4" xfId="42331"/>
    <cellStyle name="Обычный 3 17 14 4 2" xfId="42332"/>
    <cellStyle name="Обычный 3 17 14 4 2 2" xfId="42333"/>
    <cellStyle name="Обычный 3 17 14 4 2 2 2" xfId="42334"/>
    <cellStyle name="Обычный 3 17 14 4 2 2 2 2" xfId="42335"/>
    <cellStyle name="Обычный 3 17 14 4 2 2 3" xfId="42336"/>
    <cellStyle name="Обычный 3 17 14 4 2 3" xfId="42337"/>
    <cellStyle name="Обычный 3 17 14 4 2 3 2" xfId="42338"/>
    <cellStyle name="Обычный 3 17 14 4 2 4" xfId="42339"/>
    <cellStyle name="Обычный 3 17 14 4 3" xfId="42340"/>
    <cellStyle name="Обычный 3 17 14 4 3 2" xfId="42341"/>
    <cellStyle name="Обычный 3 17 14 4 3 2 2" xfId="42342"/>
    <cellStyle name="Обычный 3 17 14 4 3 3" xfId="42343"/>
    <cellStyle name="Обычный 3 17 14 4 4" xfId="42344"/>
    <cellStyle name="Обычный 3 17 14 4 4 2" xfId="42345"/>
    <cellStyle name="Обычный 3 17 14 4 5" xfId="42346"/>
    <cellStyle name="Обычный 3 17 14 5" xfId="42347"/>
    <cellStyle name="Обычный 3 17 14 5 2" xfId="42348"/>
    <cellStyle name="Обычный 3 17 14 5 2 2" xfId="42349"/>
    <cellStyle name="Обычный 3 17 14 5 2 2 2" xfId="42350"/>
    <cellStyle name="Обычный 3 17 14 5 2 3" xfId="42351"/>
    <cellStyle name="Обычный 3 17 14 5 3" xfId="42352"/>
    <cellStyle name="Обычный 3 17 14 5 3 2" xfId="42353"/>
    <cellStyle name="Обычный 3 17 14 5 4" xfId="42354"/>
    <cellStyle name="Обычный 3 17 14 6" xfId="42355"/>
    <cellStyle name="Обычный 3 17 14 6 2" xfId="42356"/>
    <cellStyle name="Обычный 3 17 14 6 2 2" xfId="42357"/>
    <cellStyle name="Обычный 3 17 14 6 3" xfId="42358"/>
    <cellStyle name="Обычный 3 17 14 7" xfId="42359"/>
    <cellStyle name="Обычный 3 17 14 7 2" xfId="42360"/>
    <cellStyle name="Обычный 3 17 14 8" xfId="42361"/>
    <cellStyle name="Обычный 3 17 15" xfId="42362"/>
    <cellStyle name="Обычный 3 17 15 2" xfId="42363"/>
    <cellStyle name="Обычный 3 17 15 2 2" xfId="42364"/>
    <cellStyle name="Обычный 3 17 15 2 2 2" xfId="42365"/>
    <cellStyle name="Обычный 3 17 15 2 2 2 2" xfId="42366"/>
    <cellStyle name="Обычный 3 17 15 2 2 2 2 2" xfId="42367"/>
    <cellStyle name="Обычный 3 17 15 2 2 2 2 2 2" xfId="42368"/>
    <cellStyle name="Обычный 3 17 15 2 2 2 2 3" xfId="42369"/>
    <cellStyle name="Обычный 3 17 15 2 2 2 3" xfId="42370"/>
    <cellStyle name="Обычный 3 17 15 2 2 2 3 2" xfId="42371"/>
    <cellStyle name="Обычный 3 17 15 2 2 2 4" xfId="42372"/>
    <cellStyle name="Обычный 3 17 15 2 2 3" xfId="42373"/>
    <cellStyle name="Обычный 3 17 15 2 2 3 2" xfId="42374"/>
    <cellStyle name="Обычный 3 17 15 2 2 3 2 2" xfId="42375"/>
    <cellStyle name="Обычный 3 17 15 2 2 3 3" xfId="42376"/>
    <cellStyle name="Обычный 3 17 15 2 2 4" xfId="42377"/>
    <cellStyle name="Обычный 3 17 15 2 2 4 2" xfId="42378"/>
    <cellStyle name="Обычный 3 17 15 2 2 5" xfId="42379"/>
    <cellStyle name="Обычный 3 17 15 2 3" xfId="42380"/>
    <cellStyle name="Обычный 3 17 15 2 3 2" xfId="42381"/>
    <cellStyle name="Обычный 3 17 15 2 3 2 2" xfId="42382"/>
    <cellStyle name="Обычный 3 17 15 2 3 2 2 2" xfId="42383"/>
    <cellStyle name="Обычный 3 17 15 2 3 2 2 2 2" xfId="42384"/>
    <cellStyle name="Обычный 3 17 15 2 3 2 2 3" xfId="42385"/>
    <cellStyle name="Обычный 3 17 15 2 3 2 3" xfId="42386"/>
    <cellStyle name="Обычный 3 17 15 2 3 2 3 2" xfId="42387"/>
    <cellStyle name="Обычный 3 17 15 2 3 2 4" xfId="42388"/>
    <cellStyle name="Обычный 3 17 15 2 3 3" xfId="42389"/>
    <cellStyle name="Обычный 3 17 15 2 3 3 2" xfId="42390"/>
    <cellStyle name="Обычный 3 17 15 2 3 3 2 2" xfId="42391"/>
    <cellStyle name="Обычный 3 17 15 2 3 3 3" xfId="42392"/>
    <cellStyle name="Обычный 3 17 15 2 3 4" xfId="42393"/>
    <cellStyle name="Обычный 3 17 15 2 3 4 2" xfId="42394"/>
    <cellStyle name="Обычный 3 17 15 2 3 5" xfId="42395"/>
    <cellStyle name="Обычный 3 17 15 2 4" xfId="42396"/>
    <cellStyle name="Обычный 3 17 15 2 4 2" xfId="42397"/>
    <cellStyle name="Обычный 3 17 15 2 4 2 2" xfId="42398"/>
    <cellStyle name="Обычный 3 17 15 2 4 2 2 2" xfId="42399"/>
    <cellStyle name="Обычный 3 17 15 2 4 2 3" xfId="42400"/>
    <cellStyle name="Обычный 3 17 15 2 4 3" xfId="42401"/>
    <cellStyle name="Обычный 3 17 15 2 4 3 2" xfId="42402"/>
    <cellStyle name="Обычный 3 17 15 2 4 4" xfId="42403"/>
    <cellStyle name="Обычный 3 17 15 2 5" xfId="42404"/>
    <cellStyle name="Обычный 3 17 15 2 5 2" xfId="42405"/>
    <cellStyle name="Обычный 3 17 15 2 5 2 2" xfId="42406"/>
    <cellStyle name="Обычный 3 17 15 2 5 3" xfId="42407"/>
    <cellStyle name="Обычный 3 17 15 2 6" xfId="42408"/>
    <cellStyle name="Обычный 3 17 15 2 6 2" xfId="42409"/>
    <cellStyle name="Обычный 3 17 15 2 7" xfId="42410"/>
    <cellStyle name="Обычный 3 17 15 3" xfId="42411"/>
    <cellStyle name="Обычный 3 17 15 3 2" xfId="42412"/>
    <cellStyle name="Обычный 3 17 15 3 2 2" xfId="42413"/>
    <cellStyle name="Обычный 3 17 15 3 2 2 2" xfId="42414"/>
    <cellStyle name="Обычный 3 17 15 3 2 2 2 2" xfId="42415"/>
    <cellStyle name="Обычный 3 17 15 3 2 2 3" xfId="42416"/>
    <cellStyle name="Обычный 3 17 15 3 2 3" xfId="42417"/>
    <cellStyle name="Обычный 3 17 15 3 2 3 2" xfId="42418"/>
    <cellStyle name="Обычный 3 17 15 3 2 4" xfId="42419"/>
    <cellStyle name="Обычный 3 17 15 3 3" xfId="42420"/>
    <cellStyle name="Обычный 3 17 15 3 3 2" xfId="42421"/>
    <cellStyle name="Обычный 3 17 15 3 3 2 2" xfId="42422"/>
    <cellStyle name="Обычный 3 17 15 3 3 3" xfId="42423"/>
    <cellStyle name="Обычный 3 17 15 3 4" xfId="42424"/>
    <cellStyle name="Обычный 3 17 15 3 4 2" xfId="42425"/>
    <cellStyle name="Обычный 3 17 15 3 5" xfId="42426"/>
    <cellStyle name="Обычный 3 17 15 4" xfId="42427"/>
    <cellStyle name="Обычный 3 17 15 4 2" xfId="42428"/>
    <cellStyle name="Обычный 3 17 15 4 2 2" xfId="42429"/>
    <cellStyle name="Обычный 3 17 15 4 2 2 2" xfId="42430"/>
    <cellStyle name="Обычный 3 17 15 4 2 2 2 2" xfId="42431"/>
    <cellStyle name="Обычный 3 17 15 4 2 2 3" xfId="42432"/>
    <cellStyle name="Обычный 3 17 15 4 2 3" xfId="42433"/>
    <cellStyle name="Обычный 3 17 15 4 2 3 2" xfId="42434"/>
    <cellStyle name="Обычный 3 17 15 4 2 4" xfId="42435"/>
    <cellStyle name="Обычный 3 17 15 4 3" xfId="42436"/>
    <cellStyle name="Обычный 3 17 15 4 3 2" xfId="42437"/>
    <cellStyle name="Обычный 3 17 15 4 3 2 2" xfId="42438"/>
    <cellStyle name="Обычный 3 17 15 4 3 3" xfId="42439"/>
    <cellStyle name="Обычный 3 17 15 4 4" xfId="42440"/>
    <cellStyle name="Обычный 3 17 15 4 4 2" xfId="42441"/>
    <cellStyle name="Обычный 3 17 15 4 5" xfId="42442"/>
    <cellStyle name="Обычный 3 17 15 5" xfId="42443"/>
    <cellStyle name="Обычный 3 17 15 5 2" xfId="42444"/>
    <cellStyle name="Обычный 3 17 15 5 2 2" xfId="42445"/>
    <cellStyle name="Обычный 3 17 15 5 2 2 2" xfId="42446"/>
    <cellStyle name="Обычный 3 17 15 5 2 3" xfId="42447"/>
    <cellStyle name="Обычный 3 17 15 5 3" xfId="42448"/>
    <cellStyle name="Обычный 3 17 15 5 3 2" xfId="42449"/>
    <cellStyle name="Обычный 3 17 15 5 4" xfId="42450"/>
    <cellStyle name="Обычный 3 17 15 6" xfId="42451"/>
    <cellStyle name="Обычный 3 17 15 6 2" xfId="42452"/>
    <cellStyle name="Обычный 3 17 15 6 2 2" xfId="42453"/>
    <cellStyle name="Обычный 3 17 15 6 3" xfId="42454"/>
    <cellStyle name="Обычный 3 17 15 7" xfId="42455"/>
    <cellStyle name="Обычный 3 17 15 7 2" xfId="42456"/>
    <cellStyle name="Обычный 3 17 15 8" xfId="42457"/>
    <cellStyle name="Обычный 3 17 16" xfId="42458"/>
    <cellStyle name="Обычный 3 17 16 2" xfId="42459"/>
    <cellStyle name="Обычный 3 17 16 2 2" xfId="42460"/>
    <cellStyle name="Обычный 3 17 16 2 2 2" xfId="42461"/>
    <cellStyle name="Обычный 3 17 16 2 2 2 2" xfId="42462"/>
    <cellStyle name="Обычный 3 17 16 2 2 2 2 2" xfId="42463"/>
    <cellStyle name="Обычный 3 17 16 2 2 2 2 2 2" xfId="42464"/>
    <cellStyle name="Обычный 3 17 16 2 2 2 2 3" xfId="42465"/>
    <cellStyle name="Обычный 3 17 16 2 2 2 3" xfId="42466"/>
    <cellStyle name="Обычный 3 17 16 2 2 2 3 2" xfId="42467"/>
    <cellStyle name="Обычный 3 17 16 2 2 2 4" xfId="42468"/>
    <cellStyle name="Обычный 3 17 16 2 2 3" xfId="42469"/>
    <cellStyle name="Обычный 3 17 16 2 2 3 2" xfId="42470"/>
    <cellStyle name="Обычный 3 17 16 2 2 3 2 2" xfId="42471"/>
    <cellStyle name="Обычный 3 17 16 2 2 3 3" xfId="42472"/>
    <cellStyle name="Обычный 3 17 16 2 2 4" xfId="42473"/>
    <cellStyle name="Обычный 3 17 16 2 2 4 2" xfId="42474"/>
    <cellStyle name="Обычный 3 17 16 2 2 5" xfId="42475"/>
    <cellStyle name="Обычный 3 17 16 2 3" xfId="42476"/>
    <cellStyle name="Обычный 3 17 16 2 3 2" xfId="42477"/>
    <cellStyle name="Обычный 3 17 16 2 3 2 2" xfId="42478"/>
    <cellStyle name="Обычный 3 17 16 2 3 2 2 2" xfId="42479"/>
    <cellStyle name="Обычный 3 17 16 2 3 2 2 2 2" xfId="42480"/>
    <cellStyle name="Обычный 3 17 16 2 3 2 2 3" xfId="42481"/>
    <cellStyle name="Обычный 3 17 16 2 3 2 3" xfId="42482"/>
    <cellStyle name="Обычный 3 17 16 2 3 2 3 2" xfId="42483"/>
    <cellStyle name="Обычный 3 17 16 2 3 2 4" xfId="42484"/>
    <cellStyle name="Обычный 3 17 16 2 3 3" xfId="42485"/>
    <cellStyle name="Обычный 3 17 16 2 3 3 2" xfId="42486"/>
    <cellStyle name="Обычный 3 17 16 2 3 3 2 2" xfId="42487"/>
    <cellStyle name="Обычный 3 17 16 2 3 3 3" xfId="42488"/>
    <cellStyle name="Обычный 3 17 16 2 3 4" xfId="42489"/>
    <cellStyle name="Обычный 3 17 16 2 3 4 2" xfId="42490"/>
    <cellStyle name="Обычный 3 17 16 2 3 5" xfId="42491"/>
    <cellStyle name="Обычный 3 17 16 2 4" xfId="42492"/>
    <cellStyle name="Обычный 3 17 16 2 4 2" xfId="42493"/>
    <cellStyle name="Обычный 3 17 16 2 4 2 2" xfId="42494"/>
    <cellStyle name="Обычный 3 17 16 2 4 2 2 2" xfId="42495"/>
    <cellStyle name="Обычный 3 17 16 2 4 2 3" xfId="42496"/>
    <cellStyle name="Обычный 3 17 16 2 4 3" xfId="42497"/>
    <cellStyle name="Обычный 3 17 16 2 4 3 2" xfId="42498"/>
    <cellStyle name="Обычный 3 17 16 2 4 4" xfId="42499"/>
    <cellStyle name="Обычный 3 17 16 2 5" xfId="42500"/>
    <cellStyle name="Обычный 3 17 16 2 5 2" xfId="42501"/>
    <cellStyle name="Обычный 3 17 16 2 5 2 2" xfId="42502"/>
    <cellStyle name="Обычный 3 17 16 2 5 3" xfId="42503"/>
    <cellStyle name="Обычный 3 17 16 2 6" xfId="42504"/>
    <cellStyle name="Обычный 3 17 16 2 6 2" xfId="42505"/>
    <cellStyle name="Обычный 3 17 16 2 7" xfId="42506"/>
    <cellStyle name="Обычный 3 17 16 3" xfId="42507"/>
    <cellStyle name="Обычный 3 17 16 3 2" xfId="42508"/>
    <cellStyle name="Обычный 3 17 16 3 2 2" xfId="42509"/>
    <cellStyle name="Обычный 3 17 16 3 2 2 2" xfId="42510"/>
    <cellStyle name="Обычный 3 17 16 3 2 2 2 2" xfId="42511"/>
    <cellStyle name="Обычный 3 17 16 3 2 2 3" xfId="42512"/>
    <cellStyle name="Обычный 3 17 16 3 2 3" xfId="42513"/>
    <cellStyle name="Обычный 3 17 16 3 2 3 2" xfId="42514"/>
    <cellStyle name="Обычный 3 17 16 3 2 4" xfId="42515"/>
    <cellStyle name="Обычный 3 17 16 3 3" xfId="42516"/>
    <cellStyle name="Обычный 3 17 16 3 3 2" xfId="42517"/>
    <cellStyle name="Обычный 3 17 16 3 3 2 2" xfId="42518"/>
    <cellStyle name="Обычный 3 17 16 3 3 3" xfId="42519"/>
    <cellStyle name="Обычный 3 17 16 3 4" xfId="42520"/>
    <cellStyle name="Обычный 3 17 16 3 4 2" xfId="42521"/>
    <cellStyle name="Обычный 3 17 16 3 5" xfId="42522"/>
    <cellStyle name="Обычный 3 17 16 4" xfId="42523"/>
    <cellStyle name="Обычный 3 17 16 4 2" xfId="42524"/>
    <cellStyle name="Обычный 3 17 16 4 2 2" xfId="42525"/>
    <cellStyle name="Обычный 3 17 16 4 2 2 2" xfId="42526"/>
    <cellStyle name="Обычный 3 17 16 4 2 2 2 2" xfId="42527"/>
    <cellStyle name="Обычный 3 17 16 4 2 2 3" xfId="42528"/>
    <cellStyle name="Обычный 3 17 16 4 2 3" xfId="42529"/>
    <cellStyle name="Обычный 3 17 16 4 2 3 2" xfId="42530"/>
    <cellStyle name="Обычный 3 17 16 4 2 4" xfId="42531"/>
    <cellStyle name="Обычный 3 17 16 4 3" xfId="42532"/>
    <cellStyle name="Обычный 3 17 16 4 3 2" xfId="42533"/>
    <cellStyle name="Обычный 3 17 16 4 3 2 2" xfId="42534"/>
    <cellStyle name="Обычный 3 17 16 4 3 3" xfId="42535"/>
    <cellStyle name="Обычный 3 17 16 4 4" xfId="42536"/>
    <cellStyle name="Обычный 3 17 16 4 4 2" xfId="42537"/>
    <cellStyle name="Обычный 3 17 16 4 5" xfId="42538"/>
    <cellStyle name="Обычный 3 17 16 5" xfId="42539"/>
    <cellStyle name="Обычный 3 17 16 5 2" xfId="42540"/>
    <cellStyle name="Обычный 3 17 16 5 2 2" xfId="42541"/>
    <cellStyle name="Обычный 3 17 16 5 2 2 2" xfId="42542"/>
    <cellStyle name="Обычный 3 17 16 5 2 3" xfId="42543"/>
    <cellStyle name="Обычный 3 17 16 5 3" xfId="42544"/>
    <cellStyle name="Обычный 3 17 16 5 3 2" xfId="42545"/>
    <cellStyle name="Обычный 3 17 16 5 4" xfId="42546"/>
    <cellStyle name="Обычный 3 17 16 6" xfId="42547"/>
    <cellStyle name="Обычный 3 17 16 6 2" xfId="42548"/>
    <cellStyle name="Обычный 3 17 16 6 2 2" xfId="42549"/>
    <cellStyle name="Обычный 3 17 16 6 3" xfId="42550"/>
    <cellStyle name="Обычный 3 17 16 7" xfId="42551"/>
    <cellStyle name="Обычный 3 17 16 7 2" xfId="42552"/>
    <cellStyle name="Обычный 3 17 16 8" xfId="42553"/>
    <cellStyle name="Обычный 3 17 17" xfId="42554"/>
    <cellStyle name="Обычный 3 17 17 2" xfId="42555"/>
    <cellStyle name="Обычный 3 17 17 2 2" xfId="42556"/>
    <cellStyle name="Обычный 3 17 17 2 2 2" xfId="42557"/>
    <cellStyle name="Обычный 3 17 17 2 2 2 2" xfId="42558"/>
    <cellStyle name="Обычный 3 17 17 2 2 2 2 2" xfId="42559"/>
    <cellStyle name="Обычный 3 17 17 2 2 2 2 2 2" xfId="42560"/>
    <cellStyle name="Обычный 3 17 17 2 2 2 2 3" xfId="42561"/>
    <cellStyle name="Обычный 3 17 17 2 2 2 3" xfId="42562"/>
    <cellStyle name="Обычный 3 17 17 2 2 2 3 2" xfId="42563"/>
    <cellStyle name="Обычный 3 17 17 2 2 2 4" xfId="42564"/>
    <cellStyle name="Обычный 3 17 17 2 2 3" xfId="42565"/>
    <cellStyle name="Обычный 3 17 17 2 2 3 2" xfId="42566"/>
    <cellStyle name="Обычный 3 17 17 2 2 3 2 2" xfId="42567"/>
    <cellStyle name="Обычный 3 17 17 2 2 3 3" xfId="42568"/>
    <cellStyle name="Обычный 3 17 17 2 2 4" xfId="42569"/>
    <cellStyle name="Обычный 3 17 17 2 2 4 2" xfId="42570"/>
    <cellStyle name="Обычный 3 17 17 2 2 5" xfId="42571"/>
    <cellStyle name="Обычный 3 17 17 2 3" xfId="42572"/>
    <cellStyle name="Обычный 3 17 17 2 3 2" xfId="42573"/>
    <cellStyle name="Обычный 3 17 17 2 3 2 2" xfId="42574"/>
    <cellStyle name="Обычный 3 17 17 2 3 2 2 2" xfId="42575"/>
    <cellStyle name="Обычный 3 17 17 2 3 2 2 2 2" xfId="42576"/>
    <cellStyle name="Обычный 3 17 17 2 3 2 2 3" xfId="42577"/>
    <cellStyle name="Обычный 3 17 17 2 3 2 3" xfId="42578"/>
    <cellStyle name="Обычный 3 17 17 2 3 2 3 2" xfId="42579"/>
    <cellStyle name="Обычный 3 17 17 2 3 2 4" xfId="42580"/>
    <cellStyle name="Обычный 3 17 17 2 3 3" xfId="42581"/>
    <cellStyle name="Обычный 3 17 17 2 3 3 2" xfId="42582"/>
    <cellStyle name="Обычный 3 17 17 2 3 3 2 2" xfId="42583"/>
    <cellStyle name="Обычный 3 17 17 2 3 3 3" xfId="42584"/>
    <cellStyle name="Обычный 3 17 17 2 3 4" xfId="42585"/>
    <cellStyle name="Обычный 3 17 17 2 3 4 2" xfId="42586"/>
    <cellStyle name="Обычный 3 17 17 2 3 5" xfId="42587"/>
    <cellStyle name="Обычный 3 17 17 2 4" xfId="42588"/>
    <cellStyle name="Обычный 3 17 17 2 4 2" xfId="42589"/>
    <cellStyle name="Обычный 3 17 17 2 4 2 2" xfId="42590"/>
    <cellStyle name="Обычный 3 17 17 2 4 2 2 2" xfId="42591"/>
    <cellStyle name="Обычный 3 17 17 2 4 2 3" xfId="42592"/>
    <cellStyle name="Обычный 3 17 17 2 4 3" xfId="42593"/>
    <cellStyle name="Обычный 3 17 17 2 4 3 2" xfId="42594"/>
    <cellStyle name="Обычный 3 17 17 2 4 4" xfId="42595"/>
    <cellStyle name="Обычный 3 17 17 2 5" xfId="42596"/>
    <cellStyle name="Обычный 3 17 17 2 5 2" xfId="42597"/>
    <cellStyle name="Обычный 3 17 17 2 5 2 2" xfId="42598"/>
    <cellStyle name="Обычный 3 17 17 2 5 3" xfId="42599"/>
    <cellStyle name="Обычный 3 17 17 2 6" xfId="42600"/>
    <cellStyle name="Обычный 3 17 17 2 6 2" xfId="42601"/>
    <cellStyle name="Обычный 3 17 17 2 7" xfId="42602"/>
    <cellStyle name="Обычный 3 17 17 3" xfId="42603"/>
    <cellStyle name="Обычный 3 17 17 3 2" xfId="42604"/>
    <cellStyle name="Обычный 3 17 17 3 2 2" xfId="42605"/>
    <cellStyle name="Обычный 3 17 17 3 2 2 2" xfId="42606"/>
    <cellStyle name="Обычный 3 17 17 3 2 2 2 2" xfId="42607"/>
    <cellStyle name="Обычный 3 17 17 3 2 2 3" xfId="42608"/>
    <cellStyle name="Обычный 3 17 17 3 2 3" xfId="42609"/>
    <cellStyle name="Обычный 3 17 17 3 2 3 2" xfId="42610"/>
    <cellStyle name="Обычный 3 17 17 3 2 4" xfId="42611"/>
    <cellStyle name="Обычный 3 17 17 3 3" xfId="42612"/>
    <cellStyle name="Обычный 3 17 17 3 3 2" xfId="42613"/>
    <cellStyle name="Обычный 3 17 17 3 3 2 2" xfId="42614"/>
    <cellStyle name="Обычный 3 17 17 3 3 3" xfId="42615"/>
    <cellStyle name="Обычный 3 17 17 3 4" xfId="42616"/>
    <cellStyle name="Обычный 3 17 17 3 4 2" xfId="42617"/>
    <cellStyle name="Обычный 3 17 17 3 5" xfId="42618"/>
    <cellStyle name="Обычный 3 17 17 4" xfId="42619"/>
    <cellStyle name="Обычный 3 17 17 4 2" xfId="42620"/>
    <cellStyle name="Обычный 3 17 17 4 2 2" xfId="42621"/>
    <cellStyle name="Обычный 3 17 17 4 2 2 2" xfId="42622"/>
    <cellStyle name="Обычный 3 17 17 4 2 2 2 2" xfId="42623"/>
    <cellStyle name="Обычный 3 17 17 4 2 2 3" xfId="42624"/>
    <cellStyle name="Обычный 3 17 17 4 2 3" xfId="42625"/>
    <cellStyle name="Обычный 3 17 17 4 2 3 2" xfId="42626"/>
    <cellStyle name="Обычный 3 17 17 4 2 4" xfId="42627"/>
    <cellStyle name="Обычный 3 17 17 4 3" xfId="42628"/>
    <cellStyle name="Обычный 3 17 17 4 3 2" xfId="42629"/>
    <cellStyle name="Обычный 3 17 17 4 3 2 2" xfId="42630"/>
    <cellStyle name="Обычный 3 17 17 4 3 3" xfId="42631"/>
    <cellStyle name="Обычный 3 17 17 4 4" xfId="42632"/>
    <cellStyle name="Обычный 3 17 17 4 4 2" xfId="42633"/>
    <cellStyle name="Обычный 3 17 17 4 5" xfId="42634"/>
    <cellStyle name="Обычный 3 17 17 5" xfId="42635"/>
    <cellStyle name="Обычный 3 17 17 5 2" xfId="42636"/>
    <cellStyle name="Обычный 3 17 17 5 2 2" xfId="42637"/>
    <cellStyle name="Обычный 3 17 17 5 2 2 2" xfId="42638"/>
    <cellStyle name="Обычный 3 17 17 5 2 3" xfId="42639"/>
    <cellStyle name="Обычный 3 17 17 5 3" xfId="42640"/>
    <cellStyle name="Обычный 3 17 17 5 3 2" xfId="42641"/>
    <cellStyle name="Обычный 3 17 17 5 4" xfId="42642"/>
    <cellStyle name="Обычный 3 17 17 6" xfId="42643"/>
    <cellStyle name="Обычный 3 17 17 6 2" xfId="42644"/>
    <cellStyle name="Обычный 3 17 17 6 2 2" xfId="42645"/>
    <cellStyle name="Обычный 3 17 17 6 3" xfId="42646"/>
    <cellStyle name="Обычный 3 17 17 7" xfId="42647"/>
    <cellStyle name="Обычный 3 17 17 7 2" xfId="42648"/>
    <cellStyle name="Обычный 3 17 17 8" xfId="42649"/>
    <cellStyle name="Обычный 3 17 18" xfId="42650"/>
    <cellStyle name="Обычный 3 17 18 2" xfId="42651"/>
    <cellStyle name="Обычный 3 17 18 2 2" xfId="42652"/>
    <cellStyle name="Обычный 3 17 18 2 2 2" xfId="42653"/>
    <cellStyle name="Обычный 3 17 18 2 2 2 2" xfId="42654"/>
    <cellStyle name="Обычный 3 17 18 2 2 2 2 2" xfId="42655"/>
    <cellStyle name="Обычный 3 17 18 2 2 2 2 2 2" xfId="42656"/>
    <cellStyle name="Обычный 3 17 18 2 2 2 2 3" xfId="42657"/>
    <cellStyle name="Обычный 3 17 18 2 2 2 3" xfId="42658"/>
    <cellStyle name="Обычный 3 17 18 2 2 2 3 2" xfId="42659"/>
    <cellStyle name="Обычный 3 17 18 2 2 2 4" xfId="42660"/>
    <cellStyle name="Обычный 3 17 18 2 2 3" xfId="42661"/>
    <cellStyle name="Обычный 3 17 18 2 2 3 2" xfId="42662"/>
    <cellStyle name="Обычный 3 17 18 2 2 3 2 2" xfId="42663"/>
    <cellStyle name="Обычный 3 17 18 2 2 3 3" xfId="42664"/>
    <cellStyle name="Обычный 3 17 18 2 2 4" xfId="42665"/>
    <cellStyle name="Обычный 3 17 18 2 2 4 2" xfId="42666"/>
    <cellStyle name="Обычный 3 17 18 2 2 5" xfId="42667"/>
    <cellStyle name="Обычный 3 17 18 2 3" xfId="42668"/>
    <cellStyle name="Обычный 3 17 18 2 3 2" xfId="42669"/>
    <cellStyle name="Обычный 3 17 18 2 3 2 2" xfId="42670"/>
    <cellStyle name="Обычный 3 17 18 2 3 2 2 2" xfId="42671"/>
    <cellStyle name="Обычный 3 17 18 2 3 2 2 2 2" xfId="42672"/>
    <cellStyle name="Обычный 3 17 18 2 3 2 2 3" xfId="42673"/>
    <cellStyle name="Обычный 3 17 18 2 3 2 3" xfId="42674"/>
    <cellStyle name="Обычный 3 17 18 2 3 2 3 2" xfId="42675"/>
    <cellStyle name="Обычный 3 17 18 2 3 2 4" xfId="42676"/>
    <cellStyle name="Обычный 3 17 18 2 3 3" xfId="42677"/>
    <cellStyle name="Обычный 3 17 18 2 3 3 2" xfId="42678"/>
    <cellStyle name="Обычный 3 17 18 2 3 3 2 2" xfId="42679"/>
    <cellStyle name="Обычный 3 17 18 2 3 3 3" xfId="42680"/>
    <cellStyle name="Обычный 3 17 18 2 3 4" xfId="42681"/>
    <cellStyle name="Обычный 3 17 18 2 3 4 2" xfId="42682"/>
    <cellStyle name="Обычный 3 17 18 2 3 5" xfId="42683"/>
    <cellStyle name="Обычный 3 17 18 2 4" xfId="42684"/>
    <cellStyle name="Обычный 3 17 18 2 4 2" xfId="42685"/>
    <cellStyle name="Обычный 3 17 18 2 4 2 2" xfId="42686"/>
    <cellStyle name="Обычный 3 17 18 2 4 2 2 2" xfId="42687"/>
    <cellStyle name="Обычный 3 17 18 2 4 2 3" xfId="42688"/>
    <cellStyle name="Обычный 3 17 18 2 4 3" xfId="42689"/>
    <cellStyle name="Обычный 3 17 18 2 4 3 2" xfId="42690"/>
    <cellStyle name="Обычный 3 17 18 2 4 4" xfId="42691"/>
    <cellStyle name="Обычный 3 17 18 2 5" xfId="42692"/>
    <cellStyle name="Обычный 3 17 18 2 5 2" xfId="42693"/>
    <cellStyle name="Обычный 3 17 18 2 5 2 2" xfId="42694"/>
    <cellStyle name="Обычный 3 17 18 2 5 3" xfId="42695"/>
    <cellStyle name="Обычный 3 17 18 2 6" xfId="42696"/>
    <cellStyle name="Обычный 3 17 18 2 6 2" xfId="42697"/>
    <cellStyle name="Обычный 3 17 18 2 7" xfId="42698"/>
    <cellStyle name="Обычный 3 17 18 3" xfId="42699"/>
    <cellStyle name="Обычный 3 17 18 3 2" xfId="42700"/>
    <cellStyle name="Обычный 3 17 18 3 2 2" xfId="42701"/>
    <cellStyle name="Обычный 3 17 18 3 2 2 2" xfId="42702"/>
    <cellStyle name="Обычный 3 17 18 3 2 2 2 2" xfId="42703"/>
    <cellStyle name="Обычный 3 17 18 3 2 2 3" xfId="42704"/>
    <cellStyle name="Обычный 3 17 18 3 2 3" xfId="42705"/>
    <cellStyle name="Обычный 3 17 18 3 2 3 2" xfId="42706"/>
    <cellStyle name="Обычный 3 17 18 3 2 4" xfId="42707"/>
    <cellStyle name="Обычный 3 17 18 3 3" xfId="42708"/>
    <cellStyle name="Обычный 3 17 18 3 3 2" xfId="42709"/>
    <cellStyle name="Обычный 3 17 18 3 3 2 2" xfId="42710"/>
    <cellStyle name="Обычный 3 17 18 3 3 3" xfId="42711"/>
    <cellStyle name="Обычный 3 17 18 3 4" xfId="42712"/>
    <cellStyle name="Обычный 3 17 18 3 4 2" xfId="42713"/>
    <cellStyle name="Обычный 3 17 18 3 5" xfId="42714"/>
    <cellStyle name="Обычный 3 17 18 4" xfId="42715"/>
    <cellStyle name="Обычный 3 17 18 4 2" xfId="42716"/>
    <cellStyle name="Обычный 3 17 18 4 2 2" xfId="42717"/>
    <cellStyle name="Обычный 3 17 18 4 2 2 2" xfId="42718"/>
    <cellStyle name="Обычный 3 17 18 4 2 2 2 2" xfId="42719"/>
    <cellStyle name="Обычный 3 17 18 4 2 2 3" xfId="42720"/>
    <cellStyle name="Обычный 3 17 18 4 2 3" xfId="42721"/>
    <cellStyle name="Обычный 3 17 18 4 2 3 2" xfId="42722"/>
    <cellStyle name="Обычный 3 17 18 4 2 4" xfId="42723"/>
    <cellStyle name="Обычный 3 17 18 4 3" xfId="42724"/>
    <cellStyle name="Обычный 3 17 18 4 3 2" xfId="42725"/>
    <cellStyle name="Обычный 3 17 18 4 3 2 2" xfId="42726"/>
    <cellStyle name="Обычный 3 17 18 4 3 3" xfId="42727"/>
    <cellStyle name="Обычный 3 17 18 4 4" xfId="42728"/>
    <cellStyle name="Обычный 3 17 18 4 4 2" xfId="42729"/>
    <cellStyle name="Обычный 3 17 18 4 5" xfId="42730"/>
    <cellStyle name="Обычный 3 17 18 5" xfId="42731"/>
    <cellStyle name="Обычный 3 17 18 5 2" xfId="42732"/>
    <cellStyle name="Обычный 3 17 18 5 2 2" xfId="42733"/>
    <cellStyle name="Обычный 3 17 18 5 2 2 2" xfId="42734"/>
    <cellStyle name="Обычный 3 17 18 5 2 3" xfId="42735"/>
    <cellStyle name="Обычный 3 17 18 5 3" xfId="42736"/>
    <cellStyle name="Обычный 3 17 18 5 3 2" xfId="42737"/>
    <cellStyle name="Обычный 3 17 18 5 4" xfId="42738"/>
    <cellStyle name="Обычный 3 17 18 6" xfId="42739"/>
    <cellStyle name="Обычный 3 17 18 6 2" xfId="42740"/>
    <cellStyle name="Обычный 3 17 18 6 2 2" xfId="42741"/>
    <cellStyle name="Обычный 3 17 18 6 3" xfId="42742"/>
    <cellStyle name="Обычный 3 17 18 7" xfId="42743"/>
    <cellStyle name="Обычный 3 17 18 7 2" xfId="42744"/>
    <cellStyle name="Обычный 3 17 18 8" xfId="42745"/>
    <cellStyle name="Обычный 3 17 19" xfId="42746"/>
    <cellStyle name="Обычный 3 17 19 2" xfId="42747"/>
    <cellStyle name="Обычный 3 17 19 2 2" xfId="42748"/>
    <cellStyle name="Обычный 3 17 19 2 2 2" xfId="42749"/>
    <cellStyle name="Обычный 3 17 19 2 2 2 2" xfId="42750"/>
    <cellStyle name="Обычный 3 17 19 2 2 2 2 2" xfId="42751"/>
    <cellStyle name="Обычный 3 17 19 2 2 2 2 2 2" xfId="42752"/>
    <cellStyle name="Обычный 3 17 19 2 2 2 2 3" xfId="42753"/>
    <cellStyle name="Обычный 3 17 19 2 2 2 3" xfId="42754"/>
    <cellStyle name="Обычный 3 17 19 2 2 2 3 2" xfId="42755"/>
    <cellStyle name="Обычный 3 17 19 2 2 2 4" xfId="42756"/>
    <cellStyle name="Обычный 3 17 19 2 2 3" xfId="42757"/>
    <cellStyle name="Обычный 3 17 19 2 2 3 2" xfId="42758"/>
    <cellStyle name="Обычный 3 17 19 2 2 3 2 2" xfId="42759"/>
    <cellStyle name="Обычный 3 17 19 2 2 3 3" xfId="42760"/>
    <cellStyle name="Обычный 3 17 19 2 2 4" xfId="42761"/>
    <cellStyle name="Обычный 3 17 19 2 2 4 2" xfId="42762"/>
    <cellStyle name="Обычный 3 17 19 2 2 5" xfId="42763"/>
    <cellStyle name="Обычный 3 17 19 2 3" xfId="42764"/>
    <cellStyle name="Обычный 3 17 19 2 3 2" xfId="42765"/>
    <cellStyle name="Обычный 3 17 19 2 3 2 2" xfId="42766"/>
    <cellStyle name="Обычный 3 17 19 2 3 2 2 2" xfId="42767"/>
    <cellStyle name="Обычный 3 17 19 2 3 2 2 2 2" xfId="42768"/>
    <cellStyle name="Обычный 3 17 19 2 3 2 2 3" xfId="42769"/>
    <cellStyle name="Обычный 3 17 19 2 3 2 3" xfId="42770"/>
    <cellStyle name="Обычный 3 17 19 2 3 2 3 2" xfId="42771"/>
    <cellStyle name="Обычный 3 17 19 2 3 2 4" xfId="42772"/>
    <cellStyle name="Обычный 3 17 19 2 3 3" xfId="42773"/>
    <cellStyle name="Обычный 3 17 19 2 3 3 2" xfId="42774"/>
    <cellStyle name="Обычный 3 17 19 2 3 3 2 2" xfId="42775"/>
    <cellStyle name="Обычный 3 17 19 2 3 3 3" xfId="42776"/>
    <cellStyle name="Обычный 3 17 19 2 3 4" xfId="42777"/>
    <cellStyle name="Обычный 3 17 19 2 3 4 2" xfId="42778"/>
    <cellStyle name="Обычный 3 17 19 2 3 5" xfId="42779"/>
    <cellStyle name="Обычный 3 17 19 2 4" xfId="42780"/>
    <cellStyle name="Обычный 3 17 19 2 4 2" xfId="42781"/>
    <cellStyle name="Обычный 3 17 19 2 4 2 2" xfId="42782"/>
    <cellStyle name="Обычный 3 17 19 2 4 2 2 2" xfId="42783"/>
    <cellStyle name="Обычный 3 17 19 2 4 2 3" xfId="42784"/>
    <cellStyle name="Обычный 3 17 19 2 4 3" xfId="42785"/>
    <cellStyle name="Обычный 3 17 19 2 4 3 2" xfId="42786"/>
    <cellStyle name="Обычный 3 17 19 2 4 4" xfId="42787"/>
    <cellStyle name="Обычный 3 17 19 2 5" xfId="42788"/>
    <cellStyle name="Обычный 3 17 19 2 5 2" xfId="42789"/>
    <cellStyle name="Обычный 3 17 19 2 5 2 2" xfId="42790"/>
    <cellStyle name="Обычный 3 17 19 2 5 3" xfId="42791"/>
    <cellStyle name="Обычный 3 17 19 2 6" xfId="42792"/>
    <cellStyle name="Обычный 3 17 19 2 6 2" xfId="42793"/>
    <cellStyle name="Обычный 3 17 19 2 7" xfId="42794"/>
    <cellStyle name="Обычный 3 17 19 3" xfId="42795"/>
    <cellStyle name="Обычный 3 17 19 3 2" xfId="42796"/>
    <cellStyle name="Обычный 3 17 19 3 2 2" xfId="42797"/>
    <cellStyle name="Обычный 3 17 19 3 2 2 2" xfId="42798"/>
    <cellStyle name="Обычный 3 17 19 3 2 2 2 2" xfId="42799"/>
    <cellStyle name="Обычный 3 17 19 3 2 2 3" xfId="42800"/>
    <cellStyle name="Обычный 3 17 19 3 2 3" xfId="42801"/>
    <cellStyle name="Обычный 3 17 19 3 2 3 2" xfId="42802"/>
    <cellStyle name="Обычный 3 17 19 3 2 4" xfId="42803"/>
    <cellStyle name="Обычный 3 17 19 3 3" xfId="42804"/>
    <cellStyle name="Обычный 3 17 19 3 3 2" xfId="42805"/>
    <cellStyle name="Обычный 3 17 19 3 3 2 2" xfId="42806"/>
    <cellStyle name="Обычный 3 17 19 3 3 3" xfId="42807"/>
    <cellStyle name="Обычный 3 17 19 3 4" xfId="42808"/>
    <cellStyle name="Обычный 3 17 19 3 4 2" xfId="42809"/>
    <cellStyle name="Обычный 3 17 19 3 5" xfId="42810"/>
    <cellStyle name="Обычный 3 17 19 4" xfId="42811"/>
    <cellStyle name="Обычный 3 17 19 4 2" xfId="42812"/>
    <cellStyle name="Обычный 3 17 19 4 2 2" xfId="42813"/>
    <cellStyle name="Обычный 3 17 19 4 2 2 2" xfId="42814"/>
    <cellStyle name="Обычный 3 17 19 4 2 2 2 2" xfId="42815"/>
    <cellStyle name="Обычный 3 17 19 4 2 2 3" xfId="42816"/>
    <cellStyle name="Обычный 3 17 19 4 2 3" xfId="42817"/>
    <cellStyle name="Обычный 3 17 19 4 2 3 2" xfId="42818"/>
    <cellStyle name="Обычный 3 17 19 4 2 4" xfId="42819"/>
    <cellStyle name="Обычный 3 17 19 4 3" xfId="42820"/>
    <cellStyle name="Обычный 3 17 19 4 3 2" xfId="42821"/>
    <cellStyle name="Обычный 3 17 19 4 3 2 2" xfId="42822"/>
    <cellStyle name="Обычный 3 17 19 4 3 3" xfId="42823"/>
    <cellStyle name="Обычный 3 17 19 4 4" xfId="42824"/>
    <cellStyle name="Обычный 3 17 19 4 4 2" xfId="42825"/>
    <cellStyle name="Обычный 3 17 19 4 5" xfId="42826"/>
    <cellStyle name="Обычный 3 17 19 5" xfId="42827"/>
    <cellStyle name="Обычный 3 17 19 5 2" xfId="42828"/>
    <cellStyle name="Обычный 3 17 19 5 2 2" xfId="42829"/>
    <cellStyle name="Обычный 3 17 19 5 2 2 2" xfId="42830"/>
    <cellStyle name="Обычный 3 17 19 5 2 3" xfId="42831"/>
    <cellStyle name="Обычный 3 17 19 5 3" xfId="42832"/>
    <cellStyle name="Обычный 3 17 19 5 3 2" xfId="42833"/>
    <cellStyle name="Обычный 3 17 19 5 4" xfId="42834"/>
    <cellStyle name="Обычный 3 17 19 6" xfId="42835"/>
    <cellStyle name="Обычный 3 17 19 6 2" xfId="42836"/>
    <cellStyle name="Обычный 3 17 19 6 2 2" xfId="42837"/>
    <cellStyle name="Обычный 3 17 19 6 3" xfId="42838"/>
    <cellStyle name="Обычный 3 17 19 7" xfId="42839"/>
    <cellStyle name="Обычный 3 17 19 7 2" xfId="42840"/>
    <cellStyle name="Обычный 3 17 19 8" xfId="42841"/>
    <cellStyle name="Обычный 3 17 2" xfId="42842"/>
    <cellStyle name="Обычный 3 17 2 2" xfId="42843"/>
    <cellStyle name="Обычный 3 17 2 2 2" xfId="42844"/>
    <cellStyle name="Обычный 3 17 2 2 2 2" xfId="42845"/>
    <cellStyle name="Обычный 3 17 2 2 2 2 2" xfId="42846"/>
    <cellStyle name="Обычный 3 17 2 2 2 2 2 2" xfId="42847"/>
    <cellStyle name="Обычный 3 17 2 2 2 2 2 2 2" xfId="42848"/>
    <cellStyle name="Обычный 3 17 2 2 2 2 2 3" xfId="42849"/>
    <cellStyle name="Обычный 3 17 2 2 2 2 3" xfId="42850"/>
    <cellStyle name="Обычный 3 17 2 2 2 2 3 2" xfId="42851"/>
    <cellStyle name="Обычный 3 17 2 2 2 2 4" xfId="42852"/>
    <cellStyle name="Обычный 3 17 2 2 2 3" xfId="42853"/>
    <cellStyle name="Обычный 3 17 2 2 2 3 2" xfId="42854"/>
    <cellStyle name="Обычный 3 17 2 2 2 3 2 2" xfId="42855"/>
    <cellStyle name="Обычный 3 17 2 2 2 3 3" xfId="42856"/>
    <cellStyle name="Обычный 3 17 2 2 2 4" xfId="42857"/>
    <cellStyle name="Обычный 3 17 2 2 2 4 2" xfId="42858"/>
    <cellStyle name="Обычный 3 17 2 2 2 5" xfId="42859"/>
    <cellStyle name="Обычный 3 17 2 2 3" xfId="42860"/>
    <cellStyle name="Обычный 3 17 2 2 3 2" xfId="42861"/>
    <cellStyle name="Обычный 3 17 2 2 3 2 2" xfId="42862"/>
    <cellStyle name="Обычный 3 17 2 2 3 2 2 2" xfId="42863"/>
    <cellStyle name="Обычный 3 17 2 2 3 2 2 2 2" xfId="42864"/>
    <cellStyle name="Обычный 3 17 2 2 3 2 2 3" xfId="42865"/>
    <cellStyle name="Обычный 3 17 2 2 3 2 3" xfId="42866"/>
    <cellStyle name="Обычный 3 17 2 2 3 2 3 2" xfId="42867"/>
    <cellStyle name="Обычный 3 17 2 2 3 2 4" xfId="42868"/>
    <cellStyle name="Обычный 3 17 2 2 3 3" xfId="42869"/>
    <cellStyle name="Обычный 3 17 2 2 3 3 2" xfId="42870"/>
    <cellStyle name="Обычный 3 17 2 2 3 3 2 2" xfId="42871"/>
    <cellStyle name="Обычный 3 17 2 2 3 3 3" xfId="42872"/>
    <cellStyle name="Обычный 3 17 2 2 3 4" xfId="42873"/>
    <cellStyle name="Обычный 3 17 2 2 3 4 2" xfId="42874"/>
    <cellStyle name="Обычный 3 17 2 2 3 5" xfId="42875"/>
    <cellStyle name="Обычный 3 17 2 2 4" xfId="42876"/>
    <cellStyle name="Обычный 3 17 2 2 4 2" xfId="42877"/>
    <cellStyle name="Обычный 3 17 2 2 4 2 2" xfId="42878"/>
    <cellStyle name="Обычный 3 17 2 2 4 2 2 2" xfId="42879"/>
    <cellStyle name="Обычный 3 17 2 2 4 2 3" xfId="42880"/>
    <cellStyle name="Обычный 3 17 2 2 4 3" xfId="42881"/>
    <cellStyle name="Обычный 3 17 2 2 4 3 2" xfId="42882"/>
    <cellStyle name="Обычный 3 17 2 2 4 4" xfId="42883"/>
    <cellStyle name="Обычный 3 17 2 2 5" xfId="42884"/>
    <cellStyle name="Обычный 3 17 2 2 5 2" xfId="42885"/>
    <cellStyle name="Обычный 3 17 2 2 5 2 2" xfId="42886"/>
    <cellStyle name="Обычный 3 17 2 2 5 3" xfId="42887"/>
    <cellStyle name="Обычный 3 17 2 2 6" xfId="42888"/>
    <cellStyle name="Обычный 3 17 2 2 6 2" xfId="42889"/>
    <cellStyle name="Обычный 3 17 2 2 7" xfId="42890"/>
    <cellStyle name="Обычный 3 17 2 3" xfId="42891"/>
    <cellStyle name="Обычный 3 17 2 3 2" xfId="42892"/>
    <cellStyle name="Обычный 3 17 2 3 2 2" xfId="42893"/>
    <cellStyle name="Обычный 3 17 2 3 2 2 2" xfId="42894"/>
    <cellStyle name="Обычный 3 17 2 3 2 2 2 2" xfId="42895"/>
    <cellStyle name="Обычный 3 17 2 3 2 2 3" xfId="42896"/>
    <cellStyle name="Обычный 3 17 2 3 2 3" xfId="42897"/>
    <cellStyle name="Обычный 3 17 2 3 2 3 2" xfId="42898"/>
    <cellStyle name="Обычный 3 17 2 3 2 4" xfId="42899"/>
    <cellStyle name="Обычный 3 17 2 3 3" xfId="42900"/>
    <cellStyle name="Обычный 3 17 2 3 3 2" xfId="42901"/>
    <cellStyle name="Обычный 3 17 2 3 3 2 2" xfId="42902"/>
    <cellStyle name="Обычный 3 17 2 3 3 3" xfId="42903"/>
    <cellStyle name="Обычный 3 17 2 3 4" xfId="42904"/>
    <cellStyle name="Обычный 3 17 2 3 4 2" xfId="42905"/>
    <cellStyle name="Обычный 3 17 2 3 5" xfId="42906"/>
    <cellStyle name="Обычный 3 17 2 4" xfId="42907"/>
    <cellStyle name="Обычный 3 17 2 4 2" xfId="42908"/>
    <cellStyle name="Обычный 3 17 2 4 2 2" xfId="42909"/>
    <cellStyle name="Обычный 3 17 2 4 2 2 2" xfId="42910"/>
    <cellStyle name="Обычный 3 17 2 4 2 2 2 2" xfId="42911"/>
    <cellStyle name="Обычный 3 17 2 4 2 2 3" xfId="42912"/>
    <cellStyle name="Обычный 3 17 2 4 2 3" xfId="42913"/>
    <cellStyle name="Обычный 3 17 2 4 2 3 2" xfId="42914"/>
    <cellStyle name="Обычный 3 17 2 4 2 4" xfId="42915"/>
    <cellStyle name="Обычный 3 17 2 4 3" xfId="42916"/>
    <cellStyle name="Обычный 3 17 2 4 3 2" xfId="42917"/>
    <cellStyle name="Обычный 3 17 2 4 3 2 2" xfId="42918"/>
    <cellStyle name="Обычный 3 17 2 4 3 3" xfId="42919"/>
    <cellStyle name="Обычный 3 17 2 4 4" xfId="42920"/>
    <cellStyle name="Обычный 3 17 2 4 4 2" xfId="42921"/>
    <cellStyle name="Обычный 3 17 2 4 5" xfId="42922"/>
    <cellStyle name="Обычный 3 17 2 5" xfId="42923"/>
    <cellStyle name="Обычный 3 17 2 5 2" xfId="42924"/>
    <cellStyle name="Обычный 3 17 2 5 2 2" xfId="42925"/>
    <cellStyle name="Обычный 3 17 2 5 2 2 2" xfId="42926"/>
    <cellStyle name="Обычный 3 17 2 5 2 3" xfId="42927"/>
    <cellStyle name="Обычный 3 17 2 5 3" xfId="42928"/>
    <cellStyle name="Обычный 3 17 2 5 3 2" xfId="42929"/>
    <cellStyle name="Обычный 3 17 2 5 4" xfId="42930"/>
    <cellStyle name="Обычный 3 17 2 6" xfId="42931"/>
    <cellStyle name="Обычный 3 17 2 6 2" xfId="42932"/>
    <cellStyle name="Обычный 3 17 2 6 2 2" xfId="42933"/>
    <cellStyle name="Обычный 3 17 2 6 3" xfId="42934"/>
    <cellStyle name="Обычный 3 17 2 7" xfId="42935"/>
    <cellStyle name="Обычный 3 17 2 7 2" xfId="42936"/>
    <cellStyle name="Обычный 3 17 2 8" xfId="42937"/>
    <cellStyle name="Обычный 3 17 20" xfId="42938"/>
    <cellStyle name="Обычный 3 17 20 2" xfId="42939"/>
    <cellStyle name="Обычный 3 17 20 2 2" xfId="42940"/>
    <cellStyle name="Обычный 3 17 20 2 2 2" xfId="42941"/>
    <cellStyle name="Обычный 3 17 20 2 2 2 2" xfId="42942"/>
    <cellStyle name="Обычный 3 17 20 2 2 2 2 2" xfId="42943"/>
    <cellStyle name="Обычный 3 17 20 2 2 2 2 2 2" xfId="42944"/>
    <cellStyle name="Обычный 3 17 20 2 2 2 2 3" xfId="42945"/>
    <cellStyle name="Обычный 3 17 20 2 2 2 3" xfId="42946"/>
    <cellStyle name="Обычный 3 17 20 2 2 2 3 2" xfId="42947"/>
    <cellStyle name="Обычный 3 17 20 2 2 2 4" xfId="42948"/>
    <cellStyle name="Обычный 3 17 20 2 2 3" xfId="42949"/>
    <cellStyle name="Обычный 3 17 20 2 2 3 2" xfId="42950"/>
    <cellStyle name="Обычный 3 17 20 2 2 3 2 2" xfId="42951"/>
    <cellStyle name="Обычный 3 17 20 2 2 3 3" xfId="42952"/>
    <cellStyle name="Обычный 3 17 20 2 2 4" xfId="42953"/>
    <cellStyle name="Обычный 3 17 20 2 2 4 2" xfId="42954"/>
    <cellStyle name="Обычный 3 17 20 2 2 5" xfId="42955"/>
    <cellStyle name="Обычный 3 17 20 2 3" xfId="42956"/>
    <cellStyle name="Обычный 3 17 20 2 3 2" xfId="42957"/>
    <cellStyle name="Обычный 3 17 20 2 3 2 2" xfId="42958"/>
    <cellStyle name="Обычный 3 17 20 2 3 2 2 2" xfId="42959"/>
    <cellStyle name="Обычный 3 17 20 2 3 2 2 2 2" xfId="42960"/>
    <cellStyle name="Обычный 3 17 20 2 3 2 2 3" xfId="42961"/>
    <cellStyle name="Обычный 3 17 20 2 3 2 3" xfId="42962"/>
    <cellStyle name="Обычный 3 17 20 2 3 2 3 2" xfId="42963"/>
    <cellStyle name="Обычный 3 17 20 2 3 2 4" xfId="42964"/>
    <cellStyle name="Обычный 3 17 20 2 3 3" xfId="42965"/>
    <cellStyle name="Обычный 3 17 20 2 3 3 2" xfId="42966"/>
    <cellStyle name="Обычный 3 17 20 2 3 3 2 2" xfId="42967"/>
    <cellStyle name="Обычный 3 17 20 2 3 3 3" xfId="42968"/>
    <cellStyle name="Обычный 3 17 20 2 3 4" xfId="42969"/>
    <cellStyle name="Обычный 3 17 20 2 3 4 2" xfId="42970"/>
    <cellStyle name="Обычный 3 17 20 2 3 5" xfId="42971"/>
    <cellStyle name="Обычный 3 17 20 2 4" xfId="42972"/>
    <cellStyle name="Обычный 3 17 20 2 4 2" xfId="42973"/>
    <cellStyle name="Обычный 3 17 20 2 4 2 2" xfId="42974"/>
    <cellStyle name="Обычный 3 17 20 2 4 2 2 2" xfId="42975"/>
    <cellStyle name="Обычный 3 17 20 2 4 2 3" xfId="42976"/>
    <cellStyle name="Обычный 3 17 20 2 4 3" xfId="42977"/>
    <cellStyle name="Обычный 3 17 20 2 4 3 2" xfId="42978"/>
    <cellStyle name="Обычный 3 17 20 2 4 4" xfId="42979"/>
    <cellStyle name="Обычный 3 17 20 2 5" xfId="42980"/>
    <cellStyle name="Обычный 3 17 20 2 5 2" xfId="42981"/>
    <cellStyle name="Обычный 3 17 20 2 5 2 2" xfId="42982"/>
    <cellStyle name="Обычный 3 17 20 2 5 3" xfId="42983"/>
    <cellStyle name="Обычный 3 17 20 2 6" xfId="42984"/>
    <cellStyle name="Обычный 3 17 20 2 6 2" xfId="42985"/>
    <cellStyle name="Обычный 3 17 20 2 7" xfId="42986"/>
    <cellStyle name="Обычный 3 17 20 3" xfId="42987"/>
    <cellStyle name="Обычный 3 17 20 3 2" xfId="42988"/>
    <cellStyle name="Обычный 3 17 20 3 2 2" xfId="42989"/>
    <cellStyle name="Обычный 3 17 20 3 2 2 2" xfId="42990"/>
    <cellStyle name="Обычный 3 17 20 3 2 2 2 2" xfId="42991"/>
    <cellStyle name="Обычный 3 17 20 3 2 2 3" xfId="42992"/>
    <cellStyle name="Обычный 3 17 20 3 2 3" xfId="42993"/>
    <cellStyle name="Обычный 3 17 20 3 2 3 2" xfId="42994"/>
    <cellStyle name="Обычный 3 17 20 3 2 4" xfId="42995"/>
    <cellStyle name="Обычный 3 17 20 3 3" xfId="42996"/>
    <cellStyle name="Обычный 3 17 20 3 3 2" xfId="42997"/>
    <cellStyle name="Обычный 3 17 20 3 3 2 2" xfId="42998"/>
    <cellStyle name="Обычный 3 17 20 3 3 3" xfId="42999"/>
    <cellStyle name="Обычный 3 17 20 3 4" xfId="43000"/>
    <cellStyle name="Обычный 3 17 20 3 4 2" xfId="43001"/>
    <cellStyle name="Обычный 3 17 20 3 5" xfId="43002"/>
    <cellStyle name="Обычный 3 17 20 4" xfId="43003"/>
    <cellStyle name="Обычный 3 17 20 4 2" xfId="43004"/>
    <cellStyle name="Обычный 3 17 20 4 2 2" xfId="43005"/>
    <cellStyle name="Обычный 3 17 20 4 2 2 2" xfId="43006"/>
    <cellStyle name="Обычный 3 17 20 4 2 2 2 2" xfId="43007"/>
    <cellStyle name="Обычный 3 17 20 4 2 2 3" xfId="43008"/>
    <cellStyle name="Обычный 3 17 20 4 2 3" xfId="43009"/>
    <cellStyle name="Обычный 3 17 20 4 2 3 2" xfId="43010"/>
    <cellStyle name="Обычный 3 17 20 4 2 4" xfId="43011"/>
    <cellStyle name="Обычный 3 17 20 4 3" xfId="43012"/>
    <cellStyle name="Обычный 3 17 20 4 3 2" xfId="43013"/>
    <cellStyle name="Обычный 3 17 20 4 3 2 2" xfId="43014"/>
    <cellStyle name="Обычный 3 17 20 4 3 3" xfId="43015"/>
    <cellStyle name="Обычный 3 17 20 4 4" xfId="43016"/>
    <cellStyle name="Обычный 3 17 20 4 4 2" xfId="43017"/>
    <cellStyle name="Обычный 3 17 20 4 5" xfId="43018"/>
    <cellStyle name="Обычный 3 17 20 5" xfId="43019"/>
    <cellStyle name="Обычный 3 17 20 5 2" xfId="43020"/>
    <cellStyle name="Обычный 3 17 20 5 2 2" xfId="43021"/>
    <cellStyle name="Обычный 3 17 20 5 2 2 2" xfId="43022"/>
    <cellStyle name="Обычный 3 17 20 5 2 3" xfId="43023"/>
    <cellStyle name="Обычный 3 17 20 5 3" xfId="43024"/>
    <cellStyle name="Обычный 3 17 20 5 3 2" xfId="43025"/>
    <cellStyle name="Обычный 3 17 20 5 4" xfId="43026"/>
    <cellStyle name="Обычный 3 17 20 6" xfId="43027"/>
    <cellStyle name="Обычный 3 17 20 6 2" xfId="43028"/>
    <cellStyle name="Обычный 3 17 20 6 2 2" xfId="43029"/>
    <cellStyle name="Обычный 3 17 20 6 3" xfId="43030"/>
    <cellStyle name="Обычный 3 17 20 7" xfId="43031"/>
    <cellStyle name="Обычный 3 17 20 7 2" xfId="43032"/>
    <cellStyle name="Обычный 3 17 20 8" xfId="43033"/>
    <cellStyle name="Обычный 3 17 21" xfId="43034"/>
    <cellStyle name="Обычный 3 17 21 2" xfId="43035"/>
    <cellStyle name="Обычный 3 17 21 2 2" xfId="43036"/>
    <cellStyle name="Обычный 3 17 21 2 2 2" xfId="43037"/>
    <cellStyle name="Обычный 3 17 21 2 2 2 2" xfId="43038"/>
    <cellStyle name="Обычный 3 17 21 2 2 2 2 2" xfId="43039"/>
    <cellStyle name="Обычный 3 17 21 2 2 2 2 2 2" xfId="43040"/>
    <cellStyle name="Обычный 3 17 21 2 2 2 2 3" xfId="43041"/>
    <cellStyle name="Обычный 3 17 21 2 2 2 3" xfId="43042"/>
    <cellStyle name="Обычный 3 17 21 2 2 2 3 2" xfId="43043"/>
    <cellStyle name="Обычный 3 17 21 2 2 2 4" xfId="43044"/>
    <cellStyle name="Обычный 3 17 21 2 2 3" xfId="43045"/>
    <cellStyle name="Обычный 3 17 21 2 2 3 2" xfId="43046"/>
    <cellStyle name="Обычный 3 17 21 2 2 3 2 2" xfId="43047"/>
    <cellStyle name="Обычный 3 17 21 2 2 3 3" xfId="43048"/>
    <cellStyle name="Обычный 3 17 21 2 2 4" xfId="43049"/>
    <cellStyle name="Обычный 3 17 21 2 2 4 2" xfId="43050"/>
    <cellStyle name="Обычный 3 17 21 2 2 5" xfId="43051"/>
    <cellStyle name="Обычный 3 17 21 2 3" xfId="43052"/>
    <cellStyle name="Обычный 3 17 21 2 3 2" xfId="43053"/>
    <cellStyle name="Обычный 3 17 21 2 3 2 2" xfId="43054"/>
    <cellStyle name="Обычный 3 17 21 2 3 2 2 2" xfId="43055"/>
    <cellStyle name="Обычный 3 17 21 2 3 2 2 2 2" xfId="43056"/>
    <cellStyle name="Обычный 3 17 21 2 3 2 2 3" xfId="43057"/>
    <cellStyle name="Обычный 3 17 21 2 3 2 3" xfId="43058"/>
    <cellStyle name="Обычный 3 17 21 2 3 2 3 2" xfId="43059"/>
    <cellStyle name="Обычный 3 17 21 2 3 2 4" xfId="43060"/>
    <cellStyle name="Обычный 3 17 21 2 3 3" xfId="43061"/>
    <cellStyle name="Обычный 3 17 21 2 3 3 2" xfId="43062"/>
    <cellStyle name="Обычный 3 17 21 2 3 3 2 2" xfId="43063"/>
    <cellStyle name="Обычный 3 17 21 2 3 3 3" xfId="43064"/>
    <cellStyle name="Обычный 3 17 21 2 3 4" xfId="43065"/>
    <cellStyle name="Обычный 3 17 21 2 3 4 2" xfId="43066"/>
    <cellStyle name="Обычный 3 17 21 2 3 5" xfId="43067"/>
    <cellStyle name="Обычный 3 17 21 2 4" xfId="43068"/>
    <cellStyle name="Обычный 3 17 21 2 4 2" xfId="43069"/>
    <cellStyle name="Обычный 3 17 21 2 4 2 2" xfId="43070"/>
    <cellStyle name="Обычный 3 17 21 2 4 2 2 2" xfId="43071"/>
    <cellStyle name="Обычный 3 17 21 2 4 2 3" xfId="43072"/>
    <cellStyle name="Обычный 3 17 21 2 4 3" xfId="43073"/>
    <cellStyle name="Обычный 3 17 21 2 4 3 2" xfId="43074"/>
    <cellStyle name="Обычный 3 17 21 2 4 4" xfId="43075"/>
    <cellStyle name="Обычный 3 17 21 2 5" xfId="43076"/>
    <cellStyle name="Обычный 3 17 21 2 5 2" xfId="43077"/>
    <cellStyle name="Обычный 3 17 21 2 5 2 2" xfId="43078"/>
    <cellStyle name="Обычный 3 17 21 2 5 3" xfId="43079"/>
    <cellStyle name="Обычный 3 17 21 2 6" xfId="43080"/>
    <cellStyle name="Обычный 3 17 21 2 6 2" xfId="43081"/>
    <cellStyle name="Обычный 3 17 21 2 7" xfId="43082"/>
    <cellStyle name="Обычный 3 17 21 3" xfId="43083"/>
    <cellStyle name="Обычный 3 17 21 3 2" xfId="43084"/>
    <cellStyle name="Обычный 3 17 21 3 2 2" xfId="43085"/>
    <cellStyle name="Обычный 3 17 21 3 2 2 2" xfId="43086"/>
    <cellStyle name="Обычный 3 17 21 3 2 2 2 2" xfId="43087"/>
    <cellStyle name="Обычный 3 17 21 3 2 2 3" xfId="43088"/>
    <cellStyle name="Обычный 3 17 21 3 2 3" xfId="43089"/>
    <cellStyle name="Обычный 3 17 21 3 2 3 2" xfId="43090"/>
    <cellStyle name="Обычный 3 17 21 3 2 4" xfId="43091"/>
    <cellStyle name="Обычный 3 17 21 3 3" xfId="43092"/>
    <cellStyle name="Обычный 3 17 21 3 3 2" xfId="43093"/>
    <cellStyle name="Обычный 3 17 21 3 3 2 2" xfId="43094"/>
    <cellStyle name="Обычный 3 17 21 3 3 3" xfId="43095"/>
    <cellStyle name="Обычный 3 17 21 3 4" xfId="43096"/>
    <cellStyle name="Обычный 3 17 21 3 4 2" xfId="43097"/>
    <cellStyle name="Обычный 3 17 21 3 5" xfId="43098"/>
    <cellStyle name="Обычный 3 17 21 4" xfId="43099"/>
    <cellStyle name="Обычный 3 17 21 4 2" xfId="43100"/>
    <cellStyle name="Обычный 3 17 21 4 2 2" xfId="43101"/>
    <cellStyle name="Обычный 3 17 21 4 2 2 2" xfId="43102"/>
    <cellStyle name="Обычный 3 17 21 4 2 2 2 2" xfId="43103"/>
    <cellStyle name="Обычный 3 17 21 4 2 2 3" xfId="43104"/>
    <cellStyle name="Обычный 3 17 21 4 2 3" xfId="43105"/>
    <cellStyle name="Обычный 3 17 21 4 2 3 2" xfId="43106"/>
    <cellStyle name="Обычный 3 17 21 4 2 4" xfId="43107"/>
    <cellStyle name="Обычный 3 17 21 4 3" xfId="43108"/>
    <cellStyle name="Обычный 3 17 21 4 3 2" xfId="43109"/>
    <cellStyle name="Обычный 3 17 21 4 3 2 2" xfId="43110"/>
    <cellStyle name="Обычный 3 17 21 4 3 3" xfId="43111"/>
    <cellStyle name="Обычный 3 17 21 4 4" xfId="43112"/>
    <cellStyle name="Обычный 3 17 21 4 4 2" xfId="43113"/>
    <cellStyle name="Обычный 3 17 21 4 5" xfId="43114"/>
    <cellStyle name="Обычный 3 17 21 5" xfId="43115"/>
    <cellStyle name="Обычный 3 17 21 5 2" xfId="43116"/>
    <cellStyle name="Обычный 3 17 21 5 2 2" xfId="43117"/>
    <cellStyle name="Обычный 3 17 21 5 2 2 2" xfId="43118"/>
    <cellStyle name="Обычный 3 17 21 5 2 3" xfId="43119"/>
    <cellStyle name="Обычный 3 17 21 5 3" xfId="43120"/>
    <cellStyle name="Обычный 3 17 21 5 3 2" xfId="43121"/>
    <cellStyle name="Обычный 3 17 21 5 4" xfId="43122"/>
    <cellStyle name="Обычный 3 17 21 6" xfId="43123"/>
    <cellStyle name="Обычный 3 17 21 6 2" xfId="43124"/>
    <cellStyle name="Обычный 3 17 21 6 2 2" xfId="43125"/>
    <cellStyle name="Обычный 3 17 21 6 3" xfId="43126"/>
    <cellStyle name="Обычный 3 17 21 7" xfId="43127"/>
    <cellStyle name="Обычный 3 17 21 7 2" xfId="43128"/>
    <cellStyle name="Обычный 3 17 21 8" xfId="43129"/>
    <cellStyle name="Обычный 3 17 22" xfId="43130"/>
    <cellStyle name="Обычный 3 17 22 2" xfId="43131"/>
    <cellStyle name="Обычный 3 17 22 2 2" xfId="43132"/>
    <cellStyle name="Обычный 3 17 22 2 2 2" xfId="43133"/>
    <cellStyle name="Обычный 3 17 22 2 2 2 2" xfId="43134"/>
    <cellStyle name="Обычный 3 17 22 2 2 2 2 2" xfId="43135"/>
    <cellStyle name="Обычный 3 17 22 2 2 2 2 2 2" xfId="43136"/>
    <cellStyle name="Обычный 3 17 22 2 2 2 2 3" xfId="43137"/>
    <cellStyle name="Обычный 3 17 22 2 2 2 3" xfId="43138"/>
    <cellStyle name="Обычный 3 17 22 2 2 2 3 2" xfId="43139"/>
    <cellStyle name="Обычный 3 17 22 2 2 2 4" xfId="43140"/>
    <cellStyle name="Обычный 3 17 22 2 2 3" xfId="43141"/>
    <cellStyle name="Обычный 3 17 22 2 2 3 2" xfId="43142"/>
    <cellStyle name="Обычный 3 17 22 2 2 3 2 2" xfId="43143"/>
    <cellStyle name="Обычный 3 17 22 2 2 3 3" xfId="43144"/>
    <cellStyle name="Обычный 3 17 22 2 2 4" xfId="43145"/>
    <cellStyle name="Обычный 3 17 22 2 2 4 2" xfId="43146"/>
    <cellStyle name="Обычный 3 17 22 2 2 5" xfId="43147"/>
    <cellStyle name="Обычный 3 17 22 2 3" xfId="43148"/>
    <cellStyle name="Обычный 3 17 22 2 3 2" xfId="43149"/>
    <cellStyle name="Обычный 3 17 22 2 3 2 2" xfId="43150"/>
    <cellStyle name="Обычный 3 17 22 2 3 2 2 2" xfId="43151"/>
    <cellStyle name="Обычный 3 17 22 2 3 2 2 2 2" xfId="43152"/>
    <cellStyle name="Обычный 3 17 22 2 3 2 2 3" xfId="43153"/>
    <cellStyle name="Обычный 3 17 22 2 3 2 3" xfId="43154"/>
    <cellStyle name="Обычный 3 17 22 2 3 2 3 2" xfId="43155"/>
    <cellStyle name="Обычный 3 17 22 2 3 2 4" xfId="43156"/>
    <cellStyle name="Обычный 3 17 22 2 3 3" xfId="43157"/>
    <cellStyle name="Обычный 3 17 22 2 3 3 2" xfId="43158"/>
    <cellStyle name="Обычный 3 17 22 2 3 3 2 2" xfId="43159"/>
    <cellStyle name="Обычный 3 17 22 2 3 3 3" xfId="43160"/>
    <cellStyle name="Обычный 3 17 22 2 3 4" xfId="43161"/>
    <cellStyle name="Обычный 3 17 22 2 3 4 2" xfId="43162"/>
    <cellStyle name="Обычный 3 17 22 2 3 5" xfId="43163"/>
    <cellStyle name="Обычный 3 17 22 2 4" xfId="43164"/>
    <cellStyle name="Обычный 3 17 22 2 4 2" xfId="43165"/>
    <cellStyle name="Обычный 3 17 22 2 4 2 2" xfId="43166"/>
    <cellStyle name="Обычный 3 17 22 2 4 2 2 2" xfId="43167"/>
    <cellStyle name="Обычный 3 17 22 2 4 2 3" xfId="43168"/>
    <cellStyle name="Обычный 3 17 22 2 4 3" xfId="43169"/>
    <cellStyle name="Обычный 3 17 22 2 4 3 2" xfId="43170"/>
    <cellStyle name="Обычный 3 17 22 2 4 4" xfId="43171"/>
    <cellStyle name="Обычный 3 17 22 2 5" xfId="43172"/>
    <cellStyle name="Обычный 3 17 22 2 5 2" xfId="43173"/>
    <cellStyle name="Обычный 3 17 22 2 5 2 2" xfId="43174"/>
    <cellStyle name="Обычный 3 17 22 2 5 3" xfId="43175"/>
    <cellStyle name="Обычный 3 17 22 2 6" xfId="43176"/>
    <cellStyle name="Обычный 3 17 22 2 6 2" xfId="43177"/>
    <cellStyle name="Обычный 3 17 22 2 7" xfId="43178"/>
    <cellStyle name="Обычный 3 17 22 3" xfId="43179"/>
    <cellStyle name="Обычный 3 17 22 3 2" xfId="43180"/>
    <cellStyle name="Обычный 3 17 22 3 2 2" xfId="43181"/>
    <cellStyle name="Обычный 3 17 22 3 2 2 2" xfId="43182"/>
    <cellStyle name="Обычный 3 17 22 3 2 2 2 2" xfId="43183"/>
    <cellStyle name="Обычный 3 17 22 3 2 2 3" xfId="43184"/>
    <cellStyle name="Обычный 3 17 22 3 2 3" xfId="43185"/>
    <cellStyle name="Обычный 3 17 22 3 2 3 2" xfId="43186"/>
    <cellStyle name="Обычный 3 17 22 3 2 4" xfId="43187"/>
    <cellStyle name="Обычный 3 17 22 3 3" xfId="43188"/>
    <cellStyle name="Обычный 3 17 22 3 3 2" xfId="43189"/>
    <cellStyle name="Обычный 3 17 22 3 3 2 2" xfId="43190"/>
    <cellStyle name="Обычный 3 17 22 3 3 3" xfId="43191"/>
    <cellStyle name="Обычный 3 17 22 3 4" xfId="43192"/>
    <cellStyle name="Обычный 3 17 22 3 4 2" xfId="43193"/>
    <cellStyle name="Обычный 3 17 22 3 5" xfId="43194"/>
    <cellStyle name="Обычный 3 17 22 4" xfId="43195"/>
    <cellStyle name="Обычный 3 17 22 4 2" xfId="43196"/>
    <cellStyle name="Обычный 3 17 22 4 2 2" xfId="43197"/>
    <cellStyle name="Обычный 3 17 22 4 2 2 2" xfId="43198"/>
    <cellStyle name="Обычный 3 17 22 4 2 2 2 2" xfId="43199"/>
    <cellStyle name="Обычный 3 17 22 4 2 2 3" xfId="43200"/>
    <cellStyle name="Обычный 3 17 22 4 2 3" xfId="43201"/>
    <cellStyle name="Обычный 3 17 22 4 2 3 2" xfId="43202"/>
    <cellStyle name="Обычный 3 17 22 4 2 4" xfId="43203"/>
    <cellStyle name="Обычный 3 17 22 4 3" xfId="43204"/>
    <cellStyle name="Обычный 3 17 22 4 3 2" xfId="43205"/>
    <cellStyle name="Обычный 3 17 22 4 3 2 2" xfId="43206"/>
    <cellStyle name="Обычный 3 17 22 4 3 3" xfId="43207"/>
    <cellStyle name="Обычный 3 17 22 4 4" xfId="43208"/>
    <cellStyle name="Обычный 3 17 22 4 4 2" xfId="43209"/>
    <cellStyle name="Обычный 3 17 22 4 5" xfId="43210"/>
    <cellStyle name="Обычный 3 17 22 5" xfId="43211"/>
    <cellStyle name="Обычный 3 17 22 5 2" xfId="43212"/>
    <cellStyle name="Обычный 3 17 22 5 2 2" xfId="43213"/>
    <cellStyle name="Обычный 3 17 22 5 2 2 2" xfId="43214"/>
    <cellStyle name="Обычный 3 17 22 5 2 3" xfId="43215"/>
    <cellStyle name="Обычный 3 17 22 5 3" xfId="43216"/>
    <cellStyle name="Обычный 3 17 22 5 3 2" xfId="43217"/>
    <cellStyle name="Обычный 3 17 22 5 4" xfId="43218"/>
    <cellStyle name="Обычный 3 17 22 6" xfId="43219"/>
    <cellStyle name="Обычный 3 17 22 6 2" xfId="43220"/>
    <cellStyle name="Обычный 3 17 22 6 2 2" xfId="43221"/>
    <cellStyle name="Обычный 3 17 22 6 3" xfId="43222"/>
    <cellStyle name="Обычный 3 17 22 7" xfId="43223"/>
    <cellStyle name="Обычный 3 17 22 7 2" xfId="43224"/>
    <cellStyle name="Обычный 3 17 22 8" xfId="43225"/>
    <cellStyle name="Обычный 3 17 23" xfId="43226"/>
    <cellStyle name="Обычный 3 17 23 2" xfId="43227"/>
    <cellStyle name="Обычный 3 17 23 2 2" xfId="43228"/>
    <cellStyle name="Обычный 3 17 23 2 2 2" xfId="43229"/>
    <cellStyle name="Обычный 3 17 23 2 2 2 2" xfId="43230"/>
    <cellStyle name="Обычный 3 17 23 2 2 2 2 2" xfId="43231"/>
    <cellStyle name="Обычный 3 17 23 2 2 2 2 2 2" xfId="43232"/>
    <cellStyle name="Обычный 3 17 23 2 2 2 2 3" xfId="43233"/>
    <cellStyle name="Обычный 3 17 23 2 2 2 3" xfId="43234"/>
    <cellStyle name="Обычный 3 17 23 2 2 2 3 2" xfId="43235"/>
    <cellStyle name="Обычный 3 17 23 2 2 2 4" xfId="43236"/>
    <cellStyle name="Обычный 3 17 23 2 2 3" xfId="43237"/>
    <cellStyle name="Обычный 3 17 23 2 2 3 2" xfId="43238"/>
    <cellStyle name="Обычный 3 17 23 2 2 3 2 2" xfId="43239"/>
    <cellStyle name="Обычный 3 17 23 2 2 3 3" xfId="43240"/>
    <cellStyle name="Обычный 3 17 23 2 2 4" xfId="43241"/>
    <cellStyle name="Обычный 3 17 23 2 2 4 2" xfId="43242"/>
    <cellStyle name="Обычный 3 17 23 2 2 5" xfId="43243"/>
    <cellStyle name="Обычный 3 17 23 2 3" xfId="43244"/>
    <cellStyle name="Обычный 3 17 23 2 3 2" xfId="43245"/>
    <cellStyle name="Обычный 3 17 23 2 3 2 2" xfId="43246"/>
    <cellStyle name="Обычный 3 17 23 2 3 2 2 2" xfId="43247"/>
    <cellStyle name="Обычный 3 17 23 2 3 2 2 2 2" xfId="43248"/>
    <cellStyle name="Обычный 3 17 23 2 3 2 2 3" xfId="43249"/>
    <cellStyle name="Обычный 3 17 23 2 3 2 3" xfId="43250"/>
    <cellStyle name="Обычный 3 17 23 2 3 2 3 2" xfId="43251"/>
    <cellStyle name="Обычный 3 17 23 2 3 2 4" xfId="43252"/>
    <cellStyle name="Обычный 3 17 23 2 3 3" xfId="43253"/>
    <cellStyle name="Обычный 3 17 23 2 3 3 2" xfId="43254"/>
    <cellStyle name="Обычный 3 17 23 2 3 3 2 2" xfId="43255"/>
    <cellStyle name="Обычный 3 17 23 2 3 3 3" xfId="43256"/>
    <cellStyle name="Обычный 3 17 23 2 3 4" xfId="43257"/>
    <cellStyle name="Обычный 3 17 23 2 3 4 2" xfId="43258"/>
    <cellStyle name="Обычный 3 17 23 2 3 5" xfId="43259"/>
    <cellStyle name="Обычный 3 17 23 2 4" xfId="43260"/>
    <cellStyle name="Обычный 3 17 23 2 4 2" xfId="43261"/>
    <cellStyle name="Обычный 3 17 23 2 4 2 2" xfId="43262"/>
    <cellStyle name="Обычный 3 17 23 2 4 2 2 2" xfId="43263"/>
    <cellStyle name="Обычный 3 17 23 2 4 2 3" xfId="43264"/>
    <cellStyle name="Обычный 3 17 23 2 4 3" xfId="43265"/>
    <cellStyle name="Обычный 3 17 23 2 4 3 2" xfId="43266"/>
    <cellStyle name="Обычный 3 17 23 2 4 4" xfId="43267"/>
    <cellStyle name="Обычный 3 17 23 2 5" xfId="43268"/>
    <cellStyle name="Обычный 3 17 23 2 5 2" xfId="43269"/>
    <cellStyle name="Обычный 3 17 23 2 5 2 2" xfId="43270"/>
    <cellStyle name="Обычный 3 17 23 2 5 3" xfId="43271"/>
    <cellStyle name="Обычный 3 17 23 2 6" xfId="43272"/>
    <cellStyle name="Обычный 3 17 23 2 6 2" xfId="43273"/>
    <cellStyle name="Обычный 3 17 23 2 7" xfId="43274"/>
    <cellStyle name="Обычный 3 17 23 3" xfId="43275"/>
    <cellStyle name="Обычный 3 17 23 3 2" xfId="43276"/>
    <cellStyle name="Обычный 3 17 23 3 2 2" xfId="43277"/>
    <cellStyle name="Обычный 3 17 23 3 2 2 2" xfId="43278"/>
    <cellStyle name="Обычный 3 17 23 3 2 2 2 2" xfId="43279"/>
    <cellStyle name="Обычный 3 17 23 3 2 2 3" xfId="43280"/>
    <cellStyle name="Обычный 3 17 23 3 2 3" xfId="43281"/>
    <cellStyle name="Обычный 3 17 23 3 2 3 2" xfId="43282"/>
    <cellStyle name="Обычный 3 17 23 3 2 4" xfId="43283"/>
    <cellStyle name="Обычный 3 17 23 3 3" xfId="43284"/>
    <cellStyle name="Обычный 3 17 23 3 3 2" xfId="43285"/>
    <cellStyle name="Обычный 3 17 23 3 3 2 2" xfId="43286"/>
    <cellStyle name="Обычный 3 17 23 3 3 3" xfId="43287"/>
    <cellStyle name="Обычный 3 17 23 3 4" xfId="43288"/>
    <cellStyle name="Обычный 3 17 23 3 4 2" xfId="43289"/>
    <cellStyle name="Обычный 3 17 23 3 5" xfId="43290"/>
    <cellStyle name="Обычный 3 17 23 4" xfId="43291"/>
    <cellStyle name="Обычный 3 17 23 4 2" xfId="43292"/>
    <cellStyle name="Обычный 3 17 23 4 2 2" xfId="43293"/>
    <cellStyle name="Обычный 3 17 23 4 2 2 2" xfId="43294"/>
    <cellStyle name="Обычный 3 17 23 4 2 2 2 2" xfId="43295"/>
    <cellStyle name="Обычный 3 17 23 4 2 2 3" xfId="43296"/>
    <cellStyle name="Обычный 3 17 23 4 2 3" xfId="43297"/>
    <cellStyle name="Обычный 3 17 23 4 2 3 2" xfId="43298"/>
    <cellStyle name="Обычный 3 17 23 4 2 4" xfId="43299"/>
    <cellStyle name="Обычный 3 17 23 4 3" xfId="43300"/>
    <cellStyle name="Обычный 3 17 23 4 3 2" xfId="43301"/>
    <cellStyle name="Обычный 3 17 23 4 3 2 2" xfId="43302"/>
    <cellStyle name="Обычный 3 17 23 4 3 3" xfId="43303"/>
    <cellStyle name="Обычный 3 17 23 4 4" xfId="43304"/>
    <cellStyle name="Обычный 3 17 23 4 4 2" xfId="43305"/>
    <cellStyle name="Обычный 3 17 23 4 5" xfId="43306"/>
    <cellStyle name="Обычный 3 17 23 5" xfId="43307"/>
    <cellStyle name="Обычный 3 17 23 5 2" xfId="43308"/>
    <cellStyle name="Обычный 3 17 23 5 2 2" xfId="43309"/>
    <cellStyle name="Обычный 3 17 23 5 2 2 2" xfId="43310"/>
    <cellStyle name="Обычный 3 17 23 5 2 3" xfId="43311"/>
    <cellStyle name="Обычный 3 17 23 5 3" xfId="43312"/>
    <cellStyle name="Обычный 3 17 23 5 3 2" xfId="43313"/>
    <cellStyle name="Обычный 3 17 23 5 4" xfId="43314"/>
    <cellStyle name="Обычный 3 17 23 6" xfId="43315"/>
    <cellStyle name="Обычный 3 17 23 6 2" xfId="43316"/>
    <cellStyle name="Обычный 3 17 23 6 2 2" xfId="43317"/>
    <cellStyle name="Обычный 3 17 23 6 3" xfId="43318"/>
    <cellStyle name="Обычный 3 17 23 7" xfId="43319"/>
    <cellStyle name="Обычный 3 17 23 7 2" xfId="43320"/>
    <cellStyle name="Обычный 3 17 23 8" xfId="43321"/>
    <cellStyle name="Обычный 3 17 24" xfId="43322"/>
    <cellStyle name="Обычный 3 17 24 2" xfId="43323"/>
    <cellStyle name="Обычный 3 17 24 2 2" xfId="43324"/>
    <cellStyle name="Обычный 3 17 24 2 2 2" xfId="43325"/>
    <cellStyle name="Обычный 3 17 24 2 2 2 2" xfId="43326"/>
    <cellStyle name="Обычный 3 17 24 2 2 2 2 2" xfId="43327"/>
    <cellStyle name="Обычный 3 17 24 2 2 2 2 2 2" xfId="43328"/>
    <cellStyle name="Обычный 3 17 24 2 2 2 2 3" xfId="43329"/>
    <cellStyle name="Обычный 3 17 24 2 2 2 3" xfId="43330"/>
    <cellStyle name="Обычный 3 17 24 2 2 2 3 2" xfId="43331"/>
    <cellStyle name="Обычный 3 17 24 2 2 2 4" xfId="43332"/>
    <cellStyle name="Обычный 3 17 24 2 2 3" xfId="43333"/>
    <cellStyle name="Обычный 3 17 24 2 2 3 2" xfId="43334"/>
    <cellStyle name="Обычный 3 17 24 2 2 3 2 2" xfId="43335"/>
    <cellStyle name="Обычный 3 17 24 2 2 3 3" xfId="43336"/>
    <cellStyle name="Обычный 3 17 24 2 2 4" xfId="43337"/>
    <cellStyle name="Обычный 3 17 24 2 2 4 2" xfId="43338"/>
    <cellStyle name="Обычный 3 17 24 2 2 5" xfId="43339"/>
    <cellStyle name="Обычный 3 17 24 2 3" xfId="43340"/>
    <cellStyle name="Обычный 3 17 24 2 3 2" xfId="43341"/>
    <cellStyle name="Обычный 3 17 24 2 3 2 2" xfId="43342"/>
    <cellStyle name="Обычный 3 17 24 2 3 2 2 2" xfId="43343"/>
    <cellStyle name="Обычный 3 17 24 2 3 2 2 2 2" xfId="43344"/>
    <cellStyle name="Обычный 3 17 24 2 3 2 2 3" xfId="43345"/>
    <cellStyle name="Обычный 3 17 24 2 3 2 3" xfId="43346"/>
    <cellStyle name="Обычный 3 17 24 2 3 2 3 2" xfId="43347"/>
    <cellStyle name="Обычный 3 17 24 2 3 2 4" xfId="43348"/>
    <cellStyle name="Обычный 3 17 24 2 3 3" xfId="43349"/>
    <cellStyle name="Обычный 3 17 24 2 3 3 2" xfId="43350"/>
    <cellStyle name="Обычный 3 17 24 2 3 3 2 2" xfId="43351"/>
    <cellStyle name="Обычный 3 17 24 2 3 3 3" xfId="43352"/>
    <cellStyle name="Обычный 3 17 24 2 3 4" xfId="43353"/>
    <cellStyle name="Обычный 3 17 24 2 3 4 2" xfId="43354"/>
    <cellStyle name="Обычный 3 17 24 2 3 5" xfId="43355"/>
    <cellStyle name="Обычный 3 17 24 2 4" xfId="43356"/>
    <cellStyle name="Обычный 3 17 24 2 4 2" xfId="43357"/>
    <cellStyle name="Обычный 3 17 24 2 4 2 2" xfId="43358"/>
    <cellStyle name="Обычный 3 17 24 2 4 2 2 2" xfId="43359"/>
    <cellStyle name="Обычный 3 17 24 2 4 2 3" xfId="43360"/>
    <cellStyle name="Обычный 3 17 24 2 4 3" xfId="43361"/>
    <cellStyle name="Обычный 3 17 24 2 4 3 2" xfId="43362"/>
    <cellStyle name="Обычный 3 17 24 2 4 4" xfId="43363"/>
    <cellStyle name="Обычный 3 17 24 2 5" xfId="43364"/>
    <cellStyle name="Обычный 3 17 24 2 5 2" xfId="43365"/>
    <cellStyle name="Обычный 3 17 24 2 5 2 2" xfId="43366"/>
    <cellStyle name="Обычный 3 17 24 2 5 3" xfId="43367"/>
    <cellStyle name="Обычный 3 17 24 2 6" xfId="43368"/>
    <cellStyle name="Обычный 3 17 24 2 6 2" xfId="43369"/>
    <cellStyle name="Обычный 3 17 24 2 7" xfId="43370"/>
    <cellStyle name="Обычный 3 17 24 3" xfId="43371"/>
    <cellStyle name="Обычный 3 17 24 3 2" xfId="43372"/>
    <cellStyle name="Обычный 3 17 24 3 2 2" xfId="43373"/>
    <cellStyle name="Обычный 3 17 24 3 2 2 2" xfId="43374"/>
    <cellStyle name="Обычный 3 17 24 3 2 2 2 2" xfId="43375"/>
    <cellStyle name="Обычный 3 17 24 3 2 2 3" xfId="43376"/>
    <cellStyle name="Обычный 3 17 24 3 2 3" xfId="43377"/>
    <cellStyle name="Обычный 3 17 24 3 2 3 2" xfId="43378"/>
    <cellStyle name="Обычный 3 17 24 3 2 4" xfId="43379"/>
    <cellStyle name="Обычный 3 17 24 3 3" xfId="43380"/>
    <cellStyle name="Обычный 3 17 24 3 3 2" xfId="43381"/>
    <cellStyle name="Обычный 3 17 24 3 3 2 2" xfId="43382"/>
    <cellStyle name="Обычный 3 17 24 3 3 3" xfId="43383"/>
    <cellStyle name="Обычный 3 17 24 3 4" xfId="43384"/>
    <cellStyle name="Обычный 3 17 24 3 4 2" xfId="43385"/>
    <cellStyle name="Обычный 3 17 24 3 5" xfId="43386"/>
    <cellStyle name="Обычный 3 17 24 4" xfId="43387"/>
    <cellStyle name="Обычный 3 17 24 4 2" xfId="43388"/>
    <cellStyle name="Обычный 3 17 24 4 2 2" xfId="43389"/>
    <cellStyle name="Обычный 3 17 24 4 2 2 2" xfId="43390"/>
    <cellStyle name="Обычный 3 17 24 4 2 2 2 2" xfId="43391"/>
    <cellStyle name="Обычный 3 17 24 4 2 2 3" xfId="43392"/>
    <cellStyle name="Обычный 3 17 24 4 2 3" xfId="43393"/>
    <cellStyle name="Обычный 3 17 24 4 2 3 2" xfId="43394"/>
    <cellStyle name="Обычный 3 17 24 4 2 4" xfId="43395"/>
    <cellStyle name="Обычный 3 17 24 4 3" xfId="43396"/>
    <cellStyle name="Обычный 3 17 24 4 3 2" xfId="43397"/>
    <cellStyle name="Обычный 3 17 24 4 3 2 2" xfId="43398"/>
    <cellStyle name="Обычный 3 17 24 4 3 3" xfId="43399"/>
    <cellStyle name="Обычный 3 17 24 4 4" xfId="43400"/>
    <cellStyle name="Обычный 3 17 24 4 4 2" xfId="43401"/>
    <cellStyle name="Обычный 3 17 24 4 5" xfId="43402"/>
    <cellStyle name="Обычный 3 17 24 5" xfId="43403"/>
    <cellStyle name="Обычный 3 17 24 5 2" xfId="43404"/>
    <cellStyle name="Обычный 3 17 24 5 2 2" xfId="43405"/>
    <cellStyle name="Обычный 3 17 24 5 2 2 2" xfId="43406"/>
    <cellStyle name="Обычный 3 17 24 5 2 3" xfId="43407"/>
    <cellStyle name="Обычный 3 17 24 5 3" xfId="43408"/>
    <cellStyle name="Обычный 3 17 24 5 3 2" xfId="43409"/>
    <cellStyle name="Обычный 3 17 24 5 4" xfId="43410"/>
    <cellStyle name="Обычный 3 17 24 6" xfId="43411"/>
    <cellStyle name="Обычный 3 17 24 6 2" xfId="43412"/>
    <cellStyle name="Обычный 3 17 24 6 2 2" xfId="43413"/>
    <cellStyle name="Обычный 3 17 24 6 3" xfId="43414"/>
    <cellStyle name="Обычный 3 17 24 7" xfId="43415"/>
    <cellStyle name="Обычный 3 17 24 7 2" xfId="43416"/>
    <cellStyle name="Обычный 3 17 24 8" xfId="43417"/>
    <cellStyle name="Обычный 3 17 25" xfId="43418"/>
    <cellStyle name="Обычный 3 17 25 2" xfId="43419"/>
    <cellStyle name="Обычный 3 17 25 2 2" xfId="43420"/>
    <cellStyle name="Обычный 3 17 25 2 2 2" xfId="43421"/>
    <cellStyle name="Обычный 3 17 25 2 2 2 2" xfId="43422"/>
    <cellStyle name="Обычный 3 17 25 2 2 2 2 2" xfId="43423"/>
    <cellStyle name="Обычный 3 17 25 2 2 2 2 2 2" xfId="43424"/>
    <cellStyle name="Обычный 3 17 25 2 2 2 2 3" xfId="43425"/>
    <cellStyle name="Обычный 3 17 25 2 2 2 3" xfId="43426"/>
    <cellStyle name="Обычный 3 17 25 2 2 2 3 2" xfId="43427"/>
    <cellStyle name="Обычный 3 17 25 2 2 2 4" xfId="43428"/>
    <cellStyle name="Обычный 3 17 25 2 2 3" xfId="43429"/>
    <cellStyle name="Обычный 3 17 25 2 2 3 2" xfId="43430"/>
    <cellStyle name="Обычный 3 17 25 2 2 3 2 2" xfId="43431"/>
    <cellStyle name="Обычный 3 17 25 2 2 3 3" xfId="43432"/>
    <cellStyle name="Обычный 3 17 25 2 2 4" xfId="43433"/>
    <cellStyle name="Обычный 3 17 25 2 2 4 2" xfId="43434"/>
    <cellStyle name="Обычный 3 17 25 2 2 5" xfId="43435"/>
    <cellStyle name="Обычный 3 17 25 2 3" xfId="43436"/>
    <cellStyle name="Обычный 3 17 25 2 3 2" xfId="43437"/>
    <cellStyle name="Обычный 3 17 25 2 3 2 2" xfId="43438"/>
    <cellStyle name="Обычный 3 17 25 2 3 2 2 2" xfId="43439"/>
    <cellStyle name="Обычный 3 17 25 2 3 2 2 2 2" xfId="43440"/>
    <cellStyle name="Обычный 3 17 25 2 3 2 2 3" xfId="43441"/>
    <cellStyle name="Обычный 3 17 25 2 3 2 3" xfId="43442"/>
    <cellStyle name="Обычный 3 17 25 2 3 2 3 2" xfId="43443"/>
    <cellStyle name="Обычный 3 17 25 2 3 2 4" xfId="43444"/>
    <cellStyle name="Обычный 3 17 25 2 3 3" xfId="43445"/>
    <cellStyle name="Обычный 3 17 25 2 3 3 2" xfId="43446"/>
    <cellStyle name="Обычный 3 17 25 2 3 3 2 2" xfId="43447"/>
    <cellStyle name="Обычный 3 17 25 2 3 3 3" xfId="43448"/>
    <cellStyle name="Обычный 3 17 25 2 3 4" xfId="43449"/>
    <cellStyle name="Обычный 3 17 25 2 3 4 2" xfId="43450"/>
    <cellStyle name="Обычный 3 17 25 2 3 5" xfId="43451"/>
    <cellStyle name="Обычный 3 17 25 2 4" xfId="43452"/>
    <cellStyle name="Обычный 3 17 25 2 4 2" xfId="43453"/>
    <cellStyle name="Обычный 3 17 25 2 4 2 2" xfId="43454"/>
    <cellStyle name="Обычный 3 17 25 2 4 2 2 2" xfId="43455"/>
    <cellStyle name="Обычный 3 17 25 2 4 2 3" xfId="43456"/>
    <cellStyle name="Обычный 3 17 25 2 4 3" xfId="43457"/>
    <cellStyle name="Обычный 3 17 25 2 4 3 2" xfId="43458"/>
    <cellStyle name="Обычный 3 17 25 2 4 4" xfId="43459"/>
    <cellStyle name="Обычный 3 17 25 2 5" xfId="43460"/>
    <cellStyle name="Обычный 3 17 25 2 5 2" xfId="43461"/>
    <cellStyle name="Обычный 3 17 25 2 5 2 2" xfId="43462"/>
    <cellStyle name="Обычный 3 17 25 2 5 3" xfId="43463"/>
    <cellStyle name="Обычный 3 17 25 2 6" xfId="43464"/>
    <cellStyle name="Обычный 3 17 25 2 6 2" xfId="43465"/>
    <cellStyle name="Обычный 3 17 25 2 7" xfId="43466"/>
    <cellStyle name="Обычный 3 17 25 3" xfId="43467"/>
    <cellStyle name="Обычный 3 17 25 3 2" xfId="43468"/>
    <cellStyle name="Обычный 3 17 25 3 2 2" xfId="43469"/>
    <cellStyle name="Обычный 3 17 25 3 2 2 2" xfId="43470"/>
    <cellStyle name="Обычный 3 17 25 3 2 2 2 2" xfId="43471"/>
    <cellStyle name="Обычный 3 17 25 3 2 2 3" xfId="43472"/>
    <cellStyle name="Обычный 3 17 25 3 2 3" xfId="43473"/>
    <cellStyle name="Обычный 3 17 25 3 2 3 2" xfId="43474"/>
    <cellStyle name="Обычный 3 17 25 3 2 4" xfId="43475"/>
    <cellStyle name="Обычный 3 17 25 3 3" xfId="43476"/>
    <cellStyle name="Обычный 3 17 25 3 3 2" xfId="43477"/>
    <cellStyle name="Обычный 3 17 25 3 3 2 2" xfId="43478"/>
    <cellStyle name="Обычный 3 17 25 3 3 3" xfId="43479"/>
    <cellStyle name="Обычный 3 17 25 3 4" xfId="43480"/>
    <cellStyle name="Обычный 3 17 25 3 4 2" xfId="43481"/>
    <cellStyle name="Обычный 3 17 25 3 5" xfId="43482"/>
    <cellStyle name="Обычный 3 17 25 4" xfId="43483"/>
    <cellStyle name="Обычный 3 17 25 4 2" xfId="43484"/>
    <cellStyle name="Обычный 3 17 25 4 2 2" xfId="43485"/>
    <cellStyle name="Обычный 3 17 25 4 2 2 2" xfId="43486"/>
    <cellStyle name="Обычный 3 17 25 4 2 2 2 2" xfId="43487"/>
    <cellStyle name="Обычный 3 17 25 4 2 2 3" xfId="43488"/>
    <cellStyle name="Обычный 3 17 25 4 2 3" xfId="43489"/>
    <cellStyle name="Обычный 3 17 25 4 2 3 2" xfId="43490"/>
    <cellStyle name="Обычный 3 17 25 4 2 4" xfId="43491"/>
    <cellStyle name="Обычный 3 17 25 4 3" xfId="43492"/>
    <cellStyle name="Обычный 3 17 25 4 3 2" xfId="43493"/>
    <cellStyle name="Обычный 3 17 25 4 3 2 2" xfId="43494"/>
    <cellStyle name="Обычный 3 17 25 4 3 3" xfId="43495"/>
    <cellStyle name="Обычный 3 17 25 4 4" xfId="43496"/>
    <cellStyle name="Обычный 3 17 25 4 4 2" xfId="43497"/>
    <cellStyle name="Обычный 3 17 25 4 5" xfId="43498"/>
    <cellStyle name="Обычный 3 17 25 5" xfId="43499"/>
    <cellStyle name="Обычный 3 17 25 5 2" xfId="43500"/>
    <cellStyle name="Обычный 3 17 25 5 2 2" xfId="43501"/>
    <cellStyle name="Обычный 3 17 25 5 2 2 2" xfId="43502"/>
    <cellStyle name="Обычный 3 17 25 5 2 3" xfId="43503"/>
    <cellStyle name="Обычный 3 17 25 5 3" xfId="43504"/>
    <cellStyle name="Обычный 3 17 25 5 3 2" xfId="43505"/>
    <cellStyle name="Обычный 3 17 25 5 4" xfId="43506"/>
    <cellStyle name="Обычный 3 17 25 6" xfId="43507"/>
    <cellStyle name="Обычный 3 17 25 6 2" xfId="43508"/>
    <cellStyle name="Обычный 3 17 25 6 2 2" xfId="43509"/>
    <cellStyle name="Обычный 3 17 25 6 3" xfId="43510"/>
    <cellStyle name="Обычный 3 17 25 7" xfId="43511"/>
    <cellStyle name="Обычный 3 17 25 7 2" xfId="43512"/>
    <cellStyle name="Обычный 3 17 25 8" xfId="43513"/>
    <cellStyle name="Обычный 3 17 26" xfId="43514"/>
    <cellStyle name="Обычный 3 17 26 2" xfId="43515"/>
    <cellStyle name="Обычный 3 17 26 2 2" xfId="43516"/>
    <cellStyle name="Обычный 3 17 26 2 2 2" xfId="43517"/>
    <cellStyle name="Обычный 3 17 26 2 2 2 2" xfId="43518"/>
    <cellStyle name="Обычный 3 17 26 2 2 2 2 2" xfId="43519"/>
    <cellStyle name="Обычный 3 17 26 2 2 2 2 2 2" xfId="43520"/>
    <cellStyle name="Обычный 3 17 26 2 2 2 2 3" xfId="43521"/>
    <cellStyle name="Обычный 3 17 26 2 2 2 3" xfId="43522"/>
    <cellStyle name="Обычный 3 17 26 2 2 2 3 2" xfId="43523"/>
    <cellStyle name="Обычный 3 17 26 2 2 2 4" xfId="43524"/>
    <cellStyle name="Обычный 3 17 26 2 2 3" xfId="43525"/>
    <cellStyle name="Обычный 3 17 26 2 2 3 2" xfId="43526"/>
    <cellStyle name="Обычный 3 17 26 2 2 3 2 2" xfId="43527"/>
    <cellStyle name="Обычный 3 17 26 2 2 3 3" xfId="43528"/>
    <cellStyle name="Обычный 3 17 26 2 2 4" xfId="43529"/>
    <cellStyle name="Обычный 3 17 26 2 2 4 2" xfId="43530"/>
    <cellStyle name="Обычный 3 17 26 2 2 5" xfId="43531"/>
    <cellStyle name="Обычный 3 17 26 2 3" xfId="43532"/>
    <cellStyle name="Обычный 3 17 26 2 3 2" xfId="43533"/>
    <cellStyle name="Обычный 3 17 26 2 3 2 2" xfId="43534"/>
    <cellStyle name="Обычный 3 17 26 2 3 2 2 2" xfId="43535"/>
    <cellStyle name="Обычный 3 17 26 2 3 2 2 2 2" xfId="43536"/>
    <cellStyle name="Обычный 3 17 26 2 3 2 2 3" xfId="43537"/>
    <cellStyle name="Обычный 3 17 26 2 3 2 3" xfId="43538"/>
    <cellStyle name="Обычный 3 17 26 2 3 2 3 2" xfId="43539"/>
    <cellStyle name="Обычный 3 17 26 2 3 2 4" xfId="43540"/>
    <cellStyle name="Обычный 3 17 26 2 3 3" xfId="43541"/>
    <cellStyle name="Обычный 3 17 26 2 3 3 2" xfId="43542"/>
    <cellStyle name="Обычный 3 17 26 2 3 3 2 2" xfId="43543"/>
    <cellStyle name="Обычный 3 17 26 2 3 3 3" xfId="43544"/>
    <cellStyle name="Обычный 3 17 26 2 3 4" xfId="43545"/>
    <cellStyle name="Обычный 3 17 26 2 3 4 2" xfId="43546"/>
    <cellStyle name="Обычный 3 17 26 2 3 5" xfId="43547"/>
    <cellStyle name="Обычный 3 17 26 2 4" xfId="43548"/>
    <cellStyle name="Обычный 3 17 26 2 4 2" xfId="43549"/>
    <cellStyle name="Обычный 3 17 26 2 4 2 2" xfId="43550"/>
    <cellStyle name="Обычный 3 17 26 2 4 2 2 2" xfId="43551"/>
    <cellStyle name="Обычный 3 17 26 2 4 2 3" xfId="43552"/>
    <cellStyle name="Обычный 3 17 26 2 4 3" xfId="43553"/>
    <cellStyle name="Обычный 3 17 26 2 4 3 2" xfId="43554"/>
    <cellStyle name="Обычный 3 17 26 2 4 4" xfId="43555"/>
    <cellStyle name="Обычный 3 17 26 2 5" xfId="43556"/>
    <cellStyle name="Обычный 3 17 26 2 5 2" xfId="43557"/>
    <cellStyle name="Обычный 3 17 26 2 5 2 2" xfId="43558"/>
    <cellStyle name="Обычный 3 17 26 2 5 3" xfId="43559"/>
    <cellStyle name="Обычный 3 17 26 2 6" xfId="43560"/>
    <cellStyle name="Обычный 3 17 26 2 6 2" xfId="43561"/>
    <cellStyle name="Обычный 3 17 26 2 7" xfId="43562"/>
    <cellStyle name="Обычный 3 17 26 3" xfId="43563"/>
    <cellStyle name="Обычный 3 17 26 3 2" xfId="43564"/>
    <cellStyle name="Обычный 3 17 26 3 2 2" xfId="43565"/>
    <cellStyle name="Обычный 3 17 26 3 2 2 2" xfId="43566"/>
    <cellStyle name="Обычный 3 17 26 3 2 2 2 2" xfId="43567"/>
    <cellStyle name="Обычный 3 17 26 3 2 2 3" xfId="43568"/>
    <cellStyle name="Обычный 3 17 26 3 2 3" xfId="43569"/>
    <cellStyle name="Обычный 3 17 26 3 2 3 2" xfId="43570"/>
    <cellStyle name="Обычный 3 17 26 3 2 4" xfId="43571"/>
    <cellStyle name="Обычный 3 17 26 3 3" xfId="43572"/>
    <cellStyle name="Обычный 3 17 26 3 3 2" xfId="43573"/>
    <cellStyle name="Обычный 3 17 26 3 3 2 2" xfId="43574"/>
    <cellStyle name="Обычный 3 17 26 3 3 3" xfId="43575"/>
    <cellStyle name="Обычный 3 17 26 3 4" xfId="43576"/>
    <cellStyle name="Обычный 3 17 26 3 4 2" xfId="43577"/>
    <cellStyle name="Обычный 3 17 26 3 5" xfId="43578"/>
    <cellStyle name="Обычный 3 17 26 4" xfId="43579"/>
    <cellStyle name="Обычный 3 17 26 4 2" xfId="43580"/>
    <cellStyle name="Обычный 3 17 26 4 2 2" xfId="43581"/>
    <cellStyle name="Обычный 3 17 26 4 2 2 2" xfId="43582"/>
    <cellStyle name="Обычный 3 17 26 4 2 2 2 2" xfId="43583"/>
    <cellStyle name="Обычный 3 17 26 4 2 2 3" xfId="43584"/>
    <cellStyle name="Обычный 3 17 26 4 2 3" xfId="43585"/>
    <cellStyle name="Обычный 3 17 26 4 2 3 2" xfId="43586"/>
    <cellStyle name="Обычный 3 17 26 4 2 4" xfId="43587"/>
    <cellStyle name="Обычный 3 17 26 4 3" xfId="43588"/>
    <cellStyle name="Обычный 3 17 26 4 3 2" xfId="43589"/>
    <cellStyle name="Обычный 3 17 26 4 3 2 2" xfId="43590"/>
    <cellStyle name="Обычный 3 17 26 4 3 3" xfId="43591"/>
    <cellStyle name="Обычный 3 17 26 4 4" xfId="43592"/>
    <cellStyle name="Обычный 3 17 26 4 4 2" xfId="43593"/>
    <cellStyle name="Обычный 3 17 26 4 5" xfId="43594"/>
    <cellStyle name="Обычный 3 17 26 5" xfId="43595"/>
    <cellStyle name="Обычный 3 17 26 5 2" xfId="43596"/>
    <cellStyle name="Обычный 3 17 26 5 2 2" xfId="43597"/>
    <cellStyle name="Обычный 3 17 26 5 2 2 2" xfId="43598"/>
    <cellStyle name="Обычный 3 17 26 5 2 3" xfId="43599"/>
    <cellStyle name="Обычный 3 17 26 5 3" xfId="43600"/>
    <cellStyle name="Обычный 3 17 26 5 3 2" xfId="43601"/>
    <cellStyle name="Обычный 3 17 26 5 4" xfId="43602"/>
    <cellStyle name="Обычный 3 17 26 6" xfId="43603"/>
    <cellStyle name="Обычный 3 17 26 6 2" xfId="43604"/>
    <cellStyle name="Обычный 3 17 26 6 2 2" xfId="43605"/>
    <cellStyle name="Обычный 3 17 26 6 3" xfId="43606"/>
    <cellStyle name="Обычный 3 17 26 7" xfId="43607"/>
    <cellStyle name="Обычный 3 17 26 7 2" xfId="43608"/>
    <cellStyle name="Обычный 3 17 26 8" xfId="43609"/>
    <cellStyle name="Обычный 3 17 27" xfId="43610"/>
    <cellStyle name="Обычный 3 17 27 2" xfId="43611"/>
    <cellStyle name="Обычный 3 17 27 2 2" xfId="43612"/>
    <cellStyle name="Обычный 3 17 27 2 2 2" xfId="43613"/>
    <cellStyle name="Обычный 3 17 27 2 2 2 2" xfId="43614"/>
    <cellStyle name="Обычный 3 17 27 2 2 2 2 2" xfId="43615"/>
    <cellStyle name="Обычный 3 17 27 2 2 2 2 2 2" xfId="43616"/>
    <cellStyle name="Обычный 3 17 27 2 2 2 2 3" xfId="43617"/>
    <cellStyle name="Обычный 3 17 27 2 2 2 3" xfId="43618"/>
    <cellStyle name="Обычный 3 17 27 2 2 2 3 2" xfId="43619"/>
    <cellStyle name="Обычный 3 17 27 2 2 2 4" xfId="43620"/>
    <cellStyle name="Обычный 3 17 27 2 2 3" xfId="43621"/>
    <cellStyle name="Обычный 3 17 27 2 2 3 2" xfId="43622"/>
    <cellStyle name="Обычный 3 17 27 2 2 3 2 2" xfId="43623"/>
    <cellStyle name="Обычный 3 17 27 2 2 3 3" xfId="43624"/>
    <cellStyle name="Обычный 3 17 27 2 2 4" xfId="43625"/>
    <cellStyle name="Обычный 3 17 27 2 2 4 2" xfId="43626"/>
    <cellStyle name="Обычный 3 17 27 2 2 5" xfId="43627"/>
    <cellStyle name="Обычный 3 17 27 2 3" xfId="43628"/>
    <cellStyle name="Обычный 3 17 27 2 3 2" xfId="43629"/>
    <cellStyle name="Обычный 3 17 27 2 3 2 2" xfId="43630"/>
    <cellStyle name="Обычный 3 17 27 2 3 2 2 2" xfId="43631"/>
    <cellStyle name="Обычный 3 17 27 2 3 2 2 2 2" xfId="43632"/>
    <cellStyle name="Обычный 3 17 27 2 3 2 2 3" xfId="43633"/>
    <cellStyle name="Обычный 3 17 27 2 3 2 3" xfId="43634"/>
    <cellStyle name="Обычный 3 17 27 2 3 2 3 2" xfId="43635"/>
    <cellStyle name="Обычный 3 17 27 2 3 2 4" xfId="43636"/>
    <cellStyle name="Обычный 3 17 27 2 3 3" xfId="43637"/>
    <cellStyle name="Обычный 3 17 27 2 3 3 2" xfId="43638"/>
    <cellStyle name="Обычный 3 17 27 2 3 3 2 2" xfId="43639"/>
    <cellStyle name="Обычный 3 17 27 2 3 3 3" xfId="43640"/>
    <cellStyle name="Обычный 3 17 27 2 3 4" xfId="43641"/>
    <cellStyle name="Обычный 3 17 27 2 3 4 2" xfId="43642"/>
    <cellStyle name="Обычный 3 17 27 2 3 5" xfId="43643"/>
    <cellStyle name="Обычный 3 17 27 2 4" xfId="43644"/>
    <cellStyle name="Обычный 3 17 27 2 4 2" xfId="43645"/>
    <cellStyle name="Обычный 3 17 27 2 4 2 2" xfId="43646"/>
    <cellStyle name="Обычный 3 17 27 2 4 2 2 2" xfId="43647"/>
    <cellStyle name="Обычный 3 17 27 2 4 2 3" xfId="43648"/>
    <cellStyle name="Обычный 3 17 27 2 4 3" xfId="43649"/>
    <cellStyle name="Обычный 3 17 27 2 4 3 2" xfId="43650"/>
    <cellStyle name="Обычный 3 17 27 2 4 4" xfId="43651"/>
    <cellStyle name="Обычный 3 17 27 2 5" xfId="43652"/>
    <cellStyle name="Обычный 3 17 27 2 5 2" xfId="43653"/>
    <cellStyle name="Обычный 3 17 27 2 5 2 2" xfId="43654"/>
    <cellStyle name="Обычный 3 17 27 2 5 3" xfId="43655"/>
    <cellStyle name="Обычный 3 17 27 2 6" xfId="43656"/>
    <cellStyle name="Обычный 3 17 27 2 6 2" xfId="43657"/>
    <cellStyle name="Обычный 3 17 27 2 7" xfId="43658"/>
    <cellStyle name="Обычный 3 17 27 3" xfId="43659"/>
    <cellStyle name="Обычный 3 17 27 3 2" xfId="43660"/>
    <cellStyle name="Обычный 3 17 27 3 2 2" xfId="43661"/>
    <cellStyle name="Обычный 3 17 27 3 2 2 2" xfId="43662"/>
    <cellStyle name="Обычный 3 17 27 3 2 2 2 2" xfId="43663"/>
    <cellStyle name="Обычный 3 17 27 3 2 2 3" xfId="43664"/>
    <cellStyle name="Обычный 3 17 27 3 2 3" xfId="43665"/>
    <cellStyle name="Обычный 3 17 27 3 2 3 2" xfId="43666"/>
    <cellStyle name="Обычный 3 17 27 3 2 4" xfId="43667"/>
    <cellStyle name="Обычный 3 17 27 3 3" xfId="43668"/>
    <cellStyle name="Обычный 3 17 27 3 3 2" xfId="43669"/>
    <cellStyle name="Обычный 3 17 27 3 3 2 2" xfId="43670"/>
    <cellStyle name="Обычный 3 17 27 3 3 3" xfId="43671"/>
    <cellStyle name="Обычный 3 17 27 3 4" xfId="43672"/>
    <cellStyle name="Обычный 3 17 27 3 4 2" xfId="43673"/>
    <cellStyle name="Обычный 3 17 27 3 5" xfId="43674"/>
    <cellStyle name="Обычный 3 17 27 4" xfId="43675"/>
    <cellStyle name="Обычный 3 17 27 4 2" xfId="43676"/>
    <cellStyle name="Обычный 3 17 27 4 2 2" xfId="43677"/>
    <cellStyle name="Обычный 3 17 27 4 2 2 2" xfId="43678"/>
    <cellStyle name="Обычный 3 17 27 4 2 2 2 2" xfId="43679"/>
    <cellStyle name="Обычный 3 17 27 4 2 2 3" xfId="43680"/>
    <cellStyle name="Обычный 3 17 27 4 2 3" xfId="43681"/>
    <cellStyle name="Обычный 3 17 27 4 2 3 2" xfId="43682"/>
    <cellStyle name="Обычный 3 17 27 4 2 4" xfId="43683"/>
    <cellStyle name="Обычный 3 17 27 4 3" xfId="43684"/>
    <cellStyle name="Обычный 3 17 27 4 3 2" xfId="43685"/>
    <cellStyle name="Обычный 3 17 27 4 3 2 2" xfId="43686"/>
    <cellStyle name="Обычный 3 17 27 4 3 3" xfId="43687"/>
    <cellStyle name="Обычный 3 17 27 4 4" xfId="43688"/>
    <cellStyle name="Обычный 3 17 27 4 4 2" xfId="43689"/>
    <cellStyle name="Обычный 3 17 27 4 5" xfId="43690"/>
    <cellStyle name="Обычный 3 17 27 5" xfId="43691"/>
    <cellStyle name="Обычный 3 17 27 5 2" xfId="43692"/>
    <cellStyle name="Обычный 3 17 27 5 2 2" xfId="43693"/>
    <cellStyle name="Обычный 3 17 27 5 2 2 2" xfId="43694"/>
    <cellStyle name="Обычный 3 17 27 5 2 3" xfId="43695"/>
    <cellStyle name="Обычный 3 17 27 5 3" xfId="43696"/>
    <cellStyle name="Обычный 3 17 27 5 3 2" xfId="43697"/>
    <cellStyle name="Обычный 3 17 27 5 4" xfId="43698"/>
    <cellStyle name="Обычный 3 17 27 6" xfId="43699"/>
    <cellStyle name="Обычный 3 17 27 6 2" xfId="43700"/>
    <cellStyle name="Обычный 3 17 27 6 2 2" xfId="43701"/>
    <cellStyle name="Обычный 3 17 27 6 3" xfId="43702"/>
    <cellStyle name="Обычный 3 17 27 7" xfId="43703"/>
    <cellStyle name="Обычный 3 17 27 7 2" xfId="43704"/>
    <cellStyle name="Обычный 3 17 27 8" xfId="43705"/>
    <cellStyle name="Обычный 3 17 28" xfId="43706"/>
    <cellStyle name="Обычный 3 17 28 2" xfId="43707"/>
    <cellStyle name="Обычный 3 17 28 2 2" xfId="43708"/>
    <cellStyle name="Обычный 3 17 28 2 2 2" xfId="43709"/>
    <cellStyle name="Обычный 3 17 28 2 2 2 2" xfId="43710"/>
    <cellStyle name="Обычный 3 17 28 2 2 2 2 2" xfId="43711"/>
    <cellStyle name="Обычный 3 17 28 2 2 2 2 2 2" xfId="43712"/>
    <cellStyle name="Обычный 3 17 28 2 2 2 2 3" xfId="43713"/>
    <cellStyle name="Обычный 3 17 28 2 2 2 3" xfId="43714"/>
    <cellStyle name="Обычный 3 17 28 2 2 2 3 2" xfId="43715"/>
    <cellStyle name="Обычный 3 17 28 2 2 2 4" xfId="43716"/>
    <cellStyle name="Обычный 3 17 28 2 2 3" xfId="43717"/>
    <cellStyle name="Обычный 3 17 28 2 2 3 2" xfId="43718"/>
    <cellStyle name="Обычный 3 17 28 2 2 3 2 2" xfId="43719"/>
    <cellStyle name="Обычный 3 17 28 2 2 3 3" xfId="43720"/>
    <cellStyle name="Обычный 3 17 28 2 2 4" xfId="43721"/>
    <cellStyle name="Обычный 3 17 28 2 2 4 2" xfId="43722"/>
    <cellStyle name="Обычный 3 17 28 2 2 5" xfId="43723"/>
    <cellStyle name="Обычный 3 17 28 2 3" xfId="43724"/>
    <cellStyle name="Обычный 3 17 28 2 3 2" xfId="43725"/>
    <cellStyle name="Обычный 3 17 28 2 3 2 2" xfId="43726"/>
    <cellStyle name="Обычный 3 17 28 2 3 2 2 2" xfId="43727"/>
    <cellStyle name="Обычный 3 17 28 2 3 2 2 2 2" xfId="43728"/>
    <cellStyle name="Обычный 3 17 28 2 3 2 2 3" xfId="43729"/>
    <cellStyle name="Обычный 3 17 28 2 3 2 3" xfId="43730"/>
    <cellStyle name="Обычный 3 17 28 2 3 2 3 2" xfId="43731"/>
    <cellStyle name="Обычный 3 17 28 2 3 2 4" xfId="43732"/>
    <cellStyle name="Обычный 3 17 28 2 3 3" xfId="43733"/>
    <cellStyle name="Обычный 3 17 28 2 3 3 2" xfId="43734"/>
    <cellStyle name="Обычный 3 17 28 2 3 3 2 2" xfId="43735"/>
    <cellStyle name="Обычный 3 17 28 2 3 3 3" xfId="43736"/>
    <cellStyle name="Обычный 3 17 28 2 3 4" xfId="43737"/>
    <cellStyle name="Обычный 3 17 28 2 3 4 2" xfId="43738"/>
    <cellStyle name="Обычный 3 17 28 2 3 5" xfId="43739"/>
    <cellStyle name="Обычный 3 17 28 2 4" xfId="43740"/>
    <cellStyle name="Обычный 3 17 28 2 4 2" xfId="43741"/>
    <cellStyle name="Обычный 3 17 28 2 4 2 2" xfId="43742"/>
    <cellStyle name="Обычный 3 17 28 2 4 2 2 2" xfId="43743"/>
    <cellStyle name="Обычный 3 17 28 2 4 2 3" xfId="43744"/>
    <cellStyle name="Обычный 3 17 28 2 4 3" xfId="43745"/>
    <cellStyle name="Обычный 3 17 28 2 4 3 2" xfId="43746"/>
    <cellStyle name="Обычный 3 17 28 2 4 4" xfId="43747"/>
    <cellStyle name="Обычный 3 17 28 2 5" xfId="43748"/>
    <cellStyle name="Обычный 3 17 28 2 5 2" xfId="43749"/>
    <cellStyle name="Обычный 3 17 28 2 5 2 2" xfId="43750"/>
    <cellStyle name="Обычный 3 17 28 2 5 3" xfId="43751"/>
    <cellStyle name="Обычный 3 17 28 2 6" xfId="43752"/>
    <cellStyle name="Обычный 3 17 28 2 6 2" xfId="43753"/>
    <cellStyle name="Обычный 3 17 28 2 7" xfId="43754"/>
    <cellStyle name="Обычный 3 17 28 3" xfId="43755"/>
    <cellStyle name="Обычный 3 17 28 3 2" xfId="43756"/>
    <cellStyle name="Обычный 3 17 28 3 2 2" xfId="43757"/>
    <cellStyle name="Обычный 3 17 28 3 2 2 2" xfId="43758"/>
    <cellStyle name="Обычный 3 17 28 3 2 2 2 2" xfId="43759"/>
    <cellStyle name="Обычный 3 17 28 3 2 2 3" xfId="43760"/>
    <cellStyle name="Обычный 3 17 28 3 2 3" xfId="43761"/>
    <cellStyle name="Обычный 3 17 28 3 2 3 2" xfId="43762"/>
    <cellStyle name="Обычный 3 17 28 3 2 4" xfId="43763"/>
    <cellStyle name="Обычный 3 17 28 3 3" xfId="43764"/>
    <cellStyle name="Обычный 3 17 28 3 3 2" xfId="43765"/>
    <cellStyle name="Обычный 3 17 28 3 3 2 2" xfId="43766"/>
    <cellStyle name="Обычный 3 17 28 3 3 3" xfId="43767"/>
    <cellStyle name="Обычный 3 17 28 3 4" xfId="43768"/>
    <cellStyle name="Обычный 3 17 28 3 4 2" xfId="43769"/>
    <cellStyle name="Обычный 3 17 28 3 5" xfId="43770"/>
    <cellStyle name="Обычный 3 17 28 4" xfId="43771"/>
    <cellStyle name="Обычный 3 17 28 4 2" xfId="43772"/>
    <cellStyle name="Обычный 3 17 28 4 2 2" xfId="43773"/>
    <cellStyle name="Обычный 3 17 28 4 2 2 2" xfId="43774"/>
    <cellStyle name="Обычный 3 17 28 4 2 2 2 2" xfId="43775"/>
    <cellStyle name="Обычный 3 17 28 4 2 2 3" xfId="43776"/>
    <cellStyle name="Обычный 3 17 28 4 2 3" xfId="43777"/>
    <cellStyle name="Обычный 3 17 28 4 2 3 2" xfId="43778"/>
    <cellStyle name="Обычный 3 17 28 4 2 4" xfId="43779"/>
    <cellStyle name="Обычный 3 17 28 4 3" xfId="43780"/>
    <cellStyle name="Обычный 3 17 28 4 3 2" xfId="43781"/>
    <cellStyle name="Обычный 3 17 28 4 3 2 2" xfId="43782"/>
    <cellStyle name="Обычный 3 17 28 4 3 3" xfId="43783"/>
    <cellStyle name="Обычный 3 17 28 4 4" xfId="43784"/>
    <cellStyle name="Обычный 3 17 28 4 4 2" xfId="43785"/>
    <cellStyle name="Обычный 3 17 28 4 5" xfId="43786"/>
    <cellStyle name="Обычный 3 17 28 5" xfId="43787"/>
    <cellStyle name="Обычный 3 17 28 5 2" xfId="43788"/>
    <cellStyle name="Обычный 3 17 28 5 2 2" xfId="43789"/>
    <cellStyle name="Обычный 3 17 28 5 2 2 2" xfId="43790"/>
    <cellStyle name="Обычный 3 17 28 5 2 3" xfId="43791"/>
    <cellStyle name="Обычный 3 17 28 5 3" xfId="43792"/>
    <cellStyle name="Обычный 3 17 28 5 3 2" xfId="43793"/>
    <cellStyle name="Обычный 3 17 28 5 4" xfId="43794"/>
    <cellStyle name="Обычный 3 17 28 6" xfId="43795"/>
    <cellStyle name="Обычный 3 17 28 6 2" xfId="43796"/>
    <cellStyle name="Обычный 3 17 28 6 2 2" xfId="43797"/>
    <cellStyle name="Обычный 3 17 28 6 3" xfId="43798"/>
    <cellStyle name="Обычный 3 17 28 7" xfId="43799"/>
    <cellStyle name="Обычный 3 17 28 7 2" xfId="43800"/>
    <cellStyle name="Обычный 3 17 28 8" xfId="43801"/>
    <cellStyle name="Обычный 3 17 29" xfId="43802"/>
    <cellStyle name="Обычный 3 17 29 2" xfId="43803"/>
    <cellStyle name="Обычный 3 17 29 2 2" xfId="43804"/>
    <cellStyle name="Обычный 3 17 29 2 2 2" xfId="43805"/>
    <cellStyle name="Обычный 3 17 29 2 2 2 2" xfId="43806"/>
    <cellStyle name="Обычный 3 17 29 2 2 2 2 2" xfId="43807"/>
    <cellStyle name="Обычный 3 17 29 2 2 2 2 2 2" xfId="43808"/>
    <cellStyle name="Обычный 3 17 29 2 2 2 2 3" xfId="43809"/>
    <cellStyle name="Обычный 3 17 29 2 2 2 3" xfId="43810"/>
    <cellStyle name="Обычный 3 17 29 2 2 2 3 2" xfId="43811"/>
    <cellStyle name="Обычный 3 17 29 2 2 2 4" xfId="43812"/>
    <cellStyle name="Обычный 3 17 29 2 2 3" xfId="43813"/>
    <cellStyle name="Обычный 3 17 29 2 2 3 2" xfId="43814"/>
    <cellStyle name="Обычный 3 17 29 2 2 3 2 2" xfId="43815"/>
    <cellStyle name="Обычный 3 17 29 2 2 3 3" xfId="43816"/>
    <cellStyle name="Обычный 3 17 29 2 2 4" xfId="43817"/>
    <cellStyle name="Обычный 3 17 29 2 2 4 2" xfId="43818"/>
    <cellStyle name="Обычный 3 17 29 2 2 5" xfId="43819"/>
    <cellStyle name="Обычный 3 17 29 2 3" xfId="43820"/>
    <cellStyle name="Обычный 3 17 29 2 3 2" xfId="43821"/>
    <cellStyle name="Обычный 3 17 29 2 3 2 2" xfId="43822"/>
    <cellStyle name="Обычный 3 17 29 2 3 2 2 2" xfId="43823"/>
    <cellStyle name="Обычный 3 17 29 2 3 2 2 2 2" xfId="43824"/>
    <cellStyle name="Обычный 3 17 29 2 3 2 2 3" xfId="43825"/>
    <cellStyle name="Обычный 3 17 29 2 3 2 3" xfId="43826"/>
    <cellStyle name="Обычный 3 17 29 2 3 2 3 2" xfId="43827"/>
    <cellStyle name="Обычный 3 17 29 2 3 2 4" xfId="43828"/>
    <cellStyle name="Обычный 3 17 29 2 3 3" xfId="43829"/>
    <cellStyle name="Обычный 3 17 29 2 3 3 2" xfId="43830"/>
    <cellStyle name="Обычный 3 17 29 2 3 3 2 2" xfId="43831"/>
    <cellStyle name="Обычный 3 17 29 2 3 3 3" xfId="43832"/>
    <cellStyle name="Обычный 3 17 29 2 3 4" xfId="43833"/>
    <cellStyle name="Обычный 3 17 29 2 3 4 2" xfId="43834"/>
    <cellStyle name="Обычный 3 17 29 2 3 5" xfId="43835"/>
    <cellStyle name="Обычный 3 17 29 2 4" xfId="43836"/>
    <cellStyle name="Обычный 3 17 29 2 4 2" xfId="43837"/>
    <cellStyle name="Обычный 3 17 29 2 4 2 2" xfId="43838"/>
    <cellStyle name="Обычный 3 17 29 2 4 2 2 2" xfId="43839"/>
    <cellStyle name="Обычный 3 17 29 2 4 2 3" xfId="43840"/>
    <cellStyle name="Обычный 3 17 29 2 4 3" xfId="43841"/>
    <cellStyle name="Обычный 3 17 29 2 4 3 2" xfId="43842"/>
    <cellStyle name="Обычный 3 17 29 2 4 4" xfId="43843"/>
    <cellStyle name="Обычный 3 17 29 2 5" xfId="43844"/>
    <cellStyle name="Обычный 3 17 29 2 5 2" xfId="43845"/>
    <cellStyle name="Обычный 3 17 29 2 5 2 2" xfId="43846"/>
    <cellStyle name="Обычный 3 17 29 2 5 3" xfId="43847"/>
    <cellStyle name="Обычный 3 17 29 2 6" xfId="43848"/>
    <cellStyle name="Обычный 3 17 29 2 6 2" xfId="43849"/>
    <cellStyle name="Обычный 3 17 29 2 7" xfId="43850"/>
    <cellStyle name="Обычный 3 17 29 3" xfId="43851"/>
    <cellStyle name="Обычный 3 17 29 3 2" xfId="43852"/>
    <cellStyle name="Обычный 3 17 29 3 2 2" xfId="43853"/>
    <cellStyle name="Обычный 3 17 29 3 2 2 2" xfId="43854"/>
    <cellStyle name="Обычный 3 17 29 3 2 2 2 2" xfId="43855"/>
    <cellStyle name="Обычный 3 17 29 3 2 2 3" xfId="43856"/>
    <cellStyle name="Обычный 3 17 29 3 2 3" xfId="43857"/>
    <cellStyle name="Обычный 3 17 29 3 2 3 2" xfId="43858"/>
    <cellStyle name="Обычный 3 17 29 3 2 4" xfId="43859"/>
    <cellStyle name="Обычный 3 17 29 3 3" xfId="43860"/>
    <cellStyle name="Обычный 3 17 29 3 3 2" xfId="43861"/>
    <cellStyle name="Обычный 3 17 29 3 3 2 2" xfId="43862"/>
    <cellStyle name="Обычный 3 17 29 3 3 3" xfId="43863"/>
    <cellStyle name="Обычный 3 17 29 3 4" xfId="43864"/>
    <cellStyle name="Обычный 3 17 29 3 4 2" xfId="43865"/>
    <cellStyle name="Обычный 3 17 29 3 5" xfId="43866"/>
    <cellStyle name="Обычный 3 17 29 4" xfId="43867"/>
    <cellStyle name="Обычный 3 17 29 4 2" xfId="43868"/>
    <cellStyle name="Обычный 3 17 29 4 2 2" xfId="43869"/>
    <cellStyle name="Обычный 3 17 29 4 2 2 2" xfId="43870"/>
    <cellStyle name="Обычный 3 17 29 4 2 2 2 2" xfId="43871"/>
    <cellStyle name="Обычный 3 17 29 4 2 2 3" xfId="43872"/>
    <cellStyle name="Обычный 3 17 29 4 2 3" xfId="43873"/>
    <cellStyle name="Обычный 3 17 29 4 2 3 2" xfId="43874"/>
    <cellStyle name="Обычный 3 17 29 4 2 4" xfId="43875"/>
    <cellStyle name="Обычный 3 17 29 4 3" xfId="43876"/>
    <cellStyle name="Обычный 3 17 29 4 3 2" xfId="43877"/>
    <cellStyle name="Обычный 3 17 29 4 3 2 2" xfId="43878"/>
    <cellStyle name="Обычный 3 17 29 4 3 3" xfId="43879"/>
    <cellStyle name="Обычный 3 17 29 4 4" xfId="43880"/>
    <cellStyle name="Обычный 3 17 29 4 4 2" xfId="43881"/>
    <cellStyle name="Обычный 3 17 29 4 5" xfId="43882"/>
    <cellStyle name="Обычный 3 17 29 5" xfId="43883"/>
    <cellStyle name="Обычный 3 17 29 5 2" xfId="43884"/>
    <cellStyle name="Обычный 3 17 29 5 2 2" xfId="43885"/>
    <cellStyle name="Обычный 3 17 29 5 2 2 2" xfId="43886"/>
    <cellStyle name="Обычный 3 17 29 5 2 3" xfId="43887"/>
    <cellStyle name="Обычный 3 17 29 5 3" xfId="43888"/>
    <cellStyle name="Обычный 3 17 29 5 3 2" xfId="43889"/>
    <cellStyle name="Обычный 3 17 29 5 4" xfId="43890"/>
    <cellStyle name="Обычный 3 17 29 6" xfId="43891"/>
    <cellStyle name="Обычный 3 17 29 6 2" xfId="43892"/>
    <cellStyle name="Обычный 3 17 29 6 2 2" xfId="43893"/>
    <cellStyle name="Обычный 3 17 29 6 3" xfId="43894"/>
    <cellStyle name="Обычный 3 17 29 7" xfId="43895"/>
    <cellStyle name="Обычный 3 17 29 7 2" xfId="43896"/>
    <cellStyle name="Обычный 3 17 29 8" xfId="43897"/>
    <cellStyle name="Обычный 3 17 3" xfId="43898"/>
    <cellStyle name="Обычный 3 17 3 2" xfId="43899"/>
    <cellStyle name="Обычный 3 17 3 2 2" xfId="43900"/>
    <cellStyle name="Обычный 3 17 3 2 2 2" xfId="43901"/>
    <cellStyle name="Обычный 3 17 3 2 2 2 2" xfId="43902"/>
    <cellStyle name="Обычный 3 17 3 2 2 2 2 2" xfId="43903"/>
    <cellStyle name="Обычный 3 17 3 2 2 2 2 2 2" xfId="43904"/>
    <cellStyle name="Обычный 3 17 3 2 2 2 2 3" xfId="43905"/>
    <cellStyle name="Обычный 3 17 3 2 2 2 3" xfId="43906"/>
    <cellStyle name="Обычный 3 17 3 2 2 2 3 2" xfId="43907"/>
    <cellStyle name="Обычный 3 17 3 2 2 2 4" xfId="43908"/>
    <cellStyle name="Обычный 3 17 3 2 2 3" xfId="43909"/>
    <cellStyle name="Обычный 3 17 3 2 2 3 2" xfId="43910"/>
    <cellStyle name="Обычный 3 17 3 2 2 3 2 2" xfId="43911"/>
    <cellStyle name="Обычный 3 17 3 2 2 3 3" xfId="43912"/>
    <cellStyle name="Обычный 3 17 3 2 2 4" xfId="43913"/>
    <cellStyle name="Обычный 3 17 3 2 2 4 2" xfId="43914"/>
    <cellStyle name="Обычный 3 17 3 2 2 5" xfId="43915"/>
    <cellStyle name="Обычный 3 17 3 2 3" xfId="43916"/>
    <cellStyle name="Обычный 3 17 3 2 3 2" xfId="43917"/>
    <cellStyle name="Обычный 3 17 3 2 3 2 2" xfId="43918"/>
    <cellStyle name="Обычный 3 17 3 2 3 2 2 2" xfId="43919"/>
    <cellStyle name="Обычный 3 17 3 2 3 2 2 2 2" xfId="43920"/>
    <cellStyle name="Обычный 3 17 3 2 3 2 2 3" xfId="43921"/>
    <cellStyle name="Обычный 3 17 3 2 3 2 3" xfId="43922"/>
    <cellStyle name="Обычный 3 17 3 2 3 2 3 2" xfId="43923"/>
    <cellStyle name="Обычный 3 17 3 2 3 2 4" xfId="43924"/>
    <cellStyle name="Обычный 3 17 3 2 3 3" xfId="43925"/>
    <cellStyle name="Обычный 3 17 3 2 3 3 2" xfId="43926"/>
    <cellStyle name="Обычный 3 17 3 2 3 3 2 2" xfId="43927"/>
    <cellStyle name="Обычный 3 17 3 2 3 3 3" xfId="43928"/>
    <cellStyle name="Обычный 3 17 3 2 3 4" xfId="43929"/>
    <cellStyle name="Обычный 3 17 3 2 3 4 2" xfId="43930"/>
    <cellStyle name="Обычный 3 17 3 2 3 5" xfId="43931"/>
    <cellStyle name="Обычный 3 17 3 2 4" xfId="43932"/>
    <cellStyle name="Обычный 3 17 3 2 4 2" xfId="43933"/>
    <cellStyle name="Обычный 3 17 3 2 4 2 2" xfId="43934"/>
    <cellStyle name="Обычный 3 17 3 2 4 2 2 2" xfId="43935"/>
    <cellStyle name="Обычный 3 17 3 2 4 2 3" xfId="43936"/>
    <cellStyle name="Обычный 3 17 3 2 4 3" xfId="43937"/>
    <cellStyle name="Обычный 3 17 3 2 4 3 2" xfId="43938"/>
    <cellStyle name="Обычный 3 17 3 2 4 4" xfId="43939"/>
    <cellStyle name="Обычный 3 17 3 2 5" xfId="43940"/>
    <cellStyle name="Обычный 3 17 3 2 5 2" xfId="43941"/>
    <cellStyle name="Обычный 3 17 3 2 5 2 2" xfId="43942"/>
    <cellStyle name="Обычный 3 17 3 2 5 3" xfId="43943"/>
    <cellStyle name="Обычный 3 17 3 2 6" xfId="43944"/>
    <cellStyle name="Обычный 3 17 3 2 6 2" xfId="43945"/>
    <cellStyle name="Обычный 3 17 3 2 7" xfId="43946"/>
    <cellStyle name="Обычный 3 17 3 3" xfId="43947"/>
    <cellStyle name="Обычный 3 17 3 3 2" xfId="43948"/>
    <cellStyle name="Обычный 3 17 3 3 2 2" xfId="43949"/>
    <cellStyle name="Обычный 3 17 3 3 2 2 2" xfId="43950"/>
    <cellStyle name="Обычный 3 17 3 3 2 2 2 2" xfId="43951"/>
    <cellStyle name="Обычный 3 17 3 3 2 2 3" xfId="43952"/>
    <cellStyle name="Обычный 3 17 3 3 2 3" xfId="43953"/>
    <cellStyle name="Обычный 3 17 3 3 2 3 2" xfId="43954"/>
    <cellStyle name="Обычный 3 17 3 3 2 4" xfId="43955"/>
    <cellStyle name="Обычный 3 17 3 3 3" xfId="43956"/>
    <cellStyle name="Обычный 3 17 3 3 3 2" xfId="43957"/>
    <cellStyle name="Обычный 3 17 3 3 3 2 2" xfId="43958"/>
    <cellStyle name="Обычный 3 17 3 3 3 3" xfId="43959"/>
    <cellStyle name="Обычный 3 17 3 3 4" xfId="43960"/>
    <cellStyle name="Обычный 3 17 3 3 4 2" xfId="43961"/>
    <cellStyle name="Обычный 3 17 3 3 5" xfId="43962"/>
    <cellStyle name="Обычный 3 17 3 4" xfId="43963"/>
    <cellStyle name="Обычный 3 17 3 4 2" xfId="43964"/>
    <cellStyle name="Обычный 3 17 3 4 2 2" xfId="43965"/>
    <cellStyle name="Обычный 3 17 3 4 2 2 2" xfId="43966"/>
    <cellStyle name="Обычный 3 17 3 4 2 2 2 2" xfId="43967"/>
    <cellStyle name="Обычный 3 17 3 4 2 2 3" xfId="43968"/>
    <cellStyle name="Обычный 3 17 3 4 2 3" xfId="43969"/>
    <cellStyle name="Обычный 3 17 3 4 2 3 2" xfId="43970"/>
    <cellStyle name="Обычный 3 17 3 4 2 4" xfId="43971"/>
    <cellStyle name="Обычный 3 17 3 4 3" xfId="43972"/>
    <cellStyle name="Обычный 3 17 3 4 3 2" xfId="43973"/>
    <cellStyle name="Обычный 3 17 3 4 3 2 2" xfId="43974"/>
    <cellStyle name="Обычный 3 17 3 4 3 3" xfId="43975"/>
    <cellStyle name="Обычный 3 17 3 4 4" xfId="43976"/>
    <cellStyle name="Обычный 3 17 3 4 4 2" xfId="43977"/>
    <cellStyle name="Обычный 3 17 3 4 5" xfId="43978"/>
    <cellStyle name="Обычный 3 17 3 5" xfId="43979"/>
    <cellStyle name="Обычный 3 17 3 5 2" xfId="43980"/>
    <cellStyle name="Обычный 3 17 3 5 2 2" xfId="43981"/>
    <cellStyle name="Обычный 3 17 3 5 2 2 2" xfId="43982"/>
    <cellStyle name="Обычный 3 17 3 5 2 3" xfId="43983"/>
    <cellStyle name="Обычный 3 17 3 5 3" xfId="43984"/>
    <cellStyle name="Обычный 3 17 3 5 3 2" xfId="43985"/>
    <cellStyle name="Обычный 3 17 3 5 4" xfId="43986"/>
    <cellStyle name="Обычный 3 17 3 6" xfId="43987"/>
    <cellStyle name="Обычный 3 17 3 6 2" xfId="43988"/>
    <cellStyle name="Обычный 3 17 3 6 2 2" xfId="43989"/>
    <cellStyle name="Обычный 3 17 3 6 3" xfId="43990"/>
    <cellStyle name="Обычный 3 17 3 7" xfId="43991"/>
    <cellStyle name="Обычный 3 17 3 7 2" xfId="43992"/>
    <cellStyle name="Обычный 3 17 3 8" xfId="43993"/>
    <cellStyle name="Обычный 3 17 30" xfId="43994"/>
    <cellStyle name="Обычный 3 17 30 2" xfId="43995"/>
    <cellStyle name="Обычный 3 17 30 2 2" xfId="43996"/>
    <cellStyle name="Обычный 3 17 30 2 2 2" xfId="43997"/>
    <cellStyle name="Обычный 3 17 30 2 2 2 2" xfId="43998"/>
    <cellStyle name="Обычный 3 17 30 2 2 2 2 2" xfId="43999"/>
    <cellStyle name="Обычный 3 17 30 2 2 2 2 2 2" xfId="44000"/>
    <cellStyle name="Обычный 3 17 30 2 2 2 2 3" xfId="44001"/>
    <cellStyle name="Обычный 3 17 30 2 2 2 3" xfId="44002"/>
    <cellStyle name="Обычный 3 17 30 2 2 2 3 2" xfId="44003"/>
    <cellStyle name="Обычный 3 17 30 2 2 2 4" xfId="44004"/>
    <cellStyle name="Обычный 3 17 30 2 2 3" xfId="44005"/>
    <cellStyle name="Обычный 3 17 30 2 2 3 2" xfId="44006"/>
    <cellStyle name="Обычный 3 17 30 2 2 3 2 2" xfId="44007"/>
    <cellStyle name="Обычный 3 17 30 2 2 3 3" xfId="44008"/>
    <cellStyle name="Обычный 3 17 30 2 2 4" xfId="44009"/>
    <cellStyle name="Обычный 3 17 30 2 2 4 2" xfId="44010"/>
    <cellStyle name="Обычный 3 17 30 2 2 5" xfId="44011"/>
    <cellStyle name="Обычный 3 17 30 2 3" xfId="44012"/>
    <cellStyle name="Обычный 3 17 30 2 3 2" xfId="44013"/>
    <cellStyle name="Обычный 3 17 30 2 3 2 2" xfId="44014"/>
    <cellStyle name="Обычный 3 17 30 2 3 2 2 2" xfId="44015"/>
    <cellStyle name="Обычный 3 17 30 2 3 2 2 2 2" xfId="44016"/>
    <cellStyle name="Обычный 3 17 30 2 3 2 2 3" xfId="44017"/>
    <cellStyle name="Обычный 3 17 30 2 3 2 3" xfId="44018"/>
    <cellStyle name="Обычный 3 17 30 2 3 2 3 2" xfId="44019"/>
    <cellStyle name="Обычный 3 17 30 2 3 2 4" xfId="44020"/>
    <cellStyle name="Обычный 3 17 30 2 3 3" xfId="44021"/>
    <cellStyle name="Обычный 3 17 30 2 3 3 2" xfId="44022"/>
    <cellStyle name="Обычный 3 17 30 2 3 3 2 2" xfId="44023"/>
    <cellStyle name="Обычный 3 17 30 2 3 3 3" xfId="44024"/>
    <cellStyle name="Обычный 3 17 30 2 3 4" xfId="44025"/>
    <cellStyle name="Обычный 3 17 30 2 3 4 2" xfId="44026"/>
    <cellStyle name="Обычный 3 17 30 2 3 5" xfId="44027"/>
    <cellStyle name="Обычный 3 17 30 2 4" xfId="44028"/>
    <cellStyle name="Обычный 3 17 30 2 4 2" xfId="44029"/>
    <cellStyle name="Обычный 3 17 30 2 4 2 2" xfId="44030"/>
    <cellStyle name="Обычный 3 17 30 2 4 2 2 2" xfId="44031"/>
    <cellStyle name="Обычный 3 17 30 2 4 2 3" xfId="44032"/>
    <cellStyle name="Обычный 3 17 30 2 4 3" xfId="44033"/>
    <cellStyle name="Обычный 3 17 30 2 4 3 2" xfId="44034"/>
    <cellStyle name="Обычный 3 17 30 2 4 4" xfId="44035"/>
    <cellStyle name="Обычный 3 17 30 2 5" xfId="44036"/>
    <cellStyle name="Обычный 3 17 30 2 5 2" xfId="44037"/>
    <cellStyle name="Обычный 3 17 30 2 5 2 2" xfId="44038"/>
    <cellStyle name="Обычный 3 17 30 2 5 3" xfId="44039"/>
    <cellStyle name="Обычный 3 17 30 2 6" xfId="44040"/>
    <cellStyle name="Обычный 3 17 30 2 6 2" xfId="44041"/>
    <cellStyle name="Обычный 3 17 30 2 7" xfId="44042"/>
    <cellStyle name="Обычный 3 17 30 3" xfId="44043"/>
    <cellStyle name="Обычный 3 17 30 3 2" xfId="44044"/>
    <cellStyle name="Обычный 3 17 30 3 2 2" xfId="44045"/>
    <cellStyle name="Обычный 3 17 30 3 2 2 2" xfId="44046"/>
    <cellStyle name="Обычный 3 17 30 3 2 2 2 2" xfId="44047"/>
    <cellStyle name="Обычный 3 17 30 3 2 2 3" xfId="44048"/>
    <cellStyle name="Обычный 3 17 30 3 2 3" xfId="44049"/>
    <cellStyle name="Обычный 3 17 30 3 2 3 2" xfId="44050"/>
    <cellStyle name="Обычный 3 17 30 3 2 4" xfId="44051"/>
    <cellStyle name="Обычный 3 17 30 3 3" xfId="44052"/>
    <cellStyle name="Обычный 3 17 30 3 3 2" xfId="44053"/>
    <cellStyle name="Обычный 3 17 30 3 3 2 2" xfId="44054"/>
    <cellStyle name="Обычный 3 17 30 3 3 3" xfId="44055"/>
    <cellStyle name="Обычный 3 17 30 3 4" xfId="44056"/>
    <cellStyle name="Обычный 3 17 30 3 4 2" xfId="44057"/>
    <cellStyle name="Обычный 3 17 30 3 5" xfId="44058"/>
    <cellStyle name="Обычный 3 17 30 4" xfId="44059"/>
    <cellStyle name="Обычный 3 17 30 4 2" xfId="44060"/>
    <cellStyle name="Обычный 3 17 30 4 2 2" xfId="44061"/>
    <cellStyle name="Обычный 3 17 30 4 2 2 2" xfId="44062"/>
    <cellStyle name="Обычный 3 17 30 4 2 2 2 2" xfId="44063"/>
    <cellStyle name="Обычный 3 17 30 4 2 2 3" xfId="44064"/>
    <cellStyle name="Обычный 3 17 30 4 2 3" xfId="44065"/>
    <cellStyle name="Обычный 3 17 30 4 2 3 2" xfId="44066"/>
    <cellStyle name="Обычный 3 17 30 4 2 4" xfId="44067"/>
    <cellStyle name="Обычный 3 17 30 4 3" xfId="44068"/>
    <cellStyle name="Обычный 3 17 30 4 3 2" xfId="44069"/>
    <cellStyle name="Обычный 3 17 30 4 3 2 2" xfId="44070"/>
    <cellStyle name="Обычный 3 17 30 4 3 3" xfId="44071"/>
    <cellStyle name="Обычный 3 17 30 4 4" xfId="44072"/>
    <cellStyle name="Обычный 3 17 30 4 4 2" xfId="44073"/>
    <cellStyle name="Обычный 3 17 30 4 5" xfId="44074"/>
    <cellStyle name="Обычный 3 17 30 5" xfId="44075"/>
    <cellStyle name="Обычный 3 17 30 5 2" xfId="44076"/>
    <cellStyle name="Обычный 3 17 30 5 2 2" xfId="44077"/>
    <cellStyle name="Обычный 3 17 30 5 2 2 2" xfId="44078"/>
    <cellStyle name="Обычный 3 17 30 5 2 3" xfId="44079"/>
    <cellStyle name="Обычный 3 17 30 5 3" xfId="44080"/>
    <cellStyle name="Обычный 3 17 30 5 3 2" xfId="44081"/>
    <cellStyle name="Обычный 3 17 30 5 4" xfId="44082"/>
    <cellStyle name="Обычный 3 17 30 6" xfId="44083"/>
    <cellStyle name="Обычный 3 17 30 6 2" xfId="44084"/>
    <cellStyle name="Обычный 3 17 30 6 2 2" xfId="44085"/>
    <cellStyle name="Обычный 3 17 30 6 3" xfId="44086"/>
    <cellStyle name="Обычный 3 17 30 7" xfId="44087"/>
    <cellStyle name="Обычный 3 17 30 7 2" xfId="44088"/>
    <cellStyle name="Обычный 3 17 30 8" xfId="44089"/>
    <cellStyle name="Обычный 3 17 31" xfId="44090"/>
    <cellStyle name="Обычный 3 17 31 2" xfId="44091"/>
    <cellStyle name="Обычный 3 17 31 2 2" xfId="44092"/>
    <cellStyle name="Обычный 3 17 31 2 2 2" xfId="44093"/>
    <cellStyle name="Обычный 3 17 31 2 2 2 2" xfId="44094"/>
    <cellStyle name="Обычный 3 17 31 2 2 2 2 2" xfId="44095"/>
    <cellStyle name="Обычный 3 17 31 2 2 2 2 2 2" xfId="44096"/>
    <cellStyle name="Обычный 3 17 31 2 2 2 2 3" xfId="44097"/>
    <cellStyle name="Обычный 3 17 31 2 2 2 3" xfId="44098"/>
    <cellStyle name="Обычный 3 17 31 2 2 2 3 2" xfId="44099"/>
    <cellStyle name="Обычный 3 17 31 2 2 2 4" xfId="44100"/>
    <cellStyle name="Обычный 3 17 31 2 2 3" xfId="44101"/>
    <cellStyle name="Обычный 3 17 31 2 2 3 2" xfId="44102"/>
    <cellStyle name="Обычный 3 17 31 2 2 3 2 2" xfId="44103"/>
    <cellStyle name="Обычный 3 17 31 2 2 3 3" xfId="44104"/>
    <cellStyle name="Обычный 3 17 31 2 2 4" xfId="44105"/>
    <cellStyle name="Обычный 3 17 31 2 2 4 2" xfId="44106"/>
    <cellStyle name="Обычный 3 17 31 2 2 5" xfId="44107"/>
    <cellStyle name="Обычный 3 17 31 2 3" xfId="44108"/>
    <cellStyle name="Обычный 3 17 31 2 3 2" xfId="44109"/>
    <cellStyle name="Обычный 3 17 31 2 3 2 2" xfId="44110"/>
    <cellStyle name="Обычный 3 17 31 2 3 2 2 2" xfId="44111"/>
    <cellStyle name="Обычный 3 17 31 2 3 2 2 2 2" xfId="44112"/>
    <cellStyle name="Обычный 3 17 31 2 3 2 2 3" xfId="44113"/>
    <cellStyle name="Обычный 3 17 31 2 3 2 3" xfId="44114"/>
    <cellStyle name="Обычный 3 17 31 2 3 2 3 2" xfId="44115"/>
    <cellStyle name="Обычный 3 17 31 2 3 2 4" xfId="44116"/>
    <cellStyle name="Обычный 3 17 31 2 3 3" xfId="44117"/>
    <cellStyle name="Обычный 3 17 31 2 3 3 2" xfId="44118"/>
    <cellStyle name="Обычный 3 17 31 2 3 3 2 2" xfId="44119"/>
    <cellStyle name="Обычный 3 17 31 2 3 3 3" xfId="44120"/>
    <cellStyle name="Обычный 3 17 31 2 3 4" xfId="44121"/>
    <cellStyle name="Обычный 3 17 31 2 3 4 2" xfId="44122"/>
    <cellStyle name="Обычный 3 17 31 2 3 5" xfId="44123"/>
    <cellStyle name="Обычный 3 17 31 2 4" xfId="44124"/>
    <cellStyle name="Обычный 3 17 31 2 4 2" xfId="44125"/>
    <cellStyle name="Обычный 3 17 31 2 4 2 2" xfId="44126"/>
    <cellStyle name="Обычный 3 17 31 2 4 2 2 2" xfId="44127"/>
    <cellStyle name="Обычный 3 17 31 2 4 2 3" xfId="44128"/>
    <cellStyle name="Обычный 3 17 31 2 4 3" xfId="44129"/>
    <cellStyle name="Обычный 3 17 31 2 4 3 2" xfId="44130"/>
    <cellStyle name="Обычный 3 17 31 2 4 4" xfId="44131"/>
    <cellStyle name="Обычный 3 17 31 2 5" xfId="44132"/>
    <cellStyle name="Обычный 3 17 31 2 5 2" xfId="44133"/>
    <cellStyle name="Обычный 3 17 31 2 5 2 2" xfId="44134"/>
    <cellStyle name="Обычный 3 17 31 2 5 3" xfId="44135"/>
    <cellStyle name="Обычный 3 17 31 2 6" xfId="44136"/>
    <cellStyle name="Обычный 3 17 31 2 6 2" xfId="44137"/>
    <cellStyle name="Обычный 3 17 31 2 7" xfId="44138"/>
    <cellStyle name="Обычный 3 17 31 3" xfId="44139"/>
    <cellStyle name="Обычный 3 17 31 3 2" xfId="44140"/>
    <cellStyle name="Обычный 3 17 31 3 2 2" xfId="44141"/>
    <cellStyle name="Обычный 3 17 31 3 2 2 2" xfId="44142"/>
    <cellStyle name="Обычный 3 17 31 3 2 2 2 2" xfId="44143"/>
    <cellStyle name="Обычный 3 17 31 3 2 2 3" xfId="44144"/>
    <cellStyle name="Обычный 3 17 31 3 2 3" xfId="44145"/>
    <cellStyle name="Обычный 3 17 31 3 2 3 2" xfId="44146"/>
    <cellStyle name="Обычный 3 17 31 3 2 4" xfId="44147"/>
    <cellStyle name="Обычный 3 17 31 3 3" xfId="44148"/>
    <cellStyle name="Обычный 3 17 31 3 3 2" xfId="44149"/>
    <cellStyle name="Обычный 3 17 31 3 3 2 2" xfId="44150"/>
    <cellStyle name="Обычный 3 17 31 3 3 3" xfId="44151"/>
    <cellStyle name="Обычный 3 17 31 3 4" xfId="44152"/>
    <cellStyle name="Обычный 3 17 31 3 4 2" xfId="44153"/>
    <cellStyle name="Обычный 3 17 31 3 5" xfId="44154"/>
    <cellStyle name="Обычный 3 17 31 4" xfId="44155"/>
    <cellStyle name="Обычный 3 17 31 4 2" xfId="44156"/>
    <cellStyle name="Обычный 3 17 31 4 2 2" xfId="44157"/>
    <cellStyle name="Обычный 3 17 31 4 2 2 2" xfId="44158"/>
    <cellStyle name="Обычный 3 17 31 4 2 2 2 2" xfId="44159"/>
    <cellStyle name="Обычный 3 17 31 4 2 2 3" xfId="44160"/>
    <cellStyle name="Обычный 3 17 31 4 2 3" xfId="44161"/>
    <cellStyle name="Обычный 3 17 31 4 2 3 2" xfId="44162"/>
    <cellStyle name="Обычный 3 17 31 4 2 4" xfId="44163"/>
    <cellStyle name="Обычный 3 17 31 4 3" xfId="44164"/>
    <cellStyle name="Обычный 3 17 31 4 3 2" xfId="44165"/>
    <cellStyle name="Обычный 3 17 31 4 3 2 2" xfId="44166"/>
    <cellStyle name="Обычный 3 17 31 4 3 3" xfId="44167"/>
    <cellStyle name="Обычный 3 17 31 4 4" xfId="44168"/>
    <cellStyle name="Обычный 3 17 31 4 4 2" xfId="44169"/>
    <cellStyle name="Обычный 3 17 31 4 5" xfId="44170"/>
    <cellStyle name="Обычный 3 17 31 5" xfId="44171"/>
    <cellStyle name="Обычный 3 17 31 5 2" xfId="44172"/>
    <cellStyle name="Обычный 3 17 31 5 2 2" xfId="44173"/>
    <cellStyle name="Обычный 3 17 31 5 2 2 2" xfId="44174"/>
    <cellStyle name="Обычный 3 17 31 5 2 3" xfId="44175"/>
    <cellStyle name="Обычный 3 17 31 5 3" xfId="44176"/>
    <cellStyle name="Обычный 3 17 31 5 3 2" xfId="44177"/>
    <cellStyle name="Обычный 3 17 31 5 4" xfId="44178"/>
    <cellStyle name="Обычный 3 17 31 6" xfId="44179"/>
    <cellStyle name="Обычный 3 17 31 6 2" xfId="44180"/>
    <cellStyle name="Обычный 3 17 31 6 2 2" xfId="44181"/>
    <cellStyle name="Обычный 3 17 31 6 3" xfId="44182"/>
    <cellStyle name="Обычный 3 17 31 7" xfId="44183"/>
    <cellStyle name="Обычный 3 17 31 7 2" xfId="44184"/>
    <cellStyle name="Обычный 3 17 31 8" xfId="44185"/>
    <cellStyle name="Обычный 3 17 32" xfId="44186"/>
    <cellStyle name="Обычный 3 17 32 2" xfId="44187"/>
    <cellStyle name="Обычный 3 17 32 2 2" xfId="44188"/>
    <cellStyle name="Обычный 3 17 32 2 2 2" xfId="44189"/>
    <cellStyle name="Обычный 3 17 32 2 2 2 2" xfId="44190"/>
    <cellStyle name="Обычный 3 17 32 2 2 2 2 2" xfId="44191"/>
    <cellStyle name="Обычный 3 17 32 2 2 2 2 2 2" xfId="44192"/>
    <cellStyle name="Обычный 3 17 32 2 2 2 2 3" xfId="44193"/>
    <cellStyle name="Обычный 3 17 32 2 2 2 3" xfId="44194"/>
    <cellStyle name="Обычный 3 17 32 2 2 2 3 2" xfId="44195"/>
    <cellStyle name="Обычный 3 17 32 2 2 2 4" xfId="44196"/>
    <cellStyle name="Обычный 3 17 32 2 2 3" xfId="44197"/>
    <cellStyle name="Обычный 3 17 32 2 2 3 2" xfId="44198"/>
    <cellStyle name="Обычный 3 17 32 2 2 3 2 2" xfId="44199"/>
    <cellStyle name="Обычный 3 17 32 2 2 3 3" xfId="44200"/>
    <cellStyle name="Обычный 3 17 32 2 2 4" xfId="44201"/>
    <cellStyle name="Обычный 3 17 32 2 2 4 2" xfId="44202"/>
    <cellStyle name="Обычный 3 17 32 2 2 5" xfId="44203"/>
    <cellStyle name="Обычный 3 17 32 2 3" xfId="44204"/>
    <cellStyle name="Обычный 3 17 32 2 3 2" xfId="44205"/>
    <cellStyle name="Обычный 3 17 32 2 3 2 2" xfId="44206"/>
    <cellStyle name="Обычный 3 17 32 2 3 2 2 2" xfId="44207"/>
    <cellStyle name="Обычный 3 17 32 2 3 2 2 2 2" xfId="44208"/>
    <cellStyle name="Обычный 3 17 32 2 3 2 2 3" xfId="44209"/>
    <cellStyle name="Обычный 3 17 32 2 3 2 3" xfId="44210"/>
    <cellStyle name="Обычный 3 17 32 2 3 2 3 2" xfId="44211"/>
    <cellStyle name="Обычный 3 17 32 2 3 2 4" xfId="44212"/>
    <cellStyle name="Обычный 3 17 32 2 3 3" xfId="44213"/>
    <cellStyle name="Обычный 3 17 32 2 3 3 2" xfId="44214"/>
    <cellStyle name="Обычный 3 17 32 2 3 3 2 2" xfId="44215"/>
    <cellStyle name="Обычный 3 17 32 2 3 3 3" xfId="44216"/>
    <cellStyle name="Обычный 3 17 32 2 3 4" xfId="44217"/>
    <cellStyle name="Обычный 3 17 32 2 3 4 2" xfId="44218"/>
    <cellStyle name="Обычный 3 17 32 2 3 5" xfId="44219"/>
    <cellStyle name="Обычный 3 17 32 2 4" xfId="44220"/>
    <cellStyle name="Обычный 3 17 32 2 4 2" xfId="44221"/>
    <cellStyle name="Обычный 3 17 32 2 4 2 2" xfId="44222"/>
    <cellStyle name="Обычный 3 17 32 2 4 2 2 2" xfId="44223"/>
    <cellStyle name="Обычный 3 17 32 2 4 2 3" xfId="44224"/>
    <cellStyle name="Обычный 3 17 32 2 4 3" xfId="44225"/>
    <cellStyle name="Обычный 3 17 32 2 4 3 2" xfId="44226"/>
    <cellStyle name="Обычный 3 17 32 2 4 4" xfId="44227"/>
    <cellStyle name="Обычный 3 17 32 2 5" xfId="44228"/>
    <cellStyle name="Обычный 3 17 32 2 5 2" xfId="44229"/>
    <cellStyle name="Обычный 3 17 32 2 5 2 2" xfId="44230"/>
    <cellStyle name="Обычный 3 17 32 2 5 3" xfId="44231"/>
    <cellStyle name="Обычный 3 17 32 2 6" xfId="44232"/>
    <cellStyle name="Обычный 3 17 32 2 6 2" xfId="44233"/>
    <cellStyle name="Обычный 3 17 32 2 7" xfId="44234"/>
    <cellStyle name="Обычный 3 17 32 3" xfId="44235"/>
    <cellStyle name="Обычный 3 17 32 3 2" xfId="44236"/>
    <cellStyle name="Обычный 3 17 32 3 2 2" xfId="44237"/>
    <cellStyle name="Обычный 3 17 32 3 2 2 2" xfId="44238"/>
    <cellStyle name="Обычный 3 17 32 3 2 2 2 2" xfId="44239"/>
    <cellStyle name="Обычный 3 17 32 3 2 2 3" xfId="44240"/>
    <cellStyle name="Обычный 3 17 32 3 2 3" xfId="44241"/>
    <cellStyle name="Обычный 3 17 32 3 2 3 2" xfId="44242"/>
    <cellStyle name="Обычный 3 17 32 3 2 4" xfId="44243"/>
    <cellStyle name="Обычный 3 17 32 3 3" xfId="44244"/>
    <cellStyle name="Обычный 3 17 32 3 3 2" xfId="44245"/>
    <cellStyle name="Обычный 3 17 32 3 3 2 2" xfId="44246"/>
    <cellStyle name="Обычный 3 17 32 3 3 3" xfId="44247"/>
    <cellStyle name="Обычный 3 17 32 3 4" xfId="44248"/>
    <cellStyle name="Обычный 3 17 32 3 4 2" xfId="44249"/>
    <cellStyle name="Обычный 3 17 32 3 5" xfId="44250"/>
    <cellStyle name="Обычный 3 17 32 4" xfId="44251"/>
    <cellStyle name="Обычный 3 17 32 4 2" xfId="44252"/>
    <cellStyle name="Обычный 3 17 32 4 2 2" xfId="44253"/>
    <cellStyle name="Обычный 3 17 32 4 2 2 2" xfId="44254"/>
    <cellStyle name="Обычный 3 17 32 4 2 2 2 2" xfId="44255"/>
    <cellStyle name="Обычный 3 17 32 4 2 2 3" xfId="44256"/>
    <cellStyle name="Обычный 3 17 32 4 2 3" xfId="44257"/>
    <cellStyle name="Обычный 3 17 32 4 2 3 2" xfId="44258"/>
    <cellStyle name="Обычный 3 17 32 4 2 4" xfId="44259"/>
    <cellStyle name="Обычный 3 17 32 4 3" xfId="44260"/>
    <cellStyle name="Обычный 3 17 32 4 3 2" xfId="44261"/>
    <cellStyle name="Обычный 3 17 32 4 3 2 2" xfId="44262"/>
    <cellStyle name="Обычный 3 17 32 4 3 3" xfId="44263"/>
    <cellStyle name="Обычный 3 17 32 4 4" xfId="44264"/>
    <cellStyle name="Обычный 3 17 32 4 4 2" xfId="44265"/>
    <cellStyle name="Обычный 3 17 32 4 5" xfId="44266"/>
    <cellStyle name="Обычный 3 17 32 5" xfId="44267"/>
    <cellStyle name="Обычный 3 17 32 5 2" xfId="44268"/>
    <cellStyle name="Обычный 3 17 32 5 2 2" xfId="44269"/>
    <cellStyle name="Обычный 3 17 32 5 2 2 2" xfId="44270"/>
    <cellStyle name="Обычный 3 17 32 5 2 3" xfId="44271"/>
    <cellStyle name="Обычный 3 17 32 5 3" xfId="44272"/>
    <cellStyle name="Обычный 3 17 32 5 3 2" xfId="44273"/>
    <cellStyle name="Обычный 3 17 32 5 4" xfId="44274"/>
    <cellStyle name="Обычный 3 17 32 6" xfId="44275"/>
    <cellStyle name="Обычный 3 17 32 6 2" xfId="44276"/>
    <cellStyle name="Обычный 3 17 32 6 2 2" xfId="44277"/>
    <cellStyle name="Обычный 3 17 32 6 3" xfId="44278"/>
    <cellStyle name="Обычный 3 17 32 7" xfId="44279"/>
    <cellStyle name="Обычный 3 17 32 7 2" xfId="44280"/>
    <cellStyle name="Обычный 3 17 32 8" xfId="44281"/>
    <cellStyle name="Обычный 3 17 33" xfId="44282"/>
    <cellStyle name="Обычный 3 17 33 2" xfId="44283"/>
    <cellStyle name="Обычный 3 17 33 2 2" xfId="44284"/>
    <cellStyle name="Обычный 3 17 33 2 2 2" xfId="44285"/>
    <cellStyle name="Обычный 3 17 33 2 2 2 2" xfId="44286"/>
    <cellStyle name="Обычный 3 17 33 2 2 2 2 2" xfId="44287"/>
    <cellStyle name="Обычный 3 17 33 2 2 2 2 2 2" xfId="44288"/>
    <cellStyle name="Обычный 3 17 33 2 2 2 2 3" xfId="44289"/>
    <cellStyle name="Обычный 3 17 33 2 2 2 3" xfId="44290"/>
    <cellStyle name="Обычный 3 17 33 2 2 2 3 2" xfId="44291"/>
    <cellStyle name="Обычный 3 17 33 2 2 2 4" xfId="44292"/>
    <cellStyle name="Обычный 3 17 33 2 2 3" xfId="44293"/>
    <cellStyle name="Обычный 3 17 33 2 2 3 2" xfId="44294"/>
    <cellStyle name="Обычный 3 17 33 2 2 3 2 2" xfId="44295"/>
    <cellStyle name="Обычный 3 17 33 2 2 3 3" xfId="44296"/>
    <cellStyle name="Обычный 3 17 33 2 2 4" xfId="44297"/>
    <cellStyle name="Обычный 3 17 33 2 2 4 2" xfId="44298"/>
    <cellStyle name="Обычный 3 17 33 2 2 5" xfId="44299"/>
    <cellStyle name="Обычный 3 17 33 2 3" xfId="44300"/>
    <cellStyle name="Обычный 3 17 33 2 3 2" xfId="44301"/>
    <cellStyle name="Обычный 3 17 33 2 3 2 2" xfId="44302"/>
    <cellStyle name="Обычный 3 17 33 2 3 2 2 2" xfId="44303"/>
    <cellStyle name="Обычный 3 17 33 2 3 2 2 2 2" xfId="44304"/>
    <cellStyle name="Обычный 3 17 33 2 3 2 2 3" xfId="44305"/>
    <cellStyle name="Обычный 3 17 33 2 3 2 3" xfId="44306"/>
    <cellStyle name="Обычный 3 17 33 2 3 2 3 2" xfId="44307"/>
    <cellStyle name="Обычный 3 17 33 2 3 2 4" xfId="44308"/>
    <cellStyle name="Обычный 3 17 33 2 3 3" xfId="44309"/>
    <cellStyle name="Обычный 3 17 33 2 3 3 2" xfId="44310"/>
    <cellStyle name="Обычный 3 17 33 2 3 3 2 2" xfId="44311"/>
    <cellStyle name="Обычный 3 17 33 2 3 3 3" xfId="44312"/>
    <cellStyle name="Обычный 3 17 33 2 3 4" xfId="44313"/>
    <cellStyle name="Обычный 3 17 33 2 3 4 2" xfId="44314"/>
    <cellStyle name="Обычный 3 17 33 2 3 5" xfId="44315"/>
    <cellStyle name="Обычный 3 17 33 2 4" xfId="44316"/>
    <cellStyle name="Обычный 3 17 33 2 4 2" xfId="44317"/>
    <cellStyle name="Обычный 3 17 33 2 4 2 2" xfId="44318"/>
    <cellStyle name="Обычный 3 17 33 2 4 2 2 2" xfId="44319"/>
    <cellStyle name="Обычный 3 17 33 2 4 2 3" xfId="44320"/>
    <cellStyle name="Обычный 3 17 33 2 4 3" xfId="44321"/>
    <cellStyle name="Обычный 3 17 33 2 4 3 2" xfId="44322"/>
    <cellStyle name="Обычный 3 17 33 2 4 4" xfId="44323"/>
    <cellStyle name="Обычный 3 17 33 2 5" xfId="44324"/>
    <cellStyle name="Обычный 3 17 33 2 5 2" xfId="44325"/>
    <cellStyle name="Обычный 3 17 33 2 5 2 2" xfId="44326"/>
    <cellStyle name="Обычный 3 17 33 2 5 3" xfId="44327"/>
    <cellStyle name="Обычный 3 17 33 2 6" xfId="44328"/>
    <cellStyle name="Обычный 3 17 33 2 6 2" xfId="44329"/>
    <cellStyle name="Обычный 3 17 33 2 7" xfId="44330"/>
    <cellStyle name="Обычный 3 17 33 3" xfId="44331"/>
    <cellStyle name="Обычный 3 17 33 3 2" xfId="44332"/>
    <cellStyle name="Обычный 3 17 33 3 2 2" xfId="44333"/>
    <cellStyle name="Обычный 3 17 33 3 2 2 2" xfId="44334"/>
    <cellStyle name="Обычный 3 17 33 3 2 2 2 2" xfId="44335"/>
    <cellStyle name="Обычный 3 17 33 3 2 2 3" xfId="44336"/>
    <cellStyle name="Обычный 3 17 33 3 2 3" xfId="44337"/>
    <cellStyle name="Обычный 3 17 33 3 2 3 2" xfId="44338"/>
    <cellStyle name="Обычный 3 17 33 3 2 4" xfId="44339"/>
    <cellStyle name="Обычный 3 17 33 3 3" xfId="44340"/>
    <cellStyle name="Обычный 3 17 33 3 3 2" xfId="44341"/>
    <cellStyle name="Обычный 3 17 33 3 3 2 2" xfId="44342"/>
    <cellStyle name="Обычный 3 17 33 3 3 3" xfId="44343"/>
    <cellStyle name="Обычный 3 17 33 3 4" xfId="44344"/>
    <cellStyle name="Обычный 3 17 33 3 4 2" xfId="44345"/>
    <cellStyle name="Обычный 3 17 33 3 5" xfId="44346"/>
    <cellStyle name="Обычный 3 17 33 4" xfId="44347"/>
    <cellStyle name="Обычный 3 17 33 4 2" xfId="44348"/>
    <cellStyle name="Обычный 3 17 33 4 2 2" xfId="44349"/>
    <cellStyle name="Обычный 3 17 33 4 2 2 2" xfId="44350"/>
    <cellStyle name="Обычный 3 17 33 4 2 2 2 2" xfId="44351"/>
    <cellStyle name="Обычный 3 17 33 4 2 2 3" xfId="44352"/>
    <cellStyle name="Обычный 3 17 33 4 2 3" xfId="44353"/>
    <cellStyle name="Обычный 3 17 33 4 2 3 2" xfId="44354"/>
    <cellStyle name="Обычный 3 17 33 4 2 4" xfId="44355"/>
    <cellStyle name="Обычный 3 17 33 4 3" xfId="44356"/>
    <cellStyle name="Обычный 3 17 33 4 3 2" xfId="44357"/>
    <cellStyle name="Обычный 3 17 33 4 3 2 2" xfId="44358"/>
    <cellStyle name="Обычный 3 17 33 4 3 3" xfId="44359"/>
    <cellStyle name="Обычный 3 17 33 4 4" xfId="44360"/>
    <cellStyle name="Обычный 3 17 33 4 4 2" xfId="44361"/>
    <cellStyle name="Обычный 3 17 33 4 5" xfId="44362"/>
    <cellStyle name="Обычный 3 17 33 5" xfId="44363"/>
    <cellStyle name="Обычный 3 17 33 5 2" xfId="44364"/>
    <cellStyle name="Обычный 3 17 33 5 2 2" xfId="44365"/>
    <cellStyle name="Обычный 3 17 33 5 2 2 2" xfId="44366"/>
    <cellStyle name="Обычный 3 17 33 5 2 3" xfId="44367"/>
    <cellStyle name="Обычный 3 17 33 5 3" xfId="44368"/>
    <cellStyle name="Обычный 3 17 33 5 3 2" xfId="44369"/>
    <cellStyle name="Обычный 3 17 33 5 4" xfId="44370"/>
    <cellStyle name="Обычный 3 17 33 6" xfId="44371"/>
    <cellStyle name="Обычный 3 17 33 6 2" xfId="44372"/>
    <cellStyle name="Обычный 3 17 33 6 2 2" xfId="44373"/>
    <cellStyle name="Обычный 3 17 33 6 3" xfId="44374"/>
    <cellStyle name="Обычный 3 17 33 7" xfId="44375"/>
    <cellStyle name="Обычный 3 17 33 7 2" xfId="44376"/>
    <cellStyle name="Обычный 3 17 33 8" xfId="44377"/>
    <cellStyle name="Обычный 3 17 34" xfId="44378"/>
    <cellStyle name="Обычный 3 17 34 2" xfId="44379"/>
    <cellStyle name="Обычный 3 17 34 2 2" xfId="44380"/>
    <cellStyle name="Обычный 3 17 34 2 2 2" xfId="44381"/>
    <cellStyle name="Обычный 3 17 34 2 2 2 2" xfId="44382"/>
    <cellStyle name="Обычный 3 17 34 2 2 2 2 2" xfId="44383"/>
    <cellStyle name="Обычный 3 17 34 2 2 2 2 2 2" xfId="44384"/>
    <cellStyle name="Обычный 3 17 34 2 2 2 2 3" xfId="44385"/>
    <cellStyle name="Обычный 3 17 34 2 2 2 3" xfId="44386"/>
    <cellStyle name="Обычный 3 17 34 2 2 2 3 2" xfId="44387"/>
    <cellStyle name="Обычный 3 17 34 2 2 2 4" xfId="44388"/>
    <cellStyle name="Обычный 3 17 34 2 2 3" xfId="44389"/>
    <cellStyle name="Обычный 3 17 34 2 2 3 2" xfId="44390"/>
    <cellStyle name="Обычный 3 17 34 2 2 3 2 2" xfId="44391"/>
    <cellStyle name="Обычный 3 17 34 2 2 3 3" xfId="44392"/>
    <cellStyle name="Обычный 3 17 34 2 2 4" xfId="44393"/>
    <cellStyle name="Обычный 3 17 34 2 2 4 2" xfId="44394"/>
    <cellStyle name="Обычный 3 17 34 2 2 5" xfId="44395"/>
    <cellStyle name="Обычный 3 17 34 2 3" xfId="44396"/>
    <cellStyle name="Обычный 3 17 34 2 3 2" xfId="44397"/>
    <cellStyle name="Обычный 3 17 34 2 3 2 2" xfId="44398"/>
    <cellStyle name="Обычный 3 17 34 2 3 2 2 2" xfId="44399"/>
    <cellStyle name="Обычный 3 17 34 2 3 2 2 2 2" xfId="44400"/>
    <cellStyle name="Обычный 3 17 34 2 3 2 2 3" xfId="44401"/>
    <cellStyle name="Обычный 3 17 34 2 3 2 3" xfId="44402"/>
    <cellStyle name="Обычный 3 17 34 2 3 2 3 2" xfId="44403"/>
    <cellStyle name="Обычный 3 17 34 2 3 2 4" xfId="44404"/>
    <cellStyle name="Обычный 3 17 34 2 3 3" xfId="44405"/>
    <cellStyle name="Обычный 3 17 34 2 3 3 2" xfId="44406"/>
    <cellStyle name="Обычный 3 17 34 2 3 3 2 2" xfId="44407"/>
    <cellStyle name="Обычный 3 17 34 2 3 3 3" xfId="44408"/>
    <cellStyle name="Обычный 3 17 34 2 3 4" xfId="44409"/>
    <cellStyle name="Обычный 3 17 34 2 3 4 2" xfId="44410"/>
    <cellStyle name="Обычный 3 17 34 2 3 5" xfId="44411"/>
    <cellStyle name="Обычный 3 17 34 2 4" xfId="44412"/>
    <cellStyle name="Обычный 3 17 34 2 4 2" xfId="44413"/>
    <cellStyle name="Обычный 3 17 34 2 4 2 2" xfId="44414"/>
    <cellStyle name="Обычный 3 17 34 2 4 2 2 2" xfId="44415"/>
    <cellStyle name="Обычный 3 17 34 2 4 2 3" xfId="44416"/>
    <cellStyle name="Обычный 3 17 34 2 4 3" xfId="44417"/>
    <cellStyle name="Обычный 3 17 34 2 4 3 2" xfId="44418"/>
    <cellStyle name="Обычный 3 17 34 2 4 4" xfId="44419"/>
    <cellStyle name="Обычный 3 17 34 2 5" xfId="44420"/>
    <cellStyle name="Обычный 3 17 34 2 5 2" xfId="44421"/>
    <cellStyle name="Обычный 3 17 34 2 5 2 2" xfId="44422"/>
    <cellStyle name="Обычный 3 17 34 2 5 3" xfId="44423"/>
    <cellStyle name="Обычный 3 17 34 2 6" xfId="44424"/>
    <cellStyle name="Обычный 3 17 34 2 6 2" xfId="44425"/>
    <cellStyle name="Обычный 3 17 34 2 7" xfId="44426"/>
    <cellStyle name="Обычный 3 17 34 3" xfId="44427"/>
    <cellStyle name="Обычный 3 17 34 3 2" xfId="44428"/>
    <cellStyle name="Обычный 3 17 34 3 2 2" xfId="44429"/>
    <cellStyle name="Обычный 3 17 34 3 2 2 2" xfId="44430"/>
    <cellStyle name="Обычный 3 17 34 3 2 2 2 2" xfId="44431"/>
    <cellStyle name="Обычный 3 17 34 3 2 2 3" xfId="44432"/>
    <cellStyle name="Обычный 3 17 34 3 2 3" xfId="44433"/>
    <cellStyle name="Обычный 3 17 34 3 2 3 2" xfId="44434"/>
    <cellStyle name="Обычный 3 17 34 3 2 4" xfId="44435"/>
    <cellStyle name="Обычный 3 17 34 3 3" xfId="44436"/>
    <cellStyle name="Обычный 3 17 34 3 3 2" xfId="44437"/>
    <cellStyle name="Обычный 3 17 34 3 3 2 2" xfId="44438"/>
    <cellStyle name="Обычный 3 17 34 3 3 3" xfId="44439"/>
    <cellStyle name="Обычный 3 17 34 3 4" xfId="44440"/>
    <cellStyle name="Обычный 3 17 34 3 4 2" xfId="44441"/>
    <cellStyle name="Обычный 3 17 34 3 5" xfId="44442"/>
    <cellStyle name="Обычный 3 17 34 4" xfId="44443"/>
    <cellStyle name="Обычный 3 17 34 4 2" xfId="44444"/>
    <cellStyle name="Обычный 3 17 34 4 2 2" xfId="44445"/>
    <cellStyle name="Обычный 3 17 34 4 2 2 2" xfId="44446"/>
    <cellStyle name="Обычный 3 17 34 4 2 2 2 2" xfId="44447"/>
    <cellStyle name="Обычный 3 17 34 4 2 2 3" xfId="44448"/>
    <cellStyle name="Обычный 3 17 34 4 2 3" xfId="44449"/>
    <cellStyle name="Обычный 3 17 34 4 2 3 2" xfId="44450"/>
    <cellStyle name="Обычный 3 17 34 4 2 4" xfId="44451"/>
    <cellStyle name="Обычный 3 17 34 4 3" xfId="44452"/>
    <cellStyle name="Обычный 3 17 34 4 3 2" xfId="44453"/>
    <cellStyle name="Обычный 3 17 34 4 3 2 2" xfId="44454"/>
    <cellStyle name="Обычный 3 17 34 4 3 3" xfId="44455"/>
    <cellStyle name="Обычный 3 17 34 4 4" xfId="44456"/>
    <cellStyle name="Обычный 3 17 34 4 4 2" xfId="44457"/>
    <cellStyle name="Обычный 3 17 34 4 5" xfId="44458"/>
    <cellStyle name="Обычный 3 17 34 5" xfId="44459"/>
    <cellStyle name="Обычный 3 17 34 5 2" xfId="44460"/>
    <cellStyle name="Обычный 3 17 34 5 2 2" xfId="44461"/>
    <cellStyle name="Обычный 3 17 34 5 2 2 2" xfId="44462"/>
    <cellStyle name="Обычный 3 17 34 5 2 3" xfId="44463"/>
    <cellStyle name="Обычный 3 17 34 5 3" xfId="44464"/>
    <cellStyle name="Обычный 3 17 34 5 3 2" xfId="44465"/>
    <cellStyle name="Обычный 3 17 34 5 4" xfId="44466"/>
    <cellStyle name="Обычный 3 17 34 6" xfId="44467"/>
    <cellStyle name="Обычный 3 17 34 6 2" xfId="44468"/>
    <cellStyle name="Обычный 3 17 34 6 2 2" xfId="44469"/>
    <cellStyle name="Обычный 3 17 34 6 3" xfId="44470"/>
    <cellStyle name="Обычный 3 17 34 7" xfId="44471"/>
    <cellStyle name="Обычный 3 17 34 7 2" xfId="44472"/>
    <cellStyle name="Обычный 3 17 34 8" xfId="44473"/>
    <cellStyle name="Обычный 3 17 35" xfId="44474"/>
    <cellStyle name="Обычный 3 17 35 2" xfId="44475"/>
    <cellStyle name="Обычный 3 17 35 2 2" xfId="44476"/>
    <cellStyle name="Обычный 3 17 35 2 2 2" xfId="44477"/>
    <cellStyle name="Обычный 3 17 35 2 2 2 2" xfId="44478"/>
    <cellStyle name="Обычный 3 17 35 2 2 2 2 2" xfId="44479"/>
    <cellStyle name="Обычный 3 17 35 2 2 2 2 2 2" xfId="44480"/>
    <cellStyle name="Обычный 3 17 35 2 2 2 2 3" xfId="44481"/>
    <cellStyle name="Обычный 3 17 35 2 2 2 3" xfId="44482"/>
    <cellStyle name="Обычный 3 17 35 2 2 2 3 2" xfId="44483"/>
    <cellStyle name="Обычный 3 17 35 2 2 2 4" xfId="44484"/>
    <cellStyle name="Обычный 3 17 35 2 2 3" xfId="44485"/>
    <cellStyle name="Обычный 3 17 35 2 2 3 2" xfId="44486"/>
    <cellStyle name="Обычный 3 17 35 2 2 3 2 2" xfId="44487"/>
    <cellStyle name="Обычный 3 17 35 2 2 3 3" xfId="44488"/>
    <cellStyle name="Обычный 3 17 35 2 2 4" xfId="44489"/>
    <cellStyle name="Обычный 3 17 35 2 2 4 2" xfId="44490"/>
    <cellStyle name="Обычный 3 17 35 2 2 5" xfId="44491"/>
    <cellStyle name="Обычный 3 17 35 2 3" xfId="44492"/>
    <cellStyle name="Обычный 3 17 35 2 3 2" xfId="44493"/>
    <cellStyle name="Обычный 3 17 35 2 3 2 2" xfId="44494"/>
    <cellStyle name="Обычный 3 17 35 2 3 2 2 2" xfId="44495"/>
    <cellStyle name="Обычный 3 17 35 2 3 2 2 2 2" xfId="44496"/>
    <cellStyle name="Обычный 3 17 35 2 3 2 2 3" xfId="44497"/>
    <cellStyle name="Обычный 3 17 35 2 3 2 3" xfId="44498"/>
    <cellStyle name="Обычный 3 17 35 2 3 2 3 2" xfId="44499"/>
    <cellStyle name="Обычный 3 17 35 2 3 2 4" xfId="44500"/>
    <cellStyle name="Обычный 3 17 35 2 3 3" xfId="44501"/>
    <cellStyle name="Обычный 3 17 35 2 3 3 2" xfId="44502"/>
    <cellStyle name="Обычный 3 17 35 2 3 3 2 2" xfId="44503"/>
    <cellStyle name="Обычный 3 17 35 2 3 3 3" xfId="44504"/>
    <cellStyle name="Обычный 3 17 35 2 3 4" xfId="44505"/>
    <cellStyle name="Обычный 3 17 35 2 3 4 2" xfId="44506"/>
    <cellStyle name="Обычный 3 17 35 2 3 5" xfId="44507"/>
    <cellStyle name="Обычный 3 17 35 2 4" xfId="44508"/>
    <cellStyle name="Обычный 3 17 35 2 4 2" xfId="44509"/>
    <cellStyle name="Обычный 3 17 35 2 4 2 2" xfId="44510"/>
    <cellStyle name="Обычный 3 17 35 2 4 2 2 2" xfId="44511"/>
    <cellStyle name="Обычный 3 17 35 2 4 2 3" xfId="44512"/>
    <cellStyle name="Обычный 3 17 35 2 4 3" xfId="44513"/>
    <cellStyle name="Обычный 3 17 35 2 4 3 2" xfId="44514"/>
    <cellStyle name="Обычный 3 17 35 2 4 4" xfId="44515"/>
    <cellStyle name="Обычный 3 17 35 2 5" xfId="44516"/>
    <cellStyle name="Обычный 3 17 35 2 5 2" xfId="44517"/>
    <cellStyle name="Обычный 3 17 35 2 5 2 2" xfId="44518"/>
    <cellStyle name="Обычный 3 17 35 2 5 3" xfId="44519"/>
    <cellStyle name="Обычный 3 17 35 2 6" xfId="44520"/>
    <cellStyle name="Обычный 3 17 35 2 6 2" xfId="44521"/>
    <cellStyle name="Обычный 3 17 35 2 7" xfId="44522"/>
    <cellStyle name="Обычный 3 17 35 3" xfId="44523"/>
    <cellStyle name="Обычный 3 17 35 3 2" xfId="44524"/>
    <cellStyle name="Обычный 3 17 35 3 2 2" xfId="44525"/>
    <cellStyle name="Обычный 3 17 35 3 2 2 2" xfId="44526"/>
    <cellStyle name="Обычный 3 17 35 3 2 2 2 2" xfId="44527"/>
    <cellStyle name="Обычный 3 17 35 3 2 2 3" xfId="44528"/>
    <cellStyle name="Обычный 3 17 35 3 2 3" xfId="44529"/>
    <cellStyle name="Обычный 3 17 35 3 2 3 2" xfId="44530"/>
    <cellStyle name="Обычный 3 17 35 3 2 4" xfId="44531"/>
    <cellStyle name="Обычный 3 17 35 3 3" xfId="44532"/>
    <cellStyle name="Обычный 3 17 35 3 3 2" xfId="44533"/>
    <cellStyle name="Обычный 3 17 35 3 3 2 2" xfId="44534"/>
    <cellStyle name="Обычный 3 17 35 3 3 3" xfId="44535"/>
    <cellStyle name="Обычный 3 17 35 3 4" xfId="44536"/>
    <cellStyle name="Обычный 3 17 35 3 4 2" xfId="44537"/>
    <cellStyle name="Обычный 3 17 35 3 5" xfId="44538"/>
    <cellStyle name="Обычный 3 17 35 4" xfId="44539"/>
    <cellStyle name="Обычный 3 17 35 4 2" xfId="44540"/>
    <cellStyle name="Обычный 3 17 35 4 2 2" xfId="44541"/>
    <cellStyle name="Обычный 3 17 35 4 2 2 2" xfId="44542"/>
    <cellStyle name="Обычный 3 17 35 4 2 2 2 2" xfId="44543"/>
    <cellStyle name="Обычный 3 17 35 4 2 2 3" xfId="44544"/>
    <cellStyle name="Обычный 3 17 35 4 2 3" xfId="44545"/>
    <cellStyle name="Обычный 3 17 35 4 2 3 2" xfId="44546"/>
    <cellStyle name="Обычный 3 17 35 4 2 4" xfId="44547"/>
    <cellStyle name="Обычный 3 17 35 4 3" xfId="44548"/>
    <cellStyle name="Обычный 3 17 35 4 3 2" xfId="44549"/>
    <cellStyle name="Обычный 3 17 35 4 3 2 2" xfId="44550"/>
    <cellStyle name="Обычный 3 17 35 4 3 3" xfId="44551"/>
    <cellStyle name="Обычный 3 17 35 4 4" xfId="44552"/>
    <cellStyle name="Обычный 3 17 35 4 4 2" xfId="44553"/>
    <cellStyle name="Обычный 3 17 35 4 5" xfId="44554"/>
    <cellStyle name="Обычный 3 17 35 5" xfId="44555"/>
    <cellStyle name="Обычный 3 17 35 5 2" xfId="44556"/>
    <cellStyle name="Обычный 3 17 35 5 2 2" xfId="44557"/>
    <cellStyle name="Обычный 3 17 35 5 2 2 2" xfId="44558"/>
    <cellStyle name="Обычный 3 17 35 5 2 3" xfId="44559"/>
    <cellStyle name="Обычный 3 17 35 5 3" xfId="44560"/>
    <cellStyle name="Обычный 3 17 35 5 3 2" xfId="44561"/>
    <cellStyle name="Обычный 3 17 35 5 4" xfId="44562"/>
    <cellStyle name="Обычный 3 17 35 6" xfId="44563"/>
    <cellStyle name="Обычный 3 17 35 6 2" xfId="44564"/>
    <cellStyle name="Обычный 3 17 35 6 2 2" xfId="44565"/>
    <cellStyle name="Обычный 3 17 35 6 3" xfId="44566"/>
    <cellStyle name="Обычный 3 17 35 7" xfId="44567"/>
    <cellStyle name="Обычный 3 17 35 7 2" xfId="44568"/>
    <cellStyle name="Обычный 3 17 35 8" xfId="44569"/>
    <cellStyle name="Обычный 3 17 36" xfId="44570"/>
    <cellStyle name="Обычный 3 17 36 2" xfId="44571"/>
    <cellStyle name="Обычный 3 17 36 2 2" xfId="44572"/>
    <cellStyle name="Обычный 3 17 36 2 2 2" xfId="44573"/>
    <cellStyle name="Обычный 3 17 36 2 2 2 2" xfId="44574"/>
    <cellStyle name="Обычный 3 17 36 2 2 2 2 2" xfId="44575"/>
    <cellStyle name="Обычный 3 17 36 2 2 2 2 2 2" xfId="44576"/>
    <cellStyle name="Обычный 3 17 36 2 2 2 2 3" xfId="44577"/>
    <cellStyle name="Обычный 3 17 36 2 2 2 3" xfId="44578"/>
    <cellStyle name="Обычный 3 17 36 2 2 2 3 2" xfId="44579"/>
    <cellStyle name="Обычный 3 17 36 2 2 2 4" xfId="44580"/>
    <cellStyle name="Обычный 3 17 36 2 2 3" xfId="44581"/>
    <cellStyle name="Обычный 3 17 36 2 2 3 2" xfId="44582"/>
    <cellStyle name="Обычный 3 17 36 2 2 3 2 2" xfId="44583"/>
    <cellStyle name="Обычный 3 17 36 2 2 3 3" xfId="44584"/>
    <cellStyle name="Обычный 3 17 36 2 2 4" xfId="44585"/>
    <cellStyle name="Обычный 3 17 36 2 2 4 2" xfId="44586"/>
    <cellStyle name="Обычный 3 17 36 2 2 5" xfId="44587"/>
    <cellStyle name="Обычный 3 17 36 2 3" xfId="44588"/>
    <cellStyle name="Обычный 3 17 36 2 3 2" xfId="44589"/>
    <cellStyle name="Обычный 3 17 36 2 3 2 2" xfId="44590"/>
    <cellStyle name="Обычный 3 17 36 2 3 2 2 2" xfId="44591"/>
    <cellStyle name="Обычный 3 17 36 2 3 2 2 2 2" xfId="44592"/>
    <cellStyle name="Обычный 3 17 36 2 3 2 2 3" xfId="44593"/>
    <cellStyle name="Обычный 3 17 36 2 3 2 3" xfId="44594"/>
    <cellStyle name="Обычный 3 17 36 2 3 2 3 2" xfId="44595"/>
    <cellStyle name="Обычный 3 17 36 2 3 2 4" xfId="44596"/>
    <cellStyle name="Обычный 3 17 36 2 3 3" xfId="44597"/>
    <cellStyle name="Обычный 3 17 36 2 3 3 2" xfId="44598"/>
    <cellStyle name="Обычный 3 17 36 2 3 3 2 2" xfId="44599"/>
    <cellStyle name="Обычный 3 17 36 2 3 3 3" xfId="44600"/>
    <cellStyle name="Обычный 3 17 36 2 3 4" xfId="44601"/>
    <cellStyle name="Обычный 3 17 36 2 3 4 2" xfId="44602"/>
    <cellStyle name="Обычный 3 17 36 2 3 5" xfId="44603"/>
    <cellStyle name="Обычный 3 17 36 2 4" xfId="44604"/>
    <cellStyle name="Обычный 3 17 36 2 4 2" xfId="44605"/>
    <cellStyle name="Обычный 3 17 36 2 4 2 2" xfId="44606"/>
    <cellStyle name="Обычный 3 17 36 2 4 2 2 2" xfId="44607"/>
    <cellStyle name="Обычный 3 17 36 2 4 2 3" xfId="44608"/>
    <cellStyle name="Обычный 3 17 36 2 4 3" xfId="44609"/>
    <cellStyle name="Обычный 3 17 36 2 4 3 2" xfId="44610"/>
    <cellStyle name="Обычный 3 17 36 2 4 4" xfId="44611"/>
    <cellStyle name="Обычный 3 17 36 2 5" xfId="44612"/>
    <cellStyle name="Обычный 3 17 36 2 5 2" xfId="44613"/>
    <cellStyle name="Обычный 3 17 36 2 5 2 2" xfId="44614"/>
    <cellStyle name="Обычный 3 17 36 2 5 3" xfId="44615"/>
    <cellStyle name="Обычный 3 17 36 2 6" xfId="44616"/>
    <cellStyle name="Обычный 3 17 36 2 6 2" xfId="44617"/>
    <cellStyle name="Обычный 3 17 36 2 7" xfId="44618"/>
    <cellStyle name="Обычный 3 17 36 3" xfId="44619"/>
    <cellStyle name="Обычный 3 17 36 3 2" xfId="44620"/>
    <cellStyle name="Обычный 3 17 36 3 2 2" xfId="44621"/>
    <cellStyle name="Обычный 3 17 36 3 2 2 2" xfId="44622"/>
    <cellStyle name="Обычный 3 17 36 3 2 2 2 2" xfId="44623"/>
    <cellStyle name="Обычный 3 17 36 3 2 2 3" xfId="44624"/>
    <cellStyle name="Обычный 3 17 36 3 2 3" xfId="44625"/>
    <cellStyle name="Обычный 3 17 36 3 2 3 2" xfId="44626"/>
    <cellStyle name="Обычный 3 17 36 3 2 4" xfId="44627"/>
    <cellStyle name="Обычный 3 17 36 3 3" xfId="44628"/>
    <cellStyle name="Обычный 3 17 36 3 3 2" xfId="44629"/>
    <cellStyle name="Обычный 3 17 36 3 3 2 2" xfId="44630"/>
    <cellStyle name="Обычный 3 17 36 3 3 3" xfId="44631"/>
    <cellStyle name="Обычный 3 17 36 3 4" xfId="44632"/>
    <cellStyle name="Обычный 3 17 36 3 4 2" xfId="44633"/>
    <cellStyle name="Обычный 3 17 36 3 5" xfId="44634"/>
    <cellStyle name="Обычный 3 17 36 4" xfId="44635"/>
    <cellStyle name="Обычный 3 17 36 4 2" xfId="44636"/>
    <cellStyle name="Обычный 3 17 36 4 2 2" xfId="44637"/>
    <cellStyle name="Обычный 3 17 36 4 2 2 2" xfId="44638"/>
    <cellStyle name="Обычный 3 17 36 4 2 2 2 2" xfId="44639"/>
    <cellStyle name="Обычный 3 17 36 4 2 2 3" xfId="44640"/>
    <cellStyle name="Обычный 3 17 36 4 2 3" xfId="44641"/>
    <cellStyle name="Обычный 3 17 36 4 2 3 2" xfId="44642"/>
    <cellStyle name="Обычный 3 17 36 4 2 4" xfId="44643"/>
    <cellStyle name="Обычный 3 17 36 4 3" xfId="44644"/>
    <cellStyle name="Обычный 3 17 36 4 3 2" xfId="44645"/>
    <cellStyle name="Обычный 3 17 36 4 3 2 2" xfId="44646"/>
    <cellStyle name="Обычный 3 17 36 4 3 3" xfId="44647"/>
    <cellStyle name="Обычный 3 17 36 4 4" xfId="44648"/>
    <cellStyle name="Обычный 3 17 36 4 4 2" xfId="44649"/>
    <cellStyle name="Обычный 3 17 36 4 5" xfId="44650"/>
    <cellStyle name="Обычный 3 17 36 5" xfId="44651"/>
    <cellStyle name="Обычный 3 17 36 5 2" xfId="44652"/>
    <cellStyle name="Обычный 3 17 36 5 2 2" xfId="44653"/>
    <cellStyle name="Обычный 3 17 36 5 2 2 2" xfId="44654"/>
    <cellStyle name="Обычный 3 17 36 5 2 3" xfId="44655"/>
    <cellStyle name="Обычный 3 17 36 5 3" xfId="44656"/>
    <cellStyle name="Обычный 3 17 36 5 3 2" xfId="44657"/>
    <cellStyle name="Обычный 3 17 36 5 4" xfId="44658"/>
    <cellStyle name="Обычный 3 17 36 6" xfId="44659"/>
    <cellStyle name="Обычный 3 17 36 6 2" xfId="44660"/>
    <cellStyle name="Обычный 3 17 36 6 2 2" xfId="44661"/>
    <cellStyle name="Обычный 3 17 36 6 3" xfId="44662"/>
    <cellStyle name="Обычный 3 17 36 7" xfId="44663"/>
    <cellStyle name="Обычный 3 17 36 7 2" xfId="44664"/>
    <cellStyle name="Обычный 3 17 36 8" xfId="44665"/>
    <cellStyle name="Обычный 3 17 37" xfId="44666"/>
    <cellStyle name="Обычный 3 17 37 2" xfId="44667"/>
    <cellStyle name="Обычный 3 17 37 2 2" xfId="44668"/>
    <cellStyle name="Обычный 3 17 37 2 2 2" xfId="44669"/>
    <cellStyle name="Обычный 3 17 37 2 2 2 2" xfId="44670"/>
    <cellStyle name="Обычный 3 17 37 2 2 2 2 2" xfId="44671"/>
    <cellStyle name="Обычный 3 17 37 2 2 2 2 2 2" xfId="44672"/>
    <cellStyle name="Обычный 3 17 37 2 2 2 2 3" xfId="44673"/>
    <cellStyle name="Обычный 3 17 37 2 2 2 3" xfId="44674"/>
    <cellStyle name="Обычный 3 17 37 2 2 2 3 2" xfId="44675"/>
    <cellStyle name="Обычный 3 17 37 2 2 2 4" xfId="44676"/>
    <cellStyle name="Обычный 3 17 37 2 2 3" xfId="44677"/>
    <cellStyle name="Обычный 3 17 37 2 2 3 2" xfId="44678"/>
    <cellStyle name="Обычный 3 17 37 2 2 3 2 2" xfId="44679"/>
    <cellStyle name="Обычный 3 17 37 2 2 3 3" xfId="44680"/>
    <cellStyle name="Обычный 3 17 37 2 2 4" xfId="44681"/>
    <cellStyle name="Обычный 3 17 37 2 2 4 2" xfId="44682"/>
    <cellStyle name="Обычный 3 17 37 2 2 5" xfId="44683"/>
    <cellStyle name="Обычный 3 17 37 2 3" xfId="44684"/>
    <cellStyle name="Обычный 3 17 37 2 3 2" xfId="44685"/>
    <cellStyle name="Обычный 3 17 37 2 3 2 2" xfId="44686"/>
    <cellStyle name="Обычный 3 17 37 2 3 2 2 2" xfId="44687"/>
    <cellStyle name="Обычный 3 17 37 2 3 2 2 2 2" xfId="44688"/>
    <cellStyle name="Обычный 3 17 37 2 3 2 2 3" xfId="44689"/>
    <cellStyle name="Обычный 3 17 37 2 3 2 3" xfId="44690"/>
    <cellStyle name="Обычный 3 17 37 2 3 2 3 2" xfId="44691"/>
    <cellStyle name="Обычный 3 17 37 2 3 2 4" xfId="44692"/>
    <cellStyle name="Обычный 3 17 37 2 3 3" xfId="44693"/>
    <cellStyle name="Обычный 3 17 37 2 3 3 2" xfId="44694"/>
    <cellStyle name="Обычный 3 17 37 2 3 3 2 2" xfId="44695"/>
    <cellStyle name="Обычный 3 17 37 2 3 3 3" xfId="44696"/>
    <cellStyle name="Обычный 3 17 37 2 3 4" xfId="44697"/>
    <cellStyle name="Обычный 3 17 37 2 3 4 2" xfId="44698"/>
    <cellStyle name="Обычный 3 17 37 2 3 5" xfId="44699"/>
    <cellStyle name="Обычный 3 17 37 2 4" xfId="44700"/>
    <cellStyle name="Обычный 3 17 37 2 4 2" xfId="44701"/>
    <cellStyle name="Обычный 3 17 37 2 4 2 2" xfId="44702"/>
    <cellStyle name="Обычный 3 17 37 2 4 2 2 2" xfId="44703"/>
    <cellStyle name="Обычный 3 17 37 2 4 2 3" xfId="44704"/>
    <cellStyle name="Обычный 3 17 37 2 4 3" xfId="44705"/>
    <cellStyle name="Обычный 3 17 37 2 4 3 2" xfId="44706"/>
    <cellStyle name="Обычный 3 17 37 2 4 4" xfId="44707"/>
    <cellStyle name="Обычный 3 17 37 2 5" xfId="44708"/>
    <cellStyle name="Обычный 3 17 37 2 5 2" xfId="44709"/>
    <cellStyle name="Обычный 3 17 37 2 5 2 2" xfId="44710"/>
    <cellStyle name="Обычный 3 17 37 2 5 3" xfId="44711"/>
    <cellStyle name="Обычный 3 17 37 2 6" xfId="44712"/>
    <cellStyle name="Обычный 3 17 37 2 6 2" xfId="44713"/>
    <cellStyle name="Обычный 3 17 37 2 7" xfId="44714"/>
    <cellStyle name="Обычный 3 17 37 3" xfId="44715"/>
    <cellStyle name="Обычный 3 17 37 3 2" xfId="44716"/>
    <cellStyle name="Обычный 3 17 37 3 2 2" xfId="44717"/>
    <cellStyle name="Обычный 3 17 37 3 2 2 2" xfId="44718"/>
    <cellStyle name="Обычный 3 17 37 3 2 2 2 2" xfId="44719"/>
    <cellStyle name="Обычный 3 17 37 3 2 2 3" xfId="44720"/>
    <cellStyle name="Обычный 3 17 37 3 2 3" xfId="44721"/>
    <cellStyle name="Обычный 3 17 37 3 2 3 2" xfId="44722"/>
    <cellStyle name="Обычный 3 17 37 3 2 4" xfId="44723"/>
    <cellStyle name="Обычный 3 17 37 3 3" xfId="44724"/>
    <cellStyle name="Обычный 3 17 37 3 3 2" xfId="44725"/>
    <cellStyle name="Обычный 3 17 37 3 3 2 2" xfId="44726"/>
    <cellStyle name="Обычный 3 17 37 3 3 3" xfId="44727"/>
    <cellStyle name="Обычный 3 17 37 3 4" xfId="44728"/>
    <cellStyle name="Обычный 3 17 37 3 4 2" xfId="44729"/>
    <cellStyle name="Обычный 3 17 37 3 5" xfId="44730"/>
    <cellStyle name="Обычный 3 17 37 4" xfId="44731"/>
    <cellStyle name="Обычный 3 17 37 4 2" xfId="44732"/>
    <cellStyle name="Обычный 3 17 37 4 2 2" xfId="44733"/>
    <cellStyle name="Обычный 3 17 37 4 2 2 2" xfId="44734"/>
    <cellStyle name="Обычный 3 17 37 4 2 2 2 2" xfId="44735"/>
    <cellStyle name="Обычный 3 17 37 4 2 2 3" xfId="44736"/>
    <cellStyle name="Обычный 3 17 37 4 2 3" xfId="44737"/>
    <cellStyle name="Обычный 3 17 37 4 2 3 2" xfId="44738"/>
    <cellStyle name="Обычный 3 17 37 4 2 4" xfId="44739"/>
    <cellStyle name="Обычный 3 17 37 4 3" xfId="44740"/>
    <cellStyle name="Обычный 3 17 37 4 3 2" xfId="44741"/>
    <cellStyle name="Обычный 3 17 37 4 3 2 2" xfId="44742"/>
    <cellStyle name="Обычный 3 17 37 4 3 3" xfId="44743"/>
    <cellStyle name="Обычный 3 17 37 4 4" xfId="44744"/>
    <cellStyle name="Обычный 3 17 37 4 4 2" xfId="44745"/>
    <cellStyle name="Обычный 3 17 37 4 5" xfId="44746"/>
    <cellStyle name="Обычный 3 17 37 5" xfId="44747"/>
    <cellStyle name="Обычный 3 17 37 5 2" xfId="44748"/>
    <cellStyle name="Обычный 3 17 37 5 2 2" xfId="44749"/>
    <cellStyle name="Обычный 3 17 37 5 2 2 2" xfId="44750"/>
    <cellStyle name="Обычный 3 17 37 5 2 3" xfId="44751"/>
    <cellStyle name="Обычный 3 17 37 5 3" xfId="44752"/>
    <cellStyle name="Обычный 3 17 37 5 3 2" xfId="44753"/>
    <cellStyle name="Обычный 3 17 37 5 4" xfId="44754"/>
    <cellStyle name="Обычный 3 17 37 6" xfId="44755"/>
    <cellStyle name="Обычный 3 17 37 6 2" xfId="44756"/>
    <cellStyle name="Обычный 3 17 37 6 2 2" xfId="44757"/>
    <cellStyle name="Обычный 3 17 37 6 3" xfId="44758"/>
    <cellStyle name="Обычный 3 17 37 7" xfId="44759"/>
    <cellStyle name="Обычный 3 17 37 7 2" xfId="44760"/>
    <cellStyle name="Обычный 3 17 37 8" xfId="44761"/>
    <cellStyle name="Обычный 3 17 38" xfId="44762"/>
    <cellStyle name="Обычный 3 17 38 2" xfId="44763"/>
    <cellStyle name="Обычный 3 17 38 2 2" xfId="44764"/>
    <cellStyle name="Обычный 3 17 38 2 2 2" xfId="44765"/>
    <cellStyle name="Обычный 3 17 38 2 2 2 2" xfId="44766"/>
    <cellStyle name="Обычный 3 17 38 2 2 2 2 2" xfId="44767"/>
    <cellStyle name="Обычный 3 17 38 2 2 2 2 2 2" xfId="44768"/>
    <cellStyle name="Обычный 3 17 38 2 2 2 2 3" xfId="44769"/>
    <cellStyle name="Обычный 3 17 38 2 2 2 3" xfId="44770"/>
    <cellStyle name="Обычный 3 17 38 2 2 2 3 2" xfId="44771"/>
    <cellStyle name="Обычный 3 17 38 2 2 2 4" xfId="44772"/>
    <cellStyle name="Обычный 3 17 38 2 2 3" xfId="44773"/>
    <cellStyle name="Обычный 3 17 38 2 2 3 2" xfId="44774"/>
    <cellStyle name="Обычный 3 17 38 2 2 3 2 2" xfId="44775"/>
    <cellStyle name="Обычный 3 17 38 2 2 3 3" xfId="44776"/>
    <cellStyle name="Обычный 3 17 38 2 2 4" xfId="44777"/>
    <cellStyle name="Обычный 3 17 38 2 2 4 2" xfId="44778"/>
    <cellStyle name="Обычный 3 17 38 2 2 5" xfId="44779"/>
    <cellStyle name="Обычный 3 17 38 2 3" xfId="44780"/>
    <cellStyle name="Обычный 3 17 38 2 3 2" xfId="44781"/>
    <cellStyle name="Обычный 3 17 38 2 3 2 2" xfId="44782"/>
    <cellStyle name="Обычный 3 17 38 2 3 2 2 2" xfId="44783"/>
    <cellStyle name="Обычный 3 17 38 2 3 2 2 2 2" xfId="44784"/>
    <cellStyle name="Обычный 3 17 38 2 3 2 2 3" xfId="44785"/>
    <cellStyle name="Обычный 3 17 38 2 3 2 3" xfId="44786"/>
    <cellStyle name="Обычный 3 17 38 2 3 2 3 2" xfId="44787"/>
    <cellStyle name="Обычный 3 17 38 2 3 2 4" xfId="44788"/>
    <cellStyle name="Обычный 3 17 38 2 3 3" xfId="44789"/>
    <cellStyle name="Обычный 3 17 38 2 3 3 2" xfId="44790"/>
    <cellStyle name="Обычный 3 17 38 2 3 3 2 2" xfId="44791"/>
    <cellStyle name="Обычный 3 17 38 2 3 3 3" xfId="44792"/>
    <cellStyle name="Обычный 3 17 38 2 3 4" xfId="44793"/>
    <cellStyle name="Обычный 3 17 38 2 3 4 2" xfId="44794"/>
    <cellStyle name="Обычный 3 17 38 2 3 5" xfId="44795"/>
    <cellStyle name="Обычный 3 17 38 2 4" xfId="44796"/>
    <cellStyle name="Обычный 3 17 38 2 4 2" xfId="44797"/>
    <cellStyle name="Обычный 3 17 38 2 4 2 2" xfId="44798"/>
    <cellStyle name="Обычный 3 17 38 2 4 2 2 2" xfId="44799"/>
    <cellStyle name="Обычный 3 17 38 2 4 2 3" xfId="44800"/>
    <cellStyle name="Обычный 3 17 38 2 4 3" xfId="44801"/>
    <cellStyle name="Обычный 3 17 38 2 4 3 2" xfId="44802"/>
    <cellStyle name="Обычный 3 17 38 2 4 4" xfId="44803"/>
    <cellStyle name="Обычный 3 17 38 2 5" xfId="44804"/>
    <cellStyle name="Обычный 3 17 38 2 5 2" xfId="44805"/>
    <cellStyle name="Обычный 3 17 38 2 5 2 2" xfId="44806"/>
    <cellStyle name="Обычный 3 17 38 2 5 3" xfId="44807"/>
    <cellStyle name="Обычный 3 17 38 2 6" xfId="44808"/>
    <cellStyle name="Обычный 3 17 38 2 6 2" xfId="44809"/>
    <cellStyle name="Обычный 3 17 38 2 7" xfId="44810"/>
    <cellStyle name="Обычный 3 17 38 3" xfId="44811"/>
    <cellStyle name="Обычный 3 17 38 3 2" xfId="44812"/>
    <cellStyle name="Обычный 3 17 38 3 2 2" xfId="44813"/>
    <cellStyle name="Обычный 3 17 38 3 2 2 2" xfId="44814"/>
    <cellStyle name="Обычный 3 17 38 3 2 2 2 2" xfId="44815"/>
    <cellStyle name="Обычный 3 17 38 3 2 2 3" xfId="44816"/>
    <cellStyle name="Обычный 3 17 38 3 2 3" xfId="44817"/>
    <cellStyle name="Обычный 3 17 38 3 2 3 2" xfId="44818"/>
    <cellStyle name="Обычный 3 17 38 3 2 4" xfId="44819"/>
    <cellStyle name="Обычный 3 17 38 3 3" xfId="44820"/>
    <cellStyle name="Обычный 3 17 38 3 3 2" xfId="44821"/>
    <cellStyle name="Обычный 3 17 38 3 3 2 2" xfId="44822"/>
    <cellStyle name="Обычный 3 17 38 3 3 3" xfId="44823"/>
    <cellStyle name="Обычный 3 17 38 3 4" xfId="44824"/>
    <cellStyle name="Обычный 3 17 38 3 4 2" xfId="44825"/>
    <cellStyle name="Обычный 3 17 38 3 5" xfId="44826"/>
    <cellStyle name="Обычный 3 17 38 4" xfId="44827"/>
    <cellStyle name="Обычный 3 17 38 4 2" xfId="44828"/>
    <cellStyle name="Обычный 3 17 38 4 2 2" xfId="44829"/>
    <cellStyle name="Обычный 3 17 38 4 2 2 2" xfId="44830"/>
    <cellStyle name="Обычный 3 17 38 4 2 2 2 2" xfId="44831"/>
    <cellStyle name="Обычный 3 17 38 4 2 2 3" xfId="44832"/>
    <cellStyle name="Обычный 3 17 38 4 2 3" xfId="44833"/>
    <cellStyle name="Обычный 3 17 38 4 2 3 2" xfId="44834"/>
    <cellStyle name="Обычный 3 17 38 4 2 4" xfId="44835"/>
    <cellStyle name="Обычный 3 17 38 4 3" xfId="44836"/>
    <cellStyle name="Обычный 3 17 38 4 3 2" xfId="44837"/>
    <cellStyle name="Обычный 3 17 38 4 3 2 2" xfId="44838"/>
    <cellStyle name="Обычный 3 17 38 4 3 3" xfId="44839"/>
    <cellStyle name="Обычный 3 17 38 4 4" xfId="44840"/>
    <cellStyle name="Обычный 3 17 38 4 4 2" xfId="44841"/>
    <cellStyle name="Обычный 3 17 38 4 5" xfId="44842"/>
    <cellStyle name="Обычный 3 17 38 5" xfId="44843"/>
    <cellStyle name="Обычный 3 17 38 5 2" xfId="44844"/>
    <cellStyle name="Обычный 3 17 38 5 2 2" xfId="44845"/>
    <cellStyle name="Обычный 3 17 38 5 2 2 2" xfId="44846"/>
    <cellStyle name="Обычный 3 17 38 5 2 3" xfId="44847"/>
    <cellStyle name="Обычный 3 17 38 5 3" xfId="44848"/>
    <cellStyle name="Обычный 3 17 38 5 3 2" xfId="44849"/>
    <cellStyle name="Обычный 3 17 38 5 4" xfId="44850"/>
    <cellStyle name="Обычный 3 17 38 6" xfId="44851"/>
    <cellStyle name="Обычный 3 17 38 6 2" xfId="44852"/>
    <cellStyle name="Обычный 3 17 38 6 2 2" xfId="44853"/>
    <cellStyle name="Обычный 3 17 38 6 3" xfId="44854"/>
    <cellStyle name="Обычный 3 17 38 7" xfId="44855"/>
    <cellStyle name="Обычный 3 17 38 7 2" xfId="44856"/>
    <cellStyle name="Обычный 3 17 38 8" xfId="44857"/>
    <cellStyle name="Обычный 3 17 39" xfId="44858"/>
    <cellStyle name="Обычный 3 17 39 2" xfId="44859"/>
    <cellStyle name="Обычный 3 17 39 2 2" xfId="44860"/>
    <cellStyle name="Обычный 3 17 39 2 2 2" xfId="44861"/>
    <cellStyle name="Обычный 3 17 39 2 2 2 2" xfId="44862"/>
    <cellStyle name="Обычный 3 17 39 2 2 2 2 2" xfId="44863"/>
    <cellStyle name="Обычный 3 17 39 2 2 2 2 2 2" xfId="44864"/>
    <cellStyle name="Обычный 3 17 39 2 2 2 2 3" xfId="44865"/>
    <cellStyle name="Обычный 3 17 39 2 2 2 3" xfId="44866"/>
    <cellStyle name="Обычный 3 17 39 2 2 2 3 2" xfId="44867"/>
    <cellStyle name="Обычный 3 17 39 2 2 2 4" xfId="44868"/>
    <cellStyle name="Обычный 3 17 39 2 2 3" xfId="44869"/>
    <cellStyle name="Обычный 3 17 39 2 2 3 2" xfId="44870"/>
    <cellStyle name="Обычный 3 17 39 2 2 3 2 2" xfId="44871"/>
    <cellStyle name="Обычный 3 17 39 2 2 3 3" xfId="44872"/>
    <cellStyle name="Обычный 3 17 39 2 2 4" xfId="44873"/>
    <cellStyle name="Обычный 3 17 39 2 2 4 2" xfId="44874"/>
    <cellStyle name="Обычный 3 17 39 2 2 5" xfId="44875"/>
    <cellStyle name="Обычный 3 17 39 2 3" xfId="44876"/>
    <cellStyle name="Обычный 3 17 39 2 3 2" xfId="44877"/>
    <cellStyle name="Обычный 3 17 39 2 3 2 2" xfId="44878"/>
    <cellStyle name="Обычный 3 17 39 2 3 2 2 2" xfId="44879"/>
    <cellStyle name="Обычный 3 17 39 2 3 2 2 2 2" xfId="44880"/>
    <cellStyle name="Обычный 3 17 39 2 3 2 2 3" xfId="44881"/>
    <cellStyle name="Обычный 3 17 39 2 3 2 3" xfId="44882"/>
    <cellStyle name="Обычный 3 17 39 2 3 2 3 2" xfId="44883"/>
    <cellStyle name="Обычный 3 17 39 2 3 2 4" xfId="44884"/>
    <cellStyle name="Обычный 3 17 39 2 3 3" xfId="44885"/>
    <cellStyle name="Обычный 3 17 39 2 3 3 2" xfId="44886"/>
    <cellStyle name="Обычный 3 17 39 2 3 3 2 2" xfId="44887"/>
    <cellStyle name="Обычный 3 17 39 2 3 3 3" xfId="44888"/>
    <cellStyle name="Обычный 3 17 39 2 3 4" xfId="44889"/>
    <cellStyle name="Обычный 3 17 39 2 3 4 2" xfId="44890"/>
    <cellStyle name="Обычный 3 17 39 2 3 5" xfId="44891"/>
    <cellStyle name="Обычный 3 17 39 2 4" xfId="44892"/>
    <cellStyle name="Обычный 3 17 39 2 4 2" xfId="44893"/>
    <cellStyle name="Обычный 3 17 39 2 4 2 2" xfId="44894"/>
    <cellStyle name="Обычный 3 17 39 2 4 2 2 2" xfId="44895"/>
    <cellStyle name="Обычный 3 17 39 2 4 2 3" xfId="44896"/>
    <cellStyle name="Обычный 3 17 39 2 4 3" xfId="44897"/>
    <cellStyle name="Обычный 3 17 39 2 4 3 2" xfId="44898"/>
    <cellStyle name="Обычный 3 17 39 2 4 4" xfId="44899"/>
    <cellStyle name="Обычный 3 17 39 2 5" xfId="44900"/>
    <cellStyle name="Обычный 3 17 39 2 5 2" xfId="44901"/>
    <cellStyle name="Обычный 3 17 39 2 5 2 2" xfId="44902"/>
    <cellStyle name="Обычный 3 17 39 2 5 3" xfId="44903"/>
    <cellStyle name="Обычный 3 17 39 2 6" xfId="44904"/>
    <cellStyle name="Обычный 3 17 39 2 6 2" xfId="44905"/>
    <cellStyle name="Обычный 3 17 39 2 7" xfId="44906"/>
    <cellStyle name="Обычный 3 17 39 3" xfId="44907"/>
    <cellStyle name="Обычный 3 17 39 3 2" xfId="44908"/>
    <cellStyle name="Обычный 3 17 39 3 2 2" xfId="44909"/>
    <cellStyle name="Обычный 3 17 39 3 2 2 2" xfId="44910"/>
    <cellStyle name="Обычный 3 17 39 3 2 2 2 2" xfId="44911"/>
    <cellStyle name="Обычный 3 17 39 3 2 2 3" xfId="44912"/>
    <cellStyle name="Обычный 3 17 39 3 2 3" xfId="44913"/>
    <cellStyle name="Обычный 3 17 39 3 2 3 2" xfId="44914"/>
    <cellStyle name="Обычный 3 17 39 3 2 4" xfId="44915"/>
    <cellStyle name="Обычный 3 17 39 3 3" xfId="44916"/>
    <cellStyle name="Обычный 3 17 39 3 3 2" xfId="44917"/>
    <cellStyle name="Обычный 3 17 39 3 3 2 2" xfId="44918"/>
    <cellStyle name="Обычный 3 17 39 3 3 3" xfId="44919"/>
    <cellStyle name="Обычный 3 17 39 3 4" xfId="44920"/>
    <cellStyle name="Обычный 3 17 39 3 4 2" xfId="44921"/>
    <cellStyle name="Обычный 3 17 39 3 5" xfId="44922"/>
    <cellStyle name="Обычный 3 17 39 4" xfId="44923"/>
    <cellStyle name="Обычный 3 17 39 4 2" xfId="44924"/>
    <cellStyle name="Обычный 3 17 39 4 2 2" xfId="44925"/>
    <cellStyle name="Обычный 3 17 39 4 2 2 2" xfId="44926"/>
    <cellStyle name="Обычный 3 17 39 4 2 2 2 2" xfId="44927"/>
    <cellStyle name="Обычный 3 17 39 4 2 2 3" xfId="44928"/>
    <cellStyle name="Обычный 3 17 39 4 2 3" xfId="44929"/>
    <cellStyle name="Обычный 3 17 39 4 2 3 2" xfId="44930"/>
    <cellStyle name="Обычный 3 17 39 4 2 4" xfId="44931"/>
    <cellStyle name="Обычный 3 17 39 4 3" xfId="44932"/>
    <cellStyle name="Обычный 3 17 39 4 3 2" xfId="44933"/>
    <cellStyle name="Обычный 3 17 39 4 3 2 2" xfId="44934"/>
    <cellStyle name="Обычный 3 17 39 4 3 3" xfId="44935"/>
    <cellStyle name="Обычный 3 17 39 4 4" xfId="44936"/>
    <cellStyle name="Обычный 3 17 39 4 4 2" xfId="44937"/>
    <cellStyle name="Обычный 3 17 39 4 5" xfId="44938"/>
    <cellStyle name="Обычный 3 17 39 5" xfId="44939"/>
    <cellStyle name="Обычный 3 17 39 5 2" xfId="44940"/>
    <cellStyle name="Обычный 3 17 39 5 2 2" xfId="44941"/>
    <cellStyle name="Обычный 3 17 39 5 2 2 2" xfId="44942"/>
    <cellStyle name="Обычный 3 17 39 5 2 3" xfId="44943"/>
    <cellStyle name="Обычный 3 17 39 5 3" xfId="44944"/>
    <cellStyle name="Обычный 3 17 39 5 3 2" xfId="44945"/>
    <cellStyle name="Обычный 3 17 39 5 4" xfId="44946"/>
    <cellStyle name="Обычный 3 17 39 6" xfId="44947"/>
    <cellStyle name="Обычный 3 17 39 6 2" xfId="44948"/>
    <cellStyle name="Обычный 3 17 39 6 2 2" xfId="44949"/>
    <cellStyle name="Обычный 3 17 39 6 3" xfId="44950"/>
    <cellStyle name="Обычный 3 17 39 7" xfId="44951"/>
    <cellStyle name="Обычный 3 17 39 7 2" xfId="44952"/>
    <cellStyle name="Обычный 3 17 39 8" xfId="44953"/>
    <cellStyle name="Обычный 3 17 4" xfId="44954"/>
    <cellStyle name="Обычный 3 17 4 2" xfId="44955"/>
    <cellStyle name="Обычный 3 17 4 2 2" xfId="44956"/>
    <cellStyle name="Обычный 3 17 4 2 2 2" xfId="44957"/>
    <cellStyle name="Обычный 3 17 4 2 2 2 2" xfId="44958"/>
    <cellStyle name="Обычный 3 17 4 2 2 2 2 2" xfId="44959"/>
    <cellStyle name="Обычный 3 17 4 2 2 2 2 2 2" xfId="44960"/>
    <cellStyle name="Обычный 3 17 4 2 2 2 2 3" xfId="44961"/>
    <cellStyle name="Обычный 3 17 4 2 2 2 3" xfId="44962"/>
    <cellStyle name="Обычный 3 17 4 2 2 2 3 2" xfId="44963"/>
    <cellStyle name="Обычный 3 17 4 2 2 2 4" xfId="44964"/>
    <cellStyle name="Обычный 3 17 4 2 2 3" xfId="44965"/>
    <cellStyle name="Обычный 3 17 4 2 2 3 2" xfId="44966"/>
    <cellStyle name="Обычный 3 17 4 2 2 3 2 2" xfId="44967"/>
    <cellStyle name="Обычный 3 17 4 2 2 3 3" xfId="44968"/>
    <cellStyle name="Обычный 3 17 4 2 2 4" xfId="44969"/>
    <cellStyle name="Обычный 3 17 4 2 2 4 2" xfId="44970"/>
    <cellStyle name="Обычный 3 17 4 2 2 5" xfId="44971"/>
    <cellStyle name="Обычный 3 17 4 2 3" xfId="44972"/>
    <cellStyle name="Обычный 3 17 4 2 3 2" xfId="44973"/>
    <cellStyle name="Обычный 3 17 4 2 3 2 2" xfId="44974"/>
    <cellStyle name="Обычный 3 17 4 2 3 2 2 2" xfId="44975"/>
    <cellStyle name="Обычный 3 17 4 2 3 2 2 2 2" xfId="44976"/>
    <cellStyle name="Обычный 3 17 4 2 3 2 2 3" xfId="44977"/>
    <cellStyle name="Обычный 3 17 4 2 3 2 3" xfId="44978"/>
    <cellStyle name="Обычный 3 17 4 2 3 2 3 2" xfId="44979"/>
    <cellStyle name="Обычный 3 17 4 2 3 2 4" xfId="44980"/>
    <cellStyle name="Обычный 3 17 4 2 3 3" xfId="44981"/>
    <cellStyle name="Обычный 3 17 4 2 3 3 2" xfId="44982"/>
    <cellStyle name="Обычный 3 17 4 2 3 3 2 2" xfId="44983"/>
    <cellStyle name="Обычный 3 17 4 2 3 3 3" xfId="44984"/>
    <cellStyle name="Обычный 3 17 4 2 3 4" xfId="44985"/>
    <cellStyle name="Обычный 3 17 4 2 3 4 2" xfId="44986"/>
    <cellStyle name="Обычный 3 17 4 2 3 5" xfId="44987"/>
    <cellStyle name="Обычный 3 17 4 2 4" xfId="44988"/>
    <cellStyle name="Обычный 3 17 4 2 4 2" xfId="44989"/>
    <cellStyle name="Обычный 3 17 4 2 4 2 2" xfId="44990"/>
    <cellStyle name="Обычный 3 17 4 2 4 2 2 2" xfId="44991"/>
    <cellStyle name="Обычный 3 17 4 2 4 2 3" xfId="44992"/>
    <cellStyle name="Обычный 3 17 4 2 4 3" xfId="44993"/>
    <cellStyle name="Обычный 3 17 4 2 4 3 2" xfId="44994"/>
    <cellStyle name="Обычный 3 17 4 2 4 4" xfId="44995"/>
    <cellStyle name="Обычный 3 17 4 2 5" xfId="44996"/>
    <cellStyle name="Обычный 3 17 4 2 5 2" xfId="44997"/>
    <cellStyle name="Обычный 3 17 4 2 5 2 2" xfId="44998"/>
    <cellStyle name="Обычный 3 17 4 2 5 3" xfId="44999"/>
    <cellStyle name="Обычный 3 17 4 2 6" xfId="45000"/>
    <cellStyle name="Обычный 3 17 4 2 6 2" xfId="45001"/>
    <cellStyle name="Обычный 3 17 4 2 7" xfId="45002"/>
    <cellStyle name="Обычный 3 17 4 3" xfId="45003"/>
    <cellStyle name="Обычный 3 17 4 3 2" xfId="45004"/>
    <cellStyle name="Обычный 3 17 4 3 2 2" xfId="45005"/>
    <cellStyle name="Обычный 3 17 4 3 2 2 2" xfId="45006"/>
    <cellStyle name="Обычный 3 17 4 3 2 2 2 2" xfId="45007"/>
    <cellStyle name="Обычный 3 17 4 3 2 2 3" xfId="45008"/>
    <cellStyle name="Обычный 3 17 4 3 2 3" xfId="45009"/>
    <cellStyle name="Обычный 3 17 4 3 2 3 2" xfId="45010"/>
    <cellStyle name="Обычный 3 17 4 3 2 4" xfId="45011"/>
    <cellStyle name="Обычный 3 17 4 3 3" xfId="45012"/>
    <cellStyle name="Обычный 3 17 4 3 3 2" xfId="45013"/>
    <cellStyle name="Обычный 3 17 4 3 3 2 2" xfId="45014"/>
    <cellStyle name="Обычный 3 17 4 3 3 3" xfId="45015"/>
    <cellStyle name="Обычный 3 17 4 3 4" xfId="45016"/>
    <cellStyle name="Обычный 3 17 4 3 4 2" xfId="45017"/>
    <cellStyle name="Обычный 3 17 4 3 5" xfId="45018"/>
    <cellStyle name="Обычный 3 17 4 4" xfId="45019"/>
    <cellStyle name="Обычный 3 17 4 4 2" xfId="45020"/>
    <cellStyle name="Обычный 3 17 4 4 2 2" xfId="45021"/>
    <cellStyle name="Обычный 3 17 4 4 2 2 2" xfId="45022"/>
    <cellStyle name="Обычный 3 17 4 4 2 2 2 2" xfId="45023"/>
    <cellStyle name="Обычный 3 17 4 4 2 2 3" xfId="45024"/>
    <cellStyle name="Обычный 3 17 4 4 2 3" xfId="45025"/>
    <cellStyle name="Обычный 3 17 4 4 2 3 2" xfId="45026"/>
    <cellStyle name="Обычный 3 17 4 4 2 4" xfId="45027"/>
    <cellStyle name="Обычный 3 17 4 4 3" xfId="45028"/>
    <cellStyle name="Обычный 3 17 4 4 3 2" xfId="45029"/>
    <cellStyle name="Обычный 3 17 4 4 3 2 2" xfId="45030"/>
    <cellStyle name="Обычный 3 17 4 4 3 3" xfId="45031"/>
    <cellStyle name="Обычный 3 17 4 4 4" xfId="45032"/>
    <cellStyle name="Обычный 3 17 4 4 4 2" xfId="45033"/>
    <cellStyle name="Обычный 3 17 4 4 5" xfId="45034"/>
    <cellStyle name="Обычный 3 17 4 5" xfId="45035"/>
    <cellStyle name="Обычный 3 17 4 5 2" xfId="45036"/>
    <cellStyle name="Обычный 3 17 4 5 2 2" xfId="45037"/>
    <cellStyle name="Обычный 3 17 4 5 2 2 2" xfId="45038"/>
    <cellStyle name="Обычный 3 17 4 5 2 3" xfId="45039"/>
    <cellStyle name="Обычный 3 17 4 5 3" xfId="45040"/>
    <cellStyle name="Обычный 3 17 4 5 3 2" xfId="45041"/>
    <cellStyle name="Обычный 3 17 4 5 4" xfId="45042"/>
    <cellStyle name="Обычный 3 17 4 6" xfId="45043"/>
    <cellStyle name="Обычный 3 17 4 6 2" xfId="45044"/>
    <cellStyle name="Обычный 3 17 4 6 2 2" xfId="45045"/>
    <cellStyle name="Обычный 3 17 4 6 3" xfId="45046"/>
    <cellStyle name="Обычный 3 17 4 7" xfId="45047"/>
    <cellStyle name="Обычный 3 17 4 7 2" xfId="45048"/>
    <cellStyle name="Обычный 3 17 4 8" xfId="45049"/>
    <cellStyle name="Обычный 3 17 40" xfId="45050"/>
    <cellStyle name="Обычный 3 17 40 2" xfId="45051"/>
    <cellStyle name="Обычный 3 17 40 2 2" xfId="45052"/>
    <cellStyle name="Обычный 3 17 40 2 2 2" xfId="45053"/>
    <cellStyle name="Обычный 3 17 40 2 2 2 2" xfId="45054"/>
    <cellStyle name="Обычный 3 17 40 2 2 2 2 2" xfId="45055"/>
    <cellStyle name="Обычный 3 17 40 2 2 2 2 2 2" xfId="45056"/>
    <cellStyle name="Обычный 3 17 40 2 2 2 2 3" xfId="45057"/>
    <cellStyle name="Обычный 3 17 40 2 2 2 3" xfId="45058"/>
    <cellStyle name="Обычный 3 17 40 2 2 2 3 2" xfId="45059"/>
    <cellStyle name="Обычный 3 17 40 2 2 2 4" xfId="45060"/>
    <cellStyle name="Обычный 3 17 40 2 2 3" xfId="45061"/>
    <cellStyle name="Обычный 3 17 40 2 2 3 2" xfId="45062"/>
    <cellStyle name="Обычный 3 17 40 2 2 3 2 2" xfId="45063"/>
    <cellStyle name="Обычный 3 17 40 2 2 3 3" xfId="45064"/>
    <cellStyle name="Обычный 3 17 40 2 2 4" xfId="45065"/>
    <cellStyle name="Обычный 3 17 40 2 2 4 2" xfId="45066"/>
    <cellStyle name="Обычный 3 17 40 2 2 5" xfId="45067"/>
    <cellStyle name="Обычный 3 17 40 2 3" xfId="45068"/>
    <cellStyle name="Обычный 3 17 40 2 3 2" xfId="45069"/>
    <cellStyle name="Обычный 3 17 40 2 3 2 2" xfId="45070"/>
    <cellStyle name="Обычный 3 17 40 2 3 2 2 2" xfId="45071"/>
    <cellStyle name="Обычный 3 17 40 2 3 2 2 2 2" xfId="45072"/>
    <cellStyle name="Обычный 3 17 40 2 3 2 2 3" xfId="45073"/>
    <cellStyle name="Обычный 3 17 40 2 3 2 3" xfId="45074"/>
    <cellStyle name="Обычный 3 17 40 2 3 2 3 2" xfId="45075"/>
    <cellStyle name="Обычный 3 17 40 2 3 2 4" xfId="45076"/>
    <cellStyle name="Обычный 3 17 40 2 3 3" xfId="45077"/>
    <cellStyle name="Обычный 3 17 40 2 3 3 2" xfId="45078"/>
    <cellStyle name="Обычный 3 17 40 2 3 3 2 2" xfId="45079"/>
    <cellStyle name="Обычный 3 17 40 2 3 3 3" xfId="45080"/>
    <cellStyle name="Обычный 3 17 40 2 3 4" xfId="45081"/>
    <cellStyle name="Обычный 3 17 40 2 3 4 2" xfId="45082"/>
    <cellStyle name="Обычный 3 17 40 2 3 5" xfId="45083"/>
    <cellStyle name="Обычный 3 17 40 2 4" xfId="45084"/>
    <cellStyle name="Обычный 3 17 40 2 4 2" xfId="45085"/>
    <cellStyle name="Обычный 3 17 40 2 4 2 2" xfId="45086"/>
    <cellStyle name="Обычный 3 17 40 2 4 2 2 2" xfId="45087"/>
    <cellStyle name="Обычный 3 17 40 2 4 2 3" xfId="45088"/>
    <cellStyle name="Обычный 3 17 40 2 4 3" xfId="45089"/>
    <cellStyle name="Обычный 3 17 40 2 4 3 2" xfId="45090"/>
    <cellStyle name="Обычный 3 17 40 2 4 4" xfId="45091"/>
    <cellStyle name="Обычный 3 17 40 2 5" xfId="45092"/>
    <cellStyle name="Обычный 3 17 40 2 5 2" xfId="45093"/>
    <cellStyle name="Обычный 3 17 40 2 5 2 2" xfId="45094"/>
    <cellStyle name="Обычный 3 17 40 2 5 3" xfId="45095"/>
    <cellStyle name="Обычный 3 17 40 2 6" xfId="45096"/>
    <cellStyle name="Обычный 3 17 40 2 6 2" xfId="45097"/>
    <cellStyle name="Обычный 3 17 40 2 7" xfId="45098"/>
    <cellStyle name="Обычный 3 17 40 3" xfId="45099"/>
    <cellStyle name="Обычный 3 17 40 3 2" xfId="45100"/>
    <cellStyle name="Обычный 3 17 40 3 2 2" xfId="45101"/>
    <cellStyle name="Обычный 3 17 40 3 2 2 2" xfId="45102"/>
    <cellStyle name="Обычный 3 17 40 3 2 2 2 2" xfId="45103"/>
    <cellStyle name="Обычный 3 17 40 3 2 2 3" xfId="45104"/>
    <cellStyle name="Обычный 3 17 40 3 2 3" xfId="45105"/>
    <cellStyle name="Обычный 3 17 40 3 2 3 2" xfId="45106"/>
    <cellStyle name="Обычный 3 17 40 3 2 4" xfId="45107"/>
    <cellStyle name="Обычный 3 17 40 3 3" xfId="45108"/>
    <cellStyle name="Обычный 3 17 40 3 3 2" xfId="45109"/>
    <cellStyle name="Обычный 3 17 40 3 3 2 2" xfId="45110"/>
    <cellStyle name="Обычный 3 17 40 3 3 3" xfId="45111"/>
    <cellStyle name="Обычный 3 17 40 3 4" xfId="45112"/>
    <cellStyle name="Обычный 3 17 40 3 4 2" xfId="45113"/>
    <cellStyle name="Обычный 3 17 40 3 5" xfId="45114"/>
    <cellStyle name="Обычный 3 17 40 4" xfId="45115"/>
    <cellStyle name="Обычный 3 17 40 4 2" xfId="45116"/>
    <cellStyle name="Обычный 3 17 40 4 2 2" xfId="45117"/>
    <cellStyle name="Обычный 3 17 40 4 2 2 2" xfId="45118"/>
    <cellStyle name="Обычный 3 17 40 4 2 2 2 2" xfId="45119"/>
    <cellStyle name="Обычный 3 17 40 4 2 2 3" xfId="45120"/>
    <cellStyle name="Обычный 3 17 40 4 2 3" xfId="45121"/>
    <cellStyle name="Обычный 3 17 40 4 2 3 2" xfId="45122"/>
    <cellStyle name="Обычный 3 17 40 4 2 4" xfId="45123"/>
    <cellStyle name="Обычный 3 17 40 4 3" xfId="45124"/>
    <cellStyle name="Обычный 3 17 40 4 3 2" xfId="45125"/>
    <cellStyle name="Обычный 3 17 40 4 3 2 2" xfId="45126"/>
    <cellStyle name="Обычный 3 17 40 4 3 3" xfId="45127"/>
    <cellStyle name="Обычный 3 17 40 4 4" xfId="45128"/>
    <cellStyle name="Обычный 3 17 40 4 4 2" xfId="45129"/>
    <cellStyle name="Обычный 3 17 40 4 5" xfId="45130"/>
    <cellStyle name="Обычный 3 17 40 5" xfId="45131"/>
    <cellStyle name="Обычный 3 17 40 5 2" xfId="45132"/>
    <cellStyle name="Обычный 3 17 40 5 2 2" xfId="45133"/>
    <cellStyle name="Обычный 3 17 40 5 2 2 2" xfId="45134"/>
    <cellStyle name="Обычный 3 17 40 5 2 3" xfId="45135"/>
    <cellStyle name="Обычный 3 17 40 5 3" xfId="45136"/>
    <cellStyle name="Обычный 3 17 40 5 3 2" xfId="45137"/>
    <cellStyle name="Обычный 3 17 40 5 4" xfId="45138"/>
    <cellStyle name="Обычный 3 17 40 6" xfId="45139"/>
    <cellStyle name="Обычный 3 17 40 6 2" xfId="45140"/>
    <cellStyle name="Обычный 3 17 40 6 2 2" xfId="45141"/>
    <cellStyle name="Обычный 3 17 40 6 3" xfId="45142"/>
    <cellStyle name="Обычный 3 17 40 7" xfId="45143"/>
    <cellStyle name="Обычный 3 17 40 7 2" xfId="45144"/>
    <cellStyle name="Обычный 3 17 40 8" xfId="45145"/>
    <cellStyle name="Обычный 3 17 41" xfId="45146"/>
    <cellStyle name="Обычный 3 17 41 2" xfId="45147"/>
    <cellStyle name="Обычный 3 17 41 2 2" xfId="45148"/>
    <cellStyle name="Обычный 3 17 41 2 2 2" xfId="45149"/>
    <cellStyle name="Обычный 3 17 41 2 2 2 2" xfId="45150"/>
    <cellStyle name="Обычный 3 17 41 2 2 2 2 2" xfId="45151"/>
    <cellStyle name="Обычный 3 17 41 2 2 2 2 2 2" xfId="45152"/>
    <cellStyle name="Обычный 3 17 41 2 2 2 2 3" xfId="45153"/>
    <cellStyle name="Обычный 3 17 41 2 2 2 3" xfId="45154"/>
    <cellStyle name="Обычный 3 17 41 2 2 2 3 2" xfId="45155"/>
    <cellStyle name="Обычный 3 17 41 2 2 2 4" xfId="45156"/>
    <cellStyle name="Обычный 3 17 41 2 2 3" xfId="45157"/>
    <cellStyle name="Обычный 3 17 41 2 2 3 2" xfId="45158"/>
    <cellStyle name="Обычный 3 17 41 2 2 3 2 2" xfId="45159"/>
    <cellStyle name="Обычный 3 17 41 2 2 3 3" xfId="45160"/>
    <cellStyle name="Обычный 3 17 41 2 2 4" xfId="45161"/>
    <cellStyle name="Обычный 3 17 41 2 2 4 2" xfId="45162"/>
    <cellStyle name="Обычный 3 17 41 2 2 5" xfId="45163"/>
    <cellStyle name="Обычный 3 17 41 2 3" xfId="45164"/>
    <cellStyle name="Обычный 3 17 41 2 3 2" xfId="45165"/>
    <cellStyle name="Обычный 3 17 41 2 3 2 2" xfId="45166"/>
    <cellStyle name="Обычный 3 17 41 2 3 2 2 2" xfId="45167"/>
    <cellStyle name="Обычный 3 17 41 2 3 2 2 2 2" xfId="45168"/>
    <cellStyle name="Обычный 3 17 41 2 3 2 2 3" xfId="45169"/>
    <cellStyle name="Обычный 3 17 41 2 3 2 3" xfId="45170"/>
    <cellStyle name="Обычный 3 17 41 2 3 2 3 2" xfId="45171"/>
    <cellStyle name="Обычный 3 17 41 2 3 2 4" xfId="45172"/>
    <cellStyle name="Обычный 3 17 41 2 3 3" xfId="45173"/>
    <cellStyle name="Обычный 3 17 41 2 3 3 2" xfId="45174"/>
    <cellStyle name="Обычный 3 17 41 2 3 3 2 2" xfId="45175"/>
    <cellStyle name="Обычный 3 17 41 2 3 3 3" xfId="45176"/>
    <cellStyle name="Обычный 3 17 41 2 3 4" xfId="45177"/>
    <cellStyle name="Обычный 3 17 41 2 3 4 2" xfId="45178"/>
    <cellStyle name="Обычный 3 17 41 2 3 5" xfId="45179"/>
    <cellStyle name="Обычный 3 17 41 2 4" xfId="45180"/>
    <cellStyle name="Обычный 3 17 41 2 4 2" xfId="45181"/>
    <cellStyle name="Обычный 3 17 41 2 4 2 2" xfId="45182"/>
    <cellStyle name="Обычный 3 17 41 2 4 2 2 2" xfId="45183"/>
    <cellStyle name="Обычный 3 17 41 2 4 2 3" xfId="45184"/>
    <cellStyle name="Обычный 3 17 41 2 4 3" xfId="45185"/>
    <cellStyle name="Обычный 3 17 41 2 4 3 2" xfId="45186"/>
    <cellStyle name="Обычный 3 17 41 2 4 4" xfId="45187"/>
    <cellStyle name="Обычный 3 17 41 2 5" xfId="45188"/>
    <cellStyle name="Обычный 3 17 41 2 5 2" xfId="45189"/>
    <cellStyle name="Обычный 3 17 41 2 5 2 2" xfId="45190"/>
    <cellStyle name="Обычный 3 17 41 2 5 3" xfId="45191"/>
    <cellStyle name="Обычный 3 17 41 2 6" xfId="45192"/>
    <cellStyle name="Обычный 3 17 41 2 6 2" xfId="45193"/>
    <cellStyle name="Обычный 3 17 41 2 7" xfId="45194"/>
    <cellStyle name="Обычный 3 17 41 3" xfId="45195"/>
    <cellStyle name="Обычный 3 17 41 3 2" xfId="45196"/>
    <cellStyle name="Обычный 3 17 41 3 2 2" xfId="45197"/>
    <cellStyle name="Обычный 3 17 41 3 2 2 2" xfId="45198"/>
    <cellStyle name="Обычный 3 17 41 3 2 2 2 2" xfId="45199"/>
    <cellStyle name="Обычный 3 17 41 3 2 2 3" xfId="45200"/>
    <cellStyle name="Обычный 3 17 41 3 2 3" xfId="45201"/>
    <cellStyle name="Обычный 3 17 41 3 2 3 2" xfId="45202"/>
    <cellStyle name="Обычный 3 17 41 3 2 4" xfId="45203"/>
    <cellStyle name="Обычный 3 17 41 3 3" xfId="45204"/>
    <cellStyle name="Обычный 3 17 41 3 3 2" xfId="45205"/>
    <cellStyle name="Обычный 3 17 41 3 3 2 2" xfId="45206"/>
    <cellStyle name="Обычный 3 17 41 3 3 3" xfId="45207"/>
    <cellStyle name="Обычный 3 17 41 3 4" xfId="45208"/>
    <cellStyle name="Обычный 3 17 41 3 4 2" xfId="45209"/>
    <cellStyle name="Обычный 3 17 41 3 5" xfId="45210"/>
    <cellStyle name="Обычный 3 17 41 4" xfId="45211"/>
    <cellStyle name="Обычный 3 17 41 4 2" xfId="45212"/>
    <cellStyle name="Обычный 3 17 41 4 2 2" xfId="45213"/>
    <cellStyle name="Обычный 3 17 41 4 2 2 2" xfId="45214"/>
    <cellStyle name="Обычный 3 17 41 4 2 2 2 2" xfId="45215"/>
    <cellStyle name="Обычный 3 17 41 4 2 2 3" xfId="45216"/>
    <cellStyle name="Обычный 3 17 41 4 2 3" xfId="45217"/>
    <cellStyle name="Обычный 3 17 41 4 2 3 2" xfId="45218"/>
    <cellStyle name="Обычный 3 17 41 4 2 4" xfId="45219"/>
    <cellStyle name="Обычный 3 17 41 4 3" xfId="45220"/>
    <cellStyle name="Обычный 3 17 41 4 3 2" xfId="45221"/>
    <cellStyle name="Обычный 3 17 41 4 3 2 2" xfId="45222"/>
    <cellStyle name="Обычный 3 17 41 4 3 3" xfId="45223"/>
    <cellStyle name="Обычный 3 17 41 4 4" xfId="45224"/>
    <cellStyle name="Обычный 3 17 41 4 4 2" xfId="45225"/>
    <cellStyle name="Обычный 3 17 41 4 5" xfId="45226"/>
    <cellStyle name="Обычный 3 17 41 5" xfId="45227"/>
    <cellStyle name="Обычный 3 17 41 5 2" xfId="45228"/>
    <cellStyle name="Обычный 3 17 41 5 2 2" xfId="45229"/>
    <cellStyle name="Обычный 3 17 41 5 2 2 2" xfId="45230"/>
    <cellStyle name="Обычный 3 17 41 5 2 3" xfId="45231"/>
    <cellStyle name="Обычный 3 17 41 5 3" xfId="45232"/>
    <cellStyle name="Обычный 3 17 41 5 3 2" xfId="45233"/>
    <cellStyle name="Обычный 3 17 41 5 4" xfId="45234"/>
    <cellStyle name="Обычный 3 17 41 6" xfId="45235"/>
    <cellStyle name="Обычный 3 17 41 6 2" xfId="45236"/>
    <cellStyle name="Обычный 3 17 41 6 2 2" xfId="45237"/>
    <cellStyle name="Обычный 3 17 41 6 3" xfId="45238"/>
    <cellStyle name="Обычный 3 17 41 7" xfId="45239"/>
    <cellStyle name="Обычный 3 17 41 7 2" xfId="45240"/>
    <cellStyle name="Обычный 3 17 41 8" xfId="45241"/>
    <cellStyle name="Обычный 3 17 42" xfId="45242"/>
    <cellStyle name="Обычный 3 17 42 2" xfId="45243"/>
    <cellStyle name="Обычный 3 17 42 2 2" xfId="45244"/>
    <cellStyle name="Обычный 3 17 42 2 2 2" xfId="45245"/>
    <cellStyle name="Обычный 3 17 42 2 2 2 2" xfId="45246"/>
    <cellStyle name="Обычный 3 17 42 2 2 2 2 2" xfId="45247"/>
    <cellStyle name="Обычный 3 17 42 2 2 2 2 2 2" xfId="45248"/>
    <cellStyle name="Обычный 3 17 42 2 2 2 2 3" xfId="45249"/>
    <cellStyle name="Обычный 3 17 42 2 2 2 3" xfId="45250"/>
    <cellStyle name="Обычный 3 17 42 2 2 2 3 2" xfId="45251"/>
    <cellStyle name="Обычный 3 17 42 2 2 2 4" xfId="45252"/>
    <cellStyle name="Обычный 3 17 42 2 2 3" xfId="45253"/>
    <cellStyle name="Обычный 3 17 42 2 2 3 2" xfId="45254"/>
    <cellStyle name="Обычный 3 17 42 2 2 3 2 2" xfId="45255"/>
    <cellStyle name="Обычный 3 17 42 2 2 3 3" xfId="45256"/>
    <cellStyle name="Обычный 3 17 42 2 2 4" xfId="45257"/>
    <cellStyle name="Обычный 3 17 42 2 2 4 2" xfId="45258"/>
    <cellStyle name="Обычный 3 17 42 2 2 5" xfId="45259"/>
    <cellStyle name="Обычный 3 17 42 2 3" xfId="45260"/>
    <cellStyle name="Обычный 3 17 42 2 3 2" xfId="45261"/>
    <cellStyle name="Обычный 3 17 42 2 3 2 2" xfId="45262"/>
    <cellStyle name="Обычный 3 17 42 2 3 2 2 2" xfId="45263"/>
    <cellStyle name="Обычный 3 17 42 2 3 2 2 2 2" xfId="45264"/>
    <cellStyle name="Обычный 3 17 42 2 3 2 2 3" xfId="45265"/>
    <cellStyle name="Обычный 3 17 42 2 3 2 3" xfId="45266"/>
    <cellStyle name="Обычный 3 17 42 2 3 2 3 2" xfId="45267"/>
    <cellStyle name="Обычный 3 17 42 2 3 2 4" xfId="45268"/>
    <cellStyle name="Обычный 3 17 42 2 3 3" xfId="45269"/>
    <cellStyle name="Обычный 3 17 42 2 3 3 2" xfId="45270"/>
    <cellStyle name="Обычный 3 17 42 2 3 3 2 2" xfId="45271"/>
    <cellStyle name="Обычный 3 17 42 2 3 3 3" xfId="45272"/>
    <cellStyle name="Обычный 3 17 42 2 3 4" xfId="45273"/>
    <cellStyle name="Обычный 3 17 42 2 3 4 2" xfId="45274"/>
    <cellStyle name="Обычный 3 17 42 2 3 5" xfId="45275"/>
    <cellStyle name="Обычный 3 17 42 2 4" xfId="45276"/>
    <cellStyle name="Обычный 3 17 42 2 4 2" xfId="45277"/>
    <cellStyle name="Обычный 3 17 42 2 4 2 2" xfId="45278"/>
    <cellStyle name="Обычный 3 17 42 2 4 2 2 2" xfId="45279"/>
    <cellStyle name="Обычный 3 17 42 2 4 2 3" xfId="45280"/>
    <cellStyle name="Обычный 3 17 42 2 4 3" xfId="45281"/>
    <cellStyle name="Обычный 3 17 42 2 4 3 2" xfId="45282"/>
    <cellStyle name="Обычный 3 17 42 2 4 4" xfId="45283"/>
    <cellStyle name="Обычный 3 17 42 2 5" xfId="45284"/>
    <cellStyle name="Обычный 3 17 42 2 5 2" xfId="45285"/>
    <cellStyle name="Обычный 3 17 42 2 5 2 2" xfId="45286"/>
    <cellStyle name="Обычный 3 17 42 2 5 3" xfId="45287"/>
    <cellStyle name="Обычный 3 17 42 2 6" xfId="45288"/>
    <cellStyle name="Обычный 3 17 42 2 6 2" xfId="45289"/>
    <cellStyle name="Обычный 3 17 42 2 7" xfId="45290"/>
    <cellStyle name="Обычный 3 17 42 3" xfId="45291"/>
    <cellStyle name="Обычный 3 17 42 3 2" xfId="45292"/>
    <cellStyle name="Обычный 3 17 42 3 2 2" xfId="45293"/>
    <cellStyle name="Обычный 3 17 42 3 2 2 2" xfId="45294"/>
    <cellStyle name="Обычный 3 17 42 3 2 2 2 2" xfId="45295"/>
    <cellStyle name="Обычный 3 17 42 3 2 2 3" xfId="45296"/>
    <cellStyle name="Обычный 3 17 42 3 2 3" xfId="45297"/>
    <cellStyle name="Обычный 3 17 42 3 2 3 2" xfId="45298"/>
    <cellStyle name="Обычный 3 17 42 3 2 4" xfId="45299"/>
    <cellStyle name="Обычный 3 17 42 3 3" xfId="45300"/>
    <cellStyle name="Обычный 3 17 42 3 3 2" xfId="45301"/>
    <cellStyle name="Обычный 3 17 42 3 3 2 2" xfId="45302"/>
    <cellStyle name="Обычный 3 17 42 3 3 3" xfId="45303"/>
    <cellStyle name="Обычный 3 17 42 3 4" xfId="45304"/>
    <cellStyle name="Обычный 3 17 42 3 4 2" xfId="45305"/>
    <cellStyle name="Обычный 3 17 42 3 5" xfId="45306"/>
    <cellStyle name="Обычный 3 17 42 4" xfId="45307"/>
    <cellStyle name="Обычный 3 17 42 4 2" xfId="45308"/>
    <cellStyle name="Обычный 3 17 42 4 2 2" xfId="45309"/>
    <cellStyle name="Обычный 3 17 42 4 2 2 2" xfId="45310"/>
    <cellStyle name="Обычный 3 17 42 4 2 2 2 2" xfId="45311"/>
    <cellStyle name="Обычный 3 17 42 4 2 2 3" xfId="45312"/>
    <cellStyle name="Обычный 3 17 42 4 2 3" xfId="45313"/>
    <cellStyle name="Обычный 3 17 42 4 2 3 2" xfId="45314"/>
    <cellStyle name="Обычный 3 17 42 4 2 4" xfId="45315"/>
    <cellStyle name="Обычный 3 17 42 4 3" xfId="45316"/>
    <cellStyle name="Обычный 3 17 42 4 3 2" xfId="45317"/>
    <cellStyle name="Обычный 3 17 42 4 3 2 2" xfId="45318"/>
    <cellStyle name="Обычный 3 17 42 4 3 3" xfId="45319"/>
    <cellStyle name="Обычный 3 17 42 4 4" xfId="45320"/>
    <cellStyle name="Обычный 3 17 42 4 4 2" xfId="45321"/>
    <cellStyle name="Обычный 3 17 42 4 5" xfId="45322"/>
    <cellStyle name="Обычный 3 17 42 5" xfId="45323"/>
    <cellStyle name="Обычный 3 17 42 5 2" xfId="45324"/>
    <cellStyle name="Обычный 3 17 42 5 2 2" xfId="45325"/>
    <cellStyle name="Обычный 3 17 42 5 2 2 2" xfId="45326"/>
    <cellStyle name="Обычный 3 17 42 5 2 3" xfId="45327"/>
    <cellStyle name="Обычный 3 17 42 5 3" xfId="45328"/>
    <cellStyle name="Обычный 3 17 42 5 3 2" xfId="45329"/>
    <cellStyle name="Обычный 3 17 42 5 4" xfId="45330"/>
    <cellStyle name="Обычный 3 17 42 6" xfId="45331"/>
    <cellStyle name="Обычный 3 17 42 6 2" xfId="45332"/>
    <cellStyle name="Обычный 3 17 42 6 2 2" xfId="45333"/>
    <cellStyle name="Обычный 3 17 42 6 3" xfId="45334"/>
    <cellStyle name="Обычный 3 17 42 7" xfId="45335"/>
    <cellStyle name="Обычный 3 17 42 7 2" xfId="45336"/>
    <cellStyle name="Обычный 3 17 42 8" xfId="45337"/>
    <cellStyle name="Обычный 3 17 43" xfId="45338"/>
    <cellStyle name="Обычный 3 17 43 2" xfId="45339"/>
    <cellStyle name="Обычный 3 17 43 2 2" xfId="45340"/>
    <cellStyle name="Обычный 3 17 43 2 2 2" xfId="45341"/>
    <cellStyle name="Обычный 3 17 43 2 2 2 2" xfId="45342"/>
    <cellStyle name="Обычный 3 17 43 2 2 2 2 2" xfId="45343"/>
    <cellStyle name="Обычный 3 17 43 2 2 2 2 2 2" xfId="45344"/>
    <cellStyle name="Обычный 3 17 43 2 2 2 2 3" xfId="45345"/>
    <cellStyle name="Обычный 3 17 43 2 2 2 3" xfId="45346"/>
    <cellStyle name="Обычный 3 17 43 2 2 2 3 2" xfId="45347"/>
    <cellStyle name="Обычный 3 17 43 2 2 2 4" xfId="45348"/>
    <cellStyle name="Обычный 3 17 43 2 2 3" xfId="45349"/>
    <cellStyle name="Обычный 3 17 43 2 2 3 2" xfId="45350"/>
    <cellStyle name="Обычный 3 17 43 2 2 3 2 2" xfId="45351"/>
    <cellStyle name="Обычный 3 17 43 2 2 3 3" xfId="45352"/>
    <cellStyle name="Обычный 3 17 43 2 2 4" xfId="45353"/>
    <cellStyle name="Обычный 3 17 43 2 2 4 2" xfId="45354"/>
    <cellStyle name="Обычный 3 17 43 2 2 5" xfId="45355"/>
    <cellStyle name="Обычный 3 17 43 2 3" xfId="45356"/>
    <cellStyle name="Обычный 3 17 43 2 3 2" xfId="45357"/>
    <cellStyle name="Обычный 3 17 43 2 3 2 2" xfId="45358"/>
    <cellStyle name="Обычный 3 17 43 2 3 2 2 2" xfId="45359"/>
    <cellStyle name="Обычный 3 17 43 2 3 2 2 2 2" xfId="45360"/>
    <cellStyle name="Обычный 3 17 43 2 3 2 2 3" xfId="45361"/>
    <cellStyle name="Обычный 3 17 43 2 3 2 3" xfId="45362"/>
    <cellStyle name="Обычный 3 17 43 2 3 2 3 2" xfId="45363"/>
    <cellStyle name="Обычный 3 17 43 2 3 2 4" xfId="45364"/>
    <cellStyle name="Обычный 3 17 43 2 3 3" xfId="45365"/>
    <cellStyle name="Обычный 3 17 43 2 3 3 2" xfId="45366"/>
    <cellStyle name="Обычный 3 17 43 2 3 3 2 2" xfId="45367"/>
    <cellStyle name="Обычный 3 17 43 2 3 3 3" xfId="45368"/>
    <cellStyle name="Обычный 3 17 43 2 3 4" xfId="45369"/>
    <cellStyle name="Обычный 3 17 43 2 3 4 2" xfId="45370"/>
    <cellStyle name="Обычный 3 17 43 2 3 5" xfId="45371"/>
    <cellStyle name="Обычный 3 17 43 2 4" xfId="45372"/>
    <cellStyle name="Обычный 3 17 43 2 4 2" xfId="45373"/>
    <cellStyle name="Обычный 3 17 43 2 4 2 2" xfId="45374"/>
    <cellStyle name="Обычный 3 17 43 2 4 2 2 2" xfId="45375"/>
    <cellStyle name="Обычный 3 17 43 2 4 2 3" xfId="45376"/>
    <cellStyle name="Обычный 3 17 43 2 4 3" xfId="45377"/>
    <cellStyle name="Обычный 3 17 43 2 4 3 2" xfId="45378"/>
    <cellStyle name="Обычный 3 17 43 2 4 4" xfId="45379"/>
    <cellStyle name="Обычный 3 17 43 2 5" xfId="45380"/>
    <cellStyle name="Обычный 3 17 43 2 5 2" xfId="45381"/>
    <cellStyle name="Обычный 3 17 43 2 5 2 2" xfId="45382"/>
    <cellStyle name="Обычный 3 17 43 2 5 3" xfId="45383"/>
    <cellStyle name="Обычный 3 17 43 2 6" xfId="45384"/>
    <cellStyle name="Обычный 3 17 43 2 6 2" xfId="45385"/>
    <cellStyle name="Обычный 3 17 43 2 7" xfId="45386"/>
    <cellStyle name="Обычный 3 17 43 3" xfId="45387"/>
    <cellStyle name="Обычный 3 17 43 3 2" xfId="45388"/>
    <cellStyle name="Обычный 3 17 43 3 2 2" xfId="45389"/>
    <cellStyle name="Обычный 3 17 43 3 2 2 2" xfId="45390"/>
    <cellStyle name="Обычный 3 17 43 3 2 2 2 2" xfId="45391"/>
    <cellStyle name="Обычный 3 17 43 3 2 2 3" xfId="45392"/>
    <cellStyle name="Обычный 3 17 43 3 2 3" xfId="45393"/>
    <cellStyle name="Обычный 3 17 43 3 2 3 2" xfId="45394"/>
    <cellStyle name="Обычный 3 17 43 3 2 4" xfId="45395"/>
    <cellStyle name="Обычный 3 17 43 3 3" xfId="45396"/>
    <cellStyle name="Обычный 3 17 43 3 3 2" xfId="45397"/>
    <cellStyle name="Обычный 3 17 43 3 3 2 2" xfId="45398"/>
    <cellStyle name="Обычный 3 17 43 3 3 3" xfId="45399"/>
    <cellStyle name="Обычный 3 17 43 3 4" xfId="45400"/>
    <cellStyle name="Обычный 3 17 43 3 4 2" xfId="45401"/>
    <cellStyle name="Обычный 3 17 43 3 5" xfId="45402"/>
    <cellStyle name="Обычный 3 17 43 4" xfId="45403"/>
    <cellStyle name="Обычный 3 17 43 4 2" xfId="45404"/>
    <cellStyle name="Обычный 3 17 43 4 2 2" xfId="45405"/>
    <cellStyle name="Обычный 3 17 43 4 2 2 2" xfId="45406"/>
    <cellStyle name="Обычный 3 17 43 4 2 2 2 2" xfId="45407"/>
    <cellStyle name="Обычный 3 17 43 4 2 2 3" xfId="45408"/>
    <cellStyle name="Обычный 3 17 43 4 2 3" xfId="45409"/>
    <cellStyle name="Обычный 3 17 43 4 2 3 2" xfId="45410"/>
    <cellStyle name="Обычный 3 17 43 4 2 4" xfId="45411"/>
    <cellStyle name="Обычный 3 17 43 4 3" xfId="45412"/>
    <cellStyle name="Обычный 3 17 43 4 3 2" xfId="45413"/>
    <cellStyle name="Обычный 3 17 43 4 3 2 2" xfId="45414"/>
    <cellStyle name="Обычный 3 17 43 4 3 3" xfId="45415"/>
    <cellStyle name="Обычный 3 17 43 4 4" xfId="45416"/>
    <cellStyle name="Обычный 3 17 43 4 4 2" xfId="45417"/>
    <cellStyle name="Обычный 3 17 43 4 5" xfId="45418"/>
    <cellStyle name="Обычный 3 17 43 5" xfId="45419"/>
    <cellStyle name="Обычный 3 17 43 5 2" xfId="45420"/>
    <cellStyle name="Обычный 3 17 43 5 2 2" xfId="45421"/>
    <cellStyle name="Обычный 3 17 43 5 2 2 2" xfId="45422"/>
    <cellStyle name="Обычный 3 17 43 5 2 3" xfId="45423"/>
    <cellStyle name="Обычный 3 17 43 5 3" xfId="45424"/>
    <cellStyle name="Обычный 3 17 43 5 3 2" xfId="45425"/>
    <cellStyle name="Обычный 3 17 43 5 4" xfId="45426"/>
    <cellStyle name="Обычный 3 17 43 6" xfId="45427"/>
    <cellStyle name="Обычный 3 17 43 6 2" xfId="45428"/>
    <cellStyle name="Обычный 3 17 43 6 2 2" xfId="45429"/>
    <cellStyle name="Обычный 3 17 43 6 3" xfId="45430"/>
    <cellStyle name="Обычный 3 17 43 7" xfId="45431"/>
    <cellStyle name="Обычный 3 17 43 7 2" xfId="45432"/>
    <cellStyle name="Обычный 3 17 43 8" xfId="45433"/>
    <cellStyle name="Обычный 3 17 44" xfId="45434"/>
    <cellStyle name="Обычный 3 17 44 2" xfId="45435"/>
    <cellStyle name="Обычный 3 17 44 2 2" xfId="45436"/>
    <cellStyle name="Обычный 3 17 44 2 2 2" xfId="45437"/>
    <cellStyle name="Обычный 3 17 44 2 2 2 2" xfId="45438"/>
    <cellStyle name="Обычный 3 17 44 2 2 2 2 2" xfId="45439"/>
    <cellStyle name="Обычный 3 17 44 2 2 2 2 2 2" xfId="45440"/>
    <cellStyle name="Обычный 3 17 44 2 2 2 2 3" xfId="45441"/>
    <cellStyle name="Обычный 3 17 44 2 2 2 3" xfId="45442"/>
    <cellStyle name="Обычный 3 17 44 2 2 2 3 2" xfId="45443"/>
    <cellStyle name="Обычный 3 17 44 2 2 2 4" xfId="45444"/>
    <cellStyle name="Обычный 3 17 44 2 2 3" xfId="45445"/>
    <cellStyle name="Обычный 3 17 44 2 2 3 2" xfId="45446"/>
    <cellStyle name="Обычный 3 17 44 2 2 3 2 2" xfId="45447"/>
    <cellStyle name="Обычный 3 17 44 2 2 3 3" xfId="45448"/>
    <cellStyle name="Обычный 3 17 44 2 2 4" xfId="45449"/>
    <cellStyle name="Обычный 3 17 44 2 2 4 2" xfId="45450"/>
    <cellStyle name="Обычный 3 17 44 2 2 5" xfId="45451"/>
    <cellStyle name="Обычный 3 17 44 2 3" xfId="45452"/>
    <cellStyle name="Обычный 3 17 44 2 3 2" xfId="45453"/>
    <cellStyle name="Обычный 3 17 44 2 3 2 2" xfId="45454"/>
    <cellStyle name="Обычный 3 17 44 2 3 2 2 2" xfId="45455"/>
    <cellStyle name="Обычный 3 17 44 2 3 2 2 2 2" xfId="45456"/>
    <cellStyle name="Обычный 3 17 44 2 3 2 2 3" xfId="45457"/>
    <cellStyle name="Обычный 3 17 44 2 3 2 3" xfId="45458"/>
    <cellStyle name="Обычный 3 17 44 2 3 2 3 2" xfId="45459"/>
    <cellStyle name="Обычный 3 17 44 2 3 2 4" xfId="45460"/>
    <cellStyle name="Обычный 3 17 44 2 3 3" xfId="45461"/>
    <cellStyle name="Обычный 3 17 44 2 3 3 2" xfId="45462"/>
    <cellStyle name="Обычный 3 17 44 2 3 3 2 2" xfId="45463"/>
    <cellStyle name="Обычный 3 17 44 2 3 3 3" xfId="45464"/>
    <cellStyle name="Обычный 3 17 44 2 3 4" xfId="45465"/>
    <cellStyle name="Обычный 3 17 44 2 3 4 2" xfId="45466"/>
    <cellStyle name="Обычный 3 17 44 2 3 5" xfId="45467"/>
    <cellStyle name="Обычный 3 17 44 2 4" xfId="45468"/>
    <cellStyle name="Обычный 3 17 44 2 4 2" xfId="45469"/>
    <cellStyle name="Обычный 3 17 44 2 4 2 2" xfId="45470"/>
    <cellStyle name="Обычный 3 17 44 2 4 2 2 2" xfId="45471"/>
    <cellStyle name="Обычный 3 17 44 2 4 2 3" xfId="45472"/>
    <cellStyle name="Обычный 3 17 44 2 4 3" xfId="45473"/>
    <cellStyle name="Обычный 3 17 44 2 4 3 2" xfId="45474"/>
    <cellStyle name="Обычный 3 17 44 2 4 4" xfId="45475"/>
    <cellStyle name="Обычный 3 17 44 2 5" xfId="45476"/>
    <cellStyle name="Обычный 3 17 44 2 5 2" xfId="45477"/>
    <cellStyle name="Обычный 3 17 44 2 5 2 2" xfId="45478"/>
    <cellStyle name="Обычный 3 17 44 2 5 3" xfId="45479"/>
    <cellStyle name="Обычный 3 17 44 2 6" xfId="45480"/>
    <cellStyle name="Обычный 3 17 44 2 6 2" xfId="45481"/>
    <cellStyle name="Обычный 3 17 44 2 7" xfId="45482"/>
    <cellStyle name="Обычный 3 17 44 3" xfId="45483"/>
    <cellStyle name="Обычный 3 17 44 3 2" xfId="45484"/>
    <cellStyle name="Обычный 3 17 44 3 2 2" xfId="45485"/>
    <cellStyle name="Обычный 3 17 44 3 2 2 2" xfId="45486"/>
    <cellStyle name="Обычный 3 17 44 3 2 2 2 2" xfId="45487"/>
    <cellStyle name="Обычный 3 17 44 3 2 2 3" xfId="45488"/>
    <cellStyle name="Обычный 3 17 44 3 2 3" xfId="45489"/>
    <cellStyle name="Обычный 3 17 44 3 2 3 2" xfId="45490"/>
    <cellStyle name="Обычный 3 17 44 3 2 4" xfId="45491"/>
    <cellStyle name="Обычный 3 17 44 3 3" xfId="45492"/>
    <cellStyle name="Обычный 3 17 44 3 3 2" xfId="45493"/>
    <cellStyle name="Обычный 3 17 44 3 3 2 2" xfId="45494"/>
    <cellStyle name="Обычный 3 17 44 3 3 3" xfId="45495"/>
    <cellStyle name="Обычный 3 17 44 3 4" xfId="45496"/>
    <cellStyle name="Обычный 3 17 44 3 4 2" xfId="45497"/>
    <cellStyle name="Обычный 3 17 44 3 5" xfId="45498"/>
    <cellStyle name="Обычный 3 17 44 4" xfId="45499"/>
    <cellStyle name="Обычный 3 17 44 4 2" xfId="45500"/>
    <cellStyle name="Обычный 3 17 44 4 2 2" xfId="45501"/>
    <cellStyle name="Обычный 3 17 44 4 2 2 2" xfId="45502"/>
    <cellStyle name="Обычный 3 17 44 4 2 2 2 2" xfId="45503"/>
    <cellStyle name="Обычный 3 17 44 4 2 2 3" xfId="45504"/>
    <cellStyle name="Обычный 3 17 44 4 2 3" xfId="45505"/>
    <cellStyle name="Обычный 3 17 44 4 2 3 2" xfId="45506"/>
    <cellStyle name="Обычный 3 17 44 4 2 4" xfId="45507"/>
    <cellStyle name="Обычный 3 17 44 4 3" xfId="45508"/>
    <cellStyle name="Обычный 3 17 44 4 3 2" xfId="45509"/>
    <cellStyle name="Обычный 3 17 44 4 3 2 2" xfId="45510"/>
    <cellStyle name="Обычный 3 17 44 4 3 3" xfId="45511"/>
    <cellStyle name="Обычный 3 17 44 4 4" xfId="45512"/>
    <cellStyle name="Обычный 3 17 44 4 4 2" xfId="45513"/>
    <cellStyle name="Обычный 3 17 44 4 5" xfId="45514"/>
    <cellStyle name="Обычный 3 17 44 5" xfId="45515"/>
    <cellStyle name="Обычный 3 17 44 5 2" xfId="45516"/>
    <cellStyle name="Обычный 3 17 44 5 2 2" xfId="45517"/>
    <cellStyle name="Обычный 3 17 44 5 2 2 2" xfId="45518"/>
    <cellStyle name="Обычный 3 17 44 5 2 3" xfId="45519"/>
    <cellStyle name="Обычный 3 17 44 5 3" xfId="45520"/>
    <cellStyle name="Обычный 3 17 44 5 3 2" xfId="45521"/>
    <cellStyle name="Обычный 3 17 44 5 4" xfId="45522"/>
    <cellStyle name="Обычный 3 17 44 6" xfId="45523"/>
    <cellStyle name="Обычный 3 17 44 6 2" xfId="45524"/>
    <cellStyle name="Обычный 3 17 44 6 2 2" xfId="45525"/>
    <cellStyle name="Обычный 3 17 44 6 3" xfId="45526"/>
    <cellStyle name="Обычный 3 17 44 7" xfId="45527"/>
    <cellStyle name="Обычный 3 17 44 7 2" xfId="45528"/>
    <cellStyle name="Обычный 3 17 44 8" xfId="45529"/>
    <cellStyle name="Обычный 3 17 45" xfId="45530"/>
    <cellStyle name="Обычный 3 17 45 2" xfId="45531"/>
    <cellStyle name="Обычный 3 17 45 2 2" xfId="45532"/>
    <cellStyle name="Обычный 3 17 45 2 2 2" xfId="45533"/>
    <cellStyle name="Обычный 3 17 45 2 2 2 2" xfId="45534"/>
    <cellStyle name="Обычный 3 17 45 2 2 2 2 2" xfId="45535"/>
    <cellStyle name="Обычный 3 17 45 2 2 2 2 2 2" xfId="45536"/>
    <cellStyle name="Обычный 3 17 45 2 2 2 2 3" xfId="45537"/>
    <cellStyle name="Обычный 3 17 45 2 2 2 3" xfId="45538"/>
    <cellStyle name="Обычный 3 17 45 2 2 2 3 2" xfId="45539"/>
    <cellStyle name="Обычный 3 17 45 2 2 2 4" xfId="45540"/>
    <cellStyle name="Обычный 3 17 45 2 2 3" xfId="45541"/>
    <cellStyle name="Обычный 3 17 45 2 2 3 2" xfId="45542"/>
    <cellStyle name="Обычный 3 17 45 2 2 3 2 2" xfId="45543"/>
    <cellStyle name="Обычный 3 17 45 2 2 3 3" xfId="45544"/>
    <cellStyle name="Обычный 3 17 45 2 2 4" xfId="45545"/>
    <cellStyle name="Обычный 3 17 45 2 2 4 2" xfId="45546"/>
    <cellStyle name="Обычный 3 17 45 2 2 5" xfId="45547"/>
    <cellStyle name="Обычный 3 17 45 2 3" xfId="45548"/>
    <cellStyle name="Обычный 3 17 45 2 3 2" xfId="45549"/>
    <cellStyle name="Обычный 3 17 45 2 3 2 2" xfId="45550"/>
    <cellStyle name="Обычный 3 17 45 2 3 2 2 2" xfId="45551"/>
    <cellStyle name="Обычный 3 17 45 2 3 2 2 2 2" xfId="45552"/>
    <cellStyle name="Обычный 3 17 45 2 3 2 2 3" xfId="45553"/>
    <cellStyle name="Обычный 3 17 45 2 3 2 3" xfId="45554"/>
    <cellStyle name="Обычный 3 17 45 2 3 2 3 2" xfId="45555"/>
    <cellStyle name="Обычный 3 17 45 2 3 2 4" xfId="45556"/>
    <cellStyle name="Обычный 3 17 45 2 3 3" xfId="45557"/>
    <cellStyle name="Обычный 3 17 45 2 3 3 2" xfId="45558"/>
    <cellStyle name="Обычный 3 17 45 2 3 3 2 2" xfId="45559"/>
    <cellStyle name="Обычный 3 17 45 2 3 3 3" xfId="45560"/>
    <cellStyle name="Обычный 3 17 45 2 3 4" xfId="45561"/>
    <cellStyle name="Обычный 3 17 45 2 3 4 2" xfId="45562"/>
    <cellStyle name="Обычный 3 17 45 2 3 5" xfId="45563"/>
    <cellStyle name="Обычный 3 17 45 2 4" xfId="45564"/>
    <cellStyle name="Обычный 3 17 45 2 4 2" xfId="45565"/>
    <cellStyle name="Обычный 3 17 45 2 4 2 2" xfId="45566"/>
    <cellStyle name="Обычный 3 17 45 2 4 2 2 2" xfId="45567"/>
    <cellStyle name="Обычный 3 17 45 2 4 2 3" xfId="45568"/>
    <cellStyle name="Обычный 3 17 45 2 4 3" xfId="45569"/>
    <cellStyle name="Обычный 3 17 45 2 4 3 2" xfId="45570"/>
    <cellStyle name="Обычный 3 17 45 2 4 4" xfId="45571"/>
    <cellStyle name="Обычный 3 17 45 2 5" xfId="45572"/>
    <cellStyle name="Обычный 3 17 45 2 5 2" xfId="45573"/>
    <cellStyle name="Обычный 3 17 45 2 5 2 2" xfId="45574"/>
    <cellStyle name="Обычный 3 17 45 2 5 3" xfId="45575"/>
    <cellStyle name="Обычный 3 17 45 2 6" xfId="45576"/>
    <cellStyle name="Обычный 3 17 45 2 6 2" xfId="45577"/>
    <cellStyle name="Обычный 3 17 45 2 7" xfId="45578"/>
    <cellStyle name="Обычный 3 17 45 3" xfId="45579"/>
    <cellStyle name="Обычный 3 17 45 3 2" xfId="45580"/>
    <cellStyle name="Обычный 3 17 45 3 2 2" xfId="45581"/>
    <cellStyle name="Обычный 3 17 45 3 2 2 2" xfId="45582"/>
    <cellStyle name="Обычный 3 17 45 3 2 2 2 2" xfId="45583"/>
    <cellStyle name="Обычный 3 17 45 3 2 2 3" xfId="45584"/>
    <cellStyle name="Обычный 3 17 45 3 2 3" xfId="45585"/>
    <cellStyle name="Обычный 3 17 45 3 2 3 2" xfId="45586"/>
    <cellStyle name="Обычный 3 17 45 3 2 4" xfId="45587"/>
    <cellStyle name="Обычный 3 17 45 3 3" xfId="45588"/>
    <cellStyle name="Обычный 3 17 45 3 3 2" xfId="45589"/>
    <cellStyle name="Обычный 3 17 45 3 3 2 2" xfId="45590"/>
    <cellStyle name="Обычный 3 17 45 3 3 3" xfId="45591"/>
    <cellStyle name="Обычный 3 17 45 3 4" xfId="45592"/>
    <cellStyle name="Обычный 3 17 45 3 4 2" xfId="45593"/>
    <cellStyle name="Обычный 3 17 45 3 5" xfId="45594"/>
    <cellStyle name="Обычный 3 17 45 4" xfId="45595"/>
    <cellStyle name="Обычный 3 17 45 4 2" xfId="45596"/>
    <cellStyle name="Обычный 3 17 45 4 2 2" xfId="45597"/>
    <cellStyle name="Обычный 3 17 45 4 2 2 2" xfId="45598"/>
    <cellStyle name="Обычный 3 17 45 4 2 2 2 2" xfId="45599"/>
    <cellStyle name="Обычный 3 17 45 4 2 2 3" xfId="45600"/>
    <cellStyle name="Обычный 3 17 45 4 2 3" xfId="45601"/>
    <cellStyle name="Обычный 3 17 45 4 2 3 2" xfId="45602"/>
    <cellStyle name="Обычный 3 17 45 4 2 4" xfId="45603"/>
    <cellStyle name="Обычный 3 17 45 4 3" xfId="45604"/>
    <cellStyle name="Обычный 3 17 45 4 3 2" xfId="45605"/>
    <cellStyle name="Обычный 3 17 45 4 3 2 2" xfId="45606"/>
    <cellStyle name="Обычный 3 17 45 4 3 3" xfId="45607"/>
    <cellStyle name="Обычный 3 17 45 4 4" xfId="45608"/>
    <cellStyle name="Обычный 3 17 45 4 4 2" xfId="45609"/>
    <cellStyle name="Обычный 3 17 45 4 5" xfId="45610"/>
    <cellStyle name="Обычный 3 17 45 5" xfId="45611"/>
    <cellStyle name="Обычный 3 17 45 5 2" xfId="45612"/>
    <cellStyle name="Обычный 3 17 45 5 2 2" xfId="45613"/>
    <cellStyle name="Обычный 3 17 45 5 2 2 2" xfId="45614"/>
    <cellStyle name="Обычный 3 17 45 5 2 3" xfId="45615"/>
    <cellStyle name="Обычный 3 17 45 5 3" xfId="45616"/>
    <cellStyle name="Обычный 3 17 45 5 3 2" xfId="45617"/>
    <cellStyle name="Обычный 3 17 45 5 4" xfId="45618"/>
    <cellStyle name="Обычный 3 17 45 6" xfId="45619"/>
    <cellStyle name="Обычный 3 17 45 6 2" xfId="45620"/>
    <cellStyle name="Обычный 3 17 45 6 2 2" xfId="45621"/>
    <cellStyle name="Обычный 3 17 45 6 3" xfId="45622"/>
    <cellStyle name="Обычный 3 17 45 7" xfId="45623"/>
    <cellStyle name="Обычный 3 17 45 7 2" xfId="45624"/>
    <cellStyle name="Обычный 3 17 45 8" xfId="45625"/>
    <cellStyle name="Обычный 3 17 46" xfId="45626"/>
    <cellStyle name="Обычный 3 17 46 2" xfId="45627"/>
    <cellStyle name="Обычный 3 17 46 2 2" xfId="45628"/>
    <cellStyle name="Обычный 3 17 46 2 2 2" xfId="45629"/>
    <cellStyle name="Обычный 3 17 46 2 2 2 2" xfId="45630"/>
    <cellStyle name="Обычный 3 17 46 2 2 2 2 2" xfId="45631"/>
    <cellStyle name="Обычный 3 17 46 2 2 2 2 2 2" xfId="45632"/>
    <cellStyle name="Обычный 3 17 46 2 2 2 2 3" xfId="45633"/>
    <cellStyle name="Обычный 3 17 46 2 2 2 3" xfId="45634"/>
    <cellStyle name="Обычный 3 17 46 2 2 2 3 2" xfId="45635"/>
    <cellStyle name="Обычный 3 17 46 2 2 2 4" xfId="45636"/>
    <cellStyle name="Обычный 3 17 46 2 2 3" xfId="45637"/>
    <cellStyle name="Обычный 3 17 46 2 2 3 2" xfId="45638"/>
    <cellStyle name="Обычный 3 17 46 2 2 3 2 2" xfId="45639"/>
    <cellStyle name="Обычный 3 17 46 2 2 3 3" xfId="45640"/>
    <cellStyle name="Обычный 3 17 46 2 2 4" xfId="45641"/>
    <cellStyle name="Обычный 3 17 46 2 2 4 2" xfId="45642"/>
    <cellStyle name="Обычный 3 17 46 2 2 5" xfId="45643"/>
    <cellStyle name="Обычный 3 17 46 2 3" xfId="45644"/>
    <cellStyle name="Обычный 3 17 46 2 3 2" xfId="45645"/>
    <cellStyle name="Обычный 3 17 46 2 3 2 2" xfId="45646"/>
    <cellStyle name="Обычный 3 17 46 2 3 2 2 2" xfId="45647"/>
    <cellStyle name="Обычный 3 17 46 2 3 2 2 2 2" xfId="45648"/>
    <cellStyle name="Обычный 3 17 46 2 3 2 2 3" xfId="45649"/>
    <cellStyle name="Обычный 3 17 46 2 3 2 3" xfId="45650"/>
    <cellStyle name="Обычный 3 17 46 2 3 2 3 2" xfId="45651"/>
    <cellStyle name="Обычный 3 17 46 2 3 2 4" xfId="45652"/>
    <cellStyle name="Обычный 3 17 46 2 3 3" xfId="45653"/>
    <cellStyle name="Обычный 3 17 46 2 3 3 2" xfId="45654"/>
    <cellStyle name="Обычный 3 17 46 2 3 3 2 2" xfId="45655"/>
    <cellStyle name="Обычный 3 17 46 2 3 3 3" xfId="45656"/>
    <cellStyle name="Обычный 3 17 46 2 3 4" xfId="45657"/>
    <cellStyle name="Обычный 3 17 46 2 3 4 2" xfId="45658"/>
    <cellStyle name="Обычный 3 17 46 2 3 5" xfId="45659"/>
    <cellStyle name="Обычный 3 17 46 2 4" xfId="45660"/>
    <cellStyle name="Обычный 3 17 46 2 4 2" xfId="45661"/>
    <cellStyle name="Обычный 3 17 46 2 4 2 2" xfId="45662"/>
    <cellStyle name="Обычный 3 17 46 2 4 2 2 2" xfId="45663"/>
    <cellStyle name="Обычный 3 17 46 2 4 2 3" xfId="45664"/>
    <cellStyle name="Обычный 3 17 46 2 4 3" xfId="45665"/>
    <cellStyle name="Обычный 3 17 46 2 4 3 2" xfId="45666"/>
    <cellStyle name="Обычный 3 17 46 2 4 4" xfId="45667"/>
    <cellStyle name="Обычный 3 17 46 2 5" xfId="45668"/>
    <cellStyle name="Обычный 3 17 46 2 5 2" xfId="45669"/>
    <cellStyle name="Обычный 3 17 46 2 5 2 2" xfId="45670"/>
    <cellStyle name="Обычный 3 17 46 2 5 3" xfId="45671"/>
    <cellStyle name="Обычный 3 17 46 2 6" xfId="45672"/>
    <cellStyle name="Обычный 3 17 46 2 6 2" xfId="45673"/>
    <cellStyle name="Обычный 3 17 46 2 7" xfId="45674"/>
    <cellStyle name="Обычный 3 17 46 3" xfId="45675"/>
    <cellStyle name="Обычный 3 17 46 3 2" xfId="45676"/>
    <cellStyle name="Обычный 3 17 46 3 2 2" xfId="45677"/>
    <cellStyle name="Обычный 3 17 46 3 2 2 2" xfId="45678"/>
    <cellStyle name="Обычный 3 17 46 3 2 2 2 2" xfId="45679"/>
    <cellStyle name="Обычный 3 17 46 3 2 2 3" xfId="45680"/>
    <cellStyle name="Обычный 3 17 46 3 2 3" xfId="45681"/>
    <cellStyle name="Обычный 3 17 46 3 2 3 2" xfId="45682"/>
    <cellStyle name="Обычный 3 17 46 3 2 4" xfId="45683"/>
    <cellStyle name="Обычный 3 17 46 3 3" xfId="45684"/>
    <cellStyle name="Обычный 3 17 46 3 3 2" xfId="45685"/>
    <cellStyle name="Обычный 3 17 46 3 3 2 2" xfId="45686"/>
    <cellStyle name="Обычный 3 17 46 3 3 3" xfId="45687"/>
    <cellStyle name="Обычный 3 17 46 3 4" xfId="45688"/>
    <cellStyle name="Обычный 3 17 46 3 4 2" xfId="45689"/>
    <cellStyle name="Обычный 3 17 46 3 5" xfId="45690"/>
    <cellStyle name="Обычный 3 17 46 4" xfId="45691"/>
    <cellStyle name="Обычный 3 17 46 4 2" xfId="45692"/>
    <cellStyle name="Обычный 3 17 46 4 2 2" xfId="45693"/>
    <cellStyle name="Обычный 3 17 46 4 2 2 2" xfId="45694"/>
    <cellStyle name="Обычный 3 17 46 4 2 2 2 2" xfId="45695"/>
    <cellStyle name="Обычный 3 17 46 4 2 2 3" xfId="45696"/>
    <cellStyle name="Обычный 3 17 46 4 2 3" xfId="45697"/>
    <cellStyle name="Обычный 3 17 46 4 2 3 2" xfId="45698"/>
    <cellStyle name="Обычный 3 17 46 4 2 4" xfId="45699"/>
    <cellStyle name="Обычный 3 17 46 4 3" xfId="45700"/>
    <cellStyle name="Обычный 3 17 46 4 3 2" xfId="45701"/>
    <cellStyle name="Обычный 3 17 46 4 3 2 2" xfId="45702"/>
    <cellStyle name="Обычный 3 17 46 4 3 3" xfId="45703"/>
    <cellStyle name="Обычный 3 17 46 4 4" xfId="45704"/>
    <cellStyle name="Обычный 3 17 46 4 4 2" xfId="45705"/>
    <cellStyle name="Обычный 3 17 46 4 5" xfId="45706"/>
    <cellStyle name="Обычный 3 17 46 5" xfId="45707"/>
    <cellStyle name="Обычный 3 17 46 5 2" xfId="45708"/>
    <cellStyle name="Обычный 3 17 46 5 2 2" xfId="45709"/>
    <cellStyle name="Обычный 3 17 46 5 2 2 2" xfId="45710"/>
    <cellStyle name="Обычный 3 17 46 5 2 3" xfId="45711"/>
    <cellStyle name="Обычный 3 17 46 5 3" xfId="45712"/>
    <cellStyle name="Обычный 3 17 46 5 3 2" xfId="45713"/>
    <cellStyle name="Обычный 3 17 46 5 4" xfId="45714"/>
    <cellStyle name="Обычный 3 17 46 6" xfId="45715"/>
    <cellStyle name="Обычный 3 17 46 6 2" xfId="45716"/>
    <cellStyle name="Обычный 3 17 46 6 2 2" xfId="45717"/>
    <cellStyle name="Обычный 3 17 46 6 3" xfId="45718"/>
    <cellStyle name="Обычный 3 17 46 7" xfId="45719"/>
    <cellStyle name="Обычный 3 17 46 7 2" xfId="45720"/>
    <cellStyle name="Обычный 3 17 46 8" xfId="45721"/>
    <cellStyle name="Обычный 3 17 47" xfId="45722"/>
    <cellStyle name="Обычный 3 17 47 2" xfId="45723"/>
    <cellStyle name="Обычный 3 17 47 2 2" xfId="45724"/>
    <cellStyle name="Обычный 3 17 47 2 2 2" xfId="45725"/>
    <cellStyle name="Обычный 3 17 47 2 2 2 2" xfId="45726"/>
    <cellStyle name="Обычный 3 17 47 2 2 2 2 2" xfId="45727"/>
    <cellStyle name="Обычный 3 17 47 2 2 2 2 2 2" xfId="45728"/>
    <cellStyle name="Обычный 3 17 47 2 2 2 2 3" xfId="45729"/>
    <cellStyle name="Обычный 3 17 47 2 2 2 3" xfId="45730"/>
    <cellStyle name="Обычный 3 17 47 2 2 2 3 2" xfId="45731"/>
    <cellStyle name="Обычный 3 17 47 2 2 2 4" xfId="45732"/>
    <cellStyle name="Обычный 3 17 47 2 2 3" xfId="45733"/>
    <cellStyle name="Обычный 3 17 47 2 2 3 2" xfId="45734"/>
    <cellStyle name="Обычный 3 17 47 2 2 3 2 2" xfId="45735"/>
    <cellStyle name="Обычный 3 17 47 2 2 3 3" xfId="45736"/>
    <cellStyle name="Обычный 3 17 47 2 2 4" xfId="45737"/>
    <cellStyle name="Обычный 3 17 47 2 2 4 2" xfId="45738"/>
    <cellStyle name="Обычный 3 17 47 2 2 5" xfId="45739"/>
    <cellStyle name="Обычный 3 17 47 2 3" xfId="45740"/>
    <cellStyle name="Обычный 3 17 47 2 3 2" xfId="45741"/>
    <cellStyle name="Обычный 3 17 47 2 3 2 2" xfId="45742"/>
    <cellStyle name="Обычный 3 17 47 2 3 2 2 2" xfId="45743"/>
    <cellStyle name="Обычный 3 17 47 2 3 2 2 2 2" xfId="45744"/>
    <cellStyle name="Обычный 3 17 47 2 3 2 2 3" xfId="45745"/>
    <cellStyle name="Обычный 3 17 47 2 3 2 3" xfId="45746"/>
    <cellStyle name="Обычный 3 17 47 2 3 2 3 2" xfId="45747"/>
    <cellStyle name="Обычный 3 17 47 2 3 2 4" xfId="45748"/>
    <cellStyle name="Обычный 3 17 47 2 3 3" xfId="45749"/>
    <cellStyle name="Обычный 3 17 47 2 3 3 2" xfId="45750"/>
    <cellStyle name="Обычный 3 17 47 2 3 3 2 2" xfId="45751"/>
    <cellStyle name="Обычный 3 17 47 2 3 3 3" xfId="45752"/>
    <cellStyle name="Обычный 3 17 47 2 3 4" xfId="45753"/>
    <cellStyle name="Обычный 3 17 47 2 3 4 2" xfId="45754"/>
    <cellStyle name="Обычный 3 17 47 2 3 5" xfId="45755"/>
    <cellStyle name="Обычный 3 17 47 2 4" xfId="45756"/>
    <cellStyle name="Обычный 3 17 47 2 4 2" xfId="45757"/>
    <cellStyle name="Обычный 3 17 47 2 4 2 2" xfId="45758"/>
    <cellStyle name="Обычный 3 17 47 2 4 2 2 2" xfId="45759"/>
    <cellStyle name="Обычный 3 17 47 2 4 2 3" xfId="45760"/>
    <cellStyle name="Обычный 3 17 47 2 4 3" xfId="45761"/>
    <cellStyle name="Обычный 3 17 47 2 4 3 2" xfId="45762"/>
    <cellStyle name="Обычный 3 17 47 2 4 4" xfId="45763"/>
    <cellStyle name="Обычный 3 17 47 2 5" xfId="45764"/>
    <cellStyle name="Обычный 3 17 47 2 5 2" xfId="45765"/>
    <cellStyle name="Обычный 3 17 47 2 5 2 2" xfId="45766"/>
    <cellStyle name="Обычный 3 17 47 2 5 3" xfId="45767"/>
    <cellStyle name="Обычный 3 17 47 2 6" xfId="45768"/>
    <cellStyle name="Обычный 3 17 47 2 6 2" xfId="45769"/>
    <cellStyle name="Обычный 3 17 47 2 7" xfId="45770"/>
    <cellStyle name="Обычный 3 17 47 3" xfId="45771"/>
    <cellStyle name="Обычный 3 17 47 3 2" xfId="45772"/>
    <cellStyle name="Обычный 3 17 47 3 2 2" xfId="45773"/>
    <cellStyle name="Обычный 3 17 47 3 2 2 2" xfId="45774"/>
    <cellStyle name="Обычный 3 17 47 3 2 2 2 2" xfId="45775"/>
    <cellStyle name="Обычный 3 17 47 3 2 2 3" xfId="45776"/>
    <cellStyle name="Обычный 3 17 47 3 2 3" xfId="45777"/>
    <cellStyle name="Обычный 3 17 47 3 2 3 2" xfId="45778"/>
    <cellStyle name="Обычный 3 17 47 3 2 4" xfId="45779"/>
    <cellStyle name="Обычный 3 17 47 3 3" xfId="45780"/>
    <cellStyle name="Обычный 3 17 47 3 3 2" xfId="45781"/>
    <cellStyle name="Обычный 3 17 47 3 3 2 2" xfId="45782"/>
    <cellStyle name="Обычный 3 17 47 3 3 3" xfId="45783"/>
    <cellStyle name="Обычный 3 17 47 3 4" xfId="45784"/>
    <cellStyle name="Обычный 3 17 47 3 4 2" xfId="45785"/>
    <cellStyle name="Обычный 3 17 47 3 5" xfId="45786"/>
    <cellStyle name="Обычный 3 17 47 4" xfId="45787"/>
    <cellStyle name="Обычный 3 17 47 4 2" xfId="45788"/>
    <cellStyle name="Обычный 3 17 47 4 2 2" xfId="45789"/>
    <cellStyle name="Обычный 3 17 47 4 2 2 2" xfId="45790"/>
    <cellStyle name="Обычный 3 17 47 4 2 2 2 2" xfId="45791"/>
    <cellStyle name="Обычный 3 17 47 4 2 2 3" xfId="45792"/>
    <cellStyle name="Обычный 3 17 47 4 2 3" xfId="45793"/>
    <cellStyle name="Обычный 3 17 47 4 2 3 2" xfId="45794"/>
    <cellStyle name="Обычный 3 17 47 4 2 4" xfId="45795"/>
    <cellStyle name="Обычный 3 17 47 4 3" xfId="45796"/>
    <cellStyle name="Обычный 3 17 47 4 3 2" xfId="45797"/>
    <cellStyle name="Обычный 3 17 47 4 3 2 2" xfId="45798"/>
    <cellStyle name="Обычный 3 17 47 4 3 3" xfId="45799"/>
    <cellStyle name="Обычный 3 17 47 4 4" xfId="45800"/>
    <cellStyle name="Обычный 3 17 47 4 4 2" xfId="45801"/>
    <cellStyle name="Обычный 3 17 47 4 5" xfId="45802"/>
    <cellStyle name="Обычный 3 17 47 5" xfId="45803"/>
    <cellStyle name="Обычный 3 17 47 5 2" xfId="45804"/>
    <cellStyle name="Обычный 3 17 47 5 2 2" xfId="45805"/>
    <cellStyle name="Обычный 3 17 47 5 2 2 2" xfId="45806"/>
    <cellStyle name="Обычный 3 17 47 5 2 3" xfId="45807"/>
    <cellStyle name="Обычный 3 17 47 5 3" xfId="45808"/>
    <cellStyle name="Обычный 3 17 47 5 3 2" xfId="45809"/>
    <cellStyle name="Обычный 3 17 47 5 4" xfId="45810"/>
    <cellStyle name="Обычный 3 17 47 6" xfId="45811"/>
    <cellStyle name="Обычный 3 17 47 6 2" xfId="45812"/>
    <cellStyle name="Обычный 3 17 47 6 2 2" xfId="45813"/>
    <cellStyle name="Обычный 3 17 47 6 3" xfId="45814"/>
    <cellStyle name="Обычный 3 17 47 7" xfId="45815"/>
    <cellStyle name="Обычный 3 17 47 7 2" xfId="45816"/>
    <cellStyle name="Обычный 3 17 47 8" xfId="45817"/>
    <cellStyle name="Обычный 3 17 48" xfId="45818"/>
    <cellStyle name="Обычный 3 17 48 2" xfId="45819"/>
    <cellStyle name="Обычный 3 17 48 2 2" xfId="45820"/>
    <cellStyle name="Обычный 3 17 48 2 2 2" xfId="45821"/>
    <cellStyle name="Обычный 3 17 48 2 2 2 2" xfId="45822"/>
    <cellStyle name="Обычный 3 17 48 2 2 2 2 2" xfId="45823"/>
    <cellStyle name="Обычный 3 17 48 2 2 2 3" xfId="45824"/>
    <cellStyle name="Обычный 3 17 48 2 2 3" xfId="45825"/>
    <cellStyle name="Обычный 3 17 48 2 2 3 2" xfId="45826"/>
    <cellStyle name="Обычный 3 17 48 2 2 4" xfId="45827"/>
    <cellStyle name="Обычный 3 17 48 2 3" xfId="45828"/>
    <cellStyle name="Обычный 3 17 48 2 3 2" xfId="45829"/>
    <cellStyle name="Обычный 3 17 48 2 3 2 2" xfId="45830"/>
    <cellStyle name="Обычный 3 17 48 2 3 3" xfId="45831"/>
    <cellStyle name="Обычный 3 17 48 2 4" xfId="45832"/>
    <cellStyle name="Обычный 3 17 48 2 4 2" xfId="45833"/>
    <cellStyle name="Обычный 3 17 48 2 5" xfId="45834"/>
    <cellStyle name="Обычный 3 17 48 3" xfId="45835"/>
    <cellStyle name="Обычный 3 17 48 3 2" xfId="45836"/>
    <cellStyle name="Обычный 3 17 48 3 2 2" xfId="45837"/>
    <cellStyle name="Обычный 3 17 48 3 2 2 2" xfId="45838"/>
    <cellStyle name="Обычный 3 17 48 3 2 2 2 2" xfId="45839"/>
    <cellStyle name="Обычный 3 17 48 3 2 2 3" xfId="45840"/>
    <cellStyle name="Обычный 3 17 48 3 2 3" xfId="45841"/>
    <cellStyle name="Обычный 3 17 48 3 2 3 2" xfId="45842"/>
    <cellStyle name="Обычный 3 17 48 3 2 4" xfId="45843"/>
    <cellStyle name="Обычный 3 17 48 3 3" xfId="45844"/>
    <cellStyle name="Обычный 3 17 48 3 3 2" xfId="45845"/>
    <cellStyle name="Обычный 3 17 48 3 3 2 2" xfId="45846"/>
    <cellStyle name="Обычный 3 17 48 3 3 3" xfId="45847"/>
    <cellStyle name="Обычный 3 17 48 3 4" xfId="45848"/>
    <cellStyle name="Обычный 3 17 48 3 4 2" xfId="45849"/>
    <cellStyle name="Обычный 3 17 48 3 5" xfId="45850"/>
    <cellStyle name="Обычный 3 17 48 4" xfId="45851"/>
    <cellStyle name="Обычный 3 17 48 4 2" xfId="45852"/>
    <cellStyle name="Обычный 3 17 48 4 2 2" xfId="45853"/>
    <cellStyle name="Обычный 3 17 48 4 2 2 2" xfId="45854"/>
    <cellStyle name="Обычный 3 17 48 4 2 3" xfId="45855"/>
    <cellStyle name="Обычный 3 17 48 4 3" xfId="45856"/>
    <cellStyle name="Обычный 3 17 48 4 3 2" xfId="45857"/>
    <cellStyle name="Обычный 3 17 48 4 4" xfId="45858"/>
    <cellStyle name="Обычный 3 17 48 5" xfId="45859"/>
    <cellStyle name="Обычный 3 17 48 5 2" xfId="45860"/>
    <cellStyle name="Обычный 3 17 48 5 2 2" xfId="45861"/>
    <cellStyle name="Обычный 3 17 48 5 3" xfId="45862"/>
    <cellStyle name="Обычный 3 17 48 6" xfId="45863"/>
    <cellStyle name="Обычный 3 17 48 6 2" xfId="45864"/>
    <cellStyle name="Обычный 3 17 48 7" xfId="45865"/>
    <cellStyle name="Обычный 3 17 49" xfId="45866"/>
    <cellStyle name="Обычный 3 17 49 2" xfId="45867"/>
    <cellStyle name="Обычный 3 17 49 2 2" xfId="45868"/>
    <cellStyle name="Обычный 3 17 49 2 2 2" xfId="45869"/>
    <cellStyle name="Обычный 3 17 49 2 2 2 2" xfId="45870"/>
    <cellStyle name="Обычный 3 17 49 2 2 3" xfId="45871"/>
    <cellStyle name="Обычный 3 17 49 2 3" xfId="45872"/>
    <cellStyle name="Обычный 3 17 49 2 3 2" xfId="45873"/>
    <cellStyle name="Обычный 3 17 49 2 4" xfId="45874"/>
    <cellStyle name="Обычный 3 17 49 3" xfId="45875"/>
    <cellStyle name="Обычный 3 17 49 3 2" xfId="45876"/>
    <cellStyle name="Обычный 3 17 49 3 2 2" xfId="45877"/>
    <cellStyle name="Обычный 3 17 49 3 3" xfId="45878"/>
    <cellStyle name="Обычный 3 17 49 4" xfId="45879"/>
    <cellStyle name="Обычный 3 17 49 4 2" xfId="45880"/>
    <cellStyle name="Обычный 3 17 49 5" xfId="45881"/>
    <cellStyle name="Обычный 3 17 5" xfId="45882"/>
    <cellStyle name="Обычный 3 17 5 2" xfId="45883"/>
    <cellStyle name="Обычный 3 17 5 2 2" xfId="45884"/>
    <cellStyle name="Обычный 3 17 5 2 2 2" xfId="45885"/>
    <cellStyle name="Обычный 3 17 5 2 2 2 2" xfId="45886"/>
    <cellStyle name="Обычный 3 17 5 2 2 2 2 2" xfId="45887"/>
    <cellStyle name="Обычный 3 17 5 2 2 2 2 2 2" xfId="45888"/>
    <cellStyle name="Обычный 3 17 5 2 2 2 2 3" xfId="45889"/>
    <cellStyle name="Обычный 3 17 5 2 2 2 3" xfId="45890"/>
    <cellStyle name="Обычный 3 17 5 2 2 2 3 2" xfId="45891"/>
    <cellStyle name="Обычный 3 17 5 2 2 2 4" xfId="45892"/>
    <cellStyle name="Обычный 3 17 5 2 2 3" xfId="45893"/>
    <cellStyle name="Обычный 3 17 5 2 2 3 2" xfId="45894"/>
    <cellStyle name="Обычный 3 17 5 2 2 3 2 2" xfId="45895"/>
    <cellStyle name="Обычный 3 17 5 2 2 3 3" xfId="45896"/>
    <cellStyle name="Обычный 3 17 5 2 2 4" xfId="45897"/>
    <cellStyle name="Обычный 3 17 5 2 2 4 2" xfId="45898"/>
    <cellStyle name="Обычный 3 17 5 2 2 5" xfId="45899"/>
    <cellStyle name="Обычный 3 17 5 2 3" xfId="45900"/>
    <cellStyle name="Обычный 3 17 5 2 3 2" xfId="45901"/>
    <cellStyle name="Обычный 3 17 5 2 3 2 2" xfId="45902"/>
    <cellStyle name="Обычный 3 17 5 2 3 2 2 2" xfId="45903"/>
    <cellStyle name="Обычный 3 17 5 2 3 2 2 2 2" xfId="45904"/>
    <cellStyle name="Обычный 3 17 5 2 3 2 2 3" xfId="45905"/>
    <cellStyle name="Обычный 3 17 5 2 3 2 3" xfId="45906"/>
    <cellStyle name="Обычный 3 17 5 2 3 2 3 2" xfId="45907"/>
    <cellStyle name="Обычный 3 17 5 2 3 2 4" xfId="45908"/>
    <cellStyle name="Обычный 3 17 5 2 3 3" xfId="45909"/>
    <cellStyle name="Обычный 3 17 5 2 3 3 2" xfId="45910"/>
    <cellStyle name="Обычный 3 17 5 2 3 3 2 2" xfId="45911"/>
    <cellStyle name="Обычный 3 17 5 2 3 3 3" xfId="45912"/>
    <cellStyle name="Обычный 3 17 5 2 3 4" xfId="45913"/>
    <cellStyle name="Обычный 3 17 5 2 3 4 2" xfId="45914"/>
    <cellStyle name="Обычный 3 17 5 2 3 5" xfId="45915"/>
    <cellStyle name="Обычный 3 17 5 2 4" xfId="45916"/>
    <cellStyle name="Обычный 3 17 5 2 4 2" xfId="45917"/>
    <cellStyle name="Обычный 3 17 5 2 4 2 2" xfId="45918"/>
    <cellStyle name="Обычный 3 17 5 2 4 2 2 2" xfId="45919"/>
    <cellStyle name="Обычный 3 17 5 2 4 2 3" xfId="45920"/>
    <cellStyle name="Обычный 3 17 5 2 4 3" xfId="45921"/>
    <cellStyle name="Обычный 3 17 5 2 4 3 2" xfId="45922"/>
    <cellStyle name="Обычный 3 17 5 2 4 4" xfId="45923"/>
    <cellStyle name="Обычный 3 17 5 2 5" xfId="45924"/>
    <cellStyle name="Обычный 3 17 5 2 5 2" xfId="45925"/>
    <cellStyle name="Обычный 3 17 5 2 5 2 2" xfId="45926"/>
    <cellStyle name="Обычный 3 17 5 2 5 3" xfId="45927"/>
    <cellStyle name="Обычный 3 17 5 2 6" xfId="45928"/>
    <cellStyle name="Обычный 3 17 5 2 6 2" xfId="45929"/>
    <cellStyle name="Обычный 3 17 5 2 7" xfId="45930"/>
    <cellStyle name="Обычный 3 17 5 3" xfId="45931"/>
    <cellStyle name="Обычный 3 17 5 3 2" xfId="45932"/>
    <cellStyle name="Обычный 3 17 5 3 2 2" xfId="45933"/>
    <cellStyle name="Обычный 3 17 5 3 2 2 2" xfId="45934"/>
    <cellStyle name="Обычный 3 17 5 3 2 2 2 2" xfId="45935"/>
    <cellStyle name="Обычный 3 17 5 3 2 2 3" xfId="45936"/>
    <cellStyle name="Обычный 3 17 5 3 2 3" xfId="45937"/>
    <cellStyle name="Обычный 3 17 5 3 2 3 2" xfId="45938"/>
    <cellStyle name="Обычный 3 17 5 3 2 4" xfId="45939"/>
    <cellStyle name="Обычный 3 17 5 3 3" xfId="45940"/>
    <cellStyle name="Обычный 3 17 5 3 3 2" xfId="45941"/>
    <cellStyle name="Обычный 3 17 5 3 3 2 2" xfId="45942"/>
    <cellStyle name="Обычный 3 17 5 3 3 3" xfId="45943"/>
    <cellStyle name="Обычный 3 17 5 3 4" xfId="45944"/>
    <cellStyle name="Обычный 3 17 5 3 4 2" xfId="45945"/>
    <cellStyle name="Обычный 3 17 5 3 5" xfId="45946"/>
    <cellStyle name="Обычный 3 17 5 4" xfId="45947"/>
    <cellStyle name="Обычный 3 17 5 4 2" xfId="45948"/>
    <cellStyle name="Обычный 3 17 5 4 2 2" xfId="45949"/>
    <cellStyle name="Обычный 3 17 5 4 2 2 2" xfId="45950"/>
    <cellStyle name="Обычный 3 17 5 4 2 2 2 2" xfId="45951"/>
    <cellStyle name="Обычный 3 17 5 4 2 2 3" xfId="45952"/>
    <cellStyle name="Обычный 3 17 5 4 2 3" xfId="45953"/>
    <cellStyle name="Обычный 3 17 5 4 2 3 2" xfId="45954"/>
    <cellStyle name="Обычный 3 17 5 4 2 4" xfId="45955"/>
    <cellStyle name="Обычный 3 17 5 4 3" xfId="45956"/>
    <cellStyle name="Обычный 3 17 5 4 3 2" xfId="45957"/>
    <cellStyle name="Обычный 3 17 5 4 3 2 2" xfId="45958"/>
    <cellStyle name="Обычный 3 17 5 4 3 3" xfId="45959"/>
    <cellStyle name="Обычный 3 17 5 4 4" xfId="45960"/>
    <cellStyle name="Обычный 3 17 5 4 4 2" xfId="45961"/>
    <cellStyle name="Обычный 3 17 5 4 5" xfId="45962"/>
    <cellStyle name="Обычный 3 17 5 5" xfId="45963"/>
    <cellStyle name="Обычный 3 17 5 5 2" xfId="45964"/>
    <cellStyle name="Обычный 3 17 5 5 2 2" xfId="45965"/>
    <cellStyle name="Обычный 3 17 5 5 2 2 2" xfId="45966"/>
    <cellStyle name="Обычный 3 17 5 5 2 3" xfId="45967"/>
    <cellStyle name="Обычный 3 17 5 5 3" xfId="45968"/>
    <cellStyle name="Обычный 3 17 5 5 3 2" xfId="45969"/>
    <cellStyle name="Обычный 3 17 5 5 4" xfId="45970"/>
    <cellStyle name="Обычный 3 17 5 6" xfId="45971"/>
    <cellStyle name="Обычный 3 17 5 6 2" xfId="45972"/>
    <cellStyle name="Обычный 3 17 5 6 2 2" xfId="45973"/>
    <cellStyle name="Обычный 3 17 5 6 3" xfId="45974"/>
    <cellStyle name="Обычный 3 17 5 7" xfId="45975"/>
    <cellStyle name="Обычный 3 17 5 7 2" xfId="45976"/>
    <cellStyle name="Обычный 3 17 5 8" xfId="45977"/>
    <cellStyle name="Обычный 3 17 50" xfId="45978"/>
    <cellStyle name="Обычный 3 17 50 2" xfId="45979"/>
    <cellStyle name="Обычный 3 17 50 2 2" xfId="45980"/>
    <cellStyle name="Обычный 3 17 50 2 2 2" xfId="45981"/>
    <cellStyle name="Обычный 3 17 50 2 2 2 2" xfId="45982"/>
    <cellStyle name="Обычный 3 17 50 2 2 3" xfId="45983"/>
    <cellStyle name="Обычный 3 17 50 2 3" xfId="45984"/>
    <cellStyle name="Обычный 3 17 50 2 3 2" xfId="45985"/>
    <cellStyle name="Обычный 3 17 50 2 4" xfId="45986"/>
    <cellStyle name="Обычный 3 17 50 3" xfId="45987"/>
    <cellStyle name="Обычный 3 17 50 3 2" xfId="45988"/>
    <cellStyle name="Обычный 3 17 50 3 2 2" xfId="45989"/>
    <cellStyle name="Обычный 3 17 50 3 3" xfId="45990"/>
    <cellStyle name="Обычный 3 17 50 4" xfId="45991"/>
    <cellStyle name="Обычный 3 17 50 4 2" xfId="45992"/>
    <cellStyle name="Обычный 3 17 50 5" xfId="45993"/>
    <cellStyle name="Обычный 3 17 51" xfId="45994"/>
    <cellStyle name="Обычный 3 17 51 2" xfId="45995"/>
    <cellStyle name="Обычный 3 17 51 2 2" xfId="45996"/>
    <cellStyle name="Обычный 3 17 51 2 2 2" xfId="45997"/>
    <cellStyle name="Обычный 3 17 51 2 3" xfId="45998"/>
    <cellStyle name="Обычный 3 17 51 3" xfId="45999"/>
    <cellStyle name="Обычный 3 17 51 3 2" xfId="46000"/>
    <cellStyle name="Обычный 3 17 51 4" xfId="46001"/>
    <cellStyle name="Обычный 3 17 52" xfId="46002"/>
    <cellStyle name="Обычный 3 17 52 2" xfId="46003"/>
    <cellStyle name="Обычный 3 17 52 2 2" xfId="46004"/>
    <cellStyle name="Обычный 3 17 52 3" xfId="46005"/>
    <cellStyle name="Обычный 3 17 53" xfId="46006"/>
    <cellStyle name="Обычный 3 17 53 2" xfId="46007"/>
    <cellStyle name="Обычный 3 17 54" xfId="46008"/>
    <cellStyle name="Обычный 3 17 6" xfId="46009"/>
    <cellStyle name="Обычный 3 17 6 2" xfId="46010"/>
    <cellStyle name="Обычный 3 17 6 2 2" xfId="46011"/>
    <cellStyle name="Обычный 3 17 6 2 2 2" xfId="46012"/>
    <cellStyle name="Обычный 3 17 6 2 2 2 2" xfId="46013"/>
    <cellStyle name="Обычный 3 17 6 2 2 2 2 2" xfId="46014"/>
    <cellStyle name="Обычный 3 17 6 2 2 2 2 2 2" xfId="46015"/>
    <cellStyle name="Обычный 3 17 6 2 2 2 2 3" xfId="46016"/>
    <cellStyle name="Обычный 3 17 6 2 2 2 3" xfId="46017"/>
    <cellStyle name="Обычный 3 17 6 2 2 2 3 2" xfId="46018"/>
    <cellStyle name="Обычный 3 17 6 2 2 2 4" xfId="46019"/>
    <cellStyle name="Обычный 3 17 6 2 2 3" xfId="46020"/>
    <cellStyle name="Обычный 3 17 6 2 2 3 2" xfId="46021"/>
    <cellStyle name="Обычный 3 17 6 2 2 3 2 2" xfId="46022"/>
    <cellStyle name="Обычный 3 17 6 2 2 3 3" xfId="46023"/>
    <cellStyle name="Обычный 3 17 6 2 2 4" xfId="46024"/>
    <cellStyle name="Обычный 3 17 6 2 2 4 2" xfId="46025"/>
    <cellStyle name="Обычный 3 17 6 2 2 5" xfId="46026"/>
    <cellStyle name="Обычный 3 17 6 2 3" xfId="46027"/>
    <cellStyle name="Обычный 3 17 6 2 3 2" xfId="46028"/>
    <cellStyle name="Обычный 3 17 6 2 3 2 2" xfId="46029"/>
    <cellStyle name="Обычный 3 17 6 2 3 2 2 2" xfId="46030"/>
    <cellStyle name="Обычный 3 17 6 2 3 2 2 2 2" xfId="46031"/>
    <cellStyle name="Обычный 3 17 6 2 3 2 2 3" xfId="46032"/>
    <cellStyle name="Обычный 3 17 6 2 3 2 3" xfId="46033"/>
    <cellStyle name="Обычный 3 17 6 2 3 2 3 2" xfId="46034"/>
    <cellStyle name="Обычный 3 17 6 2 3 2 4" xfId="46035"/>
    <cellStyle name="Обычный 3 17 6 2 3 3" xfId="46036"/>
    <cellStyle name="Обычный 3 17 6 2 3 3 2" xfId="46037"/>
    <cellStyle name="Обычный 3 17 6 2 3 3 2 2" xfId="46038"/>
    <cellStyle name="Обычный 3 17 6 2 3 3 3" xfId="46039"/>
    <cellStyle name="Обычный 3 17 6 2 3 4" xfId="46040"/>
    <cellStyle name="Обычный 3 17 6 2 3 4 2" xfId="46041"/>
    <cellStyle name="Обычный 3 17 6 2 3 5" xfId="46042"/>
    <cellStyle name="Обычный 3 17 6 2 4" xfId="46043"/>
    <cellStyle name="Обычный 3 17 6 2 4 2" xfId="46044"/>
    <cellStyle name="Обычный 3 17 6 2 4 2 2" xfId="46045"/>
    <cellStyle name="Обычный 3 17 6 2 4 2 2 2" xfId="46046"/>
    <cellStyle name="Обычный 3 17 6 2 4 2 3" xfId="46047"/>
    <cellStyle name="Обычный 3 17 6 2 4 3" xfId="46048"/>
    <cellStyle name="Обычный 3 17 6 2 4 3 2" xfId="46049"/>
    <cellStyle name="Обычный 3 17 6 2 4 4" xfId="46050"/>
    <cellStyle name="Обычный 3 17 6 2 5" xfId="46051"/>
    <cellStyle name="Обычный 3 17 6 2 5 2" xfId="46052"/>
    <cellStyle name="Обычный 3 17 6 2 5 2 2" xfId="46053"/>
    <cellStyle name="Обычный 3 17 6 2 5 3" xfId="46054"/>
    <cellStyle name="Обычный 3 17 6 2 6" xfId="46055"/>
    <cellStyle name="Обычный 3 17 6 2 6 2" xfId="46056"/>
    <cellStyle name="Обычный 3 17 6 2 7" xfId="46057"/>
    <cellStyle name="Обычный 3 17 6 3" xfId="46058"/>
    <cellStyle name="Обычный 3 17 6 3 2" xfId="46059"/>
    <cellStyle name="Обычный 3 17 6 3 2 2" xfId="46060"/>
    <cellStyle name="Обычный 3 17 6 3 2 2 2" xfId="46061"/>
    <cellStyle name="Обычный 3 17 6 3 2 2 2 2" xfId="46062"/>
    <cellStyle name="Обычный 3 17 6 3 2 2 3" xfId="46063"/>
    <cellStyle name="Обычный 3 17 6 3 2 3" xfId="46064"/>
    <cellStyle name="Обычный 3 17 6 3 2 3 2" xfId="46065"/>
    <cellStyle name="Обычный 3 17 6 3 2 4" xfId="46066"/>
    <cellStyle name="Обычный 3 17 6 3 3" xfId="46067"/>
    <cellStyle name="Обычный 3 17 6 3 3 2" xfId="46068"/>
    <cellStyle name="Обычный 3 17 6 3 3 2 2" xfId="46069"/>
    <cellStyle name="Обычный 3 17 6 3 3 3" xfId="46070"/>
    <cellStyle name="Обычный 3 17 6 3 4" xfId="46071"/>
    <cellStyle name="Обычный 3 17 6 3 4 2" xfId="46072"/>
    <cellStyle name="Обычный 3 17 6 3 5" xfId="46073"/>
    <cellStyle name="Обычный 3 17 6 4" xfId="46074"/>
    <cellStyle name="Обычный 3 17 6 4 2" xfId="46075"/>
    <cellStyle name="Обычный 3 17 6 4 2 2" xfId="46076"/>
    <cellStyle name="Обычный 3 17 6 4 2 2 2" xfId="46077"/>
    <cellStyle name="Обычный 3 17 6 4 2 2 2 2" xfId="46078"/>
    <cellStyle name="Обычный 3 17 6 4 2 2 3" xfId="46079"/>
    <cellStyle name="Обычный 3 17 6 4 2 3" xfId="46080"/>
    <cellStyle name="Обычный 3 17 6 4 2 3 2" xfId="46081"/>
    <cellStyle name="Обычный 3 17 6 4 2 4" xfId="46082"/>
    <cellStyle name="Обычный 3 17 6 4 3" xfId="46083"/>
    <cellStyle name="Обычный 3 17 6 4 3 2" xfId="46084"/>
    <cellStyle name="Обычный 3 17 6 4 3 2 2" xfId="46085"/>
    <cellStyle name="Обычный 3 17 6 4 3 3" xfId="46086"/>
    <cellStyle name="Обычный 3 17 6 4 4" xfId="46087"/>
    <cellStyle name="Обычный 3 17 6 4 4 2" xfId="46088"/>
    <cellStyle name="Обычный 3 17 6 4 5" xfId="46089"/>
    <cellStyle name="Обычный 3 17 6 5" xfId="46090"/>
    <cellStyle name="Обычный 3 17 6 5 2" xfId="46091"/>
    <cellStyle name="Обычный 3 17 6 5 2 2" xfId="46092"/>
    <cellStyle name="Обычный 3 17 6 5 2 2 2" xfId="46093"/>
    <cellStyle name="Обычный 3 17 6 5 2 3" xfId="46094"/>
    <cellStyle name="Обычный 3 17 6 5 3" xfId="46095"/>
    <cellStyle name="Обычный 3 17 6 5 3 2" xfId="46096"/>
    <cellStyle name="Обычный 3 17 6 5 4" xfId="46097"/>
    <cellStyle name="Обычный 3 17 6 6" xfId="46098"/>
    <cellStyle name="Обычный 3 17 6 6 2" xfId="46099"/>
    <cellStyle name="Обычный 3 17 6 6 2 2" xfId="46100"/>
    <cellStyle name="Обычный 3 17 6 6 3" xfId="46101"/>
    <cellStyle name="Обычный 3 17 6 7" xfId="46102"/>
    <cellStyle name="Обычный 3 17 6 7 2" xfId="46103"/>
    <cellStyle name="Обычный 3 17 6 8" xfId="46104"/>
    <cellStyle name="Обычный 3 17 7" xfId="46105"/>
    <cellStyle name="Обычный 3 17 7 2" xfId="46106"/>
    <cellStyle name="Обычный 3 17 7 2 2" xfId="46107"/>
    <cellStyle name="Обычный 3 17 7 2 2 2" xfId="46108"/>
    <cellStyle name="Обычный 3 17 7 2 2 2 2" xfId="46109"/>
    <cellStyle name="Обычный 3 17 7 2 2 2 2 2" xfId="46110"/>
    <cellStyle name="Обычный 3 17 7 2 2 2 2 2 2" xfId="46111"/>
    <cellStyle name="Обычный 3 17 7 2 2 2 2 3" xfId="46112"/>
    <cellStyle name="Обычный 3 17 7 2 2 2 3" xfId="46113"/>
    <cellStyle name="Обычный 3 17 7 2 2 2 3 2" xfId="46114"/>
    <cellStyle name="Обычный 3 17 7 2 2 2 4" xfId="46115"/>
    <cellStyle name="Обычный 3 17 7 2 2 3" xfId="46116"/>
    <cellStyle name="Обычный 3 17 7 2 2 3 2" xfId="46117"/>
    <cellStyle name="Обычный 3 17 7 2 2 3 2 2" xfId="46118"/>
    <cellStyle name="Обычный 3 17 7 2 2 3 3" xfId="46119"/>
    <cellStyle name="Обычный 3 17 7 2 2 4" xfId="46120"/>
    <cellStyle name="Обычный 3 17 7 2 2 4 2" xfId="46121"/>
    <cellStyle name="Обычный 3 17 7 2 2 5" xfId="46122"/>
    <cellStyle name="Обычный 3 17 7 2 3" xfId="46123"/>
    <cellStyle name="Обычный 3 17 7 2 3 2" xfId="46124"/>
    <cellStyle name="Обычный 3 17 7 2 3 2 2" xfId="46125"/>
    <cellStyle name="Обычный 3 17 7 2 3 2 2 2" xfId="46126"/>
    <cellStyle name="Обычный 3 17 7 2 3 2 2 2 2" xfId="46127"/>
    <cellStyle name="Обычный 3 17 7 2 3 2 2 3" xfId="46128"/>
    <cellStyle name="Обычный 3 17 7 2 3 2 3" xfId="46129"/>
    <cellStyle name="Обычный 3 17 7 2 3 2 3 2" xfId="46130"/>
    <cellStyle name="Обычный 3 17 7 2 3 2 4" xfId="46131"/>
    <cellStyle name="Обычный 3 17 7 2 3 3" xfId="46132"/>
    <cellStyle name="Обычный 3 17 7 2 3 3 2" xfId="46133"/>
    <cellStyle name="Обычный 3 17 7 2 3 3 2 2" xfId="46134"/>
    <cellStyle name="Обычный 3 17 7 2 3 3 3" xfId="46135"/>
    <cellStyle name="Обычный 3 17 7 2 3 4" xfId="46136"/>
    <cellStyle name="Обычный 3 17 7 2 3 4 2" xfId="46137"/>
    <cellStyle name="Обычный 3 17 7 2 3 5" xfId="46138"/>
    <cellStyle name="Обычный 3 17 7 2 4" xfId="46139"/>
    <cellStyle name="Обычный 3 17 7 2 4 2" xfId="46140"/>
    <cellStyle name="Обычный 3 17 7 2 4 2 2" xfId="46141"/>
    <cellStyle name="Обычный 3 17 7 2 4 2 2 2" xfId="46142"/>
    <cellStyle name="Обычный 3 17 7 2 4 2 3" xfId="46143"/>
    <cellStyle name="Обычный 3 17 7 2 4 3" xfId="46144"/>
    <cellStyle name="Обычный 3 17 7 2 4 3 2" xfId="46145"/>
    <cellStyle name="Обычный 3 17 7 2 4 4" xfId="46146"/>
    <cellStyle name="Обычный 3 17 7 2 5" xfId="46147"/>
    <cellStyle name="Обычный 3 17 7 2 5 2" xfId="46148"/>
    <cellStyle name="Обычный 3 17 7 2 5 2 2" xfId="46149"/>
    <cellStyle name="Обычный 3 17 7 2 5 3" xfId="46150"/>
    <cellStyle name="Обычный 3 17 7 2 6" xfId="46151"/>
    <cellStyle name="Обычный 3 17 7 2 6 2" xfId="46152"/>
    <cellStyle name="Обычный 3 17 7 2 7" xfId="46153"/>
    <cellStyle name="Обычный 3 17 7 3" xfId="46154"/>
    <cellStyle name="Обычный 3 17 7 3 2" xfId="46155"/>
    <cellStyle name="Обычный 3 17 7 3 2 2" xfId="46156"/>
    <cellStyle name="Обычный 3 17 7 3 2 2 2" xfId="46157"/>
    <cellStyle name="Обычный 3 17 7 3 2 2 2 2" xfId="46158"/>
    <cellStyle name="Обычный 3 17 7 3 2 2 3" xfId="46159"/>
    <cellStyle name="Обычный 3 17 7 3 2 3" xfId="46160"/>
    <cellStyle name="Обычный 3 17 7 3 2 3 2" xfId="46161"/>
    <cellStyle name="Обычный 3 17 7 3 2 4" xfId="46162"/>
    <cellStyle name="Обычный 3 17 7 3 3" xfId="46163"/>
    <cellStyle name="Обычный 3 17 7 3 3 2" xfId="46164"/>
    <cellStyle name="Обычный 3 17 7 3 3 2 2" xfId="46165"/>
    <cellStyle name="Обычный 3 17 7 3 3 3" xfId="46166"/>
    <cellStyle name="Обычный 3 17 7 3 4" xfId="46167"/>
    <cellStyle name="Обычный 3 17 7 3 4 2" xfId="46168"/>
    <cellStyle name="Обычный 3 17 7 3 5" xfId="46169"/>
    <cellStyle name="Обычный 3 17 7 4" xfId="46170"/>
    <cellStyle name="Обычный 3 17 7 4 2" xfId="46171"/>
    <cellStyle name="Обычный 3 17 7 4 2 2" xfId="46172"/>
    <cellStyle name="Обычный 3 17 7 4 2 2 2" xfId="46173"/>
    <cellStyle name="Обычный 3 17 7 4 2 2 2 2" xfId="46174"/>
    <cellStyle name="Обычный 3 17 7 4 2 2 3" xfId="46175"/>
    <cellStyle name="Обычный 3 17 7 4 2 3" xfId="46176"/>
    <cellStyle name="Обычный 3 17 7 4 2 3 2" xfId="46177"/>
    <cellStyle name="Обычный 3 17 7 4 2 4" xfId="46178"/>
    <cellStyle name="Обычный 3 17 7 4 3" xfId="46179"/>
    <cellStyle name="Обычный 3 17 7 4 3 2" xfId="46180"/>
    <cellStyle name="Обычный 3 17 7 4 3 2 2" xfId="46181"/>
    <cellStyle name="Обычный 3 17 7 4 3 3" xfId="46182"/>
    <cellStyle name="Обычный 3 17 7 4 4" xfId="46183"/>
    <cellStyle name="Обычный 3 17 7 4 4 2" xfId="46184"/>
    <cellStyle name="Обычный 3 17 7 4 5" xfId="46185"/>
    <cellStyle name="Обычный 3 17 7 5" xfId="46186"/>
    <cellStyle name="Обычный 3 17 7 5 2" xfId="46187"/>
    <cellStyle name="Обычный 3 17 7 5 2 2" xfId="46188"/>
    <cellStyle name="Обычный 3 17 7 5 2 2 2" xfId="46189"/>
    <cellStyle name="Обычный 3 17 7 5 2 3" xfId="46190"/>
    <cellStyle name="Обычный 3 17 7 5 3" xfId="46191"/>
    <cellStyle name="Обычный 3 17 7 5 3 2" xfId="46192"/>
    <cellStyle name="Обычный 3 17 7 5 4" xfId="46193"/>
    <cellStyle name="Обычный 3 17 7 6" xfId="46194"/>
    <cellStyle name="Обычный 3 17 7 6 2" xfId="46195"/>
    <cellStyle name="Обычный 3 17 7 6 2 2" xfId="46196"/>
    <cellStyle name="Обычный 3 17 7 6 3" xfId="46197"/>
    <cellStyle name="Обычный 3 17 7 7" xfId="46198"/>
    <cellStyle name="Обычный 3 17 7 7 2" xfId="46199"/>
    <cellStyle name="Обычный 3 17 7 8" xfId="46200"/>
    <cellStyle name="Обычный 3 17 8" xfId="46201"/>
    <cellStyle name="Обычный 3 17 8 2" xfId="46202"/>
    <cellStyle name="Обычный 3 17 8 2 2" xfId="46203"/>
    <cellStyle name="Обычный 3 17 8 2 2 2" xfId="46204"/>
    <cellStyle name="Обычный 3 17 8 2 2 2 2" xfId="46205"/>
    <cellStyle name="Обычный 3 17 8 2 2 2 2 2" xfId="46206"/>
    <cellStyle name="Обычный 3 17 8 2 2 2 2 2 2" xfId="46207"/>
    <cellStyle name="Обычный 3 17 8 2 2 2 2 3" xfId="46208"/>
    <cellStyle name="Обычный 3 17 8 2 2 2 3" xfId="46209"/>
    <cellStyle name="Обычный 3 17 8 2 2 2 3 2" xfId="46210"/>
    <cellStyle name="Обычный 3 17 8 2 2 2 4" xfId="46211"/>
    <cellStyle name="Обычный 3 17 8 2 2 3" xfId="46212"/>
    <cellStyle name="Обычный 3 17 8 2 2 3 2" xfId="46213"/>
    <cellStyle name="Обычный 3 17 8 2 2 3 2 2" xfId="46214"/>
    <cellStyle name="Обычный 3 17 8 2 2 3 3" xfId="46215"/>
    <cellStyle name="Обычный 3 17 8 2 2 4" xfId="46216"/>
    <cellStyle name="Обычный 3 17 8 2 2 4 2" xfId="46217"/>
    <cellStyle name="Обычный 3 17 8 2 2 5" xfId="46218"/>
    <cellStyle name="Обычный 3 17 8 2 3" xfId="46219"/>
    <cellStyle name="Обычный 3 17 8 2 3 2" xfId="46220"/>
    <cellStyle name="Обычный 3 17 8 2 3 2 2" xfId="46221"/>
    <cellStyle name="Обычный 3 17 8 2 3 2 2 2" xfId="46222"/>
    <cellStyle name="Обычный 3 17 8 2 3 2 2 2 2" xfId="46223"/>
    <cellStyle name="Обычный 3 17 8 2 3 2 2 3" xfId="46224"/>
    <cellStyle name="Обычный 3 17 8 2 3 2 3" xfId="46225"/>
    <cellStyle name="Обычный 3 17 8 2 3 2 3 2" xfId="46226"/>
    <cellStyle name="Обычный 3 17 8 2 3 2 4" xfId="46227"/>
    <cellStyle name="Обычный 3 17 8 2 3 3" xfId="46228"/>
    <cellStyle name="Обычный 3 17 8 2 3 3 2" xfId="46229"/>
    <cellStyle name="Обычный 3 17 8 2 3 3 2 2" xfId="46230"/>
    <cellStyle name="Обычный 3 17 8 2 3 3 3" xfId="46231"/>
    <cellStyle name="Обычный 3 17 8 2 3 4" xfId="46232"/>
    <cellStyle name="Обычный 3 17 8 2 3 4 2" xfId="46233"/>
    <cellStyle name="Обычный 3 17 8 2 3 5" xfId="46234"/>
    <cellStyle name="Обычный 3 17 8 2 4" xfId="46235"/>
    <cellStyle name="Обычный 3 17 8 2 4 2" xfId="46236"/>
    <cellStyle name="Обычный 3 17 8 2 4 2 2" xfId="46237"/>
    <cellStyle name="Обычный 3 17 8 2 4 2 2 2" xfId="46238"/>
    <cellStyle name="Обычный 3 17 8 2 4 2 3" xfId="46239"/>
    <cellStyle name="Обычный 3 17 8 2 4 3" xfId="46240"/>
    <cellStyle name="Обычный 3 17 8 2 4 3 2" xfId="46241"/>
    <cellStyle name="Обычный 3 17 8 2 4 4" xfId="46242"/>
    <cellStyle name="Обычный 3 17 8 2 5" xfId="46243"/>
    <cellStyle name="Обычный 3 17 8 2 5 2" xfId="46244"/>
    <cellStyle name="Обычный 3 17 8 2 5 2 2" xfId="46245"/>
    <cellStyle name="Обычный 3 17 8 2 5 3" xfId="46246"/>
    <cellStyle name="Обычный 3 17 8 2 6" xfId="46247"/>
    <cellStyle name="Обычный 3 17 8 2 6 2" xfId="46248"/>
    <cellStyle name="Обычный 3 17 8 2 7" xfId="46249"/>
    <cellStyle name="Обычный 3 17 8 3" xfId="46250"/>
    <cellStyle name="Обычный 3 17 8 3 2" xfId="46251"/>
    <cellStyle name="Обычный 3 17 8 3 2 2" xfId="46252"/>
    <cellStyle name="Обычный 3 17 8 3 2 2 2" xfId="46253"/>
    <cellStyle name="Обычный 3 17 8 3 2 2 2 2" xfId="46254"/>
    <cellStyle name="Обычный 3 17 8 3 2 2 3" xfId="46255"/>
    <cellStyle name="Обычный 3 17 8 3 2 3" xfId="46256"/>
    <cellStyle name="Обычный 3 17 8 3 2 3 2" xfId="46257"/>
    <cellStyle name="Обычный 3 17 8 3 2 4" xfId="46258"/>
    <cellStyle name="Обычный 3 17 8 3 3" xfId="46259"/>
    <cellStyle name="Обычный 3 17 8 3 3 2" xfId="46260"/>
    <cellStyle name="Обычный 3 17 8 3 3 2 2" xfId="46261"/>
    <cellStyle name="Обычный 3 17 8 3 3 3" xfId="46262"/>
    <cellStyle name="Обычный 3 17 8 3 4" xfId="46263"/>
    <cellStyle name="Обычный 3 17 8 3 4 2" xfId="46264"/>
    <cellStyle name="Обычный 3 17 8 3 5" xfId="46265"/>
    <cellStyle name="Обычный 3 17 8 4" xfId="46266"/>
    <cellStyle name="Обычный 3 17 8 4 2" xfId="46267"/>
    <cellStyle name="Обычный 3 17 8 4 2 2" xfId="46268"/>
    <cellStyle name="Обычный 3 17 8 4 2 2 2" xfId="46269"/>
    <cellStyle name="Обычный 3 17 8 4 2 2 2 2" xfId="46270"/>
    <cellStyle name="Обычный 3 17 8 4 2 2 3" xfId="46271"/>
    <cellStyle name="Обычный 3 17 8 4 2 3" xfId="46272"/>
    <cellStyle name="Обычный 3 17 8 4 2 3 2" xfId="46273"/>
    <cellStyle name="Обычный 3 17 8 4 2 4" xfId="46274"/>
    <cellStyle name="Обычный 3 17 8 4 3" xfId="46275"/>
    <cellStyle name="Обычный 3 17 8 4 3 2" xfId="46276"/>
    <cellStyle name="Обычный 3 17 8 4 3 2 2" xfId="46277"/>
    <cellStyle name="Обычный 3 17 8 4 3 3" xfId="46278"/>
    <cellStyle name="Обычный 3 17 8 4 4" xfId="46279"/>
    <cellStyle name="Обычный 3 17 8 4 4 2" xfId="46280"/>
    <cellStyle name="Обычный 3 17 8 4 5" xfId="46281"/>
    <cellStyle name="Обычный 3 17 8 5" xfId="46282"/>
    <cellStyle name="Обычный 3 17 8 5 2" xfId="46283"/>
    <cellStyle name="Обычный 3 17 8 5 2 2" xfId="46284"/>
    <cellStyle name="Обычный 3 17 8 5 2 2 2" xfId="46285"/>
    <cellStyle name="Обычный 3 17 8 5 2 3" xfId="46286"/>
    <cellStyle name="Обычный 3 17 8 5 3" xfId="46287"/>
    <cellStyle name="Обычный 3 17 8 5 3 2" xfId="46288"/>
    <cellStyle name="Обычный 3 17 8 5 4" xfId="46289"/>
    <cellStyle name="Обычный 3 17 8 6" xfId="46290"/>
    <cellStyle name="Обычный 3 17 8 6 2" xfId="46291"/>
    <cellStyle name="Обычный 3 17 8 6 2 2" xfId="46292"/>
    <cellStyle name="Обычный 3 17 8 6 3" xfId="46293"/>
    <cellStyle name="Обычный 3 17 8 7" xfId="46294"/>
    <cellStyle name="Обычный 3 17 8 7 2" xfId="46295"/>
    <cellStyle name="Обычный 3 17 8 8" xfId="46296"/>
    <cellStyle name="Обычный 3 17 9" xfId="46297"/>
    <cellStyle name="Обычный 3 17 9 2" xfId="46298"/>
    <cellStyle name="Обычный 3 17 9 2 2" xfId="46299"/>
    <cellStyle name="Обычный 3 17 9 2 2 2" xfId="46300"/>
    <cellStyle name="Обычный 3 17 9 2 2 2 2" xfId="46301"/>
    <cellStyle name="Обычный 3 17 9 2 2 2 2 2" xfId="46302"/>
    <cellStyle name="Обычный 3 17 9 2 2 2 2 2 2" xfId="46303"/>
    <cellStyle name="Обычный 3 17 9 2 2 2 2 3" xfId="46304"/>
    <cellStyle name="Обычный 3 17 9 2 2 2 3" xfId="46305"/>
    <cellStyle name="Обычный 3 17 9 2 2 2 3 2" xfId="46306"/>
    <cellStyle name="Обычный 3 17 9 2 2 2 4" xfId="46307"/>
    <cellStyle name="Обычный 3 17 9 2 2 3" xfId="46308"/>
    <cellStyle name="Обычный 3 17 9 2 2 3 2" xfId="46309"/>
    <cellStyle name="Обычный 3 17 9 2 2 3 2 2" xfId="46310"/>
    <cellStyle name="Обычный 3 17 9 2 2 3 3" xfId="46311"/>
    <cellStyle name="Обычный 3 17 9 2 2 4" xfId="46312"/>
    <cellStyle name="Обычный 3 17 9 2 2 4 2" xfId="46313"/>
    <cellStyle name="Обычный 3 17 9 2 2 5" xfId="46314"/>
    <cellStyle name="Обычный 3 17 9 2 3" xfId="46315"/>
    <cellStyle name="Обычный 3 17 9 2 3 2" xfId="46316"/>
    <cellStyle name="Обычный 3 17 9 2 3 2 2" xfId="46317"/>
    <cellStyle name="Обычный 3 17 9 2 3 2 2 2" xfId="46318"/>
    <cellStyle name="Обычный 3 17 9 2 3 2 2 2 2" xfId="46319"/>
    <cellStyle name="Обычный 3 17 9 2 3 2 2 3" xfId="46320"/>
    <cellStyle name="Обычный 3 17 9 2 3 2 3" xfId="46321"/>
    <cellStyle name="Обычный 3 17 9 2 3 2 3 2" xfId="46322"/>
    <cellStyle name="Обычный 3 17 9 2 3 2 4" xfId="46323"/>
    <cellStyle name="Обычный 3 17 9 2 3 3" xfId="46324"/>
    <cellStyle name="Обычный 3 17 9 2 3 3 2" xfId="46325"/>
    <cellStyle name="Обычный 3 17 9 2 3 3 2 2" xfId="46326"/>
    <cellStyle name="Обычный 3 17 9 2 3 3 3" xfId="46327"/>
    <cellStyle name="Обычный 3 17 9 2 3 4" xfId="46328"/>
    <cellStyle name="Обычный 3 17 9 2 3 4 2" xfId="46329"/>
    <cellStyle name="Обычный 3 17 9 2 3 5" xfId="46330"/>
    <cellStyle name="Обычный 3 17 9 2 4" xfId="46331"/>
    <cellStyle name="Обычный 3 17 9 2 4 2" xfId="46332"/>
    <cellStyle name="Обычный 3 17 9 2 4 2 2" xfId="46333"/>
    <cellStyle name="Обычный 3 17 9 2 4 2 2 2" xfId="46334"/>
    <cellStyle name="Обычный 3 17 9 2 4 2 3" xfId="46335"/>
    <cellStyle name="Обычный 3 17 9 2 4 3" xfId="46336"/>
    <cellStyle name="Обычный 3 17 9 2 4 3 2" xfId="46337"/>
    <cellStyle name="Обычный 3 17 9 2 4 4" xfId="46338"/>
    <cellStyle name="Обычный 3 17 9 2 5" xfId="46339"/>
    <cellStyle name="Обычный 3 17 9 2 5 2" xfId="46340"/>
    <cellStyle name="Обычный 3 17 9 2 5 2 2" xfId="46341"/>
    <cellStyle name="Обычный 3 17 9 2 5 3" xfId="46342"/>
    <cellStyle name="Обычный 3 17 9 2 6" xfId="46343"/>
    <cellStyle name="Обычный 3 17 9 2 6 2" xfId="46344"/>
    <cellStyle name="Обычный 3 17 9 2 7" xfId="46345"/>
    <cellStyle name="Обычный 3 17 9 3" xfId="46346"/>
    <cellStyle name="Обычный 3 17 9 3 2" xfId="46347"/>
    <cellStyle name="Обычный 3 17 9 3 2 2" xfId="46348"/>
    <cellStyle name="Обычный 3 17 9 3 2 2 2" xfId="46349"/>
    <cellStyle name="Обычный 3 17 9 3 2 2 2 2" xfId="46350"/>
    <cellStyle name="Обычный 3 17 9 3 2 2 3" xfId="46351"/>
    <cellStyle name="Обычный 3 17 9 3 2 3" xfId="46352"/>
    <cellStyle name="Обычный 3 17 9 3 2 3 2" xfId="46353"/>
    <cellStyle name="Обычный 3 17 9 3 2 4" xfId="46354"/>
    <cellStyle name="Обычный 3 17 9 3 3" xfId="46355"/>
    <cellStyle name="Обычный 3 17 9 3 3 2" xfId="46356"/>
    <cellStyle name="Обычный 3 17 9 3 3 2 2" xfId="46357"/>
    <cellStyle name="Обычный 3 17 9 3 3 3" xfId="46358"/>
    <cellStyle name="Обычный 3 17 9 3 4" xfId="46359"/>
    <cellStyle name="Обычный 3 17 9 3 4 2" xfId="46360"/>
    <cellStyle name="Обычный 3 17 9 3 5" xfId="46361"/>
    <cellStyle name="Обычный 3 17 9 4" xfId="46362"/>
    <cellStyle name="Обычный 3 17 9 4 2" xfId="46363"/>
    <cellStyle name="Обычный 3 17 9 4 2 2" xfId="46364"/>
    <cellStyle name="Обычный 3 17 9 4 2 2 2" xfId="46365"/>
    <cellStyle name="Обычный 3 17 9 4 2 2 2 2" xfId="46366"/>
    <cellStyle name="Обычный 3 17 9 4 2 2 3" xfId="46367"/>
    <cellStyle name="Обычный 3 17 9 4 2 3" xfId="46368"/>
    <cellStyle name="Обычный 3 17 9 4 2 3 2" xfId="46369"/>
    <cellStyle name="Обычный 3 17 9 4 2 4" xfId="46370"/>
    <cellStyle name="Обычный 3 17 9 4 3" xfId="46371"/>
    <cellStyle name="Обычный 3 17 9 4 3 2" xfId="46372"/>
    <cellStyle name="Обычный 3 17 9 4 3 2 2" xfId="46373"/>
    <cellStyle name="Обычный 3 17 9 4 3 3" xfId="46374"/>
    <cellStyle name="Обычный 3 17 9 4 4" xfId="46375"/>
    <cellStyle name="Обычный 3 17 9 4 4 2" xfId="46376"/>
    <cellStyle name="Обычный 3 17 9 4 5" xfId="46377"/>
    <cellStyle name="Обычный 3 17 9 5" xfId="46378"/>
    <cellStyle name="Обычный 3 17 9 5 2" xfId="46379"/>
    <cellStyle name="Обычный 3 17 9 5 2 2" xfId="46380"/>
    <cellStyle name="Обычный 3 17 9 5 2 2 2" xfId="46381"/>
    <cellStyle name="Обычный 3 17 9 5 2 3" xfId="46382"/>
    <cellStyle name="Обычный 3 17 9 5 3" xfId="46383"/>
    <cellStyle name="Обычный 3 17 9 5 3 2" xfId="46384"/>
    <cellStyle name="Обычный 3 17 9 5 4" xfId="46385"/>
    <cellStyle name="Обычный 3 17 9 6" xfId="46386"/>
    <cellStyle name="Обычный 3 17 9 6 2" xfId="46387"/>
    <cellStyle name="Обычный 3 17 9 6 2 2" xfId="46388"/>
    <cellStyle name="Обычный 3 17 9 6 3" xfId="46389"/>
    <cellStyle name="Обычный 3 17 9 7" xfId="46390"/>
    <cellStyle name="Обычный 3 17 9 7 2" xfId="46391"/>
    <cellStyle name="Обычный 3 17 9 8" xfId="46392"/>
    <cellStyle name="Обычный 3 18" xfId="46393"/>
    <cellStyle name="Обычный 3 18 10" xfId="46394"/>
    <cellStyle name="Обычный 3 18 10 2" xfId="46395"/>
    <cellStyle name="Обычный 3 18 10 2 2" xfId="46396"/>
    <cellStyle name="Обычный 3 18 10 2 2 2" xfId="46397"/>
    <cellStyle name="Обычный 3 18 10 2 2 2 2" xfId="46398"/>
    <cellStyle name="Обычный 3 18 10 2 2 2 2 2" xfId="46399"/>
    <cellStyle name="Обычный 3 18 10 2 2 2 2 2 2" xfId="46400"/>
    <cellStyle name="Обычный 3 18 10 2 2 2 2 3" xfId="46401"/>
    <cellStyle name="Обычный 3 18 10 2 2 2 3" xfId="46402"/>
    <cellStyle name="Обычный 3 18 10 2 2 2 3 2" xfId="46403"/>
    <cellStyle name="Обычный 3 18 10 2 2 2 4" xfId="46404"/>
    <cellStyle name="Обычный 3 18 10 2 2 3" xfId="46405"/>
    <cellStyle name="Обычный 3 18 10 2 2 3 2" xfId="46406"/>
    <cellStyle name="Обычный 3 18 10 2 2 3 2 2" xfId="46407"/>
    <cellStyle name="Обычный 3 18 10 2 2 3 3" xfId="46408"/>
    <cellStyle name="Обычный 3 18 10 2 2 4" xfId="46409"/>
    <cellStyle name="Обычный 3 18 10 2 2 4 2" xfId="46410"/>
    <cellStyle name="Обычный 3 18 10 2 2 5" xfId="46411"/>
    <cellStyle name="Обычный 3 18 10 2 3" xfId="46412"/>
    <cellStyle name="Обычный 3 18 10 2 3 2" xfId="46413"/>
    <cellStyle name="Обычный 3 18 10 2 3 2 2" xfId="46414"/>
    <cellStyle name="Обычный 3 18 10 2 3 2 2 2" xfId="46415"/>
    <cellStyle name="Обычный 3 18 10 2 3 2 2 2 2" xfId="46416"/>
    <cellStyle name="Обычный 3 18 10 2 3 2 2 3" xfId="46417"/>
    <cellStyle name="Обычный 3 18 10 2 3 2 3" xfId="46418"/>
    <cellStyle name="Обычный 3 18 10 2 3 2 3 2" xfId="46419"/>
    <cellStyle name="Обычный 3 18 10 2 3 2 4" xfId="46420"/>
    <cellStyle name="Обычный 3 18 10 2 3 3" xfId="46421"/>
    <cellStyle name="Обычный 3 18 10 2 3 3 2" xfId="46422"/>
    <cellStyle name="Обычный 3 18 10 2 3 3 2 2" xfId="46423"/>
    <cellStyle name="Обычный 3 18 10 2 3 3 3" xfId="46424"/>
    <cellStyle name="Обычный 3 18 10 2 3 4" xfId="46425"/>
    <cellStyle name="Обычный 3 18 10 2 3 4 2" xfId="46426"/>
    <cellStyle name="Обычный 3 18 10 2 3 5" xfId="46427"/>
    <cellStyle name="Обычный 3 18 10 2 4" xfId="46428"/>
    <cellStyle name="Обычный 3 18 10 2 4 2" xfId="46429"/>
    <cellStyle name="Обычный 3 18 10 2 4 2 2" xfId="46430"/>
    <cellStyle name="Обычный 3 18 10 2 4 2 2 2" xfId="46431"/>
    <cellStyle name="Обычный 3 18 10 2 4 2 3" xfId="46432"/>
    <cellStyle name="Обычный 3 18 10 2 4 3" xfId="46433"/>
    <cellStyle name="Обычный 3 18 10 2 4 3 2" xfId="46434"/>
    <cellStyle name="Обычный 3 18 10 2 4 4" xfId="46435"/>
    <cellStyle name="Обычный 3 18 10 2 5" xfId="46436"/>
    <cellStyle name="Обычный 3 18 10 2 5 2" xfId="46437"/>
    <cellStyle name="Обычный 3 18 10 2 5 2 2" xfId="46438"/>
    <cellStyle name="Обычный 3 18 10 2 5 3" xfId="46439"/>
    <cellStyle name="Обычный 3 18 10 2 6" xfId="46440"/>
    <cellStyle name="Обычный 3 18 10 2 6 2" xfId="46441"/>
    <cellStyle name="Обычный 3 18 10 2 7" xfId="46442"/>
    <cellStyle name="Обычный 3 18 10 3" xfId="46443"/>
    <cellStyle name="Обычный 3 18 10 3 2" xfId="46444"/>
    <cellStyle name="Обычный 3 18 10 3 2 2" xfId="46445"/>
    <cellStyle name="Обычный 3 18 10 3 2 2 2" xfId="46446"/>
    <cellStyle name="Обычный 3 18 10 3 2 2 2 2" xfId="46447"/>
    <cellStyle name="Обычный 3 18 10 3 2 2 3" xfId="46448"/>
    <cellStyle name="Обычный 3 18 10 3 2 3" xfId="46449"/>
    <cellStyle name="Обычный 3 18 10 3 2 3 2" xfId="46450"/>
    <cellStyle name="Обычный 3 18 10 3 2 4" xfId="46451"/>
    <cellStyle name="Обычный 3 18 10 3 3" xfId="46452"/>
    <cellStyle name="Обычный 3 18 10 3 3 2" xfId="46453"/>
    <cellStyle name="Обычный 3 18 10 3 3 2 2" xfId="46454"/>
    <cellStyle name="Обычный 3 18 10 3 3 3" xfId="46455"/>
    <cellStyle name="Обычный 3 18 10 3 4" xfId="46456"/>
    <cellStyle name="Обычный 3 18 10 3 4 2" xfId="46457"/>
    <cellStyle name="Обычный 3 18 10 3 5" xfId="46458"/>
    <cellStyle name="Обычный 3 18 10 4" xfId="46459"/>
    <cellStyle name="Обычный 3 18 10 4 2" xfId="46460"/>
    <cellStyle name="Обычный 3 18 10 4 2 2" xfId="46461"/>
    <cellStyle name="Обычный 3 18 10 4 2 2 2" xfId="46462"/>
    <cellStyle name="Обычный 3 18 10 4 2 2 2 2" xfId="46463"/>
    <cellStyle name="Обычный 3 18 10 4 2 2 3" xfId="46464"/>
    <cellStyle name="Обычный 3 18 10 4 2 3" xfId="46465"/>
    <cellStyle name="Обычный 3 18 10 4 2 3 2" xfId="46466"/>
    <cellStyle name="Обычный 3 18 10 4 2 4" xfId="46467"/>
    <cellStyle name="Обычный 3 18 10 4 3" xfId="46468"/>
    <cellStyle name="Обычный 3 18 10 4 3 2" xfId="46469"/>
    <cellStyle name="Обычный 3 18 10 4 3 2 2" xfId="46470"/>
    <cellStyle name="Обычный 3 18 10 4 3 3" xfId="46471"/>
    <cellStyle name="Обычный 3 18 10 4 4" xfId="46472"/>
    <cellStyle name="Обычный 3 18 10 4 4 2" xfId="46473"/>
    <cellStyle name="Обычный 3 18 10 4 5" xfId="46474"/>
    <cellStyle name="Обычный 3 18 10 5" xfId="46475"/>
    <cellStyle name="Обычный 3 18 10 5 2" xfId="46476"/>
    <cellStyle name="Обычный 3 18 10 5 2 2" xfId="46477"/>
    <cellStyle name="Обычный 3 18 10 5 2 2 2" xfId="46478"/>
    <cellStyle name="Обычный 3 18 10 5 2 3" xfId="46479"/>
    <cellStyle name="Обычный 3 18 10 5 3" xfId="46480"/>
    <cellStyle name="Обычный 3 18 10 5 3 2" xfId="46481"/>
    <cellStyle name="Обычный 3 18 10 5 4" xfId="46482"/>
    <cellStyle name="Обычный 3 18 10 6" xfId="46483"/>
    <cellStyle name="Обычный 3 18 10 6 2" xfId="46484"/>
    <cellStyle name="Обычный 3 18 10 6 2 2" xfId="46485"/>
    <cellStyle name="Обычный 3 18 10 6 3" xfId="46486"/>
    <cellStyle name="Обычный 3 18 10 7" xfId="46487"/>
    <cellStyle name="Обычный 3 18 10 7 2" xfId="46488"/>
    <cellStyle name="Обычный 3 18 10 8" xfId="46489"/>
    <cellStyle name="Обычный 3 18 11" xfId="46490"/>
    <cellStyle name="Обычный 3 18 11 2" xfId="46491"/>
    <cellStyle name="Обычный 3 18 11 2 2" xfId="46492"/>
    <cellStyle name="Обычный 3 18 11 2 2 2" xfId="46493"/>
    <cellStyle name="Обычный 3 18 11 2 2 2 2" xfId="46494"/>
    <cellStyle name="Обычный 3 18 11 2 2 2 2 2" xfId="46495"/>
    <cellStyle name="Обычный 3 18 11 2 2 2 2 2 2" xfId="46496"/>
    <cellStyle name="Обычный 3 18 11 2 2 2 2 3" xfId="46497"/>
    <cellStyle name="Обычный 3 18 11 2 2 2 3" xfId="46498"/>
    <cellStyle name="Обычный 3 18 11 2 2 2 3 2" xfId="46499"/>
    <cellStyle name="Обычный 3 18 11 2 2 2 4" xfId="46500"/>
    <cellStyle name="Обычный 3 18 11 2 2 3" xfId="46501"/>
    <cellStyle name="Обычный 3 18 11 2 2 3 2" xfId="46502"/>
    <cellStyle name="Обычный 3 18 11 2 2 3 2 2" xfId="46503"/>
    <cellStyle name="Обычный 3 18 11 2 2 3 3" xfId="46504"/>
    <cellStyle name="Обычный 3 18 11 2 2 4" xfId="46505"/>
    <cellStyle name="Обычный 3 18 11 2 2 4 2" xfId="46506"/>
    <cellStyle name="Обычный 3 18 11 2 2 5" xfId="46507"/>
    <cellStyle name="Обычный 3 18 11 2 3" xfId="46508"/>
    <cellStyle name="Обычный 3 18 11 2 3 2" xfId="46509"/>
    <cellStyle name="Обычный 3 18 11 2 3 2 2" xfId="46510"/>
    <cellStyle name="Обычный 3 18 11 2 3 2 2 2" xfId="46511"/>
    <cellStyle name="Обычный 3 18 11 2 3 2 2 2 2" xfId="46512"/>
    <cellStyle name="Обычный 3 18 11 2 3 2 2 3" xfId="46513"/>
    <cellStyle name="Обычный 3 18 11 2 3 2 3" xfId="46514"/>
    <cellStyle name="Обычный 3 18 11 2 3 2 3 2" xfId="46515"/>
    <cellStyle name="Обычный 3 18 11 2 3 2 4" xfId="46516"/>
    <cellStyle name="Обычный 3 18 11 2 3 3" xfId="46517"/>
    <cellStyle name="Обычный 3 18 11 2 3 3 2" xfId="46518"/>
    <cellStyle name="Обычный 3 18 11 2 3 3 2 2" xfId="46519"/>
    <cellStyle name="Обычный 3 18 11 2 3 3 3" xfId="46520"/>
    <cellStyle name="Обычный 3 18 11 2 3 4" xfId="46521"/>
    <cellStyle name="Обычный 3 18 11 2 3 4 2" xfId="46522"/>
    <cellStyle name="Обычный 3 18 11 2 3 5" xfId="46523"/>
    <cellStyle name="Обычный 3 18 11 2 4" xfId="46524"/>
    <cellStyle name="Обычный 3 18 11 2 4 2" xfId="46525"/>
    <cellStyle name="Обычный 3 18 11 2 4 2 2" xfId="46526"/>
    <cellStyle name="Обычный 3 18 11 2 4 2 2 2" xfId="46527"/>
    <cellStyle name="Обычный 3 18 11 2 4 2 3" xfId="46528"/>
    <cellStyle name="Обычный 3 18 11 2 4 3" xfId="46529"/>
    <cellStyle name="Обычный 3 18 11 2 4 3 2" xfId="46530"/>
    <cellStyle name="Обычный 3 18 11 2 4 4" xfId="46531"/>
    <cellStyle name="Обычный 3 18 11 2 5" xfId="46532"/>
    <cellStyle name="Обычный 3 18 11 2 5 2" xfId="46533"/>
    <cellStyle name="Обычный 3 18 11 2 5 2 2" xfId="46534"/>
    <cellStyle name="Обычный 3 18 11 2 5 3" xfId="46535"/>
    <cellStyle name="Обычный 3 18 11 2 6" xfId="46536"/>
    <cellStyle name="Обычный 3 18 11 2 6 2" xfId="46537"/>
    <cellStyle name="Обычный 3 18 11 2 7" xfId="46538"/>
    <cellStyle name="Обычный 3 18 11 3" xfId="46539"/>
    <cellStyle name="Обычный 3 18 11 3 2" xfId="46540"/>
    <cellStyle name="Обычный 3 18 11 3 2 2" xfId="46541"/>
    <cellStyle name="Обычный 3 18 11 3 2 2 2" xfId="46542"/>
    <cellStyle name="Обычный 3 18 11 3 2 2 2 2" xfId="46543"/>
    <cellStyle name="Обычный 3 18 11 3 2 2 3" xfId="46544"/>
    <cellStyle name="Обычный 3 18 11 3 2 3" xfId="46545"/>
    <cellStyle name="Обычный 3 18 11 3 2 3 2" xfId="46546"/>
    <cellStyle name="Обычный 3 18 11 3 2 4" xfId="46547"/>
    <cellStyle name="Обычный 3 18 11 3 3" xfId="46548"/>
    <cellStyle name="Обычный 3 18 11 3 3 2" xfId="46549"/>
    <cellStyle name="Обычный 3 18 11 3 3 2 2" xfId="46550"/>
    <cellStyle name="Обычный 3 18 11 3 3 3" xfId="46551"/>
    <cellStyle name="Обычный 3 18 11 3 4" xfId="46552"/>
    <cellStyle name="Обычный 3 18 11 3 4 2" xfId="46553"/>
    <cellStyle name="Обычный 3 18 11 3 5" xfId="46554"/>
    <cellStyle name="Обычный 3 18 11 4" xfId="46555"/>
    <cellStyle name="Обычный 3 18 11 4 2" xfId="46556"/>
    <cellStyle name="Обычный 3 18 11 4 2 2" xfId="46557"/>
    <cellStyle name="Обычный 3 18 11 4 2 2 2" xfId="46558"/>
    <cellStyle name="Обычный 3 18 11 4 2 2 2 2" xfId="46559"/>
    <cellStyle name="Обычный 3 18 11 4 2 2 3" xfId="46560"/>
    <cellStyle name="Обычный 3 18 11 4 2 3" xfId="46561"/>
    <cellStyle name="Обычный 3 18 11 4 2 3 2" xfId="46562"/>
    <cellStyle name="Обычный 3 18 11 4 2 4" xfId="46563"/>
    <cellStyle name="Обычный 3 18 11 4 3" xfId="46564"/>
    <cellStyle name="Обычный 3 18 11 4 3 2" xfId="46565"/>
    <cellStyle name="Обычный 3 18 11 4 3 2 2" xfId="46566"/>
    <cellStyle name="Обычный 3 18 11 4 3 3" xfId="46567"/>
    <cellStyle name="Обычный 3 18 11 4 4" xfId="46568"/>
    <cellStyle name="Обычный 3 18 11 4 4 2" xfId="46569"/>
    <cellStyle name="Обычный 3 18 11 4 5" xfId="46570"/>
    <cellStyle name="Обычный 3 18 11 5" xfId="46571"/>
    <cellStyle name="Обычный 3 18 11 5 2" xfId="46572"/>
    <cellStyle name="Обычный 3 18 11 5 2 2" xfId="46573"/>
    <cellStyle name="Обычный 3 18 11 5 2 2 2" xfId="46574"/>
    <cellStyle name="Обычный 3 18 11 5 2 3" xfId="46575"/>
    <cellStyle name="Обычный 3 18 11 5 3" xfId="46576"/>
    <cellStyle name="Обычный 3 18 11 5 3 2" xfId="46577"/>
    <cellStyle name="Обычный 3 18 11 5 4" xfId="46578"/>
    <cellStyle name="Обычный 3 18 11 6" xfId="46579"/>
    <cellStyle name="Обычный 3 18 11 6 2" xfId="46580"/>
    <cellStyle name="Обычный 3 18 11 6 2 2" xfId="46581"/>
    <cellStyle name="Обычный 3 18 11 6 3" xfId="46582"/>
    <cellStyle name="Обычный 3 18 11 7" xfId="46583"/>
    <cellStyle name="Обычный 3 18 11 7 2" xfId="46584"/>
    <cellStyle name="Обычный 3 18 11 8" xfId="46585"/>
    <cellStyle name="Обычный 3 18 12" xfId="46586"/>
    <cellStyle name="Обычный 3 18 12 2" xfId="46587"/>
    <cellStyle name="Обычный 3 18 12 2 2" xfId="46588"/>
    <cellStyle name="Обычный 3 18 12 2 2 2" xfId="46589"/>
    <cellStyle name="Обычный 3 18 12 2 2 2 2" xfId="46590"/>
    <cellStyle name="Обычный 3 18 12 2 2 2 2 2" xfId="46591"/>
    <cellStyle name="Обычный 3 18 12 2 2 2 2 2 2" xfId="46592"/>
    <cellStyle name="Обычный 3 18 12 2 2 2 2 3" xfId="46593"/>
    <cellStyle name="Обычный 3 18 12 2 2 2 3" xfId="46594"/>
    <cellStyle name="Обычный 3 18 12 2 2 2 3 2" xfId="46595"/>
    <cellStyle name="Обычный 3 18 12 2 2 2 4" xfId="46596"/>
    <cellStyle name="Обычный 3 18 12 2 2 3" xfId="46597"/>
    <cellStyle name="Обычный 3 18 12 2 2 3 2" xfId="46598"/>
    <cellStyle name="Обычный 3 18 12 2 2 3 2 2" xfId="46599"/>
    <cellStyle name="Обычный 3 18 12 2 2 3 3" xfId="46600"/>
    <cellStyle name="Обычный 3 18 12 2 2 4" xfId="46601"/>
    <cellStyle name="Обычный 3 18 12 2 2 4 2" xfId="46602"/>
    <cellStyle name="Обычный 3 18 12 2 2 5" xfId="46603"/>
    <cellStyle name="Обычный 3 18 12 2 3" xfId="46604"/>
    <cellStyle name="Обычный 3 18 12 2 3 2" xfId="46605"/>
    <cellStyle name="Обычный 3 18 12 2 3 2 2" xfId="46606"/>
    <cellStyle name="Обычный 3 18 12 2 3 2 2 2" xfId="46607"/>
    <cellStyle name="Обычный 3 18 12 2 3 2 2 2 2" xfId="46608"/>
    <cellStyle name="Обычный 3 18 12 2 3 2 2 3" xfId="46609"/>
    <cellStyle name="Обычный 3 18 12 2 3 2 3" xfId="46610"/>
    <cellStyle name="Обычный 3 18 12 2 3 2 3 2" xfId="46611"/>
    <cellStyle name="Обычный 3 18 12 2 3 2 4" xfId="46612"/>
    <cellStyle name="Обычный 3 18 12 2 3 3" xfId="46613"/>
    <cellStyle name="Обычный 3 18 12 2 3 3 2" xfId="46614"/>
    <cellStyle name="Обычный 3 18 12 2 3 3 2 2" xfId="46615"/>
    <cellStyle name="Обычный 3 18 12 2 3 3 3" xfId="46616"/>
    <cellStyle name="Обычный 3 18 12 2 3 4" xfId="46617"/>
    <cellStyle name="Обычный 3 18 12 2 3 4 2" xfId="46618"/>
    <cellStyle name="Обычный 3 18 12 2 3 5" xfId="46619"/>
    <cellStyle name="Обычный 3 18 12 2 4" xfId="46620"/>
    <cellStyle name="Обычный 3 18 12 2 4 2" xfId="46621"/>
    <cellStyle name="Обычный 3 18 12 2 4 2 2" xfId="46622"/>
    <cellStyle name="Обычный 3 18 12 2 4 2 2 2" xfId="46623"/>
    <cellStyle name="Обычный 3 18 12 2 4 2 3" xfId="46624"/>
    <cellStyle name="Обычный 3 18 12 2 4 3" xfId="46625"/>
    <cellStyle name="Обычный 3 18 12 2 4 3 2" xfId="46626"/>
    <cellStyle name="Обычный 3 18 12 2 4 4" xfId="46627"/>
    <cellStyle name="Обычный 3 18 12 2 5" xfId="46628"/>
    <cellStyle name="Обычный 3 18 12 2 5 2" xfId="46629"/>
    <cellStyle name="Обычный 3 18 12 2 5 2 2" xfId="46630"/>
    <cellStyle name="Обычный 3 18 12 2 5 3" xfId="46631"/>
    <cellStyle name="Обычный 3 18 12 2 6" xfId="46632"/>
    <cellStyle name="Обычный 3 18 12 2 6 2" xfId="46633"/>
    <cellStyle name="Обычный 3 18 12 2 7" xfId="46634"/>
    <cellStyle name="Обычный 3 18 12 3" xfId="46635"/>
    <cellStyle name="Обычный 3 18 12 3 2" xfId="46636"/>
    <cellStyle name="Обычный 3 18 12 3 2 2" xfId="46637"/>
    <cellStyle name="Обычный 3 18 12 3 2 2 2" xfId="46638"/>
    <cellStyle name="Обычный 3 18 12 3 2 2 2 2" xfId="46639"/>
    <cellStyle name="Обычный 3 18 12 3 2 2 3" xfId="46640"/>
    <cellStyle name="Обычный 3 18 12 3 2 3" xfId="46641"/>
    <cellStyle name="Обычный 3 18 12 3 2 3 2" xfId="46642"/>
    <cellStyle name="Обычный 3 18 12 3 2 4" xfId="46643"/>
    <cellStyle name="Обычный 3 18 12 3 3" xfId="46644"/>
    <cellStyle name="Обычный 3 18 12 3 3 2" xfId="46645"/>
    <cellStyle name="Обычный 3 18 12 3 3 2 2" xfId="46646"/>
    <cellStyle name="Обычный 3 18 12 3 3 3" xfId="46647"/>
    <cellStyle name="Обычный 3 18 12 3 4" xfId="46648"/>
    <cellStyle name="Обычный 3 18 12 3 4 2" xfId="46649"/>
    <cellStyle name="Обычный 3 18 12 3 5" xfId="46650"/>
    <cellStyle name="Обычный 3 18 12 4" xfId="46651"/>
    <cellStyle name="Обычный 3 18 12 4 2" xfId="46652"/>
    <cellStyle name="Обычный 3 18 12 4 2 2" xfId="46653"/>
    <cellStyle name="Обычный 3 18 12 4 2 2 2" xfId="46654"/>
    <cellStyle name="Обычный 3 18 12 4 2 2 2 2" xfId="46655"/>
    <cellStyle name="Обычный 3 18 12 4 2 2 3" xfId="46656"/>
    <cellStyle name="Обычный 3 18 12 4 2 3" xfId="46657"/>
    <cellStyle name="Обычный 3 18 12 4 2 3 2" xfId="46658"/>
    <cellStyle name="Обычный 3 18 12 4 2 4" xfId="46659"/>
    <cellStyle name="Обычный 3 18 12 4 3" xfId="46660"/>
    <cellStyle name="Обычный 3 18 12 4 3 2" xfId="46661"/>
    <cellStyle name="Обычный 3 18 12 4 3 2 2" xfId="46662"/>
    <cellStyle name="Обычный 3 18 12 4 3 3" xfId="46663"/>
    <cellStyle name="Обычный 3 18 12 4 4" xfId="46664"/>
    <cellStyle name="Обычный 3 18 12 4 4 2" xfId="46665"/>
    <cellStyle name="Обычный 3 18 12 4 5" xfId="46666"/>
    <cellStyle name="Обычный 3 18 12 5" xfId="46667"/>
    <cellStyle name="Обычный 3 18 12 5 2" xfId="46668"/>
    <cellStyle name="Обычный 3 18 12 5 2 2" xfId="46669"/>
    <cellStyle name="Обычный 3 18 12 5 2 2 2" xfId="46670"/>
    <cellStyle name="Обычный 3 18 12 5 2 3" xfId="46671"/>
    <cellStyle name="Обычный 3 18 12 5 3" xfId="46672"/>
    <cellStyle name="Обычный 3 18 12 5 3 2" xfId="46673"/>
    <cellStyle name="Обычный 3 18 12 5 4" xfId="46674"/>
    <cellStyle name="Обычный 3 18 12 6" xfId="46675"/>
    <cellStyle name="Обычный 3 18 12 6 2" xfId="46676"/>
    <cellStyle name="Обычный 3 18 12 6 2 2" xfId="46677"/>
    <cellStyle name="Обычный 3 18 12 6 3" xfId="46678"/>
    <cellStyle name="Обычный 3 18 12 7" xfId="46679"/>
    <cellStyle name="Обычный 3 18 12 7 2" xfId="46680"/>
    <cellStyle name="Обычный 3 18 12 8" xfId="46681"/>
    <cellStyle name="Обычный 3 18 13" xfId="46682"/>
    <cellStyle name="Обычный 3 18 13 2" xfId="46683"/>
    <cellStyle name="Обычный 3 18 13 2 2" xfId="46684"/>
    <cellStyle name="Обычный 3 18 13 2 2 2" xfId="46685"/>
    <cellStyle name="Обычный 3 18 13 2 2 2 2" xfId="46686"/>
    <cellStyle name="Обычный 3 18 13 2 2 2 2 2" xfId="46687"/>
    <cellStyle name="Обычный 3 18 13 2 2 2 2 2 2" xfId="46688"/>
    <cellStyle name="Обычный 3 18 13 2 2 2 2 3" xfId="46689"/>
    <cellStyle name="Обычный 3 18 13 2 2 2 3" xfId="46690"/>
    <cellStyle name="Обычный 3 18 13 2 2 2 3 2" xfId="46691"/>
    <cellStyle name="Обычный 3 18 13 2 2 2 4" xfId="46692"/>
    <cellStyle name="Обычный 3 18 13 2 2 3" xfId="46693"/>
    <cellStyle name="Обычный 3 18 13 2 2 3 2" xfId="46694"/>
    <cellStyle name="Обычный 3 18 13 2 2 3 2 2" xfId="46695"/>
    <cellStyle name="Обычный 3 18 13 2 2 3 3" xfId="46696"/>
    <cellStyle name="Обычный 3 18 13 2 2 4" xfId="46697"/>
    <cellStyle name="Обычный 3 18 13 2 2 4 2" xfId="46698"/>
    <cellStyle name="Обычный 3 18 13 2 2 5" xfId="46699"/>
    <cellStyle name="Обычный 3 18 13 2 3" xfId="46700"/>
    <cellStyle name="Обычный 3 18 13 2 3 2" xfId="46701"/>
    <cellStyle name="Обычный 3 18 13 2 3 2 2" xfId="46702"/>
    <cellStyle name="Обычный 3 18 13 2 3 2 2 2" xfId="46703"/>
    <cellStyle name="Обычный 3 18 13 2 3 2 2 2 2" xfId="46704"/>
    <cellStyle name="Обычный 3 18 13 2 3 2 2 3" xfId="46705"/>
    <cellStyle name="Обычный 3 18 13 2 3 2 3" xfId="46706"/>
    <cellStyle name="Обычный 3 18 13 2 3 2 3 2" xfId="46707"/>
    <cellStyle name="Обычный 3 18 13 2 3 2 4" xfId="46708"/>
    <cellStyle name="Обычный 3 18 13 2 3 3" xfId="46709"/>
    <cellStyle name="Обычный 3 18 13 2 3 3 2" xfId="46710"/>
    <cellStyle name="Обычный 3 18 13 2 3 3 2 2" xfId="46711"/>
    <cellStyle name="Обычный 3 18 13 2 3 3 3" xfId="46712"/>
    <cellStyle name="Обычный 3 18 13 2 3 4" xfId="46713"/>
    <cellStyle name="Обычный 3 18 13 2 3 4 2" xfId="46714"/>
    <cellStyle name="Обычный 3 18 13 2 3 5" xfId="46715"/>
    <cellStyle name="Обычный 3 18 13 2 4" xfId="46716"/>
    <cellStyle name="Обычный 3 18 13 2 4 2" xfId="46717"/>
    <cellStyle name="Обычный 3 18 13 2 4 2 2" xfId="46718"/>
    <cellStyle name="Обычный 3 18 13 2 4 2 2 2" xfId="46719"/>
    <cellStyle name="Обычный 3 18 13 2 4 2 3" xfId="46720"/>
    <cellStyle name="Обычный 3 18 13 2 4 3" xfId="46721"/>
    <cellStyle name="Обычный 3 18 13 2 4 3 2" xfId="46722"/>
    <cellStyle name="Обычный 3 18 13 2 4 4" xfId="46723"/>
    <cellStyle name="Обычный 3 18 13 2 5" xfId="46724"/>
    <cellStyle name="Обычный 3 18 13 2 5 2" xfId="46725"/>
    <cellStyle name="Обычный 3 18 13 2 5 2 2" xfId="46726"/>
    <cellStyle name="Обычный 3 18 13 2 5 3" xfId="46727"/>
    <cellStyle name="Обычный 3 18 13 2 6" xfId="46728"/>
    <cellStyle name="Обычный 3 18 13 2 6 2" xfId="46729"/>
    <cellStyle name="Обычный 3 18 13 2 7" xfId="46730"/>
    <cellStyle name="Обычный 3 18 13 3" xfId="46731"/>
    <cellStyle name="Обычный 3 18 13 3 2" xfId="46732"/>
    <cellStyle name="Обычный 3 18 13 3 2 2" xfId="46733"/>
    <cellStyle name="Обычный 3 18 13 3 2 2 2" xfId="46734"/>
    <cellStyle name="Обычный 3 18 13 3 2 2 2 2" xfId="46735"/>
    <cellStyle name="Обычный 3 18 13 3 2 2 3" xfId="46736"/>
    <cellStyle name="Обычный 3 18 13 3 2 3" xfId="46737"/>
    <cellStyle name="Обычный 3 18 13 3 2 3 2" xfId="46738"/>
    <cellStyle name="Обычный 3 18 13 3 2 4" xfId="46739"/>
    <cellStyle name="Обычный 3 18 13 3 3" xfId="46740"/>
    <cellStyle name="Обычный 3 18 13 3 3 2" xfId="46741"/>
    <cellStyle name="Обычный 3 18 13 3 3 2 2" xfId="46742"/>
    <cellStyle name="Обычный 3 18 13 3 3 3" xfId="46743"/>
    <cellStyle name="Обычный 3 18 13 3 4" xfId="46744"/>
    <cellStyle name="Обычный 3 18 13 3 4 2" xfId="46745"/>
    <cellStyle name="Обычный 3 18 13 3 5" xfId="46746"/>
    <cellStyle name="Обычный 3 18 13 4" xfId="46747"/>
    <cellStyle name="Обычный 3 18 13 4 2" xfId="46748"/>
    <cellStyle name="Обычный 3 18 13 4 2 2" xfId="46749"/>
    <cellStyle name="Обычный 3 18 13 4 2 2 2" xfId="46750"/>
    <cellStyle name="Обычный 3 18 13 4 2 2 2 2" xfId="46751"/>
    <cellStyle name="Обычный 3 18 13 4 2 2 3" xfId="46752"/>
    <cellStyle name="Обычный 3 18 13 4 2 3" xfId="46753"/>
    <cellStyle name="Обычный 3 18 13 4 2 3 2" xfId="46754"/>
    <cellStyle name="Обычный 3 18 13 4 2 4" xfId="46755"/>
    <cellStyle name="Обычный 3 18 13 4 3" xfId="46756"/>
    <cellStyle name="Обычный 3 18 13 4 3 2" xfId="46757"/>
    <cellStyle name="Обычный 3 18 13 4 3 2 2" xfId="46758"/>
    <cellStyle name="Обычный 3 18 13 4 3 3" xfId="46759"/>
    <cellStyle name="Обычный 3 18 13 4 4" xfId="46760"/>
    <cellStyle name="Обычный 3 18 13 4 4 2" xfId="46761"/>
    <cellStyle name="Обычный 3 18 13 4 5" xfId="46762"/>
    <cellStyle name="Обычный 3 18 13 5" xfId="46763"/>
    <cellStyle name="Обычный 3 18 13 5 2" xfId="46764"/>
    <cellStyle name="Обычный 3 18 13 5 2 2" xfId="46765"/>
    <cellStyle name="Обычный 3 18 13 5 2 2 2" xfId="46766"/>
    <cellStyle name="Обычный 3 18 13 5 2 3" xfId="46767"/>
    <cellStyle name="Обычный 3 18 13 5 3" xfId="46768"/>
    <cellStyle name="Обычный 3 18 13 5 3 2" xfId="46769"/>
    <cellStyle name="Обычный 3 18 13 5 4" xfId="46770"/>
    <cellStyle name="Обычный 3 18 13 6" xfId="46771"/>
    <cellStyle name="Обычный 3 18 13 6 2" xfId="46772"/>
    <cellStyle name="Обычный 3 18 13 6 2 2" xfId="46773"/>
    <cellStyle name="Обычный 3 18 13 6 3" xfId="46774"/>
    <cellStyle name="Обычный 3 18 13 7" xfId="46775"/>
    <cellStyle name="Обычный 3 18 13 7 2" xfId="46776"/>
    <cellStyle name="Обычный 3 18 13 8" xfId="46777"/>
    <cellStyle name="Обычный 3 18 14" xfId="46778"/>
    <cellStyle name="Обычный 3 18 14 2" xfId="46779"/>
    <cellStyle name="Обычный 3 18 14 2 2" xfId="46780"/>
    <cellStyle name="Обычный 3 18 14 2 2 2" xfId="46781"/>
    <cellStyle name="Обычный 3 18 14 2 2 2 2" xfId="46782"/>
    <cellStyle name="Обычный 3 18 14 2 2 2 2 2" xfId="46783"/>
    <cellStyle name="Обычный 3 18 14 2 2 2 2 2 2" xfId="46784"/>
    <cellStyle name="Обычный 3 18 14 2 2 2 2 3" xfId="46785"/>
    <cellStyle name="Обычный 3 18 14 2 2 2 3" xfId="46786"/>
    <cellStyle name="Обычный 3 18 14 2 2 2 3 2" xfId="46787"/>
    <cellStyle name="Обычный 3 18 14 2 2 2 4" xfId="46788"/>
    <cellStyle name="Обычный 3 18 14 2 2 3" xfId="46789"/>
    <cellStyle name="Обычный 3 18 14 2 2 3 2" xfId="46790"/>
    <cellStyle name="Обычный 3 18 14 2 2 3 2 2" xfId="46791"/>
    <cellStyle name="Обычный 3 18 14 2 2 3 3" xfId="46792"/>
    <cellStyle name="Обычный 3 18 14 2 2 4" xfId="46793"/>
    <cellStyle name="Обычный 3 18 14 2 2 4 2" xfId="46794"/>
    <cellStyle name="Обычный 3 18 14 2 2 5" xfId="46795"/>
    <cellStyle name="Обычный 3 18 14 2 3" xfId="46796"/>
    <cellStyle name="Обычный 3 18 14 2 3 2" xfId="46797"/>
    <cellStyle name="Обычный 3 18 14 2 3 2 2" xfId="46798"/>
    <cellStyle name="Обычный 3 18 14 2 3 2 2 2" xfId="46799"/>
    <cellStyle name="Обычный 3 18 14 2 3 2 2 2 2" xfId="46800"/>
    <cellStyle name="Обычный 3 18 14 2 3 2 2 3" xfId="46801"/>
    <cellStyle name="Обычный 3 18 14 2 3 2 3" xfId="46802"/>
    <cellStyle name="Обычный 3 18 14 2 3 2 3 2" xfId="46803"/>
    <cellStyle name="Обычный 3 18 14 2 3 2 4" xfId="46804"/>
    <cellStyle name="Обычный 3 18 14 2 3 3" xfId="46805"/>
    <cellStyle name="Обычный 3 18 14 2 3 3 2" xfId="46806"/>
    <cellStyle name="Обычный 3 18 14 2 3 3 2 2" xfId="46807"/>
    <cellStyle name="Обычный 3 18 14 2 3 3 3" xfId="46808"/>
    <cellStyle name="Обычный 3 18 14 2 3 4" xfId="46809"/>
    <cellStyle name="Обычный 3 18 14 2 3 4 2" xfId="46810"/>
    <cellStyle name="Обычный 3 18 14 2 3 5" xfId="46811"/>
    <cellStyle name="Обычный 3 18 14 2 4" xfId="46812"/>
    <cellStyle name="Обычный 3 18 14 2 4 2" xfId="46813"/>
    <cellStyle name="Обычный 3 18 14 2 4 2 2" xfId="46814"/>
    <cellStyle name="Обычный 3 18 14 2 4 2 2 2" xfId="46815"/>
    <cellStyle name="Обычный 3 18 14 2 4 2 3" xfId="46816"/>
    <cellStyle name="Обычный 3 18 14 2 4 3" xfId="46817"/>
    <cellStyle name="Обычный 3 18 14 2 4 3 2" xfId="46818"/>
    <cellStyle name="Обычный 3 18 14 2 4 4" xfId="46819"/>
    <cellStyle name="Обычный 3 18 14 2 5" xfId="46820"/>
    <cellStyle name="Обычный 3 18 14 2 5 2" xfId="46821"/>
    <cellStyle name="Обычный 3 18 14 2 5 2 2" xfId="46822"/>
    <cellStyle name="Обычный 3 18 14 2 5 3" xfId="46823"/>
    <cellStyle name="Обычный 3 18 14 2 6" xfId="46824"/>
    <cellStyle name="Обычный 3 18 14 2 6 2" xfId="46825"/>
    <cellStyle name="Обычный 3 18 14 2 7" xfId="46826"/>
    <cellStyle name="Обычный 3 18 14 3" xfId="46827"/>
    <cellStyle name="Обычный 3 18 14 3 2" xfId="46828"/>
    <cellStyle name="Обычный 3 18 14 3 2 2" xfId="46829"/>
    <cellStyle name="Обычный 3 18 14 3 2 2 2" xfId="46830"/>
    <cellStyle name="Обычный 3 18 14 3 2 2 2 2" xfId="46831"/>
    <cellStyle name="Обычный 3 18 14 3 2 2 3" xfId="46832"/>
    <cellStyle name="Обычный 3 18 14 3 2 3" xfId="46833"/>
    <cellStyle name="Обычный 3 18 14 3 2 3 2" xfId="46834"/>
    <cellStyle name="Обычный 3 18 14 3 2 4" xfId="46835"/>
    <cellStyle name="Обычный 3 18 14 3 3" xfId="46836"/>
    <cellStyle name="Обычный 3 18 14 3 3 2" xfId="46837"/>
    <cellStyle name="Обычный 3 18 14 3 3 2 2" xfId="46838"/>
    <cellStyle name="Обычный 3 18 14 3 3 3" xfId="46839"/>
    <cellStyle name="Обычный 3 18 14 3 4" xfId="46840"/>
    <cellStyle name="Обычный 3 18 14 3 4 2" xfId="46841"/>
    <cellStyle name="Обычный 3 18 14 3 5" xfId="46842"/>
    <cellStyle name="Обычный 3 18 14 4" xfId="46843"/>
    <cellStyle name="Обычный 3 18 14 4 2" xfId="46844"/>
    <cellStyle name="Обычный 3 18 14 4 2 2" xfId="46845"/>
    <cellStyle name="Обычный 3 18 14 4 2 2 2" xfId="46846"/>
    <cellStyle name="Обычный 3 18 14 4 2 2 2 2" xfId="46847"/>
    <cellStyle name="Обычный 3 18 14 4 2 2 3" xfId="46848"/>
    <cellStyle name="Обычный 3 18 14 4 2 3" xfId="46849"/>
    <cellStyle name="Обычный 3 18 14 4 2 3 2" xfId="46850"/>
    <cellStyle name="Обычный 3 18 14 4 2 4" xfId="46851"/>
    <cellStyle name="Обычный 3 18 14 4 3" xfId="46852"/>
    <cellStyle name="Обычный 3 18 14 4 3 2" xfId="46853"/>
    <cellStyle name="Обычный 3 18 14 4 3 2 2" xfId="46854"/>
    <cellStyle name="Обычный 3 18 14 4 3 3" xfId="46855"/>
    <cellStyle name="Обычный 3 18 14 4 4" xfId="46856"/>
    <cellStyle name="Обычный 3 18 14 4 4 2" xfId="46857"/>
    <cellStyle name="Обычный 3 18 14 4 5" xfId="46858"/>
    <cellStyle name="Обычный 3 18 14 5" xfId="46859"/>
    <cellStyle name="Обычный 3 18 14 5 2" xfId="46860"/>
    <cellStyle name="Обычный 3 18 14 5 2 2" xfId="46861"/>
    <cellStyle name="Обычный 3 18 14 5 2 2 2" xfId="46862"/>
    <cellStyle name="Обычный 3 18 14 5 2 3" xfId="46863"/>
    <cellStyle name="Обычный 3 18 14 5 3" xfId="46864"/>
    <cellStyle name="Обычный 3 18 14 5 3 2" xfId="46865"/>
    <cellStyle name="Обычный 3 18 14 5 4" xfId="46866"/>
    <cellStyle name="Обычный 3 18 14 6" xfId="46867"/>
    <cellStyle name="Обычный 3 18 14 6 2" xfId="46868"/>
    <cellStyle name="Обычный 3 18 14 6 2 2" xfId="46869"/>
    <cellStyle name="Обычный 3 18 14 6 3" xfId="46870"/>
    <cellStyle name="Обычный 3 18 14 7" xfId="46871"/>
    <cellStyle name="Обычный 3 18 14 7 2" xfId="46872"/>
    <cellStyle name="Обычный 3 18 14 8" xfId="46873"/>
    <cellStyle name="Обычный 3 18 15" xfId="46874"/>
    <cellStyle name="Обычный 3 18 15 2" xfId="46875"/>
    <cellStyle name="Обычный 3 18 15 2 2" xfId="46876"/>
    <cellStyle name="Обычный 3 18 15 2 2 2" xfId="46877"/>
    <cellStyle name="Обычный 3 18 15 2 2 2 2" xfId="46878"/>
    <cellStyle name="Обычный 3 18 15 2 2 2 2 2" xfId="46879"/>
    <cellStyle name="Обычный 3 18 15 2 2 2 2 2 2" xfId="46880"/>
    <cellStyle name="Обычный 3 18 15 2 2 2 2 3" xfId="46881"/>
    <cellStyle name="Обычный 3 18 15 2 2 2 3" xfId="46882"/>
    <cellStyle name="Обычный 3 18 15 2 2 2 3 2" xfId="46883"/>
    <cellStyle name="Обычный 3 18 15 2 2 2 4" xfId="46884"/>
    <cellStyle name="Обычный 3 18 15 2 2 3" xfId="46885"/>
    <cellStyle name="Обычный 3 18 15 2 2 3 2" xfId="46886"/>
    <cellStyle name="Обычный 3 18 15 2 2 3 2 2" xfId="46887"/>
    <cellStyle name="Обычный 3 18 15 2 2 3 3" xfId="46888"/>
    <cellStyle name="Обычный 3 18 15 2 2 4" xfId="46889"/>
    <cellStyle name="Обычный 3 18 15 2 2 4 2" xfId="46890"/>
    <cellStyle name="Обычный 3 18 15 2 2 5" xfId="46891"/>
    <cellStyle name="Обычный 3 18 15 2 3" xfId="46892"/>
    <cellStyle name="Обычный 3 18 15 2 3 2" xfId="46893"/>
    <cellStyle name="Обычный 3 18 15 2 3 2 2" xfId="46894"/>
    <cellStyle name="Обычный 3 18 15 2 3 2 2 2" xfId="46895"/>
    <cellStyle name="Обычный 3 18 15 2 3 2 2 2 2" xfId="46896"/>
    <cellStyle name="Обычный 3 18 15 2 3 2 2 3" xfId="46897"/>
    <cellStyle name="Обычный 3 18 15 2 3 2 3" xfId="46898"/>
    <cellStyle name="Обычный 3 18 15 2 3 2 3 2" xfId="46899"/>
    <cellStyle name="Обычный 3 18 15 2 3 2 4" xfId="46900"/>
    <cellStyle name="Обычный 3 18 15 2 3 3" xfId="46901"/>
    <cellStyle name="Обычный 3 18 15 2 3 3 2" xfId="46902"/>
    <cellStyle name="Обычный 3 18 15 2 3 3 2 2" xfId="46903"/>
    <cellStyle name="Обычный 3 18 15 2 3 3 3" xfId="46904"/>
    <cellStyle name="Обычный 3 18 15 2 3 4" xfId="46905"/>
    <cellStyle name="Обычный 3 18 15 2 3 4 2" xfId="46906"/>
    <cellStyle name="Обычный 3 18 15 2 3 5" xfId="46907"/>
    <cellStyle name="Обычный 3 18 15 2 4" xfId="46908"/>
    <cellStyle name="Обычный 3 18 15 2 4 2" xfId="46909"/>
    <cellStyle name="Обычный 3 18 15 2 4 2 2" xfId="46910"/>
    <cellStyle name="Обычный 3 18 15 2 4 2 2 2" xfId="46911"/>
    <cellStyle name="Обычный 3 18 15 2 4 2 3" xfId="46912"/>
    <cellStyle name="Обычный 3 18 15 2 4 3" xfId="46913"/>
    <cellStyle name="Обычный 3 18 15 2 4 3 2" xfId="46914"/>
    <cellStyle name="Обычный 3 18 15 2 4 4" xfId="46915"/>
    <cellStyle name="Обычный 3 18 15 2 5" xfId="46916"/>
    <cellStyle name="Обычный 3 18 15 2 5 2" xfId="46917"/>
    <cellStyle name="Обычный 3 18 15 2 5 2 2" xfId="46918"/>
    <cellStyle name="Обычный 3 18 15 2 5 3" xfId="46919"/>
    <cellStyle name="Обычный 3 18 15 2 6" xfId="46920"/>
    <cellStyle name="Обычный 3 18 15 2 6 2" xfId="46921"/>
    <cellStyle name="Обычный 3 18 15 2 7" xfId="46922"/>
    <cellStyle name="Обычный 3 18 15 3" xfId="46923"/>
    <cellStyle name="Обычный 3 18 15 3 2" xfId="46924"/>
    <cellStyle name="Обычный 3 18 15 3 2 2" xfId="46925"/>
    <cellStyle name="Обычный 3 18 15 3 2 2 2" xfId="46926"/>
    <cellStyle name="Обычный 3 18 15 3 2 2 2 2" xfId="46927"/>
    <cellStyle name="Обычный 3 18 15 3 2 2 3" xfId="46928"/>
    <cellStyle name="Обычный 3 18 15 3 2 3" xfId="46929"/>
    <cellStyle name="Обычный 3 18 15 3 2 3 2" xfId="46930"/>
    <cellStyle name="Обычный 3 18 15 3 2 4" xfId="46931"/>
    <cellStyle name="Обычный 3 18 15 3 3" xfId="46932"/>
    <cellStyle name="Обычный 3 18 15 3 3 2" xfId="46933"/>
    <cellStyle name="Обычный 3 18 15 3 3 2 2" xfId="46934"/>
    <cellStyle name="Обычный 3 18 15 3 3 3" xfId="46935"/>
    <cellStyle name="Обычный 3 18 15 3 4" xfId="46936"/>
    <cellStyle name="Обычный 3 18 15 3 4 2" xfId="46937"/>
    <cellStyle name="Обычный 3 18 15 3 5" xfId="46938"/>
    <cellStyle name="Обычный 3 18 15 4" xfId="46939"/>
    <cellStyle name="Обычный 3 18 15 4 2" xfId="46940"/>
    <cellStyle name="Обычный 3 18 15 4 2 2" xfId="46941"/>
    <cellStyle name="Обычный 3 18 15 4 2 2 2" xfId="46942"/>
    <cellStyle name="Обычный 3 18 15 4 2 2 2 2" xfId="46943"/>
    <cellStyle name="Обычный 3 18 15 4 2 2 3" xfId="46944"/>
    <cellStyle name="Обычный 3 18 15 4 2 3" xfId="46945"/>
    <cellStyle name="Обычный 3 18 15 4 2 3 2" xfId="46946"/>
    <cellStyle name="Обычный 3 18 15 4 2 4" xfId="46947"/>
    <cellStyle name="Обычный 3 18 15 4 3" xfId="46948"/>
    <cellStyle name="Обычный 3 18 15 4 3 2" xfId="46949"/>
    <cellStyle name="Обычный 3 18 15 4 3 2 2" xfId="46950"/>
    <cellStyle name="Обычный 3 18 15 4 3 3" xfId="46951"/>
    <cellStyle name="Обычный 3 18 15 4 4" xfId="46952"/>
    <cellStyle name="Обычный 3 18 15 4 4 2" xfId="46953"/>
    <cellStyle name="Обычный 3 18 15 4 5" xfId="46954"/>
    <cellStyle name="Обычный 3 18 15 5" xfId="46955"/>
    <cellStyle name="Обычный 3 18 15 5 2" xfId="46956"/>
    <cellStyle name="Обычный 3 18 15 5 2 2" xfId="46957"/>
    <cellStyle name="Обычный 3 18 15 5 2 2 2" xfId="46958"/>
    <cellStyle name="Обычный 3 18 15 5 2 3" xfId="46959"/>
    <cellStyle name="Обычный 3 18 15 5 3" xfId="46960"/>
    <cellStyle name="Обычный 3 18 15 5 3 2" xfId="46961"/>
    <cellStyle name="Обычный 3 18 15 5 4" xfId="46962"/>
    <cellStyle name="Обычный 3 18 15 6" xfId="46963"/>
    <cellStyle name="Обычный 3 18 15 6 2" xfId="46964"/>
    <cellStyle name="Обычный 3 18 15 6 2 2" xfId="46965"/>
    <cellStyle name="Обычный 3 18 15 6 3" xfId="46966"/>
    <cellStyle name="Обычный 3 18 15 7" xfId="46967"/>
    <cellStyle name="Обычный 3 18 15 7 2" xfId="46968"/>
    <cellStyle name="Обычный 3 18 15 8" xfId="46969"/>
    <cellStyle name="Обычный 3 18 16" xfId="46970"/>
    <cellStyle name="Обычный 3 18 16 2" xfId="46971"/>
    <cellStyle name="Обычный 3 18 16 2 2" xfId="46972"/>
    <cellStyle name="Обычный 3 18 16 2 2 2" xfId="46973"/>
    <cellStyle name="Обычный 3 18 16 2 2 2 2" xfId="46974"/>
    <cellStyle name="Обычный 3 18 16 2 2 2 2 2" xfId="46975"/>
    <cellStyle name="Обычный 3 18 16 2 2 2 2 2 2" xfId="46976"/>
    <cellStyle name="Обычный 3 18 16 2 2 2 2 3" xfId="46977"/>
    <cellStyle name="Обычный 3 18 16 2 2 2 3" xfId="46978"/>
    <cellStyle name="Обычный 3 18 16 2 2 2 3 2" xfId="46979"/>
    <cellStyle name="Обычный 3 18 16 2 2 2 4" xfId="46980"/>
    <cellStyle name="Обычный 3 18 16 2 2 3" xfId="46981"/>
    <cellStyle name="Обычный 3 18 16 2 2 3 2" xfId="46982"/>
    <cellStyle name="Обычный 3 18 16 2 2 3 2 2" xfId="46983"/>
    <cellStyle name="Обычный 3 18 16 2 2 3 3" xfId="46984"/>
    <cellStyle name="Обычный 3 18 16 2 2 4" xfId="46985"/>
    <cellStyle name="Обычный 3 18 16 2 2 4 2" xfId="46986"/>
    <cellStyle name="Обычный 3 18 16 2 2 5" xfId="46987"/>
    <cellStyle name="Обычный 3 18 16 2 3" xfId="46988"/>
    <cellStyle name="Обычный 3 18 16 2 3 2" xfId="46989"/>
    <cellStyle name="Обычный 3 18 16 2 3 2 2" xfId="46990"/>
    <cellStyle name="Обычный 3 18 16 2 3 2 2 2" xfId="46991"/>
    <cellStyle name="Обычный 3 18 16 2 3 2 2 2 2" xfId="46992"/>
    <cellStyle name="Обычный 3 18 16 2 3 2 2 3" xfId="46993"/>
    <cellStyle name="Обычный 3 18 16 2 3 2 3" xfId="46994"/>
    <cellStyle name="Обычный 3 18 16 2 3 2 3 2" xfId="46995"/>
    <cellStyle name="Обычный 3 18 16 2 3 2 4" xfId="46996"/>
    <cellStyle name="Обычный 3 18 16 2 3 3" xfId="46997"/>
    <cellStyle name="Обычный 3 18 16 2 3 3 2" xfId="46998"/>
    <cellStyle name="Обычный 3 18 16 2 3 3 2 2" xfId="46999"/>
    <cellStyle name="Обычный 3 18 16 2 3 3 3" xfId="47000"/>
    <cellStyle name="Обычный 3 18 16 2 3 4" xfId="47001"/>
    <cellStyle name="Обычный 3 18 16 2 3 4 2" xfId="47002"/>
    <cellStyle name="Обычный 3 18 16 2 3 5" xfId="47003"/>
    <cellStyle name="Обычный 3 18 16 2 4" xfId="47004"/>
    <cellStyle name="Обычный 3 18 16 2 4 2" xfId="47005"/>
    <cellStyle name="Обычный 3 18 16 2 4 2 2" xfId="47006"/>
    <cellStyle name="Обычный 3 18 16 2 4 2 2 2" xfId="47007"/>
    <cellStyle name="Обычный 3 18 16 2 4 2 3" xfId="47008"/>
    <cellStyle name="Обычный 3 18 16 2 4 3" xfId="47009"/>
    <cellStyle name="Обычный 3 18 16 2 4 3 2" xfId="47010"/>
    <cellStyle name="Обычный 3 18 16 2 4 4" xfId="47011"/>
    <cellStyle name="Обычный 3 18 16 2 5" xfId="47012"/>
    <cellStyle name="Обычный 3 18 16 2 5 2" xfId="47013"/>
    <cellStyle name="Обычный 3 18 16 2 5 2 2" xfId="47014"/>
    <cellStyle name="Обычный 3 18 16 2 5 3" xfId="47015"/>
    <cellStyle name="Обычный 3 18 16 2 6" xfId="47016"/>
    <cellStyle name="Обычный 3 18 16 2 6 2" xfId="47017"/>
    <cellStyle name="Обычный 3 18 16 2 7" xfId="47018"/>
    <cellStyle name="Обычный 3 18 16 3" xfId="47019"/>
    <cellStyle name="Обычный 3 18 16 3 2" xfId="47020"/>
    <cellStyle name="Обычный 3 18 16 3 2 2" xfId="47021"/>
    <cellStyle name="Обычный 3 18 16 3 2 2 2" xfId="47022"/>
    <cellStyle name="Обычный 3 18 16 3 2 2 2 2" xfId="47023"/>
    <cellStyle name="Обычный 3 18 16 3 2 2 3" xfId="47024"/>
    <cellStyle name="Обычный 3 18 16 3 2 3" xfId="47025"/>
    <cellStyle name="Обычный 3 18 16 3 2 3 2" xfId="47026"/>
    <cellStyle name="Обычный 3 18 16 3 2 4" xfId="47027"/>
    <cellStyle name="Обычный 3 18 16 3 3" xfId="47028"/>
    <cellStyle name="Обычный 3 18 16 3 3 2" xfId="47029"/>
    <cellStyle name="Обычный 3 18 16 3 3 2 2" xfId="47030"/>
    <cellStyle name="Обычный 3 18 16 3 3 3" xfId="47031"/>
    <cellStyle name="Обычный 3 18 16 3 4" xfId="47032"/>
    <cellStyle name="Обычный 3 18 16 3 4 2" xfId="47033"/>
    <cellStyle name="Обычный 3 18 16 3 5" xfId="47034"/>
    <cellStyle name="Обычный 3 18 16 4" xfId="47035"/>
    <cellStyle name="Обычный 3 18 16 4 2" xfId="47036"/>
    <cellStyle name="Обычный 3 18 16 4 2 2" xfId="47037"/>
    <cellStyle name="Обычный 3 18 16 4 2 2 2" xfId="47038"/>
    <cellStyle name="Обычный 3 18 16 4 2 2 2 2" xfId="47039"/>
    <cellStyle name="Обычный 3 18 16 4 2 2 3" xfId="47040"/>
    <cellStyle name="Обычный 3 18 16 4 2 3" xfId="47041"/>
    <cellStyle name="Обычный 3 18 16 4 2 3 2" xfId="47042"/>
    <cellStyle name="Обычный 3 18 16 4 2 4" xfId="47043"/>
    <cellStyle name="Обычный 3 18 16 4 3" xfId="47044"/>
    <cellStyle name="Обычный 3 18 16 4 3 2" xfId="47045"/>
    <cellStyle name="Обычный 3 18 16 4 3 2 2" xfId="47046"/>
    <cellStyle name="Обычный 3 18 16 4 3 3" xfId="47047"/>
    <cellStyle name="Обычный 3 18 16 4 4" xfId="47048"/>
    <cellStyle name="Обычный 3 18 16 4 4 2" xfId="47049"/>
    <cellStyle name="Обычный 3 18 16 4 5" xfId="47050"/>
    <cellStyle name="Обычный 3 18 16 5" xfId="47051"/>
    <cellStyle name="Обычный 3 18 16 5 2" xfId="47052"/>
    <cellStyle name="Обычный 3 18 16 5 2 2" xfId="47053"/>
    <cellStyle name="Обычный 3 18 16 5 2 2 2" xfId="47054"/>
    <cellStyle name="Обычный 3 18 16 5 2 3" xfId="47055"/>
    <cellStyle name="Обычный 3 18 16 5 3" xfId="47056"/>
    <cellStyle name="Обычный 3 18 16 5 3 2" xfId="47057"/>
    <cellStyle name="Обычный 3 18 16 5 4" xfId="47058"/>
    <cellStyle name="Обычный 3 18 16 6" xfId="47059"/>
    <cellStyle name="Обычный 3 18 16 6 2" xfId="47060"/>
    <cellStyle name="Обычный 3 18 16 6 2 2" xfId="47061"/>
    <cellStyle name="Обычный 3 18 16 6 3" xfId="47062"/>
    <cellStyle name="Обычный 3 18 16 7" xfId="47063"/>
    <cellStyle name="Обычный 3 18 16 7 2" xfId="47064"/>
    <cellStyle name="Обычный 3 18 16 8" xfId="47065"/>
    <cellStyle name="Обычный 3 18 17" xfId="47066"/>
    <cellStyle name="Обычный 3 18 17 2" xfId="47067"/>
    <cellStyle name="Обычный 3 18 17 2 2" xfId="47068"/>
    <cellStyle name="Обычный 3 18 17 2 2 2" xfId="47069"/>
    <cellStyle name="Обычный 3 18 17 2 2 2 2" xfId="47070"/>
    <cellStyle name="Обычный 3 18 17 2 2 2 2 2" xfId="47071"/>
    <cellStyle name="Обычный 3 18 17 2 2 2 2 2 2" xfId="47072"/>
    <cellStyle name="Обычный 3 18 17 2 2 2 2 3" xfId="47073"/>
    <cellStyle name="Обычный 3 18 17 2 2 2 3" xfId="47074"/>
    <cellStyle name="Обычный 3 18 17 2 2 2 3 2" xfId="47075"/>
    <cellStyle name="Обычный 3 18 17 2 2 2 4" xfId="47076"/>
    <cellStyle name="Обычный 3 18 17 2 2 3" xfId="47077"/>
    <cellStyle name="Обычный 3 18 17 2 2 3 2" xfId="47078"/>
    <cellStyle name="Обычный 3 18 17 2 2 3 2 2" xfId="47079"/>
    <cellStyle name="Обычный 3 18 17 2 2 3 3" xfId="47080"/>
    <cellStyle name="Обычный 3 18 17 2 2 4" xfId="47081"/>
    <cellStyle name="Обычный 3 18 17 2 2 4 2" xfId="47082"/>
    <cellStyle name="Обычный 3 18 17 2 2 5" xfId="47083"/>
    <cellStyle name="Обычный 3 18 17 2 3" xfId="47084"/>
    <cellStyle name="Обычный 3 18 17 2 3 2" xfId="47085"/>
    <cellStyle name="Обычный 3 18 17 2 3 2 2" xfId="47086"/>
    <cellStyle name="Обычный 3 18 17 2 3 2 2 2" xfId="47087"/>
    <cellStyle name="Обычный 3 18 17 2 3 2 2 2 2" xfId="47088"/>
    <cellStyle name="Обычный 3 18 17 2 3 2 2 3" xfId="47089"/>
    <cellStyle name="Обычный 3 18 17 2 3 2 3" xfId="47090"/>
    <cellStyle name="Обычный 3 18 17 2 3 2 3 2" xfId="47091"/>
    <cellStyle name="Обычный 3 18 17 2 3 2 4" xfId="47092"/>
    <cellStyle name="Обычный 3 18 17 2 3 3" xfId="47093"/>
    <cellStyle name="Обычный 3 18 17 2 3 3 2" xfId="47094"/>
    <cellStyle name="Обычный 3 18 17 2 3 3 2 2" xfId="47095"/>
    <cellStyle name="Обычный 3 18 17 2 3 3 3" xfId="47096"/>
    <cellStyle name="Обычный 3 18 17 2 3 4" xfId="47097"/>
    <cellStyle name="Обычный 3 18 17 2 3 4 2" xfId="47098"/>
    <cellStyle name="Обычный 3 18 17 2 3 5" xfId="47099"/>
    <cellStyle name="Обычный 3 18 17 2 4" xfId="47100"/>
    <cellStyle name="Обычный 3 18 17 2 4 2" xfId="47101"/>
    <cellStyle name="Обычный 3 18 17 2 4 2 2" xfId="47102"/>
    <cellStyle name="Обычный 3 18 17 2 4 2 2 2" xfId="47103"/>
    <cellStyle name="Обычный 3 18 17 2 4 2 3" xfId="47104"/>
    <cellStyle name="Обычный 3 18 17 2 4 3" xfId="47105"/>
    <cellStyle name="Обычный 3 18 17 2 4 3 2" xfId="47106"/>
    <cellStyle name="Обычный 3 18 17 2 4 4" xfId="47107"/>
    <cellStyle name="Обычный 3 18 17 2 5" xfId="47108"/>
    <cellStyle name="Обычный 3 18 17 2 5 2" xfId="47109"/>
    <cellStyle name="Обычный 3 18 17 2 5 2 2" xfId="47110"/>
    <cellStyle name="Обычный 3 18 17 2 5 3" xfId="47111"/>
    <cellStyle name="Обычный 3 18 17 2 6" xfId="47112"/>
    <cellStyle name="Обычный 3 18 17 2 6 2" xfId="47113"/>
    <cellStyle name="Обычный 3 18 17 2 7" xfId="47114"/>
    <cellStyle name="Обычный 3 18 17 3" xfId="47115"/>
    <cellStyle name="Обычный 3 18 17 3 2" xfId="47116"/>
    <cellStyle name="Обычный 3 18 17 3 2 2" xfId="47117"/>
    <cellStyle name="Обычный 3 18 17 3 2 2 2" xfId="47118"/>
    <cellStyle name="Обычный 3 18 17 3 2 2 2 2" xfId="47119"/>
    <cellStyle name="Обычный 3 18 17 3 2 2 3" xfId="47120"/>
    <cellStyle name="Обычный 3 18 17 3 2 3" xfId="47121"/>
    <cellStyle name="Обычный 3 18 17 3 2 3 2" xfId="47122"/>
    <cellStyle name="Обычный 3 18 17 3 2 4" xfId="47123"/>
    <cellStyle name="Обычный 3 18 17 3 3" xfId="47124"/>
    <cellStyle name="Обычный 3 18 17 3 3 2" xfId="47125"/>
    <cellStyle name="Обычный 3 18 17 3 3 2 2" xfId="47126"/>
    <cellStyle name="Обычный 3 18 17 3 3 3" xfId="47127"/>
    <cellStyle name="Обычный 3 18 17 3 4" xfId="47128"/>
    <cellStyle name="Обычный 3 18 17 3 4 2" xfId="47129"/>
    <cellStyle name="Обычный 3 18 17 3 5" xfId="47130"/>
    <cellStyle name="Обычный 3 18 17 4" xfId="47131"/>
    <cellStyle name="Обычный 3 18 17 4 2" xfId="47132"/>
    <cellStyle name="Обычный 3 18 17 4 2 2" xfId="47133"/>
    <cellStyle name="Обычный 3 18 17 4 2 2 2" xfId="47134"/>
    <cellStyle name="Обычный 3 18 17 4 2 2 2 2" xfId="47135"/>
    <cellStyle name="Обычный 3 18 17 4 2 2 3" xfId="47136"/>
    <cellStyle name="Обычный 3 18 17 4 2 3" xfId="47137"/>
    <cellStyle name="Обычный 3 18 17 4 2 3 2" xfId="47138"/>
    <cellStyle name="Обычный 3 18 17 4 2 4" xfId="47139"/>
    <cellStyle name="Обычный 3 18 17 4 3" xfId="47140"/>
    <cellStyle name="Обычный 3 18 17 4 3 2" xfId="47141"/>
    <cellStyle name="Обычный 3 18 17 4 3 2 2" xfId="47142"/>
    <cellStyle name="Обычный 3 18 17 4 3 3" xfId="47143"/>
    <cellStyle name="Обычный 3 18 17 4 4" xfId="47144"/>
    <cellStyle name="Обычный 3 18 17 4 4 2" xfId="47145"/>
    <cellStyle name="Обычный 3 18 17 4 5" xfId="47146"/>
    <cellStyle name="Обычный 3 18 17 5" xfId="47147"/>
    <cellStyle name="Обычный 3 18 17 5 2" xfId="47148"/>
    <cellStyle name="Обычный 3 18 17 5 2 2" xfId="47149"/>
    <cellStyle name="Обычный 3 18 17 5 2 2 2" xfId="47150"/>
    <cellStyle name="Обычный 3 18 17 5 2 3" xfId="47151"/>
    <cellStyle name="Обычный 3 18 17 5 3" xfId="47152"/>
    <cellStyle name="Обычный 3 18 17 5 3 2" xfId="47153"/>
    <cellStyle name="Обычный 3 18 17 5 4" xfId="47154"/>
    <cellStyle name="Обычный 3 18 17 6" xfId="47155"/>
    <cellStyle name="Обычный 3 18 17 6 2" xfId="47156"/>
    <cellStyle name="Обычный 3 18 17 6 2 2" xfId="47157"/>
    <cellStyle name="Обычный 3 18 17 6 3" xfId="47158"/>
    <cellStyle name="Обычный 3 18 17 7" xfId="47159"/>
    <cellStyle name="Обычный 3 18 17 7 2" xfId="47160"/>
    <cellStyle name="Обычный 3 18 17 8" xfId="47161"/>
    <cellStyle name="Обычный 3 18 18" xfId="47162"/>
    <cellStyle name="Обычный 3 18 18 2" xfId="47163"/>
    <cellStyle name="Обычный 3 18 18 2 2" xfId="47164"/>
    <cellStyle name="Обычный 3 18 18 2 2 2" xfId="47165"/>
    <cellStyle name="Обычный 3 18 18 2 2 2 2" xfId="47166"/>
    <cellStyle name="Обычный 3 18 18 2 2 2 2 2" xfId="47167"/>
    <cellStyle name="Обычный 3 18 18 2 2 2 2 2 2" xfId="47168"/>
    <cellStyle name="Обычный 3 18 18 2 2 2 2 3" xfId="47169"/>
    <cellStyle name="Обычный 3 18 18 2 2 2 3" xfId="47170"/>
    <cellStyle name="Обычный 3 18 18 2 2 2 3 2" xfId="47171"/>
    <cellStyle name="Обычный 3 18 18 2 2 2 4" xfId="47172"/>
    <cellStyle name="Обычный 3 18 18 2 2 3" xfId="47173"/>
    <cellStyle name="Обычный 3 18 18 2 2 3 2" xfId="47174"/>
    <cellStyle name="Обычный 3 18 18 2 2 3 2 2" xfId="47175"/>
    <cellStyle name="Обычный 3 18 18 2 2 3 3" xfId="47176"/>
    <cellStyle name="Обычный 3 18 18 2 2 4" xfId="47177"/>
    <cellStyle name="Обычный 3 18 18 2 2 4 2" xfId="47178"/>
    <cellStyle name="Обычный 3 18 18 2 2 5" xfId="47179"/>
    <cellStyle name="Обычный 3 18 18 2 3" xfId="47180"/>
    <cellStyle name="Обычный 3 18 18 2 3 2" xfId="47181"/>
    <cellStyle name="Обычный 3 18 18 2 3 2 2" xfId="47182"/>
    <cellStyle name="Обычный 3 18 18 2 3 2 2 2" xfId="47183"/>
    <cellStyle name="Обычный 3 18 18 2 3 2 2 2 2" xfId="47184"/>
    <cellStyle name="Обычный 3 18 18 2 3 2 2 3" xfId="47185"/>
    <cellStyle name="Обычный 3 18 18 2 3 2 3" xfId="47186"/>
    <cellStyle name="Обычный 3 18 18 2 3 2 3 2" xfId="47187"/>
    <cellStyle name="Обычный 3 18 18 2 3 2 4" xfId="47188"/>
    <cellStyle name="Обычный 3 18 18 2 3 3" xfId="47189"/>
    <cellStyle name="Обычный 3 18 18 2 3 3 2" xfId="47190"/>
    <cellStyle name="Обычный 3 18 18 2 3 3 2 2" xfId="47191"/>
    <cellStyle name="Обычный 3 18 18 2 3 3 3" xfId="47192"/>
    <cellStyle name="Обычный 3 18 18 2 3 4" xfId="47193"/>
    <cellStyle name="Обычный 3 18 18 2 3 4 2" xfId="47194"/>
    <cellStyle name="Обычный 3 18 18 2 3 5" xfId="47195"/>
    <cellStyle name="Обычный 3 18 18 2 4" xfId="47196"/>
    <cellStyle name="Обычный 3 18 18 2 4 2" xfId="47197"/>
    <cellStyle name="Обычный 3 18 18 2 4 2 2" xfId="47198"/>
    <cellStyle name="Обычный 3 18 18 2 4 2 2 2" xfId="47199"/>
    <cellStyle name="Обычный 3 18 18 2 4 2 3" xfId="47200"/>
    <cellStyle name="Обычный 3 18 18 2 4 3" xfId="47201"/>
    <cellStyle name="Обычный 3 18 18 2 4 3 2" xfId="47202"/>
    <cellStyle name="Обычный 3 18 18 2 4 4" xfId="47203"/>
    <cellStyle name="Обычный 3 18 18 2 5" xfId="47204"/>
    <cellStyle name="Обычный 3 18 18 2 5 2" xfId="47205"/>
    <cellStyle name="Обычный 3 18 18 2 5 2 2" xfId="47206"/>
    <cellStyle name="Обычный 3 18 18 2 5 3" xfId="47207"/>
    <cellStyle name="Обычный 3 18 18 2 6" xfId="47208"/>
    <cellStyle name="Обычный 3 18 18 2 6 2" xfId="47209"/>
    <cellStyle name="Обычный 3 18 18 2 7" xfId="47210"/>
    <cellStyle name="Обычный 3 18 18 3" xfId="47211"/>
    <cellStyle name="Обычный 3 18 18 3 2" xfId="47212"/>
    <cellStyle name="Обычный 3 18 18 3 2 2" xfId="47213"/>
    <cellStyle name="Обычный 3 18 18 3 2 2 2" xfId="47214"/>
    <cellStyle name="Обычный 3 18 18 3 2 2 2 2" xfId="47215"/>
    <cellStyle name="Обычный 3 18 18 3 2 2 3" xfId="47216"/>
    <cellStyle name="Обычный 3 18 18 3 2 3" xfId="47217"/>
    <cellStyle name="Обычный 3 18 18 3 2 3 2" xfId="47218"/>
    <cellStyle name="Обычный 3 18 18 3 2 4" xfId="47219"/>
    <cellStyle name="Обычный 3 18 18 3 3" xfId="47220"/>
    <cellStyle name="Обычный 3 18 18 3 3 2" xfId="47221"/>
    <cellStyle name="Обычный 3 18 18 3 3 2 2" xfId="47222"/>
    <cellStyle name="Обычный 3 18 18 3 3 3" xfId="47223"/>
    <cellStyle name="Обычный 3 18 18 3 4" xfId="47224"/>
    <cellStyle name="Обычный 3 18 18 3 4 2" xfId="47225"/>
    <cellStyle name="Обычный 3 18 18 3 5" xfId="47226"/>
    <cellStyle name="Обычный 3 18 18 4" xfId="47227"/>
    <cellStyle name="Обычный 3 18 18 4 2" xfId="47228"/>
    <cellStyle name="Обычный 3 18 18 4 2 2" xfId="47229"/>
    <cellStyle name="Обычный 3 18 18 4 2 2 2" xfId="47230"/>
    <cellStyle name="Обычный 3 18 18 4 2 2 2 2" xfId="47231"/>
    <cellStyle name="Обычный 3 18 18 4 2 2 3" xfId="47232"/>
    <cellStyle name="Обычный 3 18 18 4 2 3" xfId="47233"/>
    <cellStyle name="Обычный 3 18 18 4 2 3 2" xfId="47234"/>
    <cellStyle name="Обычный 3 18 18 4 2 4" xfId="47235"/>
    <cellStyle name="Обычный 3 18 18 4 3" xfId="47236"/>
    <cellStyle name="Обычный 3 18 18 4 3 2" xfId="47237"/>
    <cellStyle name="Обычный 3 18 18 4 3 2 2" xfId="47238"/>
    <cellStyle name="Обычный 3 18 18 4 3 3" xfId="47239"/>
    <cellStyle name="Обычный 3 18 18 4 4" xfId="47240"/>
    <cellStyle name="Обычный 3 18 18 4 4 2" xfId="47241"/>
    <cellStyle name="Обычный 3 18 18 4 5" xfId="47242"/>
    <cellStyle name="Обычный 3 18 18 5" xfId="47243"/>
    <cellStyle name="Обычный 3 18 18 5 2" xfId="47244"/>
    <cellStyle name="Обычный 3 18 18 5 2 2" xfId="47245"/>
    <cellStyle name="Обычный 3 18 18 5 2 2 2" xfId="47246"/>
    <cellStyle name="Обычный 3 18 18 5 2 3" xfId="47247"/>
    <cellStyle name="Обычный 3 18 18 5 3" xfId="47248"/>
    <cellStyle name="Обычный 3 18 18 5 3 2" xfId="47249"/>
    <cellStyle name="Обычный 3 18 18 5 4" xfId="47250"/>
    <cellStyle name="Обычный 3 18 18 6" xfId="47251"/>
    <cellStyle name="Обычный 3 18 18 6 2" xfId="47252"/>
    <cellStyle name="Обычный 3 18 18 6 2 2" xfId="47253"/>
    <cellStyle name="Обычный 3 18 18 6 3" xfId="47254"/>
    <cellStyle name="Обычный 3 18 18 7" xfId="47255"/>
    <cellStyle name="Обычный 3 18 18 7 2" xfId="47256"/>
    <cellStyle name="Обычный 3 18 18 8" xfId="47257"/>
    <cellStyle name="Обычный 3 18 19" xfId="47258"/>
    <cellStyle name="Обычный 3 18 19 2" xfId="47259"/>
    <cellStyle name="Обычный 3 18 19 2 2" xfId="47260"/>
    <cellStyle name="Обычный 3 18 19 2 2 2" xfId="47261"/>
    <cellStyle name="Обычный 3 18 19 2 2 2 2" xfId="47262"/>
    <cellStyle name="Обычный 3 18 19 2 2 2 2 2" xfId="47263"/>
    <cellStyle name="Обычный 3 18 19 2 2 2 2 2 2" xfId="47264"/>
    <cellStyle name="Обычный 3 18 19 2 2 2 2 3" xfId="47265"/>
    <cellStyle name="Обычный 3 18 19 2 2 2 3" xfId="47266"/>
    <cellStyle name="Обычный 3 18 19 2 2 2 3 2" xfId="47267"/>
    <cellStyle name="Обычный 3 18 19 2 2 2 4" xfId="47268"/>
    <cellStyle name="Обычный 3 18 19 2 2 3" xfId="47269"/>
    <cellStyle name="Обычный 3 18 19 2 2 3 2" xfId="47270"/>
    <cellStyle name="Обычный 3 18 19 2 2 3 2 2" xfId="47271"/>
    <cellStyle name="Обычный 3 18 19 2 2 3 3" xfId="47272"/>
    <cellStyle name="Обычный 3 18 19 2 2 4" xfId="47273"/>
    <cellStyle name="Обычный 3 18 19 2 2 4 2" xfId="47274"/>
    <cellStyle name="Обычный 3 18 19 2 2 5" xfId="47275"/>
    <cellStyle name="Обычный 3 18 19 2 3" xfId="47276"/>
    <cellStyle name="Обычный 3 18 19 2 3 2" xfId="47277"/>
    <cellStyle name="Обычный 3 18 19 2 3 2 2" xfId="47278"/>
    <cellStyle name="Обычный 3 18 19 2 3 2 2 2" xfId="47279"/>
    <cellStyle name="Обычный 3 18 19 2 3 2 2 2 2" xfId="47280"/>
    <cellStyle name="Обычный 3 18 19 2 3 2 2 3" xfId="47281"/>
    <cellStyle name="Обычный 3 18 19 2 3 2 3" xfId="47282"/>
    <cellStyle name="Обычный 3 18 19 2 3 2 3 2" xfId="47283"/>
    <cellStyle name="Обычный 3 18 19 2 3 2 4" xfId="47284"/>
    <cellStyle name="Обычный 3 18 19 2 3 3" xfId="47285"/>
    <cellStyle name="Обычный 3 18 19 2 3 3 2" xfId="47286"/>
    <cellStyle name="Обычный 3 18 19 2 3 3 2 2" xfId="47287"/>
    <cellStyle name="Обычный 3 18 19 2 3 3 3" xfId="47288"/>
    <cellStyle name="Обычный 3 18 19 2 3 4" xfId="47289"/>
    <cellStyle name="Обычный 3 18 19 2 3 4 2" xfId="47290"/>
    <cellStyle name="Обычный 3 18 19 2 3 5" xfId="47291"/>
    <cellStyle name="Обычный 3 18 19 2 4" xfId="47292"/>
    <cellStyle name="Обычный 3 18 19 2 4 2" xfId="47293"/>
    <cellStyle name="Обычный 3 18 19 2 4 2 2" xfId="47294"/>
    <cellStyle name="Обычный 3 18 19 2 4 2 2 2" xfId="47295"/>
    <cellStyle name="Обычный 3 18 19 2 4 2 3" xfId="47296"/>
    <cellStyle name="Обычный 3 18 19 2 4 3" xfId="47297"/>
    <cellStyle name="Обычный 3 18 19 2 4 3 2" xfId="47298"/>
    <cellStyle name="Обычный 3 18 19 2 4 4" xfId="47299"/>
    <cellStyle name="Обычный 3 18 19 2 5" xfId="47300"/>
    <cellStyle name="Обычный 3 18 19 2 5 2" xfId="47301"/>
    <cellStyle name="Обычный 3 18 19 2 5 2 2" xfId="47302"/>
    <cellStyle name="Обычный 3 18 19 2 5 3" xfId="47303"/>
    <cellStyle name="Обычный 3 18 19 2 6" xfId="47304"/>
    <cellStyle name="Обычный 3 18 19 2 6 2" xfId="47305"/>
    <cellStyle name="Обычный 3 18 19 2 7" xfId="47306"/>
    <cellStyle name="Обычный 3 18 19 3" xfId="47307"/>
    <cellStyle name="Обычный 3 18 19 3 2" xfId="47308"/>
    <cellStyle name="Обычный 3 18 19 3 2 2" xfId="47309"/>
    <cellStyle name="Обычный 3 18 19 3 2 2 2" xfId="47310"/>
    <cellStyle name="Обычный 3 18 19 3 2 2 2 2" xfId="47311"/>
    <cellStyle name="Обычный 3 18 19 3 2 2 3" xfId="47312"/>
    <cellStyle name="Обычный 3 18 19 3 2 3" xfId="47313"/>
    <cellStyle name="Обычный 3 18 19 3 2 3 2" xfId="47314"/>
    <cellStyle name="Обычный 3 18 19 3 2 4" xfId="47315"/>
    <cellStyle name="Обычный 3 18 19 3 3" xfId="47316"/>
    <cellStyle name="Обычный 3 18 19 3 3 2" xfId="47317"/>
    <cellStyle name="Обычный 3 18 19 3 3 2 2" xfId="47318"/>
    <cellStyle name="Обычный 3 18 19 3 3 3" xfId="47319"/>
    <cellStyle name="Обычный 3 18 19 3 4" xfId="47320"/>
    <cellStyle name="Обычный 3 18 19 3 4 2" xfId="47321"/>
    <cellStyle name="Обычный 3 18 19 3 5" xfId="47322"/>
    <cellStyle name="Обычный 3 18 19 4" xfId="47323"/>
    <cellStyle name="Обычный 3 18 19 4 2" xfId="47324"/>
    <cellStyle name="Обычный 3 18 19 4 2 2" xfId="47325"/>
    <cellStyle name="Обычный 3 18 19 4 2 2 2" xfId="47326"/>
    <cellStyle name="Обычный 3 18 19 4 2 2 2 2" xfId="47327"/>
    <cellStyle name="Обычный 3 18 19 4 2 2 3" xfId="47328"/>
    <cellStyle name="Обычный 3 18 19 4 2 3" xfId="47329"/>
    <cellStyle name="Обычный 3 18 19 4 2 3 2" xfId="47330"/>
    <cellStyle name="Обычный 3 18 19 4 2 4" xfId="47331"/>
    <cellStyle name="Обычный 3 18 19 4 3" xfId="47332"/>
    <cellStyle name="Обычный 3 18 19 4 3 2" xfId="47333"/>
    <cellStyle name="Обычный 3 18 19 4 3 2 2" xfId="47334"/>
    <cellStyle name="Обычный 3 18 19 4 3 3" xfId="47335"/>
    <cellStyle name="Обычный 3 18 19 4 4" xfId="47336"/>
    <cellStyle name="Обычный 3 18 19 4 4 2" xfId="47337"/>
    <cellStyle name="Обычный 3 18 19 4 5" xfId="47338"/>
    <cellStyle name="Обычный 3 18 19 5" xfId="47339"/>
    <cellStyle name="Обычный 3 18 19 5 2" xfId="47340"/>
    <cellStyle name="Обычный 3 18 19 5 2 2" xfId="47341"/>
    <cellStyle name="Обычный 3 18 19 5 2 2 2" xfId="47342"/>
    <cellStyle name="Обычный 3 18 19 5 2 3" xfId="47343"/>
    <cellStyle name="Обычный 3 18 19 5 3" xfId="47344"/>
    <cellStyle name="Обычный 3 18 19 5 3 2" xfId="47345"/>
    <cellStyle name="Обычный 3 18 19 5 4" xfId="47346"/>
    <cellStyle name="Обычный 3 18 19 6" xfId="47347"/>
    <cellStyle name="Обычный 3 18 19 6 2" xfId="47348"/>
    <cellStyle name="Обычный 3 18 19 6 2 2" xfId="47349"/>
    <cellStyle name="Обычный 3 18 19 6 3" xfId="47350"/>
    <cellStyle name="Обычный 3 18 19 7" xfId="47351"/>
    <cellStyle name="Обычный 3 18 19 7 2" xfId="47352"/>
    <cellStyle name="Обычный 3 18 19 8" xfId="47353"/>
    <cellStyle name="Обычный 3 18 2" xfId="47354"/>
    <cellStyle name="Обычный 3 18 2 2" xfId="47355"/>
    <cellStyle name="Обычный 3 18 2 2 2" xfId="47356"/>
    <cellStyle name="Обычный 3 18 2 2 2 2" xfId="47357"/>
    <cellStyle name="Обычный 3 18 2 2 2 2 2" xfId="47358"/>
    <cellStyle name="Обычный 3 18 2 2 2 2 2 2" xfId="47359"/>
    <cellStyle name="Обычный 3 18 2 2 2 2 2 2 2" xfId="47360"/>
    <cellStyle name="Обычный 3 18 2 2 2 2 2 3" xfId="47361"/>
    <cellStyle name="Обычный 3 18 2 2 2 2 3" xfId="47362"/>
    <cellStyle name="Обычный 3 18 2 2 2 2 3 2" xfId="47363"/>
    <cellStyle name="Обычный 3 18 2 2 2 2 4" xfId="47364"/>
    <cellStyle name="Обычный 3 18 2 2 2 3" xfId="47365"/>
    <cellStyle name="Обычный 3 18 2 2 2 3 2" xfId="47366"/>
    <cellStyle name="Обычный 3 18 2 2 2 3 2 2" xfId="47367"/>
    <cellStyle name="Обычный 3 18 2 2 2 3 3" xfId="47368"/>
    <cellStyle name="Обычный 3 18 2 2 2 4" xfId="47369"/>
    <cellStyle name="Обычный 3 18 2 2 2 4 2" xfId="47370"/>
    <cellStyle name="Обычный 3 18 2 2 2 5" xfId="47371"/>
    <cellStyle name="Обычный 3 18 2 2 3" xfId="47372"/>
    <cellStyle name="Обычный 3 18 2 2 3 2" xfId="47373"/>
    <cellStyle name="Обычный 3 18 2 2 3 2 2" xfId="47374"/>
    <cellStyle name="Обычный 3 18 2 2 3 2 2 2" xfId="47375"/>
    <cellStyle name="Обычный 3 18 2 2 3 2 2 2 2" xfId="47376"/>
    <cellStyle name="Обычный 3 18 2 2 3 2 2 3" xfId="47377"/>
    <cellStyle name="Обычный 3 18 2 2 3 2 3" xfId="47378"/>
    <cellStyle name="Обычный 3 18 2 2 3 2 3 2" xfId="47379"/>
    <cellStyle name="Обычный 3 18 2 2 3 2 4" xfId="47380"/>
    <cellStyle name="Обычный 3 18 2 2 3 3" xfId="47381"/>
    <cellStyle name="Обычный 3 18 2 2 3 3 2" xfId="47382"/>
    <cellStyle name="Обычный 3 18 2 2 3 3 2 2" xfId="47383"/>
    <cellStyle name="Обычный 3 18 2 2 3 3 3" xfId="47384"/>
    <cellStyle name="Обычный 3 18 2 2 3 4" xfId="47385"/>
    <cellStyle name="Обычный 3 18 2 2 3 4 2" xfId="47386"/>
    <cellStyle name="Обычный 3 18 2 2 3 5" xfId="47387"/>
    <cellStyle name="Обычный 3 18 2 2 4" xfId="47388"/>
    <cellStyle name="Обычный 3 18 2 2 4 2" xfId="47389"/>
    <cellStyle name="Обычный 3 18 2 2 4 2 2" xfId="47390"/>
    <cellStyle name="Обычный 3 18 2 2 4 2 2 2" xfId="47391"/>
    <cellStyle name="Обычный 3 18 2 2 4 2 3" xfId="47392"/>
    <cellStyle name="Обычный 3 18 2 2 4 3" xfId="47393"/>
    <cellStyle name="Обычный 3 18 2 2 4 3 2" xfId="47394"/>
    <cellStyle name="Обычный 3 18 2 2 4 4" xfId="47395"/>
    <cellStyle name="Обычный 3 18 2 2 5" xfId="47396"/>
    <cellStyle name="Обычный 3 18 2 2 5 2" xfId="47397"/>
    <cellStyle name="Обычный 3 18 2 2 5 2 2" xfId="47398"/>
    <cellStyle name="Обычный 3 18 2 2 5 3" xfId="47399"/>
    <cellStyle name="Обычный 3 18 2 2 6" xfId="47400"/>
    <cellStyle name="Обычный 3 18 2 2 6 2" xfId="47401"/>
    <cellStyle name="Обычный 3 18 2 2 7" xfId="47402"/>
    <cellStyle name="Обычный 3 18 2 3" xfId="47403"/>
    <cellStyle name="Обычный 3 18 2 3 2" xfId="47404"/>
    <cellStyle name="Обычный 3 18 2 3 2 2" xfId="47405"/>
    <cellStyle name="Обычный 3 18 2 3 2 2 2" xfId="47406"/>
    <cellStyle name="Обычный 3 18 2 3 2 2 2 2" xfId="47407"/>
    <cellStyle name="Обычный 3 18 2 3 2 2 3" xfId="47408"/>
    <cellStyle name="Обычный 3 18 2 3 2 3" xfId="47409"/>
    <cellStyle name="Обычный 3 18 2 3 2 3 2" xfId="47410"/>
    <cellStyle name="Обычный 3 18 2 3 2 4" xfId="47411"/>
    <cellStyle name="Обычный 3 18 2 3 3" xfId="47412"/>
    <cellStyle name="Обычный 3 18 2 3 3 2" xfId="47413"/>
    <cellStyle name="Обычный 3 18 2 3 3 2 2" xfId="47414"/>
    <cellStyle name="Обычный 3 18 2 3 3 3" xfId="47415"/>
    <cellStyle name="Обычный 3 18 2 3 4" xfId="47416"/>
    <cellStyle name="Обычный 3 18 2 3 4 2" xfId="47417"/>
    <cellStyle name="Обычный 3 18 2 3 5" xfId="47418"/>
    <cellStyle name="Обычный 3 18 2 4" xfId="47419"/>
    <cellStyle name="Обычный 3 18 2 4 2" xfId="47420"/>
    <cellStyle name="Обычный 3 18 2 4 2 2" xfId="47421"/>
    <cellStyle name="Обычный 3 18 2 4 2 2 2" xfId="47422"/>
    <cellStyle name="Обычный 3 18 2 4 2 2 2 2" xfId="47423"/>
    <cellStyle name="Обычный 3 18 2 4 2 2 3" xfId="47424"/>
    <cellStyle name="Обычный 3 18 2 4 2 3" xfId="47425"/>
    <cellStyle name="Обычный 3 18 2 4 2 3 2" xfId="47426"/>
    <cellStyle name="Обычный 3 18 2 4 2 4" xfId="47427"/>
    <cellStyle name="Обычный 3 18 2 4 3" xfId="47428"/>
    <cellStyle name="Обычный 3 18 2 4 3 2" xfId="47429"/>
    <cellStyle name="Обычный 3 18 2 4 3 2 2" xfId="47430"/>
    <cellStyle name="Обычный 3 18 2 4 3 3" xfId="47431"/>
    <cellStyle name="Обычный 3 18 2 4 4" xfId="47432"/>
    <cellStyle name="Обычный 3 18 2 4 4 2" xfId="47433"/>
    <cellStyle name="Обычный 3 18 2 4 5" xfId="47434"/>
    <cellStyle name="Обычный 3 18 2 5" xfId="47435"/>
    <cellStyle name="Обычный 3 18 2 5 2" xfId="47436"/>
    <cellStyle name="Обычный 3 18 2 5 2 2" xfId="47437"/>
    <cellStyle name="Обычный 3 18 2 5 2 2 2" xfId="47438"/>
    <cellStyle name="Обычный 3 18 2 5 2 3" xfId="47439"/>
    <cellStyle name="Обычный 3 18 2 5 3" xfId="47440"/>
    <cellStyle name="Обычный 3 18 2 5 3 2" xfId="47441"/>
    <cellStyle name="Обычный 3 18 2 5 4" xfId="47442"/>
    <cellStyle name="Обычный 3 18 2 6" xfId="47443"/>
    <cellStyle name="Обычный 3 18 2 6 2" xfId="47444"/>
    <cellStyle name="Обычный 3 18 2 6 2 2" xfId="47445"/>
    <cellStyle name="Обычный 3 18 2 6 3" xfId="47446"/>
    <cellStyle name="Обычный 3 18 2 7" xfId="47447"/>
    <cellStyle name="Обычный 3 18 2 7 2" xfId="47448"/>
    <cellStyle name="Обычный 3 18 2 8" xfId="47449"/>
    <cellStyle name="Обычный 3 18 20" xfId="47450"/>
    <cellStyle name="Обычный 3 18 20 2" xfId="47451"/>
    <cellStyle name="Обычный 3 18 20 2 2" xfId="47452"/>
    <cellStyle name="Обычный 3 18 20 2 2 2" xfId="47453"/>
    <cellStyle name="Обычный 3 18 20 2 2 2 2" xfId="47454"/>
    <cellStyle name="Обычный 3 18 20 2 2 2 2 2" xfId="47455"/>
    <cellStyle name="Обычный 3 18 20 2 2 2 2 2 2" xfId="47456"/>
    <cellStyle name="Обычный 3 18 20 2 2 2 2 3" xfId="47457"/>
    <cellStyle name="Обычный 3 18 20 2 2 2 3" xfId="47458"/>
    <cellStyle name="Обычный 3 18 20 2 2 2 3 2" xfId="47459"/>
    <cellStyle name="Обычный 3 18 20 2 2 2 4" xfId="47460"/>
    <cellStyle name="Обычный 3 18 20 2 2 3" xfId="47461"/>
    <cellStyle name="Обычный 3 18 20 2 2 3 2" xfId="47462"/>
    <cellStyle name="Обычный 3 18 20 2 2 3 2 2" xfId="47463"/>
    <cellStyle name="Обычный 3 18 20 2 2 3 3" xfId="47464"/>
    <cellStyle name="Обычный 3 18 20 2 2 4" xfId="47465"/>
    <cellStyle name="Обычный 3 18 20 2 2 4 2" xfId="47466"/>
    <cellStyle name="Обычный 3 18 20 2 2 5" xfId="47467"/>
    <cellStyle name="Обычный 3 18 20 2 3" xfId="47468"/>
    <cellStyle name="Обычный 3 18 20 2 3 2" xfId="47469"/>
    <cellStyle name="Обычный 3 18 20 2 3 2 2" xfId="47470"/>
    <cellStyle name="Обычный 3 18 20 2 3 2 2 2" xfId="47471"/>
    <cellStyle name="Обычный 3 18 20 2 3 2 2 2 2" xfId="47472"/>
    <cellStyle name="Обычный 3 18 20 2 3 2 2 3" xfId="47473"/>
    <cellStyle name="Обычный 3 18 20 2 3 2 3" xfId="47474"/>
    <cellStyle name="Обычный 3 18 20 2 3 2 3 2" xfId="47475"/>
    <cellStyle name="Обычный 3 18 20 2 3 2 4" xfId="47476"/>
    <cellStyle name="Обычный 3 18 20 2 3 3" xfId="47477"/>
    <cellStyle name="Обычный 3 18 20 2 3 3 2" xfId="47478"/>
    <cellStyle name="Обычный 3 18 20 2 3 3 2 2" xfId="47479"/>
    <cellStyle name="Обычный 3 18 20 2 3 3 3" xfId="47480"/>
    <cellStyle name="Обычный 3 18 20 2 3 4" xfId="47481"/>
    <cellStyle name="Обычный 3 18 20 2 3 4 2" xfId="47482"/>
    <cellStyle name="Обычный 3 18 20 2 3 5" xfId="47483"/>
    <cellStyle name="Обычный 3 18 20 2 4" xfId="47484"/>
    <cellStyle name="Обычный 3 18 20 2 4 2" xfId="47485"/>
    <cellStyle name="Обычный 3 18 20 2 4 2 2" xfId="47486"/>
    <cellStyle name="Обычный 3 18 20 2 4 2 2 2" xfId="47487"/>
    <cellStyle name="Обычный 3 18 20 2 4 2 3" xfId="47488"/>
    <cellStyle name="Обычный 3 18 20 2 4 3" xfId="47489"/>
    <cellStyle name="Обычный 3 18 20 2 4 3 2" xfId="47490"/>
    <cellStyle name="Обычный 3 18 20 2 4 4" xfId="47491"/>
    <cellStyle name="Обычный 3 18 20 2 5" xfId="47492"/>
    <cellStyle name="Обычный 3 18 20 2 5 2" xfId="47493"/>
    <cellStyle name="Обычный 3 18 20 2 5 2 2" xfId="47494"/>
    <cellStyle name="Обычный 3 18 20 2 5 3" xfId="47495"/>
    <cellStyle name="Обычный 3 18 20 2 6" xfId="47496"/>
    <cellStyle name="Обычный 3 18 20 2 6 2" xfId="47497"/>
    <cellStyle name="Обычный 3 18 20 2 7" xfId="47498"/>
    <cellStyle name="Обычный 3 18 20 3" xfId="47499"/>
    <cellStyle name="Обычный 3 18 20 3 2" xfId="47500"/>
    <cellStyle name="Обычный 3 18 20 3 2 2" xfId="47501"/>
    <cellStyle name="Обычный 3 18 20 3 2 2 2" xfId="47502"/>
    <cellStyle name="Обычный 3 18 20 3 2 2 2 2" xfId="47503"/>
    <cellStyle name="Обычный 3 18 20 3 2 2 3" xfId="47504"/>
    <cellStyle name="Обычный 3 18 20 3 2 3" xfId="47505"/>
    <cellStyle name="Обычный 3 18 20 3 2 3 2" xfId="47506"/>
    <cellStyle name="Обычный 3 18 20 3 2 4" xfId="47507"/>
    <cellStyle name="Обычный 3 18 20 3 3" xfId="47508"/>
    <cellStyle name="Обычный 3 18 20 3 3 2" xfId="47509"/>
    <cellStyle name="Обычный 3 18 20 3 3 2 2" xfId="47510"/>
    <cellStyle name="Обычный 3 18 20 3 3 3" xfId="47511"/>
    <cellStyle name="Обычный 3 18 20 3 4" xfId="47512"/>
    <cellStyle name="Обычный 3 18 20 3 4 2" xfId="47513"/>
    <cellStyle name="Обычный 3 18 20 3 5" xfId="47514"/>
    <cellStyle name="Обычный 3 18 20 4" xfId="47515"/>
    <cellStyle name="Обычный 3 18 20 4 2" xfId="47516"/>
    <cellStyle name="Обычный 3 18 20 4 2 2" xfId="47517"/>
    <cellStyle name="Обычный 3 18 20 4 2 2 2" xfId="47518"/>
    <cellStyle name="Обычный 3 18 20 4 2 2 2 2" xfId="47519"/>
    <cellStyle name="Обычный 3 18 20 4 2 2 3" xfId="47520"/>
    <cellStyle name="Обычный 3 18 20 4 2 3" xfId="47521"/>
    <cellStyle name="Обычный 3 18 20 4 2 3 2" xfId="47522"/>
    <cellStyle name="Обычный 3 18 20 4 2 4" xfId="47523"/>
    <cellStyle name="Обычный 3 18 20 4 3" xfId="47524"/>
    <cellStyle name="Обычный 3 18 20 4 3 2" xfId="47525"/>
    <cellStyle name="Обычный 3 18 20 4 3 2 2" xfId="47526"/>
    <cellStyle name="Обычный 3 18 20 4 3 3" xfId="47527"/>
    <cellStyle name="Обычный 3 18 20 4 4" xfId="47528"/>
    <cellStyle name="Обычный 3 18 20 4 4 2" xfId="47529"/>
    <cellStyle name="Обычный 3 18 20 4 5" xfId="47530"/>
    <cellStyle name="Обычный 3 18 20 5" xfId="47531"/>
    <cellStyle name="Обычный 3 18 20 5 2" xfId="47532"/>
    <cellStyle name="Обычный 3 18 20 5 2 2" xfId="47533"/>
    <cellStyle name="Обычный 3 18 20 5 2 2 2" xfId="47534"/>
    <cellStyle name="Обычный 3 18 20 5 2 3" xfId="47535"/>
    <cellStyle name="Обычный 3 18 20 5 3" xfId="47536"/>
    <cellStyle name="Обычный 3 18 20 5 3 2" xfId="47537"/>
    <cellStyle name="Обычный 3 18 20 5 4" xfId="47538"/>
    <cellStyle name="Обычный 3 18 20 6" xfId="47539"/>
    <cellStyle name="Обычный 3 18 20 6 2" xfId="47540"/>
    <cellStyle name="Обычный 3 18 20 6 2 2" xfId="47541"/>
    <cellStyle name="Обычный 3 18 20 6 3" xfId="47542"/>
    <cellStyle name="Обычный 3 18 20 7" xfId="47543"/>
    <cellStyle name="Обычный 3 18 20 7 2" xfId="47544"/>
    <cellStyle name="Обычный 3 18 20 8" xfId="47545"/>
    <cellStyle name="Обычный 3 18 21" xfId="47546"/>
    <cellStyle name="Обычный 3 18 21 2" xfId="47547"/>
    <cellStyle name="Обычный 3 18 21 2 2" xfId="47548"/>
    <cellStyle name="Обычный 3 18 21 2 2 2" xfId="47549"/>
    <cellStyle name="Обычный 3 18 21 2 2 2 2" xfId="47550"/>
    <cellStyle name="Обычный 3 18 21 2 2 2 2 2" xfId="47551"/>
    <cellStyle name="Обычный 3 18 21 2 2 2 2 2 2" xfId="47552"/>
    <cellStyle name="Обычный 3 18 21 2 2 2 2 3" xfId="47553"/>
    <cellStyle name="Обычный 3 18 21 2 2 2 3" xfId="47554"/>
    <cellStyle name="Обычный 3 18 21 2 2 2 3 2" xfId="47555"/>
    <cellStyle name="Обычный 3 18 21 2 2 2 4" xfId="47556"/>
    <cellStyle name="Обычный 3 18 21 2 2 3" xfId="47557"/>
    <cellStyle name="Обычный 3 18 21 2 2 3 2" xfId="47558"/>
    <cellStyle name="Обычный 3 18 21 2 2 3 2 2" xfId="47559"/>
    <cellStyle name="Обычный 3 18 21 2 2 3 3" xfId="47560"/>
    <cellStyle name="Обычный 3 18 21 2 2 4" xfId="47561"/>
    <cellStyle name="Обычный 3 18 21 2 2 4 2" xfId="47562"/>
    <cellStyle name="Обычный 3 18 21 2 2 5" xfId="47563"/>
    <cellStyle name="Обычный 3 18 21 2 3" xfId="47564"/>
    <cellStyle name="Обычный 3 18 21 2 3 2" xfId="47565"/>
    <cellStyle name="Обычный 3 18 21 2 3 2 2" xfId="47566"/>
    <cellStyle name="Обычный 3 18 21 2 3 2 2 2" xfId="47567"/>
    <cellStyle name="Обычный 3 18 21 2 3 2 2 2 2" xfId="47568"/>
    <cellStyle name="Обычный 3 18 21 2 3 2 2 3" xfId="47569"/>
    <cellStyle name="Обычный 3 18 21 2 3 2 3" xfId="47570"/>
    <cellStyle name="Обычный 3 18 21 2 3 2 3 2" xfId="47571"/>
    <cellStyle name="Обычный 3 18 21 2 3 2 4" xfId="47572"/>
    <cellStyle name="Обычный 3 18 21 2 3 3" xfId="47573"/>
    <cellStyle name="Обычный 3 18 21 2 3 3 2" xfId="47574"/>
    <cellStyle name="Обычный 3 18 21 2 3 3 2 2" xfId="47575"/>
    <cellStyle name="Обычный 3 18 21 2 3 3 3" xfId="47576"/>
    <cellStyle name="Обычный 3 18 21 2 3 4" xfId="47577"/>
    <cellStyle name="Обычный 3 18 21 2 3 4 2" xfId="47578"/>
    <cellStyle name="Обычный 3 18 21 2 3 5" xfId="47579"/>
    <cellStyle name="Обычный 3 18 21 2 4" xfId="47580"/>
    <cellStyle name="Обычный 3 18 21 2 4 2" xfId="47581"/>
    <cellStyle name="Обычный 3 18 21 2 4 2 2" xfId="47582"/>
    <cellStyle name="Обычный 3 18 21 2 4 2 2 2" xfId="47583"/>
    <cellStyle name="Обычный 3 18 21 2 4 2 3" xfId="47584"/>
    <cellStyle name="Обычный 3 18 21 2 4 3" xfId="47585"/>
    <cellStyle name="Обычный 3 18 21 2 4 3 2" xfId="47586"/>
    <cellStyle name="Обычный 3 18 21 2 4 4" xfId="47587"/>
    <cellStyle name="Обычный 3 18 21 2 5" xfId="47588"/>
    <cellStyle name="Обычный 3 18 21 2 5 2" xfId="47589"/>
    <cellStyle name="Обычный 3 18 21 2 5 2 2" xfId="47590"/>
    <cellStyle name="Обычный 3 18 21 2 5 3" xfId="47591"/>
    <cellStyle name="Обычный 3 18 21 2 6" xfId="47592"/>
    <cellStyle name="Обычный 3 18 21 2 6 2" xfId="47593"/>
    <cellStyle name="Обычный 3 18 21 2 7" xfId="47594"/>
    <cellStyle name="Обычный 3 18 21 3" xfId="47595"/>
    <cellStyle name="Обычный 3 18 21 3 2" xfId="47596"/>
    <cellStyle name="Обычный 3 18 21 3 2 2" xfId="47597"/>
    <cellStyle name="Обычный 3 18 21 3 2 2 2" xfId="47598"/>
    <cellStyle name="Обычный 3 18 21 3 2 2 2 2" xfId="47599"/>
    <cellStyle name="Обычный 3 18 21 3 2 2 3" xfId="47600"/>
    <cellStyle name="Обычный 3 18 21 3 2 3" xfId="47601"/>
    <cellStyle name="Обычный 3 18 21 3 2 3 2" xfId="47602"/>
    <cellStyle name="Обычный 3 18 21 3 2 4" xfId="47603"/>
    <cellStyle name="Обычный 3 18 21 3 3" xfId="47604"/>
    <cellStyle name="Обычный 3 18 21 3 3 2" xfId="47605"/>
    <cellStyle name="Обычный 3 18 21 3 3 2 2" xfId="47606"/>
    <cellStyle name="Обычный 3 18 21 3 3 3" xfId="47607"/>
    <cellStyle name="Обычный 3 18 21 3 4" xfId="47608"/>
    <cellStyle name="Обычный 3 18 21 3 4 2" xfId="47609"/>
    <cellStyle name="Обычный 3 18 21 3 5" xfId="47610"/>
    <cellStyle name="Обычный 3 18 21 4" xfId="47611"/>
    <cellStyle name="Обычный 3 18 21 4 2" xfId="47612"/>
    <cellStyle name="Обычный 3 18 21 4 2 2" xfId="47613"/>
    <cellStyle name="Обычный 3 18 21 4 2 2 2" xfId="47614"/>
    <cellStyle name="Обычный 3 18 21 4 2 2 2 2" xfId="47615"/>
    <cellStyle name="Обычный 3 18 21 4 2 2 3" xfId="47616"/>
    <cellStyle name="Обычный 3 18 21 4 2 3" xfId="47617"/>
    <cellStyle name="Обычный 3 18 21 4 2 3 2" xfId="47618"/>
    <cellStyle name="Обычный 3 18 21 4 2 4" xfId="47619"/>
    <cellStyle name="Обычный 3 18 21 4 3" xfId="47620"/>
    <cellStyle name="Обычный 3 18 21 4 3 2" xfId="47621"/>
    <cellStyle name="Обычный 3 18 21 4 3 2 2" xfId="47622"/>
    <cellStyle name="Обычный 3 18 21 4 3 3" xfId="47623"/>
    <cellStyle name="Обычный 3 18 21 4 4" xfId="47624"/>
    <cellStyle name="Обычный 3 18 21 4 4 2" xfId="47625"/>
    <cellStyle name="Обычный 3 18 21 4 5" xfId="47626"/>
    <cellStyle name="Обычный 3 18 21 5" xfId="47627"/>
    <cellStyle name="Обычный 3 18 21 5 2" xfId="47628"/>
    <cellStyle name="Обычный 3 18 21 5 2 2" xfId="47629"/>
    <cellStyle name="Обычный 3 18 21 5 2 2 2" xfId="47630"/>
    <cellStyle name="Обычный 3 18 21 5 2 3" xfId="47631"/>
    <cellStyle name="Обычный 3 18 21 5 3" xfId="47632"/>
    <cellStyle name="Обычный 3 18 21 5 3 2" xfId="47633"/>
    <cellStyle name="Обычный 3 18 21 5 4" xfId="47634"/>
    <cellStyle name="Обычный 3 18 21 6" xfId="47635"/>
    <cellStyle name="Обычный 3 18 21 6 2" xfId="47636"/>
    <cellStyle name="Обычный 3 18 21 6 2 2" xfId="47637"/>
    <cellStyle name="Обычный 3 18 21 6 3" xfId="47638"/>
    <cellStyle name="Обычный 3 18 21 7" xfId="47639"/>
    <cellStyle name="Обычный 3 18 21 7 2" xfId="47640"/>
    <cellStyle name="Обычный 3 18 21 8" xfId="47641"/>
    <cellStyle name="Обычный 3 18 22" xfId="47642"/>
    <cellStyle name="Обычный 3 18 22 2" xfId="47643"/>
    <cellStyle name="Обычный 3 18 22 2 2" xfId="47644"/>
    <cellStyle name="Обычный 3 18 22 2 2 2" xfId="47645"/>
    <cellStyle name="Обычный 3 18 22 2 2 2 2" xfId="47646"/>
    <cellStyle name="Обычный 3 18 22 2 2 2 2 2" xfId="47647"/>
    <cellStyle name="Обычный 3 18 22 2 2 2 2 2 2" xfId="47648"/>
    <cellStyle name="Обычный 3 18 22 2 2 2 2 3" xfId="47649"/>
    <cellStyle name="Обычный 3 18 22 2 2 2 3" xfId="47650"/>
    <cellStyle name="Обычный 3 18 22 2 2 2 3 2" xfId="47651"/>
    <cellStyle name="Обычный 3 18 22 2 2 2 4" xfId="47652"/>
    <cellStyle name="Обычный 3 18 22 2 2 3" xfId="47653"/>
    <cellStyle name="Обычный 3 18 22 2 2 3 2" xfId="47654"/>
    <cellStyle name="Обычный 3 18 22 2 2 3 2 2" xfId="47655"/>
    <cellStyle name="Обычный 3 18 22 2 2 3 3" xfId="47656"/>
    <cellStyle name="Обычный 3 18 22 2 2 4" xfId="47657"/>
    <cellStyle name="Обычный 3 18 22 2 2 4 2" xfId="47658"/>
    <cellStyle name="Обычный 3 18 22 2 2 5" xfId="47659"/>
    <cellStyle name="Обычный 3 18 22 2 3" xfId="47660"/>
    <cellStyle name="Обычный 3 18 22 2 3 2" xfId="47661"/>
    <cellStyle name="Обычный 3 18 22 2 3 2 2" xfId="47662"/>
    <cellStyle name="Обычный 3 18 22 2 3 2 2 2" xfId="47663"/>
    <cellStyle name="Обычный 3 18 22 2 3 2 2 2 2" xfId="47664"/>
    <cellStyle name="Обычный 3 18 22 2 3 2 2 3" xfId="47665"/>
    <cellStyle name="Обычный 3 18 22 2 3 2 3" xfId="47666"/>
    <cellStyle name="Обычный 3 18 22 2 3 2 3 2" xfId="47667"/>
    <cellStyle name="Обычный 3 18 22 2 3 2 4" xfId="47668"/>
    <cellStyle name="Обычный 3 18 22 2 3 3" xfId="47669"/>
    <cellStyle name="Обычный 3 18 22 2 3 3 2" xfId="47670"/>
    <cellStyle name="Обычный 3 18 22 2 3 3 2 2" xfId="47671"/>
    <cellStyle name="Обычный 3 18 22 2 3 3 3" xfId="47672"/>
    <cellStyle name="Обычный 3 18 22 2 3 4" xfId="47673"/>
    <cellStyle name="Обычный 3 18 22 2 3 4 2" xfId="47674"/>
    <cellStyle name="Обычный 3 18 22 2 3 5" xfId="47675"/>
    <cellStyle name="Обычный 3 18 22 2 4" xfId="47676"/>
    <cellStyle name="Обычный 3 18 22 2 4 2" xfId="47677"/>
    <cellStyle name="Обычный 3 18 22 2 4 2 2" xfId="47678"/>
    <cellStyle name="Обычный 3 18 22 2 4 2 2 2" xfId="47679"/>
    <cellStyle name="Обычный 3 18 22 2 4 2 3" xfId="47680"/>
    <cellStyle name="Обычный 3 18 22 2 4 3" xfId="47681"/>
    <cellStyle name="Обычный 3 18 22 2 4 3 2" xfId="47682"/>
    <cellStyle name="Обычный 3 18 22 2 4 4" xfId="47683"/>
    <cellStyle name="Обычный 3 18 22 2 5" xfId="47684"/>
    <cellStyle name="Обычный 3 18 22 2 5 2" xfId="47685"/>
    <cellStyle name="Обычный 3 18 22 2 5 2 2" xfId="47686"/>
    <cellStyle name="Обычный 3 18 22 2 5 3" xfId="47687"/>
    <cellStyle name="Обычный 3 18 22 2 6" xfId="47688"/>
    <cellStyle name="Обычный 3 18 22 2 6 2" xfId="47689"/>
    <cellStyle name="Обычный 3 18 22 2 7" xfId="47690"/>
    <cellStyle name="Обычный 3 18 22 3" xfId="47691"/>
    <cellStyle name="Обычный 3 18 22 3 2" xfId="47692"/>
    <cellStyle name="Обычный 3 18 22 3 2 2" xfId="47693"/>
    <cellStyle name="Обычный 3 18 22 3 2 2 2" xfId="47694"/>
    <cellStyle name="Обычный 3 18 22 3 2 2 2 2" xfId="47695"/>
    <cellStyle name="Обычный 3 18 22 3 2 2 3" xfId="47696"/>
    <cellStyle name="Обычный 3 18 22 3 2 3" xfId="47697"/>
    <cellStyle name="Обычный 3 18 22 3 2 3 2" xfId="47698"/>
    <cellStyle name="Обычный 3 18 22 3 2 4" xfId="47699"/>
    <cellStyle name="Обычный 3 18 22 3 3" xfId="47700"/>
    <cellStyle name="Обычный 3 18 22 3 3 2" xfId="47701"/>
    <cellStyle name="Обычный 3 18 22 3 3 2 2" xfId="47702"/>
    <cellStyle name="Обычный 3 18 22 3 3 3" xfId="47703"/>
    <cellStyle name="Обычный 3 18 22 3 4" xfId="47704"/>
    <cellStyle name="Обычный 3 18 22 3 4 2" xfId="47705"/>
    <cellStyle name="Обычный 3 18 22 3 5" xfId="47706"/>
    <cellStyle name="Обычный 3 18 22 4" xfId="47707"/>
    <cellStyle name="Обычный 3 18 22 4 2" xfId="47708"/>
    <cellStyle name="Обычный 3 18 22 4 2 2" xfId="47709"/>
    <cellStyle name="Обычный 3 18 22 4 2 2 2" xfId="47710"/>
    <cellStyle name="Обычный 3 18 22 4 2 2 2 2" xfId="47711"/>
    <cellStyle name="Обычный 3 18 22 4 2 2 3" xfId="47712"/>
    <cellStyle name="Обычный 3 18 22 4 2 3" xfId="47713"/>
    <cellStyle name="Обычный 3 18 22 4 2 3 2" xfId="47714"/>
    <cellStyle name="Обычный 3 18 22 4 2 4" xfId="47715"/>
    <cellStyle name="Обычный 3 18 22 4 3" xfId="47716"/>
    <cellStyle name="Обычный 3 18 22 4 3 2" xfId="47717"/>
    <cellStyle name="Обычный 3 18 22 4 3 2 2" xfId="47718"/>
    <cellStyle name="Обычный 3 18 22 4 3 3" xfId="47719"/>
    <cellStyle name="Обычный 3 18 22 4 4" xfId="47720"/>
    <cellStyle name="Обычный 3 18 22 4 4 2" xfId="47721"/>
    <cellStyle name="Обычный 3 18 22 4 5" xfId="47722"/>
    <cellStyle name="Обычный 3 18 22 5" xfId="47723"/>
    <cellStyle name="Обычный 3 18 22 5 2" xfId="47724"/>
    <cellStyle name="Обычный 3 18 22 5 2 2" xfId="47725"/>
    <cellStyle name="Обычный 3 18 22 5 2 2 2" xfId="47726"/>
    <cellStyle name="Обычный 3 18 22 5 2 3" xfId="47727"/>
    <cellStyle name="Обычный 3 18 22 5 3" xfId="47728"/>
    <cellStyle name="Обычный 3 18 22 5 3 2" xfId="47729"/>
    <cellStyle name="Обычный 3 18 22 5 4" xfId="47730"/>
    <cellStyle name="Обычный 3 18 22 6" xfId="47731"/>
    <cellStyle name="Обычный 3 18 22 6 2" xfId="47732"/>
    <cellStyle name="Обычный 3 18 22 6 2 2" xfId="47733"/>
    <cellStyle name="Обычный 3 18 22 6 3" xfId="47734"/>
    <cellStyle name="Обычный 3 18 22 7" xfId="47735"/>
    <cellStyle name="Обычный 3 18 22 7 2" xfId="47736"/>
    <cellStyle name="Обычный 3 18 22 8" xfId="47737"/>
    <cellStyle name="Обычный 3 18 23" xfId="47738"/>
    <cellStyle name="Обычный 3 18 23 2" xfId="47739"/>
    <cellStyle name="Обычный 3 18 23 2 2" xfId="47740"/>
    <cellStyle name="Обычный 3 18 23 2 2 2" xfId="47741"/>
    <cellStyle name="Обычный 3 18 23 2 2 2 2" xfId="47742"/>
    <cellStyle name="Обычный 3 18 23 2 2 2 2 2" xfId="47743"/>
    <cellStyle name="Обычный 3 18 23 2 2 2 2 2 2" xfId="47744"/>
    <cellStyle name="Обычный 3 18 23 2 2 2 2 3" xfId="47745"/>
    <cellStyle name="Обычный 3 18 23 2 2 2 3" xfId="47746"/>
    <cellStyle name="Обычный 3 18 23 2 2 2 3 2" xfId="47747"/>
    <cellStyle name="Обычный 3 18 23 2 2 2 4" xfId="47748"/>
    <cellStyle name="Обычный 3 18 23 2 2 3" xfId="47749"/>
    <cellStyle name="Обычный 3 18 23 2 2 3 2" xfId="47750"/>
    <cellStyle name="Обычный 3 18 23 2 2 3 2 2" xfId="47751"/>
    <cellStyle name="Обычный 3 18 23 2 2 3 3" xfId="47752"/>
    <cellStyle name="Обычный 3 18 23 2 2 4" xfId="47753"/>
    <cellStyle name="Обычный 3 18 23 2 2 4 2" xfId="47754"/>
    <cellStyle name="Обычный 3 18 23 2 2 5" xfId="47755"/>
    <cellStyle name="Обычный 3 18 23 2 3" xfId="47756"/>
    <cellStyle name="Обычный 3 18 23 2 3 2" xfId="47757"/>
    <cellStyle name="Обычный 3 18 23 2 3 2 2" xfId="47758"/>
    <cellStyle name="Обычный 3 18 23 2 3 2 2 2" xfId="47759"/>
    <cellStyle name="Обычный 3 18 23 2 3 2 2 2 2" xfId="47760"/>
    <cellStyle name="Обычный 3 18 23 2 3 2 2 3" xfId="47761"/>
    <cellStyle name="Обычный 3 18 23 2 3 2 3" xfId="47762"/>
    <cellStyle name="Обычный 3 18 23 2 3 2 3 2" xfId="47763"/>
    <cellStyle name="Обычный 3 18 23 2 3 2 4" xfId="47764"/>
    <cellStyle name="Обычный 3 18 23 2 3 3" xfId="47765"/>
    <cellStyle name="Обычный 3 18 23 2 3 3 2" xfId="47766"/>
    <cellStyle name="Обычный 3 18 23 2 3 3 2 2" xfId="47767"/>
    <cellStyle name="Обычный 3 18 23 2 3 3 3" xfId="47768"/>
    <cellStyle name="Обычный 3 18 23 2 3 4" xfId="47769"/>
    <cellStyle name="Обычный 3 18 23 2 3 4 2" xfId="47770"/>
    <cellStyle name="Обычный 3 18 23 2 3 5" xfId="47771"/>
    <cellStyle name="Обычный 3 18 23 2 4" xfId="47772"/>
    <cellStyle name="Обычный 3 18 23 2 4 2" xfId="47773"/>
    <cellStyle name="Обычный 3 18 23 2 4 2 2" xfId="47774"/>
    <cellStyle name="Обычный 3 18 23 2 4 2 2 2" xfId="47775"/>
    <cellStyle name="Обычный 3 18 23 2 4 2 3" xfId="47776"/>
    <cellStyle name="Обычный 3 18 23 2 4 3" xfId="47777"/>
    <cellStyle name="Обычный 3 18 23 2 4 3 2" xfId="47778"/>
    <cellStyle name="Обычный 3 18 23 2 4 4" xfId="47779"/>
    <cellStyle name="Обычный 3 18 23 2 5" xfId="47780"/>
    <cellStyle name="Обычный 3 18 23 2 5 2" xfId="47781"/>
    <cellStyle name="Обычный 3 18 23 2 5 2 2" xfId="47782"/>
    <cellStyle name="Обычный 3 18 23 2 5 3" xfId="47783"/>
    <cellStyle name="Обычный 3 18 23 2 6" xfId="47784"/>
    <cellStyle name="Обычный 3 18 23 2 6 2" xfId="47785"/>
    <cellStyle name="Обычный 3 18 23 2 7" xfId="47786"/>
    <cellStyle name="Обычный 3 18 23 3" xfId="47787"/>
    <cellStyle name="Обычный 3 18 23 3 2" xfId="47788"/>
    <cellStyle name="Обычный 3 18 23 3 2 2" xfId="47789"/>
    <cellStyle name="Обычный 3 18 23 3 2 2 2" xfId="47790"/>
    <cellStyle name="Обычный 3 18 23 3 2 2 2 2" xfId="47791"/>
    <cellStyle name="Обычный 3 18 23 3 2 2 3" xfId="47792"/>
    <cellStyle name="Обычный 3 18 23 3 2 3" xfId="47793"/>
    <cellStyle name="Обычный 3 18 23 3 2 3 2" xfId="47794"/>
    <cellStyle name="Обычный 3 18 23 3 2 4" xfId="47795"/>
    <cellStyle name="Обычный 3 18 23 3 3" xfId="47796"/>
    <cellStyle name="Обычный 3 18 23 3 3 2" xfId="47797"/>
    <cellStyle name="Обычный 3 18 23 3 3 2 2" xfId="47798"/>
    <cellStyle name="Обычный 3 18 23 3 3 3" xfId="47799"/>
    <cellStyle name="Обычный 3 18 23 3 4" xfId="47800"/>
    <cellStyle name="Обычный 3 18 23 3 4 2" xfId="47801"/>
    <cellStyle name="Обычный 3 18 23 3 5" xfId="47802"/>
    <cellStyle name="Обычный 3 18 23 4" xfId="47803"/>
    <cellStyle name="Обычный 3 18 23 4 2" xfId="47804"/>
    <cellStyle name="Обычный 3 18 23 4 2 2" xfId="47805"/>
    <cellStyle name="Обычный 3 18 23 4 2 2 2" xfId="47806"/>
    <cellStyle name="Обычный 3 18 23 4 2 2 2 2" xfId="47807"/>
    <cellStyle name="Обычный 3 18 23 4 2 2 3" xfId="47808"/>
    <cellStyle name="Обычный 3 18 23 4 2 3" xfId="47809"/>
    <cellStyle name="Обычный 3 18 23 4 2 3 2" xfId="47810"/>
    <cellStyle name="Обычный 3 18 23 4 2 4" xfId="47811"/>
    <cellStyle name="Обычный 3 18 23 4 3" xfId="47812"/>
    <cellStyle name="Обычный 3 18 23 4 3 2" xfId="47813"/>
    <cellStyle name="Обычный 3 18 23 4 3 2 2" xfId="47814"/>
    <cellStyle name="Обычный 3 18 23 4 3 3" xfId="47815"/>
    <cellStyle name="Обычный 3 18 23 4 4" xfId="47816"/>
    <cellStyle name="Обычный 3 18 23 4 4 2" xfId="47817"/>
    <cellStyle name="Обычный 3 18 23 4 5" xfId="47818"/>
    <cellStyle name="Обычный 3 18 23 5" xfId="47819"/>
    <cellStyle name="Обычный 3 18 23 5 2" xfId="47820"/>
    <cellStyle name="Обычный 3 18 23 5 2 2" xfId="47821"/>
    <cellStyle name="Обычный 3 18 23 5 2 2 2" xfId="47822"/>
    <cellStyle name="Обычный 3 18 23 5 2 3" xfId="47823"/>
    <cellStyle name="Обычный 3 18 23 5 3" xfId="47824"/>
    <cellStyle name="Обычный 3 18 23 5 3 2" xfId="47825"/>
    <cellStyle name="Обычный 3 18 23 5 4" xfId="47826"/>
    <cellStyle name="Обычный 3 18 23 6" xfId="47827"/>
    <cellStyle name="Обычный 3 18 23 6 2" xfId="47828"/>
    <cellStyle name="Обычный 3 18 23 6 2 2" xfId="47829"/>
    <cellStyle name="Обычный 3 18 23 6 3" xfId="47830"/>
    <cellStyle name="Обычный 3 18 23 7" xfId="47831"/>
    <cellStyle name="Обычный 3 18 23 7 2" xfId="47832"/>
    <cellStyle name="Обычный 3 18 23 8" xfId="47833"/>
    <cellStyle name="Обычный 3 18 24" xfId="47834"/>
    <cellStyle name="Обычный 3 18 24 2" xfId="47835"/>
    <cellStyle name="Обычный 3 18 24 2 2" xfId="47836"/>
    <cellStyle name="Обычный 3 18 24 2 2 2" xfId="47837"/>
    <cellStyle name="Обычный 3 18 24 2 2 2 2" xfId="47838"/>
    <cellStyle name="Обычный 3 18 24 2 2 2 2 2" xfId="47839"/>
    <cellStyle name="Обычный 3 18 24 2 2 2 2 2 2" xfId="47840"/>
    <cellStyle name="Обычный 3 18 24 2 2 2 2 3" xfId="47841"/>
    <cellStyle name="Обычный 3 18 24 2 2 2 3" xfId="47842"/>
    <cellStyle name="Обычный 3 18 24 2 2 2 3 2" xfId="47843"/>
    <cellStyle name="Обычный 3 18 24 2 2 2 4" xfId="47844"/>
    <cellStyle name="Обычный 3 18 24 2 2 3" xfId="47845"/>
    <cellStyle name="Обычный 3 18 24 2 2 3 2" xfId="47846"/>
    <cellStyle name="Обычный 3 18 24 2 2 3 2 2" xfId="47847"/>
    <cellStyle name="Обычный 3 18 24 2 2 3 3" xfId="47848"/>
    <cellStyle name="Обычный 3 18 24 2 2 4" xfId="47849"/>
    <cellStyle name="Обычный 3 18 24 2 2 4 2" xfId="47850"/>
    <cellStyle name="Обычный 3 18 24 2 2 5" xfId="47851"/>
    <cellStyle name="Обычный 3 18 24 2 3" xfId="47852"/>
    <cellStyle name="Обычный 3 18 24 2 3 2" xfId="47853"/>
    <cellStyle name="Обычный 3 18 24 2 3 2 2" xfId="47854"/>
    <cellStyle name="Обычный 3 18 24 2 3 2 2 2" xfId="47855"/>
    <cellStyle name="Обычный 3 18 24 2 3 2 2 2 2" xfId="47856"/>
    <cellStyle name="Обычный 3 18 24 2 3 2 2 3" xfId="47857"/>
    <cellStyle name="Обычный 3 18 24 2 3 2 3" xfId="47858"/>
    <cellStyle name="Обычный 3 18 24 2 3 2 3 2" xfId="47859"/>
    <cellStyle name="Обычный 3 18 24 2 3 2 4" xfId="47860"/>
    <cellStyle name="Обычный 3 18 24 2 3 3" xfId="47861"/>
    <cellStyle name="Обычный 3 18 24 2 3 3 2" xfId="47862"/>
    <cellStyle name="Обычный 3 18 24 2 3 3 2 2" xfId="47863"/>
    <cellStyle name="Обычный 3 18 24 2 3 3 3" xfId="47864"/>
    <cellStyle name="Обычный 3 18 24 2 3 4" xfId="47865"/>
    <cellStyle name="Обычный 3 18 24 2 3 4 2" xfId="47866"/>
    <cellStyle name="Обычный 3 18 24 2 3 5" xfId="47867"/>
    <cellStyle name="Обычный 3 18 24 2 4" xfId="47868"/>
    <cellStyle name="Обычный 3 18 24 2 4 2" xfId="47869"/>
    <cellStyle name="Обычный 3 18 24 2 4 2 2" xfId="47870"/>
    <cellStyle name="Обычный 3 18 24 2 4 2 2 2" xfId="47871"/>
    <cellStyle name="Обычный 3 18 24 2 4 2 3" xfId="47872"/>
    <cellStyle name="Обычный 3 18 24 2 4 3" xfId="47873"/>
    <cellStyle name="Обычный 3 18 24 2 4 3 2" xfId="47874"/>
    <cellStyle name="Обычный 3 18 24 2 4 4" xfId="47875"/>
    <cellStyle name="Обычный 3 18 24 2 5" xfId="47876"/>
    <cellStyle name="Обычный 3 18 24 2 5 2" xfId="47877"/>
    <cellStyle name="Обычный 3 18 24 2 5 2 2" xfId="47878"/>
    <cellStyle name="Обычный 3 18 24 2 5 3" xfId="47879"/>
    <cellStyle name="Обычный 3 18 24 2 6" xfId="47880"/>
    <cellStyle name="Обычный 3 18 24 2 6 2" xfId="47881"/>
    <cellStyle name="Обычный 3 18 24 2 7" xfId="47882"/>
    <cellStyle name="Обычный 3 18 24 3" xfId="47883"/>
    <cellStyle name="Обычный 3 18 24 3 2" xfId="47884"/>
    <cellStyle name="Обычный 3 18 24 3 2 2" xfId="47885"/>
    <cellStyle name="Обычный 3 18 24 3 2 2 2" xfId="47886"/>
    <cellStyle name="Обычный 3 18 24 3 2 2 2 2" xfId="47887"/>
    <cellStyle name="Обычный 3 18 24 3 2 2 3" xfId="47888"/>
    <cellStyle name="Обычный 3 18 24 3 2 3" xfId="47889"/>
    <cellStyle name="Обычный 3 18 24 3 2 3 2" xfId="47890"/>
    <cellStyle name="Обычный 3 18 24 3 2 4" xfId="47891"/>
    <cellStyle name="Обычный 3 18 24 3 3" xfId="47892"/>
    <cellStyle name="Обычный 3 18 24 3 3 2" xfId="47893"/>
    <cellStyle name="Обычный 3 18 24 3 3 2 2" xfId="47894"/>
    <cellStyle name="Обычный 3 18 24 3 3 3" xfId="47895"/>
    <cellStyle name="Обычный 3 18 24 3 4" xfId="47896"/>
    <cellStyle name="Обычный 3 18 24 3 4 2" xfId="47897"/>
    <cellStyle name="Обычный 3 18 24 3 5" xfId="47898"/>
    <cellStyle name="Обычный 3 18 24 4" xfId="47899"/>
    <cellStyle name="Обычный 3 18 24 4 2" xfId="47900"/>
    <cellStyle name="Обычный 3 18 24 4 2 2" xfId="47901"/>
    <cellStyle name="Обычный 3 18 24 4 2 2 2" xfId="47902"/>
    <cellStyle name="Обычный 3 18 24 4 2 2 2 2" xfId="47903"/>
    <cellStyle name="Обычный 3 18 24 4 2 2 3" xfId="47904"/>
    <cellStyle name="Обычный 3 18 24 4 2 3" xfId="47905"/>
    <cellStyle name="Обычный 3 18 24 4 2 3 2" xfId="47906"/>
    <cellStyle name="Обычный 3 18 24 4 2 4" xfId="47907"/>
    <cellStyle name="Обычный 3 18 24 4 3" xfId="47908"/>
    <cellStyle name="Обычный 3 18 24 4 3 2" xfId="47909"/>
    <cellStyle name="Обычный 3 18 24 4 3 2 2" xfId="47910"/>
    <cellStyle name="Обычный 3 18 24 4 3 3" xfId="47911"/>
    <cellStyle name="Обычный 3 18 24 4 4" xfId="47912"/>
    <cellStyle name="Обычный 3 18 24 4 4 2" xfId="47913"/>
    <cellStyle name="Обычный 3 18 24 4 5" xfId="47914"/>
    <cellStyle name="Обычный 3 18 24 5" xfId="47915"/>
    <cellStyle name="Обычный 3 18 24 5 2" xfId="47916"/>
    <cellStyle name="Обычный 3 18 24 5 2 2" xfId="47917"/>
    <cellStyle name="Обычный 3 18 24 5 2 2 2" xfId="47918"/>
    <cellStyle name="Обычный 3 18 24 5 2 3" xfId="47919"/>
    <cellStyle name="Обычный 3 18 24 5 3" xfId="47920"/>
    <cellStyle name="Обычный 3 18 24 5 3 2" xfId="47921"/>
    <cellStyle name="Обычный 3 18 24 5 4" xfId="47922"/>
    <cellStyle name="Обычный 3 18 24 6" xfId="47923"/>
    <cellStyle name="Обычный 3 18 24 6 2" xfId="47924"/>
    <cellStyle name="Обычный 3 18 24 6 2 2" xfId="47925"/>
    <cellStyle name="Обычный 3 18 24 6 3" xfId="47926"/>
    <cellStyle name="Обычный 3 18 24 7" xfId="47927"/>
    <cellStyle name="Обычный 3 18 24 7 2" xfId="47928"/>
    <cellStyle name="Обычный 3 18 24 8" xfId="47929"/>
    <cellStyle name="Обычный 3 18 25" xfId="47930"/>
    <cellStyle name="Обычный 3 18 25 2" xfId="47931"/>
    <cellStyle name="Обычный 3 18 25 2 2" xfId="47932"/>
    <cellStyle name="Обычный 3 18 25 2 2 2" xfId="47933"/>
    <cellStyle name="Обычный 3 18 25 2 2 2 2" xfId="47934"/>
    <cellStyle name="Обычный 3 18 25 2 2 2 2 2" xfId="47935"/>
    <cellStyle name="Обычный 3 18 25 2 2 2 2 2 2" xfId="47936"/>
    <cellStyle name="Обычный 3 18 25 2 2 2 2 3" xfId="47937"/>
    <cellStyle name="Обычный 3 18 25 2 2 2 3" xfId="47938"/>
    <cellStyle name="Обычный 3 18 25 2 2 2 3 2" xfId="47939"/>
    <cellStyle name="Обычный 3 18 25 2 2 2 4" xfId="47940"/>
    <cellStyle name="Обычный 3 18 25 2 2 3" xfId="47941"/>
    <cellStyle name="Обычный 3 18 25 2 2 3 2" xfId="47942"/>
    <cellStyle name="Обычный 3 18 25 2 2 3 2 2" xfId="47943"/>
    <cellStyle name="Обычный 3 18 25 2 2 3 3" xfId="47944"/>
    <cellStyle name="Обычный 3 18 25 2 2 4" xfId="47945"/>
    <cellStyle name="Обычный 3 18 25 2 2 4 2" xfId="47946"/>
    <cellStyle name="Обычный 3 18 25 2 2 5" xfId="47947"/>
    <cellStyle name="Обычный 3 18 25 2 3" xfId="47948"/>
    <cellStyle name="Обычный 3 18 25 2 3 2" xfId="47949"/>
    <cellStyle name="Обычный 3 18 25 2 3 2 2" xfId="47950"/>
    <cellStyle name="Обычный 3 18 25 2 3 2 2 2" xfId="47951"/>
    <cellStyle name="Обычный 3 18 25 2 3 2 2 2 2" xfId="47952"/>
    <cellStyle name="Обычный 3 18 25 2 3 2 2 3" xfId="47953"/>
    <cellStyle name="Обычный 3 18 25 2 3 2 3" xfId="47954"/>
    <cellStyle name="Обычный 3 18 25 2 3 2 3 2" xfId="47955"/>
    <cellStyle name="Обычный 3 18 25 2 3 2 4" xfId="47956"/>
    <cellStyle name="Обычный 3 18 25 2 3 3" xfId="47957"/>
    <cellStyle name="Обычный 3 18 25 2 3 3 2" xfId="47958"/>
    <cellStyle name="Обычный 3 18 25 2 3 3 2 2" xfId="47959"/>
    <cellStyle name="Обычный 3 18 25 2 3 3 3" xfId="47960"/>
    <cellStyle name="Обычный 3 18 25 2 3 4" xfId="47961"/>
    <cellStyle name="Обычный 3 18 25 2 3 4 2" xfId="47962"/>
    <cellStyle name="Обычный 3 18 25 2 3 5" xfId="47963"/>
    <cellStyle name="Обычный 3 18 25 2 4" xfId="47964"/>
    <cellStyle name="Обычный 3 18 25 2 4 2" xfId="47965"/>
    <cellStyle name="Обычный 3 18 25 2 4 2 2" xfId="47966"/>
    <cellStyle name="Обычный 3 18 25 2 4 2 2 2" xfId="47967"/>
    <cellStyle name="Обычный 3 18 25 2 4 2 3" xfId="47968"/>
    <cellStyle name="Обычный 3 18 25 2 4 3" xfId="47969"/>
    <cellStyle name="Обычный 3 18 25 2 4 3 2" xfId="47970"/>
    <cellStyle name="Обычный 3 18 25 2 4 4" xfId="47971"/>
    <cellStyle name="Обычный 3 18 25 2 5" xfId="47972"/>
    <cellStyle name="Обычный 3 18 25 2 5 2" xfId="47973"/>
    <cellStyle name="Обычный 3 18 25 2 5 2 2" xfId="47974"/>
    <cellStyle name="Обычный 3 18 25 2 5 3" xfId="47975"/>
    <cellStyle name="Обычный 3 18 25 2 6" xfId="47976"/>
    <cellStyle name="Обычный 3 18 25 2 6 2" xfId="47977"/>
    <cellStyle name="Обычный 3 18 25 2 7" xfId="47978"/>
    <cellStyle name="Обычный 3 18 25 3" xfId="47979"/>
    <cellStyle name="Обычный 3 18 25 3 2" xfId="47980"/>
    <cellStyle name="Обычный 3 18 25 3 2 2" xfId="47981"/>
    <cellStyle name="Обычный 3 18 25 3 2 2 2" xfId="47982"/>
    <cellStyle name="Обычный 3 18 25 3 2 2 2 2" xfId="47983"/>
    <cellStyle name="Обычный 3 18 25 3 2 2 3" xfId="47984"/>
    <cellStyle name="Обычный 3 18 25 3 2 3" xfId="47985"/>
    <cellStyle name="Обычный 3 18 25 3 2 3 2" xfId="47986"/>
    <cellStyle name="Обычный 3 18 25 3 2 4" xfId="47987"/>
    <cellStyle name="Обычный 3 18 25 3 3" xfId="47988"/>
    <cellStyle name="Обычный 3 18 25 3 3 2" xfId="47989"/>
    <cellStyle name="Обычный 3 18 25 3 3 2 2" xfId="47990"/>
    <cellStyle name="Обычный 3 18 25 3 3 3" xfId="47991"/>
    <cellStyle name="Обычный 3 18 25 3 4" xfId="47992"/>
    <cellStyle name="Обычный 3 18 25 3 4 2" xfId="47993"/>
    <cellStyle name="Обычный 3 18 25 3 5" xfId="47994"/>
    <cellStyle name="Обычный 3 18 25 4" xfId="47995"/>
    <cellStyle name="Обычный 3 18 25 4 2" xfId="47996"/>
    <cellStyle name="Обычный 3 18 25 4 2 2" xfId="47997"/>
    <cellStyle name="Обычный 3 18 25 4 2 2 2" xfId="47998"/>
    <cellStyle name="Обычный 3 18 25 4 2 2 2 2" xfId="47999"/>
    <cellStyle name="Обычный 3 18 25 4 2 2 3" xfId="48000"/>
    <cellStyle name="Обычный 3 18 25 4 2 3" xfId="48001"/>
    <cellStyle name="Обычный 3 18 25 4 2 3 2" xfId="48002"/>
    <cellStyle name="Обычный 3 18 25 4 2 4" xfId="48003"/>
    <cellStyle name="Обычный 3 18 25 4 3" xfId="48004"/>
    <cellStyle name="Обычный 3 18 25 4 3 2" xfId="48005"/>
    <cellStyle name="Обычный 3 18 25 4 3 2 2" xfId="48006"/>
    <cellStyle name="Обычный 3 18 25 4 3 3" xfId="48007"/>
    <cellStyle name="Обычный 3 18 25 4 4" xfId="48008"/>
    <cellStyle name="Обычный 3 18 25 4 4 2" xfId="48009"/>
    <cellStyle name="Обычный 3 18 25 4 5" xfId="48010"/>
    <cellStyle name="Обычный 3 18 25 5" xfId="48011"/>
    <cellStyle name="Обычный 3 18 25 5 2" xfId="48012"/>
    <cellStyle name="Обычный 3 18 25 5 2 2" xfId="48013"/>
    <cellStyle name="Обычный 3 18 25 5 2 2 2" xfId="48014"/>
    <cellStyle name="Обычный 3 18 25 5 2 3" xfId="48015"/>
    <cellStyle name="Обычный 3 18 25 5 3" xfId="48016"/>
    <cellStyle name="Обычный 3 18 25 5 3 2" xfId="48017"/>
    <cellStyle name="Обычный 3 18 25 5 4" xfId="48018"/>
    <cellStyle name="Обычный 3 18 25 6" xfId="48019"/>
    <cellStyle name="Обычный 3 18 25 6 2" xfId="48020"/>
    <cellStyle name="Обычный 3 18 25 6 2 2" xfId="48021"/>
    <cellStyle name="Обычный 3 18 25 6 3" xfId="48022"/>
    <cellStyle name="Обычный 3 18 25 7" xfId="48023"/>
    <cellStyle name="Обычный 3 18 25 7 2" xfId="48024"/>
    <cellStyle name="Обычный 3 18 25 8" xfId="48025"/>
    <cellStyle name="Обычный 3 18 26" xfId="48026"/>
    <cellStyle name="Обычный 3 18 26 2" xfId="48027"/>
    <cellStyle name="Обычный 3 18 26 2 2" xfId="48028"/>
    <cellStyle name="Обычный 3 18 26 2 2 2" xfId="48029"/>
    <cellStyle name="Обычный 3 18 26 2 2 2 2" xfId="48030"/>
    <cellStyle name="Обычный 3 18 26 2 2 2 2 2" xfId="48031"/>
    <cellStyle name="Обычный 3 18 26 2 2 2 2 2 2" xfId="48032"/>
    <cellStyle name="Обычный 3 18 26 2 2 2 2 3" xfId="48033"/>
    <cellStyle name="Обычный 3 18 26 2 2 2 3" xfId="48034"/>
    <cellStyle name="Обычный 3 18 26 2 2 2 3 2" xfId="48035"/>
    <cellStyle name="Обычный 3 18 26 2 2 2 4" xfId="48036"/>
    <cellStyle name="Обычный 3 18 26 2 2 3" xfId="48037"/>
    <cellStyle name="Обычный 3 18 26 2 2 3 2" xfId="48038"/>
    <cellStyle name="Обычный 3 18 26 2 2 3 2 2" xfId="48039"/>
    <cellStyle name="Обычный 3 18 26 2 2 3 3" xfId="48040"/>
    <cellStyle name="Обычный 3 18 26 2 2 4" xfId="48041"/>
    <cellStyle name="Обычный 3 18 26 2 2 4 2" xfId="48042"/>
    <cellStyle name="Обычный 3 18 26 2 2 5" xfId="48043"/>
    <cellStyle name="Обычный 3 18 26 2 3" xfId="48044"/>
    <cellStyle name="Обычный 3 18 26 2 3 2" xfId="48045"/>
    <cellStyle name="Обычный 3 18 26 2 3 2 2" xfId="48046"/>
    <cellStyle name="Обычный 3 18 26 2 3 2 2 2" xfId="48047"/>
    <cellStyle name="Обычный 3 18 26 2 3 2 2 2 2" xfId="48048"/>
    <cellStyle name="Обычный 3 18 26 2 3 2 2 3" xfId="48049"/>
    <cellStyle name="Обычный 3 18 26 2 3 2 3" xfId="48050"/>
    <cellStyle name="Обычный 3 18 26 2 3 2 3 2" xfId="48051"/>
    <cellStyle name="Обычный 3 18 26 2 3 2 4" xfId="48052"/>
    <cellStyle name="Обычный 3 18 26 2 3 3" xfId="48053"/>
    <cellStyle name="Обычный 3 18 26 2 3 3 2" xfId="48054"/>
    <cellStyle name="Обычный 3 18 26 2 3 3 2 2" xfId="48055"/>
    <cellStyle name="Обычный 3 18 26 2 3 3 3" xfId="48056"/>
    <cellStyle name="Обычный 3 18 26 2 3 4" xfId="48057"/>
    <cellStyle name="Обычный 3 18 26 2 3 4 2" xfId="48058"/>
    <cellStyle name="Обычный 3 18 26 2 3 5" xfId="48059"/>
    <cellStyle name="Обычный 3 18 26 2 4" xfId="48060"/>
    <cellStyle name="Обычный 3 18 26 2 4 2" xfId="48061"/>
    <cellStyle name="Обычный 3 18 26 2 4 2 2" xfId="48062"/>
    <cellStyle name="Обычный 3 18 26 2 4 2 2 2" xfId="48063"/>
    <cellStyle name="Обычный 3 18 26 2 4 2 3" xfId="48064"/>
    <cellStyle name="Обычный 3 18 26 2 4 3" xfId="48065"/>
    <cellStyle name="Обычный 3 18 26 2 4 3 2" xfId="48066"/>
    <cellStyle name="Обычный 3 18 26 2 4 4" xfId="48067"/>
    <cellStyle name="Обычный 3 18 26 2 5" xfId="48068"/>
    <cellStyle name="Обычный 3 18 26 2 5 2" xfId="48069"/>
    <cellStyle name="Обычный 3 18 26 2 5 2 2" xfId="48070"/>
    <cellStyle name="Обычный 3 18 26 2 5 3" xfId="48071"/>
    <cellStyle name="Обычный 3 18 26 2 6" xfId="48072"/>
    <cellStyle name="Обычный 3 18 26 2 6 2" xfId="48073"/>
    <cellStyle name="Обычный 3 18 26 2 7" xfId="48074"/>
    <cellStyle name="Обычный 3 18 26 3" xfId="48075"/>
    <cellStyle name="Обычный 3 18 26 3 2" xfId="48076"/>
    <cellStyle name="Обычный 3 18 26 3 2 2" xfId="48077"/>
    <cellStyle name="Обычный 3 18 26 3 2 2 2" xfId="48078"/>
    <cellStyle name="Обычный 3 18 26 3 2 2 2 2" xfId="48079"/>
    <cellStyle name="Обычный 3 18 26 3 2 2 3" xfId="48080"/>
    <cellStyle name="Обычный 3 18 26 3 2 3" xfId="48081"/>
    <cellStyle name="Обычный 3 18 26 3 2 3 2" xfId="48082"/>
    <cellStyle name="Обычный 3 18 26 3 2 4" xfId="48083"/>
    <cellStyle name="Обычный 3 18 26 3 3" xfId="48084"/>
    <cellStyle name="Обычный 3 18 26 3 3 2" xfId="48085"/>
    <cellStyle name="Обычный 3 18 26 3 3 2 2" xfId="48086"/>
    <cellStyle name="Обычный 3 18 26 3 3 3" xfId="48087"/>
    <cellStyle name="Обычный 3 18 26 3 4" xfId="48088"/>
    <cellStyle name="Обычный 3 18 26 3 4 2" xfId="48089"/>
    <cellStyle name="Обычный 3 18 26 3 5" xfId="48090"/>
    <cellStyle name="Обычный 3 18 26 4" xfId="48091"/>
    <cellStyle name="Обычный 3 18 26 4 2" xfId="48092"/>
    <cellStyle name="Обычный 3 18 26 4 2 2" xfId="48093"/>
    <cellStyle name="Обычный 3 18 26 4 2 2 2" xfId="48094"/>
    <cellStyle name="Обычный 3 18 26 4 2 2 2 2" xfId="48095"/>
    <cellStyle name="Обычный 3 18 26 4 2 2 3" xfId="48096"/>
    <cellStyle name="Обычный 3 18 26 4 2 3" xfId="48097"/>
    <cellStyle name="Обычный 3 18 26 4 2 3 2" xfId="48098"/>
    <cellStyle name="Обычный 3 18 26 4 2 4" xfId="48099"/>
    <cellStyle name="Обычный 3 18 26 4 3" xfId="48100"/>
    <cellStyle name="Обычный 3 18 26 4 3 2" xfId="48101"/>
    <cellStyle name="Обычный 3 18 26 4 3 2 2" xfId="48102"/>
    <cellStyle name="Обычный 3 18 26 4 3 3" xfId="48103"/>
    <cellStyle name="Обычный 3 18 26 4 4" xfId="48104"/>
    <cellStyle name="Обычный 3 18 26 4 4 2" xfId="48105"/>
    <cellStyle name="Обычный 3 18 26 4 5" xfId="48106"/>
    <cellStyle name="Обычный 3 18 26 5" xfId="48107"/>
    <cellStyle name="Обычный 3 18 26 5 2" xfId="48108"/>
    <cellStyle name="Обычный 3 18 26 5 2 2" xfId="48109"/>
    <cellStyle name="Обычный 3 18 26 5 2 2 2" xfId="48110"/>
    <cellStyle name="Обычный 3 18 26 5 2 3" xfId="48111"/>
    <cellStyle name="Обычный 3 18 26 5 3" xfId="48112"/>
    <cellStyle name="Обычный 3 18 26 5 3 2" xfId="48113"/>
    <cellStyle name="Обычный 3 18 26 5 4" xfId="48114"/>
    <cellStyle name="Обычный 3 18 26 6" xfId="48115"/>
    <cellStyle name="Обычный 3 18 26 6 2" xfId="48116"/>
    <cellStyle name="Обычный 3 18 26 6 2 2" xfId="48117"/>
    <cellStyle name="Обычный 3 18 26 6 3" xfId="48118"/>
    <cellStyle name="Обычный 3 18 26 7" xfId="48119"/>
    <cellStyle name="Обычный 3 18 26 7 2" xfId="48120"/>
    <cellStyle name="Обычный 3 18 26 8" xfId="48121"/>
    <cellStyle name="Обычный 3 18 27" xfId="48122"/>
    <cellStyle name="Обычный 3 18 27 2" xfId="48123"/>
    <cellStyle name="Обычный 3 18 27 2 2" xfId="48124"/>
    <cellStyle name="Обычный 3 18 27 2 2 2" xfId="48125"/>
    <cellStyle name="Обычный 3 18 27 2 2 2 2" xfId="48126"/>
    <cellStyle name="Обычный 3 18 27 2 2 2 2 2" xfId="48127"/>
    <cellStyle name="Обычный 3 18 27 2 2 2 2 2 2" xfId="48128"/>
    <cellStyle name="Обычный 3 18 27 2 2 2 2 3" xfId="48129"/>
    <cellStyle name="Обычный 3 18 27 2 2 2 3" xfId="48130"/>
    <cellStyle name="Обычный 3 18 27 2 2 2 3 2" xfId="48131"/>
    <cellStyle name="Обычный 3 18 27 2 2 2 4" xfId="48132"/>
    <cellStyle name="Обычный 3 18 27 2 2 3" xfId="48133"/>
    <cellStyle name="Обычный 3 18 27 2 2 3 2" xfId="48134"/>
    <cellStyle name="Обычный 3 18 27 2 2 3 2 2" xfId="48135"/>
    <cellStyle name="Обычный 3 18 27 2 2 3 3" xfId="48136"/>
    <cellStyle name="Обычный 3 18 27 2 2 4" xfId="48137"/>
    <cellStyle name="Обычный 3 18 27 2 2 4 2" xfId="48138"/>
    <cellStyle name="Обычный 3 18 27 2 2 5" xfId="48139"/>
    <cellStyle name="Обычный 3 18 27 2 3" xfId="48140"/>
    <cellStyle name="Обычный 3 18 27 2 3 2" xfId="48141"/>
    <cellStyle name="Обычный 3 18 27 2 3 2 2" xfId="48142"/>
    <cellStyle name="Обычный 3 18 27 2 3 2 2 2" xfId="48143"/>
    <cellStyle name="Обычный 3 18 27 2 3 2 2 2 2" xfId="48144"/>
    <cellStyle name="Обычный 3 18 27 2 3 2 2 3" xfId="48145"/>
    <cellStyle name="Обычный 3 18 27 2 3 2 3" xfId="48146"/>
    <cellStyle name="Обычный 3 18 27 2 3 2 3 2" xfId="48147"/>
    <cellStyle name="Обычный 3 18 27 2 3 2 4" xfId="48148"/>
    <cellStyle name="Обычный 3 18 27 2 3 3" xfId="48149"/>
    <cellStyle name="Обычный 3 18 27 2 3 3 2" xfId="48150"/>
    <cellStyle name="Обычный 3 18 27 2 3 3 2 2" xfId="48151"/>
    <cellStyle name="Обычный 3 18 27 2 3 3 3" xfId="48152"/>
    <cellStyle name="Обычный 3 18 27 2 3 4" xfId="48153"/>
    <cellStyle name="Обычный 3 18 27 2 3 4 2" xfId="48154"/>
    <cellStyle name="Обычный 3 18 27 2 3 5" xfId="48155"/>
    <cellStyle name="Обычный 3 18 27 2 4" xfId="48156"/>
    <cellStyle name="Обычный 3 18 27 2 4 2" xfId="48157"/>
    <cellStyle name="Обычный 3 18 27 2 4 2 2" xfId="48158"/>
    <cellStyle name="Обычный 3 18 27 2 4 2 2 2" xfId="48159"/>
    <cellStyle name="Обычный 3 18 27 2 4 2 3" xfId="48160"/>
    <cellStyle name="Обычный 3 18 27 2 4 3" xfId="48161"/>
    <cellStyle name="Обычный 3 18 27 2 4 3 2" xfId="48162"/>
    <cellStyle name="Обычный 3 18 27 2 4 4" xfId="48163"/>
    <cellStyle name="Обычный 3 18 27 2 5" xfId="48164"/>
    <cellStyle name="Обычный 3 18 27 2 5 2" xfId="48165"/>
    <cellStyle name="Обычный 3 18 27 2 5 2 2" xfId="48166"/>
    <cellStyle name="Обычный 3 18 27 2 5 3" xfId="48167"/>
    <cellStyle name="Обычный 3 18 27 2 6" xfId="48168"/>
    <cellStyle name="Обычный 3 18 27 2 6 2" xfId="48169"/>
    <cellStyle name="Обычный 3 18 27 2 7" xfId="48170"/>
    <cellStyle name="Обычный 3 18 27 3" xfId="48171"/>
    <cellStyle name="Обычный 3 18 27 3 2" xfId="48172"/>
    <cellStyle name="Обычный 3 18 27 3 2 2" xfId="48173"/>
    <cellStyle name="Обычный 3 18 27 3 2 2 2" xfId="48174"/>
    <cellStyle name="Обычный 3 18 27 3 2 2 2 2" xfId="48175"/>
    <cellStyle name="Обычный 3 18 27 3 2 2 3" xfId="48176"/>
    <cellStyle name="Обычный 3 18 27 3 2 3" xfId="48177"/>
    <cellStyle name="Обычный 3 18 27 3 2 3 2" xfId="48178"/>
    <cellStyle name="Обычный 3 18 27 3 2 4" xfId="48179"/>
    <cellStyle name="Обычный 3 18 27 3 3" xfId="48180"/>
    <cellStyle name="Обычный 3 18 27 3 3 2" xfId="48181"/>
    <cellStyle name="Обычный 3 18 27 3 3 2 2" xfId="48182"/>
    <cellStyle name="Обычный 3 18 27 3 3 3" xfId="48183"/>
    <cellStyle name="Обычный 3 18 27 3 4" xfId="48184"/>
    <cellStyle name="Обычный 3 18 27 3 4 2" xfId="48185"/>
    <cellStyle name="Обычный 3 18 27 3 5" xfId="48186"/>
    <cellStyle name="Обычный 3 18 27 4" xfId="48187"/>
    <cellStyle name="Обычный 3 18 27 4 2" xfId="48188"/>
    <cellStyle name="Обычный 3 18 27 4 2 2" xfId="48189"/>
    <cellStyle name="Обычный 3 18 27 4 2 2 2" xfId="48190"/>
    <cellStyle name="Обычный 3 18 27 4 2 2 2 2" xfId="48191"/>
    <cellStyle name="Обычный 3 18 27 4 2 2 3" xfId="48192"/>
    <cellStyle name="Обычный 3 18 27 4 2 3" xfId="48193"/>
    <cellStyle name="Обычный 3 18 27 4 2 3 2" xfId="48194"/>
    <cellStyle name="Обычный 3 18 27 4 2 4" xfId="48195"/>
    <cellStyle name="Обычный 3 18 27 4 3" xfId="48196"/>
    <cellStyle name="Обычный 3 18 27 4 3 2" xfId="48197"/>
    <cellStyle name="Обычный 3 18 27 4 3 2 2" xfId="48198"/>
    <cellStyle name="Обычный 3 18 27 4 3 3" xfId="48199"/>
    <cellStyle name="Обычный 3 18 27 4 4" xfId="48200"/>
    <cellStyle name="Обычный 3 18 27 4 4 2" xfId="48201"/>
    <cellStyle name="Обычный 3 18 27 4 5" xfId="48202"/>
    <cellStyle name="Обычный 3 18 27 5" xfId="48203"/>
    <cellStyle name="Обычный 3 18 27 5 2" xfId="48204"/>
    <cellStyle name="Обычный 3 18 27 5 2 2" xfId="48205"/>
    <cellStyle name="Обычный 3 18 27 5 2 2 2" xfId="48206"/>
    <cellStyle name="Обычный 3 18 27 5 2 3" xfId="48207"/>
    <cellStyle name="Обычный 3 18 27 5 3" xfId="48208"/>
    <cellStyle name="Обычный 3 18 27 5 3 2" xfId="48209"/>
    <cellStyle name="Обычный 3 18 27 5 4" xfId="48210"/>
    <cellStyle name="Обычный 3 18 27 6" xfId="48211"/>
    <cellStyle name="Обычный 3 18 27 6 2" xfId="48212"/>
    <cellStyle name="Обычный 3 18 27 6 2 2" xfId="48213"/>
    <cellStyle name="Обычный 3 18 27 6 3" xfId="48214"/>
    <cellStyle name="Обычный 3 18 27 7" xfId="48215"/>
    <cellStyle name="Обычный 3 18 27 7 2" xfId="48216"/>
    <cellStyle name="Обычный 3 18 27 8" xfId="48217"/>
    <cellStyle name="Обычный 3 18 28" xfId="48218"/>
    <cellStyle name="Обычный 3 18 28 2" xfId="48219"/>
    <cellStyle name="Обычный 3 18 28 2 2" xfId="48220"/>
    <cellStyle name="Обычный 3 18 28 2 2 2" xfId="48221"/>
    <cellStyle name="Обычный 3 18 28 2 2 2 2" xfId="48222"/>
    <cellStyle name="Обычный 3 18 28 2 2 2 2 2" xfId="48223"/>
    <cellStyle name="Обычный 3 18 28 2 2 2 2 2 2" xfId="48224"/>
    <cellStyle name="Обычный 3 18 28 2 2 2 2 3" xfId="48225"/>
    <cellStyle name="Обычный 3 18 28 2 2 2 3" xfId="48226"/>
    <cellStyle name="Обычный 3 18 28 2 2 2 3 2" xfId="48227"/>
    <cellStyle name="Обычный 3 18 28 2 2 2 4" xfId="48228"/>
    <cellStyle name="Обычный 3 18 28 2 2 3" xfId="48229"/>
    <cellStyle name="Обычный 3 18 28 2 2 3 2" xfId="48230"/>
    <cellStyle name="Обычный 3 18 28 2 2 3 2 2" xfId="48231"/>
    <cellStyle name="Обычный 3 18 28 2 2 3 3" xfId="48232"/>
    <cellStyle name="Обычный 3 18 28 2 2 4" xfId="48233"/>
    <cellStyle name="Обычный 3 18 28 2 2 4 2" xfId="48234"/>
    <cellStyle name="Обычный 3 18 28 2 2 5" xfId="48235"/>
    <cellStyle name="Обычный 3 18 28 2 3" xfId="48236"/>
    <cellStyle name="Обычный 3 18 28 2 3 2" xfId="48237"/>
    <cellStyle name="Обычный 3 18 28 2 3 2 2" xfId="48238"/>
    <cellStyle name="Обычный 3 18 28 2 3 2 2 2" xfId="48239"/>
    <cellStyle name="Обычный 3 18 28 2 3 2 2 2 2" xfId="48240"/>
    <cellStyle name="Обычный 3 18 28 2 3 2 2 3" xfId="48241"/>
    <cellStyle name="Обычный 3 18 28 2 3 2 3" xfId="48242"/>
    <cellStyle name="Обычный 3 18 28 2 3 2 3 2" xfId="48243"/>
    <cellStyle name="Обычный 3 18 28 2 3 2 4" xfId="48244"/>
    <cellStyle name="Обычный 3 18 28 2 3 3" xfId="48245"/>
    <cellStyle name="Обычный 3 18 28 2 3 3 2" xfId="48246"/>
    <cellStyle name="Обычный 3 18 28 2 3 3 2 2" xfId="48247"/>
    <cellStyle name="Обычный 3 18 28 2 3 3 3" xfId="48248"/>
    <cellStyle name="Обычный 3 18 28 2 3 4" xfId="48249"/>
    <cellStyle name="Обычный 3 18 28 2 3 4 2" xfId="48250"/>
    <cellStyle name="Обычный 3 18 28 2 3 5" xfId="48251"/>
    <cellStyle name="Обычный 3 18 28 2 4" xfId="48252"/>
    <cellStyle name="Обычный 3 18 28 2 4 2" xfId="48253"/>
    <cellStyle name="Обычный 3 18 28 2 4 2 2" xfId="48254"/>
    <cellStyle name="Обычный 3 18 28 2 4 2 2 2" xfId="48255"/>
    <cellStyle name="Обычный 3 18 28 2 4 2 3" xfId="48256"/>
    <cellStyle name="Обычный 3 18 28 2 4 3" xfId="48257"/>
    <cellStyle name="Обычный 3 18 28 2 4 3 2" xfId="48258"/>
    <cellStyle name="Обычный 3 18 28 2 4 4" xfId="48259"/>
    <cellStyle name="Обычный 3 18 28 2 5" xfId="48260"/>
    <cellStyle name="Обычный 3 18 28 2 5 2" xfId="48261"/>
    <cellStyle name="Обычный 3 18 28 2 5 2 2" xfId="48262"/>
    <cellStyle name="Обычный 3 18 28 2 5 3" xfId="48263"/>
    <cellStyle name="Обычный 3 18 28 2 6" xfId="48264"/>
    <cellStyle name="Обычный 3 18 28 2 6 2" xfId="48265"/>
    <cellStyle name="Обычный 3 18 28 2 7" xfId="48266"/>
    <cellStyle name="Обычный 3 18 28 3" xfId="48267"/>
    <cellStyle name="Обычный 3 18 28 3 2" xfId="48268"/>
    <cellStyle name="Обычный 3 18 28 3 2 2" xfId="48269"/>
    <cellStyle name="Обычный 3 18 28 3 2 2 2" xfId="48270"/>
    <cellStyle name="Обычный 3 18 28 3 2 2 2 2" xfId="48271"/>
    <cellStyle name="Обычный 3 18 28 3 2 2 3" xfId="48272"/>
    <cellStyle name="Обычный 3 18 28 3 2 3" xfId="48273"/>
    <cellStyle name="Обычный 3 18 28 3 2 3 2" xfId="48274"/>
    <cellStyle name="Обычный 3 18 28 3 2 4" xfId="48275"/>
    <cellStyle name="Обычный 3 18 28 3 3" xfId="48276"/>
    <cellStyle name="Обычный 3 18 28 3 3 2" xfId="48277"/>
    <cellStyle name="Обычный 3 18 28 3 3 2 2" xfId="48278"/>
    <cellStyle name="Обычный 3 18 28 3 3 3" xfId="48279"/>
    <cellStyle name="Обычный 3 18 28 3 4" xfId="48280"/>
    <cellStyle name="Обычный 3 18 28 3 4 2" xfId="48281"/>
    <cellStyle name="Обычный 3 18 28 3 5" xfId="48282"/>
    <cellStyle name="Обычный 3 18 28 4" xfId="48283"/>
    <cellStyle name="Обычный 3 18 28 4 2" xfId="48284"/>
    <cellStyle name="Обычный 3 18 28 4 2 2" xfId="48285"/>
    <cellStyle name="Обычный 3 18 28 4 2 2 2" xfId="48286"/>
    <cellStyle name="Обычный 3 18 28 4 2 2 2 2" xfId="48287"/>
    <cellStyle name="Обычный 3 18 28 4 2 2 3" xfId="48288"/>
    <cellStyle name="Обычный 3 18 28 4 2 3" xfId="48289"/>
    <cellStyle name="Обычный 3 18 28 4 2 3 2" xfId="48290"/>
    <cellStyle name="Обычный 3 18 28 4 2 4" xfId="48291"/>
    <cellStyle name="Обычный 3 18 28 4 3" xfId="48292"/>
    <cellStyle name="Обычный 3 18 28 4 3 2" xfId="48293"/>
    <cellStyle name="Обычный 3 18 28 4 3 2 2" xfId="48294"/>
    <cellStyle name="Обычный 3 18 28 4 3 3" xfId="48295"/>
    <cellStyle name="Обычный 3 18 28 4 4" xfId="48296"/>
    <cellStyle name="Обычный 3 18 28 4 4 2" xfId="48297"/>
    <cellStyle name="Обычный 3 18 28 4 5" xfId="48298"/>
    <cellStyle name="Обычный 3 18 28 5" xfId="48299"/>
    <cellStyle name="Обычный 3 18 28 5 2" xfId="48300"/>
    <cellStyle name="Обычный 3 18 28 5 2 2" xfId="48301"/>
    <cellStyle name="Обычный 3 18 28 5 2 2 2" xfId="48302"/>
    <cellStyle name="Обычный 3 18 28 5 2 3" xfId="48303"/>
    <cellStyle name="Обычный 3 18 28 5 3" xfId="48304"/>
    <cellStyle name="Обычный 3 18 28 5 3 2" xfId="48305"/>
    <cellStyle name="Обычный 3 18 28 5 4" xfId="48306"/>
    <cellStyle name="Обычный 3 18 28 6" xfId="48307"/>
    <cellStyle name="Обычный 3 18 28 6 2" xfId="48308"/>
    <cellStyle name="Обычный 3 18 28 6 2 2" xfId="48309"/>
    <cellStyle name="Обычный 3 18 28 6 3" xfId="48310"/>
    <cellStyle name="Обычный 3 18 28 7" xfId="48311"/>
    <cellStyle name="Обычный 3 18 28 7 2" xfId="48312"/>
    <cellStyle name="Обычный 3 18 28 8" xfId="48313"/>
    <cellStyle name="Обычный 3 18 29" xfId="48314"/>
    <cellStyle name="Обычный 3 18 29 2" xfId="48315"/>
    <cellStyle name="Обычный 3 18 29 2 2" xfId="48316"/>
    <cellStyle name="Обычный 3 18 29 2 2 2" xfId="48317"/>
    <cellStyle name="Обычный 3 18 29 2 2 2 2" xfId="48318"/>
    <cellStyle name="Обычный 3 18 29 2 2 2 2 2" xfId="48319"/>
    <cellStyle name="Обычный 3 18 29 2 2 2 2 2 2" xfId="48320"/>
    <cellStyle name="Обычный 3 18 29 2 2 2 2 3" xfId="48321"/>
    <cellStyle name="Обычный 3 18 29 2 2 2 3" xfId="48322"/>
    <cellStyle name="Обычный 3 18 29 2 2 2 3 2" xfId="48323"/>
    <cellStyle name="Обычный 3 18 29 2 2 2 4" xfId="48324"/>
    <cellStyle name="Обычный 3 18 29 2 2 3" xfId="48325"/>
    <cellStyle name="Обычный 3 18 29 2 2 3 2" xfId="48326"/>
    <cellStyle name="Обычный 3 18 29 2 2 3 2 2" xfId="48327"/>
    <cellStyle name="Обычный 3 18 29 2 2 3 3" xfId="48328"/>
    <cellStyle name="Обычный 3 18 29 2 2 4" xfId="48329"/>
    <cellStyle name="Обычный 3 18 29 2 2 4 2" xfId="48330"/>
    <cellStyle name="Обычный 3 18 29 2 2 5" xfId="48331"/>
    <cellStyle name="Обычный 3 18 29 2 3" xfId="48332"/>
    <cellStyle name="Обычный 3 18 29 2 3 2" xfId="48333"/>
    <cellStyle name="Обычный 3 18 29 2 3 2 2" xfId="48334"/>
    <cellStyle name="Обычный 3 18 29 2 3 2 2 2" xfId="48335"/>
    <cellStyle name="Обычный 3 18 29 2 3 2 2 2 2" xfId="48336"/>
    <cellStyle name="Обычный 3 18 29 2 3 2 2 3" xfId="48337"/>
    <cellStyle name="Обычный 3 18 29 2 3 2 3" xfId="48338"/>
    <cellStyle name="Обычный 3 18 29 2 3 2 3 2" xfId="48339"/>
    <cellStyle name="Обычный 3 18 29 2 3 2 4" xfId="48340"/>
    <cellStyle name="Обычный 3 18 29 2 3 3" xfId="48341"/>
    <cellStyle name="Обычный 3 18 29 2 3 3 2" xfId="48342"/>
    <cellStyle name="Обычный 3 18 29 2 3 3 2 2" xfId="48343"/>
    <cellStyle name="Обычный 3 18 29 2 3 3 3" xfId="48344"/>
    <cellStyle name="Обычный 3 18 29 2 3 4" xfId="48345"/>
    <cellStyle name="Обычный 3 18 29 2 3 4 2" xfId="48346"/>
    <cellStyle name="Обычный 3 18 29 2 3 5" xfId="48347"/>
    <cellStyle name="Обычный 3 18 29 2 4" xfId="48348"/>
    <cellStyle name="Обычный 3 18 29 2 4 2" xfId="48349"/>
    <cellStyle name="Обычный 3 18 29 2 4 2 2" xfId="48350"/>
    <cellStyle name="Обычный 3 18 29 2 4 2 2 2" xfId="48351"/>
    <cellStyle name="Обычный 3 18 29 2 4 2 3" xfId="48352"/>
    <cellStyle name="Обычный 3 18 29 2 4 3" xfId="48353"/>
    <cellStyle name="Обычный 3 18 29 2 4 3 2" xfId="48354"/>
    <cellStyle name="Обычный 3 18 29 2 4 4" xfId="48355"/>
    <cellStyle name="Обычный 3 18 29 2 5" xfId="48356"/>
    <cellStyle name="Обычный 3 18 29 2 5 2" xfId="48357"/>
    <cellStyle name="Обычный 3 18 29 2 5 2 2" xfId="48358"/>
    <cellStyle name="Обычный 3 18 29 2 5 3" xfId="48359"/>
    <cellStyle name="Обычный 3 18 29 2 6" xfId="48360"/>
    <cellStyle name="Обычный 3 18 29 2 6 2" xfId="48361"/>
    <cellStyle name="Обычный 3 18 29 2 7" xfId="48362"/>
    <cellStyle name="Обычный 3 18 29 3" xfId="48363"/>
    <cellStyle name="Обычный 3 18 29 3 2" xfId="48364"/>
    <cellStyle name="Обычный 3 18 29 3 2 2" xfId="48365"/>
    <cellStyle name="Обычный 3 18 29 3 2 2 2" xfId="48366"/>
    <cellStyle name="Обычный 3 18 29 3 2 2 2 2" xfId="48367"/>
    <cellStyle name="Обычный 3 18 29 3 2 2 3" xfId="48368"/>
    <cellStyle name="Обычный 3 18 29 3 2 3" xfId="48369"/>
    <cellStyle name="Обычный 3 18 29 3 2 3 2" xfId="48370"/>
    <cellStyle name="Обычный 3 18 29 3 2 4" xfId="48371"/>
    <cellStyle name="Обычный 3 18 29 3 3" xfId="48372"/>
    <cellStyle name="Обычный 3 18 29 3 3 2" xfId="48373"/>
    <cellStyle name="Обычный 3 18 29 3 3 2 2" xfId="48374"/>
    <cellStyle name="Обычный 3 18 29 3 3 3" xfId="48375"/>
    <cellStyle name="Обычный 3 18 29 3 4" xfId="48376"/>
    <cellStyle name="Обычный 3 18 29 3 4 2" xfId="48377"/>
    <cellStyle name="Обычный 3 18 29 3 5" xfId="48378"/>
    <cellStyle name="Обычный 3 18 29 4" xfId="48379"/>
    <cellStyle name="Обычный 3 18 29 4 2" xfId="48380"/>
    <cellStyle name="Обычный 3 18 29 4 2 2" xfId="48381"/>
    <cellStyle name="Обычный 3 18 29 4 2 2 2" xfId="48382"/>
    <cellStyle name="Обычный 3 18 29 4 2 2 2 2" xfId="48383"/>
    <cellStyle name="Обычный 3 18 29 4 2 2 3" xfId="48384"/>
    <cellStyle name="Обычный 3 18 29 4 2 3" xfId="48385"/>
    <cellStyle name="Обычный 3 18 29 4 2 3 2" xfId="48386"/>
    <cellStyle name="Обычный 3 18 29 4 2 4" xfId="48387"/>
    <cellStyle name="Обычный 3 18 29 4 3" xfId="48388"/>
    <cellStyle name="Обычный 3 18 29 4 3 2" xfId="48389"/>
    <cellStyle name="Обычный 3 18 29 4 3 2 2" xfId="48390"/>
    <cellStyle name="Обычный 3 18 29 4 3 3" xfId="48391"/>
    <cellStyle name="Обычный 3 18 29 4 4" xfId="48392"/>
    <cellStyle name="Обычный 3 18 29 4 4 2" xfId="48393"/>
    <cellStyle name="Обычный 3 18 29 4 5" xfId="48394"/>
    <cellStyle name="Обычный 3 18 29 5" xfId="48395"/>
    <cellStyle name="Обычный 3 18 29 5 2" xfId="48396"/>
    <cellStyle name="Обычный 3 18 29 5 2 2" xfId="48397"/>
    <cellStyle name="Обычный 3 18 29 5 2 2 2" xfId="48398"/>
    <cellStyle name="Обычный 3 18 29 5 2 3" xfId="48399"/>
    <cellStyle name="Обычный 3 18 29 5 3" xfId="48400"/>
    <cellStyle name="Обычный 3 18 29 5 3 2" xfId="48401"/>
    <cellStyle name="Обычный 3 18 29 5 4" xfId="48402"/>
    <cellStyle name="Обычный 3 18 29 6" xfId="48403"/>
    <cellStyle name="Обычный 3 18 29 6 2" xfId="48404"/>
    <cellStyle name="Обычный 3 18 29 6 2 2" xfId="48405"/>
    <cellStyle name="Обычный 3 18 29 6 3" xfId="48406"/>
    <cellStyle name="Обычный 3 18 29 7" xfId="48407"/>
    <cellStyle name="Обычный 3 18 29 7 2" xfId="48408"/>
    <cellStyle name="Обычный 3 18 29 8" xfId="48409"/>
    <cellStyle name="Обычный 3 18 3" xfId="48410"/>
    <cellStyle name="Обычный 3 18 3 2" xfId="48411"/>
    <cellStyle name="Обычный 3 18 3 2 2" xfId="48412"/>
    <cellStyle name="Обычный 3 18 3 2 2 2" xfId="48413"/>
    <cellStyle name="Обычный 3 18 3 2 2 2 2" xfId="48414"/>
    <cellStyle name="Обычный 3 18 3 2 2 2 2 2" xfId="48415"/>
    <cellStyle name="Обычный 3 18 3 2 2 2 2 2 2" xfId="48416"/>
    <cellStyle name="Обычный 3 18 3 2 2 2 2 3" xfId="48417"/>
    <cellStyle name="Обычный 3 18 3 2 2 2 3" xfId="48418"/>
    <cellStyle name="Обычный 3 18 3 2 2 2 3 2" xfId="48419"/>
    <cellStyle name="Обычный 3 18 3 2 2 2 4" xfId="48420"/>
    <cellStyle name="Обычный 3 18 3 2 2 3" xfId="48421"/>
    <cellStyle name="Обычный 3 18 3 2 2 3 2" xfId="48422"/>
    <cellStyle name="Обычный 3 18 3 2 2 3 2 2" xfId="48423"/>
    <cellStyle name="Обычный 3 18 3 2 2 3 3" xfId="48424"/>
    <cellStyle name="Обычный 3 18 3 2 2 4" xfId="48425"/>
    <cellStyle name="Обычный 3 18 3 2 2 4 2" xfId="48426"/>
    <cellStyle name="Обычный 3 18 3 2 2 5" xfId="48427"/>
    <cellStyle name="Обычный 3 18 3 2 3" xfId="48428"/>
    <cellStyle name="Обычный 3 18 3 2 3 2" xfId="48429"/>
    <cellStyle name="Обычный 3 18 3 2 3 2 2" xfId="48430"/>
    <cellStyle name="Обычный 3 18 3 2 3 2 2 2" xfId="48431"/>
    <cellStyle name="Обычный 3 18 3 2 3 2 2 2 2" xfId="48432"/>
    <cellStyle name="Обычный 3 18 3 2 3 2 2 3" xfId="48433"/>
    <cellStyle name="Обычный 3 18 3 2 3 2 3" xfId="48434"/>
    <cellStyle name="Обычный 3 18 3 2 3 2 3 2" xfId="48435"/>
    <cellStyle name="Обычный 3 18 3 2 3 2 4" xfId="48436"/>
    <cellStyle name="Обычный 3 18 3 2 3 3" xfId="48437"/>
    <cellStyle name="Обычный 3 18 3 2 3 3 2" xfId="48438"/>
    <cellStyle name="Обычный 3 18 3 2 3 3 2 2" xfId="48439"/>
    <cellStyle name="Обычный 3 18 3 2 3 3 3" xfId="48440"/>
    <cellStyle name="Обычный 3 18 3 2 3 4" xfId="48441"/>
    <cellStyle name="Обычный 3 18 3 2 3 4 2" xfId="48442"/>
    <cellStyle name="Обычный 3 18 3 2 3 5" xfId="48443"/>
    <cellStyle name="Обычный 3 18 3 2 4" xfId="48444"/>
    <cellStyle name="Обычный 3 18 3 2 4 2" xfId="48445"/>
    <cellStyle name="Обычный 3 18 3 2 4 2 2" xfId="48446"/>
    <cellStyle name="Обычный 3 18 3 2 4 2 2 2" xfId="48447"/>
    <cellStyle name="Обычный 3 18 3 2 4 2 3" xfId="48448"/>
    <cellStyle name="Обычный 3 18 3 2 4 3" xfId="48449"/>
    <cellStyle name="Обычный 3 18 3 2 4 3 2" xfId="48450"/>
    <cellStyle name="Обычный 3 18 3 2 4 4" xfId="48451"/>
    <cellStyle name="Обычный 3 18 3 2 5" xfId="48452"/>
    <cellStyle name="Обычный 3 18 3 2 5 2" xfId="48453"/>
    <cellStyle name="Обычный 3 18 3 2 5 2 2" xfId="48454"/>
    <cellStyle name="Обычный 3 18 3 2 5 3" xfId="48455"/>
    <cellStyle name="Обычный 3 18 3 2 6" xfId="48456"/>
    <cellStyle name="Обычный 3 18 3 2 6 2" xfId="48457"/>
    <cellStyle name="Обычный 3 18 3 2 7" xfId="48458"/>
    <cellStyle name="Обычный 3 18 3 3" xfId="48459"/>
    <cellStyle name="Обычный 3 18 3 3 2" xfId="48460"/>
    <cellStyle name="Обычный 3 18 3 3 2 2" xfId="48461"/>
    <cellStyle name="Обычный 3 18 3 3 2 2 2" xfId="48462"/>
    <cellStyle name="Обычный 3 18 3 3 2 2 2 2" xfId="48463"/>
    <cellStyle name="Обычный 3 18 3 3 2 2 3" xfId="48464"/>
    <cellStyle name="Обычный 3 18 3 3 2 3" xfId="48465"/>
    <cellStyle name="Обычный 3 18 3 3 2 3 2" xfId="48466"/>
    <cellStyle name="Обычный 3 18 3 3 2 4" xfId="48467"/>
    <cellStyle name="Обычный 3 18 3 3 3" xfId="48468"/>
    <cellStyle name="Обычный 3 18 3 3 3 2" xfId="48469"/>
    <cellStyle name="Обычный 3 18 3 3 3 2 2" xfId="48470"/>
    <cellStyle name="Обычный 3 18 3 3 3 3" xfId="48471"/>
    <cellStyle name="Обычный 3 18 3 3 4" xfId="48472"/>
    <cellStyle name="Обычный 3 18 3 3 4 2" xfId="48473"/>
    <cellStyle name="Обычный 3 18 3 3 5" xfId="48474"/>
    <cellStyle name="Обычный 3 18 3 4" xfId="48475"/>
    <cellStyle name="Обычный 3 18 3 4 2" xfId="48476"/>
    <cellStyle name="Обычный 3 18 3 4 2 2" xfId="48477"/>
    <cellStyle name="Обычный 3 18 3 4 2 2 2" xfId="48478"/>
    <cellStyle name="Обычный 3 18 3 4 2 2 2 2" xfId="48479"/>
    <cellStyle name="Обычный 3 18 3 4 2 2 3" xfId="48480"/>
    <cellStyle name="Обычный 3 18 3 4 2 3" xfId="48481"/>
    <cellStyle name="Обычный 3 18 3 4 2 3 2" xfId="48482"/>
    <cellStyle name="Обычный 3 18 3 4 2 4" xfId="48483"/>
    <cellStyle name="Обычный 3 18 3 4 3" xfId="48484"/>
    <cellStyle name="Обычный 3 18 3 4 3 2" xfId="48485"/>
    <cellStyle name="Обычный 3 18 3 4 3 2 2" xfId="48486"/>
    <cellStyle name="Обычный 3 18 3 4 3 3" xfId="48487"/>
    <cellStyle name="Обычный 3 18 3 4 4" xfId="48488"/>
    <cellStyle name="Обычный 3 18 3 4 4 2" xfId="48489"/>
    <cellStyle name="Обычный 3 18 3 4 5" xfId="48490"/>
    <cellStyle name="Обычный 3 18 3 5" xfId="48491"/>
    <cellStyle name="Обычный 3 18 3 5 2" xfId="48492"/>
    <cellStyle name="Обычный 3 18 3 5 2 2" xfId="48493"/>
    <cellStyle name="Обычный 3 18 3 5 2 2 2" xfId="48494"/>
    <cellStyle name="Обычный 3 18 3 5 2 3" xfId="48495"/>
    <cellStyle name="Обычный 3 18 3 5 3" xfId="48496"/>
    <cellStyle name="Обычный 3 18 3 5 3 2" xfId="48497"/>
    <cellStyle name="Обычный 3 18 3 5 4" xfId="48498"/>
    <cellStyle name="Обычный 3 18 3 6" xfId="48499"/>
    <cellStyle name="Обычный 3 18 3 6 2" xfId="48500"/>
    <cellStyle name="Обычный 3 18 3 6 2 2" xfId="48501"/>
    <cellStyle name="Обычный 3 18 3 6 3" xfId="48502"/>
    <cellStyle name="Обычный 3 18 3 7" xfId="48503"/>
    <cellStyle name="Обычный 3 18 3 7 2" xfId="48504"/>
    <cellStyle name="Обычный 3 18 3 8" xfId="48505"/>
    <cellStyle name="Обычный 3 18 30" xfId="48506"/>
    <cellStyle name="Обычный 3 18 30 2" xfId="48507"/>
    <cellStyle name="Обычный 3 18 30 2 2" xfId="48508"/>
    <cellStyle name="Обычный 3 18 30 2 2 2" xfId="48509"/>
    <cellStyle name="Обычный 3 18 30 2 2 2 2" xfId="48510"/>
    <cellStyle name="Обычный 3 18 30 2 2 2 2 2" xfId="48511"/>
    <cellStyle name="Обычный 3 18 30 2 2 2 2 2 2" xfId="48512"/>
    <cellStyle name="Обычный 3 18 30 2 2 2 2 3" xfId="48513"/>
    <cellStyle name="Обычный 3 18 30 2 2 2 3" xfId="48514"/>
    <cellStyle name="Обычный 3 18 30 2 2 2 3 2" xfId="48515"/>
    <cellStyle name="Обычный 3 18 30 2 2 2 4" xfId="48516"/>
    <cellStyle name="Обычный 3 18 30 2 2 3" xfId="48517"/>
    <cellStyle name="Обычный 3 18 30 2 2 3 2" xfId="48518"/>
    <cellStyle name="Обычный 3 18 30 2 2 3 2 2" xfId="48519"/>
    <cellStyle name="Обычный 3 18 30 2 2 3 3" xfId="48520"/>
    <cellStyle name="Обычный 3 18 30 2 2 4" xfId="48521"/>
    <cellStyle name="Обычный 3 18 30 2 2 4 2" xfId="48522"/>
    <cellStyle name="Обычный 3 18 30 2 2 5" xfId="48523"/>
    <cellStyle name="Обычный 3 18 30 2 3" xfId="48524"/>
    <cellStyle name="Обычный 3 18 30 2 3 2" xfId="48525"/>
    <cellStyle name="Обычный 3 18 30 2 3 2 2" xfId="48526"/>
    <cellStyle name="Обычный 3 18 30 2 3 2 2 2" xfId="48527"/>
    <cellStyle name="Обычный 3 18 30 2 3 2 2 2 2" xfId="48528"/>
    <cellStyle name="Обычный 3 18 30 2 3 2 2 3" xfId="48529"/>
    <cellStyle name="Обычный 3 18 30 2 3 2 3" xfId="48530"/>
    <cellStyle name="Обычный 3 18 30 2 3 2 3 2" xfId="48531"/>
    <cellStyle name="Обычный 3 18 30 2 3 2 4" xfId="48532"/>
    <cellStyle name="Обычный 3 18 30 2 3 3" xfId="48533"/>
    <cellStyle name="Обычный 3 18 30 2 3 3 2" xfId="48534"/>
    <cellStyle name="Обычный 3 18 30 2 3 3 2 2" xfId="48535"/>
    <cellStyle name="Обычный 3 18 30 2 3 3 3" xfId="48536"/>
    <cellStyle name="Обычный 3 18 30 2 3 4" xfId="48537"/>
    <cellStyle name="Обычный 3 18 30 2 3 4 2" xfId="48538"/>
    <cellStyle name="Обычный 3 18 30 2 3 5" xfId="48539"/>
    <cellStyle name="Обычный 3 18 30 2 4" xfId="48540"/>
    <cellStyle name="Обычный 3 18 30 2 4 2" xfId="48541"/>
    <cellStyle name="Обычный 3 18 30 2 4 2 2" xfId="48542"/>
    <cellStyle name="Обычный 3 18 30 2 4 2 2 2" xfId="48543"/>
    <cellStyle name="Обычный 3 18 30 2 4 2 3" xfId="48544"/>
    <cellStyle name="Обычный 3 18 30 2 4 3" xfId="48545"/>
    <cellStyle name="Обычный 3 18 30 2 4 3 2" xfId="48546"/>
    <cellStyle name="Обычный 3 18 30 2 4 4" xfId="48547"/>
    <cellStyle name="Обычный 3 18 30 2 5" xfId="48548"/>
    <cellStyle name="Обычный 3 18 30 2 5 2" xfId="48549"/>
    <cellStyle name="Обычный 3 18 30 2 5 2 2" xfId="48550"/>
    <cellStyle name="Обычный 3 18 30 2 5 3" xfId="48551"/>
    <cellStyle name="Обычный 3 18 30 2 6" xfId="48552"/>
    <cellStyle name="Обычный 3 18 30 2 6 2" xfId="48553"/>
    <cellStyle name="Обычный 3 18 30 2 7" xfId="48554"/>
    <cellStyle name="Обычный 3 18 30 3" xfId="48555"/>
    <cellStyle name="Обычный 3 18 30 3 2" xfId="48556"/>
    <cellStyle name="Обычный 3 18 30 3 2 2" xfId="48557"/>
    <cellStyle name="Обычный 3 18 30 3 2 2 2" xfId="48558"/>
    <cellStyle name="Обычный 3 18 30 3 2 2 2 2" xfId="48559"/>
    <cellStyle name="Обычный 3 18 30 3 2 2 3" xfId="48560"/>
    <cellStyle name="Обычный 3 18 30 3 2 3" xfId="48561"/>
    <cellStyle name="Обычный 3 18 30 3 2 3 2" xfId="48562"/>
    <cellStyle name="Обычный 3 18 30 3 2 4" xfId="48563"/>
    <cellStyle name="Обычный 3 18 30 3 3" xfId="48564"/>
    <cellStyle name="Обычный 3 18 30 3 3 2" xfId="48565"/>
    <cellStyle name="Обычный 3 18 30 3 3 2 2" xfId="48566"/>
    <cellStyle name="Обычный 3 18 30 3 3 3" xfId="48567"/>
    <cellStyle name="Обычный 3 18 30 3 4" xfId="48568"/>
    <cellStyle name="Обычный 3 18 30 3 4 2" xfId="48569"/>
    <cellStyle name="Обычный 3 18 30 3 5" xfId="48570"/>
    <cellStyle name="Обычный 3 18 30 4" xfId="48571"/>
    <cellStyle name="Обычный 3 18 30 4 2" xfId="48572"/>
    <cellStyle name="Обычный 3 18 30 4 2 2" xfId="48573"/>
    <cellStyle name="Обычный 3 18 30 4 2 2 2" xfId="48574"/>
    <cellStyle name="Обычный 3 18 30 4 2 2 2 2" xfId="48575"/>
    <cellStyle name="Обычный 3 18 30 4 2 2 3" xfId="48576"/>
    <cellStyle name="Обычный 3 18 30 4 2 3" xfId="48577"/>
    <cellStyle name="Обычный 3 18 30 4 2 3 2" xfId="48578"/>
    <cellStyle name="Обычный 3 18 30 4 2 4" xfId="48579"/>
    <cellStyle name="Обычный 3 18 30 4 3" xfId="48580"/>
    <cellStyle name="Обычный 3 18 30 4 3 2" xfId="48581"/>
    <cellStyle name="Обычный 3 18 30 4 3 2 2" xfId="48582"/>
    <cellStyle name="Обычный 3 18 30 4 3 3" xfId="48583"/>
    <cellStyle name="Обычный 3 18 30 4 4" xfId="48584"/>
    <cellStyle name="Обычный 3 18 30 4 4 2" xfId="48585"/>
    <cellStyle name="Обычный 3 18 30 4 5" xfId="48586"/>
    <cellStyle name="Обычный 3 18 30 5" xfId="48587"/>
    <cellStyle name="Обычный 3 18 30 5 2" xfId="48588"/>
    <cellStyle name="Обычный 3 18 30 5 2 2" xfId="48589"/>
    <cellStyle name="Обычный 3 18 30 5 2 2 2" xfId="48590"/>
    <cellStyle name="Обычный 3 18 30 5 2 3" xfId="48591"/>
    <cellStyle name="Обычный 3 18 30 5 3" xfId="48592"/>
    <cellStyle name="Обычный 3 18 30 5 3 2" xfId="48593"/>
    <cellStyle name="Обычный 3 18 30 5 4" xfId="48594"/>
    <cellStyle name="Обычный 3 18 30 6" xfId="48595"/>
    <cellStyle name="Обычный 3 18 30 6 2" xfId="48596"/>
    <cellStyle name="Обычный 3 18 30 6 2 2" xfId="48597"/>
    <cellStyle name="Обычный 3 18 30 6 3" xfId="48598"/>
    <cellStyle name="Обычный 3 18 30 7" xfId="48599"/>
    <cellStyle name="Обычный 3 18 30 7 2" xfId="48600"/>
    <cellStyle name="Обычный 3 18 30 8" xfId="48601"/>
    <cellStyle name="Обычный 3 18 31" xfId="48602"/>
    <cellStyle name="Обычный 3 18 31 2" xfId="48603"/>
    <cellStyle name="Обычный 3 18 31 2 2" xfId="48604"/>
    <cellStyle name="Обычный 3 18 31 2 2 2" xfId="48605"/>
    <cellStyle name="Обычный 3 18 31 2 2 2 2" xfId="48606"/>
    <cellStyle name="Обычный 3 18 31 2 2 2 2 2" xfId="48607"/>
    <cellStyle name="Обычный 3 18 31 2 2 2 2 2 2" xfId="48608"/>
    <cellStyle name="Обычный 3 18 31 2 2 2 2 3" xfId="48609"/>
    <cellStyle name="Обычный 3 18 31 2 2 2 3" xfId="48610"/>
    <cellStyle name="Обычный 3 18 31 2 2 2 3 2" xfId="48611"/>
    <cellStyle name="Обычный 3 18 31 2 2 2 4" xfId="48612"/>
    <cellStyle name="Обычный 3 18 31 2 2 3" xfId="48613"/>
    <cellStyle name="Обычный 3 18 31 2 2 3 2" xfId="48614"/>
    <cellStyle name="Обычный 3 18 31 2 2 3 2 2" xfId="48615"/>
    <cellStyle name="Обычный 3 18 31 2 2 3 3" xfId="48616"/>
    <cellStyle name="Обычный 3 18 31 2 2 4" xfId="48617"/>
    <cellStyle name="Обычный 3 18 31 2 2 4 2" xfId="48618"/>
    <cellStyle name="Обычный 3 18 31 2 2 5" xfId="48619"/>
    <cellStyle name="Обычный 3 18 31 2 3" xfId="48620"/>
    <cellStyle name="Обычный 3 18 31 2 3 2" xfId="48621"/>
    <cellStyle name="Обычный 3 18 31 2 3 2 2" xfId="48622"/>
    <cellStyle name="Обычный 3 18 31 2 3 2 2 2" xfId="48623"/>
    <cellStyle name="Обычный 3 18 31 2 3 2 2 2 2" xfId="48624"/>
    <cellStyle name="Обычный 3 18 31 2 3 2 2 3" xfId="48625"/>
    <cellStyle name="Обычный 3 18 31 2 3 2 3" xfId="48626"/>
    <cellStyle name="Обычный 3 18 31 2 3 2 3 2" xfId="48627"/>
    <cellStyle name="Обычный 3 18 31 2 3 2 4" xfId="48628"/>
    <cellStyle name="Обычный 3 18 31 2 3 3" xfId="48629"/>
    <cellStyle name="Обычный 3 18 31 2 3 3 2" xfId="48630"/>
    <cellStyle name="Обычный 3 18 31 2 3 3 2 2" xfId="48631"/>
    <cellStyle name="Обычный 3 18 31 2 3 3 3" xfId="48632"/>
    <cellStyle name="Обычный 3 18 31 2 3 4" xfId="48633"/>
    <cellStyle name="Обычный 3 18 31 2 3 4 2" xfId="48634"/>
    <cellStyle name="Обычный 3 18 31 2 3 5" xfId="48635"/>
    <cellStyle name="Обычный 3 18 31 2 4" xfId="48636"/>
    <cellStyle name="Обычный 3 18 31 2 4 2" xfId="48637"/>
    <cellStyle name="Обычный 3 18 31 2 4 2 2" xfId="48638"/>
    <cellStyle name="Обычный 3 18 31 2 4 2 2 2" xfId="48639"/>
    <cellStyle name="Обычный 3 18 31 2 4 2 3" xfId="48640"/>
    <cellStyle name="Обычный 3 18 31 2 4 3" xfId="48641"/>
    <cellStyle name="Обычный 3 18 31 2 4 3 2" xfId="48642"/>
    <cellStyle name="Обычный 3 18 31 2 4 4" xfId="48643"/>
    <cellStyle name="Обычный 3 18 31 2 5" xfId="48644"/>
    <cellStyle name="Обычный 3 18 31 2 5 2" xfId="48645"/>
    <cellStyle name="Обычный 3 18 31 2 5 2 2" xfId="48646"/>
    <cellStyle name="Обычный 3 18 31 2 5 3" xfId="48647"/>
    <cellStyle name="Обычный 3 18 31 2 6" xfId="48648"/>
    <cellStyle name="Обычный 3 18 31 2 6 2" xfId="48649"/>
    <cellStyle name="Обычный 3 18 31 2 7" xfId="48650"/>
    <cellStyle name="Обычный 3 18 31 3" xfId="48651"/>
    <cellStyle name="Обычный 3 18 31 3 2" xfId="48652"/>
    <cellStyle name="Обычный 3 18 31 3 2 2" xfId="48653"/>
    <cellStyle name="Обычный 3 18 31 3 2 2 2" xfId="48654"/>
    <cellStyle name="Обычный 3 18 31 3 2 2 2 2" xfId="48655"/>
    <cellStyle name="Обычный 3 18 31 3 2 2 3" xfId="48656"/>
    <cellStyle name="Обычный 3 18 31 3 2 3" xfId="48657"/>
    <cellStyle name="Обычный 3 18 31 3 2 3 2" xfId="48658"/>
    <cellStyle name="Обычный 3 18 31 3 2 4" xfId="48659"/>
    <cellStyle name="Обычный 3 18 31 3 3" xfId="48660"/>
    <cellStyle name="Обычный 3 18 31 3 3 2" xfId="48661"/>
    <cellStyle name="Обычный 3 18 31 3 3 2 2" xfId="48662"/>
    <cellStyle name="Обычный 3 18 31 3 3 3" xfId="48663"/>
    <cellStyle name="Обычный 3 18 31 3 4" xfId="48664"/>
    <cellStyle name="Обычный 3 18 31 3 4 2" xfId="48665"/>
    <cellStyle name="Обычный 3 18 31 3 5" xfId="48666"/>
    <cellStyle name="Обычный 3 18 31 4" xfId="48667"/>
    <cellStyle name="Обычный 3 18 31 4 2" xfId="48668"/>
    <cellStyle name="Обычный 3 18 31 4 2 2" xfId="48669"/>
    <cellStyle name="Обычный 3 18 31 4 2 2 2" xfId="48670"/>
    <cellStyle name="Обычный 3 18 31 4 2 2 2 2" xfId="48671"/>
    <cellStyle name="Обычный 3 18 31 4 2 2 3" xfId="48672"/>
    <cellStyle name="Обычный 3 18 31 4 2 3" xfId="48673"/>
    <cellStyle name="Обычный 3 18 31 4 2 3 2" xfId="48674"/>
    <cellStyle name="Обычный 3 18 31 4 2 4" xfId="48675"/>
    <cellStyle name="Обычный 3 18 31 4 3" xfId="48676"/>
    <cellStyle name="Обычный 3 18 31 4 3 2" xfId="48677"/>
    <cellStyle name="Обычный 3 18 31 4 3 2 2" xfId="48678"/>
    <cellStyle name="Обычный 3 18 31 4 3 3" xfId="48679"/>
    <cellStyle name="Обычный 3 18 31 4 4" xfId="48680"/>
    <cellStyle name="Обычный 3 18 31 4 4 2" xfId="48681"/>
    <cellStyle name="Обычный 3 18 31 4 5" xfId="48682"/>
    <cellStyle name="Обычный 3 18 31 5" xfId="48683"/>
    <cellStyle name="Обычный 3 18 31 5 2" xfId="48684"/>
    <cellStyle name="Обычный 3 18 31 5 2 2" xfId="48685"/>
    <cellStyle name="Обычный 3 18 31 5 2 2 2" xfId="48686"/>
    <cellStyle name="Обычный 3 18 31 5 2 3" xfId="48687"/>
    <cellStyle name="Обычный 3 18 31 5 3" xfId="48688"/>
    <cellStyle name="Обычный 3 18 31 5 3 2" xfId="48689"/>
    <cellStyle name="Обычный 3 18 31 5 4" xfId="48690"/>
    <cellStyle name="Обычный 3 18 31 6" xfId="48691"/>
    <cellStyle name="Обычный 3 18 31 6 2" xfId="48692"/>
    <cellStyle name="Обычный 3 18 31 6 2 2" xfId="48693"/>
    <cellStyle name="Обычный 3 18 31 6 3" xfId="48694"/>
    <cellStyle name="Обычный 3 18 31 7" xfId="48695"/>
    <cellStyle name="Обычный 3 18 31 7 2" xfId="48696"/>
    <cellStyle name="Обычный 3 18 31 8" xfId="48697"/>
    <cellStyle name="Обычный 3 18 32" xfId="48698"/>
    <cellStyle name="Обычный 3 18 32 2" xfId="48699"/>
    <cellStyle name="Обычный 3 18 32 2 2" xfId="48700"/>
    <cellStyle name="Обычный 3 18 32 2 2 2" xfId="48701"/>
    <cellStyle name="Обычный 3 18 32 2 2 2 2" xfId="48702"/>
    <cellStyle name="Обычный 3 18 32 2 2 2 2 2" xfId="48703"/>
    <cellStyle name="Обычный 3 18 32 2 2 2 2 2 2" xfId="48704"/>
    <cellStyle name="Обычный 3 18 32 2 2 2 2 3" xfId="48705"/>
    <cellStyle name="Обычный 3 18 32 2 2 2 3" xfId="48706"/>
    <cellStyle name="Обычный 3 18 32 2 2 2 3 2" xfId="48707"/>
    <cellStyle name="Обычный 3 18 32 2 2 2 4" xfId="48708"/>
    <cellStyle name="Обычный 3 18 32 2 2 3" xfId="48709"/>
    <cellStyle name="Обычный 3 18 32 2 2 3 2" xfId="48710"/>
    <cellStyle name="Обычный 3 18 32 2 2 3 2 2" xfId="48711"/>
    <cellStyle name="Обычный 3 18 32 2 2 3 3" xfId="48712"/>
    <cellStyle name="Обычный 3 18 32 2 2 4" xfId="48713"/>
    <cellStyle name="Обычный 3 18 32 2 2 4 2" xfId="48714"/>
    <cellStyle name="Обычный 3 18 32 2 2 5" xfId="48715"/>
    <cellStyle name="Обычный 3 18 32 2 3" xfId="48716"/>
    <cellStyle name="Обычный 3 18 32 2 3 2" xfId="48717"/>
    <cellStyle name="Обычный 3 18 32 2 3 2 2" xfId="48718"/>
    <cellStyle name="Обычный 3 18 32 2 3 2 2 2" xfId="48719"/>
    <cellStyle name="Обычный 3 18 32 2 3 2 2 2 2" xfId="48720"/>
    <cellStyle name="Обычный 3 18 32 2 3 2 2 3" xfId="48721"/>
    <cellStyle name="Обычный 3 18 32 2 3 2 3" xfId="48722"/>
    <cellStyle name="Обычный 3 18 32 2 3 2 3 2" xfId="48723"/>
    <cellStyle name="Обычный 3 18 32 2 3 2 4" xfId="48724"/>
    <cellStyle name="Обычный 3 18 32 2 3 3" xfId="48725"/>
    <cellStyle name="Обычный 3 18 32 2 3 3 2" xfId="48726"/>
    <cellStyle name="Обычный 3 18 32 2 3 3 2 2" xfId="48727"/>
    <cellStyle name="Обычный 3 18 32 2 3 3 3" xfId="48728"/>
    <cellStyle name="Обычный 3 18 32 2 3 4" xfId="48729"/>
    <cellStyle name="Обычный 3 18 32 2 3 4 2" xfId="48730"/>
    <cellStyle name="Обычный 3 18 32 2 3 5" xfId="48731"/>
    <cellStyle name="Обычный 3 18 32 2 4" xfId="48732"/>
    <cellStyle name="Обычный 3 18 32 2 4 2" xfId="48733"/>
    <cellStyle name="Обычный 3 18 32 2 4 2 2" xfId="48734"/>
    <cellStyle name="Обычный 3 18 32 2 4 2 2 2" xfId="48735"/>
    <cellStyle name="Обычный 3 18 32 2 4 2 3" xfId="48736"/>
    <cellStyle name="Обычный 3 18 32 2 4 3" xfId="48737"/>
    <cellStyle name="Обычный 3 18 32 2 4 3 2" xfId="48738"/>
    <cellStyle name="Обычный 3 18 32 2 4 4" xfId="48739"/>
    <cellStyle name="Обычный 3 18 32 2 5" xfId="48740"/>
    <cellStyle name="Обычный 3 18 32 2 5 2" xfId="48741"/>
    <cellStyle name="Обычный 3 18 32 2 5 2 2" xfId="48742"/>
    <cellStyle name="Обычный 3 18 32 2 5 3" xfId="48743"/>
    <cellStyle name="Обычный 3 18 32 2 6" xfId="48744"/>
    <cellStyle name="Обычный 3 18 32 2 6 2" xfId="48745"/>
    <cellStyle name="Обычный 3 18 32 2 7" xfId="48746"/>
    <cellStyle name="Обычный 3 18 32 3" xfId="48747"/>
    <cellStyle name="Обычный 3 18 32 3 2" xfId="48748"/>
    <cellStyle name="Обычный 3 18 32 3 2 2" xfId="48749"/>
    <cellStyle name="Обычный 3 18 32 3 2 2 2" xfId="48750"/>
    <cellStyle name="Обычный 3 18 32 3 2 2 2 2" xfId="48751"/>
    <cellStyle name="Обычный 3 18 32 3 2 2 3" xfId="48752"/>
    <cellStyle name="Обычный 3 18 32 3 2 3" xfId="48753"/>
    <cellStyle name="Обычный 3 18 32 3 2 3 2" xfId="48754"/>
    <cellStyle name="Обычный 3 18 32 3 2 4" xfId="48755"/>
    <cellStyle name="Обычный 3 18 32 3 3" xfId="48756"/>
    <cellStyle name="Обычный 3 18 32 3 3 2" xfId="48757"/>
    <cellStyle name="Обычный 3 18 32 3 3 2 2" xfId="48758"/>
    <cellStyle name="Обычный 3 18 32 3 3 3" xfId="48759"/>
    <cellStyle name="Обычный 3 18 32 3 4" xfId="48760"/>
    <cellStyle name="Обычный 3 18 32 3 4 2" xfId="48761"/>
    <cellStyle name="Обычный 3 18 32 3 5" xfId="48762"/>
    <cellStyle name="Обычный 3 18 32 4" xfId="48763"/>
    <cellStyle name="Обычный 3 18 32 4 2" xfId="48764"/>
    <cellStyle name="Обычный 3 18 32 4 2 2" xfId="48765"/>
    <cellStyle name="Обычный 3 18 32 4 2 2 2" xfId="48766"/>
    <cellStyle name="Обычный 3 18 32 4 2 2 2 2" xfId="48767"/>
    <cellStyle name="Обычный 3 18 32 4 2 2 3" xfId="48768"/>
    <cellStyle name="Обычный 3 18 32 4 2 3" xfId="48769"/>
    <cellStyle name="Обычный 3 18 32 4 2 3 2" xfId="48770"/>
    <cellStyle name="Обычный 3 18 32 4 2 4" xfId="48771"/>
    <cellStyle name="Обычный 3 18 32 4 3" xfId="48772"/>
    <cellStyle name="Обычный 3 18 32 4 3 2" xfId="48773"/>
    <cellStyle name="Обычный 3 18 32 4 3 2 2" xfId="48774"/>
    <cellStyle name="Обычный 3 18 32 4 3 3" xfId="48775"/>
    <cellStyle name="Обычный 3 18 32 4 4" xfId="48776"/>
    <cellStyle name="Обычный 3 18 32 4 4 2" xfId="48777"/>
    <cellStyle name="Обычный 3 18 32 4 5" xfId="48778"/>
    <cellStyle name="Обычный 3 18 32 5" xfId="48779"/>
    <cellStyle name="Обычный 3 18 32 5 2" xfId="48780"/>
    <cellStyle name="Обычный 3 18 32 5 2 2" xfId="48781"/>
    <cellStyle name="Обычный 3 18 32 5 2 2 2" xfId="48782"/>
    <cellStyle name="Обычный 3 18 32 5 2 3" xfId="48783"/>
    <cellStyle name="Обычный 3 18 32 5 3" xfId="48784"/>
    <cellStyle name="Обычный 3 18 32 5 3 2" xfId="48785"/>
    <cellStyle name="Обычный 3 18 32 5 4" xfId="48786"/>
    <cellStyle name="Обычный 3 18 32 6" xfId="48787"/>
    <cellStyle name="Обычный 3 18 32 6 2" xfId="48788"/>
    <cellStyle name="Обычный 3 18 32 6 2 2" xfId="48789"/>
    <cellStyle name="Обычный 3 18 32 6 3" xfId="48790"/>
    <cellStyle name="Обычный 3 18 32 7" xfId="48791"/>
    <cellStyle name="Обычный 3 18 32 7 2" xfId="48792"/>
    <cellStyle name="Обычный 3 18 32 8" xfId="48793"/>
    <cellStyle name="Обычный 3 18 33" xfId="48794"/>
    <cellStyle name="Обычный 3 18 33 2" xfId="48795"/>
    <cellStyle name="Обычный 3 18 33 2 2" xfId="48796"/>
    <cellStyle name="Обычный 3 18 33 2 2 2" xfId="48797"/>
    <cellStyle name="Обычный 3 18 33 2 2 2 2" xfId="48798"/>
    <cellStyle name="Обычный 3 18 33 2 2 2 2 2" xfId="48799"/>
    <cellStyle name="Обычный 3 18 33 2 2 2 2 2 2" xfId="48800"/>
    <cellStyle name="Обычный 3 18 33 2 2 2 2 3" xfId="48801"/>
    <cellStyle name="Обычный 3 18 33 2 2 2 3" xfId="48802"/>
    <cellStyle name="Обычный 3 18 33 2 2 2 3 2" xfId="48803"/>
    <cellStyle name="Обычный 3 18 33 2 2 2 4" xfId="48804"/>
    <cellStyle name="Обычный 3 18 33 2 2 3" xfId="48805"/>
    <cellStyle name="Обычный 3 18 33 2 2 3 2" xfId="48806"/>
    <cellStyle name="Обычный 3 18 33 2 2 3 2 2" xfId="48807"/>
    <cellStyle name="Обычный 3 18 33 2 2 3 3" xfId="48808"/>
    <cellStyle name="Обычный 3 18 33 2 2 4" xfId="48809"/>
    <cellStyle name="Обычный 3 18 33 2 2 4 2" xfId="48810"/>
    <cellStyle name="Обычный 3 18 33 2 2 5" xfId="48811"/>
    <cellStyle name="Обычный 3 18 33 2 3" xfId="48812"/>
    <cellStyle name="Обычный 3 18 33 2 3 2" xfId="48813"/>
    <cellStyle name="Обычный 3 18 33 2 3 2 2" xfId="48814"/>
    <cellStyle name="Обычный 3 18 33 2 3 2 2 2" xfId="48815"/>
    <cellStyle name="Обычный 3 18 33 2 3 2 2 2 2" xfId="48816"/>
    <cellStyle name="Обычный 3 18 33 2 3 2 2 3" xfId="48817"/>
    <cellStyle name="Обычный 3 18 33 2 3 2 3" xfId="48818"/>
    <cellStyle name="Обычный 3 18 33 2 3 2 3 2" xfId="48819"/>
    <cellStyle name="Обычный 3 18 33 2 3 2 4" xfId="48820"/>
    <cellStyle name="Обычный 3 18 33 2 3 3" xfId="48821"/>
    <cellStyle name="Обычный 3 18 33 2 3 3 2" xfId="48822"/>
    <cellStyle name="Обычный 3 18 33 2 3 3 2 2" xfId="48823"/>
    <cellStyle name="Обычный 3 18 33 2 3 3 3" xfId="48824"/>
    <cellStyle name="Обычный 3 18 33 2 3 4" xfId="48825"/>
    <cellStyle name="Обычный 3 18 33 2 3 4 2" xfId="48826"/>
    <cellStyle name="Обычный 3 18 33 2 3 5" xfId="48827"/>
    <cellStyle name="Обычный 3 18 33 2 4" xfId="48828"/>
    <cellStyle name="Обычный 3 18 33 2 4 2" xfId="48829"/>
    <cellStyle name="Обычный 3 18 33 2 4 2 2" xfId="48830"/>
    <cellStyle name="Обычный 3 18 33 2 4 2 2 2" xfId="48831"/>
    <cellStyle name="Обычный 3 18 33 2 4 2 3" xfId="48832"/>
    <cellStyle name="Обычный 3 18 33 2 4 3" xfId="48833"/>
    <cellStyle name="Обычный 3 18 33 2 4 3 2" xfId="48834"/>
    <cellStyle name="Обычный 3 18 33 2 4 4" xfId="48835"/>
    <cellStyle name="Обычный 3 18 33 2 5" xfId="48836"/>
    <cellStyle name="Обычный 3 18 33 2 5 2" xfId="48837"/>
    <cellStyle name="Обычный 3 18 33 2 5 2 2" xfId="48838"/>
    <cellStyle name="Обычный 3 18 33 2 5 3" xfId="48839"/>
    <cellStyle name="Обычный 3 18 33 2 6" xfId="48840"/>
    <cellStyle name="Обычный 3 18 33 2 6 2" xfId="48841"/>
    <cellStyle name="Обычный 3 18 33 2 7" xfId="48842"/>
    <cellStyle name="Обычный 3 18 33 3" xfId="48843"/>
    <cellStyle name="Обычный 3 18 33 3 2" xfId="48844"/>
    <cellStyle name="Обычный 3 18 33 3 2 2" xfId="48845"/>
    <cellStyle name="Обычный 3 18 33 3 2 2 2" xfId="48846"/>
    <cellStyle name="Обычный 3 18 33 3 2 2 2 2" xfId="48847"/>
    <cellStyle name="Обычный 3 18 33 3 2 2 3" xfId="48848"/>
    <cellStyle name="Обычный 3 18 33 3 2 3" xfId="48849"/>
    <cellStyle name="Обычный 3 18 33 3 2 3 2" xfId="48850"/>
    <cellStyle name="Обычный 3 18 33 3 2 4" xfId="48851"/>
    <cellStyle name="Обычный 3 18 33 3 3" xfId="48852"/>
    <cellStyle name="Обычный 3 18 33 3 3 2" xfId="48853"/>
    <cellStyle name="Обычный 3 18 33 3 3 2 2" xfId="48854"/>
    <cellStyle name="Обычный 3 18 33 3 3 3" xfId="48855"/>
    <cellStyle name="Обычный 3 18 33 3 4" xfId="48856"/>
    <cellStyle name="Обычный 3 18 33 3 4 2" xfId="48857"/>
    <cellStyle name="Обычный 3 18 33 3 5" xfId="48858"/>
    <cellStyle name="Обычный 3 18 33 4" xfId="48859"/>
    <cellStyle name="Обычный 3 18 33 4 2" xfId="48860"/>
    <cellStyle name="Обычный 3 18 33 4 2 2" xfId="48861"/>
    <cellStyle name="Обычный 3 18 33 4 2 2 2" xfId="48862"/>
    <cellStyle name="Обычный 3 18 33 4 2 2 2 2" xfId="48863"/>
    <cellStyle name="Обычный 3 18 33 4 2 2 3" xfId="48864"/>
    <cellStyle name="Обычный 3 18 33 4 2 3" xfId="48865"/>
    <cellStyle name="Обычный 3 18 33 4 2 3 2" xfId="48866"/>
    <cellStyle name="Обычный 3 18 33 4 2 4" xfId="48867"/>
    <cellStyle name="Обычный 3 18 33 4 3" xfId="48868"/>
    <cellStyle name="Обычный 3 18 33 4 3 2" xfId="48869"/>
    <cellStyle name="Обычный 3 18 33 4 3 2 2" xfId="48870"/>
    <cellStyle name="Обычный 3 18 33 4 3 3" xfId="48871"/>
    <cellStyle name="Обычный 3 18 33 4 4" xfId="48872"/>
    <cellStyle name="Обычный 3 18 33 4 4 2" xfId="48873"/>
    <cellStyle name="Обычный 3 18 33 4 5" xfId="48874"/>
    <cellStyle name="Обычный 3 18 33 5" xfId="48875"/>
    <cellStyle name="Обычный 3 18 33 5 2" xfId="48876"/>
    <cellStyle name="Обычный 3 18 33 5 2 2" xfId="48877"/>
    <cellStyle name="Обычный 3 18 33 5 2 2 2" xfId="48878"/>
    <cellStyle name="Обычный 3 18 33 5 2 3" xfId="48879"/>
    <cellStyle name="Обычный 3 18 33 5 3" xfId="48880"/>
    <cellStyle name="Обычный 3 18 33 5 3 2" xfId="48881"/>
    <cellStyle name="Обычный 3 18 33 5 4" xfId="48882"/>
    <cellStyle name="Обычный 3 18 33 6" xfId="48883"/>
    <cellStyle name="Обычный 3 18 33 6 2" xfId="48884"/>
    <cellStyle name="Обычный 3 18 33 6 2 2" xfId="48885"/>
    <cellStyle name="Обычный 3 18 33 6 3" xfId="48886"/>
    <cellStyle name="Обычный 3 18 33 7" xfId="48887"/>
    <cellStyle name="Обычный 3 18 33 7 2" xfId="48888"/>
    <cellStyle name="Обычный 3 18 33 8" xfId="48889"/>
    <cellStyle name="Обычный 3 18 34" xfId="48890"/>
    <cellStyle name="Обычный 3 18 34 2" xfId="48891"/>
    <cellStyle name="Обычный 3 18 34 2 2" xfId="48892"/>
    <cellStyle name="Обычный 3 18 34 2 2 2" xfId="48893"/>
    <cellStyle name="Обычный 3 18 34 2 2 2 2" xfId="48894"/>
    <cellStyle name="Обычный 3 18 34 2 2 2 2 2" xfId="48895"/>
    <cellStyle name="Обычный 3 18 34 2 2 2 2 2 2" xfId="48896"/>
    <cellStyle name="Обычный 3 18 34 2 2 2 2 3" xfId="48897"/>
    <cellStyle name="Обычный 3 18 34 2 2 2 3" xfId="48898"/>
    <cellStyle name="Обычный 3 18 34 2 2 2 3 2" xfId="48899"/>
    <cellStyle name="Обычный 3 18 34 2 2 2 4" xfId="48900"/>
    <cellStyle name="Обычный 3 18 34 2 2 3" xfId="48901"/>
    <cellStyle name="Обычный 3 18 34 2 2 3 2" xfId="48902"/>
    <cellStyle name="Обычный 3 18 34 2 2 3 2 2" xfId="48903"/>
    <cellStyle name="Обычный 3 18 34 2 2 3 3" xfId="48904"/>
    <cellStyle name="Обычный 3 18 34 2 2 4" xfId="48905"/>
    <cellStyle name="Обычный 3 18 34 2 2 4 2" xfId="48906"/>
    <cellStyle name="Обычный 3 18 34 2 2 5" xfId="48907"/>
    <cellStyle name="Обычный 3 18 34 2 3" xfId="48908"/>
    <cellStyle name="Обычный 3 18 34 2 3 2" xfId="48909"/>
    <cellStyle name="Обычный 3 18 34 2 3 2 2" xfId="48910"/>
    <cellStyle name="Обычный 3 18 34 2 3 2 2 2" xfId="48911"/>
    <cellStyle name="Обычный 3 18 34 2 3 2 2 2 2" xfId="48912"/>
    <cellStyle name="Обычный 3 18 34 2 3 2 2 3" xfId="48913"/>
    <cellStyle name="Обычный 3 18 34 2 3 2 3" xfId="48914"/>
    <cellStyle name="Обычный 3 18 34 2 3 2 3 2" xfId="48915"/>
    <cellStyle name="Обычный 3 18 34 2 3 2 4" xfId="48916"/>
    <cellStyle name="Обычный 3 18 34 2 3 3" xfId="48917"/>
    <cellStyle name="Обычный 3 18 34 2 3 3 2" xfId="48918"/>
    <cellStyle name="Обычный 3 18 34 2 3 3 2 2" xfId="48919"/>
    <cellStyle name="Обычный 3 18 34 2 3 3 3" xfId="48920"/>
    <cellStyle name="Обычный 3 18 34 2 3 4" xfId="48921"/>
    <cellStyle name="Обычный 3 18 34 2 3 4 2" xfId="48922"/>
    <cellStyle name="Обычный 3 18 34 2 3 5" xfId="48923"/>
    <cellStyle name="Обычный 3 18 34 2 4" xfId="48924"/>
    <cellStyle name="Обычный 3 18 34 2 4 2" xfId="48925"/>
    <cellStyle name="Обычный 3 18 34 2 4 2 2" xfId="48926"/>
    <cellStyle name="Обычный 3 18 34 2 4 2 2 2" xfId="48927"/>
    <cellStyle name="Обычный 3 18 34 2 4 2 3" xfId="48928"/>
    <cellStyle name="Обычный 3 18 34 2 4 3" xfId="48929"/>
    <cellStyle name="Обычный 3 18 34 2 4 3 2" xfId="48930"/>
    <cellStyle name="Обычный 3 18 34 2 4 4" xfId="48931"/>
    <cellStyle name="Обычный 3 18 34 2 5" xfId="48932"/>
    <cellStyle name="Обычный 3 18 34 2 5 2" xfId="48933"/>
    <cellStyle name="Обычный 3 18 34 2 5 2 2" xfId="48934"/>
    <cellStyle name="Обычный 3 18 34 2 5 3" xfId="48935"/>
    <cellStyle name="Обычный 3 18 34 2 6" xfId="48936"/>
    <cellStyle name="Обычный 3 18 34 2 6 2" xfId="48937"/>
    <cellStyle name="Обычный 3 18 34 2 7" xfId="48938"/>
    <cellStyle name="Обычный 3 18 34 3" xfId="48939"/>
    <cellStyle name="Обычный 3 18 34 3 2" xfId="48940"/>
    <cellStyle name="Обычный 3 18 34 3 2 2" xfId="48941"/>
    <cellStyle name="Обычный 3 18 34 3 2 2 2" xfId="48942"/>
    <cellStyle name="Обычный 3 18 34 3 2 2 2 2" xfId="48943"/>
    <cellStyle name="Обычный 3 18 34 3 2 2 3" xfId="48944"/>
    <cellStyle name="Обычный 3 18 34 3 2 3" xfId="48945"/>
    <cellStyle name="Обычный 3 18 34 3 2 3 2" xfId="48946"/>
    <cellStyle name="Обычный 3 18 34 3 2 4" xfId="48947"/>
    <cellStyle name="Обычный 3 18 34 3 3" xfId="48948"/>
    <cellStyle name="Обычный 3 18 34 3 3 2" xfId="48949"/>
    <cellStyle name="Обычный 3 18 34 3 3 2 2" xfId="48950"/>
    <cellStyle name="Обычный 3 18 34 3 3 3" xfId="48951"/>
    <cellStyle name="Обычный 3 18 34 3 4" xfId="48952"/>
    <cellStyle name="Обычный 3 18 34 3 4 2" xfId="48953"/>
    <cellStyle name="Обычный 3 18 34 3 5" xfId="48954"/>
    <cellStyle name="Обычный 3 18 34 4" xfId="48955"/>
    <cellStyle name="Обычный 3 18 34 4 2" xfId="48956"/>
    <cellStyle name="Обычный 3 18 34 4 2 2" xfId="48957"/>
    <cellStyle name="Обычный 3 18 34 4 2 2 2" xfId="48958"/>
    <cellStyle name="Обычный 3 18 34 4 2 2 2 2" xfId="48959"/>
    <cellStyle name="Обычный 3 18 34 4 2 2 3" xfId="48960"/>
    <cellStyle name="Обычный 3 18 34 4 2 3" xfId="48961"/>
    <cellStyle name="Обычный 3 18 34 4 2 3 2" xfId="48962"/>
    <cellStyle name="Обычный 3 18 34 4 2 4" xfId="48963"/>
    <cellStyle name="Обычный 3 18 34 4 3" xfId="48964"/>
    <cellStyle name="Обычный 3 18 34 4 3 2" xfId="48965"/>
    <cellStyle name="Обычный 3 18 34 4 3 2 2" xfId="48966"/>
    <cellStyle name="Обычный 3 18 34 4 3 3" xfId="48967"/>
    <cellStyle name="Обычный 3 18 34 4 4" xfId="48968"/>
    <cellStyle name="Обычный 3 18 34 4 4 2" xfId="48969"/>
    <cellStyle name="Обычный 3 18 34 4 5" xfId="48970"/>
    <cellStyle name="Обычный 3 18 34 5" xfId="48971"/>
    <cellStyle name="Обычный 3 18 34 5 2" xfId="48972"/>
    <cellStyle name="Обычный 3 18 34 5 2 2" xfId="48973"/>
    <cellStyle name="Обычный 3 18 34 5 2 2 2" xfId="48974"/>
    <cellStyle name="Обычный 3 18 34 5 2 3" xfId="48975"/>
    <cellStyle name="Обычный 3 18 34 5 3" xfId="48976"/>
    <cellStyle name="Обычный 3 18 34 5 3 2" xfId="48977"/>
    <cellStyle name="Обычный 3 18 34 5 4" xfId="48978"/>
    <cellStyle name="Обычный 3 18 34 6" xfId="48979"/>
    <cellStyle name="Обычный 3 18 34 6 2" xfId="48980"/>
    <cellStyle name="Обычный 3 18 34 6 2 2" xfId="48981"/>
    <cellStyle name="Обычный 3 18 34 6 3" xfId="48982"/>
    <cellStyle name="Обычный 3 18 34 7" xfId="48983"/>
    <cellStyle name="Обычный 3 18 34 7 2" xfId="48984"/>
    <cellStyle name="Обычный 3 18 34 8" xfId="48985"/>
    <cellStyle name="Обычный 3 18 35" xfId="48986"/>
    <cellStyle name="Обычный 3 18 35 2" xfId="48987"/>
    <cellStyle name="Обычный 3 18 35 2 2" xfId="48988"/>
    <cellStyle name="Обычный 3 18 35 2 2 2" xfId="48989"/>
    <cellStyle name="Обычный 3 18 35 2 2 2 2" xfId="48990"/>
    <cellStyle name="Обычный 3 18 35 2 2 2 2 2" xfId="48991"/>
    <cellStyle name="Обычный 3 18 35 2 2 2 2 2 2" xfId="48992"/>
    <cellStyle name="Обычный 3 18 35 2 2 2 2 3" xfId="48993"/>
    <cellStyle name="Обычный 3 18 35 2 2 2 3" xfId="48994"/>
    <cellStyle name="Обычный 3 18 35 2 2 2 3 2" xfId="48995"/>
    <cellStyle name="Обычный 3 18 35 2 2 2 4" xfId="48996"/>
    <cellStyle name="Обычный 3 18 35 2 2 3" xfId="48997"/>
    <cellStyle name="Обычный 3 18 35 2 2 3 2" xfId="48998"/>
    <cellStyle name="Обычный 3 18 35 2 2 3 2 2" xfId="48999"/>
    <cellStyle name="Обычный 3 18 35 2 2 3 3" xfId="49000"/>
    <cellStyle name="Обычный 3 18 35 2 2 4" xfId="49001"/>
    <cellStyle name="Обычный 3 18 35 2 2 4 2" xfId="49002"/>
    <cellStyle name="Обычный 3 18 35 2 2 5" xfId="49003"/>
    <cellStyle name="Обычный 3 18 35 2 3" xfId="49004"/>
    <cellStyle name="Обычный 3 18 35 2 3 2" xfId="49005"/>
    <cellStyle name="Обычный 3 18 35 2 3 2 2" xfId="49006"/>
    <cellStyle name="Обычный 3 18 35 2 3 2 2 2" xfId="49007"/>
    <cellStyle name="Обычный 3 18 35 2 3 2 2 2 2" xfId="49008"/>
    <cellStyle name="Обычный 3 18 35 2 3 2 2 3" xfId="49009"/>
    <cellStyle name="Обычный 3 18 35 2 3 2 3" xfId="49010"/>
    <cellStyle name="Обычный 3 18 35 2 3 2 3 2" xfId="49011"/>
    <cellStyle name="Обычный 3 18 35 2 3 2 4" xfId="49012"/>
    <cellStyle name="Обычный 3 18 35 2 3 3" xfId="49013"/>
    <cellStyle name="Обычный 3 18 35 2 3 3 2" xfId="49014"/>
    <cellStyle name="Обычный 3 18 35 2 3 3 2 2" xfId="49015"/>
    <cellStyle name="Обычный 3 18 35 2 3 3 3" xfId="49016"/>
    <cellStyle name="Обычный 3 18 35 2 3 4" xfId="49017"/>
    <cellStyle name="Обычный 3 18 35 2 3 4 2" xfId="49018"/>
    <cellStyle name="Обычный 3 18 35 2 3 5" xfId="49019"/>
    <cellStyle name="Обычный 3 18 35 2 4" xfId="49020"/>
    <cellStyle name="Обычный 3 18 35 2 4 2" xfId="49021"/>
    <cellStyle name="Обычный 3 18 35 2 4 2 2" xfId="49022"/>
    <cellStyle name="Обычный 3 18 35 2 4 2 2 2" xfId="49023"/>
    <cellStyle name="Обычный 3 18 35 2 4 2 3" xfId="49024"/>
    <cellStyle name="Обычный 3 18 35 2 4 3" xfId="49025"/>
    <cellStyle name="Обычный 3 18 35 2 4 3 2" xfId="49026"/>
    <cellStyle name="Обычный 3 18 35 2 4 4" xfId="49027"/>
    <cellStyle name="Обычный 3 18 35 2 5" xfId="49028"/>
    <cellStyle name="Обычный 3 18 35 2 5 2" xfId="49029"/>
    <cellStyle name="Обычный 3 18 35 2 5 2 2" xfId="49030"/>
    <cellStyle name="Обычный 3 18 35 2 5 3" xfId="49031"/>
    <cellStyle name="Обычный 3 18 35 2 6" xfId="49032"/>
    <cellStyle name="Обычный 3 18 35 2 6 2" xfId="49033"/>
    <cellStyle name="Обычный 3 18 35 2 7" xfId="49034"/>
    <cellStyle name="Обычный 3 18 35 3" xfId="49035"/>
    <cellStyle name="Обычный 3 18 35 3 2" xfId="49036"/>
    <cellStyle name="Обычный 3 18 35 3 2 2" xfId="49037"/>
    <cellStyle name="Обычный 3 18 35 3 2 2 2" xfId="49038"/>
    <cellStyle name="Обычный 3 18 35 3 2 2 2 2" xfId="49039"/>
    <cellStyle name="Обычный 3 18 35 3 2 2 3" xfId="49040"/>
    <cellStyle name="Обычный 3 18 35 3 2 3" xfId="49041"/>
    <cellStyle name="Обычный 3 18 35 3 2 3 2" xfId="49042"/>
    <cellStyle name="Обычный 3 18 35 3 2 4" xfId="49043"/>
    <cellStyle name="Обычный 3 18 35 3 3" xfId="49044"/>
    <cellStyle name="Обычный 3 18 35 3 3 2" xfId="49045"/>
    <cellStyle name="Обычный 3 18 35 3 3 2 2" xfId="49046"/>
    <cellStyle name="Обычный 3 18 35 3 3 3" xfId="49047"/>
    <cellStyle name="Обычный 3 18 35 3 4" xfId="49048"/>
    <cellStyle name="Обычный 3 18 35 3 4 2" xfId="49049"/>
    <cellStyle name="Обычный 3 18 35 3 5" xfId="49050"/>
    <cellStyle name="Обычный 3 18 35 4" xfId="49051"/>
    <cellStyle name="Обычный 3 18 35 4 2" xfId="49052"/>
    <cellStyle name="Обычный 3 18 35 4 2 2" xfId="49053"/>
    <cellStyle name="Обычный 3 18 35 4 2 2 2" xfId="49054"/>
    <cellStyle name="Обычный 3 18 35 4 2 2 2 2" xfId="49055"/>
    <cellStyle name="Обычный 3 18 35 4 2 2 3" xfId="49056"/>
    <cellStyle name="Обычный 3 18 35 4 2 3" xfId="49057"/>
    <cellStyle name="Обычный 3 18 35 4 2 3 2" xfId="49058"/>
    <cellStyle name="Обычный 3 18 35 4 2 4" xfId="49059"/>
    <cellStyle name="Обычный 3 18 35 4 3" xfId="49060"/>
    <cellStyle name="Обычный 3 18 35 4 3 2" xfId="49061"/>
    <cellStyle name="Обычный 3 18 35 4 3 2 2" xfId="49062"/>
    <cellStyle name="Обычный 3 18 35 4 3 3" xfId="49063"/>
    <cellStyle name="Обычный 3 18 35 4 4" xfId="49064"/>
    <cellStyle name="Обычный 3 18 35 4 4 2" xfId="49065"/>
    <cellStyle name="Обычный 3 18 35 4 5" xfId="49066"/>
    <cellStyle name="Обычный 3 18 35 5" xfId="49067"/>
    <cellStyle name="Обычный 3 18 35 5 2" xfId="49068"/>
    <cellStyle name="Обычный 3 18 35 5 2 2" xfId="49069"/>
    <cellStyle name="Обычный 3 18 35 5 2 2 2" xfId="49070"/>
    <cellStyle name="Обычный 3 18 35 5 2 3" xfId="49071"/>
    <cellStyle name="Обычный 3 18 35 5 3" xfId="49072"/>
    <cellStyle name="Обычный 3 18 35 5 3 2" xfId="49073"/>
    <cellStyle name="Обычный 3 18 35 5 4" xfId="49074"/>
    <cellStyle name="Обычный 3 18 35 6" xfId="49075"/>
    <cellStyle name="Обычный 3 18 35 6 2" xfId="49076"/>
    <cellStyle name="Обычный 3 18 35 6 2 2" xfId="49077"/>
    <cellStyle name="Обычный 3 18 35 6 3" xfId="49078"/>
    <cellStyle name="Обычный 3 18 35 7" xfId="49079"/>
    <cellStyle name="Обычный 3 18 35 7 2" xfId="49080"/>
    <cellStyle name="Обычный 3 18 35 8" xfId="49081"/>
    <cellStyle name="Обычный 3 18 36" xfId="49082"/>
    <cellStyle name="Обычный 3 18 36 2" xfId="49083"/>
    <cellStyle name="Обычный 3 18 36 2 2" xfId="49084"/>
    <cellStyle name="Обычный 3 18 36 2 2 2" xfId="49085"/>
    <cellStyle name="Обычный 3 18 36 2 2 2 2" xfId="49086"/>
    <cellStyle name="Обычный 3 18 36 2 2 2 2 2" xfId="49087"/>
    <cellStyle name="Обычный 3 18 36 2 2 2 2 2 2" xfId="49088"/>
    <cellStyle name="Обычный 3 18 36 2 2 2 2 3" xfId="49089"/>
    <cellStyle name="Обычный 3 18 36 2 2 2 3" xfId="49090"/>
    <cellStyle name="Обычный 3 18 36 2 2 2 3 2" xfId="49091"/>
    <cellStyle name="Обычный 3 18 36 2 2 2 4" xfId="49092"/>
    <cellStyle name="Обычный 3 18 36 2 2 3" xfId="49093"/>
    <cellStyle name="Обычный 3 18 36 2 2 3 2" xfId="49094"/>
    <cellStyle name="Обычный 3 18 36 2 2 3 2 2" xfId="49095"/>
    <cellStyle name="Обычный 3 18 36 2 2 3 3" xfId="49096"/>
    <cellStyle name="Обычный 3 18 36 2 2 4" xfId="49097"/>
    <cellStyle name="Обычный 3 18 36 2 2 4 2" xfId="49098"/>
    <cellStyle name="Обычный 3 18 36 2 2 5" xfId="49099"/>
    <cellStyle name="Обычный 3 18 36 2 3" xfId="49100"/>
    <cellStyle name="Обычный 3 18 36 2 3 2" xfId="49101"/>
    <cellStyle name="Обычный 3 18 36 2 3 2 2" xfId="49102"/>
    <cellStyle name="Обычный 3 18 36 2 3 2 2 2" xfId="49103"/>
    <cellStyle name="Обычный 3 18 36 2 3 2 2 2 2" xfId="49104"/>
    <cellStyle name="Обычный 3 18 36 2 3 2 2 3" xfId="49105"/>
    <cellStyle name="Обычный 3 18 36 2 3 2 3" xfId="49106"/>
    <cellStyle name="Обычный 3 18 36 2 3 2 3 2" xfId="49107"/>
    <cellStyle name="Обычный 3 18 36 2 3 2 4" xfId="49108"/>
    <cellStyle name="Обычный 3 18 36 2 3 3" xfId="49109"/>
    <cellStyle name="Обычный 3 18 36 2 3 3 2" xfId="49110"/>
    <cellStyle name="Обычный 3 18 36 2 3 3 2 2" xfId="49111"/>
    <cellStyle name="Обычный 3 18 36 2 3 3 3" xfId="49112"/>
    <cellStyle name="Обычный 3 18 36 2 3 4" xfId="49113"/>
    <cellStyle name="Обычный 3 18 36 2 3 4 2" xfId="49114"/>
    <cellStyle name="Обычный 3 18 36 2 3 5" xfId="49115"/>
    <cellStyle name="Обычный 3 18 36 2 4" xfId="49116"/>
    <cellStyle name="Обычный 3 18 36 2 4 2" xfId="49117"/>
    <cellStyle name="Обычный 3 18 36 2 4 2 2" xfId="49118"/>
    <cellStyle name="Обычный 3 18 36 2 4 2 2 2" xfId="49119"/>
    <cellStyle name="Обычный 3 18 36 2 4 2 3" xfId="49120"/>
    <cellStyle name="Обычный 3 18 36 2 4 3" xfId="49121"/>
    <cellStyle name="Обычный 3 18 36 2 4 3 2" xfId="49122"/>
    <cellStyle name="Обычный 3 18 36 2 4 4" xfId="49123"/>
    <cellStyle name="Обычный 3 18 36 2 5" xfId="49124"/>
    <cellStyle name="Обычный 3 18 36 2 5 2" xfId="49125"/>
    <cellStyle name="Обычный 3 18 36 2 5 2 2" xfId="49126"/>
    <cellStyle name="Обычный 3 18 36 2 5 3" xfId="49127"/>
    <cellStyle name="Обычный 3 18 36 2 6" xfId="49128"/>
    <cellStyle name="Обычный 3 18 36 2 6 2" xfId="49129"/>
    <cellStyle name="Обычный 3 18 36 2 7" xfId="49130"/>
    <cellStyle name="Обычный 3 18 36 3" xfId="49131"/>
    <cellStyle name="Обычный 3 18 36 3 2" xfId="49132"/>
    <cellStyle name="Обычный 3 18 36 3 2 2" xfId="49133"/>
    <cellStyle name="Обычный 3 18 36 3 2 2 2" xfId="49134"/>
    <cellStyle name="Обычный 3 18 36 3 2 2 2 2" xfId="49135"/>
    <cellStyle name="Обычный 3 18 36 3 2 2 3" xfId="49136"/>
    <cellStyle name="Обычный 3 18 36 3 2 3" xfId="49137"/>
    <cellStyle name="Обычный 3 18 36 3 2 3 2" xfId="49138"/>
    <cellStyle name="Обычный 3 18 36 3 2 4" xfId="49139"/>
    <cellStyle name="Обычный 3 18 36 3 3" xfId="49140"/>
    <cellStyle name="Обычный 3 18 36 3 3 2" xfId="49141"/>
    <cellStyle name="Обычный 3 18 36 3 3 2 2" xfId="49142"/>
    <cellStyle name="Обычный 3 18 36 3 3 3" xfId="49143"/>
    <cellStyle name="Обычный 3 18 36 3 4" xfId="49144"/>
    <cellStyle name="Обычный 3 18 36 3 4 2" xfId="49145"/>
    <cellStyle name="Обычный 3 18 36 3 5" xfId="49146"/>
    <cellStyle name="Обычный 3 18 36 4" xfId="49147"/>
    <cellStyle name="Обычный 3 18 36 4 2" xfId="49148"/>
    <cellStyle name="Обычный 3 18 36 4 2 2" xfId="49149"/>
    <cellStyle name="Обычный 3 18 36 4 2 2 2" xfId="49150"/>
    <cellStyle name="Обычный 3 18 36 4 2 2 2 2" xfId="49151"/>
    <cellStyle name="Обычный 3 18 36 4 2 2 3" xfId="49152"/>
    <cellStyle name="Обычный 3 18 36 4 2 3" xfId="49153"/>
    <cellStyle name="Обычный 3 18 36 4 2 3 2" xfId="49154"/>
    <cellStyle name="Обычный 3 18 36 4 2 4" xfId="49155"/>
    <cellStyle name="Обычный 3 18 36 4 3" xfId="49156"/>
    <cellStyle name="Обычный 3 18 36 4 3 2" xfId="49157"/>
    <cellStyle name="Обычный 3 18 36 4 3 2 2" xfId="49158"/>
    <cellStyle name="Обычный 3 18 36 4 3 3" xfId="49159"/>
    <cellStyle name="Обычный 3 18 36 4 4" xfId="49160"/>
    <cellStyle name="Обычный 3 18 36 4 4 2" xfId="49161"/>
    <cellStyle name="Обычный 3 18 36 4 5" xfId="49162"/>
    <cellStyle name="Обычный 3 18 36 5" xfId="49163"/>
    <cellStyle name="Обычный 3 18 36 5 2" xfId="49164"/>
    <cellStyle name="Обычный 3 18 36 5 2 2" xfId="49165"/>
    <cellStyle name="Обычный 3 18 36 5 2 2 2" xfId="49166"/>
    <cellStyle name="Обычный 3 18 36 5 2 3" xfId="49167"/>
    <cellStyle name="Обычный 3 18 36 5 3" xfId="49168"/>
    <cellStyle name="Обычный 3 18 36 5 3 2" xfId="49169"/>
    <cellStyle name="Обычный 3 18 36 5 4" xfId="49170"/>
    <cellStyle name="Обычный 3 18 36 6" xfId="49171"/>
    <cellStyle name="Обычный 3 18 36 6 2" xfId="49172"/>
    <cellStyle name="Обычный 3 18 36 6 2 2" xfId="49173"/>
    <cellStyle name="Обычный 3 18 36 6 3" xfId="49174"/>
    <cellStyle name="Обычный 3 18 36 7" xfId="49175"/>
    <cellStyle name="Обычный 3 18 36 7 2" xfId="49176"/>
    <cellStyle name="Обычный 3 18 36 8" xfId="49177"/>
    <cellStyle name="Обычный 3 18 37" xfId="49178"/>
    <cellStyle name="Обычный 3 18 37 2" xfId="49179"/>
    <cellStyle name="Обычный 3 18 37 2 2" xfId="49180"/>
    <cellStyle name="Обычный 3 18 37 2 2 2" xfId="49181"/>
    <cellStyle name="Обычный 3 18 37 2 2 2 2" xfId="49182"/>
    <cellStyle name="Обычный 3 18 37 2 2 2 2 2" xfId="49183"/>
    <cellStyle name="Обычный 3 18 37 2 2 2 2 2 2" xfId="49184"/>
    <cellStyle name="Обычный 3 18 37 2 2 2 2 3" xfId="49185"/>
    <cellStyle name="Обычный 3 18 37 2 2 2 3" xfId="49186"/>
    <cellStyle name="Обычный 3 18 37 2 2 2 3 2" xfId="49187"/>
    <cellStyle name="Обычный 3 18 37 2 2 2 4" xfId="49188"/>
    <cellStyle name="Обычный 3 18 37 2 2 3" xfId="49189"/>
    <cellStyle name="Обычный 3 18 37 2 2 3 2" xfId="49190"/>
    <cellStyle name="Обычный 3 18 37 2 2 3 2 2" xfId="49191"/>
    <cellStyle name="Обычный 3 18 37 2 2 3 3" xfId="49192"/>
    <cellStyle name="Обычный 3 18 37 2 2 4" xfId="49193"/>
    <cellStyle name="Обычный 3 18 37 2 2 4 2" xfId="49194"/>
    <cellStyle name="Обычный 3 18 37 2 2 5" xfId="49195"/>
    <cellStyle name="Обычный 3 18 37 2 3" xfId="49196"/>
    <cellStyle name="Обычный 3 18 37 2 3 2" xfId="49197"/>
    <cellStyle name="Обычный 3 18 37 2 3 2 2" xfId="49198"/>
    <cellStyle name="Обычный 3 18 37 2 3 2 2 2" xfId="49199"/>
    <cellStyle name="Обычный 3 18 37 2 3 2 2 2 2" xfId="49200"/>
    <cellStyle name="Обычный 3 18 37 2 3 2 2 3" xfId="49201"/>
    <cellStyle name="Обычный 3 18 37 2 3 2 3" xfId="49202"/>
    <cellStyle name="Обычный 3 18 37 2 3 2 3 2" xfId="49203"/>
    <cellStyle name="Обычный 3 18 37 2 3 2 4" xfId="49204"/>
    <cellStyle name="Обычный 3 18 37 2 3 3" xfId="49205"/>
    <cellStyle name="Обычный 3 18 37 2 3 3 2" xfId="49206"/>
    <cellStyle name="Обычный 3 18 37 2 3 3 2 2" xfId="49207"/>
    <cellStyle name="Обычный 3 18 37 2 3 3 3" xfId="49208"/>
    <cellStyle name="Обычный 3 18 37 2 3 4" xfId="49209"/>
    <cellStyle name="Обычный 3 18 37 2 3 4 2" xfId="49210"/>
    <cellStyle name="Обычный 3 18 37 2 3 5" xfId="49211"/>
    <cellStyle name="Обычный 3 18 37 2 4" xfId="49212"/>
    <cellStyle name="Обычный 3 18 37 2 4 2" xfId="49213"/>
    <cellStyle name="Обычный 3 18 37 2 4 2 2" xfId="49214"/>
    <cellStyle name="Обычный 3 18 37 2 4 2 2 2" xfId="49215"/>
    <cellStyle name="Обычный 3 18 37 2 4 2 3" xfId="49216"/>
    <cellStyle name="Обычный 3 18 37 2 4 3" xfId="49217"/>
    <cellStyle name="Обычный 3 18 37 2 4 3 2" xfId="49218"/>
    <cellStyle name="Обычный 3 18 37 2 4 4" xfId="49219"/>
    <cellStyle name="Обычный 3 18 37 2 5" xfId="49220"/>
    <cellStyle name="Обычный 3 18 37 2 5 2" xfId="49221"/>
    <cellStyle name="Обычный 3 18 37 2 5 2 2" xfId="49222"/>
    <cellStyle name="Обычный 3 18 37 2 5 3" xfId="49223"/>
    <cellStyle name="Обычный 3 18 37 2 6" xfId="49224"/>
    <cellStyle name="Обычный 3 18 37 2 6 2" xfId="49225"/>
    <cellStyle name="Обычный 3 18 37 2 7" xfId="49226"/>
    <cellStyle name="Обычный 3 18 37 3" xfId="49227"/>
    <cellStyle name="Обычный 3 18 37 3 2" xfId="49228"/>
    <cellStyle name="Обычный 3 18 37 3 2 2" xfId="49229"/>
    <cellStyle name="Обычный 3 18 37 3 2 2 2" xfId="49230"/>
    <cellStyle name="Обычный 3 18 37 3 2 2 2 2" xfId="49231"/>
    <cellStyle name="Обычный 3 18 37 3 2 2 3" xfId="49232"/>
    <cellStyle name="Обычный 3 18 37 3 2 3" xfId="49233"/>
    <cellStyle name="Обычный 3 18 37 3 2 3 2" xfId="49234"/>
    <cellStyle name="Обычный 3 18 37 3 2 4" xfId="49235"/>
    <cellStyle name="Обычный 3 18 37 3 3" xfId="49236"/>
    <cellStyle name="Обычный 3 18 37 3 3 2" xfId="49237"/>
    <cellStyle name="Обычный 3 18 37 3 3 2 2" xfId="49238"/>
    <cellStyle name="Обычный 3 18 37 3 3 3" xfId="49239"/>
    <cellStyle name="Обычный 3 18 37 3 4" xfId="49240"/>
    <cellStyle name="Обычный 3 18 37 3 4 2" xfId="49241"/>
    <cellStyle name="Обычный 3 18 37 3 5" xfId="49242"/>
    <cellStyle name="Обычный 3 18 37 4" xfId="49243"/>
    <cellStyle name="Обычный 3 18 37 4 2" xfId="49244"/>
    <cellStyle name="Обычный 3 18 37 4 2 2" xfId="49245"/>
    <cellStyle name="Обычный 3 18 37 4 2 2 2" xfId="49246"/>
    <cellStyle name="Обычный 3 18 37 4 2 2 2 2" xfId="49247"/>
    <cellStyle name="Обычный 3 18 37 4 2 2 3" xfId="49248"/>
    <cellStyle name="Обычный 3 18 37 4 2 3" xfId="49249"/>
    <cellStyle name="Обычный 3 18 37 4 2 3 2" xfId="49250"/>
    <cellStyle name="Обычный 3 18 37 4 2 4" xfId="49251"/>
    <cellStyle name="Обычный 3 18 37 4 3" xfId="49252"/>
    <cellStyle name="Обычный 3 18 37 4 3 2" xfId="49253"/>
    <cellStyle name="Обычный 3 18 37 4 3 2 2" xfId="49254"/>
    <cellStyle name="Обычный 3 18 37 4 3 3" xfId="49255"/>
    <cellStyle name="Обычный 3 18 37 4 4" xfId="49256"/>
    <cellStyle name="Обычный 3 18 37 4 4 2" xfId="49257"/>
    <cellStyle name="Обычный 3 18 37 4 5" xfId="49258"/>
    <cellStyle name="Обычный 3 18 37 5" xfId="49259"/>
    <cellStyle name="Обычный 3 18 37 5 2" xfId="49260"/>
    <cellStyle name="Обычный 3 18 37 5 2 2" xfId="49261"/>
    <cellStyle name="Обычный 3 18 37 5 2 2 2" xfId="49262"/>
    <cellStyle name="Обычный 3 18 37 5 2 3" xfId="49263"/>
    <cellStyle name="Обычный 3 18 37 5 3" xfId="49264"/>
    <cellStyle name="Обычный 3 18 37 5 3 2" xfId="49265"/>
    <cellStyle name="Обычный 3 18 37 5 4" xfId="49266"/>
    <cellStyle name="Обычный 3 18 37 6" xfId="49267"/>
    <cellStyle name="Обычный 3 18 37 6 2" xfId="49268"/>
    <cellStyle name="Обычный 3 18 37 6 2 2" xfId="49269"/>
    <cellStyle name="Обычный 3 18 37 6 3" xfId="49270"/>
    <cellStyle name="Обычный 3 18 37 7" xfId="49271"/>
    <cellStyle name="Обычный 3 18 37 7 2" xfId="49272"/>
    <cellStyle name="Обычный 3 18 37 8" xfId="49273"/>
    <cellStyle name="Обычный 3 18 38" xfId="49274"/>
    <cellStyle name="Обычный 3 18 38 2" xfId="49275"/>
    <cellStyle name="Обычный 3 18 38 2 2" xfId="49276"/>
    <cellStyle name="Обычный 3 18 38 2 2 2" xfId="49277"/>
    <cellStyle name="Обычный 3 18 38 2 2 2 2" xfId="49278"/>
    <cellStyle name="Обычный 3 18 38 2 2 2 2 2" xfId="49279"/>
    <cellStyle name="Обычный 3 18 38 2 2 2 2 2 2" xfId="49280"/>
    <cellStyle name="Обычный 3 18 38 2 2 2 2 3" xfId="49281"/>
    <cellStyle name="Обычный 3 18 38 2 2 2 3" xfId="49282"/>
    <cellStyle name="Обычный 3 18 38 2 2 2 3 2" xfId="49283"/>
    <cellStyle name="Обычный 3 18 38 2 2 2 4" xfId="49284"/>
    <cellStyle name="Обычный 3 18 38 2 2 3" xfId="49285"/>
    <cellStyle name="Обычный 3 18 38 2 2 3 2" xfId="49286"/>
    <cellStyle name="Обычный 3 18 38 2 2 3 2 2" xfId="49287"/>
    <cellStyle name="Обычный 3 18 38 2 2 3 3" xfId="49288"/>
    <cellStyle name="Обычный 3 18 38 2 2 4" xfId="49289"/>
    <cellStyle name="Обычный 3 18 38 2 2 4 2" xfId="49290"/>
    <cellStyle name="Обычный 3 18 38 2 2 5" xfId="49291"/>
    <cellStyle name="Обычный 3 18 38 2 3" xfId="49292"/>
    <cellStyle name="Обычный 3 18 38 2 3 2" xfId="49293"/>
    <cellStyle name="Обычный 3 18 38 2 3 2 2" xfId="49294"/>
    <cellStyle name="Обычный 3 18 38 2 3 2 2 2" xfId="49295"/>
    <cellStyle name="Обычный 3 18 38 2 3 2 2 2 2" xfId="49296"/>
    <cellStyle name="Обычный 3 18 38 2 3 2 2 3" xfId="49297"/>
    <cellStyle name="Обычный 3 18 38 2 3 2 3" xfId="49298"/>
    <cellStyle name="Обычный 3 18 38 2 3 2 3 2" xfId="49299"/>
    <cellStyle name="Обычный 3 18 38 2 3 2 4" xfId="49300"/>
    <cellStyle name="Обычный 3 18 38 2 3 3" xfId="49301"/>
    <cellStyle name="Обычный 3 18 38 2 3 3 2" xfId="49302"/>
    <cellStyle name="Обычный 3 18 38 2 3 3 2 2" xfId="49303"/>
    <cellStyle name="Обычный 3 18 38 2 3 3 3" xfId="49304"/>
    <cellStyle name="Обычный 3 18 38 2 3 4" xfId="49305"/>
    <cellStyle name="Обычный 3 18 38 2 3 4 2" xfId="49306"/>
    <cellStyle name="Обычный 3 18 38 2 3 5" xfId="49307"/>
    <cellStyle name="Обычный 3 18 38 2 4" xfId="49308"/>
    <cellStyle name="Обычный 3 18 38 2 4 2" xfId="49309"/>
    <cellStyle name="Обычный 3 18 38 2 4 2 2" xfId="49310"/>
    <cellStyle name="Обычный 3 18 38 2 4 2 2 2" xfId="49311"/>
    <cellStyle name="Обычный 3 18 38 2 4 2 3" xfId="49312"/>
    <cellStyle name="Обычный 3 18 38 2 4 3" xfId="49313"/>
    <cellStyle name="Обычный 3 18 38 2 4 3 2" xfId="49314"/>
    <cellStyle name="Обычный 3 18 38 2 4 4" xfId="49315"/>
    <cellStyle name="Обычный 3 18 38 2 5" xfId="49316"/>
    <cellStyle name="Обычный 3 18 38 2 5 2" xfId="49317"/>
    <cellStyle name="Обычный 3 18 38 2 5 2 2" xfId="49318"/>
    <cellStyle name="Обычный 3 18 38 2 5 3" xfId="49319"/>
    <cellStyle name="Обычный 3 18 38 2 6" xfId="49320"/>
    <cellStyle name="Обычный 3 18 38 2 6 2" xfId="49321"/>
    <cellStyle name="Обычный 3 18 38 2 7" xfId="49322"/>
    <cellStyle name="Обычный 3 18 38 3" xfId="49323"/>
    <cellStyle name="Обычный 3 18 38 3 2" xfId="49324"/>
    <cellStyle name="Обычный 3 18 38 3 2 2" xfId="49325"/>
    <cellStyle name="Обычный 3 18 38 3 2 2 2" xfId="49326"/>
    <cellStyle name="Обычный 3 18 38 3 2 2 2 2" xfId="49327"/>
    <cellStyle name="Обычный 3 18 38 3 2 2 3" xfId="49328"/>
    <cellStyle name="Обычный 3 18 38 3 2 3" xfId="49329"/>
    <cellStyle name="Обычный 3 18 38 3 2 3 2" xfId="49330"/>
    <cellStyle name="Обычный 3 18 38 3 2 4" xfId="49331"/>
    <cellStyle name="Обычный 3 18 38 3 3" xfId="49332"/>
    <cellStyle name="Обычный 3 18 38 3 3 2" xfId="49333"/>
    <cellStyle name="Обычный 3 18 38 3 3 2 2" xfId="49334"/>
    <cellStyle name="Обычный 3 18 38 3 3 3" xfId="49335"/>
    <cellStyle name="Обычный 3 18 38 3 4" xfId="49336"/>
    <cellStyle name="Обычный 3 18 38 3 4 2" xfId="49337"/>
    <cellStyle name="Обычный 3 18 38 3 5" xfId="49338"/>
    <cellStyle name="Обычный 3 18 38 4" xfId="49339"/>
    <cellStyle name="Обычный 3 18 38 4 2" xfId="49340"/>
    <cellStyle name="Обычный 3 18 38 4 2 2" xfId="49341"/>
    <cellStyle name="Обычный 3 18 38 4 2 2 2" xfId="49342"/>
    <cellStyle name="Обычный 3 18 38 4 2 2 2 2" xfId="49343"/>
    <cellStyle name="Обычный 3 18 38 4 2 2 3" xfId="49344"/>
    <cellStyle name="Обычный 3 18 38 4 2 3" xfId="49345"/>
    <cellStyle name="Обычный 3 18 38 4 2 3 2" xfId="49346"/>
    <cellStyle name="Обычный 3 18 38 4 2 4" xfId="49347"/>
    <cellStyle name="Обычный 3 18 38 4 3" xfId="49348"/>
    <cellStyle name="Обычный 3 18 38 4 3 2" xfId="49349"/>
    <cellStyle name="Обычный 3 18 38 4 3 2 2" xfId="49350"/>
    <cellStyle name="Обычный 3 18 38 4 3 3" xfId="49351"/>
    <cellStyle name="Обычный 3 18 38 4 4" xfId="49352"/>
    <cellStyle name="Обычный 3 18 38 4 4 2" xfId="49353"/>
    <cellStyle name="Обычный 3 18 38 4 5" xfId="49354"/>
    <cellStyle name="Обычный 3 18 38 5" xfId="49355"/>
    <cellStyle name="Обычный 3 18 38 5 2" xfId="49356"/>
    <cellStyle name="Обычный 3 18 38 5 2 2" xfId="49357"/>
    <cellStyle name="Обычный 3 18 38 5 2 2 2" xfId="49358"/>
    <cellStyle name="Обычный 3 18 38 5 2 3" xfId="49359"/>
    <cellStyle name="Обычный 3 18 38 5 3" xfId="49360"/>
    <cellStyle name="Обычный 3 18 38 5 3 2" xfId="49361"/>
    <cellStyle name="Обычный 3 18 38 5 4" xfId="49362"/>
    <cellStyle name="Обычный 3 18 38 6" xfId="49363"/>
    <cellStyle name="Обычный 3 18 38 6 2" xfId="49364"/>
    <cellStyle name="Обычный 3 18 38 6 2 2" xfId="49365"/>
    <cellStyle name="Обычный 3 18 38 6 3" xfId="49366"/>
    <cellStyle name="Обычный 3 18 38 7" xfId="49367"/>
    <cellStyle name="Обычный 3 18 38 7 2" xfId="49368"/>
    <cellStyle name="Обычный 3 18 38 8" xfId="49369"/>
    <cellStyle name="Обычный 3 18 39" xfId="49370"/>
    <cellStyle name="Обычный 3 18 39 2" xfId="49371"/>
    <cellStyle name="Обычный 3 18 39 2 2" xfId="49372"/>
    <cellStyle name="Обычный 3 18 39 2 2 2" xfId="49373"/>
    <cellStyle name="Обычный 3 18 39 2 2 2 2" xfId="49374"/>
    <cellStyle name="Обычный 3 18 39 2 2 2 2 2" xfId="49375"/>
    <cellStyle name="Обычный 3 18 39 2 2 2 2 2 2" xfId="49376"/>
    <cellStyle name="Обычный 3 18 39 2 2 2 2 3" xfId="49377"/>
    <cellStyle name="Обычный 3 18 39 2 2 2 3" xfId="49378"/>
    <cellStyle name="Обычный 3 18 39 2 2 2 3 2" xfId="49379"/>
    <cellStyle name="Обычный 3 18 39 2 2 2 4" xfId="49380"/>
    <cellStyle name="Обычный 3 18 39 2 2 3" xfId="49381"/>
    <cellStyle name="Обычный 3 18 39 2 2 3 2" xfId="49382"/>
    <cellStyle name="Обычный 3 18 39 2 2 3 2 2" xfId="49383"/>
    <cellStyle name="Обычный 3 18 39 2 2 3 3" xfId="49384"/>
    <cellStyle name="Обычный 3 18 39 2 2 4" xfId="49385"/>
    <cellStyle name="Обычный 3 18 39 2 2 4 2" xfId="49386"/>
    <cellStyle name="Обычный 3 18 39 2 2 5" xfId="49387"/>
    <cellStyle name="Обычный 3 18 39 2 3" xfId="49388"/>
    <cellStyle name="Обычный 3 18 39 2 3 2" xfId="49389"/>
    <cellStyle name="Обычный 3 18 39 2 3 2 2" xfId="49390"/>
    <cellStyle name="Обычный 3 18 39 2 3 2 2 2" xfId="49391"/>
    <cellStyle name="Обычный 3 18 39 2 3 2 2 2 2" xfId="49392"/>
    <cellStyle name="Обычный 3 18 39 2 3 2 2 3" xfId="49393"/>
    <cellStyle name="Обычный 3 18 39 2 3 2 3" xfId="49394"/>
    <cellStyle name="Обычный 3 18 39 2 3 2 3 2" xfId="49395"/>
    <cellStyle name="Обычный 3 18 39 2 3 2 4" xfId="49396"/>
    <cellStyle name="Обычный 3 18 39 2 3 3" xfId="49397"/>
    <cellStyle name="Обычный 3 18 39 2 3 3 2" xfId="49398"/>
    <cellStyle name="Обычный 3 18 39 2 3 3 2 2" xfId="49399"/>
    <cellStyle name="Обычный 3 18 39 2 3 3 3" xfId="49400"/>
    <cellStyle name="Обычный 3 18 39 2 3 4" xfId="49401"/>
    <cellStyle name="Обычный 3 18 39 2 3 4 2" xfId="49402"/>
    <cellStyle name="Обычный 3 18 39 2 3 5" xfId="49403"/>
    <cellStyle name="Обычный 3 18 39 2 4" xfId="49404"/>
    <cellStyle name="Обычный 3 18 39 2 4 2" xfId="49405"/>
    <cellStyle name="Обычный 3 18 39 2 4 2 2" xfId="49406"/>
    <cellStyle name="Обычный 3 18 39 2 4 2 2 2" xfId="49407"/>
    <cellStyle name="Обычный 3 18 39 2 4 2 3" xfId="49408"/>
    <cellStyle name="Обычный 3 18 39 2 4 3" xfId="49409"/>
    <cellStyle name="Обычный 3 18 39 2 4 3 2" xfId="49410"/>
    <cellStyle name="Обычный 3 18 39 2 4 4" xfId="49411"/>
    <cellStyle name="Обычный 3 18 39 2 5" xfId="49412"/>
    <cellStyle name="Обычный 3 18 39 2 5 2" xfId="49413"/>
    <cellStyle name="Обычный 3 18 39 2 5 2 2" xfId="49414"/>
    <cellStyle name="Обычный 3 18 39 2 5 3" xfId="49415"/>
    <cellStyle name="Обычный 3 18 39 2 6" xfId="49416"/>
    <cellStyle name="Обычный 3 18 39 2 6 2" xfId="49417"/>
    <cellStyle name="Обычный 3 18 39 2 7" xfId="49418"/>
    <cellStyle name="Обычный 3 18 39 3" xfId="49419"/>
    <cellStyle name="Обычный 3 18 39 3 2" xfId="49420"/>
    <cellStyle name="Обычный 3 18 39 3 2 2" xfId="49421"/>
    <cellStyle name="Обычный 3 18 39 3 2 2 2" xfId="49422"/>
    <cellStyle name="Обычный 3 18 39 3 2 2 2 2" xfId="49423"/>
    <cellStyle name="Обычный 3 18 39 3 2 2 3" xfId="49424"/>
    <cellStyle name="Обычный 3 18 39 3 2 3" xfId="49425"/>
    <cellStyle name="Обычный 3 18 39 3 2 3 2" xfId="49426"/>
    <cellStyle name="Обычный 3 18 39 3 2 4" xfId="49427"/>
    <cellStyle name="Обычный 3 18 39 3 3" xfId="49428"/>
    <cellStyle name="Обычный 3 18 39 3 3 2" xfId="49429"/>
    <cellStyle name="Обычный 3 18 39 3 3 2 2" xfId="49430"/>
    <cellStyle name="Обычный 3 18 39 3 3 3" xfId="49431"/>
    <cellStyle name="Обычный 3 18 39 3 4" xfId="49432"/>
    <cellStyle name="Обычный 3 18 39 3 4 2" xfId="49433"/>
    <cellStyle name="Обычный 3 18 39 3 5" xfId="49434"/>
    <cellStyle name="Обычный 3 18 39 4" xfId="49435"/>
    <cellStyle name="Обычный 3 18 39 4 2" xfId="49436"/>
    <cellStyle name="Обычный 3 18 39 4 2 2" xfId="49437"/>
    <cellStyle name="Обычный 3 18 39 4 2 2 2" xfId="49438"/>
    <cellStyle name="Обычный 3 18 39 4 2 2 2 2" xfId="49439"/>
    <cellStyle name="Обычный 3 18 39 4 2 2 3" xfId="49440"/>
    <cellStyle name="Обычный 3 18 39 4 2 3" xfId="49441"/>
    <cellStyle name="Обычный 3 18 39 4 2 3 2" xfId="49442"/>
    <cellStyle name="Обычный 3 18 39 4 2 4" xfId="49443"/>
    <cellStyle name="Обычный 3 18 39 4 3" xfId="49444"/>
    <cellStyle name="Обычный 3 18 39 4 3 2" xfId="49445"/>
    <cellStyle name="Обычный 3 18 39 4 3 2 2" xfId="49446"/>
    <cellStyle name="Обычный 3 18 39 4 3 3" xfId="49447"/>
    <cellStyle name="Обычный 3 18 39 4 4" xfId="49448"/>
    <cellStyle name="Обычный 3 18 39 4 4 2" xfId="49449"/>
    <cellStyle name="Обычный 3 18 39 4 5" xfId="49450"/>
    <cellStyle name="Обычный 3 18 39 5" xfId="49451"/>
    <cellStyle name="Обычный 3 18 39 5 2" xfId="49452"/>
    <cellStyle name="Обычный 3 18 39 5 2 2" xfId="49453"/>
    <cellStyle name="Обычный 3 18 39 5 2 2 2" xfId="49454"/>
    <cellStyle name="Обычный 3 18 39 5 2 3" xfId="49455"/>
    <cellStyle name="Обычный 3 18 39 5 3" xfId="49456"/>
    <cellStyle name="Обычный 3 18 39 5 3 2" xfId="49457"/>
    <cellStyle name="Обычный 3 18 39 5 4" xfId="49458"/>
    <cellStyle name="Обычный 3 18 39 6" xfId="49459"/>
    <cellStyle name="Обычный 3 18 39 6 2" xfId="49460"/>
    <cellStyle name="Обычный 3 18 39 6 2 2" xfId="49461"/>
    <cellStyle name="Обычный 3 18 39 6 3" xfId="49462"/>
    <cellStyle name="Обычный 3 18 39 7" xfId="49463"/>
    <cellStyle name="Обычный 3 18 39 7 2" xfId="49464"/>
    <cellStyle name="Обычный 3 18 39 8" xfId="49465"/>
    <cellStyle name="Обычный 3 18 4" xfId="49466"/>
    <cellStyle name="Обычный 3 18 4 2" xfId="49467"/>
    <cellStyle name="Обычный 3 18 4 2 2" xfId="49468"/>
    <cellStyle name="Обычный 3 18 4 2 2 2" xfId="49469"/>
    <cellStyle name="Обычный 3 18 4 2 2 2 2" xfId="49470"/>
    <cellStyle name="Обычный 3 18 4 2 2 2 2 2" xfId="49471"/>
    <cellStyle name="Обычный 3 18 4 2 2 2 2 2 2" xfId="49472"/>
    <cellStyle name="Обычный 3 18 4 2 2 2 2 3" xfId="49473"/>
    <cellStyle name="Обычный 3 18 4 2 2 2 3" xfId="49474"/>
    <cellStyle name="Обычный 3 18 4 2 2 2 3 2" xfId="49475"/>
    <cellStyle name="Обычный 3 18 4 2 2 2 4" xfId="49476"/>
    <cellStyle name="Обычный 3 18 4 2 2 3" xfId="49477"/>
    <cellStyle name="Обычный 3 18 4 2 2 3 2" xfId="49478"/>
    <cellStyle name="Обычный 3 18 4 2 2 3 2 2" xfId="49479"/>
    <cellStyle name="Обычный 3 18 4 2 2 3 3" xfId="49480"/>
    <cellStyle name="Обычный 3 18 4 2 2 4" xfId="49481"/>
    <cellStyle name="Обычный 3 18 4 2 2 4 2" xfId="49482"/>
    <cellStyle name="Обычный 3 18 4 2 2 5" xfId="49483"/>
    <cellStyle name="Обычный 3 18 4 2 3" xfId="49484"/>
    <cellStyle name="Обычный 3 18 4 2 3 2" xfId="49485"/>
    <cellStyle name="Обычный 3 18 4 2 3 2 2" xfId="49486"/>
    <cellStyle name="Обычный 3 18 4 2 3 2 2 2" xfId="49487"/>
    <cellStyle name="Обычный 3 18 4 2 3 2 2 2 2" xfId="49488"/>
    <cellStyle name="Обычный 3 18 4 2 3 2 2 3" xfId="49489"/>
    <cellStyle name="Обычный 3 18 4 2 3 2 3" xfId="49490"/>
    <cellStyle name="Обычный 3 18 4 2 3 2 3 2" xfId="49491"/>
    <cellStyle name="Обычный 3 18 4 2 3 2 4" xfId="49492"/>
    <cellStyle name="Обычный 3 18 4 2 3 3" xfId="49493"/>
    <cellStyle name="Обычный 3 18 4 2 3 3 2" xfId="49494"/>
    <cellStyle name="Обычный 3 18 4 2 3 3 2 2" xfId="49495"/>
    <cellStyle name="Обычный 3 18 4 2 3 3 3" xfId="49496"/>
    <cellStyle name="Обычный 3 18 4 2 3 4" xfId="49497"/>
    <cellStyle name="Обычный 3 18 4 2 3 4 2" xfId="49498"/>
    <cellStyle name="Обычный 3 18 4 2 3 5" xfId="49499"/>
    <cellStyle name="Обычный 3 18 4 2 4" xfId="49500"/>
    <cellStyle name="Обычный 3 18 4 2 4 2" xfId="49501"/>
    <cellStyle name="Обычный 3 18 4 2 4 2 2" xfId="49502"/>
    <cellStyle name="Обычный 3 18 4 2 4 2 2 2" xfId="49503"/>
    <cellStyle name="Обычный 3 18 4 2 4 2 3" xfId="49504"/>
    <cellStyle name="Обычный 3 18 4 2 4 3" xfId="49505"/>
    <cellStyle name="Обычный 3 18 4 2 4 3 2" xfId="49506"/>
    <cellStyle name="Обычный 3 18 4 2 4 4" xfId="49507"/>
    <cellStyle name="Обычный 3 18 4 2 5" xfId="49508"/>
    <cellStyle name="Обычный 3 18 4 2 5 2" xfId="49509"/>
    <cellStyle name="Обычный 3 18 4 2 5 2 2" xfId="49510"/>
    <cellStyle name="Обычный 3 18 4 2 5 3" xfId="49511"/>
    <cellStyle name="Обычный 3 18 4 2 6" xfId="49512"/>
    <cellStyle name="Обычный 3 18 4 2 6 2" xfId="49513"/>
    <cellStyle name="Обычный 3 18 4 2 7" xfId="49514"/>
    <cellStyle name="Обычный 3 18 4 3" xfId="49515"/>
    <cellStyle name="Обычный 3 18 4 3 2" xfId="49516"/>
    <cellStyle name="Обычный 3 18 4 3 2 2" xfId="49517"/>
    <cellStyle name="Обычный 3 18 4 3 2 2 2" xfId="49518"/>
    <cellStyle name="Обычный 3 18 4 3 2 2 2 2" xfId="49519"/>
    <cellStyle name="Обычный 3 18 4 3 2 2 3" xfId="49520"/>
    <cellStyle name="Обычный 3 18 4 3 2 3" xfId="49521"/>
    <cellStyle name="Обычный 3 18 4 3 2 3 2" xfId="49522"/>
    <cellStyle name="Обычный 3 18 4 3 2 4" xfId="49523"/>
    <cellStyle name="Обычный 3 18 4 3 3" xfId="49524"/>
    <cellStyle name="Обычный 3 18 4 3 3 2" xfId="49525"/>
    <cellStyle name="Обычный 3 18 4 3 3 2 2" xfId="49526"/>
    <cellStyle name="Обычный 3 18 4 3 3 3" xfId="49527"/>
    <cellStyle name="Обычный 3 18 4 3 4" xfId="49528"/>
    <cellStyle name="Обычный 3 18 4 3 4 2" xfId="49529"/>
    <cellStyle name="Обычный 3 18 4 3 5" xfId="49530"/>
    <cellStyle name="Обычный 3 18 4 4" xfId="49531"/>
    <cellStyle name="Обычный 3 18 4 4 2" xfId="49532"/>
    <cellStyle name="Обычный 3 18 4 4 2 2" xfId="49533"/>
    <cellStyle name="Обычный 3 18 4 4 2 2 2" xfId="49534"/>
    <cellStyle name="Обычный 3 18 4 4 2 2 2 2" xfId="49535"/>
    <cellStyle name="Обычный 3 18 4 4 2 2 3" xfId="49536"/>
    <cellStyle name="Обычный 3 18 4 4 2 3" xfId="49537"/>
    <cellStyle name="Обычный 3 18 4 4 2 3 2" xfId="49538"/>
    <cellStyle name="Обычный 3 18 4 4 2 4" xfId="49539"/>
    <cellStyle name="Обычный 3 18 4 4 3" xfId="49540"/>
    <cellStyle name="Обычный 3 18 4 4 3 2" xfId="49541"/>
    <cellStyle name="Обычный 3 18 4 4 3 2 2" xfId="49542"/>
    <cellStyle name="Обычный 3 18 4 4 3 3" xfId="49543"/>
    <cellStyle name="Обычный 3 18 4 4 4" xfId="49544"/>
    <cellStyle name="Обычный 3 18 4 4 4 2" xfId="49545"/>
    <cellStyle name="Обычный 3 18 4 4 5" xfId="49546"/>
    <cellStyle name="Обычный 3 18 4 5" xfId="49547"/>
    <cellStyle name="Обычный 3 18 4 5 2" xfId="49548"/>
    <cellStyle name="Обычный 3 18 4 5 2 2" xfId="49549"/>
    <cellStyle name="Обычный 3 18 4 5 2 2 2" xfId="49550"/>
    <cellStyle name="Обычный 3 18 4 5 2 3" xfId="49551"/>
    <cellStyle name="Обычный 3 18 4 5 3" xfId="49552"/>
    <cellStyle name="Обычный 3 18 4 5 3 2" xfId="49553"/>
    <cellStyle name="Обычный 3 18 4 5 4" xfId="49554"/>
    <cellStyle name="Обычный 3 18 4 6" xfId="49555"/>
    <cellStyle name="Обычный 3 18 4 6 2" xfId="49556"/>
    <cellStyle name="Обычный 3 18 4 6 2 2" xfId="49557"/>
    <cellStyle name="Обычный 3 18 4 6 3" xfId="49558"/>
    <cellStyle name="Обычный 3 18 4 7" xfId="49559"/>
    <cellStyle name="Обычный 3 18 4 7 2" xfId="49560"/>
    <cellStyle name="Обычный 3 18 4 8" xfId="49561"/>
    <cellStyle name="Обычный 3 18 40" xfId="49562"/>
    <cellStyle name="Обычный 3 18 40 2" xfId="49563"/>
    <cellStyle name="Обычный 3 18 40 2 2" xfId="49564"/>
    <cellStyle name="Обычный 3 18 40 2 2 2" xfId="49565"/>
    <cellStyle name="Обычный 3 18 40 2 2 2 2" xfId="49566"/>
    <cellStyle name="Обычный 3 18 40 2 2 2 2 2" xfId="49567"/>
    <cellStyle name="Обычный 3 18 40 2 2 2 2 2 2" xfId="49568"/>
    <cellStyle name="Обычный 3 18 40 2 2 2 2 3" xfId="49569"/>
    <cellStyle name="Обычный 3 18 40 2 2 2 3" xfId="49570"/>
    <cellStyle name="Обычный 3 18 40 2 2 2 3 2" xfId="49571"/>
    <cellStyle name="Обычный 3 18 40 2 2 2 4" xfId="49572"/>
    <cellStyle name="Обычный 3 18 40 2 2 3" xfId="49573"/>
    <cellStyle name="Обычный 3 18 40 2 2 3 2" xfId="49574"/>
    <cellStyle name="Обычный 3 18 40 2 2 3 2 2" xfId="49575"/>
    <cellStyle name="Обычный 3 18 40 2 2 3 3" xfId="49576"/>
    <cellStyle name="Обычный 3 18 40 2 2 4" xfId="49577"/>
    <cellStyle name="Обычный 3 18 40 2 2 4 2" xfId="49578"/>
    <cellStyle name="Обычный 3 18 40 2 2 5" xfId="49579"/>
    <cellStyle name="Обычный 3 18 40 2 3" xfId="49580"/>
    <cellStyle name="Обычный 3 18 40 2 3 2" xfId="49581"/>
    <cellStyle name="Обычный 3 18 40 2 3 2 2" xfId="49582"/>
    <cellStyle name="Обычный 3 18 40 2 3 2 2 2" xfId="49583"/>
    <cellStyle name="Обычный 3 18 40 2 3 2 2 2 2" xfId="49584"/>
    <cellStyle name="Обычный 3 18 40 2 3 2 2 3" xfId="49585"/>
    <cellStyle name="Обычный 3 18 40 2 3 2 3" xfId="49586"/>
    <cellStyle name="Обычный 3 18 40 2 3 2 3 2" xfId="49587"/>
    <cellStyle name="Обычный 3 18 40 2 3 2 4" xfId="49588"/>
    <cellStyle name="Обычный 3 18 40 2 3 3" xfId="49589"/>
    <cellStyle name="Обычный 3 18 40 2 3 3 2" xfId="49590"/>
    <cellStyle name="Обычный 3 18 40 2 3 3 2 2" xfId="49591"/>
    <cellStyle name="Обычный 3 18 40 2 3 3 3" xfId="49592"/>
    <cellStyle name="Обычный 3 18 40 2 3 4" xfId="49593"/>
    <cellStyle name="Обычный 3 18 40 2 3 4 2" xfId="49594"/>
    <cellStyle name="Обычный 3 18 40 2 3 5" xfId="49595"/>
    <cellStyle name="Обычный 3 18 40 2 4" xfId="49596"/>
    <cellStyle name="Обычный 3 18 40 2 4 2" xfId="49597"/>
    <cellStyle name="Обычный 3 18 40 2 4 2 2" xfId="49598"/>
    <cellStyle name="Обычный 3 18 40 2 4 2 2 2" xfId="49599"/>
    <cellStyle name="Обычный 3 18 40 2 4 2 3" xfId="49600"/>
    <cellStyle name="Обычный 3 18 40 2 4 3" xfId="49601"/>
    <cellStyle name="Обычный 3 18 40 2 4 3 2" xfId="49602"/>
    <cellStyle name="Обычный 3 18 40 2 4 4" xfId="49603"/>
    <cellStyle name="Обычный 3 18 40 2 5" xfId="49604"/>
    <cellStyle name="Обычный 3 18 40 2 5 2" xfId="49605"/>
    <cellStyle name="Обычный 3 18 40 2 5 2 2" xfId="49606"/>
    <cellStyle name="Обычный 3 18 40 2 5 3" xfId="49607"/>
    <cellStyle name="Обычный 3 18 40 2 6" xfId="49608"/>
    <cellStyle name="Обычный 3 18 40 2 6 2" xfId="49609"/>
    <cellStyle name="Обычный 3 18 40 2 7" xfId="49610"/>
    <cellStyle name="Обычный 3 18 40 3" xfId="49611"/>
    <cellStyle name="Обычный 3 18 40 3 2" xfId="49612"/>
    <cellStyle name="Обычный 3 18 40 3 2 2" xfId="49613"/>
    <cellStyle name="Обычный 3 18 40 3 2 2 2" xfId="49614"/>
    <cellStyle name="Обычный 3 18 40 3 2 2 2 2" xfId="49615"/>
    <cellStyle name="Обычный 3 18 40 3 2 2 3" xfId="49616"/>
    <cellStyle name="Обычный 3 18 40 3 2 3" xfId="49617"/>
    <cellStyle name="Обычный 3 18 40 3 2 3 2" xfId="49618"/>
    <cellStyle name="Обычный 3 18 40 3 2 4" xfId="49619"/>
    <cellStyle name="Обычный 3 18 40 3 3" xfId="49620"/>
    <cellStyle name="Обычный 3 18 40 3 3 2" xfId="49621"/>
    <cellStyle name="Обычный 3 18 40 3 3 2 2" xfId="49622"/>
    <cellStyle name="Обычный 3 18 40 3 3 3" xfId="49623"/>
    <cellStyle name="Обычный 3 18 40 3 4" xfId="49624"/>
    <cellStyle name="Обычный 3 18 40 3 4 2" xfId="49625"/>
    <cellStyle name="Обычный 3 18 40 3 5" xfId="49626"/>
    <cellStyle name="Обычный 3 18 40 4" xfId="49627"/>
    <cellStyle name="Обычный 3 18 40 4 2" xfId="49628"/>
    <cellStyle name="Обычный 3 18 40 4 2 2" xfId="49629"/>
    <cellStyle name="Обычный 3 18 40 4 2 2 2" xfId="49630"/>
    <cellStyle name="Обычный 3 18 40 4 2 2 2 2" xfId="49631"/>
    <cellStyle name="Обычный 3 18 40 4 2 2 3" xfId="49632"/>
    <cellStyle name="Обычный 3 18 40 4 2 3" xfId="49633"/>
    <cellStyle name="Обычный 3 18 40 4 2 3 2" xfId="49634"/>
    <cellStyle name="Обычный 3 18 40 4 2 4" xfId="49635"/>
    <cellStyle name="Обычный 3 18 40 4 3" xfId="49636"/>
    <cellStyle name="Обычный 3 18 40 4 3 2" xfId="49637"/>
    <cellStyle name="Обычный 3 18 40 4 3 2 2" xfId="49638"/>
    <cellStyle name="Обычный 3 18 40 4 3 3" xfId="49639"/>
    <cellStyle name="Обычный 3 18 40 4 4" xfId="49640"/>
    <cellStyle name="Обычный 3 18 40 4 4 2" xfId="49641"/>
    <cellStyle name="Обычный 3 18 40 4 5" xfId="49642"/>
    <cellStyle name="Обычный 3 18 40 5" xfId="49643"/>
    <cellStyle name="Обычный 3 18 40 5 2" xfId="49644"/>
    <cellStyle name="Обычный 3 18 40 5 2 2" xfId="49645"/>
    <cellStyle name="Обычный 3 18 40 5 2 2 2" xfId="49646"/>
    <cellStyle name="Обычный 3 18 40 5 2 3" xfId="49647"/>
    <cellStyle name="Обычный 3 18 40 5 3" xfId="49648"/>
    <cellStyle name="Обычный 3 18 40 5 3 2" xfId="49649"/>
    <cellStyle name="Обычный 3 18 40 5 4" xfId="49650"/>
    <cellStyle name="Обычный 3 18 40 6" xfId="49651"/>
    <cellStyle name="Обычный 3 18 40 6 2" xfId="49652"/>
    <cellStyle name="Обычный 3 18 40 6 2 2" xfId="49653"/>
    <cellStyle name="Обычный 3 18 40 6 3" xfId="49654"/>
    <cellStyle name="Обычный 3 18 40 7" xfId="49655"/>
    <cellStyle name="Обычный 3 18 40 7 2" xfId="49656"/>
    <cellStyle name="Обычный 3 18 40 8" xfId="49657"/>
    <cellStyle name="Обычный 3 18 41" xfId="49658"/>
    <cellStyle name="Обычный 3 18 41 2" xfId="49659"/>
    <cellStyle name="Обычный 3 18 41 2 2" xfId="49660"/>
    <cellStyle name="Обычный 3 18 41 2 2 2" xfId="49661"/>
    <cellStyle name="Обычный 3 18 41 2 2 2 2" xfId="49662"/>
    <cellStyle name="Обычный 3 18 41 2 2 2 2 2" xfId="49663"/>
    <cellStyle name="Обычный 3 18 41 2 2 2 2 2 2" xfId="49664"/>
    <cellStyle name="Обычный 3 18 41 2 2 2 2 3" xfId="49665"/>
    <cellStyle name="Обычный 3 18 41 2 2 2 3" xfId="49666"/>
    <cellStyle name="Обычный 3 18 41 2 2 2 3 2" xfId="49667"/>
    <cellStyle name="Обычный 3 18 41 2 2 2 4" xfId="49668"/>
    <cellStyle name="Обычный 3 18 41 2 2 3" xfId="49669"/>
    <cellStyle name="Обычный 3 18 41 2 2 3 2" xfId="49670"/>
    <cellStyle name="Обычный 3 18 41 2 2 3 2 2" xfId="49671"/>
    <cellStyle name="Обычный 3 18 41 2 2 3 3" xfId="49672"/>
    <cellStyle name="Обычный 3 18 41 2 2 4" xfId="49673"/>
    <cellStyle name="Обычный 3 18 41 2 2 4 2" xfId="49674"/>
    <cellStyle name="Обычный 3 18 41 2 2 5" xfId="49675"/>
    <cellStyle name="Обычный 3 18 41 2 3" xfId="49676"/>
    <cellStyle name="Обычный 3 18 41 2 3 2" xfId="49677"/>
    <cellStyle name="Обычный 3 18 41 2 3 2 2" xfId="49678"/>
    <cellStyle name="Обычный 3 18 41 2 3 2 2 2" xfId="49679"/>
    <cellStyle name="Обычный 3 18 41 2 3 2 2 2 2" xfId="49680"/>
    <cellStyle name="Обычный 3 18 41 2 3 2 2 3" xfId="49681"/>
    <cellStyle name="Обычный 3 18 41 2 3 2 3" xfId="49682"/>
    <cellStyle name="Обычный 3 18 41 2 3 2 3 2" xfId="49683"/>
    <cellStyle name="Обычный 3 18 41 2 3 2 4" xfId="49684"/>
    <cellStyle name="Обычный 3 18 41 2 3 3" xfId="49685"/>
    <cellStyle name="Обычный 3 18 41 2 3 3 2" xfId="49686"/>
    <cellStyle name="Обычный 3 18 41 2 3 3 2 2" xfId="49687"/>
    <cellStyle name="Обычный 3 18 41 2 3 3 3" xfId="49688"/>
    <cellStyle name="Обычный 3 18 41 2 3 4" xfId="49689"/>
    <cellStyle name="Обычный 3 18 41 2 3 4 2" xfId="49690"/>
    <cellStyle name="Обычный 3 18 41 2 3 5" xfId="49691"/>
    <cellStyle name="Обычный 3 18 41 2 4" xfId="49692"/>
    <cellStyle name="Обычный 3 18 41 2 4 2" xfId="49693"/>
    <cellStyle name="Обычный 3 18 41 2 4 2 2" xfId="49694"/>
    <cellStyle name="Обычный 3 18 41 2 4 2 2 2" xfId="49695"/>
    <cellStyle name="Обычный 3 18 41 2 4 2 3" xfId="49696"/>
    <cellStyle name="Обычный 3 18 41 2 4 3" xfId="49697"/>
    <cellStyle name="Обычный 3 18 41 2 4 3 2" xfId="49698"/>
    <cellStyle name="Обычный 3 18 41 2 4 4" xfId="49699"/>
    <cellStyle name="Обычный 3 18 41 2 5" xfId="49700"/>
    <cellStyle name="Обычный 3 18 41 2 5 2" xfId="49701"/>
    <cellStyle name="Обычный 3 18 41 2 5 2 2" xfId="49702"/>
    <cellStyle name="Обычный 3 18 41 2 5 3" xfId="49703"/>
    <cellStyle name="Обычный 3 18 41 2 6" xfId="49704"/>
    <cellStyle name="Обычный 3 18 41 2 6 2" xfId="49705"/>
    <cellStyle name="Обычный 3 18 41 2 7" xfId="49706"/>
    <cellStyle name="Обычный 3 18 41 3" xfId="49707"/>
    <cellStyle name="Обычный 3 18 41 3 2" xfId="49708"/>
    <cellStyle name="Обычный 3 18 41 3 2 2" xfId="49709"/>
    <cellStyle name="Обычный 3 18 41 3 2 2 2" xfId="49710"/>
    <cellStyle name="Обычный 3 18 41 3 2 2 2 2" xfId="49711"/>
    <cellStyle name="Обычный 3 18 41 3 2 2 3" xfId="49712"/>
    <cellStyle name="Обычный 3 18 41 3 2 3" xfId="49713"/>
    <cellStyle name="Обычный 3 18 41 3 2 3 2" xfId="49714"/>
    <cellStyle name="Обычный 3 18 41 3 2 4" xfId="49715"/>
    <cellStyle name="Обычный 3 18 41 3 3" xfId="49716"/>
    <cellStyle name="Обычный 3 18 41 3 3 2" xfId="49717"/>
    <cellStyle name="Обычный 3 18 41 3 3 2 2" xfId="49718"/>
    <cellStyle name="Обычный 3 18 41 3 3 3" xfId="49719"/>
    <cellStyle name="Обычный 3 18 41 3 4" xfId="49720"/>
    <cellStyle name="Обычный 3 18 41 3 4 2" xfId="49721"/>
    <cellStyle name="Обычный 3 18 41 3 5" xfId="49722"/>
    <cellStyle name="Обычный 3 18 41 4" xfId="49723"/>
    <cellStyle name="Обычный 3 18 41 4 2" xfId="49724"/>
    <cellStyle name="Обычный 3 18 41 4 2 2" xfId="49725"/>
    <cellStyle name="Обычный 3 18 41 4 2 2 2" xfId="49726"/>
    <cellStyle name="Обычный 3 18 41 4 2 2 2 2" xfId="49727"/>
    <cellStyle name="Обычный 3 18 41 4 2 2 3" xfId="49728"/>
    <cellStyle name="Обычный 3 18 41 4 2 3" xfId="49729"/>
    <cellStyle name="Обычный 3 18 41 4 2 3 2" xfId="49730"/>
    <cellStyle name="Обычный 3 18 41 4 2 4" xfId="49731"/>
    <cellStyle name="Обычный 3 18 41 4 3" xfId="49732"/>
    <cellStyle name="Обычный 3 18 41 4 3 2" xfId="49733"/>
    <cellStyle name="Обычный 3 18 41 4 3 2 2" xfId="49734"/>
    <cellStyle name="Обычный 3 18 41 4 3 3" xfId="49735"/>
    <cellStyle name="Обычный 3 18 41 4 4" xfId="49736"/>
    <cellStyle name="Обычный 3 18 41 4 4 2" xfId="49737"/>
    <cellStyle name="Обычный 3 18 41 4 5" xfId="49738"/>
    <cellStyle name="Обычный 3 18 41 5" xfId="49739"/>
    <cellStyle name="Обычный 3 18 41 5 2" xfId="49740"/>
    <cellStyle name="Обычный 3 18 41 5 2 2" xfId="49741"/>
    <cellStyle name="Обычный 3 18 41 5 2 2 2" xfId="49742"/>
    <cellStyle name="Обычный 3 18 41 5 2 3" xfId="49743"/>
    <cellStyle name="Обычный 3 18 41 5 3" xfId="49744"/>
    <cellStyle name="Обычный 3 18 41 5 3 2" xfId="49745"/>
    <cellStyle name="Обычный 3 18 41 5 4" xfId="49746"/>
    <cellStyle name="Обычный 3 18 41 6" xfId="49747"/>
    <cellStyle name="Обычный 3 18 41 6 2" xfId="49748"/>
    <cellStyle name="Обычный 3 18 41 6 2 2" xfId="49749"/>
    <cellStyle name="Обычный 3 18 41 6 3" xfId="49750"/>
    <cellStyle name="Обычный 3 18 41 7" xfId="49751"/>
    <cellStyle name="Обычный 3 18 41 7 2" xfId="49752"/>
    <cellStyle name="Обычный 3 18 41 8" xfId="49753"/>
    <cellStyle name="Обычный 3 18 42" xfId="49754"/>
    <cellStyle name="Обычный 3 18 42 2" xfId="49755"/>
    <cellStyle name="Обычный 3 18 42 2 2" xfId="49756"/>
    <cellStyle name="Обычный 3 18 42 2 2 2" xfId="49757"/>
    <cellStyle name="Обычный 3 18 42 2 2 2 2" xfId="49758"/>
    <cellStyle name="Обычный 3 18 42 2 2 2 2 2" xfId="49759"/>
    <cellStyle name="Обычный 3 18 42 2 2 2 2 2 2" xfId="49760"/>
    <cellStyle name="Обычный 3 18 42 2 2 2 2 3" xfId="49761"/>
    <cellStyle name="Обычный 3 18 42 2 2 2 3" xfId="49762"/>
    <cellStyle name="Обычный 3 18 42 2 2 2 3 2" xfId="49763"/>
    <cellStyle name="Обычный 3 18 42 2 2 2 4" xfId="49764"/>
    <cellStyle name="Обычный 3 18 42 2 2 3" xfId="49765"/>
    <cellStyle name="Обычный 3 18 42 2 2 3 2" xfId="49766"/>
    <cellStyle name="Обычный 3 18 42 2 2 3 2 2" xfId="49767"/>
    <cellStyle name="Обычный 3 18 42 2 2 3 3" xfId="49768"/>
    <cellStyle name="Обычный 3 18 42 2 2 4" xfId="49769"/>
    <cellStyle name="Обычный 3 18 42 2 2 4 2" xfId="49770"/>
    <cellStyle name="Обычный 3 18 42 2 2 5" xfId="49771"/>
    <cellStyle name="Обычный 3 18 42 2 3" xfId="49772"/>
    <cellStyle name="Обычный 3 18 42 2 3 2" xfId="49773"/>
    <cellStyle name="Обычный 3 18 42 2 3 2 2" xfId="49774"/>
    <cellStyle name="Обычный 3 18 42 2 3 2 2 2" xfId="49775"/>
    <cellStyle name="Обычный 3 18 42 2 3 2 2 2 2" xfId="49776"/>
    <cellStyle name="Обычный 3 18 42 2 3 2 2 3" xfId="49777"/>
    <cellStyle name="Обычный 3 18 42 2 3 2 3" xfId="49778"/>
    <cellStyle name="Обычный 3 18 42 2 3 2 3 2" xfId="49779"/>
    <cellStyle name="Обычный 3 18 42 2 3 2 4" xfId="49780"/>
    <cellStyle name="Обычный 3 18 42 2 3 3" xfId="49781"/>
    <cellStyle name="Обычный 3 18 42 2 3 3 2" xfId="49782"/>
    <cellStyle name="Обычный 3 18 42 2 3 3 2 2" xfId="49783"/>
    <cellStyle name="Обычный 3 18 42 2 3 3 3" xfId="49784"/>
    <cellStyle name="Обычный 3 18 42 2 3 4" xfId="49785"/>
    <cellStyle name="Обычный 3 18 42 2 3 4 2" xfId="49786"/>
    <cellStyle name="Обычный 3 18 42 2 3 5" xfId="49787"/>
    <cellStyle name="Обычный 3 18 42 2 4" xfId="49788"/>
    <cellStyle name="Обычный 3 18 42 2 4 2" xfId="49789"/>
    <cellStyle name="Обычный 3 18 42 2 4 2 2" xfId="49790"/>
    <cellStyle name="Обычный 3 18 42 2 4 2 2 2" xfId="49791"/>
    <cellStyle name="Обычный 3 18 42 2 4 2 3" xfId="49792"/>
    <cellStyle name="Обычный 3 18 42 2 4 3" xfId="49793"/>
    <cellStyle name="Обычный 3 18 42 2 4 3 2" xfId="49794"/>
    <cellStyle name="Обычный 3 18 42 2 4 4" xfId="49795"/>
    <cellStyle name="Обычный 3 18 42 2 5" xfId="49796"/>
    <cellStyle name="Обычный 3 18 42 2 5 2" xfId="49797"/>
    <cellStyle name="Обычный 3 18 42 2 5 2 2" xfId="49798"/>
    <cellStyle name="Обычный 3 18 42 2 5 3" xfId="49799"/>
    <cellStyle name="Обычный 3 18 42 2 6" xfId="49800"/>
    <cellStyle name="Обычный 3 18 42 2 6 2" xfId="49801"/>
    <cellStyle name="Обычный 3 18 42 2 7" xfId="49802"/>
    <cellStyle name="Обычный 3 18 42 3" xfId="49803"/>
    <cellStyle name="Обычный 3 18 42 3 2" xfId="49804"/>
    <cellStyle name="Обычный 3 18 42 3 2 2" xfId="49805"/>
    <cellStyle name="Обычный 3 18 42 3 2 2 2" xfId="49806"/>
    <cellStyle name="Обычный 3 18 42 3 2 2 2 2" xfId="49807"/>
    <cellStyle name="Обычный 3 18 42 3 2 2 3" xfId="49808"/>
    <cellStyle name="Обычный 3 18 42 3 2 3" xfId="49809"/>
    <cellStyle name="Обычный 3 18 42 3 2 3 2" xfId="49810"/>
    <cellStyle name="Обычный 3 18 42 3 2 4" xfId="49811"/>
    <cellStyle name="Обычный 3 18 42 3 3" xfId="49812"/>
    <cellStyle name="Обычный 3 18 42 3 3 2" xfId="49813"/>
    <cellStyle name="Обычный 3 18 42 3 3 2 2" xfId="49814"/>
    <cellStyle name="Обычный 3 18 42 3 3 3" xfId="49815"/>
    <cellStyle name="Обычный 3 18 42 3 4" xfId="49816"/>
    <cellStyle name="Обычный 3 18 42 3 4 2" xfId="49817"/>
    <cellStyle name="Обычный 3 18 42 3 5" xfId="49818"/>
    <cellStyle name="Обычный 3 18 42 4" xfId="49819"/>
    <cellStyle name="Обычный 3 18 42 4 2" xfId="49820"/>
    <cellStyle name="Обычный 3 18 42 4 2 2" xfId="49821"/>
    <cellStyle name="Обычный 3 18 42 4 2 2 2" xfId="49822"/>
    <cellStyle name="Обычный 3 18 42 4 2 2 2 2" xfId="49823"/>
    <cellStyle name="Обычный 3 18 42 4 2 2 3" xfId="49824"/>
    <cellStyle name="Обычный 3 18 42 4 2 3" xfId="49825"/>
    <cellStyle name="Обычный 3 18 42 4 2 3 2" xfId="49826"/>
    <cellStyle name="Обычный 3 18 42 4 2 4" xfId="49827"/>
    <cellStyle name="Обычный 3 18 42 4 3" xfId="49828"/>
    <cellStyle name="Обычный 3 18 42 4 3 2" xfId="49829"/>
    <cellStyle name="Обычный 3 18 42 4 3 2 2" xfId="49830"/>
    <cellStyle name="Обычный 3 18 42 4 3 3" xfId="49831"/>
    <cellStyle name="Обычный 3 18 42 4 4" xfId="49832"/>
    <cellStyle name="Обычный 3 18 42 4 4 2" xfId="49833"/>
    <cellStyle name="Обычный 3 18 42 4 5" xfId="49834"/>
    <cellStyle name="Обычный 3 18 42 5" xfId="49835"/>
    <cellStyle name="Обычный 3 18 42 5 2" xfId="49836"/>
    <cellStyle name="Обычный 3 18 42 5 2 2" xfId="49837"/>
    <cellStyle name="Обычный 3 18 42 5 2 2 2" xfId="49838"/>
    <cellStyle name="Обычный 3 18 42 5 2 3" xfId="49839"/>
    <cellStyle name="Обычный 3 18 42 5 3" xfId="49840"/>
    <cellStyle name="Обычный 3 18 42 5 3 2" xfId="49841"/>
    <cellStyle name="Обычный 3 18 42 5 4" xfId="49842"/>
    <cellStyle name="Обычный 3 18 42 6" xfId="49843"/>
    <cellStyle name="Обычный 3 18 42 6 2" xfId="49844"/>
    <cellStyle name="Обычный 3 18 42 6 2 2" xfId="49845"/>
    <cellStyle name="Обычный 3 18 42 6 3" xfId="49846"/>
    <cellStyle name="Обычный 3 18 42 7" xfId="49847"/>
    <cellStyle name="Обычный 3 18 42 7 2" xfId="49848"/>
    <cellStyle name="Обычный 3 18 42 8" xfId="49849"/>
    <cellStyle name="Обычный 3 18 43" xfId="49850"/>
    <cellStyle name="Обычный 3 18 43 2" xfId="49851"/>
    <cellStyle name="Обычный 3 18 43 2 2" xfId="49852"/>
    <cellStyle name="Обычный 3 18 43 2 2 2" xfId="49853"/>
    <cellStyle name="Обычный 3 18 43 2 2 2 2" xfId="49854"/>
    <cellStyle name="Обычный 3 18 43 2 2 2 2 2" xfId="49855"/>
    <cellStyle name="Обычный 3 18 43 2 2 2 2 2 2" xfId="49856"/>
    <cellStyle name="Обычный 3 18 43 2 2 2 2 3" xfId="49857"/>
    <cellStyle name="Обычный 3 18 43 2 2 2 3" xfId="49858"/>
    <cellStyle name="Обычный 3 18 43 2 2 2 3 2" xfId="49859"/>
    <cellStyle name="Обычный 3 18 43 2 2 2 4" xfId="49860"/>
    <cellStyle name="Обычный 3 18 43 2 2 3" xfId="49861"/>
    <cellStyle name="Обычный 3 18 43 2 2 3 2" xfId="49862"/>
    <cellStyle name="Обычный 3 18 43 2 2 3 2 2" xfId="49863"/>
    <cellStyle name="Обычный 3 18 43 2 2 3 3" xfId="49864"/>
    <cellStyle name="Обычный 3 18 43 2 2 4" xfId="49865"/>
    <cellStyle name="Обычный 3 18 43 2 2 4 2" xfId="49866"/>
    <cellStyle name="Обычный 3 18 43 2 2 5" xfId="49867"/>
    <cellStyle name="Обычный 3 18 43 2 3" xfId="49868"/>
    <cellStyle name="Обычный 3 18 43 2 3 2" xfId="49869"/>
    <cellStyle name="Обычный 3 18 43 2 3 2 2" xfId="49870"/>
    <cellStyle name="Обычный 3 18 43 2 3 2 2 2" xfId="49871"/>
    <cellStyle name="Обычный 3 18 43 2 3 2 2 2 2" xfId="49872"/>
    <cellStyle name="Обычный 3 18 43 2 3 2 2 3" xfId="49873"/>
    <cellStyle name="Обычный 3 18 43 2 3 2 3" xfId="49874"/>
    <cellStyle name="Обычный 3 18 43 2 3 2 3 2" xfId="49875"/>
    <cellStyle name="Обычный 3 18 43 2 3 2 4" xfId="49876"/>
    <cellStyle name="Обычный 3 18 43 2 3 3" xfId="49877"/>
    <cellStyle name="Обычный 3 18 43 2 3 3 2" xfId="49878"/>
    <cellStyle name="Обычный 3 18 43 2 3 3 2 2" xfId="49879"/>
    <cellStyle name="Обычный 3 18 43 2 3 3 3" xfId="49880"/>
    <cellStyle name="Обычный 3 18 43 2 3 4" xfId="49881"/>
    <cellStyle name="Обычный 3 18 43 2 3 4 2" xfId="49882"/>
    <cellStyle name="Обычный 3 18 43 2 3 5" xfId="49883"/>
    <cellStyle name="Обычный 3 18 43 2 4" xfId="49884"/>
    <cellStyle name="Обычный 3 18 43 2 4 2" xfId="49885"/>
    <cellStyle name="Обычный 3 18 43 2 4 2 2" xfId="49886"/>
    <cellStyle name="Обычный 3 18 43 2 4 2 2 2" xfId="49887"/>
    <cellStyle name="Обычный 3 18 43 2 4 2 3" xfId="49888"/>
    <cellStyle name="Обычный 3 18 43 2 4 3" xfId="49889"/>
    <cellStyle name="Обычный 3 18 43 2 4 3 2" xfId="49890"/>
    <cellStyle name="Обычный 3 18 43 2 4 4" xfId="49891"/>
    <cellStyle name="Обычный 3 18 43 2 5" xfId="49892"/>
    <cellStyle name="Обычный 3 18 43 2 5 2" xfId="49893"/>
    <cellStyle name="Обычный 3 18 43 2 5 2 2" xfId="49894"/>
    <cellStyle name="Обычный 3 18 43 2 5 3" xfId="49895"/>
    <cellStyle name="Обычный 3 18 43 2 6" xfId="49896"/>
    <cellStyle name="Обычный 3 18 43 2 6 2" xfId="49897"/>
    <cellStyle name="Обычный 3 18 43 2 7" xfId="49898"/>
    <cellStyle name="Обычный 3 18 43 3" xfId="49899"/>
    <cellStyle name="Обычный 3 18 43 3 2" xfId="49900"/>
    <cellStyle name="Обычный 3 18 43 3 2 2" xfId="49901"/>
    <cellStyle name="Обычный 3 18 43 3 2 2 2" xfId="49902"/>
    <cellStyle name="Обычный 3 18 43 3 2 2 2 2" xfId="49903"/>
    <cellStyle name="Обычный 3 18 43 3 2 2 3" xfId="49904"/>
    <cellStyle name="Обычный 3 18 43 3 2 3" xfId="49905"/>
    <cellStyle name="Обычный 3 18 43 3 2 3 2" xfId="49906"/>
    <cellStyle name="Обычный 3 18 43 3 2 4" xfId="49907"/>
    <cellStyle name="Обычный 3 18 43 3 3" xfId="49908"/>
    <cellStyle name="Обычный 3 18 43 3 3 2" xfId="49909"/>
    <cellStyle name="Обычный 3 18 43 3 3 2 2" xfId="49910"/>
    <cellStyle name="Обычный 3 18 43 3 3 3" xfId="49911"/>
    <cellStyle name="Обычный 3 18 43 3 4" xfId="49912"/>
    <cellStyle name="Обычный 3 18 43 3 4 2" xfId="49913"/>
    <cellStyle name="Обычный 3 18 43 3 5" xfId="49914"/>
    <cellStyle name="Обычный 3 18 43 4" xfId="49915"/>
    <cellStyle name="Обычный 3 18 43 4 2" xfId="49916"/>
    <cellStyle name="Обычный 3 18 43 4 2 2" xfId="49917"/>
    <cellStyle name="Обычный 3 18 43 4 2 2 2" xfId="49918"/>
    <cellStyle name="Обычный 3 18 43 4 2 2 2 2" xfId="49919"/>
    <cellStyle name="Обычный 3 18 43 4 2 2 3" xfId="49920"/>
    <cellStyle name="Обычный 3 18 43 4 2 3" xfId="49921"/>
    <cellStyle name="Обычный 3 18 43 4 2 3 2" xfId="49922"/>
    <cellStyle name="Обычный 3 18 43 4 2 4" xfId="49923"/>
    <cellStyle name="Обычный 3 18 43 4 3" xfId="49924"/>
    <cellStyle name="Обычный 3 18 43 4 3 2" xfId="49925"/>
    <cellStyle name="Обычный 3 18 43 4 3 2 2" xfId="49926"/>
    <cellStyle name="Обычный 3 18 43 4 3 3" xfId="49927"/>
    <cellStyle name="Обычный 3 18 43 4 4" xfId="49928"/>
    <cellStyle name="Обычный 3 18 43 4 4 2" xfId="49929"/>
    <cellStyle name="Обычный 3 18 43 4 5" xfId="49930"/>
    <cellStyle name="Обычный 3 18 43 5" xfId="49931"/>
    <cellStyle name="Обычный 3 18 43 5 2" xfId="49932"/>
    <cellStyle name="Обычный 3 18 43 5 2 2" xfId="49933"/>
    <cellStyle name="Обычный 3 18 43 5 2 2 2" xfId="49934"/>
    <cellStyle name="Обычный 3 18 43 5 2 3" xfId="49935"/>
    <cellStyle name="Обычный 3 18 43 5 3" xfId="49936"/>
    <cellStyle name="Обычный 3 18 43 5 3 2" xfId="49937"/>
    <cellStyle name="Обычный 3 18 43 5 4" xfId="49938"/>
    <cellStyle name="Обычный 3 18 43 6" xfId="49939"/>
    <cellStyle name="Обычный 3 18 43 6 2" xfId="49940"/>
    <cellStyle name="Обычный 3 18 43 6 2 2" xfId="49941"/>
    <cellStyle name="Обычный 3 18 43 6 3" xfId="49942"/>
    <cellStyle name="Обычный 3 18 43 7" xfId="49943"/>
    <cellStyle name="Обычный 3 18 43 7 2" xfId="49944"/>
    <cellStyle name="Обычный 3 18 43 8" xfId="49945"/>
    <cellStyle name="Обычный 3 18 44" xfId="49946"/>
    <cellStyle name="Обычный 3 18 44 2" xfId="49947"/>
    <cellStyle name="Обычный 3 18 44 2 2" xfId="49948"/>
    <cellStyle name="Обычный 3 18 44 2 2 2" xfId="49949"/>
    <cellStyle name="Обычный 3 18 44 2 2 2 2" xfId="49950"/>
    <cellStyle name="Обычный 3 18 44 2 2 2 2 2" xfId="49951"/>
    <cellStyle name="Обычный 3 18 44 2 2 2 2 2 2" xfId="49952"/>
    <cellStyle name="Обычный 3 18 44 2 2 2 2 3" xfId="49953"/>
    <cellStyle name="Обычный 3 18 44 2 2 2 3" xfId="49954"/>
    <cellStyle name="Обычный 3 18 44 2 2 2 3 2" xfId="49955"/>
    <cellStyle name="Обычный 3 18 44 2 2 2 4" xfId="49956"/>
    <cellStyle name="Обычный 3 18 44 2 2 3" xfId="49957"/>
    <cellStyle name="Обычный 3 18 44 2 2 3 2" xfId="49958"/>
    <cellStyle name="Обычный 3 18 44 2 2 3 2 2" xfId="49959"/>
    <cellStyle name="Обычный 3 18 44 2 2 3 3" xfId="49960"/>
    <cellStyle name="Обычный 3 18 44 2 2 4" xfId="49961"/>
    <cellStyle name="Обычный 3 18 44 2 2 4 2" xfId="49962"/>
    <cellStyle name="Обычный 3 18 44 2 2 5" xfId="49963"/>
    <cellStyle name="Обычный 3 18 44 2 3" xfId="49964"/>
    <cellStyle name="Обычный 3 18 44 2 3 2" xfId="49965"/>
    <cellStyle name="Обычный 3 18 44 2 3 2 2" xfId="49966"/>
    <cellStyle name="Обычный 3 18 44 2 3 2 2 2" xfId="49967"/>
    <cellStyle name="Обычный 3 18 44 2 3 2 2 2 2" xfId="49968"/>
    <cellStyle name="Обычный 3 18 44 2 3 2 2 3" xfId="49969"/>
    <cellStyle name="Обычный 3 18 44 2 3 2 3" xfId="49970"/>
    <cellStyle name="Обычный 3 18 44 2 3 2 3 2" xfId="49971"/>
    <cellStyle name="Обычный 3 18 44 2 3 2 4" xfId="49972"/>
    <cellStyle name="Обычный 3 18 44 2 3 3" xfId="49973"/>
    <cellStyle name="Обычный 3 18 44 2 3 3 2" xfId="49974"/>
    <cellStyle name="Обычный 3 18 44 2 3 3 2 2" xfId="49975"/>
    <cellStyle name="Обычный 3 18 44 2 3 3 3" xfId="49976"/>
    <cellStyle name="Обычный 3 18 44 2 3 4" xfId="49977"/>
    <cellStyle name="Обычный 3 18 44 2 3 4 2" xfId="49978"/>
    <cellStyle name="Обычный 3 18 44 2 3 5" xfId="49979"/>
    <cellStyle name="Обычный 3 18 44 2 4" xfId="49980"/>
    <cellStyle name="Обычный 3 18 44 2 4 2" xfId="49981"/>
    <cellStyle name="Обычный 3 18 44 2 4 2 2" xfId="49982"/>
    <cellStyle name="Обычный 3 18 44 2 4 2 2 2" xfId="49983"/>
    <cellStyle name="Обычный 3 18 44 2 4 2 3" xfId="49984"/>
    <cellStyle name="Обычный 3 18 44 2 4 3" xfId="49985"/>
    <cellStyle name="Обычный 3 18 44 2 4 3 2" xfId="49986"/>
    <cellStyle name="Обычный 3 18 44 2 4 4" xfId="49987"/>
    <cellStyle name="Обычный 3 18 44 2 5" xfId="49988"/>
    <cellStyle name="Обычный 3 18 44 2 5 2" xfId="49989"/>
    <cellStyle name="Обычный 3 18 44 2 5 2 2" xfId="49990"/>
    <cellStyle name="Обычный 3 18 44 2 5 3" xfId="49991"/>
    <cellStyle name="Обычный 3 18 44 2 6" xfId="49992"/>
    <cellStyle name="Обычный 3 18 44 2 6 2" xfId="49993"/>
    <cellStyle name="Обычный 3 18 44 2 7" xfId="49994"/>
    <cellStyle name="Обычный 3 18 44 3" xfId="49995"/>
    <cellStyle name="Обычный 3 18 44 3 2" xfId="49996"/>
    <cellStyle name="Обычный 3 18 44 3 2 2" xfId="49997"/>
    <cellStyle name="Обычный 3 18 44 3 2 2 2" xfId="49998"/>
    <cellStyle name="Обычный 3 18 44 3 2 2 2 2" xfId="49999"/>
    <cellStyle name="Обычный 3 18 44 3 2 2 3" xfId="50000"/>
    <cellStyle name="Обычный 3 18 44 3 2 3" xfId="50001"/>
    <cellStyle name="Обычный 3 18 44 3 2 3 2" xfId="50002"/>
    <cellStyle name="Обычный 3 18 44 3 2 4" xfId="50003"/>
    <cellStyle name="Обычный 3 18 44 3 3" xfId="50004"/>
    <cellStyle name="Обычный 3 18 44 3 3 2" xfId="50005"/>
    <cellStyle name="Обычный 3 18 44 3 3 2 2" xfId="50006"/>
    <cellStyle name="Обычный 3 18 44 3 3 3" xfId="50007"/>
    <cellStyle name="Обычный 3 18 44 3 4" xfId="50008"/>
    <cellStyle name="Обычный 3 18 44 3 4 2" xfId="50009"/>
    <cellStyle name="Обычный 3 18 44 3 5" xfId="50010"/>
    <cellStyle name="Обычный 3 18 44 4" xfId="50011"/>
    <cellStyle name="Обычный 3 18 44 4 2" xfId="50012"/>
    <cellStyle name="Обычный 3 18 44 4 2 2" xfId="50013"/>
    <cellStyle name="Обычный 3 18 44 4 2 2 2" xfId="50014"/>
    <cellStyle name="Обычный 3 18 44 4 2 2 2 2" xfId="50015"/>
    <cellStyle name="Обычный 3 18 44 4 2 2 3" xfId="50016"/>
    <cellStyle name="Обычный 3 18 44 4 2 3" xfId="50017"/>
    <cellStyle name="Обычный 3 18 44 4 2 3 2" xfId="50018"/>
    <cellStyle name="Обычный 3 18 44 4 2 4" xfId="50019"/>
    <cellStyle name="Обычный 3 18 44 4 3" xfId="50020"/>
    <cellStyle name="Обычный 3 18 44 4 3 2" xfId="50021"/>
    <cellStyle name="Обычный 3 18 44 4 3 2 2" xfId="50022"/>
    <cellStyle name="Обычный 3 18 44 4 3 3" xfId="50023"/>
    <cellStyle name="Обычный 3 18 44 4 4" xfId="50024"/>
    <cellStyle name="Обычный 3 18 44 4 4 2" xfId="50025"/>
    <cellStyle name="Обычный 3 18 44 4 5" xfId="50026"/>
    <cellStyle name="Обычный 3 18 44 5" xfId="50027"/>
    <cellStyle name="Обычный 3 18 44 5 2" xfId="50028"/>
    <cellStyle name="Обычный 3 18 44 5 2 2" xfId="50029"/>
    <cellStyle name="Обычный 3 18 44 5 2 2 2" xfId="50030"/>
    <cellStyle name="Обычный 3 18 44 5 2 3" xfId="50031"/>
    <cellStyle name="Обычный 3 18 44 5 3" xfId="50032"/>
    <cellStyle name="Обычный 3 18 44 5 3 2" xfId="50033"/>
    <cellStyle name="Обычный 3 18 44 5 4" xfId="50034"/>
    <cellStyle name="Обычный 3 18 44 6" xfId="50035"/>
    <cellStyle name="Обычный 3 18 44 6 2" xfId="50036"/>
    <cellStyle name="Обычный 3 18 44 6 2 2" xfId="50037"/>
    <cellStyle name="Обычный 3 18 44 6 3" xfId="50038"/>
    <cellStyle name="Обычный 3 18 44 7" xfId="50039"/>
    <cellStyle name="Обычный 3 18 44 7 2" xfId="50040"/>
    <cellStyle name="Обычный 3 18 44 8" xfId="50041"/>
    <cellStyle name="Обычный 3 18 45" xfId="50042"/>
    <cellStyle name="Обычный 3 18 45 2" xfId="50043"/>
    <cellStyle name="Обычный 3 18 45 2 2" xfId="50044"/>
    <cellStyle name="Обычный 3 18 45 2 2 2" xfId="50045"/>
    <cellStyle name="Обычный 3 18 45 2 2 2 2" xfId="50046"/>
    <cellStyle name="Обычный 3 18 45 2 2 2 2 2" xfId="50047"/>
    <cellStyle name="Обычный 3 18 45 2 2 2 2 2 2" xfId="50048"/>
    <cellStyle name="Обычный 3 18 45 2 2 2 2 3" xfId="50049"/>
    <cellStyle name="Обычный 3 18 45 2 2 2 3" xfId="50050"/>
    <cellStyle name="Обычный 3 18 45 2 2 2 3 2" xfId="50051"/>
    <cellStyle name="Обычный 3 18 45 2 2 2 4" xfId="50052"/>
    <cellStyle name="Обычный 3 18 45 2 2 3" xfId="50053"/>
    <cellStyle name="Обычный 3 18 45 2 2 3 2" xfId="50054"/>
    <cellStyle name="Обычный 3 18 45 2 2 3 2 2" xfId="50055"/>
    <cellStyle name="Обычный 3 18 45 2 2 3 3" xfId="50056"/>
    <cellStyle name="Обычный 3 18 45 2 2 4" xfId="50057"/>
    <cellStyle name="Обычный 3 18 45 2 2 4 2" xfId="50058"/>
    <cellStyle name="Обычный 3 18 45 2 2 5" xfId="50059"/>
    <cellStyle name="Обычный 3 18 45 2 3" xfId="50060"/>
    <cellStyle name="Обычный 3 18 45 2 3 2" xfId="50061"/>
    <cellStyle name="Обычный 3 18 45 2 3 2 2" xfId="50062"/>
    <cellStyle name="Обычный 3 18 45 2 3 2 2 2" xfId="50063"/>
    <cellStyle name="Обычный 3 18 45 2 3 2 2 2 2" xfId="50064"/>
    <cellStyle name="Обычный 3 18 45 2 3 2 2 3" xfId="50065"/>
    <cellStyle name="Обычный 3 18 45 2 3 2 3" xfId="50066"/>
    <cellStyle name="Обычный 3 18 45 2 3 2 3 2" xfId="50067"/>
    <cellStyle name="Обычный 3 18 45 2 3 2 4" xfId="50068"/>
    <cellStyle name="Обычный 3 18 45 2 3 3" xfId="50069"/>
    <cellStyle name="Обычный 3 18 45 2 3 3 2" xfId="50070"/>
    <cellStyle name="Обычный 3 18 45 2 3 3 2 2" xfId="50071"/>
    <cellStyle name="Обычный 3 18 45 2 3 3 3" xfId="50072"/>
    <cellStyle name="Обычный 3 18 45 2 3 4" xfId="50073"/>
    <cellStyle name="Обычный 3 18 45 2 3 4 2" xfId="50074"/>
    <cellStyle name="Обычный 3 18 45 2 3 5" xfId="50075"/>
    <cellStyle name="Обычный 3 18 45 2 4" xfId="50076"/>
    <cellStyle name="Обычный 3 18 45 2 4 2" xfId="50077"/>
    <cellStyle name="Обычный 3 18 45 2 4 2 2" xfId="50078"/>
    <cellStyle name="Обычный 3 18 45 2 4 2 2 2" xfId="50079"/>
    <cellStyle name="Обычный 3 18 45 2 4 2 3" xfId="50080"/>
    <cellStyle name="Обычный 3 18 45 2 4 3" xfId="50081"/>
    <cellStyle name="Обычный 3 18 45 2 4 3 2" xfId="50082"/>
    <cellStyle name="Обычный 3 18 45 2 4 4" xfId="50083"/>
    <cellStyle name="Обычный 3 18 45 2 5" xfId="50084"/>
    <cellStyle name="Обычный 3 18 45 2 5 2" xfId="50085"/>
    <cellStyle name="Обычный 3 18 45 2 5 2 2" xfId="50086"/>
    <cellStyle name="Обычный 3 18 45 2 5 3" xfId="50087"/>
    <cellStyle name="Обычный 3 18 45 2 6" xfId="50088"/>
    <cellStyle name="Обычный 3 18 45 2 6 2" xfId="50089"/>
    <cellStyle name="Обычный 3 18 45 2 7" xfId="50090"/>
    <cellStyle name="Обычный 3 18 45 3" xfId="50091"/>
    <cellStyle name="Обычный 3 18 45 3 2" xfId="50092"/>
    <cellStyle name="Обычный 3 18 45 3 2 2" xfId="50093"/>
    <cellStyle name="Обычный 3 18 45 3 2 2 2" xfId="50094"/>
    <cellStyle name="Обычный 3 18 45 3 2 2 2 2" xfId="50095"/>
    <cellStyle name="Обычный 3 18 45 3 2 2 3" xfId="50096"/>
    <cellStyle name="Обычный 3 18 45 3 2 3" xfId="50097"/>
    <cellStyle name="Обычный 3 18 45 3 2 3 2" xfId="50098"/>
    <cellStyle name="Обычный 3 18 45 3 2 4" xfId="50099"/>
    <cellStyle name="Обычный 3 18 45 3 3" xfId="50100"/>
    <cellStyle name="Обычный 3 18 45 3 3 2" xfId="50101"/>
    <cellStyle name="Обычный 3 18 45 3 3 2 2" xfId="50102"/>
    <cellStyle name="Обычный 3 18 45 3 3 3" xfId="50103"/>
    <cellStyle name="Обычный 3 18 45 3 4" xfId="50104"/>
    <cellStyle name="Обычный 3 18 45 3 4 2" xfId="50105"/>
    <cellStyle name="Обычный 3 18 45 3 5" xfId="50106"/>
    <cellStyle name="Обычный 3 18 45 4" xfId="50107"/>
    <cellStyle name="Обычный 3 18 45 4 2" xfId="50108"/>
    <cellStyle name="Обычный 3 18 45 4 2 2" xfId="50109"/>
    <cellStyle name="Обычный 3 18 45 4 2 2 2" xfId="50110"/>
    <cellStyle name="Обычный 3 18 45 4 2 2 2 2" xfId="50111"/>
    <cellStyle name="Обычный 3 18 45 4 2 2 3" xfId="50112"/>
    <cellStyle name="Обычный 3 18 45 4 2 3" xfId="50113"/>
    <cellStyle name="Обычный 3 18 45 4 2 3 2" xfId="50114"/>
    <cellStyle name="Обычный 3 18 45 4 2 4" xfId="50115"/>
    <cellStyle name="Обычный 3 18 45 4 3" xfId="50116"/>
    <cellStyle name="Обычный 3 18 45 4 3 2" xfId="50117"/>
    <cellStyle name="Обычный 3 18 45 4 3 2 2" xfId="50118"/>
    <cellStyle name="Обычный 3 18 45 4 3 3" xfId="50119"/>
    <cellStyle name="Обычный 3 18 45 4 4" xfId="50120"/>
    <cellStyle name="Обычный 3 18 45 4 4 2" xfId="50121"/>
    <cellStyle name="Обычный 3 18 45 4 5" xfId="50122"/>
    <cellStyle name="Обычный 3 18 45 5" xfId="50123"/>
    <cellStyle name="Обычный 3 18 45 5 2" xfId="50124"/>
    <cellStyle name="Обычный 3 18 45 5 2 2" xfId="50125"/>
    <cellStyle name="Обычный 3 18 45 5 2 2 2" xfId="50126"/>
    <cellStyle name="Обычный 3 18 45 5 2 3" xfId="50127"/>
    <cellStyle name="Обычный 3 18 45 5 3" xfId="50128"/>
    <cellStyle name="Обычный 3 18 45 5 3 2" xfId="50129"/>
    <cellStyle name="Обычный 3 18 45 5 4" xfId="50130"/>
    <cellStyle name="Обычный 3 18 45 6" xfId="50131"/>
    <cellStyle name="Обычный 3 18 45 6 2" xfId="50132"/>
    <cellStyle name="Обычный 3 18 45 6 2 2" xfId="50133"/>
    <cellStyle name="Обычный 3 18 45 6 3" xfId="50134"/>
    <cellStyle name="Обычный 3 18 45 7" xfId="50135"/>
    <cellStyle name="Обычный 3 18 45 7 2" xfId="50136"/>
    <cellStyle name="Обычный 3 18 45 8" xfId="50137"/>
    <cellStyle name="Обычный 3 18 46" xfId="50138"/>
    <cellStyle name="Обычный 3 18 46 2" xfId="50139"/>
    <cellStyle name="Обычный 3 18 46 2 2" xfId="50140"/>
    <cellStyle name="Обычный 3 18 46 2 2 2" xfId="50141"/>
    <cellStyle name="Обычный 3 18 46 2 2 2 2" xfId="50142"/>
    <cellStyle name="Обычный 3 18 46 2 2 2 2 2" xfId="50143"/>
    <cellStyle name="Обычный 3 18 46 2 2 2 2 2 2" xfId="50144"/>
    <cellStyle name="Обычный 3 18 46 2 2 2 2 3" xfId="50145"/>
    <cellStyle name="Обычный 3 18 46 2 2 2 3" xfId="50146"/>
    <cellStyle name="Обычный 3 18 46 2 2 2 3 2" xfId="50147"/>
    <cellStyle name="Обычный 3 18 46 2 2 2 4" xfId="50148"/>
    <cellStyle name="Обычный 3 18 46 2 2 3" xfId="50149"/>
    <cellStyle name="Обычный 3 18 46 2 2 3 2" xfId="50150"/>
    <cellStyle name="Обычный 3 18 46 2 2 3 2 2" xfId="50151"/>
    <cellStyle name="Обычный 3 18 46 2 2 3 3" xfId="50152"/>
    <cellStyle name="Обычный 3 18 46 2 2 4" xfId="50153"/>
    <cellStyle name="Обычный 3 18 46 2 2 4 2" xfId="50154"/>
    <cellStyle name="Обычный 3 18 46 2 2 5" xfId="50155"/>
    <cellStyle name="Обычный 3 18 46 2 3" xfId="50156"/>
    <cellStyle name="Обычный 3 18 46 2 3 2" xfId="50157"/>
    <cellStyle name="Обычный 3 18 46 2 3 2 2" xfId="50158"/>
    <cellStyle name="Обычный 3 18 46 2 3 2 2 2" xfId="50159"/>
    <cellStyle name="Обычный 3 18 46 2 3 2 2 2 2" xfId="50160"/>
    <cellStyle name="Обычный 3 18 46 2 3 2 2 3" xfId="50161"/>
    <cellStyle name="Обычный 3 18 46 2 3 2 3" xfId="50162"/>
    <cellStyle name="Обычный 3 18 46 2 3 2 3 2" xfId="50163"/>
    <cellStyle name="Обычный 3 18 46 2 3 2 4" xfId="50164"/>
    <cellStyle name="Обычный 3 18 46 2 3 3" xfId="50165"/>
    <cellStyle name="Обычный 3 18 46 2 3 3 2" xfId="50166"/>
    <cellStyle name="Обычный 3 18 46 2 3 3 2 2" xfId="50167"/>
    <cellStyle name="Обычный 3 18 46 2 3 3 3" xfId="50168"/>
    <cellStyle name="Обычный 3 18 46 2 3 4" xfId="50169"/>
    <cellStyle name="Обычный 3 18 46 2 3 4 2" xfId="50170"/>
    <cellStyle name="Обычный 3 18 46 2 3 5" xfId="50171"/>
    <cellStyle name="Обычный 3 18 46 2 4" xfId="50172"/>
    <cellStyle name="Обычный 3 18 46 2 4 2" xfId="50173"/>
    <cellStyle name="Обычный 3 18 46 2 4 2 2" xfId="50174"/>
    <cellStyle name="Обычный 3 18 46 2 4 2 2 2" xfId="50175"/>
    <cellStyle name="Обычный 3 18 46 2 4 2 3" xfId="50176"/>
    <cellStyle name="Обычный 3 18 46 2 4 3" xfId="50177"/>
    <cellStyle name="Обычный 3 18 46 2 4 3 2" xfId="50178"/>
    <cellStyle name="Обычный 3 18 46 2 4 4" xfId="50179"/>
    <cellStyle name="Обычный 3 18 46 2 5" xfId="50180"/>
    <cellStyle name="Обычный 3 18 46 2 5 2" xfId="50181"/>
    <cellStyle name="Обычный 3 18 46 2 5 2 2" xfId="50182"/>
    <cellStyle name="Обычный 3 18 46 2 5 3" xfId="50183"/>
    <cellStyle name="Обычный 3 18 46 2 6" xfId="50184"/>
    <cellStyle name="Обычный 3 18 46 2 6 2" xfId="50185"/>
    <cellStyle name="Обычный 3 18 46 2 7" xfId="50186"/>
    <cellStyle name="Обычный 3 18 46 3" xfId="50187"/>
    <cellStyle name="Обычный 3 18 46 3 2" xfId="50188"/>
    <cellStyle name="Обычный 3 18 46 3 2 2" xfId="50189"/>
    <cellStyle name="Обычный 3 18 46 3 2 2 2" xfId="50190"/>
    <cellStyle name="Обычный 3 18 46 3 2 2 2 2" xfId="50191"/>
    <cellStyle name="Обычный 3 18 46 3 2 2 3" xfId="50192"/>
    <cellStyle name="Обычный 3 18 46 3 2 3" xfId="50193"/>
    <cellStyle name="Обычный 3 18 46 3 2 3 2" xfId="50194"/>
    <cellStyle name="Обычный 3 18 46 3 2 4" xfId="50195"/>
    <cellStyle name="Обычный 3 18 46 3 3" xfId="50196"/>
    <cellStyle name="Обычный 3 18 46 3 3 2" xfId="50197"/>
    <cellStyle name="Обычный 3 18 46 3 3 2 2" xfId="50198"/>
    <cellStyle name="Обычный 3 18 46 3 3 3" xfId="50199"/>
    <cellStyle name="Обычный 3 18 46 3 4" xfId="50200"/>
    <cellStyle name="Обычный 3 18 46 3 4 2" xfId="50201"/>
    <cellStyle name="Обычный 3 18 46 3 5" xfId="50202"/>
    <cellStyle name="Обычный 3 18 46 4" xfId="50203"/>
    <cellStyle name="Обычный 3 18 46 4 2" xfId="50204"/>
    <cellStyle name="Обычный 3 18 46 4 2 2" xfId="50205"/>
    <cellStyle name="Обычный 3 18 46 4 2 2 2" xfId="50206"/>
    <cellStyle name="Обычный 3 18 46 4 2 2 2 2" xfId="50207"/>
    <cellStyle name="Обычный 3 18 46 4 2 2 3" xfId="50208"/>
    <cellStyle name="Обычный 3 18 46 4 2 3" xfId="50209"/>
    <cellStyle name="Обычный 3 18 46 4 2 3 2" xfId="50210"/>
    <cellStyle name="Обычный 3 18 46 4 2 4" xfId="50211"/>
    <cellStyle name="Обычный 3 18 46 4 3" xfId="50212"/>
    <cellStyle name="Обычный 3 18 46 4 3 2" xfId="50213"/>
    <cellStyle name="Обычный 3 18 46 4 3 2 2" xfId="50214"/>
    <cellStyle name="Обычный 3 18 46 4 3 3" xfId="50215"/>
    <cellStyle name="Обычный 3 18 46 4 4" xfId="50216"/>
    <cellStyle name="Обычный 3 18 46 4 4 2" xfId="50217"/>
    <cellStyle name="Обычный 3 18 46 4 5" xfId="50218"/>
    <cellStyle name="Обычный 3 18 46 5" xfId="50219"/>
    <cellStyle name="Обычный 3 18 46 5 2" xfId="50220"/>
    <cellStyle name="Обычный 3 18 46 5 2 2" xfId="50221"/>
    <cellStyle name="Обычный 3 18 46 5 2 2 2" xfId="50222"/>
    <cellStyle name="Обычный 3 18 46 5 2 3" xfId="50223"/>
    <cellStyle name="Обычный 3 18 46 5 3" xfId="50224"/>
    <cellStyle name="Обычный 3 18 46 5 3 2" xfId="50225"/>
    <cellStyle name="Обычный 3 18 46 5 4" xfId="50226"/>
    <cellStyle name="Обычный 3 18 46 6" xfId="50227"/>
    <cellStyle name="Обычный 3 18 46 6 2" xfId="50228"/>
    <cellStyle name="Обычный 3 18 46 6 2 2" xfId="50229"/>
    <cellStyle name="Обычный 3 18 46 6 3" xfId="50230"/>
    <cellStyle name="Обычный 3 18 46 7" xfId="50231"/>
    <cellStyle name="Обычный 3 18 46 7 2" xfId="50232"/>
    <cellStyle name="Обычный 3 18 46 8" xfId="50233"/>
    <cellStyle name="Обычный 3 18 47" xfId="50234"/>
    <cellStyle name="Обычный 3 18 47 2" xfId="50235"/>
    <cellStyle name="Обычный 3 18 47 2 2" xfId="50236"/>
    <cellStyle name="Обычный 3 18 47 2 2 2" xfId="50237"/>
    <cellStyle name="Обычный 3 18 47 2 2 2 2" xfId="50238"/>
    <cellStyle name="Обычный 3 18 47 2 2 2 2 2" xfId="50239"/>
    <cellStyle name="Обычный 3 18 47 2 2 2 2 2 2" xfId="50240"/>
    <cellStyle name="Обычный 3 18 47 2 2 2 2 3" xfId="50241"/>
    <cellStyle name="Обычный 3 18 47 2 2 2 3" xfId="50242"/>
    <cellStyle name="Обычный 3 18 47 2 2 2 3 2" xfId="50243"/>
    <cellStyle name="Обычный 3 18 47 2 2 2 4" xfId="50244"/>
    <cellStyle name="Обычный 3 18 47 2 2 3" xfId="50245"/>
    <cellStyle name="Обычный 3 18 47 2 2 3 2" xfId="50246"/>
    <cellStyle name="Обычный 3 18 47 2 2 3 2 2" xfId="50247"/>
    <cellStyle name="Обычный 3 18 47 2 2 3 3" xfId="50248"/>
    <cellStyle name="Обычный 3 18 47 2 2 4" xfId="50249"/>
    <cellStyle name="Обычный 3 18 47 2 2 4 2" xfId="50250"/>
    <cellStyle name="Обычный 3 18 47 2 2 5" xfId="50251"/>
    <cellStyle name="Обычный 3 18 47 2 3" xfId="50252"/>
    <cellStyle name="Обычный 3 18 47 2 3 2" xfId="50253"/>
    <cellStyle name="Обычный 3 18 47 2 3 2 2" xfId="50254"/>
    <cellStyle name="Обычный 3 18 47 2 3 2 2 2" xfId="50255"/>
    <cellStyle name="Обычный 3 18 47 2 3 2 2 2 2" xfId="50256"/>
    <cellStyle name="Обычный 3 18 47 2 3 2 2 3" xfId="50257"/>
    <cellStyle name="Обычный 3 18 47 2 3 2 3" xfId="50258"/>
    <cellStyle name="Обычный 3 18 47 2 3 2 3 2" xfId="50259"/>
    <cellStyle name="Обычный 3 18 47 2 3 2 4" xfId="50260"/>
    <cellStyle name="Обычный 3 18 47 2 3 3" xfId="50261"/>
    <cellStyle name="Обычный 3 18 47 2 3 3 2" xfId="50262"/>
    <cellStyle name="Обычный 3 18 47 2 3 3 2 2" xfId="50263"/>
    <cellStyle name="Обычный 3 18 47 2 3 3 3" xfId="50264"/>
    <cellStyle name="Обычный 3 18 47 2 3 4" xfId="50265"/>
    <cellStyle name="Обычный 3 18 47 2 3 4 2" xfId="50266"/>
    <cellStyle name="Обычный 3 18 47 2 3 5" xfId="50267"/>
    <cellStyle name="Обычный 3 18 47 2 4" xfId="50268"/>
    <cellStyle name="Обычный 3 18 47 2 4 2" xfId="50269"/>
    <cellStyle name="Обычный 3 18 47 2 4 2 2" xfId="50270"/>
    <cellStyle name="Обычный 3 18 47 2 4 2 2 2" xfId="50271"/>
    <cellStyle name="Обычный 3 18 47 2 4 2 3" xfId="50272"/>
    <cellStyle name="Обычный 3 18 47 2 4 3" xfId="50273"/>
    <cellStyle name="Обычный 3 18 47 2 4 3 2" xfId="50274"/>
    <cellStyle name="Обычный 3 18 47 2 4 4" xfId="50275"/>
    <cellStyle name="Обычный 3 18 47 2 5" xfId="50276"/>
    <cellStyle name="Обычный 3 18 47 2 5 2" xfId="50277"/>
    <cellStyle name="Обычный 3 18 47 2 5 2 2" xfId="50278"/>
    <cellStyle name="Обычный 3 18 47 2 5 3" xfId="50279"/>
    <cellStyle name="Обычный 3 18 47 2 6" xfId="50280"/>
    <cellStyle name="Обычный 3 18 47 2 6 2" xfId="50281"/>
    <cellStyle name="Обычный 3 18 47 2 7" xfId="50282"/>
    <cellStyle name="Обычный 3 18 47 3" xfId="50283"/>
    <cellStyle name="Обычный 3 18 47 3 2" xfId="50284"/>
    <cellStyle name="Обычный 3 18 47 3 2 2" xfId="50285"/>
    <cellStyle name="Обычный 3 18 47 3 2 2 2" xfId="50286"/>
    <cellStyle name="Обычный 3 18 47 3 2 2 2 2" xfId="50287"/>
    <cellStyle name="Обычный 3 18 47 3 2 2 3" xfId="50288"/>
    <cellStyle name="Обычный 3 18 47 3 2 3" xfId="50289"/>
    <cellStyle name="Обычный 3 18 47 3 2 3 2" xfId="50290"/>
    <cellStyle name="Обычный 3 18 47 3 2 4" xfId="50291"/>
    <cellStyle name="Обычный 3 18 47 3 3" xfId="50292"/>
    <cellStyle name="Обычный 3 18 47 3 3 2" xfId="50293"/>
    <cellStyle name="Обычный 3 18 47 3 3 2 2" xfId="50294"/>
    <cellStyle name="Обычный 3 18 47 3 3 3" xfId="50295"/>
    <cellStyle name="Обычный 3 18 47 3 4" xfId="50296"/>
    <cellStyle name="Обычный 3 18 47 3 4 2" xfId="50297"/>
    <cellStyle name="Обычный 3 18 47 3 5" xfId="50298"/>
    <cellStyle name="Обычный 3 18 47 4" xfId="50299"/>
    <cellStyle name="Обычный 3 18 47 4 2" xfId="50300"/>
    <cellStyle name="Обычный 3 18 47 4 2 2" xfId="50301"/>
    <cellStyle name="Обычный 3 18 47 4 2 2 2" xfId="50302"/>
    <cellStyle name="Обычный 3 18 47 4 2 2 2 2" xfId="50303"/>
    <cellStyle name="Обычный 3 18 47 4 2 2 3" xfId="50304"/>
    <cellStyle name="Обычный 3 18 47 4 2 3" xfId="50305"/>
    <cellStyle name="Обычный 3 18 47 4 2 3 2" xfId="50306"/>
    <cellStyle name="Обычный 3 18 47 4 2 4" xfId="50307"/>
    <cellStyle name="Обычный 3 18 47 4 3" xfId="50308"/>
    <cellStyle name="Обычный 3 18 47 4 3 2" xfId="50309"/>
    <cellStyle name="Обычный 3 18 47 4 3 2 2" xfId="50310"/>
    <cellStyle name="Обычный 3 18 47 4 3 3" xfId="50311"/>
    <cellStyle name="Обычный 3 18 47 4 4" xfId="50312"/>
    <cellStyle name="Обычный 3 18 47 4 4 2" xfId="50313"/>
    <cellStyle name="Обычный 3 18 47 4 5" xfId="50314"/>
    <cellStyle name="Обычный 3 18 47 5" xfId="50315"/>
    <cellStyle name="Обычный 3 18 47 5 2" xfId="50316"/>
    <cellStyle name="Обычный 3 18 47 5 2 2" xfId="50317"/>
    <cellStyle name="Обычный 3 18 47 5 2 2 2" xfId="50318"/>
    <cellStyle name="Обычный 3 18 47 5 2 3" xfId="50319"/>
    <cellStyle name="Обычный 3 18 47 5 3" xfId="50320"/>
    <cellStyle name="Обычный 3 18 47 5 3 2" xfId="50321"/>
    <cellStyle name="Обычный 3 18 47 5 4" xfId="50322"/>
    <cellStyle name="Обычный 3 18 47 6" xfId="50323"/>
    <cellStyle name="Обычный 3 18 47 6 2" xfId="50324"/>
    <cellStyle name="Обычный 3 18 47 6 2 2" xfId="50325"/>
    <cellStyle name="Обычный 3 18 47 6 3" xfId="50326"/>
    <cellStyle name="Обычный 3 18 47 7" xfId="50327"/>
    <cellStyle name="Обычный 3 18 47 7 2" xfId="50328"/>
    <cellStyle name="Обычный 3 18 47 8" xfId="50329"/>
    <cellStyle name="Обычный 3 18 48" xfId="50330"/>
    <cellStyle name="Обычный 3 18 48 2" xfId="50331"/>
    <cellStyle name="Обычный 3 18 48 2 2" xfId="50332"/>
    <cellStyle name="Обычный 3 18 48 2 2 2" xfId="50333"/>
    <cellStyle name="Обычный 3 18 48 2 2 2 2" xfId="50334"/>
    <cellStyle name="Обычный 3 18 48 2 2 2 2 2" xfId="50335"/>
    <cellStyle name="Обычный 3 18 48 2 2 2 3" xfId="50336"/>
    <cellStyle name="Обычный 3 18 48 2 2 3" xfId="50337"/>
    <cellStyle name="Обычный 3 18 48 2 2 3 2" xfId="50338"/>
    <cellStyle name="Обычный 3 18 48 2 2 4" xfId="50339"/>
    <cellStyle name="Обычный 3 18 48 2 3" xfId="50340"/>
    <cellStyle name="Обычный 3 18 48 2 3 2" xfId="50341"/>
    <cellStyle name="Обычный 3 18 48 2 3 2 2" xfId="50342"/>
    <cellStyle name="Обычный 3 18 48 2 3 3" xfId="50343"/>
    <cellStyle name="Обычный 3 18 48 2 4" xfId="50344"/>
    <cellStyle name="Обычный 3 18 48 2 4 2" xfId="50345"/>
    <cellStyle name="Обычный 3 18 48 2 5" xfId="50346"/>
    <cellStyle name="Обычный 3 18 48 3" xfId="50347"/>
    <cellStyle name="Обычный 3 18 48 3 2" xfId="50348"/>
    <cellStyle name="Обычный 3 18 48 3 2 2" xfId="50349"/>
    <cellStyle name="Обычный 3 18 48 3 2 2 2" xfId="50350"/>
    <cellStyle name="Обычный 3 18 48 3 2 2 2 2" xfId="50351"/>
    <cellStyle name="Обычный 3 18 48 3 2 2 3" xfId="50352"/>
    <cellStyle name="Обычный 3 18 48 3 2 3" xfId="50353"/>
    <cellStyle name="Обычный 3 18 48 3 2 3 2" xfId="50354"/>
    <cellStyle name="Обычный 3 18 48 3 2 4" xfId="50355"/>
    <cellStyle name="Обычный 3 18 48 3 3" xfId="50356"/>
    <cellStyle name="Обычный 3 18 48 3 3 2" xfId="50357"/>
    <cellStyle name="Обычный 3 18 48 3 3 2 2" xfId="50358"/>
    <cellStyle name="Обычный 3 18 48 3 3 3" xfId="50359"/>
    <cellStyle name="Обычный 3 18 48 3 4" xfId="50360"/>
    <cellStyle name="Обычный 3 18 48 3 4 2" xfId="50361"/>
    <cellStyle name="Обычный 3 18 48 3 5" xfId="50362"/>
    <cellStyle name="Обычный 3 18 48 4" xfId="50363"/>
    <cellStyle name="Обычный 3 18 48 4 2" xfId="50364"/>
    <cellStyle name="Обычный 3 18 48 4 2 2" xfId="50365"/>
    <cellStyle name="Обычный 3 18 48 4 2 2 2" xfId="50366"/>
    <cellStyle name="Обычный 3 18 48 4 2 3" xfId="50367"/>
    <cellStyle name="Обычный 3 18 48 4 3" xfId="50368"/>
    <cellStyle name="Обычный 3 18 48 4 3 2" xfId="50369"/>
    <cellStyle name="Обычный 3 18 48 4 4" xfId="50370"/>
    <cellStyle name="Обычный 3 18 48 5" xfId="50371"/>
    <cellStyle name="Обычный 3 18 48 5 2" xfId="50372"/>
    <cellStyle name="Обычный 3 18 48 5 2 2" xfId="50373"/>
    <cellStyle name="Обычный 3 18 48 5 3" xfId="50374"/>
    <cellStyle name="Обычный 3 18 48 6" xfId="50375"/>
    <cellStyle name="Обычный 3 18 48 6 2" xfId="50376"/>
    <cellStyle name="Обычный 3 18 48 7" xfId="50377"/>
    <cellStyle name="Обычный 3 18 49" xfId="50378"/>
    <cellStyle name="Обычный 3 18 49 2" xfId="50379"/>
    <cellStyle name="Обычный 3 18 49 2 2" xfId="50380"/>
    <cellStyle name="Обычный 3 18 49 2 2 2" xfId="50381"/>
    <cellStyle name="Обычный 3 18 49 2 2 2 2" xfId="50382"/>
    <cellStyle name="Обычный 3 18 49 2 2 3" xfId="50383"/>
    <cellStyle name="Обычный 3 18 49 2 3" xfId="50384"/>
    <cellStyle name="Обычный 3 18 49 2 3 2" xfId="50385"/>
    <cellStyle name="Обычный 3 18 49 2 4" xfId="50386"/>
    <cellStyle name="Обычный 3 18 49 3" xfId="50387"/>
    <cellStyle name="Обычный 3 18 49 3 2" xfId="50388"/>
    <cellStyle name="Обычный 3 18 49 3 2 2" xfId="50389"/>
    <cellStyle name="Обычный 3 18 49 3 3" xfId="50390"/>
    <cellStyle name="Обычный 3 18 49 4" xfId="50391"/>
    <cellStyle name="Обычный 3 18 49 4 2" xfId="50392"/>
    <cellStyle name="Обычный 3 18 49 5" xfId="50393"/>
    <cellStyle name="Обычный 3 18 5" xfId="50394"/>
    <cellStyle name="Обычный 3 18 5 2" xfId="50395"/>
    <cellStyle name="Обычный 3 18 5 2 2" xfId="50396"/>
    <cellStyle name="Обычный 3 18 5 2 2 2" xfId="50397"/>
    <cellStyle name="Обычный 3 18 5 2 2 2 2" xfId="50398"/>
    <cellStyle name="Обычный 3 18 5 2 2 2 2 2" xfId="50399"/>
    <cellStyle name="Обычный 3 18 5 2 2 2 2 2 2" xfId="50400"/>
    <cellStyle name="Обычный 3 18 5 2 2 2 2 3" xfId="50401"/>
    <cellStyle name="Обычный 3 18 5 2 2 2 3" xfId="50402"/>
    <cellStyle name="Обычный 3 18 5 2 2 2 3 2" xfId="50403"/>
    <cellStyle name="Обычный 3 18 5 2 2 2 4" xfId="50404"/>
    <cellStyle name="Обычный 3 18 5 2 2 3" xfId="50405"/>
    <cellStyle name="Обычный 3 18 5 2 2 3 2" xfId="50406"/>
    <cellStyle name="Обычный 3 18 5 2 2 3 2 2" xfId="50407"/>
    <cellStyle name="Обычный 3 18 5 2 2 3 3" xfId="50408"/>
    <cellStyle name="Обычный 3 18 5 2 2 4" xfId="50409"/>
    <cellStyle name="Обычный 3 18 5 2 2 4 2" xfId="50410"/>
    <cellStyle name="Обычный 3 18 5 2 2 5" xfId="50411"/>
    <cellStyle name="Обычный 3 18 5 2 3" xfId="50412"/>
    <cellStyle name="Обычный 3 18 5 2 3 2" xfId="50413"/>
    <cellStyle name="Обычный 3 18 5 2 3 2 2" xfId="50414"/>
    <cellStyle name="Обычный 3 18 5 2 3 2 2 2" xfId="50415"/>
    <cellStyle name="Обычный 3 18 5 2 3 2 2 2 2" xfId="50416"/>
    <cellStyle name="Обычный 3 18 5 2 3 2 2 3" xfId="50417"/>
    <cellStyle name="Обычный 3 18 5 2 3 2 3" xfId="50418"/>
    <cellStyle name="Обычный 3 18 5 2 3 2 3 2" xfId="50419"/>
    <cellStyle name="Обычный 3 18 5 2 3 2 4" xfId="50420"/>
    <cellStyle name="Обычный 3 18 5 2 3 3" xfId="50421"/>
    <cellStyle name="Обычный 3 18 5 2 3 3 2" xfId="50422"/>
    <cellStyle name="Обычный 3 18 5 2 3 3 2 2" xfId="50423"/>
    <cellStyle name="Обычный 3 18 5 2 3 3 3" xfId="50424"/>
    <cellStyle name="Обычный 3 18 5 2 3 4" xfId="50425"/>
    <cellStyle name="Обычный 3 18 5 2 3 4 2" xfId="50426"/>
    <cellStyle name="Обычный 3 18 5 2 3 5" xfId="50427"/>
    <cellStyle name="Обычный 3 18 5 2 4" xfId="50428"/>
    <cellStyle name="Обычный 3 18 5 2 4 2" xfId="50429"/>
    <cellStyle name="Обычный 3 18 5 2 4 2 2" xfId="50430"/>
    <cellStyle name="Обычный 3 18 5 2 4 2 2 2" xfId="50431"/>
    <cellStyle name="Обычный 3 18 5 2 4 2 3" xfId="50432"/>
    <cellStyle name="Обычный 3 18 5 2 4 3" xfId="50433"/>
    <cellStyle name="Обычный 3 18 5 2 4 3 2" xfId="50434"/>
    <cellStyle name="Обычный 3 18 5 2 4 4" xfId="50435"/>
    <cellStyle name="Обычный 3 18 5 2 5" xfId="50436"/>
    <cellStyle name="Обычный 3 18 5 2 5 2" xfId="50437"/>
    <cellStyle name="Обычный 3 18 5 2 5 2 2" xfId="50438"/>
    <cellStyle name="Обычный 3 18 5 2 5 3" xfId="50439"/>
    <cellStyle name="Обычный 3 18 5 2 6" xfId="50440"/>
    <cellStyle name="Обычный 3 18 5 2 6 2" xfId="50441"/>
    <cellStyle name="Обычный 3 18 5 2 7" xfId="50442"/>
    <cellStyle name="Обычный 3 18 5 3" xfId="50443"/>
    <cellStyle name="Обычный 3 18 5 3 2" xfId="50444"/>
    <cellStyle name="Обычный 3 18 5 3 2 2" xfId="50445"/>
    <cellStyle name="Обычный 3 18 5 3 2 2 2" xfId="50446"/>
    <cellStyle name="Обычный 3 18 5 3 2 2 2 2" xfId="50447"/>
    <cellStyle name="Обычный 3 18 5 3 2 2 3" xfId="50448"/>
    <cellStyle name="Обычный 3 18 5 3 2 3" xfId="50449"/>
    <cellStyle name="Обычный 3 18 5 3 2 3 2" xfId="50450"/>
    <cellStyle name="Обычный 3 18 5 3 2 4" xfId="50451"/>
    <cellStyle name="Обычный 3 18 5 3 3" xfId="50452"/>
    <cellStyle name="Обычный 3 18 5 3 3 2" xfId="50453"/>
    <cellStyle name="Обычный 3 18 5 3 3 2 2" xfId="50454"/>
    <cellStyle name="Обычный 3 18 5 3 3 3" xfId="50455"/>
    <cellStyle name="Обычный 3 18 5 3 4" xfId="50456"/>
    <cellStyle name="Обычный 3 18 5 3 4 2" xfId="50457"/>
    <cellStyle name="Обычный 3 18 5 3 5" xfId="50458"/>
    <cellStyle name="Обычный 3 18 5 4" xfId="50459"/>
    <cellStyle name="Обычный 3 18 5 4 2" xfId="50460"/>
    <cellStyle name="Обычный 3 18 5 4 2 2" xfId="50461"/>
    <cellStyle name="Обычный 3 18 5 4 2 2 2" xfId="50462"/>
    <cellStyle name="Обычный 3 18 5 4 2 2 2 2" xfId="50463"/>
    <cellStyle name="Обычный 3 18 5 4 2 2 3" xfId="50464"/>
    <cellStyle name="Обычный 3 18 5 4 2 3" xfId="50465"/>
    <cellStyle name="Обычный 3 18 5 4 2 3 2" xfId="50466"/>
    <cellStyle name="Обычный 3 18 5 4 2 4" xfId="50467"/>
    <cellStyle name="Обычный 3 18 5 4 3" xfId="50468"/>
    <cellStyle name="Обычный 3 18 5 4 3 2" xfId="50469"/>
    <cellStyle name="Обычный 3 18 5 4 3 2 2" xfId="50470"/>
    <cellStyle name="Обычный 3 18 5 4 3 3" xfId="50471"/>
    <cellStyle name="Обычный 3 18 5 4 4" xfId="50472"/>
    <cellStyle name="Обычный 3 18 5 4 4 2" xfId="50473"/>
    <cellStyle name="Обычный 3 18 5 4 5" xfId="50474"/>
    <cellStyle name="Обычный 3 18 5 5" xfId="50475"/>
    <cellStyle name="Обычный 3 18 5 5 2" xfId="50476"/>
    <cellStyle name="Обычный 3 18 5 5 2 2" xfId="50477"/>
    <cellStyle name="Обычный 3 18 5 5 2 2 2" xfId="50478"/>
    <cellStyle name="Обычный 3 18 5 5 2 3" xfId="50479"/>
    <cellStyle name="Обычный 3 18 5 5 3" xfId="50480"/>
    <cellStyle name="Обычный 3 18 5 5 3 2" xfId="50481"/>
    <cellStyle name="Обычный 3 18 5 5 4" xfId="50482"/>
    <cellStyle name="Обычный 3 18 5 6" xfId="50483"/>
    <cellStyle name="Обычный 3 18 5 6 2" xfId="50484"/>
    <cellStyle name="Обычный 3 18 5 6 2 2" xfId="50485"/>
    <cellStyle name="Обычный 3 18 5 6 3" xfId="50486"/>
    <cellStyle name="Обычный 3 18 5 7" xfId="50487"/>
    <cellStyle name="Обычный 3 18 5 7 2" xfId="50488"/>
    <cellStyle name="Обычный 3 18 5 8" xfId="50489"/>
    <cellStyle name="Обычный 3 18 50" xfId="50490"/>
    <cellStyle name="Обычный 3 18 50 2" xfId="50491"/>
    <cellStyle name="Обычный 3 18 50 2 2" xfId="50492"/>
    <cellStyle name="Обычный 3 18 50 2 2 2" xfId="50493"/>
    <cellStyle name="Обычный 3 18 50 2 2 2 2" xfId="50494"/>
    <cellStyle name="Обычный 3 18 50 2 2 3" xfId="50495"/>
    <cellStyle name="Обычный 3 18 50 2 3" xfId="50496"/>
    <cellStyle name="Обычный 3 18 50 2 3 2" xfId="50497"/>
    <cellStyle name="Обычный 3 18 50 2 4" xfId="50498"/>
    <cellStyle name="Обычный 3 18 50 3" xfId="50499"/>
    <cellStyle name="Обычный 3 18 50 3 2" xfId="50500"/>
    <cellStyle name="Обычный 3 18 50 3 2 2" xfId="50501"/>
    <cellStyle name="Обычный 3 18 50 3 3" xfId="50502"/>
    <cellStyle name="Обычный 3 18 50 4" xfId="50503"/>
    <cellStyle name="Обычный 3 18 50 4 2" xfId="50504"/>
    <cellStyle name="Обычный 3 18 50 5" xfId="50505"/>
    <cellStyle name="Обычный 3 18 51" xfId="50506"/>
    <cellStyle name="Обычный 3 18 51 2" xfId="50507"/>
    <cellStyle name="Обычный 3 18 51 2 2" xfId="50508"/>
    <cellStyle name="Обычный 3 18 51 2 2 2" xfId="50509"/>
    <cellStyle name="Обычный 3 18 51 2 3" xfId="50510"/>
    <cellStyle name="Обычный 3 18 51 3" xfId="50511"/>
    <cellStyle name="Обычный 3 18 51 3 2" xfId="50512"/>
    <cellStyle name="Обычный 3 18 51 4" xfId="50513"/>
    <cellStyle name="Обычный 3 18 52" xfId="50514"/>
    <cellStyle name="Обычный 3 18 52 2" xfId="50515"/>
    <cellStyle name="Обычный 3 18 52 2 2" xfId="50516"/>
    <cellStyle name="Обычный 3 18 52 3" xfId="50517"/>
    <cellStyle name="Обычный 3 18 53" xfId="50518"/>
    <cellStyle name="Обычный 3 18 53 2" xfId="50519"/>
    <cellStyle name="Обычный 3 18 54" xfId="50520"/>
    <cellStyle name="Обычный 3 18 6" xfId="50521"/>
    <cellStyle name="Обычный 3 18 6 2" xfId="50522"/>
    <cellStyle name="Обычный 3 18 6 2 2" xfId="50523"/>
    <cellStyle name="Обычный 3 18 6 2 2 2" xfId="50524"/>
    <cellStyle name="Обычный 3 18 6 2 2 2 2" xfId="50525"/>
    <cellStyle name="Обычный 3 18 6 2 2 2 2 2" xfId="50526"/>
    <cellStyle name="Обычный 3 18 6 2 2 2 2 2 2" xfId="50527"/>
    <cellStyle name="Обычный 3 18 6 2 2 2 2 3" xfId="50528"/>
    <cellStyle name="Обычный 3 18 6 2 2 2 3" xfId="50529"/>
    <cellStyle name="Обычный 3 18 6 2 2 2 3 2" xfId="50530"/>
    <cellStyle name="Обычный 3 18 6 2 2 2 4" xfId="50531"/>
    <cellStyle name="Обычный 3 18 6 2 2 3" xfId="50532"/>
    <cellStyle name="Обычный 3 18 6 2 2 3 2" xfId="50533"/>
    <cellStyle name="Обычный 3 18 6 2 2 3 2 2" xfId="50534"/>
    <cellStyle name="Обычный 3 18 6 2 2 3 3" xfId="50535"/>
    <cellStyle name="Обычный 3 18 6 2 2 4" xfId="50536"/>
    <cellStyle name="Обычный 3 18 6 2 2 4 2" xfId="50537"/>
    <cellStyle name="Обычный 3 18 6 2 2 5" xfId="50538"/>
    <cellStyle name="Обычный 3 18 6 2 3" xfId="50539"/>
    <cellStyle name="Обычный 3 18 6 2 3 2" xfId="50540"/>
    <cellStyle name="Обычный 3 18 6 2 3 2 2" xfId="50541"/>
    <cellStyle name="Обычный 3 18 6 2 3 2 2 2" xfId="50542"/>
    <cellStyle name="Обычный 3 18 6 2 3 2 2 2 2" xfId="50543"/>
    <cellStyle name="Обычный 3 18 6 2 3 2 2 3" xfId="50544"/>
    <cellStyle name="Обычный 3 18 6 2 3 2 3" xfId="50545"/>
    <cellStyle name="Обычный 3 18 6 2 3 2 3 2" xfId="50546"/>
    <cellStyle name="Обычный 3 18 6 2 3 2 4" xfId="50547"/>
    <cellStyle name="Обычный 3 18 6 2 3 3" xfId="50548"/>
    <cellStyle name="Обычный 3 18 6 2 3 3 2" xfId="50549"/>
    <cellStyle name="Обычный 3 18 6 2 3 3 2 2" xfId="50550"/>
    <cellStyle name="Обычный 3 18 6 2 3 3 3" xfId="50551"/>
    <cellStyle name="Обычный 3 18 6 2 3 4" xfId="50552"/>
    <cellStyle name="Обычный 3 18 6 2 3 4 2" xfId="50553"/>
    <cellStyle name="Обычный 3 18 6 2 3 5" xfId="50554"/>
    <cellStyle name="Обычный 3 18 6 2 4" xfId="50555"/>
    <cellStyle name="Обычный 3 18 6 2 4 2" xfId="50556"/>
    <cellStyle name="Обычный 3 18 6 2 4 2 2" xfId="50557"/>
    <cellStyle name="Обычный 3 18 6 2 4 2 2 2" xfId="50558"/>
    <cellStyle name="Обычный 3 18 6 2 4 2 3" xfId="50559"/>
    <cellStyle name="Обычный 3 18 6 2 4 3" xfId="50560"/>
    <cellStyle name="Обычный 3 18 6 2 4 3 2" xfId="50561"/>
    <cellStyle name="Обычный 3 18 6 2 4 4" xfId="50562"/>
    <cellStyle name="Обычный 3 18 6 2 5" xfId="50563"/>
    <cellStyle name="Обычный 3 18 6 2 5 2" xfId="50564"/>
    <cellStyle name="Обычный 3 18 6 2 5 2 2" xfId="50565"/>
    <cellStyle name="Обычный 3 18 6 2 5 3" xfId="50566"/>
    <cellStyle name="Обычный 3 18 6 2 6" xfId="50567"/>
    <cellStyle name="Обычный 3 18 6 2 6 2" xfId="50568"/>
    <cellStyle name="Обычный 3 18 6 2 7" xfId="50569"/>
    <cellStyle name="Обычный 3 18 6 3" xfId="50570"/>
    <cellStyle name="Обычный 3 18 6 3 2" xfId="50571"/>
    <cellStyle name="Обычный 3 18 6 3 2 2" xfId="50572"/>
    <cellStyle name="Обычный 3 18 6 3 2 2 2" xfId="50573"/>
    <cellStyle name="Обычный 3 18 6 3 2 2 2 2" xfId="50574"/>
    <cellStyle name="Обычный 3 18 6 3 2 2 3" xfId="50575"/>
    <cellStyle name="Обычный 3 18 6 3 2 3" xfId="50576"/>
    <cellStyle name="Обычный 3 18 6 3 2 3 2" xfId="50577"/>
    <cellStyle name="Обычный 3 18 6 3 2 4" xfId="50578"/>
    <cellStyle name="Обычный 3 18 6 3 3" xfId="50579"/>
    <cellStyle name="Обычный 3 18 6 3 3 2" xfId="50580"/>
    <cellStyle name="Обычный 3 18 6 3 3 2 2" xfId="50581"/>
    <cellStyle name="Обычный 3 18 6 3 3 3" xfId="50582"/>
    <cellStyle name="Обычный 3 18 6 3 4" xfId="50583"/>
    <cellStyle name="Обычный 3 18 6 3 4 2" xfId="50584"/>
    <cellStyle name="Обычный 3 18 6 3 5" xfId="50585"/>
    <cellStyle name="Обычный 3 18 6 4" xfId="50586"/>
    <cellStyle name="Обычный 3 18 6 4 2" xfId="50587"/>
    <cellStyle name="Обычный 3 18 6 4 2 2" xfId="50588"/>
    <cellStyle name="Обычный 3 18 6 4 2 2 2" xfId="50589"/>
    <cellStyle name="Обычный 3 18 6 4 2 2 2 2" xfId="50590"/>
    <cellStyle name="Обычный 3 18 6 4 2 2 3" xfId="50591"/>
    <cellStyle name="Обычный 3 18 6 4 2 3" xfId="50592"/>
    <cellStyle name="Обычный 3 18 6 4 2 3 2" xfId="50593"/>
    <cellStyle name="Обычный 3 18 6 4 2 4" xfId="50594"/>
    <cellStyle name="Обычный 3 18 6 4 3" xfId="50595"/>
    <cellStyle name="Обычный 3 18 6 4 3 2" xfId="50596"/>
    <cellStyle name="Обычный 3 18 6 4 3 2 2" xfId="50597"/>
    <cellStyle name="Обычный 3 18 6 4 3 3" xfId="50598"/>
    <cellStyle name="Обычный 3 18 6 4 4" xfId="50599"/>
    <cellStyle name="Обычный 3 18 6 4 4 2" xfId="50600"/>
    <cellStyle name="Обычный 3 18 6 4 5" xfId="50601"/>
    <cellStyle name="Обычный 3 18 6 5" xfId="50602"/>
    <cellStyle name="Обычный 3 18 6 5 2" xfId="50603"/>
    <cellStyle name="Обычный 3 18 6 5 2 2" xfId="50604"/>
    <cellStyle name="Обычный 3 18 6 5 2 2 2" xfId="50605"/>
    <cellStyle name="Обычный 3 18 6 5 2 3" xfId="50606"/>
    <cellStyle name="Обычный 3 18 6 5 3" xfId="50607"/>
    <cellStyle name="Обычный 3 18 6 5 3 2" xfId="50608"/>
    <cellStyle name="Обычный 3 18 6 5 4" xfId="50609"/>
    <cellStyle name="Обычный 3 18 6 6" xfId="50610"/>
    <cellStyle name="Обычный 3 18 6 6 2" xfId="50611"/>
    <cellStyle name="Обычный 3 18 6 6 2 2" xfId="50612"/>
    <cellStyle name="Обычный 3 18 6 6 3" xfId="50613"/>
    <cellStyle name="Обычный 3 18 6 7" xfId="50614"/>
    <cellStyle name="Обычный 3 18 6 7 2" xfId="50615"/>
    <cellStyle name="Обычный 3 18 6 8" xfId="50616"/>
    <cellStyle name="Обычный 3 18 7" xfId="50617"/>
    <cellStyle name="Обычный 3 18 7 2" xfId="50618"/>
    <cellStyle name="Обычный 3 18 7 2 2" xfId="50619"/>
    <cellStyle name="Обычный 3 18 7 2 2 2" xfId="50620"/>
    <cellStyle name="Обычный 3 18 7 2 2 2 2" xfId="50621"/>
    <cellStyle name="Обычный 3 18 7 2 2 2 2 2" xfId="50622"/>
    <cellStyle name="Обычный 3 18 7 2 2 2 2 2 2" xfId="50623"/>
    <cellStyle name="Обычный 3 18 7 2 2 2 2 3" xfId="50624"/>
    <cellStyle name="Обычный 3 18 7 2 2 2 3" xfId="50625"/>
    <cellStyle name="Обычный 3 18 7 2 2 2 3 2" xfId="50626"/>
    <cellStyle name="Обычный 3 18 7 2 2 2 4" xfId="50627"/>
    <cellStyle name="Обычный 3 18 7 2 2 3" xfId="50628"/>
    <cellStyle name="Обычный 3 18 7 2 2 3 2" xfId="50629"/>
    <cellStyle name="Обычный 3 18 7 2 2 3 2 2" xfId="50630"/>
    <cellStyle name="Обычный 3 18 7 2 2 3 3" xfId="50631"/>
    <cellStyle name="Обычный 3 18 7 2 2 4" xfId="50632"/>
    <cellStyle name="Обычный 3 18 7 2 2 4 2" xfId="50633"/>
    <cellStyle name="Обычный 3 18 7 2 2 5" xfId="50634"/>
    <cellStyle name="Обычный 3 18 7 2 3" xfId="50635"/>
    <cellStyle name="Обычный 3 18 7 2 3 2" xfId="50636"/>
    <cellStyle name="Обычный 3 18 7 2 3 2 2" xfId="50637"/>
    <cellStyle name="Обычный 3 18 7 2 3 2 2 2" xfId="50638"/>
    <cellStyle name="Обычный 3 18 7 2 3 2 2 2 2" xfId="50639"/>
    <cellStyle name="Обычный 3 18 7 2 3 2 2 3" xfId="50640"/>
    <cellStyle name="Обычный 3 18 7 2 3 2 3" xfId="50641"/>
    <cellStyle name="Обычный 3 18 7 2 3 2 3 2" xfId="50642"/>
    <cellStyle name="Обычный 3 18 7 2 3 2 4" xfId="50643"/>
    <cellStyle name="Обычный 3 18 7 2 3 3" xfId="50644"/>
    <cellStyle name="Обычный 3 18 7 2 3 3 2" xfId="50645"/>
    <cellStyle name="Обычный 3 18 7 2 3 3 2 2" xfId="50646"/>
    <cellStyle name="Обычный 3 18 7 2 3 3 3" xfId="50647"/>
    <cellStyle name="Обычный 3 18 7 2 3 4" xfId="50648"/>
    <cellStyle name="Обычный 3 18 7 2 3 4 2" xfId="50649"/>
    <cellStyle name="Обычный 3 18 7 2 3 5" xfId="50650"/>
    <cellStyle name="Обычный 3 18 7 2 4" xfId="50651"/>
    <cellStyle name="Обычный 3 18 7 2 4 2" xfId="50652"/>
    <cellStyle name="Обычный 3 18 7 2 4 2 2" xfId="50653"/>
    <cellStyle name="Обычный 3 18 7 2 4 2 2 2" xfId="50654"/>
    <cellStyle name="Обычный 3 18 7 2 4 2 3" xfId="50655"/>
    <cellStyle name="Обычный 3 18 7 2 4 3" xfId="50656"/>
    <cellStyle name="Обычный 3 18 7 2 4 3 2" xfId="50657"/>
    <cellStyle name="Обычный 3 18 7 2 4 4" xfId="50658"/>
    <cellStyle name="Обычный 3 18 7 2 5" xfId="50659"/>
    <cellStyle name="Обычный 3 18 7 2 5 2" xfId="50660"/>
    <cellStyle name="Обычный 3 18 7 2 5 2 2" xfId="50661"/>
    <cellStyle name="Обычный 3 18 7 2 5 3" xfId="50662"/>
    <cellStyle name="Обычный 3 18 7 2 6" xfId="50663"/>
    <cellStyle name="Обычный 3 18 7 2 6 2" xfId="50664"/>
    <cellStyle name="Обычный 3 18 7 2 7" xfId="50665"/>
    <cellStyle name="Обычный 3 18 7 3" xfId="50666"/>
    <cellStyle name="Обычный 3 18 7 3 2" xfId="50667"/>
    <cellStyle name="Обычный 3 18 7 3 2 2" xfId="50668"/>
    <cellStyle name="Обычный 3 18 7 3 2 2 2" xfId="50669"/>
    <cellStyle name="Обычный 3 18 7 3 2 2 2 2" xfId="50670"/>
    <cellStyle name="Обычный 3 18 7 3 2 2 3" xfId="50671"/>
    <cellStyle name="Обычный 3 18 7 3 2 3" xfId="50672"/>
    <cellStyle name="Обычный 3 18 7 3 2 3 2" xfId="50673"/>
    <cellStyle name="Обычный 3 18 7 3 2 4" xfId="50674"/>
    <cellStyle name="Обычный 3 18 7 3 3" xfId="50675"/>
    <cellStyle name="Обычный 3 18 7 3 3 2" xfId="50676"/>
    <cellStyle name="Обычный 3 18 7 3 3 2 2" xfId="50677"/>
    <cellStyle name="Обычный 3 18 7 3 3 3" xfId="50678"/>
    <cellStyle name="Обычный 3 18 7 3 4" xfId="50679"/>
    <cellStyle name="Обычный 3 18 7 3 4 2" xfId="50680"/>
    <cellStyle name="Обычный 3 18 7 3 5" xfId="50681"/>
    <cellStyle name="Обычный 3 18 7 4" xfId="50682"/>
    <cellStyle name="Обычный 3 18 7 4 2" xfId="50683"/>
    <cellStyle name="Обычный 3 18 7 4 2 2" xfId="50684"/>
    <cellStyle name="Обычный 3 18 7 4 2 2 2" xfId="50685"/>
    <cellStyle name="Обычный 3 18 7 4 2 2 2 2" xfId="50686"/>
    <cellStyle name="Обычный 3 18 7 4 2 2 3" xfId="50687"/>
    <cellStyle name="Обычный 3 18 7 4 2 3" xfId="50688"/>
    <cellStyle name="Обычный 3 18 7 4 2 3 2" xfId="50689"/>
    <cellStyle name="Обычный 3 18 7 4 2 4" xfId="50690"/>
    <cellStyle name="Обычный 3 18 7 4 3" xfId="50691"/>
    <cellStyle name="Обычный 3 18 7 4 3 2" xfId="50692"/>
    <cellStyle name="Обычный 3 18 7 4 3 2 2" xfId="50693"/>
    <cellStyle name="Обычный 3 18 7 4 3 3" xfId="50694"/>
    <cellStyle name="Обычный 3 18 7 4 4" xfId="50695"/>
    <cellStyle name="Обычный 3 18 7 4 4 2" xfId="50696"/>
    <cellStyle name="Обычный 3 18 7 4 5" xfId="50697"/>
    <cellStyle name="Обычный 3 18 7 5" xfId="50698"/>
    <cellStyle name="Обычный 3 18 7 5 2" xfId="50699"/>
    <cellStyle name="Обычный 3 18 7 5 2 2" xfId="50700"/>
    <cellStyle name="Обычный 3 18 7 5 2 2 2" xfId="50701"/>
    <cellStyle name="Обычный 3 18 7 5 2 3" xfId="50702"/>
    <cellStyle name="Обычный 3 18 7 5 3" xfId="50703"/>
    <cellStyle name="Обычный 3 18 7 5 3 2" xfId="50704"/>
    <cellStyle name="Обычный 3 18 7 5 4" xfId="50705"/>
    <cellStyle name="Обычный 3 18 7 6" xfId="50706"/>
    <cellStyle name="Обычный 3 18 7 6 2" xfId="50707"/>
    <cellStyle name="Обычный 3 18 7 6 2 2" xfId="50708"/>
    <cellStyle name="Обычный 3 18 7 6 3" xfId="50709"/>
    <cellStyle name="Обычный 3 18 7 7" xfId="50710"/>
    <cellStyle name="Обычный 3 18 7 7 2" xfId="50711"/>
    <cellStyle name="Обычный 3 18 7 8" xfId="50712"/>
    <cellStyle name="Обычный 3 18 8" xfId="50713"/>
    <cellStyle name="Обычный 3 18 8 2" xfId="50714"/>
    <cellStyle name="Обычный 3 18 8 2 2" xfId="50715"/>
    <cellStyle name="Обычный 3 18 8 2 2 2" xfId="50716"/>
    <cellStyle name="Обычный 3 18 8 2 2 2 2" xfId="50717"/>
    <cellStyle name="Обычный 3 18 8 2 2 2 2 2" xfId="50718"/>
    <cellStyle name="Обычный 3 18 8 2 2 2 2 2 2" xfId="50719"/>
    <cellStyle name="Обычный 3 18 8 2 2 2 2 3" xfId="50720"/>
    <cellStyle name="Обычный 3 18 8 2 2 2 3" xfId="50721"/>
    <cellStyle name="Обычный 3 18 8 2 2 2 3 2" xfId="50722"/>
    <cellStyle name="Обычный 3 18 8 2 2 2 4" xfId="50723"/>
    <cellStyle name="Обычный 3 18 8 2 2 3" xfId="50724"/>
    <cellStyle name="Обычный 3 18 8 2 2 3 2" xfId="50725"/>
    <cellStyle name="Обычный 3 18 8 2 2 3 2 2" xfId="50726"/>
    <cellStyle name="Обычный 3 18 8 2 2 3 3" xfId="50727"/>
    <cellStyle name="Обычный 3 18 8 2 2 4" xfId="50728"/>
    <cellStyle name="Обычный 3 18 8 2 2 4 2" xfId="50729"/>
    <cellStyle name="Обычный 3 18 8 2 2 5" xfId="50730"/>
    <cellStyle name="Обычный 3 18 8 2 3" xfId="50731"/>
    <cellStyle name="Обычный 3 18 8 2 3 2" xfId="50732"/>
    <cellStyle name="Обычный 3 18 8 2 3 2 2" xfId="50733"/>
    <cellStyle name="Обычный 3 18 8 2 3 2 2 2" xfId="50734"/>
    <cellStyle name="Обычный 3 18 8 2 3 2 2 2 2" xfId="50735"/>
    <cellStyle name="Обычный 3 18 8 2 3 2 2 3" xfId="50736"/>
    <cellStyle name="Обычный 3 18 8 2 3 2 3" xfId="50737"/>
    <cellStyle name="Обычный 3 18 8 2 3 2 3 2" xfId="50738"/>
    <cellStyle name="Обычный 3 18 8 2 3 2 4" xfId="50739"/>
    <cellStyle name="Обычный 3 18 8 2 3 3" xfId="50740"/>
    <cellStyle name="Обычный 3 18 8 2 3 3 2" xfId="50741"/>
    <cellStyle name="Обычный 3 18 8 2 3 3 2 2" xfId="50742"/>
    <cellStyle name="Обычный 3 18 8 2 3 3 3" xfId="50743"/>
    <cellStyle name="Обычный 3 18 8 2 3 4" xfId="50744"/>
    <cellStyle name="Обычный 3 18 8 2 3 4 2" xfId="50745"/>
    <cellStyle name="Обычный 3 18 8 2 3 5" xfId="50746"/>
    <cellStyle name="Обычный 3 18 8 2 4" xfId="50747"/>
    <cellStyle name="Обычный 3 18 8 2 4 2" xfId="50748"/>
    <cellStyle name="Обычный 3 18 8 2 4 2 2" xfId="50749"/>
    <cellStyle name="Обычный 3 18 8 2 4 2 2 2" xfId="50750"/>
    <cellStyle name="Обычный 3 18 8 2 4 2 3" xfId="50751"/>
    <cellStyle name="Обычный 3 18 8 2 4 3" xfId="50752"/>
    <cellStyle name="Обычный 3 18 8 2 4 3 2" xfId="50753"/>
    <cellStyle name="Обычный 3 18 8 2 4 4" xfId="50754"/>
    <cellStyle name="Обычный 3 18 8 2 5" xfId="50755"/>
    <cellStyle name="Обычный 3 18 8 2 5 2" xfId="50756"/>
    <cellStyle name="Обычный 3 18 8 2 5 2 2" xfId="50757"/>
    <cellStyle name="Обычный 3 18 8 2 5 3" xfId="50758"/>
    <cellStyle name="Обычный 3 18 8 2 6" xfId="50759"/>
    <cellStyle name="Обычный 3 18 8 2 6 2" xfId="50760"/>
    <cellStyle name="Обычный 3 18 8 2 7" xfId="50761"/>
    <cellStyle name="Обычный 3 18 8 3" xfId="50762"/>
    <cellStyle name="Обычный 3 18 8 3 2" xfId="50763"/>
    <cellStyle name="Обычный 3 18 8 3 2 2" xfId="50764"/>
    <cellStyle name="Обычный 3 18 8 3 2 2 2" xfId="50765"/>
    <cellStyle name="Обычный 3 18 8 3 2 2 2 2" xfId="50766"/>
    <cellStyle name="Обычный 3 18 8 3 2 2 3" xfId="50767"/>
    <cellStyle name="Обычный 3 18 8 3 2 3" xfId="50768"/>
    <cellStyle name="Обычный 3 18 8 3 2 3 2" xfId="50769"/>
    <cellStyle name="Обычный 3 18 8 3 2 4" xfId="50770"/>
    <cellStyle name="Обычный 3 18 8 3 3" xfId="50771"/>
    <cellStyle name="Обычный 3 18 8 3 3 2" xfId="50772"/>
    <cellStyle name="Обычный 3 18 8 3 3 2 2" xfId="50773"/>
    <cellStyle name="Обычный 3 18 8 3 3 3" xfId="50774"/>
    <cellStyle name="Обычный 3 18 8 3 4" xfId="50775"/>
    <cellStyle name="Обычный 3 18 8 3 4 2" xfId="50776"/>
    <cellStyle name="Обычный 3 18 8 3 5" xfId="50777"/>
    <cellStyle name="Обычный 3 18 8 4" xfId="50778"/>
    <cellStyle name="Обычный 3 18 8 4 2" xfId="50779"/>
    <cellStyle name="Обычный 3 18 8 4 2 2" xfId="50780"/>
    <cellStyle name="Обычный 3 18 8 4 2 2 2" xfId="50781"/>
    <cellStyle name="Обычный 3 18 8 4 2 2 2 2" xfId="50782"/>
    <cellStyle name="Обычный 3 18 8 4 2 2 3" xfId="50783"/>
    <cellStyle name="Обычный 3 18 8 4 2 3" xfId="50784"/>
    <cellStyle name="Обычный 3 18 8 4 2 3 2" xfId="50785"/>
    <cellStyle name="Обычный 3 18 8 4 2 4" xfId="50786"/>
    <cellStyle name="Обычный 3 18 8 4 3" xfId="50787"/>
    <cellStyle name="Обычный 3 18 8 4 3 2" xfId="50788"/>
    <cellStyle name="Обычный 3 18 8 4 3 2 2" xfId="50789"/>
    <cellStyle name="Обычный 3 18 8 4 3 3" xfId="50790"/>
    <cellStyle name="Обычный 3 18 8 4 4" xfId="50791"/>
    <cellStyle name="Обычный 3 18 8 4 4 2" xfId="50792"/>
    <cellStyle name="Обычный 3 18 8 4 5" xfId="50793"/>
    <cellStyle name="Обычный 3 18 8 5" xfId="50794"/>
    <cellStyle name="Обычный 3 18 8 5 2" xfId="50795"/>
    <cellStyle name="Обычный 3 18 8 5 2 2" xfId="50796"/>
    <cellStyle name="Обычный 3 18 8 5 2 2 2" xfId="50797"/>
    <cellStyle name="Обычный 3 18 8 5 2 3" xfId="50798"/>
    <cellStyle name="Обычный 3 18 8 5 3" xfId="50799"/>
    <cellStyle name="Обычный 3 18 8 5 3 2" xfId="50800"/>
    <cellStyle name="Обычный 3 18 8 5 4" xfId="50801"/>
    <cellStyle name="Обычный 3 18 8 6" xfId="50802"/>
    <cellStyle name="Обычный 3 18 8 6 2" xfId="50803"/>
    <cellStyle name="Обычный 3 18 8 6 2 2" xfId="50804"/>
    <cellStyle name="Обычный 3 18 8 6 3" xfId="50805"/>
    <cellStyle name="Обычный 3 18 8 7" xfId="50806"/>
    <cellStyle name="Обычный 3 18 8 7 2" xfId="50807"/>
    <cellStyle name="Обычный 3 18 8 8" xfId="50808"/>
    <cellStyle name="Обычный 3 18 9" xfId="50809"/>
    <cellStyle name="Обычный 3 18 9 2" xfId="50810"/>
    <cellStyle name="Обычный 3 18 9 2 2" xfId="50811"/>
    <cellStyle name="Обычный 3 18 9 2 2 2" xfId="50812"/>
    <cellStyle name="Обычный 3 18 9 2 2 2 2" xfId="50813"/>
    <cellStyle name="Обычный 3 18 9 2 2 2 2 2" xfId="50814"/>
    <cellStyle name="Обычный 3 18 9 2 2 2 2 2 2" xfId="50815"/>
    <cellStyle name="Обычный 3 18 9 2 2 2 2 3" xfId="50816"/>
    <cellStyle name="Обычный 3 18 9 2 2 2 3" xfId="50817"/>
    <cellStyle name="Обычный 3 18 9 2 2 2 3 2" xfId="50818"/>
    <cellStyle name="Обычный 3 18 9 2 2 2 4" xfId="50819"/>
    <cellStyle name="Обычный 3 18 9 2 2 3" xfId="50820"/>
    <cellStyle name="Обычный 3 18 9 2 2 3 2" xfId="50821"/>
    <cellStyle name="Обычный 3 18 9 2 2 3 2 2" xfId="50822"/>
    <cellStyle name="Обычный 3 18 9 2 2 3 3" xfId="50823"/>
    <cellStyle name="Обычный 3 18 9 2 2 4" xfId="50824"/>
    <cellStyle name="Обычный 3 18 9 2 2 4 2" xfId="50825"/>
    <cellStyle name="Обычный 3 18 9 2 2 5" xfId="50826"/>
    <cellStyle name="Обычный 3 18 9 2 3" xfId="50827"/>
    <cellStyle name="Обычный 3 18 9 2 3 2" xfId="50828"/>
    <cellStyle name="Обычный 3 18 9 2 3 2 2" xfId="50829"/>
    <cellStyle name="Обычный 3 18 9 2 3 2 2 2" xfId="50830"/>
    <cellStyle name="Обычный 3 18 9 2 3 2 2 2 2" xfId="50831"/>
    <cellStyle name="Обычный 3 18 9 2 3 2 2 3" xfId="50832"/>
    <cellStyle name="Обычный 3 18 9 2 3 2 3" xfId="50833"/>
    <cellStyle name="Обычный 3 18 9 2 3 2 3 2" xfId="50834"/>
    <cellStyle name="Обычный 3 18 9 2 3 2 4" xfId="50835"/>
    <cellStyle name="Обычный 3 18 9 2 3 3" xfId="50836"/>
    <cellStyle name="Обычный 3 18 9 2 3 3 2" xfId="50837"/>
    <cellStyle name="Обычный 3 18 9 2 3 3 2 2" xfId="50838"/>
    <cellStyle name="Обычный 3 18 9 2 3 3 3" xfId="50839"/>
    <cellStyle name="Обычный 3 18 9 2 3 4" xfId="50840"/>
    <cellStyle name="Обычный 3 18 9 2 3 4 2" xfId="50841"/>
    <cellStyle name="Обычный 3 18 9 2 3 5" xfId="50842"/>
    <cellStyle name="Обычный 3 18 9 2 4" xfId="50843"/>
    <cellStyle name="Обычный 3 18 9 2 4 2" xfId="50844"/>
    <cellStyle name="Обычный 3 18 9 2 4 2 2" xfId="50845"/>
    <cellStyle name="Обычный 3 18 9 2 4 2 2 2" xfId="50846"/>
    <cellStyle name="Обычный 3 18 9 2 4 2 3" xfId="50847"/>
    <cellStyle name="Обычный 3 18 9 2 4 3" xfId="50848"/>
    <cellStyle name="Обычный 3 18 9 2 4 3 2" xfId="50849"/>
    <cellStyle name="Обычный 3 18 9 2 4 4" xfId="50850"/>
    <cellStyle name="Обычный 3 18 9 2 5" xfId="50851"/>
    <cellStyle name="Обычный 3 18 9 2 5 2" xfId="50852"/>
    <cellStyle name="Обычный 3 18 9 2 5 2 2" xfId="50853"/>
    <cellStyle name="Обычный 3 18 9 2 5 3" xfId="50854"/>
    <cellStyle name="Обычный 3 18 9 2 6" xfId="50855"/>
    <cellStyle name="Обычный 3 18 9 2 6 2" xfId="50856"/>
    <cellStyle name="Обычный 3 18 9 2 7" xfId="50857"/>
    <cellStyle name="Обычный 3 18 9 3" xfId="50858"/>
    <cellStyle name="Обычный 3 18 9 3 2" xfId="50859"/>
    <cellStyle name="Обычный 3 18 9 3 2 2" xfId="50860"/>
    <cellStyle name="Обычный 3 18 9 3 2 2 2" xfId="50861"/>
    <cellStyle name="Обычный 3 18 9 3 2 2 2 2" xfId="50862"/>
    <cellStyle name="Обычный 3 18 9 3 2 2 3" xfId="50863"/>
    <cellStyle name="Обычный 3 18 9 3 2 3" xfId="50864"/>
    <cellStyle name="Обычный 3 18 9 3 2 3 2" xfId="50865"/>
    <cellStyle name="Обычный 3 18 9 3 2 4" xfId="50866"/>
    <cellStyle name="Обычный 3 18 9 3 3" xfId="50867"/>
    <cellStyle name="Обычный 3 18 9 3 3 2" xfId="50868"/>
    <cellStyle name="Обычный 3 18 9 3 3 2 2" xfId="50869"/>
    <cellStyle name="Обычный 3 18 9 3 3 3" xfId="50870"/>
    <cellStyle name="Обычный 3 18 9 3 4" xfId="50871"/>
    <cellStyle name="Обычный 3 18 9 3 4 2" xfId="50872"/>
    <cellStyle name="Обычный 3 18 9 3 5" xfId="50873"/>
    <cellStyle name="Обычный 3 18 9 4" xfId="50874"/>
    <cellStyle name="Обычный 3 18 9 4 2" xfId="50875"/>
    <cellStyle name="Обычный 3 18 9 4 2 2" xfId="50876"/>
    <cellStyle name="Обычный 3 18 9 4 2 2 2" xfId="50877"/>
    <cellStyle name="Обычный 3 18 9 4 2 2 2 2" xfId="50878"/>
    <cellStyle name="Обычный 3 18 9 4 2 2 3" xfId="50879"/>
    <cellStyle name="Обычный 3 18 9 4 2 3" xfId="50880"/>
    <cellStyle name="Обычный 3 18 9 4 2 3 2" xfId="50881"/>
    <cellStyle name="Обычный 3 18 9 4 2 4" xfId="50882"/>
    <cellStyle name="Обычный 3 18 9 4 3" xfId="50883"/>
    <cellStyle name="Обычный 3 18 9 4 3 2" xfId="50884"/>
    <cellStyle name="Обычный 3 18 9 4 3 2 2" xfId="50885"/>
    <cellStyle name="Обычный 3 18 9 4 3 3" xfId="50886"/>
    <cellStyle name="Обычный 3 18 9 4 4" xfId="50887"/>
    <cellStyle name="Обычный 3 18 9 4 4 2" xfId="50888"/>
    <cellStyle name="Обычный 3 18 9 4 5" xfId="50889"/>
    <cellStyle name="Обычный 3 18 9 5" xfId="50890"/>
    <cellStyle name="Обычный 3 18 9 5 2" xfId="50891"/>
    <cellStyle name="Обычный 3 18 9 5 2 2" xfId="50892"/>
    <cellStyle name="Обычный 3 18 9 5 2 2 2" xfId="50893"/>
    <cellStyle name="Обычный 3 18 9 5 2 3" xfId="50894"/>
    <cellStyle name="Обычный 3 18 9 5 3" xfId="50895"/>
    <cellStyle name="Обычный 3 18 9 5 3 2" xfId="50896"/>
    <cellStyle name="Обычный 3 18 9 5 4" xfId="50897"/>
    <cellStyle name="Обычный 3 18 9 6" xfId="50898"/>
    <cellStyle name="Обычный 3 18 9 6 2" xfId="50899"/>
    <cellStyle name="Обычный 3 18 9 6 2 2" xfId="50900"/>
    <cellStyle name="Обычный 3 18 9 6 3" xfId="50901"/>
    <cellStyle name="Обычный 3 18 9 7" xfId="50902"/>
    <cellStyle name="Обычный 3 18 9 7 2" xfId="50903"/>
    <cellStyle name="Обычный 3 18 9 8" xfId="50904"/>
    <cellStyle name="Обычный 3 19" xfId="50905"/>
    <cellStyle name="Обычный 3 19 10" xfId="50906"/>
    <cellStyle name="Обычный 3 19 10 2" xfId="50907"/>
    <cellStyle name="Обычный 3 19 10 2 2" xfId="50908"/>
    <cellStyle name="Обычный 3 19 10 2 2 2" xfId="50909"/>
    <cellStyle name="Обычный 3 19 10 2 2 2 2" xfId="50910"/>
    <cellStyle name="Обычный 3 19 10 2 2 2 2 2" xfId="50911"/>
    <cellStyle name="Обычный 3 19 10 2 2 2 2 2 2" xfId="50912"/>
    <cellStyle name="Обычный 3 19 10 2 2 2 2 3" xfId="50913"/>
    <cellStyle name="Обычный 3 19 10 2 2 2 3" xfId="50914"/>
    <cellStyle name="Обычный 3 19 10 2 2 2 3 2" xfId="50915"/>
    <cellStyle name="Обычный 3 19 10 2 2 2 4" xfId="50916"/>
    <cellStyle name="Обычный 3 19 10 2 2 3" xfId="50917"/>
    <cellStyle name="Обычный 3 19 10 2 2 3 2" xfId="50918"/>
    <cellStyle name="Обычный 3 19 10 2 2 3 2 2" xfId="50919"/>
    <cellStyle name="Обычный 3 19 10 2 2 3 3" xfId="50920"/>
    <cellStyle name="Обычный 3 19 10 2 2 4" xfId="50921"/>
    <cellStyle name="Обычный 3 19 10 2 2 4 2" xfId="50922"/>
    <cellStyle name="Обычный 3 19 10 2 2 5" xfId="50923"/>
    <cellStyle name="Обычный 3 19 10 2 3" xfId="50924"/>
    <cellStyle name="Обычный 3 19 10 2 3 2" xfId="50925"/>
    <cellStyle name="Обычный 3 19 10 2 3 2 2" xfId="50926"/>
    <cellStyle name="Обычный 3 19 10 2 3 2 2 2" xfId="50927"/>
    <cellStyle name="Обычный 3 19 10 2 3 2 2 2 2" xfId="50928"/>
    <cellStyle name="Обычный 3 19 10 2 3 2 2 3" xfId="50929"/>
    <cellStyle name="Обычный 3 19 10 2 3 2 3" xfId="50930"/>
    <cellStyle name="Обычный 3 19 10 2 3 2 3 2" xfId="50931"/>
    <cellStyle name="Обычный 3 19 10 2 3 2 4" xfId="50932"/>
    <cellStyle name="Обычный 3 19 10 2 3 3" xfId="50933"/>
    <cellStyle name="Обычный 3 19 10 2 3 3 2" xfId="50934"/>
    <cellStyle name="Обычный 3 19 10 2 3 3 2 2" xfId="50935"/>
    <cellStyle name="Обычный 3 19 10 2 3 3 3" xfId="50936"/>
    <cellStyle name="Обычный 3 19 10 2 3 4" xfId="50937"/>
    <cellStyle name="Обычный 3 19 10 2 3 4 2" xfId="50938"/>
    <cellStyle name="Обычный 3 19 10 2 3 5" xfId="50939"/>
    <cellStyle name="Обычный 3 19 10 2 4" xfId="50940"/>
    <cellStyle name="Обычный 3 19 10 2 4 2" xfId="50941"/>
    <cellStyle name="Обычный 3 19 10 2 4 2 2" xfId="50942"/>
    <cellStyle name="Обычный 3 19 10 2 4 2 2 2" xfId="50943"/>
    <cellStyle name="Обычный 3 19 10 2 4 2 3" xfId="50944"/>
    <cellStyle name="Обычный 3 19 10 2 4 3" xfId="50945"/>
    <cellStyle name="Обычный 3 19 10 2 4 3 2" xfId="50946"/>
    <cellStyle name="Обычный 3 19 10 2 4 4" xfId="50947"/>
    <cellStyle name="Обычный 3 19 10 2 5" xfId="50948"/>
    <cellStyle name="Обычный 3 19 10 2 5 2" xfId="50949"/>
    <cellStyle name="Обычный 3 19 10 2 5 2 2" xfId="50950"/>
    <cellStyle name="Обычный 3 19 10 2 5 3" xfId="50951"/>
    <cellStyle name="Обычный 3 19 10 2 6" xfId="50952"/>
    <cellStyle name="Обычный 3 19 10 2 6 2" xfId="50953"/>
    <cellStyle name="Обычный 3 19 10 2 7" xfId="50954"/>
    <cellStyle name="Обычный 3 19 10 3" xfId="50955"/>
    <cellStyle name="Обычный 3 19 10 3 2" xfId="50956"/>
    <cellStyle name="Обычный 3 19 10 3 2 2" xfId="50957"/>
    <cellStyle name="Обычный 3 19 10 3 2 2 2" xfId="50958"/>
    <cellStyle name="Обычный 3 19 10 3 2 2 2 2" xfId="50959"/>
    <cellStyle name="Обычный 3 19 10 3 2 2 3" xfId="50960"/>
    <cellStyle name="Обычный 3 19 10 3 2 3" xfId="50961"/>
    <cellStyle name="Обычный 3 19 10 3 2 3 2" xfId="50962"/>
    <cellStyle name="Обычный 3 19 10 3 2 4" xfId="50963"/>
    <cellStyle name="Обычный 3 19 10 3 3" xfId="50964"/>
    <cellStyle name="Обычный 3 19 10 3 3 2" xfId="50965"/>
    <cellStyle name="Обычный 3 19 10 3 3 2 2" xfId="50966"/>
    <cellStyle name="Обычный 3 19 10 3 3 3" xfId="50967"/>
    <cellStyle name="Обычный 3 19 10 3 4" xfId="50968"/>
    <cellStyle name="Обычный 3 19 10 3 4 2" xfId="50969"/>
    <cellStyle name="Обычный 3 19 10 3 5" xfId="50970"/>
    <cellStyle name="Обычный 3 19 10 4" xfId="50971"/>
    <cellStyle name="Обычный 3 19 10 4 2" xfId="50972"/>
    <cellStyle name="Обычный 3 19 10 4 2 2" xfId="50973"/>
    <cellStyle name="Обычный 3 19 10 4 2 2 2" xfId="50974"/>
    <cellStyle name="Обычный 3 19 10 4 2 2 2 2" xfId="50975"/>
    <cellStyle name="Обычный 3 19 10 4 2 2 3" xfId="50976"/>
    <cellStyle name="Обычный 3 19 10 4 2 3" xfId="50977"/>
    <cellStyle name="Обычный 3 19 10 4 2 3 2" xfId="50978"/>
    <cellStyle name="Обычный 3 19 10 4 2 4" xfId="50979"/>
    <cellStyle name="Обычный 3 19 10 4 3" xfId="50980"/>
    <cellStyle name="Обычный 3 19 10 4 3 2" xfId="50981"/>
    <cellStyle name="Обычный 3 19 10 4 3 2 2" xfId="50982"/>
    <cellStyle name="Обычный 3 19 10 4 3 3" xfId="50983"/>
    <cellStyle name="Обычный 3 19 10 4 4" xfId="50984"/>
    <cellStyle name="Обычный 3 19 10 4 4 2" xfId="50985"/>
    <cellStyle name="Обычный 3 19 10 4 5" xfId="50986"/>
    <cellStyle name="Обычный 3 19 10 5" xfId="50987"/>
    <cellStyle name="Обычный 3 19 10 5 2" xfId="50988"/>
    <cellStyle name="Обычный 3 19 10 5 2 2" xfId="50989"/>
    <cellStyle name="Обычный 3 19 10 5 2 2 2" xfId="50990"/>
    <cellStyle name="Обычный 3 19 10 5 2 3" xfId="50991"/>
    <cellStyle name="Обычный 3 19 10 5 3" xfId="50992"/>
    <cellStyle name="Обычный 3 19 10 5 3 2" xfId="50993"/>
    <cellStyle name="Обычный 3 19 10 5 4" xfId="50994"/>
    <cellStyle name="Обычный 3 19 10 6" xfId="50995"/>
    <cellStyle name="Обычный 3 19 10 6 2" xfId="50996"/>
    <cellStyle name="Обычный 3 19 10 6 2 2" xfId="50997"/>
    <cellStyle name="Обычный 3 19 10 6 3" xfId="50998"/>
    <cellStyle name="Обычный 3 19 10 7" xfId="50999"/>
    <cellStyle name="Обычный 3 19 10 7 2" xfId="51000"/>
    <cellStyle name="Обычный 3 19 10 8" xfId="51001"/>
    <cellStyle name="Обычный 3 19 11" xfId="51002"/>
    <cellStyle name="Обычный 3 19 11 2" xfId="51003"/>
    <cellStyle name="Обычный 3 19 11 2 2" xfId="51004"/>
    <cellStyle name="Обычный 3 19 11 2 2 2" xfId="51005"/>
    <cellStyle name="Обычный 3 19 11 2 2 2 2" xfId="51006"/>
    <cellStyle name="Обычный 3 19 11 2 2 2 2 2" xfId="51007"/>
    <cellStyle name="Обычный 3 19 11 2 2 2 2 2 2" xfId="51008"/>
    <cellStyle name="Обычный 3 19 11 2 2 2 2 3" xfId="51009"/>
    <cellStyle name="Обычный 3 19 11 2 2 2 3" xfId="51010"/>
    <cellStyle name="Обычный 3 19 11 2 2 2 3 2" xfId="51011"/>
    <cellStyle name="Обычный 3 19 11 2 2 2 4" xfId="51012"/>
    <cellStyle name="Обычный 3 19 11 2 2 3" xfId="51013"/>
    <cellStyle name="Обычный 3 19 11 2 2 3 2" xfId="51014"/>
    <cellStyle name="Обычный 3 19 11 2 2 3 2 2" xfId="51015"/>
    <cellStyle name="Обычный 3 19 11 2 2 3 3" xfId="51016"/>
    <cellStyle name="Обычный 3 19 11 2 2 4" xfId="51017"/>
    <cellStyle name="Обычный 3 19 11 2 2 4 2" xfId="51018"/>
    <cellStyle name="Обычный 3 19 11 2 2 5" xfId="51019"/>
    <cellStyle name="Обычный 3 19 11 2 3" xfId="51020"/>
    <cellStyle name="Обычный 3 19 11 2 3 2" xfId="51021"/>
    <cellStyle name="Обычный 3 19 11 2 3 2 2" xfId="51022"/>
    <cellStyle name="Обычный 3 19 11 2 3 2 2 2" xfId="51023"/>
    <cellStyle name="Обычный 3 19 11 2 3 2 2 2 2" xfId="51024"/>
    <cellStyle name="Обычный 3 19 11 2 3 2 2 3" xfId="51025"/>
    <cellStyle name="Обычный 3 19 11 2 3 2 3" xfId="51026"/>
    <cellStyle name="Обычный 3 19 11 2 3 2 3 2" xfId="51027"/>
    <cellStyle name="Обычный 3 19 11 2 3 2 4" xfId="51028"/>
    <cellStyle name="Обычный 3 19 11 2 3 3" xfId="51029"/>
    <cellStyle name="Обычный 3 19 11 2 3 3 2" xfId="51030"/>
    <cellStyle name="Обычный 3 19 11 2 3 3 2 2" xfId="51031"/>
    <cellStyle name="Обычный 3 19 11 2 3 3 3" xfId="51032"/>
    <cellStyle name="Обычный 3 19 11 2 3 4" xfId="51033"/>
    <cellStyle name="Обычный 3 19 11 2 3 4 2" xfId="51034"/>
    <cellStyle name="Обычный 3 19 11 2 3 5" xfId="51035"/>
    <cellStyle name="Обычный 3 19 11 2 4" xfId="51036"/>
    <cellStyle name="Обычный 3 19 11 2 4 2" xfId="51037"/>
    <cellStyle name="Обычный 3 19 11 2 4 2 2" xfId="51038"/>
    <cellStyle name="Обычный 3 19 11 2 4 2 2 2" xfId="51039"/>
    <cellStyle name="Обычный 3 19 11 2 4 2 3" xfId="51040"/>
    <cellStyle name="Обычный 3 19 11 2 4 3" xfId="51041"/>
    <cellStyle name="Обычный 3 19 11 2 4 3 2" xfId="51042"/>
    <cellStyle name="Обычный 3 19 11 2 4 4" xfId="51043"/>
    <cellStyle name="Обычный 3 19 11 2 5" xfId="51044"/>
    <cellStyle name="Обычный 3 19 11 2 5 2" xfId="51045"/>
    <cellStyle name="Обычный 3 19 11 2 5 2 2" xfId="51046"/>
    <cellStyle name="Обычный 3 19 11 2 5 3" xfId="51047"/>
    <cellStyle name="Обычный 3 19 11 2 6" xfId="51048"/>
    <cellStyle name="Обычный 3 19 11 2 6 2" xfId="51049"/>
    <cellStyle name="Обычный 3 19 11 2 7" xfId="51050"/>
    <cellStyle name="Обычный 3 19 11 3" xfId="51051"/>
    <cellStyle name="Обычный 3 19 11 3 2" xfId="51052"/>
    <cellStyle name="Обычный 3 19 11 3 2 2" xfId="51053"/>
    <cellStyle name="Обычный 3 19 11 3 2 2 2" xfId="51054"/>
    <cellStyle name="Обычный 3 19 11 3 2 2 2 2" xfId="51055"/>
    <cellStyle name="Обычный 3 19 11 3 2 2 3" xfId="51056"/>
    <cellStyle name="Обычный 3 19 11 3 2 3" xfId="51057"/>
    <cellStyle name="Обычный 3 19 11 3 2 3 2" xfId="51058"/>
    <cellStyle name="Обычный 3 19 11 3 2 4" xfId="51059"/>
    <cellStyle name="Обычный 3 19 11 3 3" xfId="51060"/>
    <cellStyle name="Обычный 3 19 11 3 3 2" xfId="51061"/>
    <cellStyle name="Обычный 3 19 11 3 3 2 2" xfId="51062"/>
    <cellStyle name="Обычный 3 19 11 3 3 3" xfId="51063"/>
    <cellStyle name="Обычный 3 19 11 3 4" xfId="51064"/>
    <cellStyle name="Обычный 3 19 11 3 4 2" xfId="51065"/>
    <cellStyle name="Обычный 3 19 11 3 5" xfId="51066"/>
    <cellStyle name="Обычный 3 19 11 4" xfId="51067"/>
    <cellStyle name="Обычный 3 19 11 4 2" xfId="51068"/>
    <cellStyle name="Обычный 3 19 11 4 2 2" xfId="51069"/>
    <cellStyle name="Обычный 3 19 11 4 2 2 2" xfId="51070"/>
    <cellStyle name="Обычный 3 19 11 4 2 2 2 2" xfId="51071"/>
    <cellStyle name="Обычный 3 19 11 4 2 2 3" xfId="51072"/>
    <cellStyle name="Обычный 3 19 11 4 2 3" xfId="51073"/>
    <cellStyle name="Обычный 3 19 11 4 2 3 2" xfId="51074"/>
    <cellStyle name="Обычный 3 19 11 4 2 4" xfId="51075"/>
    <cellStyle name="Обычный 3 19 11 4 3" xfId="51076"/>
    <cellStyle name="Обычный 3 19 11 4 3 2" xfId="51077"/>
    <cellStyle name="Обычный 3 19 11 4 3 2 2" xfId="51078"/>
    <cellStyle name="Обычный 3 19 11 4 3 3" xfId="51079"/>
    <cellStyle name="Обычный 3 19 11 4 4" xfId="51080"/>
    <cellStyle name="Обычный 3 19 11 4 4 2" xfId="51081"/>
    <cellStyle name="Обычный 3 19 11 4 5" xfId="51082"/>
    <cellStyle name="Обычный 3 19 11 5" xfId="51083"/>
    <cellStyle name="Обычный 3 19 11 5 2" xfId="51084"/>
    <cellStyle name="Обычный 3 19 11 5 2 2" xfId="51085"/>
    <cellStyle name="Обычный 3 19 11 5 2 2 2" xfId="51086"/>
    <cellStyle name="Обычный 3 19 11 5 2 3" xfId="51087"/>
    <cellStyle name="Обычный 3 19 11 5 3" xfId="51088"/>
    <cellStyle name="Обычный 3 19 11 5 3 2" xfId="51089"/>
    <cellStyle name="Обычный 3 19 11 5 4" xfId="51090"/>
    <cellStyle name="Обычный 3 19 11 6" xfId="51091"/>
    <cellStyle name="Обычный 3 19 11 6 2" xfId="51092"/>
    <cellStyle name="Обычный 3 19 11 6 2 2" xfId="51093"/>
    <cellStyle name="Обычный 3 19 11 6 3" xfId="51094"/>
    <cellStyle name="Обычный 3 19 11 7" xfId="51095"/>
    <cellStyle name="Обычный 3 19 11 7 2" xfId="51096"/>
    <cellStyle name="Обычный 3 19 11 8" xfId="51097"/>
    <cellStyle name="Обычный 3 19 12" xfId="51098"/>
    <cellStyle name="Обычный 3 19 12 2" xfId="51099"/>
    <cellStyle name="Обычный 3 19 12 2 2" xfId="51100"/>
    <cellStyle name="Обычный 3 19 12 2 2 2" xfId="51101"/>
    <cellStyle name="Обычный 3 19 12 2 2 2 2" xfId="51102"/>
    <cellStyle name="Обычный 3 19 12 2 2 2 2 2" xfId="51103"/>
    <cellStyle name="Обычный 3 19 12 2 2 2 2 2 2" xfId="51104"/>
    <cellStyle name="Обычный 3 19 12 2 2 2 2 3" xfId="51105"/>
    <cellStyle name="Обычный 3 19 12 2 2 2 3" xfId="51106"/>
    <cellStyle name="Обычный 3 19 12 2 2 2 3 2" xfId="51107"/>
    <cellStyle name="Обычный 3 19 12 2 2 2 4" xfId="51108"/>
    <cellStyle name="Обычный 3 19 12 2 2 3" xfId="51109"/>
    <cellStyle name="Обычный 3 19 12 2 2 3 2" xfId="51110"/>
    <cellStyle name="Обычный 3 19 12 2 2 3 2 2" xfId="51111"/>
    <cellStyle name="Обычный 3 19 12 2 2 3 3" xfId="51112"/>
    <cellStyle name="Обычный 3 19 12 2 2 4" xfId="51113"/>
    <cellStyle name="Обычный 3 19 12 2 2 4 2" xfId="51114"/>
    <cellStyle name="Обычный 3 19 12 2 2 5" xfId="51115"/>
    <cellStyle name="Обычный 3 19 12 2 3" xfId="51116"/>
    <cellStyle name="Обычный 3 19 12 2 3 2" xfId="51117"/>
    <cellStyle name="Обычный 3 19 12 2 3 2 2" xfId="51118"/>
    <cellStyle name="Обычный 3 19 12 2 3 2 2 2" xfId="51119"/>
    <cellStyle name="Обычный 3 19 12 2 3 2 2 2 2" xfId="51120"/>
    <cellStyle name="Обычный 3 19 12 2 3 2 2 3" xfId="51121"/>
    <cellStyle name="Обычный 3 19 12 2 3 2 3" xfId="51122"/>
    <cellStyle name="Обычный 3 19 12 2 3 2 3 2" xfId="51123"/>
    <cellStyle name="Обычный 3 19 12 2 3 2 4" xfId="51124"/>
    <cellStyle name="Обычный 3 19 12 2 3 3" xfId="51125"/>
    <cellStyle name="Обычный 3 19 12 2 3 3 2" xfId="51126"/>
    <cellStyle name="Обычный 3 19 12 2 3 3 2 2" xfId="51127"/>
    <cellStyle name="Обычный 3 19 12 2 3 3 3" xfId="51128"/>
    <cellStyle name="Обычный 3 19 12 2 3 4" xfId="51129"/>
    <cellStyle name="Обычный 3 19 12 2 3 4 2" xfId="51130"/>
    <cellStyle name="Обычный 3 19 12 2 3 5" xfId="51131"/>
    <cellStyle name="Обычный 3 19 12 2 4" xfId="51132"/>
    <cellStyle name="Обычный 3 19 12 2 4 2" xfId="51133"/>
    <cellStyle name="Обычный 3 19 12 2 4 2 2" xfId="51134"/>
    <cellStyle name="Обычный 3 19 12 2 4 2 2 2" xfId="51135"/>
    <cellStyle name="Обычный 3 19 12 2 4 2 3" xfId="51136"/>
    <cellStyle name="Обычный 3 19 12 2 4 3" xfId="51137"/>
    <cellStyle name="Обычный 3 19 12 2 4 3 2" xfId="51138"/>
    <cellStyle name="Обычный 3 19 12 2 4 4" xfId="51139"/>
    <cellStyle name="Обычный 3 19 12 2 5" xfId="51140"/>
    <cellStyle name="Обычный 3 19 12 2 5 2" xfId="51141"/>
    <cellStyle name="Обычный 3 19 12 2 5 2 2" xfId="51142"/>
    <cellStyle name="Обычный 3 19 12 2 5 3" xfId="51143"/>
    <cellStyle name="Обычный 3 19 12 2 6" xfId="51144"/>
    <cellStyle name="Обычный 3 19 12 2 6 2" xfId="51145"/>
    <cellStyle name="Обычный 3 19 12 2 7" xfId="51146"/>
    <cellStyle name="Обычный 3 19 12 3" xfId="51147"/>
    <cellStyle name="Обычный 3 19 12 3 2" xfId="51148"/>
    <cellStyle name="Обычный 3 19 12 3 2 2" xfId="51149"/>
    <cellStyle name="Обычный 3 19 12 3 2 2 2" xfId="51150"/>
    <cellStyle name="Обычный 3 19 12 3 2 2 2 2" xfId="51151"/>
    <cellStyle name="Обычный 3 19 12 3 2 2 3" xfId="51152"/>
    <cellStyle name="Обычный 3 19 12 3 2 3" xfId="51153"/>
    <cellStyle name="Обычный 3 19 12 3 2 3 2" xfId="51154"/>
    <cellStyle name="Обычный 3 19 12 3 2 4" xfId="51155"/>
    <cellStyle name="Обычный 3 19 12 3 3" xfId="51156"/>
    <cellStyle name="Обычный 3 19 12 3 3 2" xfId="51157"/>
    <cellStyle name="Обычный 3 19 12 3 3 2 2" xfId="51158"/>
    <cellStyle name="Обычный 3 19 12 3 3 3" xfId="51159"/>
    <cellStyle name="Обычный 3 19 12 3 4" xfId="51160"/>
    <cellStyle name="Обычный 3 19 12 3 4 2" xfId="51161"/>
    <cellStyle name="Обычный 3 19 12 3 5" xfId="51162"/>
    <cellStyle name="Обычный 3 19 12 4" xfId="51163"/>
    <cellStyle name="Обычный 3 19 12 4 2" xfId="51164"/>
    <cellStyle name="Обычный 3 19 12 4 2 2" xfId="51165"/>
    <cellStyle name="Обычный 3 19 12 4 2 2 2" xfId="51166"/>
    <cellStyle name="Обычный 3 19 12 4 2 2 2 2" xfId="51167"/>
    <cellStyle name="Обычный 3 19 12 4 2 2 3" xfId="51168"/>
    <cellStyle name="Обычный 3 19 12 4 2 3" xfId="51169"/>
    <cellStyle name="Обычный 3 19 12 4 2 3 2" xfId="51170"/>
    <cellStyle name="Обычный 3 19 12 4 2 4" xfId="51171"/>
    <cellStyle name="Обычный 3 19 12 4 3" xfId="51172"/>
    <cellStyle name="Обычный 3 19 12 4 3 2" xfId="51173"/>
    <cellStyle name="Обычный 3 19 12 4 3 2 2" xfId="51174"/>
    <cellStyle name="Обычный 3 19 12 4 3 3" xfId="51175"/>
    <cellStyle name="Обычный 3 19 12 4 4" xfId="51176"/>
    <cellStyle name="Обычный 3 19 12 4 4 2" xfId="51177"/>
    <cellStyle name="Обычный 3 19 12 4 5" xfId="51178"/>
    <cellStyle name="Обычный 3 19 12 5" xfId="51179"/>
    <cellStyle name="Обычный 3 19 12 5 2" xfId="51180"/>
    <cellStyle name="Обычный 3 19 12 5 2 2" xfId="51181"/>
    <cellStyle name="Обычный 3 19 12 5 2 2 2" xfId="51182"/>
    <cellStyle name="Обычный 3 19 12 5 2 3" xfId="51183"/>
    <cellStyle name="Обычный 3 19 12 5 3" xfId="51184"/>
    <cellStyle name="Обычный 3 19 12 5 3 2" xfId="51185"/>
    <cellStyle name="Обычный 3 19 12 5 4" xfId="51186"/>
    <cellStyle name="Обычный 3 19 12 6" xfId="51187"/>
    <cellStyle name="Обычный 3 19 12 6 2" xfId="51188"/>
    <cellStyle name="Обычный 3 19 12 6 2 2" xfId="51189"/>
    <cellStyle name="Обычный 3 19 12 6 3" xfId="51190"/>
    <cellStyle name="Обычный 3 19 12 7" xfId="51191"/>
    <cellStyle name="Обычный 3 19 12 7 2" xfId="51192"/>
    <cellStyle name="Обычный 3 19 12 8" xfId="51193"/>
    <cellStyle name="Обычный 3 19 13" xfId="51194"/>
    <cellStyle name="Обычный 3 19 13 2" xfId="51195"/>
    <cellStyle name="Обычный 3 19 13 2 2" xfId="51196"/>
    <cellStyle name="Обычный 3 19 13 2 2 2" xfId="51197"/>
    <cellStyle name="Обычный 3 19 13 2 2 2 2" xfId="51198"/>
    <cellStyle name="Обычный 3 19 13 2 2 2 2 2" xfId="51199"/>
    <cellStyle name="Обычный 3 19 13 2 2 2 2 2 2" xfId="51200"/>
    <cellStyle name="Обычный 3 19 13 2 2 2 2 3" xfId="51201"/>
    <cellStyle name="Обычный 3 19 13 2 2 2 3" xfId="51202"/>
    <cellStyle name="Обычный 3 19 13 2 2 2 3 2" xfId="51203"/>
    <cellStyle name="Обычный 3 19 13 2 2 2 4" xfId="51204"/>
    <cellStyle name="Обычный 3 19 13 2 2 3" xfId="51205"/>
    <cellStyle name="Обычный 3 19 13 2 2 3 2" xfId="51206"/>
    <cellStyle name="Обычный 3 19 13 2 2 3 2 2" xfId="51207"/>
    <cellStyle name="Обычный 3 19 13 2 2 3 3" xfId="51208"/>
    <cellStyle name="Обычный 3 19 13 2 2 4" xfId="51209"/>
    <cellStyle name="Обычный 3 19 13 2 2 4 2" xfId="51210"/>
    <cellStyle name="Обычный 3 19 13 2 2 5" xfId="51211"/>
    <cellStyle name="Обычный 3 19 13 2 3" xfId="51212"/>
    <cellStyle name="Обычный 3 19 13 2 3 2" xfId="51213"/>
    <cellStyle name="Обычный 3 19 13 2 3 2 2" xfId="51214"/>
    <cellStyle name="Обычный 3 19 13 2 3 2 2 2" xfId="51215"/>
    <cellStyle name="Обычный 3 19 13 2 3 2 2 2 2" xfId="51216"/>
    <cellStyle name="Обычный 3 19 13 2 3 2 2 3" xfId="51217"/>
    <cellStyle name="Обычный 3 19 13 2 3 2 3" xfId="51218"/>
    <cellStyle name="Обычный 3 19 13 2 3 2 3 2" xfId="51219"/>
    <cellStyle name="Обычный 3 19 13 2 3 2 4" xfId="51220"/>
    <cellStyle name="Обычный 3 19 13 2 3 3" xfId="51221"/>
    <cellStyle name="Обычный 3 19 13 2 3 3 2" xfId="51222"/>
    <cellStyle name="Обычный 3 19 13 2 3 3 2 2" xfId="51223"/>
    <cellStyle name="Обычный 3 19 13 2 3 3 3" xfId="51224"/>
    <cellStyle name="Обычный 3 19 13 2 3 4" xfId="51225"/>
    <cellStyle name="Обычный 3 19 13 2 3 4 2" xfId="51226"/>
    <cellStyle name="Обычный 3 19 13 2 3 5" xfId="51227"/>
    <cellStyle name="Обычный 3 19 13 2 4" xfId="51228"/>
    <cellStyle name="Обычный 3 19 13 2 4 2" xfId="51229"/>
    <cellStyle name="Обычный 3 19 13 2 4 2 2" xfId="51230"/>
    <cellStyle name="Обычный 3 19 13 2 4 2 2 2" xfId="51231"/>
    <cellStyle name="Обычный 3 19 13 2 4 2 3" xfId="51232"/>
    <cellStyle name="Обычный 3 19 13 2 4 3" xfId="51233"/>
    <cellStyle name="Обычный 3 19 13 2 4 3 2" xfId="51234"/>
    <cellStyle name="Обычный 3 19 13 2 4 4" xfId="51235"/>
    <cellStyle name="Обычный 3 19 13 2 5" xfId="51236"/>
    <cellStyle name="Обычный 3 19 13 2 5 2" xfId="51237"/>
    <cellStyle name="Обычный 3 19 13 2 5 2 2" xfId="51238"/>
    <cellStyle name="Обычный 3 19 13 2 5 3" xfId="51239"/>
    <cellStyle name="Обычный 3 19 13 2 6" xfId="51240"/>
    <cellStyle name="Обычный 3 19 13 2 6 2" xfId="51241"/>
    <cellStyle name="Обычный 3 19 13 2 7" xfId="51242"/>
    <cellStyle name="Обычный 3 19 13 3" xfId="51243"/>
    <cellStyle name="Обычный 3 19 13 3 2" xfId="51244"/>
    <cellStyle name="Обычный 3 19 13 3 2 2" xfId="51245"/>
    <cellStyle name="Обычный 3 19 13 3 2 2 2" xfId="51246"/>
    <cellStyle name="Обычный 3 19 13 3 2 2 2 2" xfId="51247"/>
    <cellStyle name="Обычный 3 19 13 3 2 2 3" xfId="51248"/>
    <cellStyle name="Обычный 3 19 13 3 2 3" xfId="51249"/>
    <cellStyle name="Обычный 3 19 13 3 2 3 2" xfId="51250"/>
    <cellStyle name="Обычный 3 19 13 3 2 4" xfId="51251"/>
    <cellStyle name="Обычный 3 19 13 3 3" xfId="51252"/>
    <cellStyle name="Обычный 3 19 13 3 3 2" xfId="51253"/>
    <cellStyle name="Обычный 3 19 13 3 3 2 2" xfId="51254"/>
    <cellStyle name="Обычный 3 19 13 3 3 3" xfId="51255"/>
    <cellStyle name="Обычный 3 19 13 3 4" xfId="51256"/>
    <cellStyle name="Обычный 3 19 13 3 4 2" xfId="51257"/>
    <cellStyle name="Обычный 3 19 13 3 5" xfId="51258"/>
    <cellStyle name="Обычный 3 19 13 4" xfId="51259"/>
    <cellStyle name="Обычный 3 19 13 4 2" xfId="51260"/>
    <cellStyle name="Обычный 3 19 13 4 2 2" xfId="51261"/>
    <cellStyle name="Обычный 3 19 13 4 2 2 2" xfId="51262"/>
    <cellStyle name="Обычный 3 19 13 4 2 2 2 2" xfId="51263"/>
    <cellStyle name="Обычный 3 19 13 4 2 2 3" xfId="51264"/>
    <cellStyle name="Обычный 3 19 13 4 2 3" xfId="51265"/>
    <cellStyle name="Обычный 3 19 13 4 2 3 2" xfId="51266"/>
    <cellStyle name="Обычный 3 19 13 4 2 4" xfId="51267"/>
    <cellStyle name="Обычный 3 19 13 4 3" xfId="51268"/>
    <cellStyle name="Обычный 3 19 13 4 3 2" xfId="51269"/>
    <cellStyle name="Обычный 3 19 13 4 3 2 2" xfId="51270"/>
    <cellStyle name="Обычный 3 19 13 4 3 3" xfId="51271"/>
    <cellStyle name="Обычный 3 19 13 4 4" xfId="51272"/>
    <cellStyle name="Обычный 3 19 13 4 4 2" xfId="51273"/>
    <cellStyle name="Обычный 3 19 13 4 5" xfId="51274"/>
    <cellStyle name="Обычный 3 19 13 5" xfId="51275"/>
    <cellStyle name="Обычный 3 19 13 5 2" xfId="51276"/>
    <cellStyle name="Обычный 3 19 13 5 2 2" xfId="51277"/>
    <cellStyle name="Обычный 3 19 13 5 2 2 2" xfId="51278"/>
    <cellStyle name="Обычный 3 19 13 5 2 3" xfId="51279"/>
    <cellStyle name="Обычный 3 19 13 5 3" xfId="51280"/>
    <cellStyle name="Обычный 3 19 13 5 3 2" xfId="51281"/>
    <cellStyle name="Обычный 3 19 13 5 4" xfId="51282"/>
    <cellStyle name="Обычный 3 19 13 6" xfId="51283"/>
    <cellStyle name="Обычный 3 19 13 6 2" xfId="51284"/>
    <cellStyle name="Обычный 3 19 13 6 2 2" xfId="51285"/>
    <cellStyle name="Обычный 3 19 13 6 3" xfId="51286"/>
    <cellStyle name="Обычный 3 19 13 7" xfId="51287"/>
    <cellStyle name="Обычный 3 19 13 7 2" xfId="51288"/>
    <cellStyle name="Обычный 3 19 13 8" xfId="51289"/>
    <cellStyle name="Обычный 3 19 14" xfId="51290"/>
    <cellStyle name="Обычный 3 19 14 2" xfId="51291"/>
    <cellStyle name="Обычный 3 19 14 2 2" xfId="51292"/>
    <cellStyle name="Обычный 3 19 14 2 2 2" xfId="51293"/>
    <cellStyle name="Обычный 3 19 14 2 2 2 2" xfId="51294"/>
    <cellStyle name="Обычный 3 19 14 2 2 2 2 2" xfId="51295"/>
    <cellStyle name="Обычный 3 19 14 2 2 2 2 2 2" xfId="51296"/>
    <cellStyle name="Обычный 3 19 14 2 2 2 2 3" xfId="51297"/>
    <cellStyle name="Обычный 3 19 14 2 2 2 3" xfId="51298"/>
    <cellStyle name="Обычный 3 19 14 2 2 2 3 2" xfId="51299"/>
    <cellStyle name="Обычный 3 19 14 2 2 2 4" xfId="51300"/>
    <cellStyle name="Обычный 3 19 14 2 2 3" xfId="51301"/>
    <cellStyle name="Обычный 3 19 14 2 2 3 2" xfId="51302"/>
    <cellStyle name="Обычный 3 19 14 2 2 3 2 2" xfId="51303"/>
    <cellStyle name="Обычный 3 19 14 2 2 3 3" xfId="51304"/>
    <cellStyle name="Обычный 3 19 14 2 2 4" xfId="51305"/>
    <cellStyle name="Обычный 3 19 14 2 2 4 2" xfId="51306"/>
    <cellStyle name="Обычный 3 19 14 2 2 5" xfId="51307"/>
    <cellStyle name="Обычный 3 19 14 2 3" xfId="51308"/>
    <cellStyle name="Обычный 3 19 14 2 3 2" xfId="51309"/>
    <cellStyle name="Обычный 3 19 14 2 3 2 2" xfId="51310"/>
    <cellStyle name="Обычный 3 19 14 2 3 2 2 2" xfId="51311"/>
    <cellStyle name="Обычный 3 19 14 2 3 2 2 2 2" xfId="51312"/>
    <cellStyle name="Обычный 3 19 14 2 3 2 2 3" xfId="51313"/>
    <cellStyle name="Обычный 3 19 14 2 3 2 3" xfId="51314"/>
    <cellStyle name="Обычный 3 19 14 2 3 2 3 2" xfId="51315"/>
    <cellStyle name="Обычный 3 19 14 2 3 2 4" xfId="51316"/>
    <cellStyle name="Обычный 3 19 14 2 3 3" xfId="51317"/>
    <cellStyle name="Обычный 3 19 14 2 3 3 2" xfId="51318"/>
    <cellStyle name="Обычный 3 19 14 2 3 3 2 2" xfId="51319"/>
    <cellStyle name="Обычный 3 19 14 2 3 3 3" xfId="51320"/>
    <cellStyle name="Обычный 3 19 14 2 3 4" xfId="51321"/>
    <cellStyle name="Обычный 3 19 14 2 3 4 2" xfId="51322"/>
    <cellStyle name="Обычный 3 19 14 2 3 5" xfId="51323"/>
    <cellStyle name="Обычный 3 19 14 2 4" xfId="51324"/>
    <cellStyle name="Обычный 3 19 14 2 4 2" xfId="51325"/>
    <cellStyle name="Обычный 3 19 14 2 4 2 2" xfId="51326"/>
    <cellStyle name="Обычный 3 19 14 2 4 2 2 2" xfId="51327"/>
    <cellStyle name="Обычный 3 19 14 2 4 2 3" xfId="51328"/>
    <cellStyle name="Обычный 3 19 14 2 4 3" xfId="51329"/>
    <cellStyle name="Обычный 3 19 14 2 4 3 2" xfId="51330"/>
    <cellStyle name="Обычный 3 19 14 2 4 4" xfId="51331"/>
    <cellStyle name="Обычный 3 19 14 2 5" xfId="51332"/>
    <cellStyle name="Обычный 3 19 14 2 5 2" xfId="51333"/>
    <cellStyle name="Обычный 3 19 14 2 5 2 2" xfId="51334"/>
    <cellStyle name="Обычный 3 19 14 2 5 3" xfId="51335"/>
    <cellStyle name="Обычный 3 19 14 2 6" xfId="51336"/>
    <cellStyle name="Обычный 3 19 14 2 6 2" xfId="51337"/>
    <cellStyle name="Обычный 3 19 14 2 7" xfId="51338"/>
    <cellStyle name="Обычный 3 19 14 3" xfId="51339"/>
    <cellStyle name="Обычный 3 19 14 3 2" xfId="51340"/>
    <cellStyle name="Обычный 3 19 14 3 2 2" xfId="51341"/>
    <cellStyle name="Обычный 3 19 14 3 2 2 2" xfId="51342"/>
    <cellStyle name="Обычный 3 19 14 3 2 2 2 2" xfId="51343"/>
    <cellStyle name="Обычный 3 19 14 3 2 2 3" xfId="51344"/>
    <cellStyle name="Обычный 3 19 14 3 2 3" xfId="51345"/>
    <cellStyle name="Обычный 3 19 14 3 2 3 2" xfId="51346"/>
    <cellStyle name="Обычный 3 19 14 3 2 4" xfId="51347"/>
    <cellStyle name="Обычный 3 19 14 3 3" xfId="51348"/>
    <cellStyle name="Обычный 3 19 14 3 3 2" xfId="51349"/>
    <cellStyle name="Обычный 3 19 14 3 3 2 2" xfId="51350"/>
    <cellStyle name="Обычный 3 19 14 3 3 3" xfId="51351"/>
    <cellStyle name="Обычный 3 19 14 3 4" xfId="51352"/>
    <cellStyle name="Обычный 3 19 14 3 4 2" xfId="51353"/>
    <cellStyle name="Обычный 3 19 14 3 5" xfId="51354"/>
    <cellStyle name="Обычный 3 19 14 4" xfId="51355"/>
    <cellStyle name="Обычный 3 19 14 4 2" xfId="51356"/>
    <cellStyle name="Обычный 3 19 14 4 2 2" xfId="51357"/>
    <cellStyle name="Обычный 3 19 14 4 2 2 2" xfId="51358"/>
    <cellStyle name="Обычный 3 19 14 4 2 2 2 2" xfId="51359"/>
    <cellStyle name="Обычный 3 19 14 4 2 2 3" xfId="51360"/>
    <cellStyle name="Обычный 3 19 14 4 2 3" xfId="51361"/>
    <cellStyle name="Обычный 3 19 14 4 2 3 2" xfId="51362"/>
    <cellStyle name="Обычный 3 19 14 4 2 4" xfId="51363"/>
    <cellStyle name="Обычный 3 19 14 4 3" xfId="51364"/>
    <cellStyle name="Обычный 3 19 14 4 3 2" xfId="51365"/>
    <cellStyle name="Обычный 3 19 14 4 3 2 2" xfId="51366"/>
    <cellStyle name="Обычный 3 19 14 4 3 3" xfId="51367"/>
    <cellStyle name="Обычный 3 19 14 4 4" xfId="51368"/>
    <cellStyle name="Обычный 3 19 14 4 4 2" xfId="51369"/>
    <cellStyle name="Обычный 3 19 14 4 5" xfId="51370"/>
    <cellStyle name="Обычный 3 19 14 5" xfId="51371"/>
    <cellStyle name="Обычный 3 19 14 5 2" xfId="51372"/>
    <cellStyle name="Обычный 3 19 14 5 2 2" xfId="51373"/>
    <cellStyle name="Обычный 3 19 14 5 2 2 2" xfId="51374"/>
    <cellStyle name="Обычный 3 19 14 5 2 3" xfId="51375"/>
    <cellStyle name="Обычный 3 19 14 5 3" xfId="51376"/>
    <cellStyle name="Обычный 3 19 14 5 3 2" xfId="51377"/>
    <cellStyle name="Обычный 3 19 14 5 4" xfId="51378"/>
    <cellStyle name="Обычный 3 19 14 6" xfId="51379"/>
    <cellStyle name="Обычный 3 19 14 6 2" xfId="51380"/>
    <cellStyle name="Обычный 3 19 14 6 2 2" xfId="51381"/>
    <cellStyle name="Обычный 3 19 14 6 3" xfId="51382"/>
    <cellStyle name="Обычный 3 19 14 7" xfId="51383"/>
    <cellStyle name="Обычный 3 19 14 7 2" xfId="51384"/>
    <cellStyle name="Обычный 3 19 14 8" xfId="51385"/>
    <cellStyle name="Обычный 3 19 15" xfId="51386"/>
    <cellStyle name="Обычный 3 19 15 2" xfId="51387"/>
    <cellStyle name="Обычный 3 19 15 2 2" xfId="51388"/>
    <cellStyle name="Обычный 3 19 15 2 2 2" xfId="51389"/>
    <cellStyle name="Обычный 3 19 15 2 2 2 2" xfId="51390"/>
    <cellStyle name="Обычный 3 19 15 2 2 2 2 2" xfId="51391"/>
    <cellStyle name="Обычный 3 19 15 2 2 2 2 2 2" xfId="51392"/>
    <cellStyle name="Обычный 3 19 15 2 2 2 2 3" xfId="51393"/>
    <cellStyle name="Обычный 3 19 15 2 2 2 3" xfId="51394"/>
    <cellStyle name="Обычный 3 19 15 2 2 2 3 2" xfId="51395"/>
    <cellStyle name="Обычный 3 19 15 2 2 2 4" xfId="51396"/>
    <cellStyle name="Обычный 3 19 15 2 2 3" xfId="51397"/>
    <cellStyle name="Обычный 3 19 15 2 2 3 2" xfId="51398"/>
    <cellStyle name="Обычный 3 19 15 2 2 3 2 2" xfId="51399"/>
    <cellStyle name="Обычный 3 19 15 2 2 3 3" xfId="51400"/>
    <cellStyle name="Обычный 3 19 15 2 2 4" xfId="51401"/>
    <cellStyle name="Обычный 3 19 15 2 2 4 2" xfId="51402"/>
    <cellStyle name="Обычный 3 19 15 2 2 5" xfId="51403"/>
    <cellStyle name="Обычный 3 19 15 2 3" xfId="51404"/>
    <cellStyle name="Обычный 3 19 15 2 3 2" xfId="51405"/>
    <cellStyle name="Обычный 3 19 15 2 3 2 2" xfId="51406"/>
    <cellStyle name="Обычный 3 19 15 2 3 2 2 2" xfId="51407"/>
    <cellStyle name="Обычный 3 19 15 2 3 2 2 2 2" xfId="51408"/>
    <cellStyle name="Обычный 3 19 15 2 3 2 2 3" xfId="51409"/>
    <cellStyle name="Обычный 3 19 15 2 3 2 3" xfId="51410"/>
    <cellStyle name="Обычный 3 19 15 2 3 2 3 2" xfId="51411"/>
    <cellStyle name="Обычный 3 19 15 2 3 2 4" xfId="51412"/>
    <cellStyle name="Обычный 3 19 15 2 3 3" xfId="51413"/>
    <cellStyle name="Обычный 3 19 15 2 3 3 2" xfId="51414"/>
    <cellStyle name="Обычный 3 19 15 2 3 3 2 2" xfId="51415"/>
    <cellStyle name="Обычный 3 19 15 2 3 3 3" xfId="51416"/>
    <cellStyle name="Обычный 3 19 15 2 3 4" xfId="51417"/>
    <cellStyle name="Обычный 3 19 15 2 3 4 2" xfId="51418"/>
    <cellStyle name="Обычный 3 19 15 2 3 5" xfId="51419"/>
    <cellStyle name="Обычный 3 19 15 2 4" xfId="51420"/>
    <cellStyle name="Обычный 3 19 15 2 4 2" xfId="51421"/>
    <cellStyle name="Обычный 3 19 15 2 4 2 2" xfId="51422"/>
    <cellStyle name="Обычный 3 19 15 2 4 2 2 2" xfId="51423"/>
    <cellStyle name="Обычный 3 19 15 2 4 2 3" xfId="51424"/>
    <cellStyle name="Обычный 3 19 15 2 4 3" xfId="51425"/>
    <cellStyle name="Обычный 3 19 15 2 4 3 2" xfId="51426"/>
    <cellStyle name="Обычный 3 19 15 2 4 4" xfId="51427"/>
    <cellStyle name="Обычный 3 19 15 2 5" xfId="51428"/>
    <cellStyle name="Обычный 3 19 15 2 5 2" xfId="51429"/>
    <cellStyle name="Обычный 3 19 15 2 5 2 2" xfId="51430"/>
    <cellStyle name="Обычный 3 19 15 2 5 3" xfId="51431"/>
    <cellStyle name="Обычный 3 19 15 2 6" xfId="51432"/>
    <cellStyle name="Обычный 3 19 15 2 6 2" xfId="51433"/>
    <cellStyle name="Обычный 3 19 15 2 7" xfId="51434"/>
    <cellStyle name="Обычный 3 19 15 3" xfId="51435"/>
    <cellStyle name="Обычный 3 19 15 3 2" xfId="51436"/>
    <cellStyle name="Обычный 3 19 15 3 2 2" xfId="51437"/>
    <cellStyle name="Обычный 3 19 15 3 2 2 2" xfId="51438"/>
    <cellStyle name="Обычный 3 19 15 3 2 2 2 2" xfId="51439"/>
    <cellStyle name="Обычный 3 19 15 3 2 2 3" xfId="51440"/>
    <cellStyle name="Обычный 3 19 15 3 2 3" xfId="51441"/>
    <cellStyle name="Обычный 3 19 15 3 2 3 2" xfId="51442"/>
    <cellStyle name="Обычный 3 19 15 3 2 4" xfId="51443"/>
    <cellStyle name="Обычный 3 19 15 3 3" xfId="51444"/>
    <cellStyle name="Обычный 3 19 15 3 3 2" xfId="51445"/>
    <cellStyle name="Обычный 3 19 15 3 3 2 2" xfId="51446"/>
    <cellStyle name="Обычный 3 19 15 3 3 3" xfId="51447"/>
    <cellStyle name="Обычный 3 19 15 3 4" xfId="51448"/>
    <cellStyle name="Обычный 3 19 15 3 4 2" xfId="51449"/>
    <cellStyle name="Обычный 3 19 15 3 5" xfId="51450"/>
    <cellStyle name="Обычный 3 19 15 4" xfId="51451"/>
    <cellStyle name="Обычный 3 19 15 4 2" xfId="51452"/>
    <cellStyle name="Обычный 3 19 15 4 2 2" xfId="51453"/>
    <cellStyle name="Обычный 3 19 15 4 2 2 2" xfId="51454"/>
    <cellStyle name="Обычный 3 19 15 4 2 2 2 2" xfId="51455"/>
    <cellStyle name="Обычный 3 19 15 4 2 2 3" xfId="51456"/>
    <cellStyle name="Обычный 3 19 15 4 2 3" xfId="51457"/>
    <cellStyle name="Обычный 3 19 15 4 2 3 2" xfId="51458"/>
    <cellStyle name="Обычный 3 19 15 4 2 4" xfId="51459"/>
    <cellStyle name="Обычный 3 19 15 4 3" xfId="51460"/>
    <cellStyle name="Обычный 3 19 15 4 3 2" xfId="51461"/>
    <cellStyle name="Обычный 3 19 15 4 3 2 2" xfId="51462"/>
    <cellStyle name="Обычный 3 19 15 4 3 3" xfId="51463"/>
    <cellStyle name="Обычный 3 19 15 4 4" xfId="51464"/>
    <cellStyle name="Обычный 3 19 15 4 4 2" xfId="51465"/>
    <cellStyle name="Обычный 3 19 15 4 5" xfId="51466"/>
    <cellStyle name="Обычный 3 19 15 5" xfId="51467"/>
    <cellStyle name="Обычный 3 19 15 5 2" xfId="51468"/>
    <cellStyle name="Обычный 3 19 15 5 2 2" xfId="51469"/>
    <cellStyle name="Обычный 3 19 15 5 2 2 2" xfId="51470"/>
    <cellStyle name="Обычный 3 19 15 5 2 3" xfId="51471"/>
    <cellStyle name="Обычный 3 19 15 5 3" xfId="51472"/>
    <cellStyle name="Обычный 3 19 15 5 3 2" xfId="51473"/>
    <cellStyle name="Обычный 3 19 15 5 4" xfId="51474"/>
    <cellStyle name="Обычный 3 19 15 6" xfId="51475"/>
    <cellStyle name="Обычный 3 19 15 6 2" xfId="51476"/>
    <cellStyle name="Обычный 3 19 15 6 2 2" xfId="51477"/>
    <cellStyle name="Обычный 3 19 15 6 3" xfId="51478"/>
    <cellStyle name="Обычный 3 19 15 7" xfId="51479"/>
    <cellStyle name="Обычный 3 19 15 7 2" xfId="51480"/>
    <cellStyle name="Обычный 3 19 15 8" xfId="51481"/>
    <cellStyle name="Обычный 3 19 16" xfId="51482"/>
    <cellStyle name="Обычный 3 19 16 2" xfId="51483"/>
    <cellStyle name="Обычный 3 19 16 2 2" xfId="51484"/>
    <cellStyle name="Обычный 3 19 16 2 2 2" xfId="51485"/>
    <cellStyle name="Обычный 3 19 16 2 2 2 2" xfId="51486"/>
    <cellStyle name="Обычный 3 19 16 2 2 2 2 2" xfId="51487"/>
    <cellStyle name="Обычный 3 19 16 2 2 2 2 2 2" xfId="51488"/>
    <cellStyle name="Обычный 3 19 16 2 2 2 2 3" xfId="51489"/>
    <cellStyle name="Обычный 3 19 16 2 2 2 3" xfId="51490"/>
    <cellStyle name="Обычный 3 19 16 2 2 2 3 2" xfId="51491"/>
    <cellStyle name="Обычный 3 19 16 2 2 2 4" xfId="51492"/>
    <cellStyle name="Обычный 3 19 16 2 2 3" xfId="51493"/>
    <cellStyle name="Обычный 3 19 16 2 2 3 2" xfId="51494"/>
    <cellStyle name="Обычный 3 19 16 2 2 3 2 2" xfId="51495"/>
    <cellStyle name="Обычный 3 19 16 2 2 3 3" xfId="51496"/>
    <cellStyle name="Обычный 3 19 16 2 2 4" xfId="51497"/>
    <cellStyle name="Обычный 3 19 16 2 2 4 2" xfId="51498"/>
    <cellStyle name="Обычный 3 19 16 2 2 5" xfId="51499"/>
    <cellStyle name="Обычный 3 19 16 2 3" xfId="51500"/>
    <cellStyle name="Обычный 3 19 16 2 3 2" xfId="51501"/>
    <cellStyle name="Обычный 3 19 16 2 3 2 2" xfId="51502"/>
    <cellStyle name="Обычный 3 19 16 2 3 2 2 2" xfId="51503"/>
    <cellStyle name="Обычный 3 19 16 2 3 2 2 2 2" xfId="51504"/>
    <cellStyle name="Обычный 3 19 16 2 3 2 2 3" xfId="51505"/>
    <cellStyle name="Обычный 3 19 16 2 3 2 3" xfId="51506"/>
    <cellStyle name="Обычный 3 19 16 2 3 2 3 2" xfId="51507"/>
    <cellStyle name="Обычный 3 19 16 2 3 2 4" xfId="51508"/>
    <cellStyle name="Обычный 3 19 16 2 3 3" xfId="51509"/>
    <cellStyle name="Обычный 3 19 16 2 3 3 2" xfId="51510"/>
    <cellStyle name="Обычный 3 19 16 2 3 3 2 2" xfId="51511"/>
    <cellStyle name="Обычный 3 19 16 2 3 3 3" xfId="51512"/>
    <cellStyle name="Обычный 3 19 16 2 3 4" xfId="51513"/>
    <cellStyle name="Обычный 3 19 16 2 3 4 2" xfId="51514"/>
    <cellStyle name="Обычный 3 19 16 2 3 5" xfId="51515"/>
    <cellStyle name="Обычный 3 19 16 2 4" xfId="51516"/>
    <cellStyle name="Обычный 3 19 16 2 4 2" xfId="51517"/>
    <cellStyle name="Обычный 3 19 16 2 4 2 2" xfId="51518"/>
    <cellStyle name="Обычный 3 19 16 2 4 2 2 2" xfId="51519"/>
    <cellStyle name="Обычный 3 19 16 2 4 2 3" xfId="51520"/>
    <cellStyle name="Обычный 3 19 16 2 4 3" xfId="51521"/>
    <cellStyle name="Обычный 3 19 16 2 4 3 2" xfId="51522"/>
    <cellStyle name="Обычный 3 19 16 2 4 4" xfId="51523"/>
    <cellStyle name="Обычный 3 19 16 2 5" xfId="51524"/>
    <cellStyle name="Обычный 3 19 16 2 5 2" xfId="51525"/>
    <cellStyle name="Обычный 3 19 16 2 5 2 2" xfId="51526"/>
    <cellStyle name="Обычный 3 19 16 2 5 3" xfId="51527"/>
    <cellStyle name="Обычный 3 19 16 2 6" xfId="51528"/>
    <cellStyle name="Обычный 3 19 16 2 6 2" xfId="51529"/>
    <cellStyle name="Обычный 3 19 16 2 7" xfId="51530"/>
    <cellStyle name="Обычный 3 19 16 3" xfId="51531"/>
    <cellStyle name="Обычный 3 19 16 3 2" xfId="51532"/>
    <cellStyle name="Обычный 3 19 16 3 2 2" xfId="51533"/>
    <cellStyle name="Обычный 3 19 16 3 2 2 2" xfId="51534"/>
    <cellStyle name="Обычный 3 19 16 3 2 2 2 2" xfId="51535"/>
    <cellStyle name="Обычный 3 19 16 3 2 2 3" xfId="51536"/>
    <cellStyle name="Обычный 3 19 16 3 2 3" xfId="51537"/>
    <cellStyle name="Обычный 3 19 16 3 2 3 2" xfId="51538"/>
    <cellStyle name="Обычный 3 19 16 3 2 4" xfId="51539"/>
    <cellStyle name="Обычный 3 19 16 3 3" xfId="51540"/>
    <cellStyle name="Обычный 3 19 16 3 3 2" xfId="51541"/>
    <cellStyle name="Обычный 3 19 16 3 3 2 2" xfId="51542"/>
    <cellStyle name="Обычный 3 19 16 3 3 3" xfId="51543"/>
    <cellStyle name="Обычный 3 19 16 3 4" xfId="51544"/>
    <cellStyle name="Обычный 3 19 16 3 4 2" xfId="51545"/>
    <cellStyle name="Обычный 3 19 16 3 5" xfId="51546"/>
    <cellStyle name="Обычный 3 19 16 4" xfId="51547"/>
    <cellStyle name="Обычный 3 19 16 4 2" xfId="51548"/>
    <cellStyle name="Обычный 3 19 16 4 2 2" xfId="51549"/>
    <cellStyle name="Обычный 3 19 16 4 2 2 2" xfId="51550"/>
    <cellStyle name="Обычный 3 19 16 4 2 2 2 2" xfId="51551"/>
    <cellStyle name="Обычный 3 19 16 4 2 2 3" xfId="51552"/>
    <cellStyle name="Обычный 3 19 16 4 2 3" xfId="51553"/>
    <cellStyle name="Обычный 3 19 16 4 2 3 2" xfId="51554"/>
    <cellStyle name="Обычный 3 19 16 4 2 4" xfId="51555"/>
    <cellStyle name="Обычный 3 19 16 4 3" xfId="51556"/>
    <cellStyle name="Обычный 3 19 16 4 3 2" xfId="51557"/>
    <cellStyle name="Обычный 3 19 16 4 3 2 2" xfId="51558"/>
    <cellStyle name="Обычный 3 19 16 4 3 3" xfId="51559"/>
    <cellStyle name="Обычный 3 19 16 4 4" xfId="51560"/>
    <cellStyle name="Обычный 3 19 16 4 4 2" xfId="51561"/>
    <cellStyle name="Обычный 3 19 16 4 5" xfId="51562"/>
    <cellStyle name="Обычный 3 19 16 5" xfId="51563"/>
    <cellStyle name="Обычный 3 19 16 5 2" xfId="51564"/>
    <cellStyle name="Обычный 3 19 16 5 2 2" xfId="51565"/>
    <cellStyle name="Обычный 3 19 16 5 2 2 2" xfId="51566"/>
    <cellStyle name="Обычный 3 19 16 5 2 3" xfId="51567"/>
    <cellStyle name="Обычный 3 19 16 5 3" xfId="51568"/>
    <cellStyle name="Обычный 3 19 16 5 3 2" xfId="51569"/>
    <cellStyle name="Обычный 3 19 16 5 4" xfId="51570"/>
    <cellStyle name="Обычный 3 19 16 6" xfId="51571"/>
    <cellStyle name="Обычный 3 19 16 6 2" xfId="51572"/>
    <cellStyle name="Обычный 3 19 16 6 2 2" xfId="51573"/>
    <cellStyle name="Обычный 3 19 16 6 3" xfId="51574"/>
    <cellStyle name="Обычный 3 19 16 7" xfId="51575"/>
    <cellStyle name="Обычный 3 19 16 7 2" xfId="51576"/>
    <cellStyle name="Обычный 3 19 16 8" xfId="51577"/>
    <cellStyle name="Обычный 3 19 17" xfId="51578"/>
    <cellStyle name="Обычный 3 19 17 2" xfId="51579"/>
    <cellStyle name="Обычный 3 19 17 2 2" xfId="51580"/>
    <cellStyle name="Обычный 3 19 17 2 2 2" xfId="51581"/>
    <cellStyle name="Обычный 3 19 17 2 2 2 2" xfId="51582"/>
    <cellStyle name="Обычный 3 19 17 2 2 2 2 2" xfId="51583"/>
    <cellStyle name="Обычный 3 19 17 2 2 2 2 2 2" xfId="51584"/>
    <cellStyle name="Обычный 3 19 17 2 2 2 2 3" xfId="51585"/>
    <cellStyle name="Обычный 3 19 17 2 2 2 3" xfId="51586"/>
    <cellStyle name="Обычный 3 19 17 2 2 2 3 2" xfId="51587"/>
    <cellStyle name="Обычный 3 19 17 2 2 2 4" xfId="51588"/>
    <cellStyle name="Обычный 3 19 17 2 2 3" xfId="51589"/>
    <cellStyle name="Обычный 3 19 17 2 2 3 2" xfId="51590"/>
    <cellStyle name="Обычный 3 19 17 2 2 3 2 2" xfId="51591"/>
    <cellStyle name="Обычный 3 19 17 2 2 3 3" xfId="51592"/>
    <cellStyle name="Обычный 3 19 17 2 2 4" xfId="51593"/>
    <cellStyle name="Обычный 3 19 17 2 2 4 2" xfId="51594"/>
    <cellStyle name="Обычный 3 19 17 2 2 5" xfId="51595"/>
    <cellStyle name="Обычный 3 19 17 2 3" xfId="51596"/>
    <cellStyle name="Обычный 3 19 17 2 3 2" xfId="51597"/>
    <cellStyle name="Обычный 3 19 17 2 3 2 2" xfId="51598"/>
    <cellStyle name="Обычный 3 19 17 2 3 2 2 2" xfId="51599"/>
    <cellStyle name="Обычный 3 19 17 2 3 2 2 2 2" xfId="51600"/>
    <cellStyle name="Обычный 3 19 17 2 3 2 2 3" xfId="51601"/>
    <cellStyle name="Обычный 3 19 17 2 3 2 3" xfId="51602"/>
    <cellStyle name="Обычный 3 19 17 2 3 2 3 2" xfId="51603"/>
    <cellStyle name="Обычный 3 19 17 2 3 2 4" xfId="51604"/>
    <cellStyle name="Обычный 3 19 17 2 3 3" xfId="51605"/>
    <cellStyle name="Обычный 3 19 17 2 3 3 2" xfId="51606"/>
    <cellStyle name="Обычный 3 19 17 2 3 3 2 2" xfId="51607"/>
    <cellStyle name="Обычный 3 19 17 2 3 3 3" xfId="51608"/>
    <cellStyle name="Обычный 3 19 17 2 3 4" xfId="51609"/>
    <cellStyle name="Обычный 3 19 17 2 3 4 2" xfId="51610"/>
    <cellStyle name="Обычный 3 19 17 2 3 5" xfId="51611"/>
    <cellStyle name="Обычный 3 19 17 2 4" xfId="51612"/>
    <cellStyle name="Обычный 3 19 17 2 4 2" xfId="51613"/>
    <cellStyle name="Обычный 3 19 17 2 4 2 2" xfId="51614"/>
    <cellStyle name="Обычный 3 19 17 2 4 2 2 2" xfId="51615"/>
    <cellStyle name="Обычный 3 19 17 2 4 2 3" xfId="51616"/>
    <cellStyle name="Обычный 3 19 17 2 4 3" xfId="51617"/>
    <cellStyle name="Обычный 3 19 17 2 4 3 2" xfId="51618"/>
    <cellStyle name="Обычный 3 19 17 2 4 4" xfId="51619"/>
    <cellStyle name="Обычный 3 19 17 2 5" xfId="51620"/>
    <cellStyle name="Обычный 3 19 17 2 5 2" xfId="51621"/>
    <cellStyle name="Обычный 3 19 17 2 5 2 2" xfId="51622"/>
    <cellStyle name="Обычный 3 19 17 2 5 3" xfId="51623"/>
    <cellStyle name="Обычный 3 19 17 2 6" xfId="51624"/>
    <cellStyle name="Обычный 3 19 17 2 6 2" xfId="51625"/>
    <cellStyle name="Обычный 3 19 17 2 7" xfId="51626"/>
    <cellStyle name="Обычный 3 19 17 3" xfId="51627"/>
    <cellStyle name="Обычный 3 19 17 3 2" xfId="51628"/>
    <cellStyle name="Обычный 3 19 17 3 2 2" xfId="51629"/>
    <cellStyle name="Обычный 3 19 17 3 2 2 2" xfId="51630"/>
    <cellStyle name="Обычный 3 19 17 3 2 2 2 2" xfId="51631"/>
    <cellStyle name="Обычный 3 19 17 3 2 2 3" xfId="51632"/>
    <cellStyle name="Обычный 3 19 17 3 2 3" xfId="51633"/>
    <cellStyle name="Обычный 3 19 17 3 2 3 2" xfId="51634"/>
    <cellStyle name="Обычный 3 19 17 3 2 4" xfId="51635"/>
    <cellStyle name="Обычный 3 19 17 3 3" xfId="51636"/>
    <cellStyle name="Обычный 3 19 17 3 3 2" xfId="51637"/>
    <cellStyle name="Обычный 3 19 17 3 3 2 2" xfId="51638"/>
    <cellStyle name="Обычный 3 19 17 3 3 3" xfId="51639"/>
    <cellStyle name="Обычный 3 19 17 3 4" xfId="51640"/>
    <cellStyle name="Обычный 3 19 17 3 4 2" xfId="51641"/>
    <cellStyle name="Обычный 3 19 17 3 5" xfId="51642"/>
    <cellStyle name="Обычный 3 19 17 4" xfId="51643"/>
    <cellStyle name="Обычный 3 19 17 4 2" xfId="51644"/>
    <cellStyle name="Обычный 3 19 17 4 2 2" xfId="51645"/>
    <cellStyle name="Обычный 3 19 17 4 2 2 2" xfId="51646"/>
    <cellStyle name="Обычный 3 19 17 4 2 2 2 2" xfId="51647"/>
    <cellStyle name="Обычный 3 19 17 4 2 2 3" xfId="51648"/>
    <cellStyle name="Обычный 3 19 17 4 2 3" xfId="51649"/>
    <cellStyle name="Обычный 3 19 17 4 2 3 2" xfId="51650"/>
    <cellStyle name="Обычный 3 19 17 4 2 4" xfId="51651"/>
    <cellStyle name="Обычный 3 19 17 4 3" xfId="51652"/>
    <cellStyle name="Обычный 3 19 17 4 3 2" xfId="51653"/>
    <cellStyle name="Обычный 3 19 17 4 3 2 2" xfId="51654"/>
    <cellStyle name="Обычный 3 19 17 4 3 3" xfId="51655"/>
    <cellStyle name="Обычный 3 19 17 4 4" xfId="51656"/>
    <cellStyle name="Обычный 3 19 17 4 4 2" xfId="51657"/>
    <cellStyle name="Обычный 3 19 17 4 5" xfId="51658"/>
    <cellStyle name="Обычный 3 19 17 5" xfId="51659"/>
    <cellStyle name="Обычный 3 19 17 5 2" xfId="51660"/>
    <cellStyle name="Обычный 3 19 17 5 2 2" xfId="51661"/>
    <cellStyle name="Обычный 3 19 17 5 2 2 2" xfId="51662"/>
    <cellStyle name="Обычный 3 19 17 5 2 3" xfId="51663"/>
    <cellStyle name="Обычный 3 19 17 5 3" xfId="51664"/>
    <cellStyle name="Обычный 3 19 17 5 3 2" xfId="51665"/>
    <cellStyle name="Обычный 3 19 17 5 4" xfId="51666"/>
    <cellStyle name="Обычный 3 19 17 6" xfId="51667"/>
    <cellStyle name="Обычный 3 19 17 6 2" xfId="51668"/>
    <cellStyle name="Обычный 3 19 17 6 2 2" xfId="51669"/>
    <cellStyle name="Обычный 3 19 17 6 3" xfId="51670"/>
    <cellStyle name="Обычный 3 19 17 7" xfId="51671"/>
    <cellStyle name="Обычный 3 19 17 7 2" xfId="51672"/>
    <cellStyle name="Обычный 3 19 17 8" xfId="51673"/>
    <cellStyle name="Обычный 3 19 18" xfId="51674"/>
    <cellStyle name="Обычный 3 19 18 2" xfId="51675"/>
    <cellStyle name="Обычный 3 19 18 2 2" xfId="51676"/>
    <cellStyle name="Обычный 3 19 18 2 2 2" xfId="51677"/>
    <cellStyle name="Обычный 3 19 18 2 2 2 2" xfId="51678"/>
    <cellStyle name="Обычный 3 19 18 2 2 2 2 2" xfId="51679"/>
    <cellStyle name="Обычный 3 19 18 2 2 2 2 2 2" xfId="51680"/>
    <cellStyle name="Обычный 3 19 18 2 2 2 2 3" xfId="51681"/>
    <cellStyle name="Обычный 3 19 18 2 2 2 3" xfId="51682"/>
    <cellStyle name="Обычный 3 19 18 2 2 2 3 2" xfId="51683"/>
    <cellStyle name="Обычный 3 19 18 2 2 2 4" xfId="51684"/>
    <cellStyle name="Обычный 3 19 18 2 2 3" xfId="51685"/>
    <cellStyle name="Обычный 3 19 18 2 2 3 2" xfId="51686"/>
    <cellStyle name="Обычный 3 19 18 2 2 3 2 2" xfId="51687"/>
    <cellStyle name="Обычный 3 19 18 2 2 3 3" xfId="51688"/>
    <cellStyle name="Обычный 3 19 18 2 2 4" xfId="51689"/>
    <cellStyle name="Обычный 3 19 18 2 2 4 2" xfId="51690"/>
    <cellStyle name="Обычный 3 19 18 2 2 5" xfId="51691"/>
    <cellStyle name="Обычный 3 19 18 2 3" xfId="51692"/>
    <cellStyle name="Обычный 3 19 18 2 3 2" xfId="51693"/>
    <cellStyle name="Обычный 3 19 18 2 3 2 2" xfId="51694"/>
    <cellStyle name="Обычный 3 19 18 2 3 2 2 2" xfId="51695"/>
    <cellStyle name="Обычный 3 19 18 2 3 2 2 2 2" xfId="51696"/>
    <cellStyle name="Обычный 3 19 18 2 3 2 2 3" xfId="51697"/>
    <cellStyle name="Обычный 3 19 18 2 3 2 3" xfId="51698"/>
    <cellStyle name="Обычный 3 19 18 2 3 2 3 2" xfId="51699"/>
    <cellStyle name="Обычный 3 19 18 2 3 2 4" xfId="51700"/>
    <cellStyle name="Обычный 3 19 18 2 3 3" xfId="51701"/>
    <cellStyle name="Обычный 3 19 18 2 3 3 2" xfId="51702"/>
    <cellStyle name="Обычный 3 19 18 2 3 3 2 2" xfId="51703"/>
    <cellStyle name="Обычный 3 19 18 2 3 3 3" xfId="51704"/>
    <cellStyle name="Обычный 3 19 18 2 3 4" xfId="51705"/>
    <cellStyle name="Обычный 3 19 18 2 3 4 2" xfId="51706"/>
    <cellStyle name="Обычный 3 19 18 2 3 5" xfId="51707"/>
    <cellStyle name="Обычный 3 19 18 2 4" xfId="51708"/>
    <cellStyle name="Обычный 3 19 18 2 4 2" xfId="51709"/>
    <cellStyle name="Обычный 3 19 18 2 4 2 2" xfId="51710"/>
    <cellStyle name="Обычный 3 19 18 2 4 2 2 2" xfId="51711"/>
    <cellStyle name="Обычный 3 19 18 2 4 2 3" xfId="51712"/>
    <cellStyle name="Обычный 3 19 18 2 4 3" xfId="51713"/>
    <cellStyle name="Обычный 3 19 18 2 4 3 2" xfId="51714"/>
    <cellStyle name="Обычный 3 19 18 2 4 4" xfId="51715"/>
    <cellStyle name="Обычный 3 19 18 2 5" xfId="51716"/>
    <cellStyle name="Обычный 3 19 18 2 5 2" xfId="51717"/>
    <cellStyle name="Обычный 3 19 18 2 5 2 2" xfId="51718"/>
    <cellStyle name="Обычный 3 19 18 2 5 3" xfId="51719"/>
    <cellStyle name="Обычный 3 19 18 2 6" xfId="51720"/>
    <cellStyle name="Обычный 3 19 18 2 6 2" xfId="51721"/>
    <cellStyle name="Обычный 3 19 18 2 7" xfId="51722"/>
    <cellStyle name="Обычный 3 19 18 3" xfId="51723"/>
    <cellStyle name="Обычный 3 19 18 3 2" xfId="51724"/>
    <cellStyle name="Обычный 3 19 18 3 2 2" xfId="51725"/>
    <cellStyle name="Обычный 3 19 18 3 2 2 2" xfId="51726"/>
    <cellStyle name="Обычный 3 19 18 3 2 2 2 2" xfId="51727"/>
    <cellStyle name="Обычный 3 19 18 3 2 2 3" xfId="51728"/>
    <cellStyle name="Обычный 3 19 18 3 2 3" xfId="51729"/>
    <cellStyle name="Обычный 3 19 18 3 2 3 2" xfId="51730"/>
    <cellStyle name="Обычный 3 19 18 3 2 4" xfId="51731"/>
    <cellStyle name="Обычный 3 19 18 3 3" xfId="51732"/>
    <cellStyle name="Обычный 3 19 18 3 3 2" xfId="51733"/>
    <cellStyle name="Обычный 3 19 18 3 3 2 2" xfId="51734"/>
    <cellStyle name="Обычный 3 19 18 3 3 3" xfId="51735"/>
    <cellStyle name="Обычный 3 19 18 3 4" xfId="51736"/>
    <cellStyle name="Обычный 3 19 18 3 4 2" xfId="51737"/>
    <cellStyle name="Обычный 3 19 18 3 5" xfId="51738"/>
    <cellStyle name="Обычный 3 19 18 4" xfId="51739"/>
    <cellStyle name="Обычный 3 19 18 4 2" xfId="51740"/>
    <cellStyle name="Обычный 3 19 18 4 2 2" xfId="51741"/>
    <cellStyle name="Обычный 3 19 18 4 2 2 2" xfId="51742"/>
    <cellStyle name="Обычный 3 19 18 4 2 2 2 2" xfId="51743"/>
    <cellStyle name="Обычный 3 19 18 4 2 2 3" xfId="51744"/>
    <cellStyle name="Обычный 3 19 18 4 2 3" xfId="51745"/>
    <cellStyle name="Обычный 3 19 18 4 2 3 2" xfId="51746"/>
    <cellStyle name="Обычный 3 19 18 4 2 4" xfId="51747"/>
    <cellStyle name="Обычный 3 19 18 4 3" xfId="51748"/>
    <cellStyle name="Обычный 3 19 18 4 3 2" xfId="51749"/>
    <cellStyle name="Обычный 3 19 18 4 3 2 2" xfId="51750"/>
    <cellStyle name="Обычный 3 19 18 4 3 3" xfId="51751"/>
    <cellStyle name="Обычный 3 19 18 4 4" xfId="51752"/>
    <cellStyle name="Обычный 3 19 18 4 4 2" xfId="51753"/>
    <cellStyle name="Обычный 3 19 18 4 5" xfId="51754"/>
    <cellStyle name="Обычный 3 19 18 5" xfId="51755"/>
    <cellStyle name="Обычный 3 19 18 5 2" xfId="51756"/>
    <cellStyle name="Обычный 3 19 18 5 2 2" xfId="51757"/>
    <cellStyle name="Обычный 3 19 18 5 2 2 2" xfId="51758"/>
    <cellStyle name="Обычный 3 19 18 5 2 3" xfId="51759"/>
    <cellStyle name="Обычный 3 19 18 5 3" xfId="51760"/>
    <cellStyle name="Обычный 3 19 18 5 3 2" xfId="51761"/>
    <cellStyle name="Обычный 3 19 18 5 4" xfId="51762"/>
    <cellStyle name="Обычный 3 19 18 6" xfId="51763"/>
    <cellStyle name="Обычный 3 19 18 6 2" xfId="51764"/>
    <cellStyle name="Обычный 3 19 18 6 2 2" xfId="51765"/>
    <cellStyle name="Обычный 3 19 18 6 3" xfId="51766"/>
    <cellStyle name="Обычный 3 19 18 7" xfId="51767"/>
    <cellStyle name="Обычный 3 19 18 7 2" xfId="51768"/>
    <cellStyle name="Обычный 3 19 18 8" xfId="51769"/>
    <cellStyle name="Обычный 3 19 19" xfId="51770"/>
    <cellStyle name="Обычный 3 19 19 2" xfId="51771"/>
    <cellStyle name="Обычный 3 19 19 2 2" xfId="51772"/>
    <cellStyle name="Обычный 3 19 19 2 2 2" xfId="51773"/>
    <cellStyle name="Обычный 3 19 19 2 2 2 2" xfId="51774"/>
    <cellStyle name="Обычный 3 19 19 2 2 2 2 2" xfId="51775"/>
    <cellStyle name="Обычный 3 19 19 2 2 2 2 2 2" xfId="51776"/>
    <cellStyle name="Обычный 3 19 19 2 2 2 2 3" xfId="51777"/>
    <cellStyle name="Обычный 3 19 19 2 2 2 3" xfId="51778"/>
    <cellStyle name="Обычный 3 19 19 2 2 2 3 2" xfId="51779"/>
    <cellStyle name="Обычный 3 19 19 2 2 2 4" xfId="51780"/>
    <cellStyle name="Обычный 3 19 19 2 2 3" xfId="51781"/>
    <cellStyle name="Обычный 3 19 19 2 2 3 2" xfId="51782"/>
    <cellStyle name="Обычный 3 19 19 2 2 3 2 2" xfId="51783"/>
    <cellStyle name="Обычный 3 19 19 2 2 3 3" xfId="51784"/>
    <cellStyle name="Обычный 3 19 19 2 2 4" xfId="51785"/>
    <cellStyle name="Обычный 3 19 19 2 2 4 2" xfId="51786"/>
    <cellStyle name="Обычный 3 19 19 2 2 5" xfId="51787"/>
    <cellStyle name="Обычный 3 19 19 2 3" xfId="51788"/>
    <cellStyle name="Обычный 3 19 19 2 3 2" xfId="51789"/>
    <cellStyle name="Обычный 3 19 19 2 3 2 2" xfId="51790"/>
    <cellStyle name="Обычный 3 19 19 2 3 2 2 2" xfId="51791"/>
    <cellStyle name="Обычный 3 19 19 2 3 2 2 2 2" xfId="51792"/>
    <cellStyle name="Обычный 3 19 19 2 3 2 2 3" xfId="51793"/>
    <cellStyle name="Обычный 3 19 19 2 3 2 3" xfId="51794"/>
    <cellStyle name="Обычный 3 19 19 2 3 2 3 2" xfId="51795"/>
    <cellStyle name="Обычный 3 19 19 2 3 2 4" xfId="51796"/>
    <cellStyle name="Обычный 3 19 19 2 3 3" xfId="51797"/>
    <cellStyle name="Обычный 3 19 19 2 3 3 2" xfId="51798"/>
    <cellStyle name="Обычный 3 19 19 2 3 3 2 2" xfId="51799"/>
    <cellStyle name="Обычный 3 19 19 2 3 3 3" xfId="51800"/>
    <cellStyle name="Обычный 3 19 19 2 3 4" xfId="51801"/>
    <cellStyle name="Обычный 3 19 19 2 3 4 2" xfId="51802"/>
    <cellStyle name="Обычный 3 19 19 2 3 5" xfId="51803"/>
    <cellStyle name="Обычный 3 19 19 2 4" xfId="51804"/>
    <cellStyle name="Обычный 3 19 19 2 4 2" xfId="51805"/>
    <cellStyle name="Обычный 3 19 19 2 4 2 2" xfId="51806"/>
    <cellStyle name="Обычный 3 19 19 2 4 2 2 2" xfId="51807"/>
    <cellStyle name="Обычный 3 19 19 2 4 2 3" xfId="51808"/>
    <cellStyle name="Обычный 3 19 19 2 4 3" xfId="51809"/>
    <cellStyle name="Обычный 3 19 19 2 4 3 2" xfId="51810"/>
    <cellStyle name="Обычный 3 19 19 2 4 4" xfId="51811"/>
    <cellStyle name="Обычный 3 19 19 2 5" xfId="51812"/>
    <cellStyle name="Обычный 3 19 19 2 5 2" xfId="51813"/>
    <cellStyle name="Обычный 3 19 19 2 5 2 2" xfId="51814"/>
    <cellStyle name="Обычный 3 19 19 2 5 3" xfId="51815"/>
    <cellStyle name="Обычный 3 19 19 2 6" xfId="51816"/>
    <cellStyle name="Обычный 3 19 19 2 6 2" xfId="51817"/>
    <cellStyle name="Обычный 3 19 19 2 7" xfId="51818"/>
    <cellStyle name="Обычный 3 19 19 3" xfId="51819"/>
    <cellStyle name="Обычный 3 19 19 3 2" xfId="51820"/>
    <cellStyle name="Обычный 3 19 19 3 2 2" xfId="51821"/>
    <cellStyle name="Обычный 3 19 19 3 2 2 2" xfId="51822"/>
    <cellStyle name="Обычный 3 19 19 3 2 2 2 2" xfId="51823"/>
    <cellStyle name="Обычный 3 19 19 3 2 2 3" xfId="51824"/>
    <cellStyle name="Обычный 3 19 19 3 2 3" xfId="51825"/>
    <cellStyle name="Обычный 3 19 19 3 2 3 2" xfId="51826"/>
    <cellStyle name="Обычный 3 19 19 3 2 4" xfId="51827"/>
    <cellStyle name="Обычный 3 19 19 3 3" xfId="51828"/>
    <cellStyle name="Обычный 3 19 19 3 3 2" xfId="51829"/>
    <cellStyle name="Обычный 3 19 19 3 3 2 2" xfId="51830"/>
    <cellStyle name="Обычный 3 19 19 3 3 3" xfId="51831"/>
    <cellStyle name="Обычный 3 19 19 3 4" xfId="51832"/>
    <cellStyle name="Обычный 3 19 19 3 4 2" xfId="51833"/>
    <cellStyle name="Обычный 3 19 19 3 5" xfId="51834"/>
    <cellStyle name="Обычный 3 19 19 4" xfId="51835"/>
    <cellStyle name="Обычный 3 19 19 4 2" xfId="51836"/>
    <cellStyle name="Обычный 3 19 19 4 2 2" xfId="51837"/>
    <cellStyle name="Обычный 3 19 19 4 2 2 2" xfId="51838"/>
    <cellStyle name="Обычный 3 19 19 4 2 2 2 2" xfId="51839"/>
    <cellStyle name="Обычный 3 19 19 4 2 2 3" xfId="51840"/>
    <cellStyle name="Обычный 3 19 19 4 2 3" xfId="51841"/>
    <cellStyle name="Обычный 3 19 19 4 2 3 2" xfId="51842"/>
    <cellStyle name="Обычный 3 19 19 4 2 4" xfId="51843"/>
    <cellStyle name="Обычный 3 19 19 4 3" xfId="51844"/>
    <cellStyle name="Обычный 3 19 19 4 3 2" xfId="51845"/>
    <cellStyle name="Обычный 3 19 19 4 3 2 2" xfId="51846"/>
    <cellStyle name="Обычный 3 19 19 4 3 3" xfId="51847"/>
    <cellStyle name="Обычный 3 19 19 4 4" xfId="51848"/>
    <cellStyle name="Обычный 3 19 19 4 4 2" xfId="51849"/>
    <cellStyle name="Обычный 3 19 19 4 5" xfId="51850"/>
    <cellStyle name="Обычный 3 19 19 5" xfId="51851"/>
    <cellStyle name="Обычный 3 19 19 5 2" xfId="51852"/>
    <cellStyle name="Обычный 3 19 19 5 2 2" xfId="51853"/>
    <cellStyle name="Обычный 3 19 19 5 2 2 2" xfId="51854"/>
    <cellStyle name="Обычный 3 19 19 5 2 3" xfId="51855"/>
    <cellStyle name="Обычный 3 19 19 5 3" xfId="51856"/>
    <cellStyle name="Обычный 3 19 19 5 3 2" xfId="51857"/>
    <cellStyle name="Обычный 3 19 19 5 4" xfId="51858"/>
    <cellStyle name="Обычный 3 19 19 6" xfId="51859"/>
    <cellStyle name="Обычный 3 19 19 6 2" xfId="51860"/>
    <cellStyle name="Обычный 3 19 19 6 2 2" xfId="51861"/>
    <cellStyle name="Обычный 3 19 19 6 3" xfId="51862"/>
    <cellStyle name="Обычный 3 19 19 7" xfId="51863"/>
    <cellStyle name="Обычный 3 19 19 7 2" xfId="51864"/>
    <cellStyle name="Обычный 3 19 19 8" xfId="51865"/>
    <cellStyle name="Обычный 3 19 2" xfId="51866"/>
    <cellStyle name="Обычный 3 19 2 2" xfId="51867"/>
    <cellStyle name="Обычный 3 19 2 2 2" xfId="51868"/>
    <cellStyle name="Обычный 3 19 2 2 2 2" xfId="51869"/>
    <cellStyle name="Обычный 3 19 2 2 2 2 2" xfId="51870"/>
    <cellStyle name="Обычный 3 19 2 2 2 2 2 2" xfId="51871"/>
    <cellStyle name="Обычный 3 19 2 2 2 2 2 2 2" xfId="51872"/>
    <cellStyle name="Обычный 3 19 2 2 2 2 2 3" xfId="51873"/>
    <cellStyle name="Обычный 3 19 2 2 2 2 3" xfId="51874"/>
    <cellStyle name="Обычный 3 19 2 2 2 2 3 2" xfId="51875"/>
    <cellStyle name="Обычный 3 19 2 2 2 2 4" xfId="51876"/>
    <cellStyle name="Обычный 3 19 2 2 2 3" xfId="51877"/>
    <cellStyle name="Обычный 3 19 2 2 2 3 2" xfId="51878"/>
    <cellStyle name="Обычный 3 19 2 2 2 3 2 2" xfId="51879"/>
    <cellStyle name="Обычный 3 19 2 2 2 3 3" xfId="51880"/>
    <cellStyle name="Обычный 3 19 2 2 2 4" xfId="51881"/>
    <cellStyle name="Обычный 3 19 2 2 2 4 2" xfId="51882"/>
    <cellStyle name="Обычный 3 19 2 2 2 5" xfId="51883"/>
    <cellStyle name="Обычный 3 19 2 2 3" xfId="51884"/>
    <cellStyle name="Обычный 3 19 2 2 3 2" xfId="51885"/>
    <cellStyle name="Обычный 3 19 2 2 3 2 2" xfId="51886"/>
    <cellStyle name="Обычный 3 19 2 2 3 2 2 2" xfId="51887"/>
    <cellStyle name="Обычный 3 19 2 2 3 2 2 2 2" xfId="51888"/>
    <cellStyle name="Обычный 3 19 2 2 3 2 2 3" xfId="51889"/>
    <cellStyle name="Обычный 3 19 2 2 3 2 3" xfId="51890"/>
    <cellStyle name="Обычный 3 19 2 2 3 2 3 2" xfId="51891"/>
    <cellStyle name="Обычный 3 19 2 2 3 2 4" xfId="51892"/>
    <cellStyle name="Обычный 3 19 2 2 3 3" xfId="51893"/>
    <cellStyle name="Обычный 3 19 2 2 3 3 2" xfId="51894"/>
    <cellStyle name="Обычный 3 19 2 2 3 3 2 2" xfId="51895"/>
    <cellStyle name="Обычный 3 19 2 2 3 3 3" xfId="51896"/>
    <cellStyle name="Обычный 3 19 2 2 3 4" xfId="51897"/>
    <cellStyle name="Обычный 3 19 2 2 3 4 2" xfId="51898"/>
    <cellStyle name="Обычный 3 19 2 2 3 5" xfId="51899"/>
    <cellStyle name="Обычный 3 19 2 2 4" xfId="51900"/>
    <cellStyle name="Обычный 3 19 2 2 4 2" xfId="51901"/>
    <cellStyle name="Обычный 3 19 2 2 4 2 2" xfId="51902"/>
    <cellStyle name="Обычный 3 19 2 2 4 2 2 2" xfId="51903"/>
    <cellStyle name="Обычный 3 19 2 2 4 2 3" xfId="51904"/>
    <cellStyle name="Обычный 3 19 2 2 4 3" xfId="51905"/>
    <cellStyle name="Обычный 3 19 2 2 4 3 2" xfId="51906"/>
    <cellStyle name="Обычный 3 19 2 2 4 4" xfId="51907"/>
    <cellStyle name="Обычный 3 19 2 2 5" xfId="51908"/>
    <cellStyle name="Обычный 3 19 2 2 5 2" xfId="51909"/>
    <cellStyle name="Обычный 3 19 2 2 5 2 2" xfId="51910"/>
    <cellStyle name="Обычный 3 19 2 2 5 3" xfId="51911"/>
    <cellStyle name="Обычный 3 19 2 2 6" xfId="51912"/>
    <cellStyle name="Обычный 3 19 2 2 6 2" xfId="51913"/>
    <cellStyle name="Обычный 3 19 2 2 7" xfId="51914"/>
    <cellStyle name="Обычный 3 19 2 3" xfId="51915"/>
    <cellStyle name="Обычный 3 19 2 3 2" xfId="51916"/>
    <cellStyle name="Обычный 3 19 2 3 2 2" xfId="51917"/>
    <cellStyle name="Обычный 3 19 2 3 2 2 2" xfId="51918"/>
    <cellStyle name="Обычный 3 19 2 3 2 2 2 2" xfId="51919"/>
    <cellStyle name="Обычный 3 19 2 3 2 2 3" xfId="51920"/>
    <cellStyle name="Обычный 3 19 2 3 2 3" xfId="51921"/>
    <cellStyle name="Обычный 3 19 2 3 2 3 2" xfId="51922"/>
    <cellStyle name="Обычный 3 19 2 3 2 4" xfId="51923"/>
    <cellStyle name="Обычный 3 19 2 3 3" xfId="51924"/>
    <cellStyle name="Обычный 3 19 2 3 3 2" xfId="51925"/>
    <cellStyle name="Обычный 3 19 2 3 3 2 2" xfId="51926"/>
    <cellStyle name="Обычный 3 19 2 3 3 3" xfId="51927"/>
    <cellStyle name="Обычный 3 19 2 3 4" xfId="51928"/>
    <cellStyle name="Обычный 3 19 2 3 4 2" xfId="51929"/>
    <cellStyle name="Обычный 3 19 2 3 5" xfId="51930"/>
    <cellStyle name="Обычный 3 19 2 4" xfId="51931"/>
    <cellStyle name="Обычный 3 19 2 4 2" xfId="51932"/>
    <cellStyle name="Обычный 3 19 2 4 2 2" xfId="51933"/>
    <cellStyle name="Обычный 3 19 2 4 2 2 2" xfId="51934"/>
    <cellStyle name="Обычный 3 19 2 4 2 2 2 2" xfId="51935"/>
    <cellStyle name="Обычный 3 19 2 4 2 2 3" xfId="51936"/>
    <cellStyle name="Обычный 3 19 2 4 2 3" xfId="51937"/>
    <cellStyle name="Обычный 3 19 2 4 2 3 2" xfId="51938"/>
    <cellStyle name="Обычный 3 19 2 4 2 4" xfId="51939"/>
    <cellStyle name="Обычный 3 19 2 4 3" xfId="51940"/>
    <cellStyle name="Обычный 3 19 2 4 3 2" xfId="51941"/>
    <cellStyle name="Обычный 3 19 2 4 3 2 2" xfId="51942"/>
    <cellStyle name="Обычный 3 19 2 4 3 3" xfId="51943"/>
    <cellStyle name="Обычный 3 19 2 4 4" xfId="51944"/>
    <cellStyle name="Обычный 3 19 2 4 4 2" xfId="51945"/>
    <cellStyle name="Обычный 3 19 2 4 5" xfId="51946"/>
    <cellStyle name="Обычный 3 19 2 5" xfId="51947"/>
    <cellStyle name="Обычный 3 19 2 5 2" xfId="51948"/>
    <cellStyle name="Обычный 3 19 2 5 2 2" xfId="51949"/>
    <cellStyle name="Обычный 3 19 2 5 2 2 2" xfId="51950"/>
    <cellStyle name="Обычный 3 19 2 5 2 3" xfId="51951"/>
    <cellStyle name="Обычный 3 19 2 5 3" xfId="51952"/>
    <cellStyle name="Обычный 3 19 2 5 3 2" xfId="51953"/>
    <cellStyle name="Обычный 3 19 2 5 4" xfId="51954"/>
    <cellStyle name="Обычный 3 19 2 6" xfId="51955"/>
    <cellStyle name="Обычный 3 19 2 6 2" xfId="51956"/>
    <cellStyle name="Обычный 3 19 2 6 2 2" xfId="51957"/>
    <cellStyle name="Обычный 3 19 2 6 3" xfId="51958"/>
    <cellStyle name="Обычный 3 19 2 7" xfId="51959"/>
    <cellStyle name="Обычный 3 19 2 7 2" xfId="51960"/>
    <cellStyle name="Обычный 3 19 2 8" xfId="51961"/>
    <cellStyle name="Обычный 3 19 20" xfId="51962"/>
    <cellStyle name="Обычный 3 19 20 2" xfId="51963"/>
    <cellStyle name="Обычный 3 19 20 2 2" xfId="51964"/>
    <cellStyle name="Обычный 3 19 20 2 2 2" xfId="51965"/>
    <cellStyle name="Обычный 3 19 20 2 2 2 2" xfId="51966"/>
    <cellStyle name="Обычный 3 19 20 2 2 2 2 2" xfId="51967"/>
    <cellStyle name="Обычный 3 19 20 2 2 2 2 2 2" xfId="51968"/>
    <cellStyle name="Обычный 3 19 20 2 2 2 2 3" xfId="51969"/>
    <cellStyle name="Обычный 3 19 20 2 2 2 3" xfId="51970"/>
    <cellStyle name="Обычный 3 19 20 2 2 2 3 2" xfId="51971"/>
    <cellStyle name="Обычный 3 19 20 2 2 2 4" xfId="51972"/>
    <cellStyle name="Обычный 3 19 20 2 2 3" xfId="51973"/>
    <cellStyle name="Обычный 3 19 20 2 2 3 2" xfId="51974"/>
    <cellStyle name="Обычный 3 19 20 2 2 3 2 2" xfId="51975"/>
    <cellStyle name="Обычный 3 19 20 2 2 3 3" xfId="51976"/>
    <cellStyle name="Обычный 3 19 20 2 2 4" xfId="51977"/>
    <cellStyle name="Обычный 3 19 20 2 2 4 2" xfId="51978"/>
    <cellStyle name="Обычный 3 19 20 2 2 5" xfId="51979"/>
    <cellStyle name="Обычный 3 19 20 2 3" xfId="51980"/>
    <cellStyle name="Обычный 3 19 20 2 3 2" xfId="51981"/>
    <cellStyle name="Обычный 3 19 20 2 3 2 2" xfId="51982"/>
    <cellStyle name="Обычный 3 19 20 2 3 2 2 2" xfId="51983"/>
    <cellStyle name="Обычный 3 19 20 2 3 2 2 2 2" xfId="51984"/>
    <cellStyle name="Обычный 3 19 20 2 3 2 2 3" xfId="51985"/>
    <cellStyle name="Обычный 3 19 20 2 3 2 3" xfId="51986"/>
    <cellStyle name="Обычный 3 19 20 2 3 2 3 2" xfId="51987"/>
    <cellStyle name="Обычный 3 19 20 2 3 2 4" xfId="51988"/>
    <cellStyle name="Обычный 3 19 20 2 3 3" xfId="51989"/>
    <cellStyle name="Обычный 3 19 20 2 3 3 2" xfId="51990"/>
    <cellStyle name="Обычный 3 19 20 2 3 3 2 2" xfId="51991"/>
    <cellStyle name="Обычный 3 19 20 2 3 3 3" xfId="51992"/>
    <cellStyle name="Обычный 3 19 20 2 3 4" xfId="51993"/>
    <cellStyle name="Обычный 3 19 20 2 3 4 2" xfId="51994"/>
    <cellStyle name="Обычный 3 19 20 2 3 5" xfId="51995"/>
    <cellStyle name="Обычный 3 19 20 2 4" xfId="51996"/>
    <cellStyle name="Обычный 3 19 20 2 4 2" xfId="51997"/>
    <cellStyle name="Обычный 3 19 20 2 4 2 2" xfId="51998"/>
    <cellStyle name="Обычный 3 19 20 2 4 2 2 2" xfId="51999"/>
    <cellStyle name="Обычный 3 19 20 2 4 2 3" xfId="52000"/>
    <cellStyle name="Обычный 3 19 20 2 4 3" xfId="52001"/>
    <cellStyle name="Обычный 3 19 20 2 4 3 2" xfId="52002"/>
    <cellStyle name="Обычный 3 19 20 2 4 4" xfId="52003"/>
    <cellStyle name="Обычный 3 19 20 2 5" xfId="52004"/>
    <cellStyle name="Обычный 3 19 20 2 5 2" xfId="52005"/>
    <cellStyle name="Обычный 3 19 20 2 5 2 2" xfId="52006"/>
    <cellStyle name="Обычный 3 19 20 2 5 3" xfId="52007"/>
    <cellStyle name="Обычный 3 19 20 2 6" xfId="52008"/>
    <cellStyle name="Обычный 3 19 20 2 6 2" xfId="52009"/>
    <cellStyle name="Обычный 3 19 20 2 7" xfId="52010"/>
    <cellStyle name="Обычный 3 19 20 3" xfId="52011"/>
    <cellStyle name="Обычный 3 19 20 3 2" xfId="52012"/>
    <cellStyle name="Обычный 3 19 20 3 2 2" xfId="52013"/>
    <cellStyle name="Обычный 3 19 20 3 2 2 2" xfId="52014"/>
    <cellStyle name="Обычный 3 19 20 3 2 2 2 2" xfId="52015"/>
    <cellStyle name="Обычный 3 19 20 3 2 2 3" xfId="52016"/>
    <cellStyle name="Обычный 3 19 20 3 2 3" xfId="52017"/>
    <cellStyle name="Обычный 3 19 20 3 2 3 2" xfId="52018"/>
    <cellStyle name="Обычный 3 19 20 3 2 4" xfId="52019"/>
    <cellStyle name="Обычный 3 19 20 3 3" xfId="52020"/>
    <cellStyle name="Обычный 3 19 20 3 3 2" xfId="52021"/>
    <cellStyle name="Обычный 3 19 20 3 3 2 2" xfId="52022"/>
    <cellStyle name="Обычный 3 19 20 3 3 3" xfId="52023"/>
    <cellStyle name="Обычный 3 19 20 3 4" xfId="52024"/>
    <cellStyle name="Обычный 3 19 20 3 4 2" xfId="52025"/>
    <cellStyle name="Обычный 3 19 20 3 5" xfId="52026"/>
    <cellStyle name="Обычный 3 19 20 4" xfId="52027"/>
    <cellStyle name="Обычный 3 19 20 4 2" xfId="52028"/>
    <cellStyle name="Обычный 3 19 20 4 2 2" xfId="52029"/>
    <cellStyle name="Обычный 3 19 20 4 2 2 2" xfId="52030"/>
    <cellStyle name="Обычный 3 19 20 4 2 2 2 2" xfId="52031"/>
    <cellStyle name="Обычный 3 19 20 4 2 2 3" xfId="52032"/>
    <cellStyle name="Обычный 3 19 20 4 2 3" xfId="52033"/>
    <cellStyle name="Обычный 3 19 20 4 2 3 2" xfId="52034"/>
    <cellStyle name="Обычный 3 19 20 4 2 4" xfId="52035"/>
    <cellStyle name="Обычный 3 19 20 4 3" xfId="52036"/>
    <cellStyle name="Обычный 3 19 20 4 3 2" xfId="52037"/>
    <cellStyle name="Обычный 3 19 20 4 3 2 2" xfId="52038"/>
    <cellStyle name="Обычный 3 19 20 4 3 3" xfId="52039"/>
    <cellStyle name="Обычный 3 19 20 4 4" xfId="52040"/>
    <cellStyle name="Обычный 3 19 20 4 4 2" xfId="52041"/>
    <cellStyle name="Обычный 3 19 20 4 5" xfId="52042"/>
    <cellStyle name="Обычный 3 19 20 5" xfId="52043"/>
    <cellStyle name="Обычный 3 19 20 5 2" xfId="52044"/>
    <cellStyle name="Обычный 3 19 20 5 2 2" xfId="52045"/>
    <cellStyle name="Обычный 3 19 20 5 2 2 2" xfId="52046"/>
    <cellStyle name="Обычный 3 19 20 5 2 3" xfId="52047"/>
    <cellStyle name="Обычный 3 19 20 5 3" xfId="52048"/>
    <cellStyle name="Обычный 3 19 20 5 3 2" xfId="52049"/>
    <cellStyle name="Обычный 3 19 20 5 4" xfId="52050"/>
    <cellStyle name="Обычный 3 19 20 6" xfId="52051"/>
    <cellStyle name="Обычный 3 19 20 6 2" xfId="52052"/>
    <cellStyle name="Обычный 3 19 20 6 2 2" xfId="52053"/>
    <cellStyle name="Обычный 3 19 20 6 3" xfId="52054"/>
    <cellStyle name="Обычный 3 19 20 7" xfId="52055"/>
    <cellStyle name="Обычный 3 19 20 7 2" xfId="52056"/>
    <cellStyle name="Обычный 3 19 20 8" xfId="52057"/>
    <cellStyle name="Обычный 3 19 21" xfId="52058"/>
    <cellStyle name="Обычный 3 19 21 2" xfId="52059"/>
    <cellStyle name="Обычный 3 19 21 2 2" xfId="52060"/>
    <cellStyle name="Обычный 3 19 21 2 2 2" xfId="52061"/>
    <cellStyle name="Обычный 3 19 21 2 2 2 2" xfId="52062"/>
    <cellStyle name="Обычный 3 19 21 2 2 2 2 2" xfId="52063"/>
    <cellStyle name="Обычный 3 19 21 2 2 2 2 2 2" xfId="52064"/>
    <cellStyle name="Обычный 3 19 21 2 2 2 2 3" xfId="52065"/>
    <cellStyle name="Обычный 3 19 21 2 2 2 3" xfId="52066"/>
    <cellStyle name="Обычный 3 19 21 2 2 2 3 2" xfId="52067"/>
    <cellStyle name="Обычный 3 19 21 2 2 2 4" xfId="52068"/>
    <cellStyle name="Обычный 3 19 21 2 2 3" xfId="52069"/>
    <cellStyle name="Обычный 3 19 21 2 2 3 2" xfId="52070"/>
    <cellStyle name="Обычный 3 19 21 2 2 3 2 2" xfId="52071"/>
    <cellStyle name="Обычный 3 19 21 2 2 3 3" xfId="52072"/>
    <cellStyle name="Обычный 3 19 21 2 2 4" xfId="52073"/>
    <cellStyle name="Обычный 3 19 21 2 2 4 2" xfId="52074"/>
    <cellStyle name="Обычный 3 19 21 2 2 5" xfId="52075"/>
    <cellStyle name="Обычный 3 19 21 2 3" xfId="52076"/>
    <cellStyle name="Обычный 3 19 21 2 3 2" xfId="52077"/>
    <cellStyle name="Обычный 3 19 21 2 3 2 2" xfId="52078"/>
    <cellStyle name="Обычный 3 19 21 2 3 2 2 2" xfId="52079"/>
    <cellStyle name="Обычный 3 19 21 2 3 2 2 2 2" xfId="52080"/>
    <cellStyle name="Обычный 3 19 21 2 3 2 2 3" xfId="52081"/>
    <cellStyle name="Обычный 3 19 21 2 3 2 3" xfId="52082"/>
    <cellStyle name="Обычный 3 19 21 2 3 2 3 2" xfId="52083"/>
    <cellStyle name="Обычный 3 19 21 2 3 2 4" xfId="52084"/>
    <cellStyle name="Обычный 3 19 21 2 3 3" xfId="52085"/>
    <cellStyle name="Обычный 3 19 21 2 3 3 2" xfId="52086"/>
    <cellStyle name="Обычный 3 19 21 2 3 3 2 2" xfId="52087"/>
    <cellStyle name="Обычный 3 19 21 2 3 3 3" xfId="52088"/>
    <cellStyle name="Обычный 3 19 21 2 3 4" xfId="52089"/>
    <cellStyle name="Обычный 3 19 21 2 3 4 2" xfId="52090"/>
    <cellStyle name="Обычный 3 19 21 2 3 5" xfId="52091"/>
    <cellStyle name="Обычный 3 19 21 2 4" xfId="52092"/>
    <cellStyle name="Обычный 3 19 21 2 4 2" xfId="52093"/>
    <cellStyle name="Обычный 3 19 21 2 4 2 2" xfId="52094"/>
    <cellStyle name="Обычный 3 19 21 2 4 2 2 2" xfId="52095"/>
    <cellStyle name="Обычный 3 19 21 2 4 2 3" xfId="52096"/>
    <cellStyle name="Обычный 3 19 21 2 4 3" xfId="52097"/>
    <cellStyle name="Обычный 3 19 21 2 4 3 2" xfId="52098"/>
    <cellStyle name="Обычный 3 19 21 2 4 4" xfId="52099"/>
    <cellStyle name="Обычный 3 19 21 2 5" xfId="52100"/>
    <cellStyle name="Обычный 3 19 21 2 5 2" xfId="52101"/>
    <cellStyle name="Обычный 3 19 21 2 5 2 2" xfId="52102"/>
    <cellStyle name="Обычный 3 19 21 2 5 3" xfId="52103"/>
    <cellStyle name="Обычный 3 19 21 2 6" xfId="52104"/>
    <cellStyle name="Обычный 3 19 21 2 6 2" xfId="52105"/>
    <cellStyle name="Обычный 3 19 21 2 7" xfId="52106"/>
    <cellStyle name="Обычный 3 19 21 3" xfId="52107"/>
    <cellStyle name="Обычный 3 19 21 3 2" xfId="52108"/>
    <cellStyle name="Обычный 3 19 21 3 2 2" xfId="52109"/>
    <cellStyle name="Обычный 3 19 21 3 2 2 2" xfId="52110"/>
    <cellStyle name="Обычный 3 19 21 3 2 2 2 2" xfId="52111"/>
    <cellStyle name="Обычный 3 19 21 3 2 2 3" xfId="52112"/>
    <cellStyle name="Обычный 3 19 21 3 2 3" xfId="52113"/>
    <cellStyle name="Обычный 3 19 21 3 2 3 2" xfId="52114"/>
    <cellStyle name="Обычный 3 19 21 3 2 4" xfId="52115"/>
    <cellStyle name="Обычный 3 19 21 3 3" xfId="52116"/>
    <cellStyle name="Обычный 3 19 21 3 3 2" xfId="52117"/>
    <cellStyle name="Обычный 3 19 21 3 3 2 2" xfId="52118"/>
    <cellStyle name="Обычный 3 19 21 3 3 3" xfId="52119"/>
    <cellStyle name="Обычный 3 19 21 3 4" xfId="52120"/>
    <cellStyle name="Обычный 3 19 21 3 4 2" xfId="52121"/>
    <cellStyle name="Обычный 3 19 21 3 5" xfId="52122"/>
    <cellStyle name="Обычный 3 19 21 4" xfId="52123"/>
    <cellStyle name="Обычный 3 19 21 4 2" xfId="52124"/>
    <cellStyle name="Обычный 3 19 21 4 2 2" xfId="52125"/>
    <cellStyle name="Обычный 3 19 21 4 2 2 2" xfId="52126"/>
    <cellStyle name="Обычный 3 19 21 4 2 2 2 2" xfId="52127"/>
    <cellStyle name="Обычный 3 19 21 4 2 2 3" xfId="52128"/>
    <cellStyle name="Обычный 3 19 21 4 2 3" xfId="52129"/>
    <cellStyle name="Обычный 3 19 21 4 2 3 2" xfId="52130"/>
    <cellStyle name="Обычный 3 19 21 4 2 4" xfId="52131"/>
    <cellStyle name="Обычный 3 19 21 4 3" xfId="52132"/>
    <cellStyle name="Обычный 3 19 21 4 3 2" xfId="52133"/>
    <cellStyle name="Обычный 3 19 21 4 3 2 2" xfId="52134"/>
    <cellStyle name="Обычный 3 19 21 4 3 3" xfId="52135"/>
    <cellStyle name="Обычный 3 19 21 4 4" xfId="52136"/>
    <cellStyle name="Обычный 3 19 21 4 4 2" xfId="52137"/>
    <cellStyle name="Обычный 3 19 21 4 5" xfId="52138"/>
    <cellStyle name="Обычный 3 19 21 5" xfId="52139"/>
    <cellStyle name="Обычный 3 19 21 5 2" xfId="52140"/>
    <cellStyle name="Обычный 3 19 21 5 2 2" xfId="52141"/>
    <cellStyle name="Обычный 3 19 21 5 2 2 2" xfId="52142"/>
    <cellStyle name="Обычный 3 19 21 5 2 3" xfId="52143"/>
    <cellStyle name="Обычный 3 19 21 5 3" xfId="52144"/>
    <cellStyle name="Обычный 3 19 21 5 3 2" xfId="52145"/>
    <cellStyle name="Обычный 3 19 21 5 4" xfId="52146"/>
    <cellStyle name="Обычный 3 19 21 6" xfId="52147"/>
    <cellStyle name="Обычный 3 19 21 6 2" xfId="52148"/>
    <cellStyle name="Обычный 3 19 21 6 2 2" xfId="52149"/>
    <cellStyle name="Обычный 3 19 21 6 3" xfId="52150"/>
    <cellStyle name="Обычный 3 19 21 7" xfId="52151"/>
    <cellStyle name="Обычный 3 19 21 7 2" xfId="52152"/>
    <cellStyle name="Обычный 3 19 21 8" xfId="52153"/>
    <cellStyle name="Обычный 3 19 22" xfId="52154"/>
    <cellStyle name="Обычный 3 19 22 2" xfId="52155"/>
    <cellStyle name="Обычный 3 19 22 2 2" xfId="52156"/>
    <cellStyle name="Обычный 3 19 22 2 2 2" xfId="52157"/>
    <cellStyle name="Обычный 3 19 22 2 2 2 2" xfId="52158"/>
    <cellStyle name="Обычный 3 19 22 2 2 2 2 2" xfId="52159"/>
    <cellStyle name="Обычный 3 19 22 2 2 2 2 2 2" xfId="52160"/>
    <cellStyle name="Обычный 3 19 22 2 2 2 2 3" xfId="52161"/>
    <cellStyle name="Обычный 3 19 22 2 2 2 3" xfId="52162"/>
    <cellStyle name="Обычный 3 19 22 2 2 2 3 2" xfId="52163"/>
    <cellStyle name="Обычный 3 19 22 2 2 2 4" xfId="52164"/>
    <cellStyle name="Обычный 3 19 22 2 2 3" xfId="52165"/>
    <cellStyle name="Обычный 3 19 22 2 2 3 2" xfId="52166"/>
    <cellStyle name="Обычный 3 19 22 2 2 3 2 2" xfId="52167"/>
    <cellStyle name="Обычный 3 19 22 2 2 3 3" xfId="52168"/>
    <cellStyle name="Обычный 3 19 22 2 2 4" xfId="52169"/>
    <cellStyle name="Обычный 3 19 22 2 2 4 2" xfId="52170"/>
    <cellStyle name="Обычный 3 19 22 2 2 5" xfId="52171"/>
    <cellStyle name="Обычный 3 19 22 2 3" xfId="52172"/>
    <cellStyle name="Обычный 3 19 22 2 3 2" xfId="52173"/>
    <cellStyle name="Обычный 3 19 22 2 3 2 2" xfId="52174"/>
    <cellStyle name="Обычный 3 19 22 2 3 2 2 2" xfId="52175"/>
    <cellStyle name="Обычный 3 19 22 2 3 2 2 2 2" xfId="52176"/>
    <cellStyle name="Обычный 3 19 22 2 3 2 2 3" xfId="52177"/>
    <cellStyle name="Обычный 3 19 22 2 3 2 3" xfId="52178"/>
    <cellStyle name="Обычный 3 19 22 2 3 2 3 2" xfId="52179"/>
    <cellStyle name="Обычный 3 19 22 2 3 2 4" xfId="52180"/>
    <cellStyle name="Обычный 3 19 22 2 3 3" xfId="52181"/>
    <cellStyle name="Обычный 3 19 22 2 3 3 2" xfId="52182"/>
    <cellStyle name="Обычный 3 19 22 2 3 3 2 2" xfId="52183"/>
    <cellStyle name="Обычный 3 19 22 2 3 3 3" xfId="52184"/>
    <cellStyle name="Обычный 3 19 22 2 3 4" xfId="52185"/>
    <cellStyle name="Обычный 3 19 22 2 3 4 2" xfId="52186"/>
    <cellStyle name="Обычный 3 19 22 2 3 5" xfId="52187"/>
    <cellStyle name="Обычный 3 19 22 2 4" xfId="52188"/>
    <cellStyle name="Обычный 3 19 22 2 4 2" xfId="52189"/>
    <cellStyle name="Обычный 3 19 22 2 4 2 2" xfId="52190"/>
    <cellStyle name="Обычный 3 19 22 2 4 2 2 2" xfId="52191"/>
    <cellStyle name="Обычный 3 19 22 2 4 2 3" xfId="52192"/>
    <cellStyle name="Обычный 3 19 22 2 4 3" xfId="52193"/>
    <cellStyle name="Обычный 3 19 22 2 4 3 2" xfId="52194"/>
    <cellStyle name="Обычный 3 19 22 2 4 4" xfId="52195"/>
    <cellStyle name="Обычный 3 19 22 2 5" xfId="52196"/>
    <cellStyle name="Обычный 3 19 22 2 5 2" xfId="52197"/>
    <cellStyle name="Обычный 3 19 22 2 5 2 2" xfId="52198"/>
    <cellStyle name="Обычный 3 19 22 2 5 3" xfId="52199"/>
    <cellStyle name="Обычный 3 19 22 2 6" xfId="52200"/>
    <cellStyle name="Обычный 3 19 22 2 6 2" xfId="52201"/>
    <cellStyle name="Обычный 3 19 22 2 7" xfId="52202"/>
    <cellStyle name="Обычный 3 19 22 3" xfId="52203"/>
    <cellStyle name="Обычный 3 19 22 3 2" xfId="52204"/>
    <cellStyle name="Обычный 3 19 22 3 2 2" xfId="52205"/>
    <cellStyle name="Обычный 3 19 22 3 2 2 2" xfId="52206"/>
    <cellStyle name="Обычный 3 19 22 3 2 2 2 2" xfId="52207"/>
    <cellStyle name="Обычный 3 19 22 3 2 2 3" xfId="52208"/>
    <cellStyle name="Обычный 3 19 22 3 2 3" xfId="52209"/>
    <cellStyle name="Обычный 3 19 22 3 2 3 2" xfId="52210"/>
    <cellStyle name="Обычный 3 19 22 3 2 4" xfId="52211"/>
    <cellStyle name="Обычный 3 19 22 3 3" xfId="52212"/>
    <cellStyle name="Обычный 3 19 22 3 3 2" xfId="52213"/>
    <cellStyle name="Обычный 3 19 22 3 3 2 2" xfId="52214"/>
    <cellStyle name="Обычный 3 19 22 3 3 3" xfId="52215"/>
    <cellStyle name="Обычный 3 19 22 3 4" xfId="52216"/>
    <cellStyle name="Обычный 3 19 22 3 4 2" xfId="52217"/>
    <cellStyle name="Обычный 3 19 22 3 5" xfId="52218"/>
    <cellStyle name="Обычный 3 19 22 4" xfId="52219"/>
    <cellStyle name="Обычный 3 19 22 4 2" xfId="52220"/>
    <cellStyle name="Обычный 3 19 22 4 2 2" xfId="52221"/>
    <cellStyle name="Обычный 3 19 22 4 2 2 2" xfId="52222"/>
    <cellStyle name="Обычный 3 19 22 4 2 2 2 2" xfId="52223"/>
    <cellStyle name="Обычный 3 19 22 4 2 2 3" xfId="52224"/>
    <cellStyle name="Обычный 3 19 22 4 2 3" xfId="52225"/>
    <cellStyle name="Обычный 3 19 22 4 2 3 2" xfId="52226"/>
    <cellStyle name="Обычный 3 19 22 4 2 4" xfId="52227"/>
    <cellStyle name="Обычный 3 19 22 4 3" xfId="52228"/>
    <cellStyle name="Обычный 3 19 22 4 3 2" xfId="52229"/>
    <cellStyle name="Обычный 3 19 22 4 3 2 2" xfId="52230"/>
    <cellStyle name="Обычный 3 19 22 4 3 3" xfId="52231"/>
    <cellStyle name="Обычный 3 19 22 4 4" xfId="52232"/>
    <cellStyle name="Обычный 3 19 22 4 4 2" xfId="52233"/>
    <cellStyle name="Обычный 3 19 22 4 5" xfId="52234"/>
    <cellStyle name="Обычный 3 19 22 5" xfId="52235"/>
    <cellStyle name="Обычный 3 19 22 5 2" xfId="52236"/>
    <cellStyle name="Обычный 3 19 22 5 2 2" xfId="52237"/>
    <cellStyle name="Обычный 3 19 22 5 2 2 2" xfId="52238"/>
    <cellStyle name="Обычный 3 19 22 5 2 3" xfId="52239"/>
    <cellStyle name="Обычный 3 19 22 5 3" xfId="52240"/>
    <cellStyle name="Обычный 3 19 22 5 3 2" xfId="52241"/>
    <cellStyle name="Обычный 3 19 22 5 4" xfId="52242"/>
    <cellStyle name="Обычный 3 19 22 6" xfId="52243"/>
    <cellStyle name="Обычный 3 19 22 6 2" xfId="52244"/>
    <cellStyle name="Обычный 3 19 22 6 2 2" xfId="52245"/>
    <cellStyle name="Обычный 3 19 22 6 3" xfId="52246"/>
    <cellStyle name="Обычный 3 19 22 7" xfId="52247"/>
    <cellStyle name="Обычный 3 19 22 7 2" xfId="52248"/>
    <cellStyle name="Обычный 3 19 22 8" xfId="52249"/>
    <cellStyle name="Обычный 3 19 23" xfId="52250"/>
    <cellStyle name="Обычный 3 19 23 2" xfId="52251"/>
    <cellStyle name="Обычный 3 19 23 2 2" xfId="52252"/>
    <cellStyle name="Обычный 3 19 23 2 2 2" xfId="52253"/>
    <cellStyle name="Обычный 3 19 23 2 2 2 2" xfId="52254"/>
    <cellStyle name="Обычный 3 19 23 2 2 2 2 2" xfId="52255"/>
    <cellStyle name="Обычный 3 19 23 2 2 2 2 2 2" xfId="52256"/>
    <cellStyle name="Обычный 3 19 23 2 2 2 2 3" xfId="52257"/>
    <cellStyle name="Обычный 3 19 23 2 2 2 3" xfId="52258"/>
    <cellStyle name="Обычный 3 19 23 2 2 2 3 2" xfId="52259"/>
    <cellStyle name="Обычный 3 19 23 2 2 2 4" xfId="52260"/>
    <cellStyle name="Обычный 3 19 23 2 2 3" xfId="52261"/>
    <cellStyle name="Обычный 3 19 23 2 2 3 2" xfId="52262"/>
    <cellStyle name="Обычный 3 19 23 2 2 3 2 2" xfId="52263"/>
    <cellStyle name="Обычный 3 19 23 2 2 3 3" xfId="52264"/>
    <cellStyle name="Обычный 3 19 23 2 2 4" xfId="52265"/>
    <cellStyle name="Обычный 3 19 23 2 2 4 2" xfId="52266"/>
    <cellStyle name="Обычный 3 19 23 2 2 5" xfId="52267"/>
    <cellStyle name="Обычный 3 19 23 2 3" xfId="52268"/>
    <cellStyle name="Обычный 3 19 23 2 3 2" xfId="52269"/>
    <cellStyle name="Обычный 3 19 23 2 3 2 2" xfId="52270"/>
    <cellStyle name="Обычный 3 19 23 2 3 2 2 2" xfId="52271"/>
    <cellStyle name="Обычный 3 19 23 2 3 2 2 2 2" xfId="52272"/>
    <cellStyle name="Обычный 3 19 23 2 3 2 2 3" xfId="52273"/>
    <cellStyle name="Обычный 3 19 23 2 3 2 3" xfId="52274"/>
    <cellStyle name="Обычный 3 19 23 2 3 2 3 2" xfId="52275"/>
    <cellStyle name="Обычный 3 19 23 2 3 2 4" xfId="52276"/>
    <cellStyle name="Обычный 3 19 23 2 3 3" xfId="52277"/>
    <cellStyle name="Обычный 3 19 23 2 3 3 2" xfId="52278"/>
    <cellStyle name="Обычный 3 19 23 2 3 3 2 2" xfId="52279"/>
    <cellStyle name="Обычный 3 19 23 2 3 3 3" xfId="52280"/>
    <cellStyle name="Обычный 3 19 23 2 3 4" xfId="52281"/>
    <cellStyle name="Обычный 3 19 23 2 3 4 2" xfId="52282"/>
    <cellStyle name="Обычный 3 19 23 2 3 5" xfId="52283"/>
    <cellStyle name="Обычный 3 19 23 2 4" xfId="52284"/>
    <cellStyle name="Обычный 3 19 23 2 4 2" xfId="52285"/>
    <cellStyle name="Обычный 3 19 23 2 4 2 2" xfId="52286"/>
    <cellStyle name="Обычный 3 19 23 2 4 2 2 2" xfId="52287"/>
    <cellStyle name="Обычный 3 19 23 2 4 2 3" xfId="52288"/>
    <cellStyle name="Обычный 3 19 23 2 4 3" xfId="52289"/>
    <cellStyle name="Обычный 3 19 23 2 4 3 2" xfId="52290"/>
    <cellStyle name="Обычный 3 19 23 2 4 4" xfId="52291"/>
    <cellStyle name="Обычный 3 19 23 2 5" xfId="52292"/>
    <cellStyle name="Обычный 3 19 23 2 5 2" xfId="52293"/>
    <cellStyle name="Обычный 3 19 23 2 5 2 2" xfId="52294"/>
    <cellStyle name="Обычный 3 19 23 2 5 3" xfId="52295"/>
    <cellStyle name="Обычный 3 19 23 2 6" xfId="52296"/>
    <cellStyle name="Обычный 3 19 23 2 6 2" xfId="52297"/>
    <cellStyle name="Обычный 3 19 23 2 7" xfId="52298"/>
    <cellStyle name="Обычный 3 19 23 3" xfId="52299"/>
    <cellStyle name="Обычный 3 19 23 3 2" xfId="52300"/>
    <cellStyle name="Обычный 3 19 23 3 2 2" xfId="52301"/>
    <cellStyle name="Обычный 3 19 23 3 2 2 2" xfId="52302"/>
    <cellStyle name="Обычный 3 19 23 3 2 2 2 2" xfId="52303"/>
    <cellStyle name="Обычный 3 19 23 3 2 2 3" xfId="52304"/>
    <cellStyle name="Обычный 3 19 23 3 2 3" xfId="52305"/>
    <cellStyle name="Обычный 3 19 23 3 2 3 2" xfId="52306"/>
    <cellStyle name="Обычный 3 19 23 3 2 4" xfId="52307"/>
    <cellStyle name="Обычный 3 19 23 3 3" xfId="52308"/>
    <cellStyle name="Обычный 3 19 23 3 3 2" xfId="52309"/>
    <cellStyle name="Обычный 3 19 23 3 3 2 2" xfId="52310"/>
    <cellStyle name="Обычный 3 19 23 3 3 3" xfId="52311"/>
    <cellStyle name="Обычный 3 19 23 3 4" xfId="52312"/>
    <cellStyle name="Обычный 3 19 23 3 4 2" xfId="52313"/>
    <cellStyle name="Обычный 3 19 23 3 5" xfId="52314"/>
    <cellStyle name="Обычный 3 19 23 4" xfId="52315"/>
    <cellStyle name="Обычный 3 19 23 4 2" xfId="52316"/>
    <cellStyle name="Обычный 3 19 23 4 2 2" xfId="52317"/>
    <cellStyle name="Обычный 3 19 23 4 2 2 2" xfId="52318"/>
    <cellStyle name="Обычный 3 19 23 4 2 2 2 2" xfId="52319"/>
    <cellStyle name="Обычный 3 19 23 4 2 2 3" xfId="52320"/>
    <cellStyle name="Обычный 3 19 23 4 2 3" xfId="52321"/>
    <cellStyle name="Обычный 3 19 23 4 2 3 2" xfId="52322"/>
    <cellStyle name="Обычный 3 19 23 4 2 4" xfId="52323"/>
    <cellStyle name="Обычный 3 19 23 4 3" xfId="52324"/>
    <cellStyle name="Обычный 3 19 23 4 3 2" xfId="52325"/>
    <cellStyle name="Обычный 3 19 23 4 3 2 2" xfId="52326"/>
    <cellStyle name="Обычный 3 19 23 4 3 3" xfId="52327"/>
    <cellStyle name="Обычный 3 19 23 4 4" xfId="52328"/>
    <cellStyle name="Обычный 3 19 23 4 4 2" xfId="52329"/>
    <cellStyle name="Обычный 3 19 23 4 5" xfId="52330"/>
    <cellStyle name="Обычный 3 19 23 5" xfId="52331"/>
    <cellStyle name="Обычный 3 19 23 5 2" xfId="52332"/>
    <cellStyle name="Обычный 3 19 23 5 2 2" xfId="52333"/>
    <cellStyle name="Обычный 3 19 23 5 2 2 2" xfId="52334"/>
    <cellStyle name="Обычный 3 19 23 5 2 3" xfId="52335"/>
    <cellStyle name="Обычный 3 19 23 5 3" xfId="52336"/>
    <cellStyle name="Обычный 3 19 23 5 3 2" xfId="52337"/>
    <cellStyle name="Обычный 3 19 23 5 4" xfId="52338"/>
    <cellStyle name="Обычный 3 19 23 6" xfId="52339"/>
    <cellStyle name="Обычный 3 19 23 6 2" xfId="52340"/>
    <cellStyle name="Обычный 3 19 23 6 2 2" xfId="52341"/>
    <cellStyle name="Обычный 3 19 23 6 3" xfId="52342"/>
    <cellStyle name="Обычный 3 19 23 7" xfId="52343"/>
    <cellStyle name="Обычный 3 19 23 7 2" xfId="52344"/>
    <cellStyle name="Обычный 3 19 23 8" xfId="52345"/>
    <cellStyle name="Обычный 3 19 24" xfId="52346"/>
    <cellStyle name="Обычный 3 19 24 2" xfId="52347"/>
    <cellStyle name="Обычный 3 19 24 2 2" xfId="52348"/>
    <cellStyle name="Обычный 3 19 24 2 2 2" xfId="52349"/>
    <cellStyle name="Обычный 3 19 24 2 2 2 2" xfId="52350"/>
    <cellStyle name="Обычный 3 19 24 2 2 2 2 2" xfId="52351"/>
    <cellStyle name="Обычный 3 19 24 2 2 2 2 2 2" xfId="52352"/>
    <cellStyle name="Обычный 3 19 24 2 2 2 2 3" xfId="52353"/>
    <cellStyle name="Обычный 3 19 24 2 2 2 3" xfId="52354"/>
    <cellStyle name="Обычный 3 19 24 2 2 2 3 2" xfId="52355"/>
    <cellStyle name="Обычный 3 19 24 2 2 2 4" xfId="52356"/>
    <cellStyle name="Обычный 3 19 24 2 2 3" xfId="52357"/>
    <cellStyle name="Обычный 3 19 24 2 2 3 2" xfId="52358"/>
    <cellStyle name="Обычный 3 19 24 2 2 3 2 2" xfId="52359"/>
    <cellStyle name="Обычный 3 19 24 2 2 3 3" xfId="52360"/>
    <cellStyle name="Обычный 3 19 24 2 2 4" xfId="52361"/>
    <cellStyle name="Обычный 3 19 24 2 2 4 2" xfId="52362"/>
    <cellStyle name="Обычный 3 19 24 2 2 5" xfId="52363"/>
    <cellStyle name="Обычный 3 19 24 2 3" xfId="52364"/>
    <cellStyle name="Обычный 3 19 24 2 3 2" xfId="52365"/>
    <cellStyle name="Обычный 3 19 24 2 3 2 2" xfId="52366"/>
    <cellStyle name="Обычный 3 19 24 2 3 2 2 2" xfId="52367"/>
    <cellStyle name="Обычный 3 19 24 2 3 2 2 2 2" xfId="52368"/>
    <cellStyle name="Обычный 3 19 24 2 3 2 2 3" xfId="52369"/>
    <cellStyle name="Обычный 3 19 24 2 3 2 3" xfId="52370"/>
    <cellStyle name="Обычный 3 19 24 2 3 2 3 2" xfId="52371"/>
    <cellStyle name="Обычный 3 19 24 2 3 2 4" xfId="52372"/>
    <cellStyle name="Обычный 3 19 24 2 3 3" xfId="52373"/>
    <cellStyle name="Обычный 3 19 24 2 3 3 2" xfId="52374"/>
    <cellStyle name="Обычный 3 19 24 2 3 3 2 2" xfId="52375"/>
    <cellStyle name="Обычный 3 19 24 2 3 3 3" xfId="52376"/>
    <cellStyle name="Обычный 3 19 24 2 3 4" xfId="52377"/>
    <cellStyle name="Обычный 3 19 24 2 3 4 2" xfId="52378"/>
    <cellStyle name="Обычный 3 19 24 2 3 5" xfId="52379"/>
    <cellStyle name="Обычный 3 19 24 2 4" xfId="52380"/>
    <cellStyle name="Обычный 3 19 24 2 4 2" xfId="52381"/>
    <cellStyle name="Обычный 3 19 24 2 4 2 2" xfId="52382"/>
    <cellStyle name="Обычный 3 19 24 2 4 2 2 2" xfId="52383"/>
    <cellStyle name="Обычный 3 19 24 2 4 2 3" xfId="52384"/>
    <cellStyle name="Обычный 3 19 24 2 4 3" xfId="52385"/>
    <cellStyle name="Обычный 3 19 24 2 4 3 2" xfId="52386"/>
    <cellStyle name="Обычный 3 19 24 2 4 4" xfId="52387"/>
    <cellStyle name="Обычный 3 19 24 2 5" xfId="52388"/>
    <cellStyle name="Обычный 3 19 24 2 5 2" xfId="52389"/>
    <cellStyle name="Обычный 3 19 24 2 5 2 2" xfId="52390"/>
    <cellStyle name="Обычный 3 19 24 2 5 3" xfId="52391"/>
    <cellStyle name="Обычный 3 19 24 2 6" xfId="52392"/>
    <cellStyle name="Обычный 3 19 24 2 6 2" xfId="52393"/>
    <cellStyle name="Обычный 3 19 24 2 7" xfId="52394"/>
    <cellStyle name="Обычный 3 19 24 3" xfId="52395"/>
    <cellStyle name="Обычный 3 19 24 3 2" xfId="52396"/>
    <cellStyle name="Обычный 3 19 24 3 2 2" xfId="52397"/>
    <cellStyle name="Обычный 3 19 24 3 2 2 2" xfId="52398"/>
    <cellStyle name="Обычный 3 19 24 3 2 2 2 2" xfId="52399"/>
    <cellStyle name="Обычный 3 19 24 3 2 2 3" xfId="52400"/>
    <cellStyle name="Обычный 3 19 24 3 2 3" xfId="52401"/>
    <cellStyle name="Обычный 3 19 24 3 2 3 2" xfId="52402"/>
    <cellStyle name="Обычный 3 19 24 3 2 4" xfId="52403"/>
    <cellStyle name="Обычный 3 19 24 3 3" xfId="52404"/>
    <cellStyle name="Обычный 3 19 24 3 3 2" xfId="52405"/>
    <cellStyle name="Обычный 3 19 24 3 3 2 2" xfId="52406"/>
    <cellStyle name="Обычный 3 19 24 3 3 3" xfId="52407"/>
    <cellStyle name="Обычный 3 19 24 3 4" xfId="52408"/>
    <cellStyle name="Обычный 3 19 24 3 4 2" xfId="52409"/>
    <cellStyle name="Обычный 3 19 24 3 5" xfId="52410"/>
    <cellStyle name="Обычный 3 19 24 4" xfId="52411"/>
    <cellStyle name="Обычный 3 19 24 4 2" xfId="52412"/>
    <cellStyle name="Обычный 3 19 24 4 2 2" xfId="52413"/>
    <cellStyle name="Обычный 3 19 24 4 2 2 2" xfId="52414"/>
    <cellStyle name="Обычный 3 19 24 4 2 2 2 2" xfId="52415"/>
    <cellStyle name="Обычный 3 19 24 4 2 2 3" xfId="52416"/>
    <cellStyle name="Обычный 3 19 24 4 2 3" xfId="52417"/>
    <cellStyle name="Обычный 3 19 24 4 2 3 2" xfId="52418"/>
    <cellStyle name="Обычный 3 19 24 4 2 4" xfId="52419"/>
    <cellStyle name="Обычный 3 19 24 4 3" xfId="52420"/>
    <cellStyle name="Обычный 3 19 24 4 3 2" xfId="52421"/>
    <cellStyle name="Обычный 3 19 24 4 3 2 2" xfId="52422"/>
    <cellStyle name="Обычный 3 19 24 4 3 3" xfId="52423"/>
    <cellStyle name="Обычный 3 19 24 4 4" xfId="52424"/>
    <cellStyle name="Обычный 3 19 24 4 4 2" xfId="52425"/>
    <cellStyle name="Обычный 3 19 24 4 5" xfId="52426"/>
    <cellStyle name="Обычный 3 19 24 5" xfId="52427"/>
    <cellStyle name="Обычный 3 19 24 5 2" xfId="52428"/>
    <cellStyle name="Обычный 3 19 24 5 2 2" xfId="52429"/>
    <cellStyle name="Обычный 3 19 24 5 2 2 2" xfId="52430"/>
    <cellStyle name="Обычный 3 19 24 5 2 3" xfId="52431"/>
    <cellStyle name="Обычный 3 19 24 5 3" xfId="52432"/>
    <cellStyle name="Обычный 3 19 24 5 3 2" xfId="52433"/>
    <cellStyle name="Обычный 3 19 24 5 4" xfId="52434"/>
    <cellStyle name="Обычный 3 19 24 6" xfId="52435"/>
    <cellStyle name="Обычный 3 19 24 6 2" xfId="52436"/>
    <cellStyle name="Обычный 3 19 24 6 2 2" xfId="52437"/>
    <cellStyle name="Обычный 3 19 24 6 3" xfId="52438"/>
    <cellStyle name="Обычный 3 19 24 7" xfId="52439"/>
    <cellStyle name="Обычный 3 19 24 7 2" xfId="52440"/>
    <cellStyle name="Обычный 3 19 24 8" xfId="52441"/>
    <cellStyle name="Обычный 3 19 25" xfId="52442"/>
    <cellStyle name="Обычный 3 19 25 2" xfId="52443"/>
    <cellStyle name="Обычный 3 19 25 2 2" xfId="52444"/>
    <cellStyle name="Обычный 3 19 25 2 2 2" xfId="52445"/>
    <cellStyle name="Обычный 3 19 25 2 2 2 2" xfId="52446"/>
    <cellStyle name="Обычный 3 19 25 2 2 2 2 2" xfId="52447"/>
    <cellStyle name="Обычный 3 19 25 2 2 2 2 2 2" xfId="52448"/>
    <cellStyle name="Обычный 3 19 25 2 2 2 2 3" xfId="52449"/>
    <cellStyle name="Обычный 3 19 25 2 2 2 3" xfId="52450"/>
    <cellStyle name="Обычный 3 19 25 2 2 2 3 2" xfId="52451"/>
    <cellStyle name="Обычный 3 19 25 2 2 2 4" xfId="52452"/>
    <cellStyle name="Обычный 3 19 25 2 2 3" xfId="52453"/>
    <cellStyle name="Обычный 3 19 25 2 2 3 2" xfId="52454"/>
    <cellStyle name="Обычный 3 19 25 2 2 3 2 2" xfId="52455"/>
    <cellStyle name="Обычный 3 19 25 2 2 3 3" xfId="52456"/>
    <cellStyle name="Обычный 3 19 25 2 2 4" xfId="52457"/>
    <cellStyle name="Обычный 3 19 25 2 2 4 2" xfId="52458"/>
    <cellStyle name="Обычный 3 19 25 2 2 5" xfId="52459"/>
    <cellStyle name="Обычный 3 19 25 2 3" xfId="52460"/>
    <cellStyle name="Обычный 3 19 25 2 3 2" xfId="52461"/>
    <cellStyle name="Обычный 3 19 25 2 3 2 2" xfId="52462"/>
    <cellStyle name="Обычный 3 19 25 2 3 2 2 2" xfId="52463"/>
    <cellStyle name="Обычный 3 19 25 2 3 2 2 2 2" xfId="52464"/>
    <cellStyle name="Обычный 3 19 25 2 3 2 2 3" xfId="52465"/>
    <cellStyle name="Обычный 3 19 25 2 3 2 3" xfId="52466"/>
    <cellStyle name="Обычный 3 19 25 2 3 2 3 2" xfId="52467"/>
    <cellStyle name="Обычный 3 19 25 2 3 2 4" xfId="52468"/>
    <cellStyle name="Обычный 3 19 25 2 3 3" xfId="52469"/>
    <cellStyle name="Обычный 3 19 25 2 3 3 2" xfId="52470"/>
    <cellStyle name="Обычный 3 19 25 2 3 3 2 2" xfId="52471"/>
    <cellStyle name="Обычный 3 19 25 2 3 3 3" xfId="52472"/>
    <cellStyle name="Обычный 3 19 25 2 3 4" xfId="52473"/>
    <cellStyle name="Обычный 3 19 25 2 3 4 2" xfId="52474"/>
    <cellStyle name="Обычный 3 19 25 2 3 5" xfId="52475"/>
    <cellStyle name="Обычный 3 19 25 2 4" xfId="52476"/>
    <cellStyle name="Обычный 3 19 25 2 4 2" xfId="52477"/>
    <cellStyle name="Обычный 3 19 25 2 4 2 2" xfId="52478"/>
    <cellStyle name="Обычный 3 19 25 2 4 2 2 2" xfId="52479"/>
    <cellStyle name="Обычный 3 19 25 2 4 2 3" xfId="52480"/>
    <cellStyle name="Обычный 3 19 25 2 4 3" xfId="52481"/>
    <cellStyle name="Обычный 3 19 25 2 4 3 2" xfId="52482"/>
    <cellStyle name="Обычный 3 19 25 2 4 4" xfId="52483"/>
    <cellStyle name="Обычный 3 19 25 2 5" xfId="52484"/>
    <cellStyle name="Обычный 3 19 25 2 5 2" xfId="52485"/>
    <cellStyle name="Обычный 3 19 25 2 5 2 2" xfId="52486"/>
    <cellStyle name="Обычный 3 19 25 2 5 3" xfId="52487"/>
    <cellStyle name="Обычный 3 19 25 2 6" xfId="52488"/>
    <cellStyle name="Обычный 3 19 25 2 6 2" xfId="52489"/>
    <cellStyle name="Обычный 3 19 25 2 7" xfId="52490"/>
    <cellStyle name="Обычный 3 19 25 3" xfId="52491"/>
    <cellStyle name="Обычный 3 19 25 3 2" xfId="52492"/>
    <cellStyle name="Обычный 3 19 25 3 2 2" xfId="52493"/>
    <cellStyle name="Обычный 3 19 25 3 2 2 2" xfId="52494"/>
    <cellStyle name="Обычный 3 19 25 3 2 2 2 2" xfId="52495"/>
    <cellStyle name="Обычный 3 19 25 3 2 2 3" xfId="52496"/>
    <cellStyle name="Обычный 3 19 25 3 2 3" xfId="52497"/>
    <cellStyle name="Обычный 3 19 25 3 2 3 2" xfId="52498"/>
    <cellStyle name="Обычный 3 19 25 3 2 4" xfId="52499"/>
    <cellStyle name="Обычный 3 19 25 3 3" xfId="52500"/>
    <cellStyle name="Обычный 3 19 25 3 3 2" xfId="52501"/>
    <cellStyle name="Обычный 3 19 25 3 3 2 2" xfId="52502"/>
    <cellStyle name="Обычный 3 19 25 3 3 3" xfId="52503"/>
    <cellStyle name="Обычный 3 19 25 3 4" xfId="52504"/>
    <cellStyle name="Обычный 3 19 25 3 4 2" xfId="52505"/>
    <cellStyle name="Обычный 3 19 25 3 5" xfId="52506"/>
    <cellStyle name="Обычный 3 19 25 4" xfId="52507"/>
    <cellStyle name="Обычный 3 19 25 4 2" xfId="52508"/>
    <cellStyle name="Обычный 3 19 25 4 2 2" xfId="52509"/>
    <cellStyle name="Обычный 3 19 25 4 2 2 2" xfId="52510"/>
    <cellStyle name="Обычный 3 19 25 4 2 2 2 2" xfId="52511"/>
    <cellStyle name="Обычный 3 19 25 4 2 2 3" xfId="52512"/>
    <cellStyle name="Обычный 3 19 25 4 2 3" xfId="52513"/>
    <cellStyle name="Обычный 3 19 25 4 2 3 2" xfId="52514"/>
    <cellStyle name="Обычный 3 19 25 4 2 4" xfId="52515"/>
    <cellStyle name="Обычный 3 19 25 4 3" xfId="52516"/>
    <cellStyle name="Обычный 3 19 25 4 3 2" xfId="52517"/>
    <cellStyle name="Обычный 3 19 25 4 3 2 2" xfId="52518"/>
    <cellStyle name="Обычный 3 19 25 4 3 3" xfId="52519"/>
    <cellStyle name="Обычный 3 19 25 4 4" xfId="52520"/>
    <cellStyle name="Обычный 3 19 25 4 4 2" xfId="52521"/>
    <cellStyle name="Обычный 3 19 25 4 5" xfId="52522"/>
    <cellStyle name="Обычный 3 19 25 5" xfId="52523"/>
    <cellStyle name="Обычный 3 19 25 5 2" xfId="52524"/>
    <cellStyle name="Обычный 3 19 25 5 2 2" xfId="52525"/>
    <cellStyle name="Обычный 3 19 25 5 2 2 2" xfId="52526"/>
    <cellStyle name="Обычный 3 19 25 5 2 3" xfId="52527"/>
    <cellStyle name="Обычный 3 19 25 5 3" xfId="52528"/>
    <cellStyle name="Обычный 3 19 25 5 3 2" xfId="52529"/>
    <cellStyle name="Обычный 3 19 25 5 4" xfId="52530"/>
    <cellStyle name="Обычный 3 19 25 6" xfId="52531"/>
    <cellStyle name="Обычный 3 19 25 6 2" xfId="52532"/>
    <cellStyle name="Обычный 3 19 25 6 2 2" xfId="52533"/>
    <cellStyle name="Обычный 3 19 25 6 3" xfId="52534"/>
    <cellStyle name="Обычный 3 19 25 7" xfId="52535"/>
    <cellStyle name="Обычный 3 19 25 7 2" xfId="52536"/>
    <cellStyle name="Обычный 3 19 25 8" xfId="52537"/>
    <cellStyle name="Обычный 3 19 26" xfId="52538"/>
    <cellStyle name="Обычный 3 19 26 2" xfId="52539"/>
    <cellStyle name="Обычный 3 19 26 2 2" xfId="52540"/>
    <cellStyle name="Обычный 3 19 26 2 2 2" xfId="52541"/>
    <cellStyle name="Обычный 3 19 26 2 2 2 2" xfId="52542"/>
    <cellStyle name="Обычный 3 19 26 2 2 2 2 2" xfId="52543"/>
    <cellStyle name="Обычный 3 19 26 2 2 2 3" xfId="52544"/>
    <cellStyle name="Обычный 3 19 26 2 2 3" xfId="52545"/>
    <cellStyle name="Обычный 3 19 26 2 2 3 2" xfId="52546"/>
    <cellStyle name="Обычный 3 19 26 2 2 4" xfId="52547"/>
    <cellStyle name="Обычный 3 19 26 2 3" xfId="52548"/>
    <cellStyle name="Обычный 3 19 26 2 3 2" xfId="52549"/>
    <cellStyle name="Обычный 3 19 26 2 3 2 2" xfId="52550"/>
    <cellStyle name="Обычный 3 19 26 2 3 3" xfId="52551"/>
    <cellStyle name="Обычный 3 19 26 2 4" xfId="52552"/>
    <cellStyle name="Обычный 3 19 26 2 4 2" xfId="52553"/>
    <cellStyle name="Обычный 3 19 26 2 5" xfId="52554"/>
    <cellStyle name="Обычный 3 19 26 3" xfId="52555"/>
    <cellStyle name="Обычный 3 19 26 3 2" xfId="52556"/>
    <cellStyle name="Обычный 3 19 26 3 2 2" xfId="52557"/>
    <cellStyle name="Обычный 3 19 26 3 2 2 2" xfId="52558"/>
    <cellStyle name="Обычный 3 19 26 3 2 2 2 2" xfId="52559"/>
    <cellStyle name="Обычный 3 19 26 3 2 2 3" xfId="52560"/>
    <cellStyle name="Обычный 3 19 26 3 2 3" xfId="52561"/>
    <cellStyle name="Обычный 3 19 26 3 2 3 2" xfId="52562"/>
    <cellStyle name="Обычный 3 19 26 3 2 4" xfId="52563"/>
    <cellStyle name="Обычный 3 19 26 3 3" xfId="52564"/>
    <cellStyle name="Обычный 3 19 26 3 3 2" xfId="52565"/>
    <cellStyle name="Обычный 3 19 26 3 3 2 2" xfId="52566"/>
    <cellStyle name="Обычный 3 19 26 3 3 3" xfId="52567"/>
    <cellStyle name="Обычный 3 19 26 3 4" xfId="52568"/>
    <cellStyle name="Обычный 3 19 26 3 4 2" xfId="52569"/>
    <cellStyle name="Обычный 3 19 26 3 5" xfId="52570"/>
    <cellStyle name="Обычный 3 19 26 4" xfId="52571"/>
    <cellStyle name="Обычный 3 19 26 4 2" xfId="52572"/>
    <cellStyle name="Обычный 3 19 26 4 2 2" xfId="52573"/>
    <cellStyle name="Обычный 3 19 26 4 2 2 2" xfId="52574"/>
    <cellStyle name="Обычный 3 19 26 4 2 3" xfId="52575"/>
    <cellStyle name="Обычный 3 19 26 4 3" xfId="52576"/>
    <cellStyle name="Обычный 3 19 26 4 3 2" xfId="52577"/>
    <cellStyle name="Обычный 3 19 26 4 4" xfId="52578"/>
    <cellStyle name="Обычный 3 19 26 5" xfId="52579"/>
    <cellStyle name="Обычный 3 19 26 5 2" xfId="52580"/>
    <cellStyle name="Обычный 3 19 26 5 2 2" xfId="52581"/>
    <cellStyle name="Обычный 3 19 26 5 3" xfId="52582"/>
    <cellStyle name="Обычный 3 19 26 6" xfId="52583"/>
    <cellStyle name="Обычный 3 19 26 6 2" xfId="52584"/>
    <cellStyle name="Обычный 3 19 26 7" xfId="52585"/>
    <cellStyle name="Обычный 3 19 27" xfId="52586"/>
    <cellStyle name="Обычный 3 19 27 2" xfId="52587"/>
    <cellStyle name="Обычный 3 19 27 2 2" xfId="52588"/>
    <cellStyle name="Обычный 3 19 27 2 2 2" xfId="52589"/>
    <cellStyle name="Обычный 3 19 27 2 2 2 2" xfId="52590"/>
    <cellStyle name="Обычный 3 19 27 2 2 3" xfId="52591"/>
    <cellStyle name="Обычный 3 19 27 2 3" xfId="52592"/>
    <cellStyle name="Обычный 3 19 27 2 3 2" xfId="52593"/>
    <cellStyle name="Обычный 3 19 27 2 4" xfId="52594"/>
    <cellStyle name="Обычный 3 19 27 3" xfId="52595"/>
    <cellStyle name="Обычный 3 19 27 3 2" xfId="52596"/>
    <cellStyle name="Обычный 3 19 27 3 2 2" xfId="52597"/>
    <cellStyle name="Обычный 3 19 27 3 3" xfId="52598"/>
    <cellStyle name="Обычный 3 19 27 4" xfId="52599"/>
    <cellStyle name="Обычный 3 19 27 4 2" xfId="52600"/>
    <cellStyle name="Обычный 3 19 27 5" xfId="52601"/>
    <cellStyle name="Обычный 3 19 28" xfId="52602"/>
    <cellStyle name="Обычный 3 19 28 2" xfId="52603"/>
    <cellStyle name="Обычный 3 19 28 2 2" xfId="52604"/>
    <cellStyle name="Обычный 3 19 28 2 2 2" xfId="52605"/>
    <cellStyle name="Обычный 3 19 28 2 2 2 2" xfId="52606"/>
    <cellStyle name="Обычный 3 19 28 2 2 3" xfId="52607"/>
    <cellStyle name="Обычный 3 19 28 2 3" xfId="52608"/>
    <cellStyle name="Обычный 3 19 28 2 3 2" xfId="52609"/>
    <cellStyle name="Обычный 3 19 28 2 4" xfId="52610"/>
    <cellStyle name="Обычный 3 19 28 3" xfId="52611"/>
    <cellStyle name="Обычный 3 19 28 3 2" xfId="52612"/>
    <cellStyle name="Обычный 3 19 28 3 2 2" xfId="52613"/>
    <cellStyle name="Обычный 3 19 28 3 3" xfId="52614"/>
    <cellStyle name="Обычный 3 19 28 4" xfId="52615"/>
    <cellStyle name="Обычный 3 19 28 4 2" xfId="52616"/>
    <cellStyle name="Обычный 3 19 28 5" xfId="52617"/>
    <cellStyle name="Обычный 3 19 29" xfId="52618"/>
    <cellStyle name="Обычный 3 19 29 2" xfId="52619"/>
    <cellStyle name="Обычный 3 19 29 2 2" xfId="52620"/>
    <cellStyle name="Обычный 3 19 29 2 2 2" xfId="52621"/>
    <cellStyle name="Обычный 3 19 29 2 3" xfId="52622"/>
    <cellStyle name="Обычный 3 19 29 3" xfId="52623"/>
    <cellStyle name="Обычный 3 19 29 3 2" xfId="52624"/>
    <cellStyle name="Обычный 3 19 29 4" xfId="52625"/>
    <cellStyle name="Обычный 3 19 3" xfId="52626"/>
    <cellStyle name="Обычный 3 19 3 2" xfId="52627"/>
    <cellStyle name="Обычный 3 19 3 2 2" xfId="52628"/>
    <cellStyle name="Обычный 3 19 3 2 2 2" xfId="52629"/>
    <cellStyle name="Обычный 3 19 3 2 2 2 2" xfId="52630"/>
    <cellStyle name="Обычный 3 19 3 2 2 2 2 2" xfId="52631"/>
    <cellStyle name="Обычный 3 19 3 2 2 2 2 2 2" xfId="52632"/>
    <cellStyle name="Обычный 3 19 3 2 2 2 2 3" xfId="52633"/>
    <cellStyle name="Обычный 3 19 3 2 2 2 3" xfId="52634"/>
    <cellStyle name="Обычный 3 19 3 2 2 2 3 2" xfId="52635"/>
    <cellStyle name="Обычный 3 19 3 2 2 2 4" xfId="52636"/>
    <cellStyle name="Обычный 3 19 3 2 2 3" xfId="52637"/>
    <cellStyle name="Обычный 3 19 3 2 2 3 2" xfId="52638"/>
    <cellStyle name="Обычный 3 19 3 2 2 3 2 2" xfId="52639"/>
    <cellStyle name="Обычный 3 19 3 2 2 3 3" xfId="52640"/>
    <cellStyle name="Обычный 3 19 3 2 2 4" xfId="52641"/>
    <cellStyle name="Обычный 3 19 3 2 2 4 2" xfId="52642"/>
    <cellStyle name="Обычный 3 19 3 2 2 5" xfId="52643"/>
    <cellStyle name="Обычный 3 19 3 2 3" xfId="52644"/>
    <cellStyle name="Обычный 3 19 3 2 3 2" xfId="52645"/>
    <cellStyle name="Обычный 3 19 3 2 3 2 2" xfId="52646"/>
    <cellStyle name="Обычный 3 19 3 2 3 2 2 2" xfId="52647"/>
    <cellStyle name="Обычный 3 19 3 2 3 2 2 2 2" xfId="52648"/>
    <cellStyle name="Обычный 3 19 3 2 3 2 2 3" xfId="52649"/>
    <cellStyle name="Обычный 3 19 3 2 3 2 3" xfId="52650"/>
    <cellStyle name="Обычный 3 19 3 2 3 2 3 2" xfId="52651"/>
    <cellStyle name="Обычный 3 19 3 2 3 2 4" xfId="52652"/>
    <cellStyle name="Обычный 3 19 3 2 3 3" xfId="52653"/>
    <cellStyle name="Обычный 3 19 3 2 3 3 2" xfId="52654"/>
    <cellStyle name="Обычный 3 19 3 2 3 3 2 2" xfId="52655"/>
    <cellStyle name="Обычный 3 19 3 2 3 3 3" xfId="52656"/>
    <cellStyle name="Обычный 3 19 3 2 3 4" xfId="52657"/>
    <cellStyle name="Обычный 3 19 3 2 3 4 2" xfId="52658"/>
    <cellStyle name="Обычный 3 19 3 2 3 5" xfId="52659"/>
    <cellStyle name="Обычный 3 19 3 2 4" xfId="52660"/>
    <cellStyle name="Обычный 3 19 3 2 4 2" xfId="52661"/>
    <cellStyle name="Обычный 3 19 3 2 4 2 2" xfId="52662"/>
    <cellStyle name="Обычный 3 19 3 2 4 2 2 2" xfId="52663"/>
    <cellStyle name="Обычный 3 19 3 2 4 2 3" xfId="52664"/>
    <cellStyle name="Обычный 3 19 3 2 4 3" xfId="52665"/>
    <cellStyle name="Обычный 3 19 3 2 4 3 2" xfId="52666"/>
    <cellStyle name="Обычный 3 19 3 2 4 4" xfId="52667"/>
    <cellStyle name="Обычный 3 19 3 2 5" xfId="52668"/>
    <cellStyle name="Обычный 3 19 3 2 5 2" xfId="52669"/>
    <cellStyle name="Обычный 3 19 3 2 5 2 2" xfId="52670"/>
    <cellStyle name="Обычный 3 19 3 2 5 3" xfId="52671"/>
    <cellStyle name="Обычный 3 19 3 2 6" xfId="52672"/>
    <cellStyle name="Обычный 3 19 3 2 6 2" xfId="52673"/>
    <cellStyle name="Обычный 3 19 3 2 7" xfId="52674"/>
    <cellStyle name="Обычный 3 19 3 3" xfId="52675"/>
    <cellStyle name="Обычный 3 19 3 3 2" xfId="52676"/>
    <cellStyle name="Обычный 3 19 3 3 2 2" xfId="52677"/>
    <cellStyle name="Обычный 3 19 3 3 2 2 2" xfId="52678"/>
    <cellStyle name="Обычный 3 19 3 3 2 2 2 2" xfId="52679"/>
    <cellStyle name="Обычный 3 19 3 3 2 2 3" xfId="52680"/>
    <cellStyle name="Обычный 3 19 3 3 2 3" xfId="52681"/>
    <cellStyle name="Обычный 3 19 3 3 2 3 2" xfId="52682"/>
    <cellStyle name="Обычный 3 19 3 3 2 4" xfId="52683"/>
    <cellStyle name="Обычный 3 19 3 3 3" xfId="52684"/>
    <cellStyle name="Обычный 3 19 3 3 3 2" xfId="52685"/>
    <cellStyle name="Обычный 3 19 3 3 3 2 2" xfId="52686"/>
    <cellStyle name="Обычный 3 19 3 3 3 3" xfId="52687"/>
    <cellStyle name="Обычный 3 19 3 3 4" xfId="52688"/>
    <cellStyle name="Обычный 3 19 3 3 4 2" xfId="52689"/>
    <cellStyle name="Обычный 3 19 3 3 5" xfId="52690"/>
    <cellStyle name="Обычный 3 19 3 4" xfId="52691"/>
    <cellStyle name="Обычный 3 19 3 4 2" xfId="52692"/>
    <cellStyle name="Обычный 3 19 3 4 2 2" xfId="52693"/>
    <cellStyle name="Обычный 3 19 3 4 2 2 2" xfId="52694"/>
    <cellStyle name="Обычный 3 19 3 4 2 2 2 2" xfId="52695"/>
    <cellStyle name="Обычный 3 19 3 4 2 2 3" xfId="52696"/>
    <cellStyle name="Обычный 3 19 3 4 2 3" xfId="52697"/>
    <cellStyle name="Обычный 3 19 3 4 2 3 2" xfId="52698"/>
    <cellStyle name="Обычный 3 19 3 4 2 4" xfId="52699"/>
    <cellStyle name="Обычный 3 19 3 4 3" xfId="52700"/>
    <cellStyle name="Обычный 3 19 3 4 3 2" xfId="52701"/>
    <cellStyle name="Обычный 3 19 3 4 3 2 2" xfId="52702"/>
    <cellStyle name="Обычный 3 19 3 4 3 3" xfId="52703"/>
    <cellStyle name="Обычный 3 19 3 4 4" xfId="52704"/>
    <cellStyle name="Обычный 3 19 3 4 4 2" xfId="52705"/>
    <cellStyle name="Обычный 3 19 3 4 5" xfId="52706"/>
    <cellStyle name="Обычный 3 19 3 5" xfId="52707"/>
    <cellStyle name="Обычный 3 19 3 5 2" xfId="52708"/>
    <cellStyle name="Обычный 3 19 3 5 2 2" xfId="52709"/>
    <cellStyle name="Обычный 3 19 3 5 2 2 2" xfId="52710"/>
    <cellStyle name="Обычный 3 19 3 5 2 3" xfId="52711"/>
    <cellStyle name="Обычный 3 19 3 5 3" xfId="52712"/>
    <cellStyle name="Обычный 3 19 3 5 3 2" xfId="52713"/>
    <cellStyle name="Обычный 3 19 3 5 4" xfId="52714"/>
    <cellStyle name="Обычный 3 19 3 6" xfId="52715"/>
    <cellStyle name="Обычный 3 19 3 6 2" xfId="52716"/>
    <cellStyle name="Обычный 3 19 3 6 2 2" xfId="52717"/>
    <cellStyle name="Обычный 3 19 3 6 3" xfId="52718"/>
    <cellStyle name="Обычный 3 19 3 7" xfId="52719"/>
    <cellStyle name="Обычный 3 19 3 7 2" xfId="52720"/>
    <cellStyle name="Обычный 3 19 3 8" xfId="52721"/>
    <cellStyle name="Обычный 3 19 30" xfId="52722"/>
    <cellStyle name="Обычный 3 19 30 2" xfId="52723"/>
    <cellStyle name="Обычный 3 19 30 2 2" xfId="52724"/>
    <cellStyle name="Обычный 3 19 30 3" xfId="52725"/>
    <cellStyle name="Обычный 3 19 31" xfId="52726"/>
    <cellStyle name="Обычный 3 19 31 2" xfId="52727"/>
    <cellStyle name="Обычный 3 19 32" xfId="52728"/>
    <cellStyle name="Обычный 3 19 4" xfId="52729"/>
    <cellStyle name="Обычный 3 19 4 2" xfId="52730"/>
    <cellStyle name="Обычный 3 19 4 2 2" xfId="52731"/>
    <cellStyle name="Обычный 3 19 4 2 2 2" xfId="52732"/>
    <cellStyle name="Обычный 3 19 4 2 2 2 2" xfId="52733"/>
    <cellStyle name="Обычный 3 19 4 2 2 2 2 2" xfId="52734"/>
    <cellStyle name="Обычный 3 19 4 2 2 2 2 2 2" xfId="52735"/>
    <cellStyle name="Обычный 3 19 4 2 2 2 2 3" xfId="52736"/>
    <cellStyle name="Обычный 3 19 4 2 2 2 3" xfId="52737"/>
    <cellStyle name="Обычный 3 19 4 2 2 2 3 2" xfId="52738"/>
    <cellStyle name="Обычный 3 19 4 2 2 2 4" xfId="52739"/>
    <cellStyle name="Обычный 3 19 4 2 2 3" xfId="52740"/>
    <cellStyle name="Обычный 3 19 4 2 2 3 2" xfId="52741"/>
    <cellStyle name="Обычный 3 19 4 2 2 3 2 2" xfId="52742"/>
    <cellStyle name="Обычный 3 19 4 2 2 3 3" xfId="52743"/>
    <cellStyle name="Обычный 3 19 4 2 2 4" xfId="52744"/>
    <cellStyle name="Обычный 3 19 4 2 2 4 2" xfId="52745"/>
    <cellStyle name="Обычный 3 19 4 2 2 5" xfId="52746"/>
    <cellStyle name="Обычный 3 19 4 2 3" xfId="52747"/>
    <cellStyle name="Обычный 3 19 4 2 3 2" xfId="52748"/>
    <cellStyle name="Обычный 3 19 4 2 3 2 2" xfId="52749"/>
    <cellStyle name="Обычный 3 19 4 2 3 2 2 2" xfId="52750"/>
    <cellStyle name="Обычный 3 19 4 2 3 2 2 2 2" xfId="52751"/>
    <cellStyle name="Обычный 3 19 4 2 3 2 2 3" xfId="52752"/>
    <cellStyle name="Обычный 3 19 4 2 3 2 3" xfId="52753"/>
    <cellStyle name="Обычный 3 19 4 2 3 2 3 2" xfId="52754"/>
    <cellStyle name="Обычный 3 19 4 2 3 2 4" xfId="52755"/>
    <cellStyle name="Обычный 3 19 4 2 3 3" xfId="52756"/>
    <cellStyle name="Обычный 3 19 4 2 3 3 2" xfId="52757"/>
    <cellStyle name="Обычный 3 19 4 2 3 3 2 2" xfId="52758"/>
    <cellStyle name="Обычный 3 19 4 2 3 3 3" xfId="52759"/>
    <cellStyle name="Обычный 3 19 4 2 3 4" xfId="52760"/>
    <cellStyle name="Обычный 3 19 4 2 3 4 2" xfId="52761"/>
    <cellStyle name="Обычный 3 19 4 2 3 5" xfId="52762"/>
    <cellStyle name="Обычный 3 19 4 2 4" xfId="52763"/>
    <cellStyle name="Обычный 3 19 4 2 4 2" xfId="52764"/>
    <cellStyle name="Обычный 3 19 4 2 4 2 2" xfId="52765"/>
    <cellStyle name="Обычный 3 19 4 2 4 2 2 2" xfId="52766"/>
    <cellStyle name="Обычный 3 19 4 2 4 2 3" xfId="52767"/>
    <cellStyle name="Обычный 3 19 4 2 4 3" xfId="52768"/>
    <cellStyle name="Обычный 3 19 4 2 4 3 2" xfId="52769"/>
    <cellStyle name="Обычный 3 19 4 2 4 4" xfId="52770"/>
    <cellStyle name="Обычный 3 19 4 2 5" xfId="52771"/>
    <cellStyle name="Обычный 3 19 4 2 5 2" xfId="52772"/>
    <cellStyle name="Обычный 3 19 4 2 5 2 2" xfId="52773"/>
    <cellStyle name="Обычный 3 19 4 2 5 3" xfId="52774"/>
    <cellStyle name="Обычный 3 19 4 2 6" xfId="52775"/>
    <cellStyle name="Обычный 3 19 4 2 6 2" xfId="52776"/>
    <cellStyle name="Обычный 3 19 4 2 7" xfId="52777"/>
    <cellStyle name="Обычный 3 19 4 3" xfId="52778"/>
    <cellStyle name="Обычный 3 19 4 3 2" xfId="52779"/>
    <cellStyle name="Обычный 3 19 4 3 2 2" xfId="52780"/>
    <cellStyle name="Обычный 3 19 4 3 2 2 2" xfId="52781"/>
    <cellStyle name="Обычный 3 19 4 3 2 2 2 2" xfId="52782"/>
    <cellStyle name="Обычный 3 19 4 3 2 2 3" xfId="52783"/>
    <cellStyle name="Обычный 3 19 4 3 2 3" xfId="52784"/>
    <cellStyle name="Обычный 3 19 4 3 2 3 2" xfId="52785"/>
    <cellStyle name="Обычный 3 19 4 3 2 4" xfId="52786"/>
    <cellStyle name="Обычный 3 19 4 3 3" xfId="52787"/>
    <cellStyle name="Обычный 3 19 4 3 3 2" xfId="52788"/>
    <cellStyle name="Обычный 3 19 4 3 3 2 2" xfId="52789"/>
    <cellStyle name="Обычный 3 19 4 3 3 3" xfId="52790"/>
    <cellStyle name="Обычный 3 19 4 3 4" xfId="52791"/>
    <cellStyle name="Обычный 3 19 4 3 4 2" xfId="52792"/>
    <cellStyle name="Обычный 3 19 4 3 5" xfId="52793"/>
    <cellStyle name="Обычный 3 19 4 4" xfId="52794"/>
    <cellStyle name="Обычный 3 19 4 4 2" xfId="52795"/>
    <cellStyle name="Обычный 3 19 4 4 2 2" xfId="52796"/>
    <cellStyle name="Обычный 3 19 4 4 2 2 2" xfId="52797"/>
    <cellStyle name="Обычный 3 19 4 4 2 2 2 2" xfId="52798"/>
    <cellStyle name="Обычный 3 19 4 4 2 2 3" xfId="52799"/>
    <cellStyle name="Обычный 3 19 4 4 2 3" xfId="52800"/>
    <cellStyle name="Обычный 3 19 4 4 2 3 2" xfId="52801"/>
    <cellStyle name="Обычный 3 19 4 4 2 4" xfId="52802"/>
    <cellStyle name="Обычный 3 19 4 4 3" xfId="52803"/>
    <cellStyle name="Обычный 3 19 4 4 3 2" xfId="52804"/>
    <cellStyle name="Обычный 3 19 4 4 3 2 2" xfId="52805"/>
    <cellStyle name="Обычный 3 19 4 4 3 3" xfId="52806"/>
    <cellStyle name="Обычный 3 19 4 4 4" xfId="52807"/>
    <cellStyle name="Обычный 3 19 4 4 4 2" xfId="52808"/>
    <cellStyle name="Обычный 3 19 4 4 5" xfId="52809"/>
    <cellStyle name="Обычный 3 19 4 5" xfId="52810"/>
    <cellStyle name="Обычный 3 19 4 5 2" xfId="52811"/>
    <cellStyle name="Обычный 3 19 4 5 2 2" xfId="52812"/>
    <cellStyle name="Обычный 3 19 4 5 2 2 2" xfId="52813"/>
    <cellStyle name="Обычный 3 19 4 5 2 3" xfId="52814"/>
    <cellStyle name="Обычный 3 19 4 5 3" xfId="52815"/>
    <cellStyle name="Обычный 3 19 4 5 3 2" xfId="52816"/>
    <cellStyle name="Обычный 3 19 4 5 4" xfId="52817"/>
    <cellStyle name="Обычный 3 19 4 6" xfId="52818"/>
    <cellStyle name="Обычный 3 19 4 6 2" xfId="52819"/>
    <cellStyle name="Обычный 3 19 4 6 2 2" xfId="52820"/>
    <cellStyle name="Обычный 3 19 4 6 3" xfId="52821"/>
    <cellStyle name="Обычный 3 19 4 7" xfId="52822"/>
    <cellStyle name="Обычный 3 19 4 7 2" xfId="52823"/>
    <cellStyle name="Обычный 3 19 4 8" xfId="52824"/>
    <cellStyle name="Обычный 3 19 5" xfId="52825"/>
    <cellStyle name="Обычный 3 19 5 2" xfId="52826"/>
    <cellStyle name="Обычный 3 19 5 2 2" xfId="52827"/>
    <cellStyle name="Обычный 3 19 5 2 2 2" xfId="52828"/>
    <cellStyle name="Обычный 3 19 5 2 2 2 2" xfId="52829"/>
    <cellStyle name="Обычный 3 19 5 2 2 2 2 2" xfId="52830"/>
    <cellStyle name="Обычный 3 19 5 2 2 2 2 2 2" xfId="52831"/>
    <cellStyle name="Обычный 3 19 5 2 2 2 2 3" xfId="52832"/>
    <cellStyle name="Обычный 3 19 5 2 2 2 3" xfId="52833"/>
    <cellStyle name="Обычный 3 19 5 2 2 2 3 2" xfId="52834"/>
    <cellStyle name="Обычный 3 19 5 2 2 2 4" xfId="52835"/>
    <cellStyle name="Обычный 3 19 5 2 2 3" xfId="52836"/>
    <cellStyle name="Обычный 3 19 5 2 2 3 2" xfId="52837"/>
    <cellStyle name="Обычный 3 19 5 2 2 3 2 2" xfId="52838"/>
    <cellStyle name="Обычный 3 19 5 2 2 3 3" xfId="52839"/>
    <cellStyle name="Обычный 3 19 5 2 2 4" xfId="52840"/>
    <cellStyle name="Обычный 3 19 5 2 2 4 2" xfId="52841"/>
    <cellStyle name="Обычный 3 19 5 2 2 5" xfId="52842"/>
    <cellStyle name="Обычный 3 19 5 2 3" xfId="52843"/>
    <cellStyle name="Обычный 3 19 5 2 3 2" xfId="52844"/>
    <cellStyle name="Обычный 3 19 5 2 3 2 2" xfId="52845"/>
    <cellStyle name="Обычный 3 19 5 2 3 2 2 2" xfId="52846"/>
    <cellStyle name="Обычный 3 19 5 2 3 2 2 2 2" xfId="52847"/>
    <cellStyle name="Обычный 3 19 5 2 3 2 2 3" xfId="52848"/>
    <cellStyle name="Обычный 3 19 5 2 3 2 3" xfId="52849"/>
    <cellStyle name="Обычный 3 19 5 2 3 2 3 2" xfId="52850"/>
    <cellStyle name="Обычный 3 19 5 2 3 2 4" xfId="52851"/>
    <cellStyle name="Обычный 3 19 5 2 3 3" xfId="52852"/>
    <cellStyle name="Обычный 3 19 5 2 3 3 2" xfId="52853"/>
    <cellStyle name="Обычный 3 19 5 2 3 3 2 2" xfId="52854"/>
    <cellStyle name="Обычный 3 19 5 2 3 3 3" xfId="52855"/>
    <cellStyle name="Обычный 3 19 5 2 3 4" xfId="52856"/>
    <cellStyle name="Обычный 3 19 5 2 3 4 2" xfId="52857"/>
    <cellStyle name="Обычный 3 19 5 2 3 5" xfId="52858"/>
    <cellStyle name="Обычный 3 19 5 2 4" xfId="52859"/>
    <cellStyle name="Обычный 3 19 5 2 4 2" xfId="52860"/>
    <cellStyle name="Обычный 3 19 5 2 4 2 2" xfId="52861"/>
    <cellStyle name="Обычный 3 19 5 2 4 2 2 2" xfId="52862"/>
    <cellStyle name="Обычный 3 19 5 2 4 2 3" xfId="52863"/>
    <cellStyle name="Обычный 3 19 5 2 4 3" xfId="52864"/>
    <cellStyle name="Обычный 3 19 5 2 4 3 2" xfId="52865"/>
    <cellStyle name="Обычный 3 19 5 2 4 4" xfId="52866"/>
    <cellStyle name="Обычный 3 19 5 2 5" xfId="52867"/>
    <cellStyle name="Обычный 3 19 5 2 5 2" xfId="52868"/>
    <cellStyle name="Обычный 3 19 5 2 5 2 2" xfId="52869"/>
    <cellStyle name="Обычный 3 19 5 2 5 3" xfId="52870"/>
    <cellStyle name="Обычный 3 19 5 2 6" xfId="52871"/>
    <cellStyle name="Обычный 3 19 5 2 6 2" xfId="52872"/>
    <cellStyle name="Обычный 3 19 5 2 7" xfId="52873"/>
    <cellStyle name="Обычный 3 19 5 3" xfId="52874"/>
    <cellStyle name="Обычный 3 19 5 3 2" xfId="52875"/>
    <cellStyle name="Обычный 3 19 5 3 2 2" xfId="52876"/>
    <cellStyle name="Обычный 3 19 5 3 2 2 2" xfId="52877"/>
    <cellStyle name="Обычный 3 19 5 3 2 2 2 2" xfId="52878"/>
    <cellStyle name="Обычный 3 19 5 3 2 2 3" xfId="52879"/>
    <cellStyle name="Обычный 3 19 5 3 2 3" xfId="52880"/>
    <cellStyle name="Обычный 3 19 5 3 2 3 2" xfId="52881"/>
    <cellStyle name="Обычный 3 19 5 3 2 4" xfId="52882"/>
    <cellStyle name="Обычный 3 19 5 3 3" xfId="52883"/>
    <cellStyle name="Обычный 3 19 5 3 3 2" xfId="52884"/>
    <cellStyle name="Обычный 3 19 5 3 3 2 2" xfId="52885"/>
    <cellStyle name="Обычный 3 19 5 3 3 3" xfId="52886"/>
    <cellStyle name="Обычный 3 19 5 3 4" xfId="52887"/>
    <cellStyle name="Обычный 3 19 5 3 4 2" xfId="52888"/>
    <cellStyle name="Обычный 3 19 5 3 5" xfId="52889"/>
    <cellStyle name="Обычный 3 19 5 4" xfId="52890"/>
    <cellStyle name="Обычный 3 19 5 4 2" xfId="52891"/>
    <cellStyle name="Обычный 3 19 5 4 2 2" xfId="52892"/>
    <cellStyle name="Обычный 3 19 5 4 2 2 2" xfId="52893"/>
    <cellStyle name="Обычный 3 19 5 4 2 2 2 2" xfId="52894"/>
    <cellStyle name="Обычный 3 19 5 4 2 2 3" xfId="52895"/>
    <cellStyle name="Обычный 3 19 5 4 2 3" xfId="52896"/>
    <cellStyle name="Обычный 3 19 5 4 2 3 2" xfId="52897"/>
    <cellStyle name="Обычный 3 19 5 4 2 4" xfId="52898"/>
    <cellStyle name="Обычный 3 19 5 4 3" xfId="52899"/>
    <cellStyle name="Обычный 3 19 5 4 3 2" xfId="52900"/>
    <cellStyle name="Обычный 3 19 5 4 3 2 2" xfId="52901"/>
    <cellStyle name="Обычный 3 19 5 4 3 3" xfId="52902"/>
    <cellStyle name="Обычный 3 19 5 4 4" xfId="52903"/>
    <cellStyle name="Обычный 3 19 5 4 4 2" xfId="52904"/>
    <cellStyle name="Обычный 3 19 5 4 5" xfId="52905"/>
    <cellStyle name="Обычный 3 19 5 5" xfId="52906"/>
    <cellStyle name="Обычный 3 19 5 5 2" xfId="52907"/>
    <cellStyle name="Обычный 3 19 5 5 2 2" xfId="52908"/>
    <cellStyle name="Обычный 3 19 5 5 2 2 2" xfId="52909"/>
    <cellStyle name="Обычный 3 19 5 5 2 3" xfId="52910"/>
    <cellStyle name="Обычный 3 19 5 5 3" xfId="52911"/>
    <cellStyle name="Обычный 3 19 5 5 3 2" xfId="52912"/>
    <cellStyle name="Обычный 3 19 5 5 4" xfId="52913"/>
    <cellStyle name="Обычный 3 19 5 6" xfId="52914"/>
    <cellStyle name="Обычный 3 19 5 6 2" xfId="52915"/>
    <cellStyle name="Обычный 3 19 5 6 2 2" xfId="52916"/>
    <cellStyle name="Обычный 3 19 5 6 3" xfId="52917"/>
    <cellStyle name="Обычный 3 19 5 7" xfId="52918"/>
    <cellStyle name="Обычный 3 19 5 7 2" xfId="52919"/>
    <cellStyle name="Обычный 3 19 5 8" xfId="52920"/>
    <cellStyle name="Обычный 3 19 6" xfId="52921"/>
    <cellStyle name="Обычный 3 19 6 2" xfId="52922"/>
    <cellStyle name="Обычный 3 19 6 2 2" xfId="52923"/>
    <cellStyle name="Обычный 3 19 6 2 2 2" xfId="52924"/>
    <cellStyle name="Обычный 3 19 6 2 2 2 2" xfId="52925"/>
    <cellStyle name="Обычный 3 19 6 2 2 2 2 2" xfId="52926"/>
    <cellStyle name="Обычный 3 19 6 2 2 2 2 2 2" xfId="52927"/>
    <cellStyle name="Обычный 3 19 6 2 2 2 2 3" xfId="52928"/>
    <cellStyle name="Обычный 3 19 6 2 2 2 3" xfId="52929"/>
    <cellStyle name="Обычный 3 19 6 2 2 2 3 2" xfId="52930"/>
    <cellStyle name="Обычный 3 19 6 2 2 2 4" xfId="52931"/>
    <cellStyle name="Обычный 3 19 6 2 2 3" xfId="52932"/>
    <cellStyle name="Обычный 3 19 6 2 2 3 2" xfId="52933"/>
    <cellStyle name="Обычный 3 19 6 2 2 3 2 2" xfId="52934"/>
    <cellStyle name="Обычный 3 19 6 2 2 3 3" xfId="52935"/>
    <cellStyle name="Обычный 3 19 6 2 2 4" xfId="52936"/>
    <cellStyle name="Обычный 3 19 6 2 2 4 2" xfId="52937"/>
    <cellStyle name="Обычный 3 19 6 2 2 5" xfId="52938"/>
    <cellStyle name="Обычный 3 19 6 2 3" xfId="52939"/>
    <cellStyle name="Обычный 3 19 6 2 3 2" xfId="52940"/>
    <cellStyle name="Обычный 3 19 6 2 3 2 2" xfId="52941"/>
    <cellStyle name="Обычный 3 19 6 2 3 2 2 2" xfId="52942"/>
    <cellStyle name="Обычный 3 19 6 2 3 2 2 2 2" xfId="52943"/>
    <cellStyle name="Обычный 3 19 6 2 3 2 2 3" xfId="52944"/>
    <cellStyle name="Обычный 3 19 6 2 3 2 3" xfId="52945"/>
    <cellStyle name="Обычный 3 19 6 2 3 2 3 2" xfId="52946"/>
    <cellStyle name="Обычный 3 19 6 2 3 2 4" xfId="52947"/>
    <cellStyle name="Обычный 3 19 6 2 3 3" xfId="52948"/>
    <cellStyle name="Обычный 3 19 6 2 3 3 2" xfId="52949"/>
    <cellStyle name="Обычный 3 19 6 2 3 3 2 2" xfId="52950"/>
    <cellStyle name="Обычный 3 19 6 2 3 3 3" xfId="52951"/>
    <cellStyle name="Обычный 3 19 6 2 3 4" xfId="52952"/>
    <cellStyle name="Обычный 3 19 6 2 3 4 2" xfId="52953"/>
    <cellStyle name="Обычный 3 19 6 2 3 5" xfId="52954"/>
    <cellStyle name="Обычный 3 19 6 2 4" xfId="52955"/>
    <cellStyle name="Обычный 3 19 6 2 4 2" xfId="52956"/>
    <cellStyle name="Обычный 3 19 6 2 4 2 2" xfId="52957"/>
    <cellStyle name="Обычный 3 19 6 2 4 2 2 2" xfId="52958"/>
    <cellStyle name="Обычный 3 19 6 2 4 2 3" xfId="52959"/>
    <cellStyle name="Обычный 3 19 6 2 4 3" xfId="52960"/>
    <cellStyle name="Обычный 3 19 6 2 4 3 2" xfId="52961"/>
    <cellStyle name="Обычный 3 19 6 2 4 4" xfId="52962"/>
    <cellStyle name="Обычный 3 19 6 2 5" xfId="52963"/>
    <cellStyle name="Обычный 3 19 6 2 5 2" xfId="52964"/>
    <cellStyle name="Обычный 3 19 6 2 5 2 2" xfId="52965"/>
    <cellStyle name="Обычный 3 19 6 2 5 3" xfId="52966"/>
    <cellStyle name="Обычный 3 19 6 2 6" xfId="52967"/>
    <cellStyle name="Обычный 3 19 6 2 6 2" xfId="52968"/>
    <cellStyle name="Обычный 3 19 6 2 7" xfId="52969"/>
    <cellStyle name="Обычный 3 19 6 3" xfId="52970"/>
    <cellStyle name="Обычный 3 19 6 3 2" xfId="52971"/>
    <cellStyle name="Обычный 3 19 6 3 2 2" xfId="52972"/>
    <cellStyle name="Обычный 3 19 6 3 2 2 2" xfId="52973"/>
    <cellStyle name="Обычный 3 19 6 3 2 2 2 2" xfId="52974"/>
    <cellStyle name="Обычный 3 19 6 3 2 2 3" xfId="52975"/>
    <cellStyle name="Обычный 3 19 6 3 2 3" xfId="52976"/>
    <cellStyle name="Обычный 3 19 6 3 2 3 2" xfId="52977"/>
    <cellStyle name="Обычный 3 19 6 3 2 4" xfId="52978"/>
    <cellStyle name="Обычный 3 19 6 3 3" xfId="52979"/>
    <cellStyle name="Обычный 3 19 6 3 3 2" xfId="52980"/>
    <cellStyle name="Обычный 3 19 6 3 3 2 2" xfId="52981"/>
    <cellStyle name="Обычный 3 19 6 3 3 3" xfId="52982"/>
    <cellStyle name="Обычный 3 19 6 3 4" xfId="52983"/>
    <cellStyle name="Обычный 3 19 6 3 4 2" xfId="52984"/>
    <cellStyle name="Обычный 3 19 6 3 5" xfId="52985"/>
    <cellStyle name="Обычный 3 19 6 4" xfId="52986"/>
    <cellStyle name="Обычный 3 19 6 4 2" xfId="52987"/>
    <cellStyle name="Обычный 3 19 6 4 2 2" xfId="52988"/>
    <cellStyle name="Обычный 3 19 6 4 2 2 2" xfId="52989"/>
    <cellStyle name="Обычный 3 19 6 4 2 2 2 2" xfId="52990"/>
    <cellStyle name="Обычный 3 19 6 4 2 2 3" xfId="52991"/>
    <cellStyle name="Обычный 3 19 6 4 2 3" xfId="52992"/>
    <cellStyle name="Обычный 3 19 6 4 2 3 2" xfId="52993"/>
    <cellStyle name="Обычный 3 19 6 4 2 4" xfId="52994"/>
    <cellStyle name="Обычный 3 19 6 4 3" xfId="52995"/>
    <cellStyle name="Обычный 3 19 6 4 3 2" xfId="52996"/>
    <cellStyle name="Обычный 3 19 6 4 3 2 2" xfId="52997"/>
    <cellStyle name="Обычный 3 19 6 4 3 3" xfId="52998"/>
    <cellStyle name="Обычный 3 19 6 4 4" xfId="52999"/>
    <cellStyle name="Обычный 3 19 6 4 4 2" xfId="53000"/>
    <cellStyle name="Обычный 3 19 6 4 5" xfId="53001"/>
    <cellStyle name="Обычный 3 19 6 5" xfId="53002"/>
    <cellStyle name="Обычный 3 19 6 5 2" xfId="53003"/>
    <cellStyle name="Обычный 3 19 6 5 2 2" xfId="53004"/>
    <cellStyle name="Обычный 3 19 6 5 2 2 2" xfId="53005"/>
    <cellStyle name="Обычный 3 19 6 5 2 3" xfId="53006"/>
    <cellStyle name="Обычный 3 19 6 5 3" xfId="53007"/>
    <cellStyle name="Обычный 3 19 6 5 3 2" xfId="53008"/>
    <cellStyle name="Обычный 3 19 6 5 4" xfId="53009"/>
    <cellStyle name="Обычный 3 19 6 6" xfId="53010"/>
    <cellStyle name="Обычный 3 19 6 6 2" xfId="53011"/>
    <cellStyle name="Обычный 3 19 6 6 2 2" xfId="53012"/>
    <cellStyle name="Обычный 3 19 6 6 3" xfId="53013"/>
    <cellStyle name="Обычный 3 19 6 7" xfId="53014"/>
    <cellStyle name="Обычный 3 19 6 7 2" xfId="53015"/>
    <cellStyle name="Обычный 3 19 6 8" xfId="53016"/>
    <cellStyle name="Обычный 3 19 7" xfId="53017"/>
    <cellStyle name="Обычный 3 19 7 2" xfId="53018"/>
    <cellStyle name="Обычный 3 19 7 2 2" xfId="53019"/>
    <cellStyle name="Обычный 3 19 7 2 2 2" xfId="53020"/>
    <cellStyle name="Обычный 3 19 7 2 2 2 2" xfId="53021"/>
    <cellStyle name="Обычный 3 19 7 2 2 2 2 2" xfId="53022"/>
    <cellStyle name="Обычный 3 19 7 2 2 2 2 2 2" xfId="53023"/>
    <cellStyle name="Обычный 3 19 7 2 2 2 2 3" xfId="53024"/>
    <cellStyle name="Обычный 3 19 7 2 2 2 3" xfId="53025"/>
    <cellStyle name="Обычный 3 19 7 2 2 2 3 2" xfId="53026"/>
    <cellStyle name="Обычный 3 19 7 2 2 2 4" xfId="53027"/>
    <cellStyle name="Обычный 3 19 7 2 2 3" xfId="53028"/>
    <cellStyle name="Обычный 3 19 7 2 2 3 2" xfId="53029"/>
    <cellStyle name="Обычный 3 19 7 2 2 3 2 2" xfId="53030"/>
    <cellStyle name="Обычный 3 19 7 2 2 3 3" xfId="53031"/>
    <cellStyle name="Обычный 3 19 7 2 2 4" xfId="53032"/>
    <cellStyle name="Обычный 3 19 7 2 2 4 2" xfId="53033"/>
    <cellStyle name="Обычный 3 19 7 2 2 5" xfId="53034"/>
    <cellStyle name="Обычный 3 19 7 2 3" xfId="53035"/>
    <cellStyle name="Обычный 3 19 7 2 3 2" xfId="53036"/>
    <cellStyle name="Обычный 3 19 7 2 3 2 2" xfId="53037"/>
    <cellStyle name="Обычный 3 19 7 2 3 2 2 2" xfId="53038"/>
    <cellStyle name="Обычный 3 19 7 2 3 2 2 2 2" xfId="53039"/>
    <cellStyle name="Обычный 3 19 7 2 3 2 2 3" xfId="53040"/>
    <cellStyle name="Обычный 3 19 7 2 3 2 3" xfId="53041"/>
    <cellStyle name="Обычный 3 19 7 2 3 2 3 2" xfId="53042"/>
    <cellStyle name="Обычный 3 19 7 2 3 2 4" xfId="53043"/>
    <cellStyle name="Обычный 3 19 7 2 3 3" xfId="53044"/>
    <cellStyle name="Обычный 3 19 7 2 3 3 2" xfId="53045"/>
    <cellStyle name="Обычный 3 19 7 2 3 3 2 2" xfId="53046"/>
    <cellStyle name="Обычный 3 19 7 2 3 3 3" xfId="53047"/>
    <cellStyle name="Обычный 3 19 7 2 3 4" xfId="53048"/>
    <cellStyle name="Обычный 3 19 7 2 3 4 2" xfId="53049"/>
    <cellStyle name="Обычный 3 19 7 2 3 5" xfId="53050"/>
    <cellStyle name="Обычный 3 19 7 2 4" xfId="53051"/>
    <cellStyle name="Обычный 3 19 7 2 4 2" xfId="53052"/>
    <cellStyle name="Обычный 3 19 7 2 4 2 2" xfId="53053"/>
    <cellStyle name="Обычный 3 19 7 2 4 2 2 2" xfId="53054"/>
    <cellStyle name="Обычный 3 19 7 2 4 2 3" xfId="53055"/>
    <cellStyle name="Обычный 3 19 7 2 4 3" xfId="53056"/>
    <cellStyle name="Обычный 3 19 7 2 4 3 2" xfId="53057"/>
    <cellStyle name="Обычный 3 19 7 2 4 4" xfId="53058"/>
    <cellStyle name="Обычный 3 19 7 2 5" xfId="53059"/>
    <cellStyle name="Обычный 3 19 7 2 5 2" xfId="53060"/>
    <cellStyle name="Обычный 3 19 7 2 5 2 2" xfId="53061"/>
    <cellStyle name="Обычный 3 19 7 2 5 3" xfId="53062"/>
    <cellStyle name="Обычный 3 19 7 2 6" xfId="53063"/>
    <cellStyle name="Обычный 3 19 7 2 6 2" xfId="53064"/>
    <cellStyle name="Обычный 3 19 7 2 7" xfId="53065"/>
    <cellStyle name="Обычный 3 19 7 3" xfId="53066"/>
    <cellStyle name="Обычный 3 19 7 3 2" xfId="53067"/>
    <cellStyle name="Обычный 3 19 7 3 2 2" xfId="53068"/>
    <cellStyle name="Обычный 3 19 7 3 2 2 2" xfId="53069"/>
    <cellStyle name="Обычный 3 19 7 3 2 2 2 2" xfId="53070"/>
    <cellStyle name="Обычный 3 19 7 3 2 2 3" xfId="53071"/>
    <cellStyle name="Обычный 3 19 7 3 2 3" xfId="53072"/>
    <cellStyle name="Обычный 3 19 7 3 2 3 2" xfId="53073"/>
    <cellStyle name="Обычный 3 19 7 3 2 4" xfId="53074"/>
    <cellStyle name="Обычный 3 19 7 3 3" xfId="53075"/>
    <cellStyle name="Обычный 3 19 7 3 3 2" xfId="53076"/>
    <cellStyle name="Обычный 3 19 7 3 3 2 2" xfId="53077"/>
    <cellStyle name="Обычный 3 19 7 3 3 3" xfId="53078"/>
    <cellStyle name="Обычный 3 19 7 3 4" xfId="53079"/>
    <cellStyle name="Обычный 3 19 7 3 4 2" xfId="53080"/>
    <cellStyle name="Обычный 3 19 7 3 5" xfId="53081"/>
    <cellStyle name="Обычный 3 19 7 4" xfId="53082"/>
    <cellStyle name="Обычный 3 19 7 4 2" xfId="53083"/>
    <cellStyle name="Обычный 3 19 7 4 2 2" xfId="53084"/>
    <cellStyle name="Обычный 3 19 7 4 2 2 2" xfId="53085"/>
    <cellStyle name="Обычный 3 19 7 4 2 2 2 2" xfId="53086"/>
    <cellStyle name="Обычный 3 19 7 4 2 2 3" xfId="53087"/>
    <cellStyle name="Обычный 3 19 7 4 2 3" xfId="53088"/>
    <cellStyle name="Обычный 3 19 7 4 2 3 2" xfId="53089"/>
    <cellStyle name="Обычный 3 19 7 4 2 4" xfId="53090"/>
    <cellStyle name="Обычный 3 19 7 4 3" xfId="53091"/>
    <cellStyle name="Обычный 3 19 7 4 3 2" xfId="53092"/>
    <cellStyle name="Обычный 3 19 7 4 3 2 2" xfId="53093"/>
    <cellStyle name="Обычный 3 19 7 4 3 3" xfId="53094"/>
    <cellStyle name="Обычный 3 19 7 4 4" xfId="53095"/>
    <cellStyle name="Обычный 3 19 7 4 4 2" xfId="53096"/>
    <cellStyle name="Обычный 3 19 7 4 5" xfId="53097"/>
    <cellStyle name="Обычный 3 19 7 5" xfId="53098"/>
    <cellStyle name="Обычный 3 19 7 5 2" xfId="53099"/>
    <cellStyle name="Обычный 3 19 7 5 2 2" xfId="53100"/>
    <cellStyle name="Обычный 3 19 7 5 2 2 2" xfId="53101"/>
    <cellStyle name="Обычный 3 19 7 5 2 3" xfId="53102"/>
    <cellStyle name="Обычный 3 19 7 5 3" xfId="53103"/>
    <cellStyle name="Обычный 3 19 7 5 3 2" xfId="53104"/>
    <cellStyle name="Обычный 3 19 7 5 4" xfId="53105"/>
    <cellStyle name="Обычный 3 19 7 6" xfId="53106"/>
    <cellStyle name="Обычный 3 19 7 6 2" xfId="53107"/>
    <cellStyle name="Обычный 3 19 7 6 2 2" xfId="53108"/>
    <cellStyle name="Обычный 3 19 7 6 3" xfId="53109"/>
    <cellStyle name="Обычный 3 19 7 7" xfId="53110"/>
    <cellStyle name="Обычный 3 19 7 7 2" xfId="53111"/>
    <cellStyle name="Обычный 3 19 7 8" xfId="53112"/>
    <cellStyle name="Обычный 3 19 8" xfId="53113"/>
    <cellStyle name="Обычный 3 19 8 2" xfId="53114"/>
    <cellStyle name="Обычный 3 19 8 2 2" xfId="53115"/>
    <cellStyle name="Обычный 3 19 8 2 2 2" xfId="53116"/>
    <cellStyle name="Обычный 3 19 8 2 2 2 2" xfId="53117"/>
    <cellStyle name="Обычный 3 19 8 2 2 2 2 2" xfId="53118"/>
    <cellStyle name="Обычный 3 19 8 2 2 2 2 2 2" xfId="53119"/>
    <cellStyle name="Обычный 3 19 8 2 2 2 2 3" xfId="53120"/>
    <cellStyle name="Обычный 3 19 8 2 2 2 3" xfId="53121"/>
    <cellStyle name="Обычный 3 19 8 2 2 2 3 2" xfId="53122"/>
    <cellStyle name="Обычный 3 19 8 2 2 2 4" xfId="53123"/>
    <cellStyle name="Обычный 3 19 8 2 2 3" xfId="53124"/>
    <cellStyle name="Обычный 3 19 8 2 2 3 2" xfId="53125"/>
    <cellStyle name="Обычный 3 19 8 2 2 3 2 2" xfId="53126"/>
    <cellStyle name="Обычный 3 19 8 2 2 3 3" xfId="53127"/>
    <cellStyle name="Обычный 3 19 8 2 2 4" xfId="53128"/>
    <cellStyle name="Обычный 3 19 8 2 2 4 2" xfId="53129"/>
    <cellStyle name="Обычный 3 19 8 2 2 5" xfId="53130"/>
    <cellStyle name="Обычный 3 19 8 2 3" xfId="53131"/>
    <cellStyle name="Обычный 3 19 8 2 3 2" xfId="53132"/>
    <cellStyle name="Обычный 3 19 8 2 3 2 2" xfId="53133"/>
    <cellStyle name="Обычный 3 19 8 2 3 2 2 2" xfId="53134"/>
    <cellStyle name="Обычный 3 19 8 2 3 2 2 2 2" xfId="53135"/>
    <cellStyle name="Обычный 3 19 8 2 3 2 2 3" xfId="53136"/>
    <cellStyle name="Обычный 3 19 8 2 3 2 3" xfId="53137"/>
    <cellStyle name="Обычный 3 19 8 2 3 2 3 2" xfId="53138"/>
    <cellStyle name="Обычный 3 19 8 2 3 2 4" xfId="53139"/>
    <cellStyle name="Обычный 3 19 8 2 3 3" xfId="53140"/>
    <cellStyle name="Обычный 3 19 8 2 3 3 2" xfId="53141"/>
    <cellStyle name="Обычный 3 19 8 2 3 3 2 2" xfId="53142"/>
    <cellStyle name="Обычный 3 19 8 2 3 3 3" xfId="53143"/>
    <cellStyle name="Обычный 3 19 8 2 3 4" xfId="53144"/>
    <cellStyle name="Обычный 3 19 8 2 3 4 2" xfId="53145"/>
    <cellStyle name="Обычный 3 19 8 2 3 5" xfId="53146"/>
    <cellStyle name="Обычный 3 19 8 2 4" xfId="53147"/>
    <cellStyle name="Обычный 3 19 8 2 4 2" xfId="53148"/>
    <cellStyle name="Обычный 3 19 8 2 4 2 2" xfId="53149"/>
    <cellStyle name="Обычный 3 19 8 2 4 2 2 2" xfId="53150"/>
    <cellStyle name="Обычный 3 19 8 2 4 2 3" xfId="53151"/>
    <cellStyle name="Обычный 3 19 8 2 4 3" xfId="53152"/>
    <cellStyle name="Обычный 3 19 8 2 4 3 2" xfId="53153"/>
    <cellStyle name="Обычный 3 19 8 2 4 4" xfId="53154"/>
    <cellStyle name="Обычный 3 19 8 2 5" xfId="53155"/>
    <cellStyle name="Обычный 3 19 8 2 5 2" xfId="53156"/>
    <cellStyle name="Обычный 3 19 8 2 5 2 2" xfId="53157"/>
    <cellStyle name="Обычный 3 19 8 2 5 3" xfId="53158"/>
    <cellStyle name="Обычный 3 19 8 2 6" xfId="53159"/>
    <cellStyle name="Обычный 3 19 8 2 6 2" xfId="53160"/>
    <cellStyle name="Обычный 3 19 8 2 7" xfId="53161"/>
    <cellStyle name="Обычный 3 19 8 3" xfId="53162"/>
    <cellStyle name="Обычный 3 19 8 3 2" xfId="53163"/>
    <cellStyle name="Обычный 3 19 8 3 2 2" xfId="53164"/>
    <cellStyle name="Обычный 3 19 8 3 2 2 2" xfId="53165"/>
    <cellStyle name="Обычный 3 19 8 3 2 2 2 2" xfId="53166"/>
    <cellStyle name="Обычный 3 19 8 3 2 2 3" xfId="53167"/>
    <cellStyle name="Обычный 3 19 8 3 2 3" xfId="53168"/>
    <cellStyle name="Обычный 3 19 8 3 2 3 2" xfId="53169"/>
    <cellStyle name="Обычный 3 19 8 3 2 4" xfId="53170"/>
    <cellStyle name="Обычный 3 19 8 3 3" xfId="53171"/>
    <cellStyle name="Обычный 3 19 8 3 3 2" xfId="53172"/>
    <cellStyle name="Обычный 3 19 8 3 3 2 2" xfId="53173"/>
    <cellStyle name="Обычный 3 19 8 3 3 3" xfId="53174"/>
    <cellStyle name="Обычный 3 19 8 3 4" xfId="53175"/>
    <cellStyle name="Обычный 3 19 8 3 4 2" xfId="53176"/>
    <cellStyle name="Обычный 3 19 8 3 5" xfId="53177"/>
    <cellStyle name="Обычный 3 19 8 4" xfId="53178"/>
    <cellStyle name="Обычный 3 19 8 4 2" xfId="53179"/>
    <cellStyle name="Обычный 3 19 8 4 2 2" xfId="53180"/>
    <cellStyle name="Обычный 3 19 8 4 2 2 2" xfId="53181"/>
    <cellStyle name="Обычный 3 19 8 4 2 2 2 2" xfId="53182"/>
    <cellStyle name="Обычный 3 19 8 4 2 2 3" xfId="53183"/>
    <cellStyle name="Обычный 3 19 8 4 2 3" xfId="53184"/>
    <cellStyle name="Обычный 3 19 8 4 2 3 2" xfId="53185"/>
    <cellStyle name="Обычный 3 19 8 4 2 4" xfId="53186"/>
    <cellStyle name="Обычный 3 19 8 4 3" xfId="53187"/>
    <cellStyle name="Обычный 3 19 8 4 3 2" xfId="53188"/>
    <cellStyle name="Обычный 3 19 8 4 3 2 2" xfId="53189"/>
    <cellStyle name="Обычный 3 19 8 4 3 3" xfId="53190"/>
    <cellStyle name="Обычный 3 19 8 4 4" xfId="53191"/>
    <cellStyle name="Обычный 3 19 8 4 4 2" xfId="53192"/>
    <cellStyle name="Обычный 3 19 8 4 5" xfId="53193"/>
    <cellStyle name="Обычный 3 19 8 5" xfId="53194"/>
    <cellStyle name="Обычный 3 19 8 5 2" xfId="53195"/>
    <cellStyle name="Обычный 3 19 8 5 2 2" xfId="53196"/>
    <cellStyle name="Обычный 3 19 8 5 2 2 2" xfId="53197"/>
    <cellStyle name="Обычный 3 19 8 5 2 3" xfId="53198"/>
    <cellStyle name="Обычный 3 19 8 5 3" xfId="53199"/>
    <cellStyle name="Обычный 3 19 8 5 3 2" xfId="53200"/>
    <cellStyle name="Обычный 3 19 8 5 4" xfId="53201"/>
    <cellStyle name="Обычный 3 19 8 6" xfId="53202"/>
    <cellStyle name="Обычный 3 19 8 6 2" xfId="53203"/>
    <cellStyle name="Обычный 3 19 8 6 2 2" xfId="53204"/>
    <cellStyle name="Обычный 3 19 8 6 3" xfId="53205"/>
    <cellStyle name="Обычный 3 19 8 7" xfId="53206"/>
    <cellStyle name="Обычный 3 19 8 7 2" xfId="53207"/>
    <cellStyle name="Обычный 3 19 8 8" xfId="53208"/>
    <cellStyle name="Обычный 3 19 9" xfId="53209"/>
    <cellStyle name="Обычный 3 19 9 2" xfId="53210"/>
    <cellStyle name="Обычный 3 19 9 2 2" xfId="53211"/>
    <cellStyle name="Обычный 3 19 9 2 2 2" xfId="53212"/>
    <cellStyle name="Обычный 3 19 9 2 2 2 2" xfId="53213"/>
    <cellStyle name="Обычный 3 19 9 2 2 2 2 2" xfId="53214"/>
    <cellStyle name="Обычный 3 19 9 2 2 2 2 2 2" xfId="53215"/>
    <cellStyle name="Обычный 3 19 9 2 2 2 2 3" xfId="53216"/>
    <cellStyle name="Обычный 3 19 9 2 2 2 3" xfId="53217"/>
    <cellStyle name="Обычный 3 19 9 2 2 2 3 2" xfId="53218"/>
    <cellStyle name="Обычный 3 19 9 2 2 2 4" xfId="53219"/>
    <cellStyle name="Обычный 3 19 9 2 2 3" xfId="53220"/>
    <cellStyle name="Обычный 3 19 9 2 2 3 2" xfId="53221"/>
    <cellStyle name="Обычный 3 19 9 2 2 3 2 2" xfId="53222"/>
    <cellStyle name="Обычный 3 19 9 2 2 3 3" xfId="53223"/>
    <cellStyle name="Обычный 3 19 9 2 2 4" xfId="53224"/>
    <cellStyle name="Обычный 3 19 9 2 2 4 2" xfId="53225"/>
    <cellStyle name="Обычный 3 19 9 2 2 5" xfId="53226"/>
    <cellStyle name="Обычный 3 19 9 2 3" xfId="53227"/>
    <cellStyle name="Обычный 3 19 9 2 3 2" xfId="53228"/>
    <cellStyle name="Обычный 3 19 9 2 3 2 2" xfId="53229"/>
    <cellStyle name="Обычный 3 19 9 2 3 2 2 2" xfId="53230"/>
    <cellStyle name="Обычный 3 19 9 2 3 2 2 2 2" xfId="53231"/>
    <cellStyle name="Обычный 3 19 9 2 3 2 2 3" xfId="53232"/>
    <cellStyle name="Обычный 3 19 9 2 3 2 3" xfId="53233"/>
    <cellStyle name="Обычный 3 19 9 2 3 2 3 2" xfId="53234"/>
    <cellStyle name="Обычный 3 19 9 2 3 2 4" xfId="53235"/>
    <cellStyle name="Обычный 3 19 9 2 3 3" xfId="53236"/>
    <cellStyle name="Обычный 3 19 9 2 3 3 2" xfId="53237"/>
    <cellStyle name="Обычный 3 19 9 2 3 3 2 2" xfId="53238"/>
    <cellStyle name="Обычный 3 19 9 2 3 3 3" xfId="53239"/>
    <cellStyle name="Обычный 3 19 9 2 3 4" xfId="53240"/>
    <cellStyle name="Обычный 3 19 9 2 3 4 2" xfId="53241"/>
    <cellStyle name="Обычный 3 19 9 2 3 5" xfId="53242"/>
    <cellStyle name="Обычный 3 19 9 2 4" xfId="53243"/>
    <cellStyle name="Обычный 3 19 9 2 4 2" xfId="53244"/>
    <cellStyle name="Обычный 3 19 9 2 4 2 2" xfId="53245"/>
    <cellStyle name="Обычный 3 19 9 2 4 2 2 2" xfId="53246"/>
    <cellStyle name="Обычный 3 19 9 2 4 2 3" xfId="53247"/>
    <cellStyle name="Обычный 3 19 9 2 4 3" xfId="53248"/>
    <cellStyle name="Обычный 3 19 9 2 4 3 2" xfId="53249"/>
    <cellStyle name="Обычный 3 19 9 2 4 4" xfId="53250"/>
    <cellStyle name="Обычный 3 19 9 2 5" xfId="53251"/>
    <cellStyle name="Обычный 3 19 9 2 5 2" xfId="53252"/>
    <cellStyle name="Обычный 3 19 9 2 5 2 2" xfId="53253"/>
    <cellStyle name="Обычный 3 19 9 2 5 3" xfId="53254"/>
    <cellStyle name="Обычный 3 19 9 2 6" xfId="53255"/>
    <cellStyle name="Обычный 3 19 9 2 6 2" xfId="53256"/>
    <cellStyle name="Обычный 3 19 9 2 7" xfId="53257"/>
    <cellStyle name="Обычный 3 19 9 3" xfId="53258"/>
    <cellStyle name="Обычный 3 19 9 3 2" xfId="53259"/>
    <cellStyle name="Обычный 3 19 9 3 2 2" xfId="53260"/>
    <cellStyle name="Обычный 3 19 9 3 2 2 2" xfId="53261"/>
    <cellStyle name="Обычный 3 19 9 3 2 2 2 2" xfId="53262"/>
    <cellStyle name="Обычный 3 19 9 3 2 2 3" xfId="53263"/>
    <cellStyle name="Обычный 3 19 9 3 2 3" xfId="53264"/>
    <cellStyle name="Обычный 3 19 9 3 2 3 2" xfId="53265"/>
    <cellStyle name="Обычный 3 19 9 3 2 4" xfId="53266"/>
    <cellStyle name="Обычный 3 19 9 3 3" xfId="53267"/>
    <cellStyle name="Обычный 3 19 9 3 3 2" xfId="53268"/>
    <cellStyle name="Обычный 3 19 9 3 3 2 2" xfId="53269"/>
    <cellStyle name="Обычный 3 19 9 3 3 3" xfId="53270"/>
    <cellStyle name="Обычный 3 19 9 3 4" xfId="53271"/>
    <cellStyle name="Обычный 3 19 9 3 4 2" xfId="53272"/>
    <cellStyle name="Обычный 3 19 9 3 5" xfId="53273"/>
    <cellStyle name="Обычный 3 19 9 4" xfId="53274"/>
    <cellStyle name="Обычный 3 19 9 4 2" xfId="53275"/>
    <cellStyle name="Обычный 3 19 9 4 2 2" xfId="53276"/>
    <cellStyle name="Обычный 3 19 9 4 2 2 2" xfId="53277"/>
    <cellStyle name="Обычный 3 19 9 4 2 2 2 2" xfId="53278"/>
    <cellStyle name="Обычный 3 19 9 4 2 2 3" xfId="53279"/>
    <cellStyle name="Обычный 3 19 9 4 2 3" xfId="53280"/>
    <cellStyle name="Обычный 3 19 9 4 2 3 2" xfId="53281"/>
    <cellStyle name="Обычный 3 19 9 4 2 4" xfId="53282"/>
    <cellStyle name="Обычный 3 19 9 4 3" xfId="53283"/>
    <cellStyle name="Обычный 3 19 9 4 3 2" xfId="53284"/>
    <cellStyle name="Обычный 3 19 9 4 3 2 2" xfId="53285"/>
    <cellStyle name="Обычный 3 19 9 4 3 3" xfId="53286"/>
    <cellStyle name="Обычный 3 19 9 4 4" xfId="53287"/>
    <cellStyle name="Обычный 3 19 9 4 4 2" xfId="53288"/>
    <cellStyle name="Обычный 3 19 9 4 5" xfId="53289"/>
    <cellStyle name="Обычный 3 19 9 5" xfId="53290"/>
    <cellStyle name="Обычный 3 19 9 5 2" xfId="53291"/>
    <cellStyle name="Обычный 3 19 9 5 2 2" xfId="53292"/>
    <cellStyle name="Обычный 3 19 9 5 2 2 2" xfId="53293"/>
    <cellStyle name="Обычный 3 19 9 5 2 3" xfId="53294"/>
    <cellStyle name="Обычный 3 19 9 5 3" xfId="53295"/>
    <cellStyle name="Обычный 3 19 9 5 3 2" xfId="53296"/>
    <cellStyle name="Обычный 3 19 9 5 4" xfId="53297"/>
    <cellStyle name="Обычный 3 19 9 6" xfId="53298"/>
    <cellStyle name="Обычный 3 19 9 6 2" xfId="53299"/>
    <cellStyle name="Обычный 3 19 9 6 2 2" xfId="53300"/>
    <cellStyle name="Обычный 3 19 9 6 3" xfId="53301"/>
    <cellStyle name="Обычный 3 19 9 7" xfId="53302"/>
    <cellStyle name="Обычный 3 19 9 7 2" xfId="53303"/>
    <cellStyle name="Обычный 3 19 9 8" xfId="53304"/>
    <cellStyle name="Обычный 3 2" xfId="53305"/>
    <cellStyle name="Обычный 3 2 2" xfId="53306"/>
    <cellStyle name="Обычный 3 2 2 2" xfId="53307"/>
    <cellStyle name="Обычный 3 2 2 2 2" xfId="53308"/>
    <cellStyle name="Обычный 3 2 3" xfId="53309"/>
    <cellStyle name="Обычный 3 2 3 2" xfId="53310"/>
    <cellStyle name="Обычный 3 2 3 2 2" xfId="53311"/>
    <cellStyle name="Обычный 3 2 3 2 2 2" xfId="53312"/>
    <cellStyle name="Обычный 3 2 3 2 2 2 2" xfId="53313"/>
    <cellStyle name="Обычный 3 2 3 2 2 3" xfId="53314"/>
    <cellStyle name="Обычный 3 2 3 2 3" xfId="53315"/>
    <cellStyle name="Обычный 3 2 3 2 3 2" xfId="53316"/>
    <cellStyle name="Обычный 3 2 3 2 4" xfId="53317"/>
    <cellStyle name="Обычный 3 2 3 3" xfId="53318"/>
    <cellStyle name="Обычный 3 2 3 3 2" xfId="53319"/>
    <cellStyle name="Обычный 3 2 3 3 2 2" xfId="53320"/>
    <cellStyle name="Обычный 3 2 3 3 3" xfId="53321"/>
    <cellStyle name="Обычный 3 2 3 4" xfId="53322"/>
    <cellStyle name="Обычный 3 2 3 4 2" xfId="53323"/>
    <cellStyle name="Обычный 3 2 3 5" xfId="53324"/>
    <cellStyle name="Обычный 3 2 4" xfId="53325"/>
    <cellStyle name="Обычный 3 2 4 2" xfId="53326"/>
    <cellStyle name="Обычный 3 2 4 2 2" xfId="53327"/>
    <cellStyle name="Обычный 3 2 4 2 2 2" xfId="53328"/>
    <cellStyle name="Обычный 3 2 4 2 2 2 2" xfId="53329"/>
    <cellStyle name="Обычный 3 2 4 2 2 3" xfId="53330"/>
    <cellStyle name="Обычный 3 2 4 2 3" xfId="53331"/>
    <cellStyle name="Обычный 3 2 4 2 3 2" xfId="53332"/>
    <cellStyle name="Обычный 3 2 4 2 4" xfId="53333"/>
    <cellStyle name="Обычный 3 2 4 3" xfId="53334"/>
    <cellStyle name="Обычный 3 2 4 3 2" xfId="53335"/>
    <cellStyle name="Обычный 3 2 4 3 2 2" xfId="53336"/>
    <cellStyle name="Обычный 3 2 4 3 3" xfId="53337"/>
    <cellStyle name="Обычный 3 2 4 4" xfId="53338"/>
    <cellStyle name="Обычный 3 2 4 4 2" xfId="53339"/>
    <cellStyle name="Обычный 3 2 4 5" xfId="53340"/>
    <cellStyle name="Обычный 3 2 5" xfId="53341"/>
    <cellStyle name="Обычный 3 2 5 2" xfId="53342"/>
    <cellStyle name="Обычный 3 2 5 2 2" xfId="53343"/>
    <cellStyle name="Обычный 3 2 5 2 2 2" xfId="53344"/>
    <cellStyle name="Обычный 3 2 5 2 3" xfId="53345"/>
    <cellStyle name="Обычный 3 2 5 3" xfId="53346"/>
    <cellStyle name="Обычный 3 2 5 3 2" xfId="53347"/>
    <cellStyle name="Обычный 3 2 5 4" xfId="53348"/>
    <cellStyle name="Обычный 3 2 6" xfId="53349"/>
    <cellStyle name="Обычный 3 2 6 2" xfId="53350"/>
    <cellStyle name="Обычный 3 2 6 2 2" xfId="53351"/>
    <cellStyle name="Обычный 3 2 6 3" xfId="53352"/>
    <cellStyle name="Обычный 3 2 7" xfId="53353"/>
    <cellStyle name="Обычный 3 2 7 2" xfId="53354"/>
    <cellStyle name="Обычный 3 2 8" xfId="53355"/>
    <cellStyle name="Обычный 3 2 9" xfId="53356"/>
    <cellStyle name="Обычный 3 20" xfId="53357"/>
    <cellStyle name="Обычный 3 20 2" xfId="53358"/>
    <cellStyle name="Обычный 3 20 2 2" xfId="53359"/>
    <cellStyle name="Обычный 3 20 2 2 2" xfId="53360"/>
    <cellStyle name="Обычный 3 20 2 2 2 2" xfId="53361"/>
    <cellStyle name="Обычный 3 20 2 2 2 2 2" xfId="53362"/>
    <cellStyle name="Обычный 3 20 2 2 2 2 2 2" xfId="53363"/>
    <cellStyle name="Обычный 3 20 2 2 2 2 3" xfId="53364"/>
    <cellStyle name="Обычный 3 20 2 2 2 3" xfId="53365"/>
    <cellStyle name="Обычный 3 20 2 2 2 3 2" xfId="53366"/>
    <cellStyle name="Обычный 3 20 2 2 2 4" xfId="53367"/>
    <cellStyle name="Обычный 3 20 2 2 3" xfId="53368"/>
    <cellStyle name="Обычный 3 20 2 2 3 2" xfId="53369"/>
    <cellStyle name="Обычный 3 20 2 2 3 2 2" xfId="53370"/>
    <cellStyle name="Обычный 3 20 2 2 3 3" xfId="53371"/>
    <cellStyle name="Обычный 3 20 2 2 4" xfId="53372"/>
    <cellStyle name="Обычный 3 20 2 2 4 2" xfId="53373"/>
    <cellStyle name="Обычный 3 20 2 2 5" xfId="53374"/>
    <cellStyle name="Обычный 3 20 2 3" xfId="53375"/>
    <cellStyle name="Обычный 3 20 2 3 2" xfId="53376"/>
    <cellStyle name="Обычный 3 20 2 3 2 2" xfId="53377"/>
    <cellStyle name="Обычный 3 20 2 3 2 2 2" xfId="53378"/>
    <cellStyle name="Обычный 3 20 2 3 2 2 2 2" xfId="53379"/>
    <cellStyle name="Обычный 3 20 2 3 2 2 3" xfId="53380"/>
    <cellStyle name="Обычный 3 20 2 3 2 3" xfId="53381"/>
    <cellStyle name="Обычный 3 20 2 3 2 3 2" xfId="53382"/>
    <cellStyle name="Обычный 3 20 2 3 2 4" xfId="53383"/>
    <cellStyle name="Обычный 3 20 2 3 3" xfId="53384"/>
    <cellStyle name="Обычный 3 20 2 3 3 2" xfId="53385"/>
    <cellStyle name="Обычный 3 20 2 3 3 2 2" xfId="53386"/>
    <cellStyle name="Обычный 3 20 2 3 3 3" xfId="53387"/>
    <cellStyle name="Обычный 3 20 2 3 4" xfId="53388"/>
    <cellStyle name="Обычный 3 20 2 3 4 2" xfId="53389"/>
    <cellStyle name="Обычный 3 20 2 3 5" xfId="53390"/>
    <cellStyle name="Обычный 3 20 2 4" xfId="53391"/>
    <cellStyle name="Обычный 3 20 2 4 2" xfId="53392"/>
    <cellStyle name="Обычный 3 20 2 4 2 2" xfId="53393"/>
    <cellStyle name="Обычный 3 20 2 4 2 2 2" xfId="53394"/>
    <cellStyle name="Обычный 3 20 2 4 2 3" xfId="53395"/>
    <cellStyle name="Обычный 3 20 2 4 3" xfId="53396"/>
    <cellStyle name="Обычный 3 20 2 4 3 2" xfId="53397"/>
    <cellStyle name="Обычный 3 20 2 4 4" xfId="53398"/>
    <cellStyle name="Обычный 3 20 2 5" xfId="53399"/>
    <cellStyle name="Обычный 3 20 2 5 2" xfId="53400"/>
    <cellStyle name="Обычный 3 20 2 5 2 2" xfId="53401"/>
    <cellStyle name="Обычный 3 20 2 5 3" xfId="53402"/>
    <cellStyle name="Обычный 3 20 2 6" xfId="53403"/>
    <cellStyle name="Обычный 3 20 2 6 2" xfId="53404"/>
    <cellStyle name="Обычный 3 20 2 7" xfId="53405"/>
    <cellStyle name="Обычный 3 20 3" xfId="53406"/>
    <cellStyle name="Обычный 3 20 3 2" xfId="53407"/>
    <cellStyle name="Обычный 3 20 3 2 2" xfId="53408"/>
    <cellStyle name="Обычный 3 20 3 2 2 2" xfId="53409"/>
    <cellStyle name="Обычный 3 20 3 2 2 2 2" xfId="53410"/>
    <cellStyle name="Обычный 3 20 3 2 2 3" xfId="53411"/>
    <cellStyle name="Обычный 3 20 3 2 3" xfId="53412"/>
    <cellStyle name="Обычный 3 20 3 2 3 2" xfId="53413"/>
    <cellStyle name="Обычный 3 20 3 2 4" xfId="53414"/>
    <cellStyle name="Обычный 3 20 3 3" xfId="53415"/>
    <cellStyle name="Обычный 3 20 3 3 2" xfId="53416"/>
    <cellStyle name="Обычный 3 20 3 3 2 2" xfId="53417"/>
    <cellStyle name="Обычный 3 20 3 3 3" xfId="53418"/>
    <cellStyle name="Обычный 3 20 3 4" xfId="53419"/>
    <cellStyle name="Обычный 3 20 3 4 2" xfId="53420"/>
    <cellStyle name="Обычный 3 20 3 5" xfId="53421"/>
    <cellStyle name="Обычный 3 20 4" xfId="53422"/>
    <cellStyle name="Обычный 3 20 4 2" xfId="53423"/>
    <cellStyle name="Обычный 3 20 4 2 2" xfId="53424"/>
    <cellStyle name="Обычный 3 20 4 2 2 2" xfId="53425"/>
    <cellStyle name="Обычный 3 20 4 2 2 2 2" xfId="53426"/>
    <cellStyle name="Обычный 3 20 4 2 2 3" xfId="53427"/>
    <cellStyle name="Обычный 3 20 4 2 3" xfId="53428"/>
    <cellStyle name="Обычный 3 20 4 2 3 2" xfId="53429"/>
    <cellStyle name="Обычный 3 20 4 2 4" xfId="53430"/>
    <cellStyle name="Обычный 3 20 4 3" xfId="53431"/>
    <cellStyle name="Обычный 3 20 4 3 2" xfId="53432"/>
    <cellStyle name="Обычный 3 20 4 3 2 2" xfId="53433"/>
    <cellStyle name="Обычный 3 20 4 3 3" xfId="53434"/>
    <cellStyle name="Обычный 3 20 4 4" xfId="53435"/>
    <cellStyle name="Обычный 3 20 4 4 2" xfId="53436"/>
    <cellStyle name="Обычный 3 20 4 5" xfId="53437"/>
    <cellStyle name="Обычный 3 20 5" xfId="53438"/>
    <cellStyle name="Обычный 3 20 5 2" xfId="53439"/>
    <cellStyle name="Обычный 3 20 5 2 2" xfId="53440"/>
    <cellStyle name="Обычный 3 20 5 2 2 2" xfId="53441"/>
    <cellStyle name="Обычный 3 20 5 2 3" xfId="53442"/>
    <cellStyle name="Обычный 3 20 5 3" xfId="53443"/>
    <cellStyle name="Обычный 3 20 5 3 2" xfId="53444"/>
    <cellStyle name="Обычный 3 20 5 4" xfId="53445"/>
    <cellStyle name="Обычный 3 20 6" xfId="53446"/>
    <cellStyle name="Обычный 3 20 6 2" xfId="53447"/>
    <cellStyle name="Обычный 3 20 6 2 2" xfId="53448"/>
    <cellStyle name="Обычный 3 20 6 3" xfId="53449"/>
    <cellStyle name="Обычный 3 20 7" xfId="53450"/>
    <cellStyle name="Обычный 3 20 7 2" xfId="53451"/>
    <cellStyle name="Обычный 3 20 8" xfId="53452"/>
    <cellStyle name="Обычный 3 21" xfId="53453"/>
    <cellStyle name="Обычный 3 21 2" xfId="53454"/>
    <cellStyle name="Обычный 3 21 2 2" xfId="53455"/>
    <cellStyle name="Обычный 3 21 2 2 2" xfId="53456"/>
    <cellStyle name="Обычный 3 21 2 2 2 2" xfId="53457"/>
    <cellStyle name="Обычный 3 21 2 2 2 2 2" xfId="53458"/>
    <cellStyle name="Обычный 3 21 2 2 2 2 2 2" xfId="53459"/>
    <cellStyle name="Обычный 3 21 2 2 2 2 3" xfId="53460"/>
    <cellStyle name="Обычный 3 21 2 2 2 3" xfId="53461"/>
    <cellStyle name="Обычный 3 21 2 2 2 3 2" xfId="53462"/>
    <cellStyle name="Обычный 3 21 2 2 2 4" xfId="53463"/>
    <cellStyle name="Обычный 3 21 2 2 3" xfId="53464"/>
    <cellStyle name="Обычный 3 21 2 2 3 2" xfId="53465"/>
    <cellStyle name="Обычный 3 21 2 2 3 2 2" xfId="53466"/>
    <cellStyle name="Обычный 3 21 2 2 3 3" xfId="53467"/>
    <cellStyle name="Обычный 3 21 2 2 4" xfId="53468"/>
    <cellStyle name="Обычный 3 21 2 2 4 2" xfId="53469"/>
    <cellStyle name="Обычный 3 21 2 2 5" xfId="53470"/>
    <cellStyle name="Обычный 3 21 2 3" xfId="53471"/>
    <cellStyle name="Обычный 3 21 2 3 2" xfId="53472"/>
    <cellStyle name="Обычный 3 21 2 3 2 2" xfId="53473"/>
    <cellStyle name="Обычный 3 21 2 3 2 2 2" xfId="53474"/>
    <cellStyle name="Обычный 3 21 2 3 2 2 2 2" xfId="53475"/>
    <cellStyle name="Обычный 3 21 2 3 2 2 3" xfId="53476"/>
    <cellStyle name="Обычный 3 21 2 3 2 3" xfId="53477"/>
    <cellStyle name="Обычный 3 21 2 3 2 3 2" xfId="53478"/>
    <cellStyle name="Обычный 3 21 2 3 2 4" xfId="53479"/>
    <cellStyle name="Обычный 3 21 2 3 3" xfId="53480"/>
    <cellStyle name="Обычный 3 21 2 3 3 2" xfId="53481"/>
    <cellStyle name="Обычный 3 21 2 3 3 2 2" xfId="53482"/>
    <cellStyle name="Обычный 3 21 2 3 3 3" xfId="53483"/>
    <cellStyle name="Обычный 3 21 2 3 4" xfId="53484"/>
    <cellStyle name="Обычный 3 21 2 3 4 2" xfId="53485"/>
    <cellStyle name="Обычный 3 21 2 3 5" xfId="53486"/>
    <cellStyle name="Обычный 3 21 2 4" xfId="53487"/>
    <cellStyle name="Обычный 3 21 2 4 2" xfId="53488"/>
    <cellStyle name="Обычный 3 21 2 4 2 2" xfId="53489"/>
    <cellStyle name="Обычный 3 21 2 4 2 2 2" xfId="53490"/>
    <cellStyle name="Обычный 3 21 2 4 2 3" xfId="53491"/>
    <cellStyle name="Обычный 3 21 2 4 3" xfId="53492"/>
    <cellStyle name="Обычный 3 21 2 4 3 2" xfId="53493"/>
    <cellStyle name="Обычный 3 21 2 4 4" xfId="53494"/>
    <cellStyle name="Обычный 3 21 2 5" xfId="53495"/>
    <cellStyle name="Обычный 3 21 2 5 2" xfId="53496"/>
    <cellStyle name="Обычный 3 21 2 5 2 2" xfId="53497"/>
    <cellStyle name="Обычный 3 21 2 5 3" xfId="53498"/>
    <cellStyle name="Обычный 3 21 2 6" xfId="53499"/>
    <cellStyle name="Обычный 3 21 2 6 2" xfId="53500"/>
    <cellStyle name="Обычный 3 21 2 7" xfId="53501"/>
    <cellStyle name="Обычный 3 21 3" xfId="53502"/>
    <cellStyle name="Обычный 3 21 3 2" xfId="53503"/>
    <cellStyle name="Обычный 3 21 3 2 2" xfId="53504"/>
    <cellStyle name="Обычный 3 21 3 2 2 2" xfId="53505"/>
    <cellStyle name="Обычный 3 21 3 2 2 2 2" xfId="53506"/>
    <cellStyle name="Обычный 3 21 3 2 2 3" xfId="53507"/>
    <cellStyle name="Обычный 3 21 3 2 3" xfId="53508"/>
    <cellStyle name="Обычный 3 21 3 2 3 2" xfId="53509"/>
    <cellStyle name="Обычный 3 21 3 2 4" xfId="53510"/>
    <cellStyle name="Обычный 3 21 3 3" xfId="53511"/>
    <cellStyle name="Обычный 3 21 3 3 2" xfId="53512"/>
    <cellStyle name="Обычный 3 21 3 3 2 2" xfId="53513"/>
    <cellStyle name="Обычный 3 21 3 3 3" xfId="53514"/>
    <cellStyle name="Обычный 3 21 3 4" xfId="53515"/>
    <cellStyle name="Обычный 3 21 3 4 2" xfId="53516"/>
    <cellStyle name="Обычный 3 21 3 5" xfId="53517"/>
    <cellStyle name="Обычный 3 21 4" xfId="53518"/>
    <cellStyle name="Обычный 3 21 4 2" xfId="53519"/>
    <cellStyle name="Обычный 3 21 4 2 2" xfId="53520"/>
    <cellStyle name="Обычный 3 21 4 2 2 2" xfId="53521"/>
    <cellStyle name="Обычный 3 21 4 2 2 2 2" xfId="53522"/>
    <cellStyle name="Обычный 3 21 4 2 2 3" xfId="53523"/>
    <cellStyle name="Обычный 3 21 4 2 3" xfId="53524"/>
    <cellStyle name="Обычный 3 21 4 2 3 2" xfId="53525"/>
    <cellStyle name="Обычный 3 21 4 2 4" xfId="53526"/>
    <cellStyle name="Обычный 3 21 4 3" xfId="53527"/>
    <cellStyle name="Обычный 3 21 4 3 2" xfId="53528"/>
    <cellStyle name="Обычный 3 21 4 3 2 2" xfId="53529"/>
    <cellStyle name="Обычный 3 21 4 3 3" xfId="53530"/>
    <cellStyle name="Обычный 3 21 4 4" xfId="53531"/>
    <cellStyle name="Обычный 3 21 4 4 2" xfId="53532"/>
    <cellStyle name="Обычный 3 21 4 5" xfId="53533"/>
    <cellStyle name="Обычный 3 21 5" xfId="53534"/>
    <cellStyle name="Обычный 3 21 5 2" xfId="53535"/>
    <cellStyle name="Обычный 3 21 5 2 2" xfId="53536"/>
    <cellStyle name="Обычный 3 21 5 2 2 2" xfId="53537"/>
    <cellStyle name="Обычный 3 21 5 2 3" xfId="53538"/>
    <cellStyle name="Обычный 3 21 5 3" xfId="53539"/>
    <cellStyle name="Обычный 3 21 5 3 2" xfId="53540"/>
    <cellStyle name="Обычный 3 21 5 4" xfId="53541"/>
    <cellStyle name="Обычный 3 21 6" xfId="53542"/>
    <cellStyle name="Обычный 3 21 6 2" xfId="53543"/>
    <cellStyle name="Обычный 3 21 6 2 2" xfId="53544"/>
    <cellStyle name="Обычный 3 21 6 3" xfId="53545"/>
    <cellStyle name="Обычный 3 21 7" xfId="53546"/>
    <cellStyle name="Обычный 3 21 7 2" xfId="53547"/>
    <cellStyle name="Обычный 3 21 8" xfId="53548"/>
    <cellStyle name="Обычный 3 21 9" xfId="53549"/>
    <cellStyle name="Обычный 3 22" xfId="53550"/>
    <cellStyle name="Обычный 3 22 2" xfId="53551"/>
    <cellStyle name="Обычный 3 22 2 2" xfId="53552"/>
    <cellStyle name="Обычный 3 22 2 2 2" xfId="53553"/>
    <cellStyle name="Обычный 3 22 2 2 2 2" xfId="53554"/>
    <cellStyle name="Обычный 3 22 2 2 2 2 2" xfId="53555"/>
    <cellStyle name="Обычный 3 22 2 2 2 2 2 2" xfId="53556"/>
    <cellStyle name="Обычный 3 22 2 2 2 2 3" xfId="53557"/>
    <cellStyle name="Обычный 3 22 2 2 2 3" xfId="53558"/>
    <cellStyle name="Обычный 3 22 2 2 2 3 2" xfId="53559"/>
    <cellStyle name="Обычный 3 22 2 2 2 4" xfId="53560"/>
    <cellStyle name="Обычный 3 22 2 2 3" xfId="53561"/>
    <cellStyle name="Обычный 3 22 2 2 3 2" xfId="53562"/>
    <cellStyle name="Обычный 3 22 2 2 3 2 2" xfId="53563"/>
    <cellStyle name="Обычный 3 22 2 2 3 3" xfId="53564"/>
    <cellStyle name="Обычный 3 22 2 2 4" xfId="53565"/>
    <cellStyle name="Обычный 3 22 2 2 4 2" xfId="53566"/>
    <cellStyle name="Обычный 3 22 2 2 5" xfId="53567"/>
    <cellStyle name="Обычный 3 22 2 3" xfId="53568"/>
    <cellStyle name="Обычный 3 22 2 3 2" xfId="53569"/>
    <cellStyle name="Обычный 3 22 2 3 2 2" xfId="53570"/>
    <cellStyle name="Обычный 3 22 2 3 2 2 2" xfId="53571"/>
    <cellStyle name="Обычный 3 22 2 3 2 2 2 2" xfId="53572"/>
    <cellStyle name="Обычный 3 22 2 3 2 2 3" xfId="53573"/>
    <cellStyle name="Обычный 3 22 2 3 2 3" xfId="53574"/>
    <cellStyle name="Обычный 3 22 2 3 2 3 2" xfId="53575"/>
    <cellStyle name="Обычный 3 22 2 3 2 4" xfId="53576"/>
    <cellStyle name="Обычный 3 22 2 3 3" xfId="53577"/>
    <cellStyle name="Обычный 3 22 2 3 3 2" xfId="53578"/>
    <cellStyle name="Обычный 3 22 2 3 3 2 2" xfId="53579"/>
    <cellStyle name="Обычный 3 22 2 3 3 3" xfId="53580"/>
    <cellStyle name="Обычный 3 22 2 3 4" xfId="53581"/>
    <cellStyle name="Обычный 3 22 2 3 4 2" xfId="53582"/>
    <cellStyle name="Обычный 3 22 2 3 5" xfId="53583"/>
    <cellStyle name="Обычный 3 22 2 4" xfId="53584"/>
    <cellStyle name="Обычный 3 22 2 4 2" xfId="53585"/>
    <cellStyle name="Обычный 3 22 2 4 2 2" xfId="53586"/>
    <cellStyle name="Обычный 3 22 2 4 2 2 2" xfId="53587"/>
    <cellStyle name="Обычный 3 22 2 4 2 3" xfId="53588"/>
    <cellStyle name="Обычный 3 22 2 4 3" xfId="53589"/>
    <cellStyle name="Обычный 3 22 2 4 3 2" xfId="53590"/>
    <cellStyle name="Обычный 3 22 2 4 4" xfId="53591"/>
    <cellStyle name="Обычный 3 22 2 5" xfId="53592"/>
    <cellStyle name="Обычный 3 22 2 5 2" xfId="53593"/>
    <cellStyle name="Обычный 3 22 2 5 2 2" xfId="53594"/>
    <cellStyle name="Обычный 3 22 2 5 3" xfId="53595"/>
    <cellStyle name="Обычный 3 22 2 6" xfId="53596"/>
    <cellStyle name="Обычный 3 22 2 6 2" xfId="53597"/>
    <cellStyle name="Обычный 3 22 2 7" xfId="53598"/>
    <cellStyle name="Обычный 3 22 3" xfId="53599"/>
    <cellStyle name="Обычный 3 22 3 2" xfId="53600"/>
    <cellStyle name="Обычный 3 22 3 2 2" xfId="53601"/>
    <cellStyle name="Обычный 3 22 3 2 2 2" xfId="53602"/>
    <cellStyle name="Обычный 3 22 3 2 2 2 2" xfId="53603"/>
    <cellStyle name="Обычный 3 22 3 2 2 3" xfId="53604"/>
    <cellStyle name="Обычный 3 22 3 2 3" xfId="53605"/>
    <cellStyle name="Обычный 3 22 3 2 3 2" xfId="53606"/>
    <cellStyle name="Обычный 3 22 3 2 4" xfId="53607"/>
    <cellStyle name="Обычный 3 22 3 3" xfId="53608"/>
    <cellStyle name="Обычный 3 22 3 3 2" xfId="53609"/>
    <cellStyle name="Обычный 3 22 3 3 2 2" xfId="53610"/>
    <cellStyle name="Обычный 3 22 3 3 3" xfId="53611"/>
    <cellStyle name="Обычный 3 22 3 4" xfId="53612"/>
    <cellStyle name="Обычный 3 22 3 4 2" xfId="53613"/>
    <cellStyle name="Обычный 3 22 3 5" xfId="53614"/>
    <cellStyle name="Обычный 3 22 4" xfId="53615"/>
    <cellStyle name="Обычный 3 22 4 2" xfId="53616"/>
    <cellStyle name="Обычный 3 22 4 2 2" xfId="53617"/>
    <cellStyle name="Обычный 3 22 4 2 2 2" xfId="53618"/>
    <cellStyle name="Обычный 3 22 4 2 2 2 2" xfId="53619"/>
    <cellStyle name="Обычный 3 22 4 2 2 3" xfId="53620"/>
    <cellStyle name="Обычный 3 22 4 2 3" xfId="53621"/>
    <cellStyle name="Обычный 3 22 4 2 3 2" xfId="53622"/>
    <cellStyle name="Обычный 3 22 4 2 4" xfId="53623"/>
    <cellStyle name="Обычный 3 22 4 3" xfId="53624"/>
    <cellStyle name="Обычный 3 22 4 3 2" xfId="53625"/>
    <cellStyle name="Обычный 3 22 4 3 2 2" xfId="53626"/>
    <cellStyle name="Обычный 3 22 4 3 3" xfId="53627"/>
    <cellStyle name="Обычный 3 22 4 4" xfId="53628"/>
    <cellStyle name="Обычный 3 22 4 4 2" xfId="53629"/>
    <cellStyle name="Обычный 3 22 4 5" xfId="53630"/>
    <cellStyle name="Обычный 3 22 5" xfId="53631"/>
    <cellStyle name="Обычный 3 22 5 2" xfId="53632"/>
    <cellStyle name="Обычный 3 22 5 2 2" xfId="53633"/>
    <cellStyle name="Обычный 3 22 5 2 2 2" xfId="53634"/>
    <cellStyle name="Обычный 3 22 5 2 3" xfId="53635"/>
    <cellStyle name="Обычный 3 22 5 3" xfId="53636"/>
    <cellStyle name="Обычный 3 22 5 3 2" xfId="53637"/>
    <cellStyle name="Обычный 3 22 5 4" xfId="53638"/>
    <cellStyle name="Обычный 3 22 6" xfId="53639"/>
    <cellStyle name="Обычный 3 22 6 2" xfId="53640"/>
    <cellStyle name="Обычный 3 22 6 2 2" xfId="53641"/>
    <cellStyle name="Обычный 3 22 6 3" xfId="53642"/>
    <cellStyle name="Обычный 3 22 7" xfId="53643"/>
    <cellStyle name="Обычный 3 22 7 2" xfId="53644"/>
    <cellStyle name="Обычный 3 22 8" xfId="53645"/>
    <cellStyle name="Обычный 3 23" xfId="53646"/>
    <cellStyle name="Обычный 3 23 2" xfId="53647"/>
    <cellStyle name="Обычный 3 23 2 2" xfId="53648"/>
    <cellStyle name="Обычный 3 23 2 2 2" xfId="53649"/>
    <cellStyle name="Обычный 3 23 2 2 2 2" xfId="53650"/>
    <cellStyle name="Обычный 3 23 2 2 2 2 2" xfId="53651"/>
    <cellStyle name="Обычный 3 23 2 2 2 2 2 2" xfId="53652"/>
    <cellStyle name="Обычный 3 23 2 2 2 2 3" xfId="53653"/>
    <cellStyle name="Обычный 3 23 2 2 2 3" xfId="53654"/>
    <cellStyle name="Обычный 3 23 2 2 2 3 2" xfId="53655"/>
    <cellStyle name="Обычный 3 23 2 2 2 4" xfId="53656"/>
    <cellStyle name="Обычный 3 23 2 2 3" xfId="53657"/>
    <cellStyle name="Обычный 3 23 2 2 3 2" xfId="53658"/>
    <cellStyle name="Обычный 3 23 2 2 3 2 2" xfId="53659"/>
    <cellStyle name="Обычный 3 23 2 2 3 3" xfId="53660"/>
    <cellStyle name="Обычный 3 23 2 2 4" xfId="53661"/>
    <cellStyle name="Обычный 3 23 2 2 4 2" xfId="53662"/>
    <cellStyle name="Обычный 3 23 2 2 5" xfId="53663"/>
    <cellStyle name="Обычный 3 23 2 3" xfId="53664"/>
    <cellStyle name="Обычный 3 23 2 3 2" xfId="53665"/>
    <cellStyle name="Обычный 3 23 2 3 2 2" xfId="53666"/>
    <cellStyle name="Обычный 3 23 2 3 2 2 2" xfId="53667"/>
    <cellStyle name="Обычный 3 23 2 3 2 2 2 2" xfId="53668"/>
    <cellStyle name="Обычный 3 23 2 3 2 2 3" xfId="53669"/>
    <cellStyle name="Обычный 3 23 2 3 2 3" xfId="53670"/>
    <cellStyle name="Обычный 3 23 2 3 2 3 2" xfId="53671"/>
    <cellStyle name="Обычный 3 23 2 3 2 4" xfId="53672"/>
    <cellStyle name="Обычный 3 23 2 3 3" xfId="53673"/>
    <cellStyle name="Обычный 3 23 2 3 3 2" xfId="53674"/>
    <cellStyle name="Обычный 3 23 2 3 3 2 2" xfId="53675"/>
    <cellStyle name="Обычный 3 23 2 3 3 3" xfId="53676"/>
    <cellStyle name="Обычный 3 23 2 3 4" xfId="53677"/>
    <cellStyle name="Обычный 3 23 2 3 4 2" xfId="53678"/>
    <cellStyle name="Обычный 3 23 2 3 5" xfId="53679"/>
    <cellStyle name="Обычный 3 23 2 4" xfId="53680"/>
    <cellStyle name="Обычный 3 23 2 4 2" xfId="53681"/>
    <cellStyle name="Обычный 3 23 2 4 2 2" xfId="53682"/>
    <cellStyle name="Обычный 3 23 2 4 2 2 2" xfId="53683"/>
    <cellStyle name="Обычный 3 23 2 4 2 3" xfId="53684"/>
    <cellStyle name="Обычный 3 23 2 4 3" xfId="53685"/>
    <cellStyle name="Обычный 3 23 2 4 3 2" xfId="53686"/>
    <cellStyle name="Обычный 3 23 2 4 4" xfId="53687"/>
    <cellStyle name="Обычный 3 23 2 5" xfId="53688"/>
    <cellStyle name="Обычный 3 23 2 5 2" xfId="53689"/>
    <cellStyle name="Обычный 3 23 2 5 2 2" xfId="53690"/>
    <cellStyle name="Обычный 3 23 2 5 3" xfId="53691"/>
    <cellStyle name="Обычный 3 23 2 6" xfId="53692"/>
    <cellStyle name="Обычный 3 23 2 6 2" xfId="53693"/>
    <cellStyle name="Обычный 3 23 2 7" xfId="53694"/>
    <cellStyle name="Обычный 3 23 3" xfId="53695"/>
    <cellStyle name="Обычный 3 23 3 2" xfId="53696"/>
    <cellStyle name="Обычный 3 23 3 2 2" xfId="53697"/>
    <cellStyle name="Обычный 3 23 3 2 2 2" xfId="53698"/>
    <cellStyle name="Обычный 3 23 3 2 2 2 2" xfId="53699"/>
    <cellStyle name="Обычный 3 23 3 2 2 3" xfId="53700"/>
    <cellStyle name="Обычный 3 23 3 2 3" xfId="53701"/>
    <cellStyle name="Обычный 3 23 3 2 3 2" xfId="53702"/>
    <cellStyle name="Обычный 3 23 3 2 4" xfId="53703"/>
    <cellStyle name="Обычный 3 23 3 3" xfId="53704"/>
    <cellStyle name="Обычный 3 23 3 3 2" xfId="53705"/>
    <cellStyle name="Обычный 3 23 3 3 2 2" xfId="53706"/>
    <cellStyle name="Обычный 3 23 3 3 3" xfId="53707"/>
    <cellStyle name="Обычный 3 23 3 4" xfId="53708"/>
    <cellStyle name="Обычный 3 23 3 4 2" xfId="53709"/>
    <cellStyle name="Обычный 3 23 3 5" xfId="53710"/>
    <cellStyle name="Обычный 3 23 4" xfId="53711"/>
    <cellStyle name="Обычный 3 23 4 2" xfId="53712"/>
    <cellStyle name="Обычный 3 23 4 2 2" xfId="53713"/>
    <cellStyle name="Обычный 3 23 4 2 2 2" xfId="53714"/>
    <cellStyle name="Обычный 3 23 4 2 2 2 2" xfId="53715"/>
    <cellStyle name="Обычный 3 23 4 2 2 3" xfId="53716"/>
    <cellStyle name="Обычный 3 23 4 2 3" xfId="53717"/>
    <cellStyle name="Обычный 3 23 4 2 3 2" xfId="53718"/>
    <cellStyle name="Обычный 3 23 4 2 4" xfId="53719"/>
    <cellStyle name="Обычный 3 23 4 3" xfId="53720"/>
    <cellStyle name="Обычный 3 23 4 3 2" xfId="53721"/>
    <cellStyle name="Обычный 3 23 4 3 2 2" xfId="53722"/>
    <cellStyle name="Обычный 3 23 4 3 3" xfId="53723"/>
    <cellStyle name="Обычный 3 23 4 4" xfId="53724"/>
    <cellStyle name="Обычный 3 23 4 4 2" xfId="53725"/>
    <cellStyle name="Обычный 3 23 4 5" xfId="53726"/>
    <cellStyle name="Обычный 3 23 5" xfId="53727"/>
    <cellStyle name="Обычный 3 23 5 2" xfId="53728"/>
    <cellStyle name="Обычный 3 23 5 2 2" xfId="53729"/>
    <cellStyle name="Обычный 3 23 5 2 2 2" xfId="53730"/>
    <cellStyle name="Обычный 3 23 5 2 3" xfId="53731"/>
    <cellStyle name="Обычный 3 23 5 3" xfId="53732"/>
    <cellStyle name="Обычный 3 23 5 3 2" xfId="53733"/>
    <cellStyle name="Обычный 3 23 5 4" xfId="53734"/>
    <cellStyle name="Обычный 3 23 6" xfId="53735"/>
    <cellStyle name="Обычный 3 23 6 2" xfId="53736"/>
    <cellStyle name="Обычный 3 23 6 2 2" xfId="53737"/>
    <cellStyle name="Обычный 3 23 6 3" xfId="53738"/>
    <cellStyle name="Обычный 3 23 7" xfId="53739"/>
    <cellStyle name="Обычный 3 23 7 2" xfId="53740"/>
    <cellStyle name="Обычный 3 23 8" xfId="53741"/>
    <cellStyle name="Обычный 3 24" xfId="53742"/>
    <cellStyle name="Обычный 3 24 2" xfId="53743"/>
    <cellStyle name="Обычный 3 24 2 2" xfId="53744"/>
    <cellStyle name="Обычный 3 24 2 2 2" xfId="53745"/>
    <cellStyle name="Обычный 3 24 2 2 2 2" xfId="53746"/>
    <cellStyle name="Обычный 3 24 2 2 2 2 2" xfId="53747"/>
    <cellStyle name="Обычный 3 24 2 2 2 2 2 2" xfId="53748"/>
    <cellStyle name="Обычный 3 24 2 2 2 2 3" xfId="53749"/>
    <cellStyle name="Обычный 3 24 2 2 2 3" xfId="53750"/>
    <cellStyle name="Обычный 3 24 2 2 2 3 2" xfId="53751"/>
    <cellStyle name="Обычный 3 24 2 2 2 4" xfId="53752"/>
    <cellStyle name="Обычный 3 24 2 2 3" xfId="53753"/>
    <cellStyle name="Обычный 3 24 2 2 3 2" xfId="53754"/>
    <cellStyle name="Обычный 3 24 2 2 3 2 2" xfId="53755"/>
    <cellStyle name="Обычный 3 24 2 2 3 3" xfId="53756"/>
    <cellStyle name="Обычный 3 24 2 2 4" xfId="53757"/>
    <cellStyle name="Обычный 3 24 2 2 4 2" xfId="53758"/>
    <cellStyle name="Обычный 3 24 2 2 5" xfId="53759"/>
    <cellStyle name="Обычный 3 24 2 3" xfId="53760"/>
    <cellStyle name="Обычный 3 24 2 3 2" xfId="53761"/>
    <cellStyle name="Обычный 3 24 2 3 2 2" xfId="53762"/>
    <cellStyle name="Обычный 3 24 2 3 2 2 2" xfId="53763"/>
    <cellStyle name="Обычный 3 24 2 3 2 2 2 2" xfId="53764"/>
    <cellStyle name="Обычный 3 24 2 3 2 2 3" xfId="53765"/>
    <cellStyle name="Обычный 3 24 2 3 2 3" xfId="53766"/>
    <cellStyle name="Обычный 3 24 2 3 2 3 2" xfId="53767"/>
    <cellStyle name="Обычный 3 24 2 3 2 4" xfId="53768"/>
    <cellStyle name="Обычный 3 24 2 3 3" xfId="53769"/>
    <cellStyle name="Обычный 3 24 2 3 3 2" xfId="53770"/>
    <cellStyle name="Обычный 3 24 2 3 3 2 2" xfId="53771"/>
    <cellStyle name="Обычный 3 24 2 3 3 3" xfId="53772"/>
    <cellStyle name="Обычный 3 24 2 3 4" xfId="53773"/>
    <cellStyle name="Обычный 3 24 2 3 4 2" xfId="53774"/>
    <cellStyle name="Обычный 3 24 2 3 5" xfId="53775"/>
    <cellStyle name="Обычный 3 24 2 4" xfId="53776"/>
    <cellStyle name="Обычный 3 24 2 4 2" xfId="53777"/>
    <cellStyle name="Обычный 3 24 2 4 2 2" xfId="53778"/>
    <cellStyle name="Обычный 3 24 2 4 2 2 2" xfId="53779"/>
    <cellStyle name="Обычный 3 24 2 4 2 3" xfId="53780"/>
    <cellStyle name="Обычный 3 24 2 4 3" xfId="53781"/>
    <cellStyle name="Обычный 3 24 2 4 3 2" xfId="53782"/>
    <cellStyle name="Обычный 3 24 2 4 4" xfId="53783"/>
    <cellStyle name="Обычный 3 24 2 5" xfId="53784"/>
    <cellStyle name="Обычный 3 24 2 5 2" xfId="53785"/>
    <cellStyle name="Обычный 3 24 2 5 2 2" xfId="53786"/>
    <cellStyle name="Обычный 3 24 2 5 3" xfId="53787"/>
    <cellStyle name="Обычный 3 24 2 6" xfId="53788"/>
    <cellStyle name="Обычный 3 24 2 6 2" xfId="53789"/>
    <cellStyle name="Обычный 3 24 2 7" xfId="53790"/>
    <cellStyle name="Обычный 3 24 3" xfId="53791"/>
    <cellStyle name="Обычный 3 24 3 2" xfId="53792"/>
    <cellStyle name="Обычный 3 24 3 2 2" xfId="53793"/>
    <cellStyle name="Обычный 3 24 3 2 2 2" xfId="53794"/>
    <cellStyle name="Обычный 3 24 3 2 2 2 2" xfId="53795"/>
    <cellStyle name="Обычный 3 24 3 2 2 3" xfId="53796"/>
    <cellStyle name="Обычный 3 24 3 2 3" xfId="53797"/>
    <cellStyle name="Обычный 3 24 3 2 3 2" xfId="53798"/>
    <cellStyle name="Обычный 3 24 3 2 4" xfId="53799"/>
    <cellStyle name="Обычный 3 24 3 3" xfId="53800"/>
    <cellStyle name="Обычный 3 24 3 3 2" xfId="53801"/>
    <cellStyle name="Обычный 3 24 3 3 2 2" xfId="53802"/>
    <cellStyle name="Обычный 3 24 3 3 3" xfId="53803"/>
    <cellStyle name="Обычный 3 24 3 4" xfId="53804"/>
    <cellStyle name="Обычный 3 24 3 4 2" xfId="53805"/>
    <cellStyle name="Обычный 3 24 3 5" xfId="53806"/>
    <cellStyle name="Обычный 3 24 4" xfId="53807"/>
    <cellStyle name="Обычный 3 24 4 2" xfId="53808"/>
    <cellStyle name="Обычный 3 24 4 2 2" xfId="53809"/>
    <cellStyle name="Обычный 3 24 4 2 2 2" xfId="53810"/>
    <cellStyle name="Обычный 3 24 4 2 2 2 2" xfId="53811"/>
    <cellStyle name="Обычный 3 24 4 2 2 3" xfId="53812"/>
    <cellStyle name="Обычный 3 24 4 2 3" xfId="53813"/>
    <cellStyle name="Обычный 3 24 4 2 3 2" xfId="53814"/>
    <cellStyle name="Обычный 3 24 4 2 4" xfId="53815"/>
    <cellStyle name="Обычный 3 24 4 3" xfId="53816"/>
    <cellStyle name="Обычный 3 24 4 3 2" xfId="53817"/>
    <cellStyle name="Обычный 3 24 4 3 2 2" xfId="53818"/>
    <cellStyle name="Обычный 3 24 4 3 3" xfId="53819"/>
    <cellStyle name="Обычный 3 24 4 4" xfId="53820"/>
    <cellStyle name="Обычный 3 24 4 4 2" xfId="53821"/>
    <cellStyle name="Обычный 3 24 4 5" xfId="53822"/>
    <cellStyle name="Обычный 3 24 5" xfId="53823"/>
    <cellStyle name="Обычный 3 24 5 2" xfId="53824"/>
    <cellStyle name="Обычный 3 24 5 2 2" xfId="53825"/>
    <cellStyle name="Обычный 3 24 5 2 2 2" xfId="53826"/>
    <cellStyle name="Обычный 3 24 5 2 3" xfId="53827"/>
    <cellStyle name="Обычный 3 24 5 3" xfId="53828"/>
    <cellStyle name="Обычный 3 24 5 3 2" xfId="53829"/>
    <cellStyle name="Обычный 3 24 5 4" xfId="53830"/>
    <cellStyle name="Обычный 3 24 6" xfId="53831"/>
    <cellStyle name="Обычный 3 24 6 2" xfId="53832"/>
    <cellStyle name="Обычный 3 24 6 2 2" xfId="53833"/>
    <cellStyle name="Обычный 3 24 6 3" xfId="53834"/>
    <cellStyle name="Обычный 3 24 7" xfId="53835"/>
    <cellStyle name="Обычный 3 24 7 2" xfId="53836"/>
    <cellStyle name="Обычный 3 24 8" xfId="53837"/>
    <cellStyle name="Обычный 3 25" xfId="53838"/>
    <cellStyle name="Обычный 3 25 2" xfId="53839"/>
    <cellStyle name="Обычный 3 25 2 2" xfId="53840"/>
    <cellStyle name="Обычный 3 25 2 2 2" xfId="53841"/>
    <cellStyle name="Обычный 3 25 2 2 2 2" xfId="53842"/>
    <cellStyle name="Обычный 3 25 2 2 2 2 2" xfId="53843"/>
    <cellStyle name="Обычный 3 25 2 2 2 2 2 2" xfId="53844"/>
    <cellStyle name="Обычный 3 25 2 2 2 2 3" xfId="53845"/>
    <cellStyle name="Обычный 3 25 2 2 2 3" xfId="53846"/>
    <cellStyle name="Обычный 3 25 2 2 2 3 2" xfId="53847"/>
    <cellStyle name="Обычный 3 25 2 2 2 4" xfId="53848"/>
    <cellStyle name="Обычный 3 25 2 2 3" xfId="53849"/>
    <cellStyle name="Обычный 3 25 2 2 3 2" xfId="53850"/>
    <cellStyle name="Обычный 3 25 2 2 3 2 2" xfId="53851"/>
    <cellStyle name="Обычный 3 25 2 2 3 3" xfId="53852"/>
    <cellStyle name="Обычный 3 25 2 2 4" xfId="53853"/>
    <cellStyle name="Обычный 3 25 2 2 4 2" xfId="53854"/>
    <cellStyle name="Обычный 3 25 2 2 5" xfId="53855"/>
    <cellStyle name="Обычный 3 25 2 3" xfId="53856"/>
    <cellStyle name="Обычный 3 25 2 3 2" xfId="53857"/>
    <cellStyle name="Обычный 3 25 2 3 2 2" xfId="53858"/>
    <cellStyle name="Обычный 3 25 2 3 2 2 2" xfId="53859"/>
    <cellStyle name="Обычный 3 25 2 3 2 2 2 2" xfId="53860"/>
    <cellStyle name="Обычный 3 25 2 3 2 2 3" xfId="53861"/>
    <cellStyle name="Обычный 3 25 2 3 2 3" xfId="53862"/>
    <cellStyle name="Обычный 3 25 2 3 2 3 2" xfId="53863"/>
    <cellStyle name="Обычный 3 25 2 3 2 4" xfId="53864"/>
    <cellStyle name="Обычный 3 25 2 3 3" xfId="53865"/>
    <cellStyle name="Обычный 3 25 2 3 3 2" xfId="53866"/>
    <cellStyle name="Обычный 3 25 2 3 3 2 2" xfId="53867"/>
    <cellStyle name="Обычный 3 25 2 3 3 3" xfId="53868"/>
    <cellStyle name="Обычный 3 25 2 3 4" xfId="53869"/>
    <cellStyle name="Обычный 3 25 2 3 4 2" xfId="53870"/>
    <cellStyle name="Обычный 3 25 2 3 5" xfId="53871"/>
    <cellStyle name="Обычный 3 25 2 4" xfId="53872"/>
    <cellStyle name="Обычный 3 25 2 4 2" xfId="53873"/>
    <cellStyle name="Обычный 3 25 2 4 2 2" xfId="53874"/>
    <cellStyle name="Обычный 3 25 2 4 2 2 2" xfId="53875"/>
    <cellStyle name="Обычный 3 25 2 4 2 3" xfId="53876"/>
    <cellStyle name="Обычный 3 25 2 4 3" xfId="53877"/>
    <cellStyle name="Обычный 3 25 2 4 3 2" xfId="53878"/>
    <cellStyle name="Обычный 3 25 2 4 4" xfId="53879"/>
    <cellStyle name="Обычный 3 25 2 5" xfId="53880"/>
    <cellStyle name="Обычный 3 25 2 5 2" xfId="53881"/>
    <cellStyle name="Обычный 3 25 2 5 2 2" xfId="53882"/>
    <cellStyle name="Обычный 3 25 2 5 3" xfId="53883"/>
    <cellStyle name="Обычный 3 25 2 6" xfId="53884"/>
    <cellStyle name="Обычный 3 25 2 6 2" xfId="53885"/>
    <cellStyle name="Обычный 3 25 2 7" xfId="53886"/>
    <cellStyle name="Обычный 3 25 3" xfId="53887"/>
    <cellStyle name="Обычный 3 25 3 2" xfId="53888"/>
    <cellStyle name="Обычный 3 25 3 2 2" xfId="53889"/>
    <cellStyle name="Обычный 3 25 3 2 2 2" xfId="53890"/>
    <cellStyle name="Обычный 3 25 3 2 2 2 2" xfId="53891"/>
    <cellStyle name="Обычный 3 25 3 2 2 3" xfId="53892"/>
    <cellStyle name="Обычный 3 25 3 2 3" xfId="53893"/>
    <cellStyle name="Обычный 3 25 3 2 3 2" xfId="53894"/>
    <cellStyle name="Обычный 3 25 3 2 4" xfId="53895"/>
    <cellStyle name="Обычный 3 25 3 3" xfId="53896"/>
    <cellStyle name="Обычный 3 25 3 3 2" xfId="53897"/>
    <cellStyle name="Обычный 3 25 3 3 2 2" xfId="53898"/>
    <cellStyle name="Обычный 3 25 3 3 3" xfId="53899"/>
    <cellStyle name="Обычный 3 25 3 4" xfId="53900"/>
    <cellStyle name="Обычный 3 25 3 4 2" xfId="53901"/>
    <cellStyle name="Обычный 3 25 3 5" xfId="53902"/>
    <cellStyle name="Обычный 3 25 4" xfId="53903"/>
    <cellStyle name="Обычный 3 25 4 2" xfId="53904"/>
    <cellStyle name="Обычный 3 25 4 2 2" xfId="53905"/>
    <cellStyle name="Обычный 3 25 4 2 2 2" xfId="53906"/>
    <cellStyle name="Обычный 3 25 4 2 2 2 2" xfId="53907"/>
    <cellStyle name="Обычный 3 25 4 2 2 3" xfId="53908"/>
    <cellStyle name="Обычный 3 25 4 2 3" xfId="53909"/>
    <cellStyle name="Обычный 3 25 4 2 3 2" xfId="53910"/>
    <cellStyle name="Обычный 3 25 4 2 4" xfId="53911"/>
    <cellStyle name="Обычный 3 25 4 3" xfId="53912"/>
    <cellStyle name="Обычный 3 25 4 3 2" xfId="53913"/>
    <cellStyle name="Обычный 3 25 4 3 2 2" xfId="53914"/>
    <cellStyle name="Обычный 3 25 4 3 3" xfId="53915"/>
    <cellStyle name="Обычный 3 25 4 4" xfId="53916"/>
    <cellStyle name="Обычный 3 25 4 4 2" xfId="53917"/>
    <cellStyle name="Обычный 3 25 4 5" xfId="53918"/>
    <cellStyle name="Обычный 3 25 5" xfId="53919"/>
    <cellStyle name="Обычный 3 25 5 2" xfId="53920"/>
    <cellStyle name="Обычный 3 25 5 2 2" xfId="53921"/>
    <cellStyle name="Обычный 3 25 5 2 2 2" xfId="53922"/>
    <cellStyle name="Обычный 3 25 5 2 3" xfId="53923"/>
    <cellStyle name="Обычный 3 25 5 3" xfId="53924"/>
    <cellStyle name="Обычный 3 25 5 3 2" xfId="53925"/>
    <cellStyle name="Обычный 3 25 5 4" xfId="53926"/>
    <cellStyle name="Обычный 3 25 6" xfId="53927"/>
    <cellStyle name="Обычный 3 25 6 2" xfId="53928"/>
    <cellStyle name="Обычный 3 25 6 2 2" xfId="53929"/>
    <cellStyle name="Обычный 3 25 6 3" xfId="53930"/>
    <cellStyle name="Обычный 3 25 7" xfId="53931"/>
    <cellStyle name="Обычный 3 25 7 2" xfId="53932"/>
    <cellStyle name="Обычный 3 25 8" xfId="53933"/>
    <cellStyle name="Обычный 3 26" xfId="53934"/>
    <cellStyle name="Обычный 3 26 2" xfId="53935"/>
    <cellStyle name="Обычный 3 26 2 2" xfId="53936"/>
    <cellStyle name="Обычный 3 26 2 2 2" xfId="53937"/>
    <cellStyle name="Обычный 3 26 2 2 2 2" xfId="53938"/>
    <cellStyle name="Обычный 3 26 2 2 2 2 2" xfId="53939"/>
    <cellStyle name="Обычный 3 26 2 2 2 2 2 2" xfId="53940"/>
    <cellStyle name="Обычный 3 26 2 2 2 2 3" xfId="53941"/>
    <cellStyle name="Обычный 3 26 2 2 2 3" xfId="53942"/>
    <cellStyle name="Обычный 3 26 2 2 2 3 2" xfId="53943"/>
    <cellStyle name="Обычный 3 26 2 2 2 4" xfId="53944"/>
    <cellStyle name="Обычный 3 26 2 2 3" xfId="53945"/>
    <cellStyle name="Обычный 3 26 2 2 3 2" xfId="53946"/>
    <cellStyle name="Обычный 3 26 2 2 3 2 2" xfId="53947"/>
    <cellStyle name="Обычный 3 26 2 2 3 3" xfId="53948"/>
    <cellStyle name="Обычный 3 26 2 2 4" xfId="53949"/>
    <cellStyle name="Обычный 3 26 2 2 4 2" xfId="53950"/>
    <cellStyle name="Обычный 3 26 2 2 5" xfId="53951"/>
    <cellStyle name="Обычный 3 26 2 3" xfId="53952"/>
    <cellStyle name="Обычный 3 26 2 3 2" xfId="53953"/>
    <cellStyle name="Обычный 3 26 2 3 2 2" xfId="53954"/>
    <cellStyle name="Обычный 3 26 2 3 2 2 2" xfId="53955"/>
    <cellStyle name="Обычный 3 26 2 3 2 2 2 2" xfId="53956"/>
    <cellStyle name="Обычный 3 26 2 3 2 2 3" xfId="53957"/>
    <cellStyle name="Обычный 3 26 2 3 2 3" xfId="53958"/>
    <cellStyle name="Обычный 3 26 2 3 2 3 2" xfId="53959"/>
    <cellStyle name="Обычный 3 26 2 3 2 4" xfId="53960"/>
    <cellStyle name="Обычный 3 26 2 3 3" xfId="53961"/>
    <cellStyle name="Обычный 3 26 2 3 3 2" xfId="53962"/>
    <cellStyle name="Обычный 3 26 2 3 3 2 2" xfId="53963"/>
    <cellStyle name="Обычный 3 26 2 3 3 3" xfId="53964"/>
    <cellStyle name="Обычный 3 26 2 3 4" xfId="53965"/>
    <cellStyle name="Обычный 3 26 2 3 4 2" xfId="53966"/>
    <cellStyle name="Обычный 3 26 2 3 5" xfId="53967"/>
    <cellStyle name="Обычный 3 26 2 4" xfId="53968"/>
    <cellStyle name="Обычный 3 26 2 4 2" xfId="53969"/>
    <cellStyle name="Обычный 3 26 2 4 2 2" xfId="53970"/>
    <cellStyle name="Обычный 3 26 2 4 2 2 2" xfId="53971"/>
    <cellStyle name="Обычный 3 26 2 4 2 3" xfId="53972"/>
    <cellStyle name="Обычный 3 26 2 4 3" xfId="53973"/>
    <cellStyle name="Обычный 3 26 2 4 3 2" xfId="53974"/>
    <cellStyle name="Обычный 3 26 2 4 4" xfId="53975"/>
    <cellStyle name="Обычный 3 26 2 5" xfId="53976"/>
    <cellStyle name="Обычный 3 26 2 5 2" xfId="53977"/>
    <cellStyle name="Обычный 3 26 2 5 2 2" xfId="53978"/>
    <cellStyle name="Обычный 3 26 2 5 3" xfId="53979"/>
    <cellStyle name="Обычный 3 26 2 6" xfId="53980"/>
    <cellStyle name="Обычный 3 26 2 6 2" xfId="53981"/>
    <cellStyle name="Обычный 3 26 2 7" xfId="53982"/>
    <cellStyle name="Обычный 3 26 3" xfId="53983"/>
    <cellStyle name="Обычный 3 26 3 2" xfId="53984"/>
    <cellStyle name="Обычный 3 26 3 2 2" xfId="53985"/>
    <cellStyle name="Обычный 3 26 3 2 2 2" xfId="53986"/>
    <cellStyle name="Обычный 3 26 3 2 2 2 2" xfId="53987"/>
    <cellStyle name="Обычный 3 26 3 2 2 3" xfId="53988"/>
    <cellStyle name="Обычный 3 26 3 2 3" xfId="53989"/>
    <cellStyle name="Обычный 3 26 3 2 3 2" xfId="53990"/>
    <cellStyle name="Обычный 3 26 3 2 4" xfId="53991"/>
    <cellStyle name="Обычный 3 26 3 3" xfId="53992"/>
    <cellStyle name="Обычный 3 26 3 3 2" xfId="53993"/>
    <cellStyle name="Обычный 3 26 3 3 2 2" xfId="53994"/>
    <cellStyle name="Обычный 3 26 3 3 3" xfId="53995"/>
    <cellStyle name="Обычный 3 26 3 4" xfId="53996"/>
    <cellStyle name="Обычный 3 26 3 4 2" xfId="53997"/>
    <cellStyle name="Обычный 3 26 3 5" xfId="53998"/>
    <cellStyle name="Обычный 3 26 4" xfId="53999"/>
    <cellStyle name="Обычный 3 26 4 2" xfId="54000"/>
    <cellStyle name="Обычный 3 26 4 2 2" xfId="54001"/>
    <cellStyle name="Обычный 3 26 4 2 2 2" xfId="54002"/>
    <cellStyle name="Обычный 3 26 4 2 2 2 2" xfId="54003"/>
    <cellStyle name="Обычный 3 26 4 2 2 3" xfId="54004"/>
    <cellStyle name="Обычный 3 26 4 2 3" xfId="54005"/>
    <cellStyle name="Обычный 3 26 4 2 3 2" xfId="54006"/>
    <cellStyle name="Обычный 3 26 4 2 4" xfId="54007"/>
    <cellStyle name="Обычный 3 26 4 3" xfId="54008"/>
    <cellStyle name="Обычный 3 26 4 3 2" xfId="54009"/>
    <cellStyle name="Обычный 3 26 4 3 2 2" xfId="54010"/>
    <cellStyle name="Обычный 3 26 4 3 3" xfId="54011"/>
    <cellStyle name="Обычный 3 26 4 4" xfId="54012"/>
    <cellStyle name="Обычный 3 26 4 4 2" xfId="54013"/>
    <cellStyle name="Обычный 3 26 4 5" xfId="54014"/>
    <cellStyle name="Обычный 3 26 5" xfId="54015"/>
    <cellStyle name="Обычный 3 26 5 2" xfId="54016"/>
    <cellStyle name="Обычный 3 26 5 2 2" xfId="54017"/>
    <cellStyle name="Обычный 3 26 5 2 2 2" xfId="54018"/>
    <cellStyle name="Обычный 3 26 5 2 3" xfId="54019"/>
    <cellStyle name="Обычный 3 26 5 3" xfId="54020"/>
    <cellStyle name="Обычный 3 26 5 3 2" xfId="54021"/>
    <cellStyle name="Обычный 3 26 5 4" xfId="54022"/>
    <cellStyle name="Обычный 3 26 6" xfId="54023"/>
    <cellStyle name="Обычный 3 26 6 2" xfId="54024"/>
    <cellStyle name="Обычный 3 26 6 2 2" xfId="54025"/>
    <cellStyle name="Обычный 3 26 6 3" xfId="54026"/>
    <cellStyle name="Обычный 3 26 7" xfId="54027"/>
    <cellStyle name="Обычный 3 26 7 2" xfId="54028"/>
    <cellStyle name="Обычный 3 26 8" xfId="54029"/>
    <cellStyle name="Обычный 3 27" xfId="54030"/>
    <cellStyle name="Обычный 3 27 2" xfId="54031"/>
    <cellStyle name="Обычный 3 27 2 2" xfId="54032"/>
    <cellStyle name="Обычный 3 27 2 2 2" xfId="54033"/>
    <cellStyle name="Обычный 3 27 2 2 2 2" xfId="54034"/>
    <cellStyle name="Обычный 3 27 2 2 2 2 2" xfId="54035"/>
    <cellStyle name="Обычный 3 27 2 2 2 2 2 2" xfId="54036"/>
    <cellStyle name="Обычный 3 27 2 2 2 2 3" xfId="54037"/>
    <cellStyle name="Обычный 3 27 2 2 2 3" xfId="54038"/>
    <cellStyle name="Обычный 3 27 2 2 2 3 2" xfId="54039"/>
    <cellStyle name="Обычный 3 27 2 2 2 4" xfId="54040"/>
    <cellStyle name="Обычный 3 27 2 2 3" xfId="54041"/>
    <cellStyle name="Обычный 3 27 2 2 3 2" xfId="54042"/>
    <cellStyle name="Обычный 3 27 2 2 3 2 2" xfId="54043"/>
    <cellStyle name="Обычный 3 27 2 2 3 3" xfId="54044"/>
    <cellStyle name="Обычный 3 27 2 2 4" xfId="54045"/>
    <cellStyle name="Обычный 3 27 2 2 4 2" xfId="54046"/>
    <cellStyle name="Обычный 3 27 2 2 5" xfId="54047"/>
    <cellStyle name="Обычный 3 27 2 3" xfId="54048"/>
    <cellStyle name="Обычный 3 27 2 3 2" xfId="54049"/>
    <cellStyle name="Обычный 3 27 2 3 2 2" xfId="54050"/>
    <cellStyle name="Обычный 3 27 2 3 2 2 2" xfId="54051"/>
    <cellStyle name="Обычный 3 27 2 3 2 2 2 2" xfId="54052"/>
    <cellStyle name="Обычный 3 27 2 3 2 2 3" xfId="54053"/>
    <cellStyle name="Обычный 3 27 2 3 2 3" xfId="54054"/>
    <cellStyle name="Обычный 3 27 2 3 2 3 2" xfId="54055"/>
    <cellStyle name="Обычный 3 27 2 3 2 4" xfId="54056"/>
    <cellStyle name="Обычный 3 27 2 3 3" xfId="54057"/>
    <cellStyle name="Обычный 3 27 2 3 3 2" xfId="54058"/>
    <cellStyle name="Обычный 3 27 2 3 3 2 2" xfId="54059"/>
    <cellStyle name="Обычный 3 27 2 3 3 3" xfId="54060"/>
    <cellStyle name="Обычный 3 27 2 3 4" xfId="54061"/>
    <cellStyle name="Обычный 3 27 2 3 4 2" xfId="54062"/>
    <cellStyle name="Обычный 3 27 2 3 5" xfId="54063"/>
    <cellStyle name="Обычный 3 27 2 4" xfId="54064"/>
    <cellStyle name="Обычный 3 27 2 4 2" xfId="54065"/>
    <cellStyle name="Обычный 3 27 2 4 2 2" xfId="54066"/>
    <cellStyle name="Обычный 3 27 2 4 2 2 2" xfId="54067"/>
    <cellStyle name="Обычный 3 27 2 4 2 3" xfId="54068"/>
    <cellStyle name="Обычный 3 27 2 4 3" xfId="54069"/>
    <cellStyle name="Обычный 3 27 2 4 3 2" xfId="54070"/>
    <cellStyle name="Обычный 3 27 2 4 4" xfId="54071"/>
    <cellStyle name="Обычный 3 27 2 5" xfId="54072"/>
    <cellStyle name="Обычный 3 27 2 5 2" xfId="54073"/>
    <cellStyle name="Обычный 3 27 2 5 2 2" xfId="54074"/>
    <cellStyle name="Обычный 3 27 2 5 3" xfId="54075"/>
    <cellStyle name="Обычный 3 27 2 6" xfId="54076"/>
    <cellStyle name="Обычный 3 27 2 6 2" xfId="54077"/>
    <cellStyle name="Обычный 3 27 2 7" xfId="54078"/>
    <cellStyle name="Обычный 3 27 3" xfId="54079"/>
    <cellStyle name="Обычный 3 27 3 2" xfId="54080"/>
    <cellStyle name="Обычный 3 27 3 2 2" xfId="54081"/>
    <cellStyle name="Обычный 3 27 3 2 2 2" xfId="54082"/>
    <cellStyle name="Обычный 3 27 3 2 2 2 2" xfId="54083"/>
    <cellStyle name="Обычный 3 27 3 2 2 3" xfId="54084"/>
    <cellStyle name="Обычный 3 27 3 2 3" xfId="54085"/>
    <cellStyle name="Обычный 3 27 3 2 3 2" xfId="54086"/>
    <cellStyle name="Обычный 3 27 3 2 4" xfId="54087"/>
    <cellStyle name="Обычный 3 27 3 3" xfId="54088"/>
    <cellStyle name="Обычный 3 27 3 3 2" xfId="54089"/>
    <cellStyle name="Обычный 3 27 3 3 2 2" xfId="54090"/>
    <cellStyle name="Обычный 3 27 3 3 3" xfId="54091"/>
    <cellStyle name="Обычный 3 27 3 4" xfId="54092"/>
    <cellStyle name="Обычный 3 27 3 4 2" xfId="54093"/>
    <cellStyle name="Обычный 3 27 3 5" xfId="54094"/>
    <cellStyle name="Обычный 3 27 4" xfId="54095"/>
    <cellStyle name="Обычный 3 27 4 2" xfId="54096"/>
    <cellStyle name="Обычный 3 27 4 2 2" xfId="54097"/>
    <cellStyle name="Обычный 3 27 4 2 2 2" xfId="54098"/>
    <cellStyle name="Обычный 3 27 4 2 2 2 2" xfId="54099"/>
    <cellStyle name="Обычный 3 27 4 2 2 3" xfId="54100"/>
    <cellStyle name="Обычный 3 27 4 2 3" xfId="54101"/>
    <cellStyle name="Обычный 3 27 4 2 3 2" xfId="54102"/>
    <cellStyle name="Обычный 3 27 4 2 4" xfId="54103"/>
    <cellStyle name="Обычный 3 27 4 3" xfId="54104"/>
    <cellStyle name="Обычный 3 27 4 3 2" xfId="54105"/>
    <cellStyle name="Обычный 3 27 4 3 2 2" xfId="54106"/>
    <cellStyle name="Обычный 3 27 4 3 3" xfId="54107"/>
    <cellStyle name="Обычный 3 27 4 4" xfId="54108"/>
    <cellStyle name="Обычный 3 27 4 4 2" xfId="54109"/>
    <cellStyle name="Обычный 3 27 4 5" xfId="54110"/>
    <cellStyle name="Обычный 3 27 5" xfId="54111"/>
    <cellStyle name="Обычный 3 27 5 2" xfId="54112"/>
    <cellStyle name="Обычный 3 27 5 2 2" xfId="54113"/>
    <cellStyle name="Обычный 3 27 5 2 2 2" xfId="54114"/>
    <cellStyle name="Обычный 3 27 5 2 3" xfId="54115"/>
    <cellStyle name="Обычный 3 27 5 3" xfId="54116"/>
    <cellStyle name="Обычный 3 27 5 3 2" xfId="54117"/>
    <cellStyle name="Обычный 3 27 5 4" xfId="54118"/>
    <cellStyle name="Обычный 3 27 6" xfId="54119"/>
    <cellStyle name="Обычный 3 27 6 2" xfId="54120"/>
    <cellStyle name="Обычный 3 27 6 2 2" xfId="54121"/>
    <cellStyle name="Обычный 3 27 6 3" xfId="54122"/>
    <cellStyle name="Обычный 3 27 7" xfId="54123"/>
    <cellStyle name="Обычный 3 27 7 2" xfId="54124"/>
    <cellStyle name="Обычный 3 27 8" xfId="54125"/>
    <cellStyle name="Обычный 3 28" xfId="54126"/>
    <cellStyle name="Обычный 3 28 2" xfId="54127"/>
    <cellStyle name="Обычный 3 28 2 2" xfId="54128"/>
    <cellStyle name="Обычный 3 28 2 2 2" xfId="54129"/>
    <cellStyle name="Обычный 3 28 2 2 2 2" xfId="54130"/>
    <cellStyle name="Обычный 3 28 2 2 2 2 2" xfId="54131"/>
    <cellStyle name="Обычный 3 28 2 2 2 2 2 2" xfId="54132"/>
    <cellStyle name="Обычный 3 28 2 2 2 2 3" xfId="54133"/>
    <cellStyle name="Обычный 3 28 2 2 2 3" xfId="54134"/>
    <cellStyle name="Обычный 3 28 2 2 2 3 2" xfId="54135"/>
    <cellStyle name="Обычный 3 28 2 2 2 4" xfId="54136"/>
    <cellStyle name="Обычный 3 28 2 2 3" xfId="54137"/>
    <cellStyle name="Обычный 3 28 2 2 3 2" xfId="54138"/>
    <cellStyle name="Обычный 3 28 2 2 3 2 2" xfId="54139"/>
    <cellStyle name="Обычный 3 28 2 2 3 3" xfId="54140"/>
    <cellStyle name="Обычный 3 28 2 2 4" xfId="54141"/>
    <cellStyle name="Обычный 3 28 2 2 4 2" xfId="54142"/>
    <cellStyle name="Обычный 3 28 2 2 5" xfId="54143"/>
    <cellStyle name="Обычный 3 28 2 3" xfId="54144"/>
    <cellStyle name="Обычный 3 28 2 3 2" xfId="54145"/>
    <cellStyle name="Обычный 3 28 2 3 2 2" xfId="54146"/>
    <cellStyle name="Обычный 3 28 2 3 2 2 2" xfId="54147"/>
    <cellStyle name="Обычный 3 28 2 3 2 2 2 2" xfId="54148"/>
    <cellStyle name="Обычный 3 28 2 3 2 2 3" xfId="54149"/>
    <cellStyle name="Обычный 3 28 2 3 2 3" xfId="54150"/>
    <cellStyle name="Обычный 3 28 2 3 2 3 2" xfId="54151"/>
    <cellStyle name="Обычный 3 28 2 3 2 4" xfId="54152"/>
    <cellStyle name="Обычный 3 28 2 3 3" xfId="54153"/>
    <cellStyle name="Обычный 3 28 2 3 3 2" xfId="54154"/>
    <cellStyle name="Обычный 3 28 2 3 3 2 2" xfId="54155"/>
    <cellStyle name="Обычный 3 28 2 3 3 3" xfId="54156"/>
    <cellStyle name="Обычный 3 28 2 3 4" xfId="54157"/>
    <cellStyle name="Обычный 3 28 2 3 4 2" xfId="54158"/>
    <cellStyle name="Обычный 3 28 2 3 5" xfId="54159"/>
    <cellStyle name="Обычный 3 28 2 4" xfId="54160"/>
    <cellStyle name="Обычный 3 28 2 4 2" xfId="54161"/>
    <cellStyle name="Обычный 3 28 2 4 2 2" xfId="54162"/>
    <cellStyle name="Обычный 3 28 2 4 2 2 2" xfId="54163"/>
    <cellStyle name="Обычный 3 28 2 4 2 3" xfId="54164"/>
    <cellStyle name="Обычный 3 28 2 4 3" xfId="54165"/>
    <cellStyle name="Обычный 3 28 2 4 3 2" xfId="54166"/>
    <cellStyle name="Обычный 3 28 2 4 4" xfId="54167"/>
    <cellStyle name="Обычный 3 28 2 5" xfId="54168"/>
    <cellStyle name="Обычный 3 28 2 5 2" xfId="54169"/>
    <cellStyle name="Обычный 3 28 2 5 2 2" xfId="54170"/>
    <cellStyle name="Обычный 3 28 2 5 3" xfId="54171"/>
    <cellStyle name="Обычный 3 28 2 6" xfId="54172"/>
    <cellStyle name="Обычный 3 28 2 6 2" xfId="54173"/>
    <cellStyle name="Обычный 3 28 2 7" xfId="54174"/>
    <cellStyle name="Обычный 3 28 3" xfId="54175"/>
    <cellStyle name="Обычный 3 28 3 2" xfId="54176"/>
    <cellStyle name="Обычный 3 28 3 2 2" xfId="54177"/>
    <cellStyle name="Обычный 3 28 3 2 2 2" xfId="54178"/>
    <cellStyle name="Обычный 3 28 3 2 2 2 2" xfId="54179"/>
    <cellStyle name="Обычный 3 28 3 2 2 3" xfId="54180"/>
    <cellStyle name="Обычный 3 28 3 2 3" xfId="54181"/>
    <cellStyle name="Обычный 3 28 3 2 3 2" xfId="54182"/>
    <cellStyle name="Обычный 3 28 3 2 4" xfId="54183"/>
    <cellStyle name="Обычный 3 28 3 3" xfId="54184"/>
    <cellStyle name="Обычный 3 28 3 3 2" xfId="54185"/>
    <cellStyle name="Обычный 3 28 3 3 2 2" xfId="54186"/>
    <cellStyle name="Обычный 3 28 3 3 3" xfId="54187"/>
    <cellStyle name="Обычный 3 28 3 4" xfId="54188"/>
    <cellStyle name="Обычный 3 28 3 4 2" xfId="54189"/>
    <cellStyle name="Обычный 3 28 3 5" xfId="54190"/>
    <cellStyle name="Обычный 3 28 4" xfId="54191"/>
    <cellStyle name="Обычный 3 28 4 2" xfId="54192"/>
    <cellStyle name="Обычный 3 28 4 2 2" xfId="54193"/>
    <cellStyle name="Обычный 3 28 4 2 2 2" xfId="54194"/>
    <cellStyle name="Обычный 3 28 4 2 2 2 2" xfId="54195"/>
    <cellStyle name="Обычный 3 28 4 2 2 3" xfId="54196"/>
    <cellStyle name="Обычный 3 28 4 2 3" xfId="54197"/>
    <cellStyle name="Обычный 3 28 4 2 3 2" xfId="54198"/>
    <cellStyle name="Обычный 3 28 4 2 4" xfId="54199"/>
    <cellStyle name="Обычный 3 28 4 3" xfId="54200"/>
    <cellStyle name="Обычный 3 28 4 3 2" xfId="54201"/>
    <cellStyle name="Обычный 3 28 4 3 2 2" xfId="54202"/>
    <cellStyle name="Обычный 3 28 4 3 3" xfId="54203"/>
    <cellStyle name="Обычный 3 28 4 4" xfId="54204"/>
    <cellStyle name="Обычный 3 28 4 4 2" xfId="54205"/>
    <cellStyle name="Обычный 3 28 4 5" xfId="54206"/>
    <cellStyle name="Обычный 3 28 5" xfId="54207"/>
    <cellStyle name="Обычный 3 28 5 2" xfId="54208"/>
    <cellStyle name="Обычный 3 28 5 2 2" xfId="54209"/>
    <cellStyle name="Обычный 3 28 5 2 2 2" xfId="54210"/>
    <cellStyle name="Обычный 3 28 5 2 3" xfId="54211"/>
    <cellStyle name="Обычный 3 28 5 3" xfId="54212"/>
    <cellStyle name="Обычный 3 28 5 3 2" xfId="54213"/>
    <cellStyle name="Обычный 3 28 5 4" xfId="54214"/>
    <cellStyle name="Обычный 3 28 6" xfId="54215"/>
    <cellStyle name="Обычный 3 28 6 2" xfId="54216"/>
    <cellStyle name="Обычный 3 28 6 2 2" xfId="54217"/>
    <cellStyle name="Обычный 3 28 6 3" xfId="54218"/>
    <cellStyle name="Обычный 3 28 7" xfId="54219"/>
    <cellStyle name="Обычный 3 28 7 2" xfId="54220"/>
    <cellStyle name="Обычный 3 28 8" xfId="54221"/>
    <cellStyle name="Обычный 3 29" xfId="54222"/>
    <cellStyle name="Обычный 3 29 2" xfId="54223"/>
    <cellStyle name="Обычный 3 29 2 2" xfId="54224"/>
    <cellStyle name="Обычный 3 29 2 2 2" xfId="54225"/>
    <cellStyle name="Обычный 3 29 2 2 2 2" xfId="54226"/>
    <cellStyle name="Обычный 3 29 2 2 2 2 2" xfId="54227"/>
    <cellStyle name="Обычный 3 29 2 2 2 2 2 2" xfId="54228"/>
    <cellStyle name="Обычный 3 29 2 2 2 2 3" xfId="54229"/>
    <cellStyle name="Обычный 3 29 2 2 2 3" xfId="54230"/>
    <cellStyle name="Обычный 3 29 2 2 2 3 2" xfId="54231"/>
    <cellStyle name="Обычный 3 29 2 2 2 4" xfId="54232"/>
    <cellStyle name="Обычный 3 29 2 2 3" xfId="54233"/>
    <cellStyle name="Обычный 3 29 2 2 3 2" xfId="54234"/>
    <cellStyle name="Обычный 3 29 2 2 3 2 2" xfId="54235"/>
    <cellStyle name="Обычный 3 29 2 2 3 3" xfId="54236"/>
    <cellStyle name="Обычный 3 29 2 2 4" xfId="54237"/>
    <cellStyle name="Обычный 3 29 2 2 4 2" xfId="54238"/>
    <cellStyle name="Обычный 3 29 2 2 5" xfId="54239"/>
    <cellStyle name="Обычный 3 29 2 3" xfId="54240"/>
    <cellStyle name="Обычный 3 29 2 3 2" xfId="54241"/>
    <cellStyle name="Обычный 3 29 2 3 2 2" xfId="54242"/>
    <cellStyle name="Обычный 3 29 2 3 2 2 2" xfId="54243"/>
    <cellStyle name="Обычный 3 29 2 3 2 2 2 2" xfId="54244"/>
    <cellStyle name="Обычный 3 29 2 3 2 2 3" xfId="54245"/>
    <cellStyle name="Обычный 3 29 2 3 2 3" xfId="54246"/>
    <cellStyle name="Обычный 3 29 2 3 2 3 2" xfId="54247"/>
    <cellStyle name="Обычный 3 29 2 3 2 4" xfId="54248"/>
    <cellStyle name="Обычный 3 29 2 3 3" xfId="54249"/>
    <cellStyle name="Обычный 3 29 2 3 3 2" xfId="54250"/>
    <cellStyle name="Обычный 3 29 2 3 3 2 2" xfId="54251"/>
    <cellStyle name="Обычный 3 29 2 3 3 3" xfId="54252"/>
    <cellStyle name="Обычный 3 29 2 3 4" xfId="54253"/>
    <cellStyle name="Обычный 3 29 2 3 4 2" xfId="54254"/>
    <cellStyle name="Обычный 3 29 2 3 5" xfId="54255"/>
    <cellStyle name="Обычный 3 29 2 4" xfId="54256"/>
    <cellStyle name="Обычный 3 29 2 4 2" xfId="54257"/>
    <cellStyle name="Обычный 3 29 2 4 2 2" xfId="54258"/>
    <cellStyle name="Обычный 3 29 2 4 2 2 2" xfId="54259"/>
    <cellStyle name="Обычный 3 29 2 4 2 3" xfId="54260"/>
    <cellStyle name="Обычный 3 29 2 4 3" xfId="54261"/>
    <cellStyle name="Обычный 3 29 2 4 3 2" xfId="54262"/>
    <cellStyle name="Обычный 3 29 2 4 4" xfId="54263"/>
    <cellStyle name="Обычный 3 29 2 5" xfId="54264"/>
    <cellStyle name="Обычный 3 29 2 5 2" xfId="54265"/>
    <cellStyle name="Обычный 3 29 2 5 2 2" xfId="54266"/>
    <cellStyle name="Обычный 3 29 2 5 3" xfId="54267"/>
    <cellStyle name="Обычный 3 29 2 6" xfId="54268"/>
    <cellStyle name="Обычный 3 29 2 6 2" xfId="54269"/>
    <cellStyle name="Обычный 3 29 2 7" xfId="54270"/>
    <cellStyle name="Обычный 3 29 3" xfId="54271"/>
    <cellStyle name="Обычный 3 29 3 2" xfId="54272"/>
    <cellStyle name="Обычный 3 29 3 2 2" xfId="54273"/>
    <cellStyle name="Обычный 3 29 3 2 2 2" xfId="54274"/>
    <cellStyle name="Обычный 3 29 3 2 2 2 2" xfId="54275"/>
    <cellStyle name="Обычный 3 29 3 2 2 3" xfId="54276"/>
    <cellStyle name="Обычный 3 29 3 2 3" xfId="54277"/>
    <cellStyle name="Обычный 3 29 3 2 3 2" xfId="54278"/>
    <cellStyle name="Обычный 3 29 3 2 4" xfId="54279"/>
    <cellStyle name="Обычный 3 29 3 3" xfId="54280"/>
    <cellStyle name="Обычный 3 29 3 3 2" xfId="54281"/>
    <cellStyle name="Обычный 3 29 3 3 2 2" xfId="54282"/>
    <cellStyle name="Обычный 3 29 3 3 3" xfId="54283"/>
    <cellStyle name="Обычный 3 29 3 4" xfId="54284"/>
    <cellStyle name="Обычный 3 29 3 4 2" xfId="54285"/>
    <cellStyle name="Обычный 3 29 3 5" xfId="54286"/>
    <cellStyle name="Обычный 3 29 4" xfId="54287"/>
    <cellStyle name="Обычный 3 29 4 2" xfId="54288"/>
    <cellStyle name="Обычный 3 29 4 2 2" xfId="54289"/>
    <cellStyle name="Обычный 3 29 4 2 2 2" xfId="54290"/>
    <cellStyle name="Обычный 3 29 4 2 2 2 2" xfId="54291"/>
    <cellStyle name="Обычный 3 29 4 2 2 3" xfId="54292"/>
    <cellStyle name="Обычный 3 29 4 2 3" xfId="54293"/>
    <cellStyle name="Обычный 3 29 4 2 3 2" xfId="54294"/>
    <cellStyle name="Обычный 3 29 4 2 4" xfId="54295"/>
    <cellStyle name="Обычный 3 29 4 3" xfId="54296"/>
    <cellStyle name="Обычный 3 29 4 3 2" xfId="54297"/>
    <cellStyle name="Обычный 3 29 4 3 2 2" xfId="54298"/>
    <cellStyle name="Обычный 3 29 4 3 3" xfId="54299"/>
    <cellStyle name="Обычный 3 29 4 4" xfId="54300"/>
    <cellStyle name="Обычный 3 29 4 4 2" xfId="54301"/>
    <cellStyle name="Обычный 3 29 4 5" xfId="54302"/>
    <cellStyle name="Обычный 3 29 5" xfId="54303"/>
    <cellStyle name="Обычный 3 29 5 2" xfId="54304"/>
    <cellStyle name="Обычный 3 29 5 2 2" xfId="54305"/>
    <cellStyle name="Обычный 3 29 5 2 2 2" xfId="54306"/>
    <cellStyle name="Обычный 3 29 5 2 3" xfId="54307"/>
    <cellStyle name="Обычный 3 29 5 3" xfId="54308"/>
    <cellStyle name="Обычный 3 29 5 3 2" xfId="54309"/>
    <cellStyle name="Обычный 3 29 5 4" xfId="54310"/>
    <cellStyle name="Обычный 3 29 6" xfId="54311"/>
    <cellStyle name="Обычный 3 29 6 2" xfId="54312"/>
    <cellStyle name="Обычный 3 29 6 2 2" xfId="54313"/>
    <cellStyle name="Обычный 3 29 6 3" xfId="54314"/>
    <cellStyle name="Обычный 3 29 7" xfId="54315"/>
    <cellStyle name="Обычный 3 29 7 2" xfId="54316"/>
    <cellStyle name="Обычный 3 29 8" xfId="54317"/>
    <cellStyle name="Обычный 3 3" xfId="54318"/>
    <cellStyle name="Обычный 3 30" xfId="54319"/>
    <cellStyle name="Обычный 3 30 2" xfId="54320"/>
    <cellStyle name="Обычный 3 30 2 2" xfId="54321"/>
    <cellStyle name="Обычный 3 30 2 2 2" xfId="54322"/>
    <cellStyle name="Обычный 3 30 2 2 2 2" xfId="54323"/>
    <cellStyle name="Обычный 3 30 2 2 2 2 2" xfId="54324"/>
    <cellStyle name="Обычный 3 30 2 2 2 2 2 2" xfId="54325"/>
    <cellStyle name="Обычный 3 30 2 2 2 2 3" xfId="54326"/>
    <cellStyle name="Обычный 3 30 2 2 2 3" xfId="54327"/>
    <cellStyle name="Обычный 3 30 2 2 2 3 2" xfId="54328"/>
    <cellStyle name="Обычный 3 30 2 2 2 4" xfId="54329"/>
    <cellStyle name="Обычный 3 30 2 2 3" xfId="54330"/>
    <cellStyle name="Обычный 3 30 2 2 3 2" xfId="54331"/>
    <cellStyle name="Обычный 3 30 2 2 3 2 2" xfId="54332"/>
    <cellStyle name="Обычный 3 30 2 2 3 3" xfId="54333"/>
    <cellStyle name="Обычный 3 30 2 2 4" xfId="54334"/>
    <cellStyle name="Обычный 3 30 2 2 4 2" xfId="54335"/>
    <cellStyle name="Обычный 3 30 2 2 5" xfId="54336"/>
    <cellStyle name="Обычный 3 30 2 3" xfId="54337"/>
    <cellStyle name="Обычный 3 30 2 3 2" xfId="54338"/>
    <cellStyle name="Обычный 3 30 2 3 2 2" xfId="54339"/>
    <cellStyle name="Обычный 3 30 2 3 2 2 2" xfId="54340"/>
    <cellStyle name="Обычный 3 30 2 3 2 2 2 2" xfId="54341"/>
    <cellStyle name="Обычный 3 30 2 3 2 2 3" xfId="54342"/>
    <cellStyle name="Обычный 3 30 2 3 2 3" xfId="54343"/>
    <cellStyle name="Обычный 3 30 2 3 2 3 2" xfId="54344"/>
    <cellStyle name="Обычный 3 30 2 3 2 4" xfId="54345"/>
    <cellStyle name="Обычный 3 30 2 3 3" xfId="54346"/>
    <cellStyle name="Обычный 3 30 2 3 3 2" xfId="54347"/>
    <cellStyle name="Обычный 3 30 2 3 3 2 2" xfId="54348"/>
    <cellStyle name="Обычный 3 30 2 3 3 3" xfId="54349"/>
    <cellStyle name="Обычный 3 30 2 3 4" xfId="54350"/>
    <cellStyle name="Обычный 3 30 2 3 4 2" xfId="54351"/>
    <cellStyle name="Обычный 3 30 2 3 5" xfId="54352"/>
    <cellStyle name="Обычный 3 30 2 4" xfId="54353"/>
    <cellStyle name="Обычный 3 30 2 4 2" xfId="54354"/>
    <cellStyle name="Обычный 3 30 2 4 2 2" xfId="54355"/>
    <cellStyle name="Обычный 3 30 2 4 2 2 2" xfId="54356"/>
    <cellStyle name="Обычный 3 30 2 4 2 3" xfId="54357"/>
    <cellStyle name="Обычный 3 30 2 4 3" xfId="54358"/>
    <cellStyle name="Обычный 3 30 2 4 3 2" xfId="54359"/>
    <cellStyle name="Обычный 3 30 2 4 4" xfId="54360"/>
    <cellStyle name="Обычный 3 30 2 5" xfId="54361"/>
    <cellStyle name="Обычный 3 30 2 5 2" xfId="54362"/>
    <cellStyle name="Обычный 3 30 2 5 2 2" xfId="54363"/>
    <cellStyle name="Обычный 3 30 2 5 3" xfId="54364"/>
    <cellStyle name="Обычный 3 30 2 6" xfId="54365"/>
    <cellStyle name="Обычный 3 30 2 6 2" xfId="54366"/>
    <cellStyle name="Обычный 3 30 2 7" xfId="54367"/>
    <cellStyle name="Обычный 3 30 3" xfId="54368"/>
    <cellStyle name="Обычный 3 30 3 2" xfId="54369"/>
    <cellStyle name="Обычный 3 30 3 2 2" xfId="54370"/>
    <cellStyle name="Обычный 3 30 3 2 2 2" xfId="54371"/>
    <cellStyle name="Обычный 3 30 3 2 2 2 2" xfId="54372"/>
    <cellStyle name="Обычный 3 30 3 2 2 3" xfId="54373"/>
    <cellStyle name="Обычный 3 30 3 2 3" xfId="54374"/>
    <cellStyle name="Обычный 3 30 3 2 3 2" xfId="54375"/>
    <cellStyle name="Обычный 3 30 3 2 4" xfId="54376"/>
    <cellStyle name="Обычный 3 30 3 3" xfId="54377"/>
    <cellStyle name="Обычный 3 30 3 3 2" xfId="54378"/>
    <cellStyle name="Обычный 3 30 3 3 2 2" xfId="54379"/>
    <cellStyle name="Обычный 3 30 3 3 3" xfId="54380"/>
    <cellStyle name="Обычный 3 30 3 4" xfId="54381"/>
    <cellStyle name="Обычный 3 30 3 4 2" xfId="54382"/>
    <cellStyle name="Обычный 3 30 3 5" xfId="54383"/>
    <cellStyle name="Обычный 3 30 4" xfId="54384"/>
    <cellStyle name="Обычный 3 30 4 2" xfId="54385"/>
    <cellStyle name="Обычный 3 30 4 2 2" xfId="54386"/>
    <cellStyle name="Обычный 3 30 4 2 2 2" xfId="54387"/>
    <cellStyle name="Обычный 3 30 4 2 2 2 2" xfId="54388"/>
    <cellStyle name="Обычный 3 30 4 2 2 3" xfId="54389"/>
    <cellStyle name="Обычный 3 30 4 2 3" xfId="54390"/>
    <cellStyle name="Обычный 3 30 4 2 3 2" xfId="54391"/>
    <cellStyle name="Обычный 3 30 4 2 4" xfId="54392"/>
    <cellStyle name="Обычный 3 30 4 3" xfId="54393"/>
    <cellStyle name="Обычный 3 30 4 3 2" xfId="54394"/>
    <cellStyle name="Обычный 3 30 4 3 2 2" xfId="54395"/>
    <cellStyle name="Обычный 3 30 4 3 3" xfId="54396"/>
    <cellStyle name="Обычный 3 30 4 4" xfId="54397"/>
    <cellStyle name="Обычный 3 30 4 4 2" xfId="54398"/>
    <cellStyle name="Обычный 3 30 4 5" xfId="54399"/>
    <cellStyle name="Обычный 3 30 5" xfId="54400"/>
    <cellStyle name="Обычный 3 30 5 2" xfId="54401"/>
    <cellStyle name="Обычный 3 30 5 2 2" xfId="54402"/>
    <cellStyle name="Обычный 3 30 5 2 2 2" xfId="54403"/>
    <cellStyle name="Обычный 3 30 5 2 3" xfId="54404"/>
    <cellStyle name="Обычный 3 30 5 3" xfId="54405"/>
    <cellStyle name="Обычный 3 30 5 3 2" xfId="54406"/>
    <cellStyle name="Обычный 3 30 5 4" xfId="54407"/>
    <cellStyle name="Обычный 3 30 6" xfId="54408"/>
    <cellStyle name="Обычный 3 30 6 2" xfId="54409"/>
    <cellStyle name="Обычный 3 30 6 2 2" xfId="54410"/>
    <cellStyle name="Обычный 3 30 6 3" xfId="54411"/>
    <cellStyle name="Обычный 3 30 7" xfId="54412"/>
    <cellStyle name="Обычный 3 30 7 2" xfId="54413"/>
    <cellStyle name="Обычный 3 30 8" xfId="54414"/>
    <cellStyle name="Обычный 3 31" xfId="54415"/>
    <cellStyle name="Обычный 3 31 2" xfId="54416"/>
    <cellStyle name="Обычный 3 31 2 2" xfId="54417"/>
    <cellStyle name="Обычный 3 31 2 2 2" xfId="54418"/>
    <cellStyle name="Обычный 3 31 2 2 2 2" xfId="54419"/>
    <cellStyle name="Обычный 3 31 2 2 2 2 2" xfId="54420"/>
    <cellStyle name="Обычный 3 31 2 2 2 2 2 2" xfId="54421"/>
    <cellStyle name="Обычный 3 31 2 2 2 2 3" xfId="54422"/>
    <cellStyle name="Обычный 3 31 2 2 2 3" xfId="54423"/>
    <cellStyle name="Обычный 3 31 2 2 2 3 2" xfId="54424"/>
    <cellStyle name="Обычный 3 31 2 2 2 4" xfId="54425"/>
    <cellStyle name="Обычный 3 31 2 2 3" xfId="54426"/>
    <cellStyle name="Обычный 3 31 2 2 3 2" xfId="54427"/>
    <cellStyle name="Обычный 3 31 2 2 3 2 2" xfId="54428"/>
    <cellStyle name="Обычный 3 31 2 2 3 3" xfId="54429"/>
    <cellStyle name="Обычный 3 31 2 2 4" xfId="54430"/>
    <cellStyle name="Обычный 3 31 2 2 4 2" xfId="54431"/>
    <cellStyle name="Обычный 3 31 2 2 5" xfId="54432"/>
    <cellStyle name="Обычный 3 31 2 3" xfId="54433"/>
    <cellStyle name="Обычный 3 31 2 3 2" xfId="54434"/>
    <cellStyle name="Обычный 3 31 2 3 2 2" xfId="54435"/>
    <cellStyle name="Обычный 3 31 2 3 2 2 2" xfId="54436"/>
    <cellStyle name="Обычный 3 31 2 3 2 2 2 2" xfId="54437"/>
    <cellStyle name="Обычный 3 31 2 3 2 2 3" xfId="54438"/>
    <cellStyle name="Обычный 3 31 2 3 2 3" xfId="54439"/>
    <cellStyle name="Обычный 3 31 2 3 2 3 2" xfId="54440"/>
    <cellStyle name="Обычный 3 31 2 3 2 4" xfId="54441"/>
    <cellStyle name="Обычный 3 31 2 3 3" xfId="54442"/>
    <cellStyle name="Обычный 3 31 2 3 3 2" xfId="54443"/>
    <cellStyle name="Обычный 3 31 2 3 3 2 2" xfId="54444"/>
    <cellStyle name="Обычный 3 31 2 3 3 3" xfId="54445"/>
    <cellStyle name="Обычный 3 31 2 3 4" xfId="54446"/>
    <cellStyle name="Обычный 3 31 2 3 4 2" xfId="54447"/>
    <cellStyle name="Обычный 3 31 2 3 5" xfId="54448"/>
    <cellStyle name="Обычный 3 31 2 4" xfId="54449"/>
    <cellStyle name="Обычный 3 31 2 4 2" xfId="54450"/>
    <cellStyle name="Обычный 3 31 2 4 2 2" xfId="54451"/>
    <cellStyle name="Обычный 3 31 2 4 2 2 2" xfId="54452"/>
    <cellStyle name="Обычный 3 31 2 4 2 3" xfId="54453"/>
    <cellStyle name="Обычный 3 31 2 4 3" xfId="54454"/>
    <cellStyle name="Обычный 3 31 2 4 3 2" xfId="54455"/>
    <cellStyle name="Обычный 3 31 2 4 4" xfId="54456"/>
    <cellStyle name="Обычный 3 31 2 5" xfId="54457"/>
    <cellStyle name="Обычный 3 31 2 5 2" xfId="54458"/>
    <cellStyle name="Обычный 3 31 2 5 2 2" xfId="54459"/>
    <cellStyle name="Обычный 3 31 2 5 3" xfId="54460"/>
    <cellStyle name="Обычный 3 31 2 6" xfId="54461"/>
    <cellStyle name="Обычный 3 31 2 6 2" xfId="54462"/>
    <cellStyle name="Обычный 3 31 2 7" xfId="54463"/>
    <cellStyle name="Обычный 3 31 3" xfId="54464"/>
    <cellStyle name="Обычный 3 31 3 2" xfId="54465"/>
    <cellStyle name="Обычный 3 31 3 2 2" xfId="54466"/>
    <cellStyle name="Обычный 3 31 3 2 2 2" xfId="54467"/>
    <cellStyle name="Обычный 3 31 3 2 2 2 2" xfId="54468"/>
    <cellStyle name="Обычный 3 31 3 2 2 3" xfId="54469"/>
    <cellStyle name="Обычный 3 31 3 2 3" xfId="54470"/>
    <cellStyle name="Обычный 3 31 3 2 3 2" xfId="54471"/>
    <cellStyle name="Обычный 3 31 3 2 4" xfId="54472"/>
    <cellStyle name="Обычный 3 31 3 3" xfId="54473"/>
    <cellStyle name="Обычный 3 31 3 3 2" xfId="54474"/>
    <cellStyle name="Обычный 3 31 3 3 2 2" xfId="54475"/>
    <cellStyle name="Обычный 3 31 3 3 3" xfId="54476"/>
    <cellStyle name="Обычный 3 31 3 4" xfId="54477"/>
    <cellStyle name="Обычный 3 31 3 4 2" xfId="54478"/>
    <cellStyle name="Обычный 3 31 3 5" xfId="54479"/>
    <cellStyle name="Обычный 3 31 4" xfId="54480"/>
    <cellStyle name="Обычный 3 31 4 2" xfId="54481"/>
    <cellStyle name="Обычный 3 31 4 2 2" xfId="54482"/>
    <cellStyle name="Обычный 3 31 4 2 2 2" xfId="54483"/>
    <cellStyle name="Обычный 3 31 4 2 2 2 2" xfId="54484"/>
    <cellStyle name="Обычный 3 31 4 2 2 3" xfId="54485"/>
    <cellStyle name="Обычный 3 31 4 2 3" xfId="54486"/>
    <cellStyle name="Обычный 3 31 4 2 3 2" xfId="54487"/>
    <cellStyle name="Обычный 3 31 4 2 4" xfId="54488"/>
    <cellStyle name="Обычный 3 31 4 3" xfId="54489"/>
    <cellStyle name="Обычный 3 31 4 3 2" xfId="54490"/>
    <cellStyle name="Обычный 3 31 4 3 2 2" xfId="54491"/>
    <cellStyle name="Обычный 3 31 4 3 3" xfId="54492"/>
    <cellStyle name="Обычный 3 31 4 4" xfId="54493"/>
    <cellStyle name="Обычный 3 31 4 4 2" xfId="54494"/>
    <cellStyle name="Обычный 3 31 4 5" xfId="54495"/>
    <cellStyle name="Обычный 3 31 5" xfId="54496"/>
    <cellStyle name="Обычный 3 31 5 2" xfId="54497"/>
    <cellStyle name="Обычный 3 31 5 2 2" xfId="54498"/>
    <cellStyle name="Обычный 3 31 5 2 2 2" xfId="54499"/>
    <cellStyle name="Обычный 3 31 5 2 3" xfId="54500"/>
    <cellStyle name="Обычный 3 31 5 3" xfId="54501"/>
    <cellStyle name="Обычный 3 31 5 3 2" xfId="54502"/>
    <cellStyle name="Обычный 3 31 5 4" xfId="54503"/>
    <cellStyle name="Обычный 3 31 6" xfId="54504"/>
    <cellStyle name="Обычный 3 31 6 2" xfId="54505"/>
    <cellStyle name="Обычный 3 31 6 2 2" xfId="54506"/>
    <cellStyle name="Обычный 3 31 6 3" xfId="54507"/>
    <cellStyle name="Обычный 3 31 7" xfId="54508"/>
    <cellStyle name="Обычный 3 31 7 2" xfId="54509"/>
    <cellStyle name="Обычный 3 31 8" xfId="54510"/>
    <cellStyle name="Обычный 3 32" xfId="54511"/>
    <cellStyle name="Обычный 3 32 2" xfId="54512"/>
    <cellStyle name="Обычный 3 32 2 2" xfId="54513"/>
    <cellStyle name="Обычный 3 32 2 2 2" xfId="54514"/>
    <cellStyle name="Обычный 3 32 2 2 2 2" xfId="54515"/>
    <cellStyle name="Обычный 3 32 2 2 2 2 2" xfId="54516"/>
    <cellStyle name="Обычный 3 32 2 2 2 2 2 2" xfId="54517"/>
    <cellStyle name="Обычный 3 32 2 2 2 2 3" xfId="54518"/>
    <cellStyle name="Обычный 3 32 2 2 2 3" xfId="54519"/>
    <cellStyle name="Обычный 3 32 2 2 2 3 2" xfId="54520"/>
    <cellStyle name="Обычный 3 32 2 2 2 4" xfId="54521"/>
    <cellStyle name="Обычный 3 32 2 2 3" xfId="54522"/>
    <cellStyle name="Обычный 3 32 2 2 3 2" xfId="54523"/>
    <cellStyle name="Обычный 3 32 2 2 3 2 2" xfId="54524"/>
    <cellStyle name="Обычный 3 32 2 2 3 3" xfId="54525"/>
    <cellStyle name="Обычный 3 32 2 2 4" xfId="54526"/>
    <cellStyle name="Обычный 3 32 2 2 4 2" xfId="54527"/>
    <cellStyle name="Обычный 3 32 2 2 5" xfId="54528"/>
    <cellStyle name="Обычный 3 32 2 3" xfId="54529"/>
    <cellStyle name="Обычный 3 32 2 3 2" xfId="54530"/>
    <cellStyle name="Обычный 3 32 2 3 2 2" xfId="54531"/>
    <cellStyle name="Обычный 3 32 2 3 2 2 2" xfId="54532"/>
    <cellStyle name="Обычный 3 32 2 3 2 2 2 2" xfId="54533"/>
    <cellStyle name="Обычный 3 32 2 3 2 2 3" xfId="54534"/>
    <cellStyle name="Обычный 3 32 2 3 2 3" xfId="54535"/>
    <cellStyle name="Обычный 3 32 2 3 2 3 2" xfId="54536"/>
    <cellStyle name="Обычный 3 32 2 3 2 4" xfId="54537"/>
    <cellStyle name="Обычный 3 32 2 3 3" xfId="54538"/>
    <cellStyle name="Обычный 3 32 2 3 3 2" xfId="54539"/>
    <cellStyle name="Обычный 3 32 2 3 3 2 2" xfId="54540"/>
    <cellStyle name="Обычный 3 32 2 3 3 3" xfId="54541"/>
    <cellStyle name="Обычный 3 32 2 3 4" xfId="54542"/>
    <cellStyle name="Обычный 3 32 2 3 4 2" xfId="54543"/>
    <cellStyle name="Обычный 3 32 2 3 5" xfId="54544"/>
    <cellStyle name="Обычный 3 32 2 4" xfId="54545"/>
    <cellStyle name="Обычный 3 32 2 4 2" xfId="54546"/>
    <cellStyle name="Обычный 3 32 2 4 2 2" xfId="54547"/>
    <cellStyle name="Обычный 3 32 2 4 2 2 2" xfId="54548"/>
    <cellStyle name="Обычный 3 32 2 4 2 3" xfId="54549"/>
    <cellStyle name="Обычный 3 32 2 4 3" xfId="54550"/>
    <cellStyle name="Обычный 3 32 2 4 3 2" xfId="54551"/>
    <cellStyle name="Обычный 3 32 2 4 4" xfId="54552"/>
    <cellStyle name="Обычный 3 32 2 5" xfId="54553"/>
    <cellStyle name="Обычный 3 32 2 5 2" xfId="54554"/>
    <cellStyle name="Обычный 3 32 2 5 2 2" xfId="54555"/>
    <cellStyle name="Обычный 3 32 2 5 3" xfId="54556"/>
    <cellStyle name="Обычный 3 32 2 6" xfId="54557"/>
    <cellStyle name="Обычный 3 32 2 6 2" xfId="54558"/>
    <cellStyle name="Обычный 3 32 2 7" xfId="54559"/>
    <cellStyle name="Обычный 3 32 3" xfId="54560"/>
    <cellStyle name="Обычный 3 32 3 2" xfId="54561"/>
    <cellStyle name="Обычный 3 32 3 2 2" xfId="54562"/>
    <cellStyle name="Обычный 3 32 3 2 2 2" xfId="54563"/>
    <cellStyle name="Обычный 3 32 3 2 2 2 2" xfId="54564"/>
    <cellStyle name="Обычный 3 32 3 2 2 3" xfId="54565"/>
    <cellStyle name="Обычный 3 32 3 2 3" xfId="54566"/>
    <cellStyle name="Обычный 3 32 3 2 3 2" xfId="54567"/>
    <cellStyle name="Обычный 3 32 3 2 4" xfId="54568"/>
    <cellStyle name="Обычный 3 32 3 3" xfId="54569"/>
    <cellStyle name="Обычный 3 32 3 3 2" xfId="54570"/>
    <cellStyle name="Обычный 3 32 3 3 2 2" xfId="54571"/>
    <cellStyle name="Обычный 3 32 3 3 3" xfId="54572"/>
    <cellStyle name="Обычный 3 32 3 4" xfId="54573"/>
    <cellStyle name="Обычный 3 32 3 4 2" xfId="54574"/>
    <cellStyle name="Обычный 3 32 3 5" xfId="54575"/>
    <cellStyle name="Обычный 3 32 4" xfId="54576"/>
    <cellStyle name="Обычный 3 32 4 2" xfId="54577"/>
    <cellStyle name="Обычный 3 32 4 2 2" xfId="54578"/>
    <cellStyle name="Обычный 3 32 4 2 2 2" xfId="54579"/>
    <cellStyle name="Обычный 3 32 4 2 2 2 2" xfId="54580"/>
    <cellStyle name="Обычный 3 32 4 2 2 3" xfId="54581"/>
    <cellStyle name="Обычный 3 32 4 2 3" xfId="54582"/>
    <cellStyle name="Обычный 3 32 4 2 3 2" xfId="54583"/>
    <cellStyle name="Обычный 3 32 4 2 4" xfId="54584"/>
    <cellStyle name="Обычный 3 32 4 3" xfId="54585"/>
    <cellStyle name="Обычный 3 32 4 3 2" xfId="54586"/>
    <cellStyle name="Обычный 3 32 4 3 2 2" xfId="54587"/>
    <cellStyle name="Обычный 3 32 4 3 3" xfId="54588"/>
    <cellStyle name="Обычный 3 32 4 4" xfId="54589"/>
    <cellStyle name="Обычный 3 32 4 4 2" xfId="54590"/>
    <cellStyle name="Обычный 3 32 4 5" xfId="54591"/>
    <cellStyle name="Обычный 3 32 5" xfId="54592"/>
    <cellStyle name="Обычный 3 32 5 2" xfId="54593"/>
    <cellStyle name="Обычный 3 32 5 2 2" xfId="54594"/>
    <cellStyle name="Обычный 3 32 5 2 2 2" xfId="54595"/>
    <cellStyle name="Обычный 3 32 5 2 3" xfId="54596"/>
    <cellStyle name="Обычный 3 32 5 3" xfId="54597"/>
    <cellStyle name="Обычный 3 32 5 3 2" xfId="54598"/>
    <cellStyle name="Обычный 3 32 5 4" xfId="54599"/>
    <cellStyle name="Обычный 3 32 6" xfId="54600"/>
    <cellStyle name="Обычный 3 32 6 2" xfId="54601"/>
    <cellStyle name="Обычный 3 32 6 2 2" xfId="54602"/>
    <cellStyle name="Обычный 3 32 6 3" xfId="54603"/>
    <cellStyle name="Обычный 3 32 7" xfId="54604"/>
    <cellStyle name="Обычный 3 32 7 2" xfId="54605"/>
    <cellStyle name="Обычный 3 32 8" xfId="54606"/>
    <cellStyle name="Обычный 3 33" xfId="54607"/>
    <cellStyle name="Обычный 3 33 2" xfId="54608"/>
    <cellStyle name="Обычный 3 33 2 2" xfId="54609"/>
    <cellStyle name="Обычный 3 33 2 2 2" xfId="54610"/>
    <cellStyle name="Обычный 3 33 2 2 2 2" xfId="54611"/>
    <cellStyle name="Обычный 3 33 2 2 2 2 2" xfId="54612"/>
    <cellStyle name="Обычный 3 33 2 2 2 2 2 2" xfId="54613"/>
    <cellStyle name="Обычный 3 33 2 2 2 2 3" xfId="54614"/>
    <cellStyle name="Обычный 3 33 2 2 2 3" xfId="54615"/>
    <cellStyle name="Обычный 3 33 2 2 2 3 2" xfId="54616"/>
    <cellStyle name="Обычный 3 33 2 2 2 4" xfId="54617"/>
    <cellStyle name="Обычный 3 33 2 2 3" xfId="54618"/>
    <cellStyle name="Обычный 3 33 2 2 3 2" xfId="54619"/>
    <cellStyle name="Обычный 3 33 2 2 3 2 2" xfId="54620"/>
    <cellStyle name="Обычный 3 33 2 2 3 3" xfId="54621"/>
    <cellStyle name="Обычный 3 33 2 2 4" xfId="54622"/>
    <cellStyle name="Обычный 3 33 2 2 4 2" xfId="54623"/>
    <cellStyle name="Обычный 3 33 2 2 5" xfId="54624"/>
    <cellStyle name="Обычный 3 33 2 3" xfId="54625"/>
    <cellStyle name="Обычный 3 33 2 3 2" xfId="54626"/>
    <cellStyle name="Обычный 3 33 2 3 2 2" xfId="54627"/>
    <cellStyle name="Обычный 3 33 2 3 2 2 2" xfId="54628"/>
    <cellStyle name="Обычный 3 33 2 3 2 2 2 2" xfId="54629"/>
    <cellStyle name="Обычный 3 33 2 3 2 2 3" xfId="54630"/>
    <cellStyle name="Обычный 3 33 2 3 2 3" xfId="54631"/>
    <cellStyle name="Обычный 3 33 2 3 2 3 2" xfId="54632"/>
    <cellStyle name="Обычный 3 33 2 3 2 4" xfId="54633"/>
    <cellStyle name="Обычный 3 33 2 3 3" xfId="54634"/>
    <cellStyle name="Обычный 3 33 2 3 3 2" xfId="54635"/>
    <cellStyle name="Обычный 3 33 2 3 3 2 2" xfId="54636"/>
    <cellStyle name="Обычный 3 33 2 3 3 3" xfId="54637"/>
    <cellStyle name="Обычный 3 33 2 3 4" xfId="54638"/>
    <cellStyle name="Обычный 3 33 2 3 4 2" xfId="54639"/>
    <cellStyle name="Обычный 3 33 2 3 5" xfId="54640"/>
    <cellStyle name="Обычный 3 33 2 4" xfId="54641"/>
    <cellStyle name="Обычный 3 33 2 4 2" xfId="54642"/>
    <cellStyle name="Обычный 3 33 2 4 2 2" xfId="54643"/>
    <cellStyle name="Обычный 3 33 2 4 2 2 2" xfId="54644"/>
    <cellStyle name="Обычный 3 33 2 4 2 3" xfId="54645"/>
    <cellStyle name="Обычный 3 33 2 4 3" xfId="54646"/>
    <cellStyle name="Обычный 3 33 2 4 3 2" xfId="54647"/>
    <cellStyle name="Обычный 3 33 2 4 4" xfId="54648"/>
    <cellStyle name="Обычный 3 33 2 5" xfId="54649"/>
    <cellStyle name="Обычный 3 33 2 5 2" xfId="54650"/>
    <cellStyle name="Обычный 3 33 2 5 2 2" xfId="54651"/>
    <cellStyle name="Обычный 3 33 2 5 3" xfId="54652"/>
    <cellStyle name="Обычный 3 33 2 6" xfId="54653"/>
    <cellStyle name="Обычный 3 33 2 6 2" xfId="54654"/>
    <cellStyle name="Обычный 3 33 2 7" xfId="54655"/>
    <cellStyle name="Обычный 3 33 3" xfId="54656"/>
    <cellStyle name="Обычный 3 33 3 2" xfId="54657"/>
    <cellStyle name="Обычный 3 33 3 2 2" xfId="54658"/>
    <cellStyle name="Обычный 3 33 3 2 2 2" xfId="54659"/>
    <cellStyle name="Обычный 3 33 3 2 2 2 2" xfId="54660"/>
    <cellStyle name="Обычный 3 33 3 2 2 3" xfId="54661"/>
    <cellStyle name="Обычный 3 33 3 2 3" xfId="54662"/>
    <cellStyle name="Обычный 3 33 3 2 3 2" xfId="54663"/>
    <cellStyle name="Обычный 3 33 3 2 4" xfId="54664"/>
    <cellStyle name="Обычный 3 33 3 3" xfId="54665"/>
    <cellStyle name="Обычный 3 33 3 3 2" xfId="54666"/>
    <cellStyle name="Обычный 3 33 3 3 2 2" xfId="54667"/>
    <cellStyle name="Обычный 3 33 3 3 3" xfId="54668"/>
    <cellStyle name="Обычный 3 33 3 4" xfId="54669"/>
    <cellStyle name="Обычный 3 33 3 4 2" xfId="54670"/>
    <cellStyle name="Обычный 3 33 3 5" xfId="54671"/>
    <cellStyle name="Обычный 3 33 4" xfId="54672"/>
    <cellStyle name="Обычный 3 33 4 2" xfId="54673"/>
    <cellStyle name="Обычный 3 33 4 2 2" xfId="54674"/>
    <cellStyle name="Обычный 3 33 4 2 2 2" xfId="54675"/>
    <cellStyle name="Обычный 3 33 4 2 2 2 2" xfId="54676"/>
    <cellStyle name="Обычный 3 33 4 2 2 3" xfId="54677"/>
    <cellStyle name="Обычный 3 33 4 2 3" xfId="54678"/>
    <cellStyle name="Обычный 3 33 4 2 3 2" xfId="54679"/>
    <cellStyle name="Обычный 3 33 4 2 4" xfId="54680"/>
    <cellStyle name="Обычный 3 33 4 3" xfId="54681"/>
    <cellStyle name="Обычный 3 33 4 3 2" xfId="54682"/>
    <cellStyle name="Обычный 3 33 4 3 2 2" xfId="54683"/>
    <cellStyle name="Обычный 3 33 4 3 3" xfId="54684"/>
    <cellStyle name="Обычный 3 33 4 4" xfId="54685"/>
    <cellStyle name="Обычный 3 33 4 4 2" xfId="54686"/>
    <cellStyle name="Обычный 3 33 4 5" xfId="54687"/>
    <cellStyle name="Обычный 3 33 5" xfId="54688"/>
    <cellStyle name="Обычный 3 33 5 2" xfId="54689"/>
    <cellStyle name="Обычный 3 33 5 2 2" xfId="54690"/>
    <cellStyle name="Обычный 3 33 5 2 2 2" xfId="54691"/>
    <cellStyle name="Обычный 3 33 5 2 3" xfId="54692"/>
    <cellStyle name="Обычный 3 33 5 3" xfId="54693"/>
    <cellStyle name="Обычный 3 33 5 3 2" xfId="54694"/>
    <cellStyle name="Обычный 3 33 5 4" xfId="54695"/>
    <cellStyle name="Обычный 3 33 6" xfId="54696"/>
    <cellStyle name="Обычный 3 33 6 2" xfId="54697"/>
    <cellStyle name="Обычный 3 33 6 2 2" xfId="54698"/>
    <cellStyle name="Обычный 3 33 6 3" xfId="54699"/>
    <cellStyle name="Обычный 3 33 7" xfId="54700"/>
    <cellStyle name="Обычный 3 33 7 2" xfId="54701"/>
    <cellStyle name="Обычный 3 33 8" xfId="54702"/>
    <cellStyle name="Обычный 3 34" xfId="54703"/>
    <cellStyle name="Обычный 3 34 2" xfId="54704"/>
    <cellStyle name="Обычный 3 34 2 2" xfId="54705"/>
    <cellStyle name="Обычный 3 34 2 2 2" xfId="54706"/>
    <cellStyle name="Обычный 3 34 2 2 2 2" xfId="54707"/>
    <cellStyle name="Обычный 3 34 2 2 2 2 2" xfId="54708"/>
    <cellStyle name="Обычный 3 34 2 2 2 2 2 2" xfId="54709"/>
    <cellStyle name="Обычный 3 34 2 2 2 2 3" xfId="54710"/>
    <cellStyle name="Обычный 3 34 2 2 2 3" xfId="54711"/>
    <cellStyle name="Обычный 3 34 2 2 2 3 2" xfId="54712"/>
    <cellStyle name="Обычный 3 34 2 2 2 4" xfId="54713"/>
    <cellStyle name="Обычный 3 34 2 2 3" xfId="54714"/>
    <cellStyle name="Обычный 3 34 2 2 3 2" xfId="54715"/>
    <cellStyle name="Обычный 3 34 2 2 3 2 2" xfId="54716"/>
    <cellStyle name="Обычный 3 34 2 2 3 3" xfId="54717"/>
    <cellStyle name="Обычный 3 34 2 2 4" xfId="54718"/>
    <cellStyle name="Обычный 3 34 2 2 4 2" xfId="54719"/>
    <cellStyle name="Обычный 3 34 2 2 5" xfId="54720"/>
    <cellStyle name="Обычный 3 34 2 3" xfId="54721"/>
    <cellStyle name="Обычный 3 34 2 3 2" xfId="54722"/>
    <cellStyle name="Обычный 3 34 2 3 2 2" xfId="54723"/>
    <cellStyle name="Обычный 3 34 2 3 2 2 2" xfId="54724"/>
    <cellStyle name="Обычный 3 34 2 3 2 2 2 2" xfId="54725"/>
    <cellStyle name="Обычный 3 34 2 3 2 2 3" xfId="54726"/>
    <cellStyle name="Обычный 3 34 2 3 2 3" xfId="54727"/>
    <cellStyle name="Обычный 3 34 2 3 2 3 2" xfId="54728"/>
    <cellStyle name="Обычный 3 34 2 3 2 4" xfId="54729"/>
    <cellStyle name="Обычный 3 34 2 3 3" xfId="54730"/>
    <cellStyle name="Обычный 3 34 2 3 3 2" xfId="54731"/>
    <cellStyle name="Обычный 3 34 2 3 3 2 2" xfId="54732"/>
    <cellStyle name="Обычный 3 34 2 3 3 3" xfId="54733"/>
    <cellStyle name="Обычный 3 34 2 3 4" xfId="54734"/>
    <cellStyle name="Обычный 3 34 2 3 4 2" xfId="54735"/>
    <cellStyle name="Обычный 3 34 2 3 5" xfId="54736"/>
    <cellStyle name="Обычный 3 34 2 4" xfId="54737"/>
    <cellStyle name="Обычный 3 34 2 4 2" xfId="54738"/>
    <cellStyle name="Обычный 3 34 2 4 2 2" xfId="54739"/>
    <cellStyle name="Обычный 3 34 2 4 2 2 2" xfId="54740"/>
    <cellStyle name="Обычный 3 34 2 4 2 3" xfId="54741"/>
    <cellStyle name="Обычный 3 34 2 4 3" xfId="54742"/>
    <cellStyle name="Обычный 3 34 2 4 3 2" xfId="54743"/>
    <cellStyle name="Обычный 3 34 2 4 4" xfId="54744"/>
    <cellStyle name="Обычный 3 34 2 5" xfId="54745"/>
    <cellStyle name="Обычный 3 34 2 5 2" xfId="54746"/>
    <cellStyle name="Обычный 3 34 2 5 2 2" xfId="54747"/>
    <cellStyle name="Обычный 3 34 2 5 3" xfId="54748"/>
    <cellStyle name="Обычный 3 34 2 6" xfId="54749"/>
    <cellStyle name="Обычный 3 34 2 6 2" xfId="54750"/>
    <cellStyle name="Обычный 3 34 2 7" xfId="54751"/>
    <cellStyle name="Обычный 3 34 3" xfId="54752"/>
    <cellStyle name="Обычный 3 34 3 2" xfId="54753"/>
    <cellStyle name="Обычный 3 34 3 2 2" xfId="54754"/>
    <cellStyle name="Обычный 3 34 3 2 2 2" xfId="54755"/>
    <cellStyle name="Обычный 3 34 3 2 2 2 2" xfId="54756"/>
    <cellStyle name="Обычный 3 34 3 2 2 3" xfId="54757"/>
    <cellStyle name="Обычный 3 34 3 2 3" xfId="54758"/>
    <cellStyle name="Обычный 3 34 3 2 3 2" xfId="54759"/>
    <cellStyle name="Обычный 3 34 3 2 4" xfId="54760"/>
    <cellStyle name="Обычный 3 34 3 3" xfId="54761"/>
    <cellStyle name="Обычный 3 34 3 3 2" xfId="54762"/>
    <cellStyle name="Обычный 3 34 3 3 2 2" xfId="54763"/>
    <cellStyle name="Обычный 3 34 3 3 3" xfId="54764"/>
    <cellStyle name="Обычный 3 34 3 4" xfId="54765"/>
    <cellStyle name="Обычный 3 34 3 4 2" xfId="54766"/>
    <cellStyle name="Обычный 3 34 3 5" xfId="54767"/>
    <cellStyle name="Обычный 3 34 4" xfId="54768"/>
    <cellStyle name="Обычный 3 34 4 2" xfId="54769"/>
    <cellStyle name="Обычный 3 34 4 2 2" xfId="54770"/>
    <cellStyle name="Обычный 3 34 4 2 2 2" xfId="54771"/>
    <cellStyle name="Обычный 3 34 4 2 2 2 2" xfId="54772"/>
    <cellStyle name="Обычный 3 34 4 2 2 3" xfId="54773"/>
    <cellStyle name="Обычный 3 34 4 2 3" xfId="54774"/>
    <cellStyle name="Обычный 3 34 4 2 3 2" xfId="54775"/>
    <cellStyle name="Обычный 3 34 4 2 4" xfId="54776"/>
    <cellStyle name="Обычный 3 34 4 3" xfId="54777"/>
    <cellStyle name="Обычный 3 34 4 3 2" xfId="54778"/>
    <cellStyle name="Обычный 3 34 4 3 2 2" xfId="54779"/>
    <cellStyle name="Обычный 3 34 4 3 3" xfId="54780"/>
    <cellStyle name="Обычный 3 34 4 4" xfId="54781"/>
    <cellStyle name="Обычный 3 34 4 4 2" xfId="54782"/>
    <cellStyle name="Обычный 3 34 4 5" xfId="54783"/>
    <cellStyle name="Обычный 3 34 5" xfId="54784"/>
    <cellStyle name="Обычный 3 34 5 2" xfId="54785"/>
    <cellStyle name="Обычный 3 34 5 2 2" xfId="54786"/>
    <cellStyle name="Обычный 3 34 5 2 2 2" xfId="54787"/>
    <cellStyle name="Обычный 3 34 5 2 3" xfId="54788"/>
    <cellStyle name="Обычный 3 34 5 3" xfId="54789"/>
    <cellStyle name="Обычный 3 34 5 3 2" xfId="54790"/>
    <cellStyle name="Обычный 3 34 5 4" xfId="54791"/>
    <cellStyle name="Обычный 3 34 6" xfId="54792"/>
    <cellStyle name="Обычный 3 34 6 2" xfId="54793"/>
    <cellStyle name="Обычный 3 34 6 2 2" xfId="54794"/>
    <cellStyle name="Обычный 3 34 6 3" xfId="54795"/>
    <cellStyle name="Обычный 3 34 7" xfId="54796"/>
    <cellStyle name="Обычный 3 34 7 2" xfId="54797"/>
    <cellStyle name="Обычный 3 34 8" xfId="54798"/>
    <cellStyle name="Обычный 3 35" xfId="54799"/>
    <cellStyle name="Обычный 3 35 2" xfId="54800"/>
    <cellStyle name="Обычный 3 35 2 2" xfId="54801"/>
    <cellStyle name="Обычный 3 35 2 2 2" xfId="54802"/>
    <cellStyle name="Обычный 3 35 2 2 2 2" xfId="54803"/>
    <cellStyle name="Обычный 3 35 2 2 2 2 2" xfId="54804"/>
    <cellStyle name="Обычный 3 35 2 2 2 2 2 2" xfId="54805"/>
    <cellStyle name="Обычный 3 35 2 2 2 2 3" xfId="54806"/>
    <cellStyle name="Обычный 3 35 2 2 2 3" xfId="54807"/>
    <cellStyle name="Обычный 3 35 2 2 2 3 2" xfId="54808"/>
    <cellStyle name="Обычный 3 35 2 2 2 4" xfId="54809"/>
    <cellStyle name="Обычный 3 35 2 2 3" xfId="54810"/>
    <cellStyle name="Обычный 3 35 2 2 3 2" xfId="54811"/>
    <cellStyle name="Обычный 3 35 2 2 3 2 2" xfId="54812"/>
    <cellStyle name="Обычный 3 35 2 2 3 3" xfId="54813"/>
    <cellStyle name="Обычный 3 35 2 2 4" xfId="54814"/>
    <cellStyle name="Обычный 3 35 2 2 4 2" xfId="54815"/>
    <cellStyle name="Обычный 3 35 2 2 5" xfId="54816"/>
    <cellStyle name="Обычный 3 35 2 3" xfId="54817"/>
    <cellStyle name="Обычный 3 35 2 3 2" xfId="54818"/>
    <cellStyle name="Обычный 3 35 2 3 2 2" xfId="54819"/>
    <cellStyle name="Обычный 3 35 2 3 2 2 2" xfId="54820"/>
    <cellStyle name="Обычный 3 35 2 3 2 2 2 2" xfId="54821"/>
    <cellStyle name="Обычный 3 35 2 3 2 2 3" xfId="54822"/>
    <cellStyle name="Обычный 3 35 2 3 2 3" xfId="54823"/>
    <cellStyle name="Обычный 3 35 2 3 2 3 2" xfId="54824"/>
    <cellStyle name="Обычный 3 35 2 3 2 4" xfId="54825"/>
    <cellStyle name="Обычный 3 35 2 3 3" xfId="54826"/>
    <cellStyle name="Обычный 3 35 2 3 3 2" xfId="54827"/>
    <cellStyle name="Обычный 3 35 2 3 3 2 2" xfId="54828"/>
    <cellStyle name="Обычный 3 35 2 3 3 3" xfId="54829"/>
    <cellStyle name="Обычный 3 35 2 3 4" xfId="54830"/>
    <cellStyle name="Обычный 3 35 2 3 4 2" xfId="54831"/>
    <cellStyle name="Обычный 3 35 2 3 5" xfId="54832"/>
    <cellStyle name="Обычный 3 35 2 4" xfId="54833"/>
    <cellStyle name="Обычный 3 35 2 4 2" xfId="54834"/>
    <cellStyle name="Обычный 3 35 2 4 2 2" xfId="54835"/>
    <cellStyle name="Обычный 3 35 2 4 2 2 2" xfId="54836"/>
    <cellStyle name="Обычный 3 35 2 4 2 3" xfId="54837"/>
    <cellStyle name="Обычный 3 35 2 4 3" xfId="54838"/>
    <cellStyle name="Обычный 3 35 2 4 3 2" xfId="54839"/>
    <cellStyle name="Обычный 3 35 2 4 4" xfId="54840"/>
    <cellStyle name="Обычный 3 35 2 5" xfId="54841"/>
    <cellStyle name="Обычный 3 35 2 5 2" xfId="54842"/>
    <cellStyle name="Обычный 3 35 2 5 2 2" xfId="54843"/>
    <cellStyle name="Обычный 3 35 2 5 3" xfId="54844"/>
    <cellStyle name="Обычный 3 35 2 6" xfId="54845"/>
    <cellStyle name="Обычный 3 35 2 6 2" xfId="54846"/>
    <cellStyle name="Обычный 3 35 2 7" xfId="54847"/>
    <cellStyle name="Обычный 3 35 3" xfId="54848"/>
    <cellStyle name="Обычный 3 35 3 2" xfId="54849"/>
    <cellStyle name="Обычный 3 35 3 2 2" xfId="54850"/>
    <cellStyle name="Обычный 3 35 3 2 2 2" xfId="54851"/>
    <cellStyle name="Обычный 3 35 3 2 2 2 2" xfId="54852"/>
    <cellStyle name="Обычный 3 35 3 2 2 3" xfId="54853"/>
    <cellStyle name="Обычный 3 35 3 2 3" xfId="54854"/>
    <cellStyle name="Обычный 3 35 3 2 3 2" xfId="54855"/>
    <cellStyle name="Обычный 3 35 3 2 4" xfId="54856"/>
    <cellStyle name="Обычный 3 35 3 3" xfId="54857"/>
    <cellStyle name="Обычный 3 35 3 3 2" xfId="54858"/>
    <cellStyle name="Обычный 3 35 3 3 2 2" xfId="54859"/>
    <cellStyle name="Обычный 3 35 3 3 3" xfId="54860"/>
    <cellStyle name="Обычный 3 35 3 4" xfId="54861"/>
    <cellStyle name="Обычный 3 35 3 4 2" xfId="54862"/>
    <cellStyle name="Обычный 3 35 3 5" xfId="54863"/>
    <cellStyle name="Обычный 3 35 4" xfId="54864"/>
    <cellStyle name="Обычный 3 35 4 2" xfId="54865"/>
    <cellStyle name="Обычный 3 35 4 2 2" xfId="54866"/>
    <cellStyle name="Обычный 3 35 4 2 2 2" xfId="54867"/>
    <cellStyle name="Обычный 3 35 4 2 2 2 2" xfId="54868"/>
    <cellStyle name="Обычный 3 35 4 2 2 3" xfId="54869"/>
    <cellStyle name="Обычный 3 35 4 2 3" xfId="54870"/>
    <cellStyle name="Обычный 3 35 4 2 3 2" xfId="54871"/>
    <cellStyle name="Обычный 3 35 4 2 4" xfId="54872"/>
    <cellStyle name="Обычный 3 35 4 3" xfId="54873"/>
    <cellStyle name="Обычный 3 35 4 3 2" xfId="54874"/>
    <cellStyle name="Обычный 3 35 4 3 2 2" xfId="54875"/>
    <cellStyle name="Обычный 3 35 4 3 3" xfId="54876"/>
    <cellStyle name="Обычный 3 35 4 4" xfId="54877"/>
    <cellStyle name="Обычный 3 35 4 4 2" xfId="54878"/>
    <cellStyle name="Обычный 3 35 4 5" xfId="54879"/>
    <cellStyle name="Обычный 3 35 5" xfId="54880"/>
    <cellStyle name="Обычный 3 35 5 2" xfId="54881"/>
    <cellStyle name="Обычный 3 35 5 2 2" xfId="54882"/>
    <cellStyle name="Обычный 3 35 5 2 2 2" xfId="54883"/>
    <cellStyle name="Обычный 3 35 5 2 3" xfId="54884"/>
    <cellStyle name="Обычный 3 35 5 3" xfId="54885"/>
    <cellStyle name="Обычный 3 35 5 3 2" xfId="54886"/>
    <cellStyle name="Обычный 3 35 5 4" xfId="54887"/>
    <cellStyle name="Обычный 3 35 6" xfId="54888"/>
    <cellStyle name="Обычный 3 35 6 2" xfId="54889"/>
    <cellStyle name="Обычный 3 35 6 2 2" xfId="54890"/>
    <cellStyle name="Обычный 3 35 6 3" xfId="54891"/>
    <cellStyle name="Обычный 3 35 7" xfId="54892"/>
    <cellStyle name="Обычный 3 35 7 2" xfId="54893"/>
    <cellStyle name="Обычный 3 35 8" xfId="54894"/>
    <cellStyle name="Обычный 3 36" xfId="54895"/>
    <cellStyle name="Обычный 3 36 2" xfId="54896"/>
    <cellStyle name="Обычный 3 36 2 2" xfId="54897"/>
    <cellStyle name="Обычный 3 36 2 2 2" xfId="54898"/>
    <cellStyle name="Обычный 3 36 2 2 2 2" xfId="54899"/>
    <cellStyle name="Обычный 3 36 2 2 2 2 2" xfId="54900"/>
    <cellStyle name="Обычный 3 36 2 2 2 2 2 2" xfId="54901"/>
    <cellStyle name="Обычный 3 36 2 2 2 2 3" xfId="54902"/>
    <cellStyle name="Обычный 3 36 2 2 2 3" xfId="54903"/>
    <cellStyle name="Обычный 3 36 2 2 2 3 2" xfId="54904"/>
    <cellStyle name="Обычный 3 36 2 2 2 4" xfId="54905"/>
    <cellStyle name="Обычный 3 36 2 2 3" xfId="54906"/>
    <cellStyle name="Обычный 3 36 2 2 3 2" xfId="54907"/>
    <cellStyle name="Обычный 3 36 2 2 3 2 2" xfId="54908"/>
    <cellStyle name="Обычный 3 36 2 2 3 3" xfId="54909"/>
    <cellStyle name="Обычный 3 36 2 2 4" xfId="54910"/>
    <cellStyle name="Обычный 3 36 2 2 4 2" xfId="54911"/>
    <cellStyle name="Обычный 3 36 2 2 5" xfId="54912"/>
    <cellStyle name="Обычный 3 36 2 3" xfId="54913"/>
    <cellStyle name="Обычный 3 36 2 3 2" xfId="54914"/>
    <cellStyle name="Обычный 3 36 2 3 2 2" xfId="54915"/>
    <cellStyle name="Обычный 3 36 2 3 2 2 2" xfId="54916"/>
    <cellStyle name="Обычный 3 36 2 3 2 2 2 2" xfId="54917"/>
    <cellStyle name="Обычный 3 36 2 3 2 2 3" xfId="54918"/>
    <cellStyle name="Обычный 3 36 2 3 2 3" xfId="54919"/>
    <cellStyle name="Обычный 3 36 2 3 2 3 2" xfId="54920"/>
    <cellStyle name="Обычный 3 36 2 3 2 4" xfId="54921"/>
    <cellStyle name="Обычный 3 36 2 3 3" xfId="54922"/>
    <cellStyle name="Обычный 3 36 2 3 3 2" xfId="54923"/>
    <cellStyle name="Обычный 3 36 2 3 3 2 2" xfId="54924"/>
    <cellStyle name="Обычный 3 36 2 3 3 3" xfId="54925"/>
    <cellStyle name="Обычный 3 36 2 3 4" xfId="54926"/>
    <cellStyle name="Обычный 3 36 2 3 4 2" xfId="54927"/>
    <cellStyle name="Обычный 3 36 2 3 5" xfId="54928"/>
    <cellStyle name="Обычный 3 36 2 4" xfId="54929"/>
    <cellStyle name="Обычный 3 36 2 4 2" xfId="54930"/>
    <cellStyle name="Обычный 3 36 2 4 2 2" xfId="54931"/>
    <cellStyle name="Обычный 3 36 2 4 2 2 2" xfId="54932"/>
    <cellStyle name="Обычный 3 36 2 4 2 3" xfId="54933"/>
    <cellStyle name="Обычный 3 36 2 4 3" xfId="54934"/>
    <cellStyle name="Обычный 3 36 2 4 3 2" xfId="54935"/>
    <cellStyle name="Обычный 3 36 2 4 4" xfId="54936"/>
    <cellStyle name="Обычный 3 36 2 5" xfId="54937"/>
    <cellStyle name="Обычный 3 36 2 5 2" xfId="54938"/>
    <cellStyle name="Обычный 3 36 2 5 2 2" xfId="54939"/>
    <cellStyle name="Обычный 3 36 2 5 3" xfId="54940"/>
    <cellStyle name="Обычный 3 36 2 6" xfId="54941"/>
    <cellStyle name="Обычный 3 36 2 6 2" xfId="54942"/>
    <cellStyle name="Обычный 3 36 2 7" xfId="54943"/>
    <cellStyle name="Обычный 3 36 3" xfId="54944"/>
    <cellStyle name="Обычный 3 36 3 2" xfId="54945"/>
    <cellStyle name="Обычный 3 36 3 2 2" xfId="54946"/>
    <cellStyle name="Обычный 3 36 3 2 2 2" xfId="54947"/>
    <cellStyle name="Обычный 3 36 3 2 2 2 2" xfId="54948"/>
    <cellStyle name="Обычный 3 36 3 2 2 3" xfId="54949"/>
    <cellStyle name="Обычный 3 36 3 2 3" xfId="54950"/>
    <cellStyle name="Обычный 3 36 3 2 3 2" xfId="54951"/>
    <cellStyle name="Обычный 3 36 3 2 4" xfId="54952"/>
    <cellStyle name="Обычный 3 36 3 3" xfId="54953"/>
    <cellStyle name="Обычный 3 36 3 3 2" xfId="54954"/>
    <cellStyle name="Обычный 3 36 3 3 2 2" xfId="54955"/>
    <cellStyle name="Обычный 3 36 3 3 3" xfId="54956"/>
    <cellStyle name="Обычный 3 36 3 4" xfId="54957"/>
    <cellStyle name="Обычный 3 36 3 4 2" xfId="54958"/>
    <cellStyle name="Обычный 3 36 3 5" xfId="54959"/>
    <cellStyle name="Обычный 3 36 4" xfId="54960"/>
    <cellStyle name="Обычный 3 36 4 2" xfId="54961"/>
    <cellStyle name="Обычный 3 36 4 2 2" xfId="54962"/>
    <cellStyle name="Обычный 3 36 4 2 2 2" xfId="54963"/>
    <cellStyle name="Обычный 3 36 4 2 2 2 2" xfId="54964"/>
    <cellStyle name="Обычный 3 36 4 2 2 3" xfId="54965"/>
    <cellStyle name="Обычный 3 36 4 2 3" xfId="54966"/>
    <cellStyle name="Обычный 3 36 4 2 3 2" xfId="54967"/>
    <cellStyle name="Обычный 3 36 4 2 4" xfId="54968"/>
    <cellStyle name="Обычный 3 36 4 3" xfId="54969"/>
    <cellStyle name="Обычный 3 36 4 3 2" xfId="54970"/>
    <cellStyle name="Обычный 3 36 4 3 2 2" xfId="54971"/>
    <cellStyle name="Обычный 3 36 4 3 3" xfId="54972"/>
    <cellStyle name="Обычный 3 36 4 4" xfId="54973"/>
    <cellStyle name="Обычный 3 36 4 4 2" xfId="54974"/>
    <cellStyle name="Обычный 3 36 4 5" xfId="54975"/>
    <cellStyle name="Обычный 3 36 5" xfId="54976"/>
    <cellStyle name="Обычный 3 36 5 2" xfId="54977"/>
    <cellStyle name="Обычный 3 36 5 2 2" xfId="54978"/>
    <cellStyle name="Обычный 3 36 5 2 2 2" xfId="54979"/>
    <cellStyle name="Обычный 3 36 5 2 3" xfId="54980"/>
    <cellStyle name="Обычный 3 36 5 3" xfId="54981"/>
    <cellStyle name="Обычный 3 36 5 3 2" xfId="54982"/>
    <cellStyle name="Обычный 3 36 5 4" xfId="54983"/>
    <cellStyle name="Обычный 3 36 6" xfId="54984"/>
    <cellStyle name="Обычный 3 36 6 2" xfId="54985"/>
    <cellStyle name="Обычный 3 36 6 2 2" xfId="54986"/>
    <cellStyle name="Обычный 3 36 6 3" xfId="54987"/>
    <cellStyle name="Обычный 3 36 7" xfId="54988"/>
    <cellStyle name="Обычный 3 36 7 2" xfId="54989"/>
    <cellStyle name="Обычный 3 36 8" xfId="54990"/>
    <cellStyle name="Обычный 3 37" xfId="54991"/>
    <cellStyle name="Обычный 3 37 2" xfId="54992"/>
    <cellStyle name="Обычный 3 37 2 2" xfId="54993"/>
    <cellStyle name="Обычный 3 37 2 2 2" xfId="54994"/>
    <cellStyle name="Обычный 3 37 2 2 2 2" xfId="54995"/>
    <cellStyle name="Обычный 3 37 2 2 2 2 2" xfId="54996"/>
    <cellStyle name="Обычный 3 37 2 2 2 2 2 2" xfId="54997"/>
    <cellStyle name="Обычный 3 37 2 2 2 2 3" xfId="54998"/>
    <cellStyle name="Обычный 3 37 2 2 2 3" xfId="54999"/>
    <cellStyle name="Обычный 3 37 2 2 2 3 2" xfId="55000"/>
    <cellStyle name="Обычный 3 37 2 2 2 4" xfId="55001"/>
    <cellStyle name="Обычный 3 37 2 2 3" xfId="55002"/>
    <cellStyle name="Обычный 3 37 2 2 3 2" xfId="55003"/>
    <cellStyle name="Обычный 3 37 2 2 3 2 2" xfId="55004"/>
    <cellStyle name="Обычный 3 37 2 2 3 3" xfId="55005"/>
    <cellStyle name="Обычный 3 37 2 2 4" xfId="55006"/>
    <cellStyle name="Обычный 3 37 2 2 4 2" xfId="55007"/>
    <cellStyle name="Обычный 3 37 2 2 5" xfId="55008"/>
    <cellStyle name="Обычный 3 37 2 3" xfId="55009"/>
    <cellStyle name="Обычный 3 37 2 3 2" xfId="55010"/>
    <cellStyle name="Обычный 3 37 2 3 2 2" xfId="55011"/>
    <cellStyle name="Обычный 3 37 2 3 2 2 2" xfId="55012"/>
    <cellStyle name="Обычный 3 37 2 3 2 2 2 2" xfId="55013"/>
    <cellStyle name="Обычный 3 37 2 3 2 2 3" xfId="55014"/>
    <cellStyle name="Обычный 3 37 2 3 2 3" xfId="55015"/>
    <cellStyle name="Обычный 3 37 2 3 2 3 2" xfId="55016"/>
    <cellStyle name="Обычный 3 37 2 3 2 4" xfId="55017"/>
    <cellStyle name="Обычный 3 37 2 3 3" xfId="55018"/>
    <cellStyle name="Обычный 3 37 2 3 3 2" xfId="55019"/>
    <cellStyle name="Обычный 3 37 2 3 3 2 2" xfId="55020"/>
    <cellStyle name="Обычный 3 37 2 3 3 3" xfId="55021"/>
    <cellStyle name="Обычный 3 37 2 3 4" xfId="55022"/>
    <cellStyle name="Обычный 3 37 2 3 4 2" xfId="55023"/>
    <cellStyle name="Обычный 3 37 2 3 5" xfId="55024"/>
    <cellStyle name="Обычный 3 37 2 4" xfId="55025"/>
    <cellStyle name="Обычный 3 37 2 4 2" xfId="55026"/>
    <cellStyle name="Обычный 3 37 2 4 2 2" xfId="55027"/>
    <cellStyle name="Обычный 3 37 2 4 2 2 2" xfId="55028"/>
    <cellStyle name="Обычный 3 37 2 4 2 3" xfId="55029"/>
    <cellStyle name="Обычный 3 37 2 4 3" xfId="55030"/>
    <cellStyle name="Обычный 3 37 2 4 3 2" xfId="55031"/>
    <cellStyle name="Обычный 3 37 2 4 4" xfId="55032"/>
    <cellStyle name="Обычный 3 37 2 5" xfId="55033"/>
    <cellStyle name="Обычный 3 37 2 5 2" xfId="55034"/>
    <cellStyle name="Обычный 3 37 2 5 2 2" xfId="55035"/>
    <cellStyle name="Обычный 3 37 2 5 3" xfId="55036"/>
    <cellStyle name="Обычный 3 37 2 6" xfId="55037"/>
    <cellStyle name="Обычный 3 37 2 6 2" xfId="55038"/>
    <cellStyle name="Обычный 3 37 2 7" xfId="55039"/>
    <cellStyle name="Обычный 3 37 3" xfId="55040"/>
    <cellStyle name="Обычный 3 37 3 2" xfId="55041"/>
    <cellStyle name="Обычный 3 37 3 2 2" xfId="55042"/>
    <cellStyle name="Обычный 3 37 3 2 2 2" xfId="55043"/>
    <cellStyle name="Обычный 3 37 3 2 2 2 2" xfId="55044"/>
    <cellStyle name="Обычный 3 37 3 2 2 3" xfId="55045"/>
    <cellStyle name="Обычный 3 37 3 2 3" xfId="55046"/>
    <cellStyle name="Обычный 3 37 3 2 3 2" xfId="55047"/>
    <cellStyle name="Обычный 3 37 3 2 4" xfId="55048"/>
    <cellStyle name="Обычный 3 37 3 3" xfId="55049"/>
    <cellStyle name="Обычный 3 37 3 3 2" xfId="55050"/>
    <cellStyle name="Обычный 3 37 3 3 2 2" xfId="55051"/>
    <cellStyle name="Обычный 3 37 3 3 3" xfId="55052"/>
    <cellStyle name="Обычный 3 37 3 4" xfId="55053"/>
    <cellStyle name="Обычный 3 37 3 4 2" xfId="55054"/>
    <cellStyle name="Обычный 3 37 3 5" xfId="55055"/>
    <cellStyle name="Обычный 3 37 4" xfId="55056"/>
    <cellStyle name="Обычный 3 37 4 2" xfId="55057"/>
    <cellStyle name="Обычный 3 37 4 2 2" xfId="55058"/>
    <cellStyle name="Обычный 3 37 4 2 2 2" xfId="55059"/>
    <cellStyle name="Обычный 3 37 4 2 2 2 2" xfId="55060"/>
    <cellStyle name="Обычный 3 37 4 2 2 3" xfId="55061"/>
    <cellStyle name="Обычный 3 37 4 2 3" xfId="55062"/>
    <cellStyle name="Обычный 3 37 4 2 3 2" xfId="55063"/>
    <cellStyle name="Обычный 3 37 4 2 4" xfId="55064"/>
    <cellStyle name="Обычный 3 37 4 3" xfId="55065"/>
    <cellStyle name="Обычный 3 37 4 3 2" xfId="55066"/>
    <cellStyle name="Обычный 3 37 4 3 2 2" xfId="55067"/>
    <cellStyle name="Обычный 3 37 4 3 3" xfId="55068"/>
    <cellStyle name="Обычный 3 37 4 4" xfId="55069"/>
    <cellStyle name="Обычный 3 37 4 4 2" xfId="55070"/>
    <cellStyle name="Обычный 3 37 4 5" xfId="55071"/>
    <cellStyle name="Обычный 3 37 5" xfId="55072"/>
    <cellStyle name="Обычный 3 37 5 2" xfId="55073"/>
    <cellStyle name="Обычный 3 37 5 2 2" xfId="55074"/>
    <cellStyle name="Обычный 3 37 5 2 2 2" xfId="55075"/>
    <cellStyle name="Обычный 3 37 5 2 3" xfId="55076"/>
    <cellStyle name="Обычный 3 37 5 3" xfId="55077"/>
    <cellStyle name="Обычный 3 37 5 3 2" xfId="55078"/>
    <cellStyle name="Обычный 3 37 5 4" xfId="55079"/>
    <cellStyle name="Обычный 3 37 6" xfId="55080"/>
    <cellStyle name="Обычный 3 37 6 2" xfId="55081"/>
    <cellStyle name="Обычный 3 37 6 2 2" xfId="55082"/>
    <cellStyle name="Обычный 3 37 6 3" xfId="55083"/>
    <cellStyle name="Обычный 3 37 7" xfId="55084"/>
    <cellStyle name="Обычный 3 37 7 2" xfId="55085"/>
    <cellStyle name="Обычный 3 37 8" xfId="55086"/>
    <cellStyle name="Обычный 3 38" xfId="55087"/>
    <cellStyle name="Обычный 3 38 2" xfId="55088"/>
    <cellStyle name="Обычный 3 38 2 2" xfId="55089"/>
    <cellStyle name="Обычный 3 38 2 2 2" xfId="55090"/>
    <cellStyle name="Обычный 3 38 2 2 2 2" xfId="55091"/>
    <cellStyle name="Обычный 3 38 2 2 2 2 2" xfId="55092"/>
    <cellStyle name="Обычный 3 38 2 2 2 2 2 2" xfId="55093"/>
    <cellStyle name="Обычный 3 38 2 2 2 2 3" xfId="55094"/>
    <cellStyle name="Обычный 3 38 2 2 2 3" xfId="55095"/>
    <cellStyle name="Обычный 3 38 2 2 2 3 2" xfId="55096"/>
    <cellStyle name="Обычный 3 38 2 2 2 4" xfId="55097"/>
    <cellStyle name="Обычный 3 38 2 2 3" xfId="55098"/>
    <cellStyle name="Обычный 3 38 2 2 3 2" xfId="55099"/>
    <cellStyle name="Обычный 3 38 2 2 3 2 2" xfId="55100"/>
    <cellStyle name="Обычный 3 38 2 2 3 3" xfId="55101"/>
    <cellStyle name="Обычный 3 38 2 2 4" xfId="55102"/>
    <cellStyle name="Обычный 3 38 2 2 4 2" xfId="55103"/>
    <cellStyle name="Обычный 3 38 2 2 5" xfId="55104"/>
    <cellStyle name="Обычный 3 38 2 3" xfId="55105"/>
    <cellStyle name="Обычный 3 38 2 3 2" xfId="55106"/>
    <cellStyle name="Обычный 3 38 2 3 2 2" xfId="55107"/>
    <cellStyle name="Обычный 3 38 2 3 2 2 2" xfId="55108"/>
    <cellStyle name="Обычный 3 38 2 3 2 2 2 2" xfId="55109"/>
    <cellStyle name="Обычный 3 38 2 3 2 2 3" xfId="55110"/>
    <cellStyle name="Обычный 3 38 2 3 2 3" xfId="55111"/>
    <cellStyle name="Обычный 3 38 2 3 2 3 2" xfId="55112"/>
    <cellStyle name="Обычный 3 38 2 3 2 4" xfId="55113"/>
    <cellStyle name="Обычный 3 38 2 3 3" xfId="55114"/>
    <cellStyle name="Обычный 3 38 2 3 3 2" xfId="55115"/>
    <cellStyle name="Обычный 3 38 2 3 3 2 2" xfId="55116"/>
    <cellStyle name="Обычный 3 38 2 3 3 3" xfId="55117"/>
    <cellStyle name="Обычный 3 38 2 3 4" xfId="55118"/>
    <cellStyle name="Обычный 3 38 2 3 4 2" xfId="55119"/>
    <cellStyle name="Обычный 3 38 2 3 5" xfId="55120"/>
    <cellStyle name="Обычный 3 38 2 4" xfId="55121"/>
    <cellStyle name="Обычный 3 38 2 4 2" xfId="55122"/>
    <cellStyle name="Обычный 3 38 2 4 2 2" xfId="55123"/>
    <cellStyle name="Обычный 3 38 2 4 2 2 2" xfId="55124"/>
    <cellStyle name="Обычный 3 38 2 4 2 3" xfId="55125"/>
    <cellStyle name="Обычный 3 38 2 4 3" xfId="55126"/>
    <cellStyle name="Обычный 3 38 2 4 3 2" xfId="55127"/>
    <cellStyle name="Обычный 3 38 2 4 4" xfId="55128"/>
    <cellStyle name="Обычный 3 38 2 5" xfId="55129"/>
    <cellStyle name="Обычный 3 38 2 5 2" xfId="55130"/>
    <cellStyle name="Обычный 3 38 2 5 2 2" xfId="55131"/>
    <cellStyle name="Обычный 3 38 2 5 3" xfId="55132"/>
    <cellStyle name="Обычный 3 38 2 6" xfId="55133"/>
    <cellStyle name="Обычный 3 38 2 6 2" xfId="55134"/>
    <cellStyle name="Обычный 3 38 2 7" xfId="55135"/>
    <cellStyle name="Обычный 3 38 3" xfId="55136"/>
    <cellStyle name="Обычный 3 38 3 2" xfId="55137"/>
    <cellStyle name="Обычный 3 38 3 2 2" xfId="55138"/>
    <cellStyle name="Обычный 3 38 3 2 2 2" xfId="55139"/>
    <cellStyle name="Обычный 3 38 3 2 2 2 2" xfId="55140"/>
    <cellStyle name="Обычный 3 38 3 2 2 3" xfId="55141"/>
    <cellStyle name="Обычный 3 38 3 2 3" xfId="55142"/>
    <cellStyle name="Обычный 3 38 3 2 3 2" xfId="55143"/>
    <cellStyle name="Обычный 3 38 3 2 4" xfId="55144"/>
    <cellStyle name="Обычный 3 38 3 3" xfId="55145"/>
    <cellStyle name="Обычный 3 38 3 3 2" xfId="55146"/>
    <cellStyle name="Обычный 3 38 3 3 2 2" xfId="55147"/>
    <cellStyle name="Обычный 3 38 3 3 3" xfId="55148"/>
    <cellStyle name="Обычный 3 38 3 4" xfId="55149"/>
    <cellStyle name="Обычный 3 38 3 4 2" xfId="55150"/>
    <cellStyle name="Обычный 3 38 3 5" xfId="55151"/>
    <cellStyle name="Обычный 3 38 4" xfId="55152"/>
    <cellStyle name="Обычный 3 38 4 2" xfId="55153"/>
    <cellStyle name="Обычный 3 38 4 2 2" xfId="55154"/>
    <cellStyle name="Обычный 3 38 4 2 2 2" xfId="55155"/>
    <cellStyle name="Обычный 3 38 4 2 2 2 2" xfId="55156"/>
    <cellStyle name="Обычный 3 38 4 2 2 3" xfId="55157"/>
    <cellStyle name="Обычный 3 38 4 2 3" xfId="55158"/>
    <cellStyle name="Обычный 3 38 4 2 3 2" xfId="55159"/>
    <cellStyle name="Обычный 3 38 4 2 4" xfId="55160"/>
    <cellStyle name="Обычный 3 38 4 3" xfId="55161"/>
    <cellStyle name="Обычный 3 38 4 3 2" xfId="55162"/>
    <cellStyle name="Обычный 3 38 4 3 2 2" xfId="55163"/>
    <cellStyle name="Обычный 3 38 4 3 3" xfId="55164"/>
    <cellStyle name="Обычный 3 38 4 4" xfId="55165"/>
    <cellStyle name="Обычный 3 38 4 4 2" xfId="55166"/>
    <cellStyle name="Обычный 3 38 4 5" xfId="55167"/>
    <cellStyle name="Обычный 3 38 5" xfId="55168"/>
    <cellStyle name="Обычный 3 38 5 2" xfId="55169"/>
    <cellStyle name="Обычный 3 38 5 2 2" xfId="55170"/>
    <cellStyle name="Обычный 3 38 5 2 2 2" xfId="55171"/>
    <cellStyle name="Обычный 3 38 5 2 3" xfId="55172"/>
    <cellStyle name="Обычный 3 38 5 3" xfId="55173"/>
    <cellStyle name="Обычный 3 38 5 3 2" xfId="55174"/>
    <cellStyle name="Обычный 3 38 5 4" xfId="55175"/>
    <cellStyle name="Обычный 3 38 6" xfId="55176"/>
    <cellStyle name="Обычный 3 38 6 2" xfId="55177"/>
    <cellStyle name="Обычный 3 38 6 2 2" xfId="55178"/>
    <cellStyle name="Обычный 3 38 6 3" xfId="55179"/>
    <cellStyle name="Обычный 3 38 7" xfId="55180"/>
    <cellStyle name="Обычный 3 38 7 2" xfId="55181"/>
    <cellStyle name="Обычный 3 38 8" xfId="55182"/>
    <cellStyle name="Обычный 3 39" xfId="55183"/>
    <cellStyle name="Обычный 3 39 2" xfId="55184"/>
    <cellStyle name="Обычный 3 39 2 2" xfId="55185"/>
    <cellStyle name="Обычный 3 39 2 2 2" xfId="55186"/>
    <cellStyle name="Обычный 3 39 2 2 2 2" xfId="55187"/>
    <cellStyle name="Обычный 3 39 2 2 2 2 2" xfId="55188"/>
    <cellStyle name="Обычный 3 39 2 2 2 2 2 2" xfId="55189"/>
    <cellStyle name="Обычный 3 39 2 2 2 2 3" xfId="55190"/>
    <cellStyle name="Обычный 3 39 2 2 2 3" xfId="55191"/>
    <cellStyle name="Обычный 3 39 2 2 2 3 2" xfId="55192"/>
    <cellStyle name="Обычный 3 39 2 2 2 4" xfId="55193"/>
    <cellStyle name="Обычный 3 39 2 2 3" xfId="55194"/>
    <cellStyle name="Обычный 3 39 2 2 3 2" xfId="55195"/>
    <cellStyle name="Обычный 3 39 2 2 3 2 2" xfId="55196"/>
    <cellStyle name="Обычный 3 39 2 2 3 3" xfId="55197"/>
    <cellStyle name="Обычный 3 39 2 2 4" xfId="55198"/>
    <cellStyle name="Обычный 3 39 2 2 4 2" xfId="55199"/>
    <cellStyle name="Обычный 3 39 2 2 5" xfId="55200"/>
    <cellStyle name="Обычный 3 39 2 3" xfId="55201"/>
    <cellStyle name="Обычный 3 39 2 3 2" xfId="55202"/>
    <cellStyle name="Обычный 3 39 2 3 2 2" xfId="55203"/>
    <cellStyle name="Обычный 3 39 2 3 2 2 2" xfId="55204"/>
    <cellStyle name="Обычный 3 39 2 3 2 2 2 2" xfId="55205"/>
    <cellStyle name="Обычный 3 39 2 3 2 2 3" xfId="55206"/>
    <cellStyle name="Обычный 3 39 2 3 2 3" xfId="55207"/>
    <cellStyle name="Обычный 3 39 2 3 2 3 2" xfId="55208"/>
    <cellStyle name="Обычный 3 39 2 3 2 4" xfId="55209"/>
    <cellStyle name="Обычный 3 39 2 3 3" xfId="55210"/>
    <cellStyle name="Обычный 3 39 2 3 3 2" xfId="55211"/>
    <cellStyle name="Обычный 3 39 2 3 3 2 2" xfId="55212"/>
    <cellStyle name="Обычный 3 39 2 3 3 3" xfId="55213"/>
    <cellStyle name="Обычный 3 39 2 3 4" xfId="55214"/>
    <cellStyle name="Обычный 3 39 2 3 4 2" xfId="55215"/>
    <cellStyle name="Обычный 3 39 2 3 5" xfId="55216"/>
    <cellStyle name="Обычный 3 39 2 4" xfId="55217"/>
    <cellStyle name="Обычный 3 39 2 4 2" xfId="55218"/>
    <cellStyle name="Обычный 3 39 2 4 2 2" xfId="55219"/>
    <cellStyle name="Обычный 3 39 2 4 2 2 2" xfId="55220"/>
    <cellStyle name="Обычный 3 39 2 4 2 3" xfId="55221"/>
    <cellStyle name="Обычный 3 39 2 4 3" xfId="55222"/>
    <cellStyle name="Обычный 3 39 2 4 3 2" xfId="55223"/>
    <cellStyle name="Обычный 3 39 2 4 4" xfId="55224"/>
    <cellStyle name="Обычный 3 39 2 5" xfId="55225"/>
    <cellStyle name="Обычный 3 39 2 5 2" xfId="55226"/>
    <cellStyle name="Обычный 3 39 2 5 2 2" xfId="55227"/>
    <cellStyle name="Обычный 3 39 2 5 3" xfId="55228"/>
    <cellStyle name="Обычный 3 39 2 6" xfId="55229"/>
    <cellStyle name="Обычный 3 39 2 6 2" xfId="55230"/>
    <cellStyle name="Обычный 3 39 2 7" xfId="55231"/>
    <cellStyle name="Обычный 3 39 3" xfId="55232"/>
    <cellStyle name="Обычный 3 39 3 2" xfId="55233"/>
    <cellStyle name="Обычный 3 39 3 2 2" xfId="55234"/>
    <cellStyle name="Обычный 3 39 3 2 2 2" xfId="55235"/>
    <cellStyle name="Обычный 3 39 3 2 2 2 2" xfId="55236"/>
    <cellStyle name="Обычный 3 39 3 2 2 3" xfId="55237"/>
    <cellStyle name="Обычный 3 39 3 2 3" xfId="55238"/>
    <cellStyle name="Обычный 3 39 3 2 3 2" xfId="55239"/>
    <cellStyle name="Обычный 3 39 3 2 4" xfId="55240"/>
    <cellStyle name="Обычный 3 39 3 3" xfId="55241"/>
    <cellStyle name="Обычный 3 39 3 3 2" xfId="55242"/>
    <cellStyle name="Обычный 3 39 3 3 2 2" xfId="55243"/>
    <cellStyle name="Обычный 3 39 3 3 3" xfId="55244"/>
    <cellStyle name="Обычный 3 39 3 4" xfId="55245"/>
    <cellStyle name="Обычный 3 39 3 4 2" xfId="55246"/>
    <cellStyle name="Обычный 3 39 3 5" xfId="55247"/>
    <cellStyle name="Обычный 3 39 4" xfId="55248"/>
    <cellStyle name="Обычный 3 39 4 2" xfId="55249"/>
    <cellStyle name="Обычный 3 39 4 2 2" xfId="55250"/>
    <cellStyle name="Обычный 3 39 4 2 2 2" xfId="55251"/>
    <cellStyle name="Обычный 3 39 4 2 2 2 2" xfId="55252"/>
    <cellStyle name="Обычный 3 39 4 2 2 3" xfId="55253"/>
    <cellStyle name="Обычный 3 39 4 2 3" xfId="55254"/>
    <cellStyle name="Обычный 3 39 4 2 3 2" xfId="55255"/>
    <cellStyle name="Обычный 3 39 4 2 4" xfId="55256"/>
    <cellStyle name="Обычный 3 39 4 3" xfId="55257"/>
    <cellStyle name="Обычный 3 39 4 3 2" xfId="55258"/>
    <cellStyle name="Обычный 3 39 4 3 2 2" xfId="55259"/>
    <cellStyle name="Обычный 3 39 4 3 3" xfId="55260"/>
    <cellStyle name="Обычный 3 39 4 4" xfId="55261"/>
    <cellStyle name="Обычный 3 39 4 4 2" xfId="55262"/>
    <cellStyle name="Обычный 3 39 4 5" xfId="55263"/>
    <cellStyle name="Обычный 3 39 5" xfId="55264"/>
    <cellStyle name="Обычный 3 39 5 2" xfId="55265"/>
    <cellStyle name="Обычный 3 39 5 2 2" xfId="55266"/>
    <cellStyle name="Обычный 3 39 5 2 2 2" xfId="55267"/>
    <cellStyle name="Обычный 3 39 5 2 3" xfId="55268"/>
    <cellStyle name="Обычный 3 39 5 3" xfId="55269"/>
    <cellStyle name="Обычный 3 39 5 3 2" xfId="55270"/>
    <cellStyle name="Обычный 3 39 5 4" xfId="55271"/>
    <cellStyle name="Обычный 3 39 6" xfId="55272"/>
    <cellStyle name="Обычный 3 39 6 2" xfId="55273"/>
    <cellStyle name="Обычный 3 39 6 2 2" xfId="55274"/>
    <cellStyle name="Обычный 3 39 6 3" xfId="55275"/>
    <cellStyle name="Обычный 3 39 7" xfId="55276"/>
    <cellStyle name="Обычный 3 39 7 2" xfId="55277"/>
    <cellStyle name="Обычный 3 39 8" xfId="55278"/>
    <cellStyle name="Обычный 3 4" xfId="55279"/>
    <cellStyle name="Обычный 3 4 2" xfId="55280"/>
    <cellStyle name="Обычный 3 40" xfId="55281"/>
    <cellStyle name="Обычный 3 40 2" xfId="55282"/>
    <cellStyle name="Обычный 3 40 2 2" xfId="55283"/>
    <cellStyle name="Обычный 3 40 2 2 2" xfId="55284"/>
    <cellStyle name="Обычный 3 40 2 2 2 2" xfId="55285"/>
    <cellStyle name="Обычный 3 40 2 2 2 2 2" xfId="55286"/>
    <cellStyle name="Обычный 3 40 2 2 2 2 2 2" xfId="55287"/>
    <cellStyle name="Обычный 3 40 2 2 2 2 3" xfId="55288"/>
    <cellStyle name="Обычный 3 40 2 2 2 3" xfId="55289"/>
    <cellStyle name="Обычный 3 40 2 2 2 3 2" xfId="55290"/>
    <cellStyle name="Обычный 3 40 2 2 2 4" xfId="55291"/>
    <cellStyle name="Обычный 3 40 2 2 3" xfId="55292"/>
    <cellStyle name="Обычный 3 40 2 2 3 2" xfId="55293"/>
    <cellStyle name="Обычный 3 40 2 2 3 2 2" xfId="55294"/>
    <cellStyle name="Обычный 3 40 2 2 3 3" xfId="55295"/>
    <cellStyle name="Обычный 3 40 2 2 4" xfId="55296"/>
    <cellStyle name="Обычный 3 40 2 2 4 2" xfId="55297"/>
    <cellStyle name="Обычный 3 40 2 2 5" xfId="55298"/>
    <cellStyle name="Обычный 3 40 2 3" xfId="55299"/>
    <cellStyle name="Обычный 3 40 2 3 2" xfId="55300"/>
    <cellStyle name="Обычный 3 40 2 3 2 2" xfId="55301"/>
    <cellStyle name="Обычный 3 40 2 3 2 2 2" xfId="55302"/>
    <cellStyle name="Обычный 3 40 2 3 2 2 2 2" xfId="55303"/>
    <cellStyle name="Обычный 3 40 2 3 2 2 3" xfId="55304"/>
    <cellStyle name="Обычный 3 40 2 3 2 3" xfId="55305"/>
    <cellStyle name="Обычный 3 40 2 3 2 3 2" xfId="55306"/>
    <cellStyle name="Обычный 3 40 2 3 2 4" xfId="55307"/>
    <cellStyle name="Обычный 3 40 2 3 3" xfId="55308"/>
    <cellStyle name="Обычный 3 40 2 3 3 2" xfId="55309"/>
    <cellStyle name="Обычный 3 40 2 3 3 2 2" xfId="55310"/>
    <cellStyle name="Обычный 3 40 2 3 3 3" xfId="55311"/>
    <cellStyle name="Обычный 3 40 2 3 4" xfId="55312"/>
    <cellStyle name="Обычный 3 40 2 3 4 2" xfId="55313"/>
    <cellStyle name="Обычный 3 40 2 3 5" xfId="55314"/>
    <cellStyle name="Обычный 3 40 2 4" xfId="55315"/>
    <cellStyle name="Обычный 3 40 2 4 2" xfId="55316"/>
    <cellStyle name="Обычный 3 40 2 4 2 2" xfId="55317"/>
    <cellStyle name="Обычный 3 40 2 4 2 2 2" xfId="55318"/>
    <cellStyle name="Обычный 3 40 2 4 2 3" xfId="55319"/>
    <cellStyle name="Обычный 3 40 2 4 3" xfId="55320"/>
    <cellStyle name="Обычный 3 40 2 4 3 2" xfId="55321"/>
    <cellStyle name="Обычный 3 40 2 4 4" xfId="55322"/>
    <cellStyle name="Обычный 3 40 2 5" xfId="55323"/>
    <cellStyle name="Обычный 3 40 2 5 2" xfId="55324"/>
    <cellStyle name="Обычный 3 40 2 5 2 2" xfId="55325"/>
    <cellStyle name="Обычный 3 40 2 5 3" xfId="55326"/>
    <cellStyle name="Обычный 3 40 2 6" xfId="55327"/>
    <cellStyle name="Обычный 3 40 2 6 2" xfId="55328"/>
    <cellStyle name="Обычный 3 40 2 7" xfId="55329"/>
    <cellStyle name="Обычный 3 40 3" xfId="55330"/>
    <cellStyle name="Обычный 3 40 3 2" xfId="55331"/>
    <cellStyle name="Обычный 3 40 3 2 2" xfId="55332"/>
    <cellStyle name="Обычный 3 40 3 2 2 2" xfId="55333"/>
    <cellStyle name="Обычный 3 40 3 2 2 2 2" xfId="55334"/>
    <cellStyle name="Обычный 3 40 3 2 2 3" xfId="55335"/>
    <cellStyle name="Обычный 3 40 3 2 3" xfId="55336"/>
    <cellStyle name="Обычный 3 40 3 2 3 2" xfId="55337"/>
    <cellStyle name="Обычный 3 40 3 2 4" xfId="55338"/>
    <cellStyle name="Обычный 3 40 3 3" xfId="55339"/>
    <cellStyle name="Обычный 3 40 3 3 2" xfId="55340"/>
    <cellStyle name="Обычный 3 40 3 3 2 2" xfId="55341"/>
    <cellStyle name="Обычный 3 40 3 3 3" xfId="55342"/>
    <cellStyle name="Обычный 3 40 3 4" xfId="55343"/>
    <cellStyle name="Обычный 3 40 3 4 2" xfId="55344"/>
    <cellStyle name="Обычный 3 40 3 5" xfId="55345"/>
    <cellStyle name="Обычный 3 40 4" xfId="55346"/>
    <cellStyle name="Обычный 3 40 4 2" xfId="55347"/>
    <cellStyle name="Обычный 3 40 4 2 2" xfId="55348"/>
    <cellStyle name="Обычный 3 40 4 2 2 2" xfId="55349"/>
    <cellStyle name="Обычный 3 40 4 2 2 2 2" xfId="55350"/>
    <cellStyle name="Обычный 3 40 4 2 2 3" xfId="55351"/>
    <cellStyle name="Обычный 3 40 4 2 3" xfId="55352"/>
    <cellStyle name="Обычный 3 40 4 2 3 2" xfId="55353"/>
    <cellStyle name="Обычный 3 40 4 2 4" xfId="55354"/>
    <cellStyle name="Обычный 3 40 4 3" xfId="55355"/>
    <cellStyle name="Обычный 3 40 4 3 2" xfId="55356"/>
    <cellStyle name="Обычный 3 40 4 3 2 2" xfId="55357"/>
    <cellStyle name="Обычный 3 40 4 3 3" xfId="55358"/>
    <cellStyle name="Обычный 3 40 4 4" xfId="55359"/>
    <cellStyle name="Обычный 3 40 4 4 2" xfId="55360"/>
    <cellStyle name="Обычный 3 40 4 5" xfId="55361"/>
    <cellStyle name="Обычный 3 40 5" xfId="55362"/>
    <cellStyle name="Обычный 3 40 5 2" xfId="55363"/>
    <cellStyle name="Обычный 3 40 5 2 2" xfId="55364"/>
    <cellStyle name="Обычный 3 40 5 2 2 2" xfId="55365"/>
    <cellStyle name="Обычный 3 40 5 2 3" xfId="55366"/>
    <cellStyle name="Обычный 3 40 5 3" xfId="55367"/>
    <cellStyle name="Обычный 3 40 5 3 2" xfId="55368"/>
    <cellStyle name="Обычный 3 40 5 4" xfId="55369"/>
    <cellStyle name="Обычный 3 40 6" xfId="55370"/>
    <cellStyle name="Обычный 3 40 6 2" xfId="55371"/>
    <cellStyle name="Обычный 3 40 6 2 2" xfId="55372"/>
    <cellStyle name="Обычный 3 40 6 3" xfId="55373"/>
    <cellStyle name="Обычный 3 40 7" xfId="55374"/>
    <cellStyle name="Обычный 3 40 7 2" xfId="55375"/>
    <cellStyle name="Обычный 3 40 8" xfId="55376"/>
    <cellStyle name="Обычный 3 41" xfId="55377"/>
    <cellStyle name="Обычный 3 41 2" xfId="55378"/>
    <cellStyle name="Обычный 3 41 2 2" xfId="55379"/>
    <cellStyle name="Обычный 3 41 2 2 2" xfId="55380"/>
    <cellStyle name="Обычный 3 41 2 2 2 2" xfId="55381"/>
    <cellStyle name="Обычный 3 41 2 2 2 2 2" xfId="55382"/>
    <cellStyle name="Обычный 3 41 2 2 2 2 2 2" xfId="55383"/>
    <cellStyle name="Обычный 3 41 2 2 2 2 3" xfId="55384"/>
    <cellStyle name="Обычный 3 41 2 2 2 3" xfId="55385"/>
    <cellStyle name="Обычный 3 41 2 2 2 3 2" xfId="55386"/>
    <cellStyle name="Обычный 3 41 2 2 2 4" xfId="55387"/>
    <cellStyle name="Обычный 3 41 2 2 3" xfId="55388"/>
    <cellStyle name="Обычный 3 41 2 2 3 2" xfId="55389"/>
    <cellStyle name="Обычный 3 41 2 2 3 2 2" xfId="55390"/>
    <cellStyle name="Обычный 3 41 2 2 3 3" xfId="55391"/>
    <cellStyle name="Обычный 3 41 2 2 4" xfId="55392"/>
    <cellStyle name="Обычный 3 41 2 2 4 2" xfId="55393"/>
    <cellStyle name="Обычный 3 41 2 2 5" xfId="55394"/>
    <cellStyle name="Обычный 3 41 2 3" xfId="55395"/>
    <cellStyle name="Обычный 3 41 2 3 2" xfId="55396"/>
    <cellStyle name="Обычный 3 41 2 3 2 2" xfId="55397"/>
    <cellStyle name="Обычный 3 41 2 3 2 2 2" xfId="55398"/>
    <cellStyle name="Обычный 3 41 2 3 2 2 2 2" xfId="55399"/>
    <cellStyle name="Обычный 3 41 2 3 2 2 3" xfId="55400"/>
    <cellStyle name="Обычный 3 41 2 3 2 3" xfId="55401"/>
    <cellStyle name="Обычный 3 41 2 3 2 3 2" xfId="55402"/>
    <cellStyle name="Обычный 3 41 2 3 2 4" xfId="55403"/>
    <cellStyle name="Обычный 3 41 2 3 3" xfId="55404"/>
    <cellStyle name="Обычный 3 41 2 3 3 2" xfId="55405"/>
    <cellStyle name="Обычный 3 41 2 3 3 2 2" xfId="55406"/>
    <cellStyle name="Обычный 3 41 2 3 3 3" xfId="55407"/>
    <cellStyle name="Обычный 3 41 2 3 4" xfId="55408"/>
    <cellStyle name="Обычный 3 41 2 3 4 2" xfId="55409"/>
    <cellStyle name="Обычный 3 41 2 3 5" xfId="55410"/>
    <cellStyle name="Обычный 3 41 2 4" xfId="55411"/>
    <cellStyle name="Обычный 3 41 2 4 2" xfId="55412"/>
    <cellStyle name="Обычный 3 41 2 4 2 2" xfId="55413"/>
    <cellStyle name="Обычный 3 41 2 4 2 2 2" xfId="55414"/>
    <cellStyle name="Обычный 3 41 2 4 2 3" xfId="55415"/>
    <cellStyle name="Обычный 3 41 2 4 3" xfId="55416"/>
    <cellStyle name="Обычный 3 41 2 4 3 2" xfId="55417"/>
    <cellStyle name="Обычный 3 41 2 4 4" xfId="55418"/>
    <cellStyle name="Обычный 3 41 2 5" xfId="55419"/>
    <cellStyle name="Обычный 3 41 2 5 2" xfId="55420"/>
    <cellStyle name="Обычный 3 41 2 5 2 2" xfId="55421"/>
    <cellStyle name="Обычный 3 41 2 5 3" xfId="55422"/>
    <cellStyle name="Обычный 3 41 2 6" xfId="55423"/>
    <cellStyle name="Обычный 3 41 2 6 2" xfId="55424"/>
    <cellStyle name="Обычный 3 41 2 7" xfId="55425"/>
    <cellStyle name="Обычный 3 41 3" xfId="55426"/>
    <cellStyle name="Обычный 3 41 3 2" xfId="55427"/>
    <cellStyle name="Обычный 3 41 3 2 2" xfId="55428"/>
    <cellStyle name="Обычный 3 41 3 2 2 2" xfId="55429"/>
    <cellStyle name="Обычный 3 41 3 2 2 2 2" xfId="55430"/>
    <cellStyle name="Обычный 3 41 3 2 2 3" xfId="55431"/>
    <cellStyle name="Обычный 3 41 3 2 3" xfId="55432"/>
    <cellStyle name="Обычный 3 41 3 2 3 2" xfId="55433"/>
    <cellStyle name="Обычный 3 41 3 2 4" xfId="55434"/>
    <cellStyle name="Обычный 3 41 3 3" xfId="55435"/>
    <cellStyle name="Обычный 3 41 3 3 2" xfId="55436"/>
    <cellStyle name="Обычный 3 41 3 3 2 2" xfId="55437"/>
    <cellStyle name="Обычный 3 41 3 3 3" xfId="55438"/>
    <cellStyle name="Обычный 3 41 3 4" xfId="55439"/>
    <cellStyle name="Обычный 3 41 3 4 2" xfId="55440"/>
    <cellStyle name="Обычный 3 41 3 5" xfId="55441"/>
    <cellStyle name="Обычный 3 41 4" xfId="55442"/>
    <cellStyle name="Обычный 3 41 4 2" xfId="55443"/>
    <cellStyle name="Обычный 3 41 4 2 2" xfId="55444"/>
    <cellStyle name="Обычный 3 41 4 2 2 2" xfId="55445"/>
    <cellStyle name="Обычный 3 41 4 2 2 2 2" xfId="55446"/>
    <cellStyle name="Обычный 3 41 4 2 2 3" xfId="55447"/>
    <cellStyle name="Обычный 3 41 4 2 3" xfId="55448"/>
    <cellStyle name="Обычный 3 41 4 2 3 2" xfId="55449"/>
    <cellStyle name="Обычный 3 41 4 2 4" xfId="55450"/>
    <cellStyle name="Обычный 3 41 4 3" xfId="55451"/>
    <cellStyle name="Обычный 3 41 4 3 2" xfId="55452"/>
    <cellStyle name="Обычный 3 41 4 3 2 2" xfId="55453"/>
    <cellStyle name="Обычный 3 41 4 3 3" xfId="55454"/>
    <cellStyle name="Обычный 3 41 4 4" xfId="55455"/>
    <cellStyle name="Обычный 3 41 4 4 2" xfId="55456"/>
    <cellStyle name="Обычный 3 41 4 5" xfId="55457"/>
    <cellStyle name="Обычный 3 41 5" xfId="55458"/>
    <cellStyle name="Обычный 3 41 5 2" xfId="55459"/>
    <cellStyle name="Обычный 3 41 5 2 2" xfId="55460"/>
    <cellStyle name="Обычный 3 41 5 2 2 2" xfId="55461"/>
    <cellStyle name="Обычный 3 41 5 2 3" xfId="55462"/>
    <cellStyle name="Обычный 3 41 5 3" xfId="55463"/>
    <cellStyle name="Обычный 3 41 5 3 2" xfId="55464"/>
    <cellStyle name="Обычный 3 41 5 4" xfId="55465"/>
    <cellStyle name="Обычный 3 41 6" xfId="55466"/>
    <cellStyle name="Обычный 3 41 6 2" xfId="55467"/>
    <cellStyle name="Обычный 3 41 6 2 2" xfId="55468"/>
    <cellStyle name="Обычный 3 41 6 3" xfId="55469"/>
    <cellStyle name="Обычный 3 41 7" xfId="55470"/>
    <cellStyle name="Обычный 3 41 7 2" xfId="55471"/>
    <cellStyle name="Обычный 3 41 8" xfId="55472"/>
    <cellStyle name="Обычный 3 42" xfId="55473"/>
    <cellStyle name="Обычный 3 42 2" xfId="55474"/>
    <cellStyle name="Обычный 3 42 2 2" xfId="55475"/>
    <cellStyle name="Обычный 3 42 2 2 2" xfId="55476"/>
    <cellStyle name="Обычный 3 42 2 2 2 2" xfId="55477"/>
    <cellStyle name="Обычный 3 42 2 2 2 2 2" xfId="55478"/>
    <cellStyle name="Обычный 3 42 2 2 2 2 2 2" xfId="55479"/>
    <cellStyle name="Обычный 3 42 2 2 2 2 3" xfId="55480"/>
    <cellStyle name="Обычный 3 42 2 2 2 3" xfId="55481"/>
    <cellStyle name="Обычный 3 42 2 2 2 3 2" xfId="55482"/>
    <cellStyle name="Обычный 3 42 2 2 2 4" xfId="55483"/>
    <cellStyle name="Обычный 3 42 2 2 3" xfId="55484"/>
    <cellStyle name="Обычный 3 42 2 2 3 2" xfId="55485"/>
    <cellStyle name="Обычный 3 42 2 2 3 2 2" xfId="55486"/>
    <cellStyle name="Обычный 3 42 2 2 3 3" xfId="55487"/>
    <cellStyle name="Обычный 3 42 2 2 4" xfId="55488"/>
    <cellStyle name="Обычный 3 42 2 2 4 2" xfId="55489"/>
    <cellStyle name="Обычный 3 42 2 2 5" xfId="55490"/>
    <cellStyle name="Обычный 3 42 2 3" xfId="55491"/>
    <cellStyle name="Обычный 3 42 2 3 2" xfId="55492"/>
    <cellStyle name="Обычный 3 42 2 3 2 2" xfId="55493"/>
    <cellStyle name="Обычный 3 42 2 3 2 2 2" xfId="55494"/>
    <cellStyle name="Обычный 3 42 2 3 2 2 2 2" xfId="55495"/>
    <cellStyle name="Обычный 3 42 2 3 2 2 3" xfId="55496"/>
    <cellStyle name="Обычный 3 42 2 3 2 3" xfId="55497"/>
    <cellStyle name="Обычный 3 42 2 3 2 3 2" xfId="55498"/>
    <cellStyle name="Обычный 3 42 2 3 2 4" xfId="55499"/>
    <cellStyle name="Обычный 3 42 2 3 3" xfId="55500"/>
    <cellStyle name="Обычный 3 42 2 3 3 2" xfId="55501"/>
    <cellStyle name="Обычный 3 42 2 3 3 2 2" xfId="55502"/>
    <cellStyle name="Обычный 3 42 2 3 3 3" xfId="55503"/>
    <cellStyle name="Обычный 3 42 2 3 4" xfId="55504"/>
    <cellStyle name="Обычный 3 42 2 3 4 2" xfId="55505"/>
    <cellStyle name="Обычный 3 42 2 3 5" xfId="55506"/>
    <cellStyle name="Обычный 3 42 2 4" xfId="55507"/>
    <cellStyle name="Обычный 3 42 2 4 2" xfId="55508"/>
    <cellStyle name="Обычный 3 42 2 4 2 2" xfId="55509"/>
    <cellStyle name="Обычный 3 42 2 4 2 2 2" xfId="55510"/>
    <cellStyle name="Обычный 3 42 2 4 2 3" xfId="55511"/>
    <cellStyle name="Обычный 3 42 2 4 3" xfId="55512"/>
    <cellStyle name="Обычный 3 42 2 4 3 2" xfId="55513"/>
    <cellStyle name="Обычный 3 42 2 4 4" xfId="55514"/>
    <cellStyle name="Обычный 3 42 2 5" xfId="55515"/>
    <cellStyle name="Обычный 3 42 2 5 2" xfId="55516"/>
    <cellStyle name="Обычный 3 42 2 5 2 2" xfId="55517"/>
    <cellStyle name="Обычный 3 42 2 5 3" xfId="55518"/>
    <cellStyle name="Обычный 3 42 2 6" xfId="55519"/>
    <cellStyle name="Обычный 3 42 2 6 2" xfId="55520"/>
    <cellStyle name="Обычный 3 42 2 7" xfId="55521"/>
    <cellStyle name="Обычный 3 42 3" xfId="55522"/>
    <cellStyle name="Обычный 3 42 3 2" xfId="55523"/>
    <cellStyle name="Обычный 3 42 3 2 2" xfId="55524"/>
    <cellStyle name="Обычный 3 42 3 2 2 2" xfId="55525"/>
    <cellStyle name="Обычный 3 42 3 2 2 2 2" xfId="55526"/>
    <cellStyle name="Обычный 3 42 3 2 2 3" xfId="55527"/>
    <cellStyle name="Обычный 3 42 3 2 3" xfId="55528"/>
    <cellStyle name="Обычный 3 42 3 2 3 2" xfId="55529"/>
    <cellStyle name="Обычный 3 42 3 2 4" xfId="55530"/>
    <cellStyle name="Обычный 3 42 3 3" xfId="55531"/>
    <cellStyle name="Обычный 3 42 3 3 2" xfId="55532"/>
    <cellStyle name="Обычный 3 42 3 3 2 2" xfId="55533"/>
    <cellStyle name="Обычный 3 42 3 3 3" xfId="55534"/>
    <cellStyle name="Обычный 3 42 3 4" xfId="55535"/>
    <cellStyle name="Обычный 3 42 3 4 2" xfId="55536"/>
    <cellStyle name="Обычный 3 42 3 5" xfId="55537"/>
    <cellStyle name="Обычный 3 42 4" xfId="55538"/>
    <cellStyle name="Обычный 3 42 4 2" xfId="55539"/>
    <cellStyle name="Обычный 3 42 4 2 2" xfId="55540"/>
    <cellStyle name="Обычный 3 42 4 2 2 2" xfId="55541"/>
    <cellStyle name="Обычный 3 42 4 2 2 2 2" xfId="55542"/>
    <cellStyle name="Обычный 3 42 4 2 2 3" xfId="55543"/>
    <cellStyle name="Обычный 3 42 4 2 3" xfId="55544"/>
    <cellStyle name="Обычный 3 42 4 2 3 2" xfId="55545"/>
    <cellStyle name="Обычный 3 42 4 2 4" xfId="55546"/>
    <cellStyle name="Обычный 3 42 4 3" xfId="55547"/>
    <cellStyle name="Обычный 3 42 4 3 2" xfId="55548"/>
    <cellStyle name="Обычный 3 42 4 3 2 2" xfId="55549"/>
    <cellStyle name="Обычный 3 42 4 3 3" xfId="55550"/>
    <cellStyle name="Обычный 3 42 4 4" xfId="55551"/>
    <cellStyle name="Обычный 3 42 4 4 2" xfId="55552"/>
    <cellStyle name="Обычный 3 42 4 5" xfId="55553"/>
    <cellStyle name="Обычный 3 42 5" xfId="55554"/>
    <cellStyle name="Обычный 3 42 5 2" xfId="55555"/>
    <cellStyle name="Обычный 3 42 5 2 2" xfId="55556"/>
    <cellStyle name="Обычный 3 42 5 2 2 2" xfId="55557"/>
    <cellStyle name="Обычный 3 42 5 2 3" xfId="55558"/>
    <cellStyle name="Обычный 3 42 5 3" xfId="55559"/>
    <cellStyle name="Обычный 3 42 5 3 2" xfId="55560"/>
    <cellStyle name="Обычный 3 42 5 4" xfId="55561"/>
    <cellStyle name="Обычный 3 42 6" xfId="55562"/>
    <cellStyle name="Обычный 3 42 6 2" xfId="55563"/>
    <cellStyle name="Обычный 3 42 6 2 2" xfId="55564"/>
    <cellStyle name="Обычный 3 42 6 3" xfId="55565"/>
    <cellStyle name="Обычный 3 42 7" xfId="55566"/>
    <cellStyle name="Обычный 3 42 7 2" xfId="55567"/>
    <cellStyle name="Обычный 3 42 8" xfId="55568"/>
    <cellStyle name="Обычный 3 43" xfId="55569"/>
    <cellStyle name="Обычный 3 43 2" xfId="55570"/>
    <cellStyle name="Обычный 3 43 2 2" xfId="55571"/>
    <cellStyle name="Обычный 3 43 2 2 2" xfId="55572"/>
    <cellStyle name="Обычный 3 43 2 2 2 2" xfId="55573"/>
    <cellStyle name="Обычный 3 43 2 2 2 2 2" xfId="55574"/>
    <cellStyle name="Обычный 3 43 2 2 2 2 2 2" xfId="55575"/>
    <cellStyle name="Обычный 3 43 2 2 2 2 3" xfId="55576"/>
    <cellStyle name="Обычный 3 43 2 2 2 3" xfId="55577"/>
    <cellStyle name="Обычный 3 43 2 2 2 3 2" xfId="55578"/>
    <cellStyle name="Обычный 3 43 2 2 2 4" xfId="55579"/>
    <cellStyle name="Обычный 3 43 2 2 3" xfId="55580"/>
    <cellStyle name="Обычный 3 43 2 2 3 2" xfId="55581"/>
    <cellStyle name="Обычный 3 43 2 2 3 2 2" xfId="55582"/>
    <cellStyle name="Обычный 3 43 2 2 3 3" xfId="55583"/>
    <cellStyle name="Обычный 3 43 2 2 4" xfId="55584"/>
    <cellStyle name="Обычный 3 43 2 2 4 2" xfId="55585"/>
    <cellStyle name="Обычный 3 43 2 2 5" xfId="55586"/>
    <cellStyle name="Обычный 3 43 2 3" xfId="55587"/>
    <cellStyle name="Обычный 3 43 2 3 2" xfId="55588"/>
    <cellStyle name="Обычный 3 43 2 3 2 2" xfId="55589"/>
    <cellStyle name="Обычный 3 43 2 3 2 2 2" xfId="55590"/>
    <cellStyle name="Обычный 3 43 2 3 2 2 2 2" xfId="55591"/>
    <cellStyle name="Обычный 3 43 2 3 2 2 3" xfId="55592"/>
    <cellStyle name="Обычный 3 43 2 3 2 3" xfId="55593"/>
    <cellStyle name="Обычный 3 43 2 3 2 3 2" xfId="55594"/>
    <cellStyle name="Обычный 3 43 2 3 2 4" xfId="55595"/>
    <cellStyle name="Обычный 3 43 2 3 3" xfId="55596"/>
    <cellStyle name="Обычный 3 43 2 3 3 2" xfId="55597"/>
    <cellStyle name="Обычный 3 43 2 3 3 2 2" xfId="55598"/>
    <cellStyle name="Обычный 3 43 2 3 3 3" xfId="55599"/>
    <cellStyle name="Обычный 3 43 2 3 4" xfId="55600"/>
    <cellStyle name="Обычный 3 43 2 3 4 2" xfId="55601"/>
    <cellStyle name="Обычный 3 43 2 3 5" xfId="55602"/>
    <cellStyle name="Обычный 3 43 2 4" xfId="55603"/>
    <cellStyle name="Обычный 3 43 2 4 2" xfId="55604"/>
    <cellStyle name="Обычный 3 43 2 4 2 2" xfId="55605"/>
    <cellStyle name="Обычный 3 43 2 4 2 2 2" xfId="55606"/>
    <cellStyle name="Обычный 3 43 2 4 2 3" xfId="55607"/>
    <cellStyle name="Обычный 3 43 2 4 3" xfId="55608"/>
    <cellStyle name="Обычный 3 43 2 4 3 2" xfId="55609"/>
    <cellStyle name="Обычный 3 43 2 4 4" xfId="55610"/>
    <cellStyle name="Обычный 3 43 2 5" xfId="55611"/>
    <cellStyle name="Обычный 3 43 2 5 2" xfId="55612"/>
    <cellStyle name="Обычный 3 43 2 5 2 2" xfId="55613"/>
    <cellStyle name="Обычный 3 43 2 5 3" xfId="55614"/>
    <cellStyle name="Обычный 3 43 2 6" xfId="55615"/>
    <cellStyle name="Обычный 3 43 2 6 2" xfId="55616"/>
    <cellStyle name="Обычный 3 43 2 7" xfId="55617"/>
    <cellStyle name="Обычный 3 43 3" xfId="55618"/>
    <cellStyle name="Обычный 3 43 3 2" xfId="55619"/>
    <cellStyle name="Обычный 3 43 3 2 2" xfId="55620"/>
    <cellStyle name="Обычный 3 43 3 2 2 2" xfId="55621"/>
    <cellStyle name="Обычный 3 43 3 2 2 2 2" xfId="55622"/>
    <cellStyle name="Обычный 3 43 3 2 2 3" xfId="55623"/>
    <cellStyle name="Обычный 3 43 3 2 3" xfId="55624"/>
    <cellStyle name="Обычный 3 43 3 2 3 2" xfId="55625"/>
    <cellStyle name="Обычный 3 43 3 2 4" xfId="55626"/>
    <cellStyle name="Обычный 3 43 3 3" xfId="55627"/>
    <cellStyle name="Обычный 3 43 3 3 2" xfId="55628"/>
    <cellStyle name="Обычный 3 43 3 3 2 2" xfId="55629"/>
    <cellStyle name="Обычный 3 43 3 3 3" xfId="55630"/>
    <cellStyle name="Обычный 3 43 3 4" xfId="55631"/>
    <cellStyle name="Обычный 3 43 3 4 2" xfId="55632"/>
    <cellStyle name="Обычный 3 43 3 5" xfId="55633"/>
    <cellStyle name="Обычный 3 43 4" xfId="55634"/>
    <cellStyle name="Обычный 3 43 4 2" xfId="55635"/>
    <cellStyle name="Обычный 3 43 4 2 2" xfId="55636"/>
    <cellStyle name="Обычный 3 43 4 2 2 2" xfId="55637"/>
    <cellStyle name="Обычный 3 43 4 2 2 2 2" xfId="55638"/>
    <cellStyle name="Обычный 3 43 4 2 2 3" xfId="55639"/>
    <cellStyle name="Обычный 3 43 4 2 3" xfId="55640"/>
    <cellStyle name="Обычный 3 43 4 2 3 2" xfId="55641"/>
    <cellStyle name="Обычный 3 43 4 2 4" xfId="55642"/>
    <cellStyle name="Обычный 3 43 4 3" xfId="55643"/>
    <cellStyle name="Обычный 3 43 4 3 2" xfId="55644"/>
    <cellStyle name="Обычный 3 43 4 3 2 2" xfId="55645"/>
    <cellStyle name="Обычный 3 43 4 3 3" xfId="55646"/>
    <cellStyle name="Обычный 3 43 4 4" xfId="55647"/>
    <cellStyle name="Обычный 3 43 4 4 2" xfId="55648"/>
    <cellStyle name="Обычный 3 43 4 5" xfId="55649"/>
    <cellStyle name="Обычный 3 43 5" xfId="55650"/>
    <cellStyle name="Обычный 3 43 5 2" xfId="55651"/>
    <cellStyle name="Обычный 3 43 5 2 2" xfId="55652"/>
    <cellStyle name="Обычный 3 43 5 2 2 2" xfId="55653"/>
    <cellStyle name="Обычный 3 43 5 2 3" xfId="55654"/>
    <cellStyle name="Обычный 3 43 5 3" xfId="55655"/>
    <cellStyle name="Обычный 3 43 5 3 2" xfId="55656"/>
    <cellStyle name="Обычный 3 43 5 4" xfId="55657"/>
    <cellStyle name="Обычный 3 43 6" xfId="55658"/>
    <cellStyle name="Обычный 3 43 6 2" xfId="55659"/>
    <cellStyle name="Обычный 3 43 6 2 2" xfId="55660"/>
    <cellStyle name="Обычный 3 43 6 3" xfId="55661"/>
    <cellStyle name="Обычный 3 43 7" xfId="55662"/>
    <cellStyle name="Обычный 3 43 7 2" xfId="55663"/>
    <cellStyle name="Обычный 3 43 8" xfId="55664"/>
    <cellStyle name="Обычный 3 44" xfId="55665"/>
    <cellStyle name="Обычный 3 44 2" xfId="55666"/>
    <cellStyle name="Обычный 3 44 2 2" xfId="55667"/>
    <cellStyle name="Обычный 3 44 2 2 2" xfId="55668"/>
    <cellStyle name="Обычный 3 44 2 2 2 2" xfId="55669"/>
    <cellStyle name="Обычный 3 44 2 2 2 2 2" xfId="55670"/>
    <cellStyle name="Обычный 3 44 2 2 2 2 2 2" xfId="55671"/>
    <cellStyle name="Обычный 3 44 2 2 2 2 3" xfId="55672"/>
    <cellStyle name="Обычный 3 44 2 2 2 3" xfId="55673"/>
    <cellStyle name="Обычный 3 44 2 2 2 3 2" xfId="55674"/>
    <cellStyle name="Обычный 3 44 2 2 2 4" xfId="55675"/>
    <cellStyle name="Обычный 3 44 2 2 3" xfId="55676"/>
    <cellStyle name="Обычный 3 44 2 2 3 2" xfId="55677"/>
    <cellStyle name="Обычный 3 44 2 2 3 2 2" xfId="55678"/>
    <cellStyle name="Обычный 3 44 2 2 3 3" xfId="55679"/>
    <cellStyle name="Обычный 3 44 2 2 4" xfId="55680"/>
    <cellStyle name="Обычный 3 44 2 2 4 2" xfId="55681"/>
    <cellStyle name="Обычный 3 44 2 2 5" xfId="55682"/>
    <cellStyle name="Обычный 3 44 2 3" xfId="55683"/>
    <cellStyle name="Обычный 3 44 2 3 2" xfId="55684"/>
    <cellStyle name="Обычный 3 44 2 3 2 2" xfId="55685"/>
    <cellStyle name="Обычный 3 44 2 3 2 2 2" xfId="55686"/>
    <cellStyle name="Обычный 3 44 2 3 2 2 2 2" xfId="55687"/>
    <cellStyle name="Обычный 3 44 2 3 2 2 3" xfId="55688"/>
    <cellStyle name="Обычный 3 44 2 3 2 3" xfId="55689"/>
    <cellStyle name="Обычный 3 44 2 3 2 3 2" xfId="55690"/>
    <cellStyle name="Обычный 3 44 2 3 2 4" xfId="55691"/>
    <cellStyle name="Обычный 3 44 2 3 3" xfId="55692"/>
    <cellStyle name="Обычный 3 44 2 3 3 2" xfId="55693"/>
    <cellStyle name="Обычный 3 44 2 3 3 2 2" xfId="55694"/>
    <cellStyle name="Обычный 3 44 2 3 3 3" xfId="55695"/>
    <cellStyle name="Обычный 3 44 2 3 4" xfId="55696"/>
    <cellStyle name="Обычный 3 44 2 3 4 2" xfId="55697"/>
    <cellStyle name="Обычный 3 44 2 3 5" xfId="55698"/>
    <cellStyle name="Обычный 3 44 2 4" xfId="55699"/>
    <cellStyle name="Обычный 3 44 2 4 2" xfId="55700"/>
    <cellStyle name="Обычный 3 44 2 4 2 2" xfId="55701"/>
    <cellStyle name="Обычный 3 44 2 4 2 2 2" xfId="55702"/>
    <cellStyle name="Обычный 3 44 2 4 2 3" xfId="55703"/>
    <cellStyle name="Обычный 3 44 2 4 3" xfId="55704"/>
    <cellStyle name="Обычный 3 44 2 4 3 2" xfId="55705"/>
    <cellStyle name="Обычный 3 44 2 4 4" xfId="55706"/>
    <cellStyle name="Обычный 3 44 2 5" xfId="55707"/>
    <cellStyle name="Обычный 3 44 2 5 2" xfId="55708"/>
    <cellStyle name="Обычный 3 44 2 5 2 2" xfId="55709"/>
    <cellStyle name="Обычный 3 44 2 5 3" xfId="55710"/>
    <cellStyle name="Обычный 3 44 2 6" xfId="55711"/>
    <cellStyle name="Обычный 3 44 2 6 2" xfId="55712"/>
    <cellStyle name="Обычный 3 44 2 7" xfId="55713"/>
    <cellStyle name="Обычный 3 44 3" xfId="55714"/>
    <cellStyle name="Обычный 3 44 3 2" xfId="55715"/>
    <cellStyle name="Обычный 3 44 3 2 2" xfId="55716"/>
    <cellStyle name="Обычный 3 44 3 2 2 2" xfId="55717"/>
    <cellStyle name="Обычный 3 44 3 2 2 2 2" xfId="55718"/>
    <cellStyle name="Обычный 3 44 3 2 2 3" xfId="55719"/>
    <cellStyle name="Обычный 3 44 3 2 3" xfId="55720"/>
    <cellStyle name="Обычный 3 44 3 2 3 2" xfId="55721"/>
    <cellStyle name="Обычный 3 44 3 2 4" xfId="55722"/>
    <cellStyle name="Обычный 3 44 3 3" xfId="55723"/>
    <cellStyle name="Обычный 3 44 3 3 2" xfId="55724"/>
    <cellStyle name="Обычный 3 44 3 3 2 2" xfId="55725"/>
    <cellStyle name="Обычный 3 44 3 3 3" xfId="55726"/>
    <cellStyle name="Обычный 3 44 3 4" xfId="55727"/>
    <cellStyle name="Обычный 3 44 3 4 2" xfId="55728"/>
    <cellStyle name="Обычный 3 44 3 5" xfId="55729"/>
    <cellStyle name="Обычный 3 44 4" xfId="55730"/>
    <cellStyle name="Обычный 3 44 4 2" xfId="55731"/>
    <cellStyle name="Обычный 3 44 4 2 2" xfId="55732"/>
    <cellStyle name="Обычный 3 44 4 2 2 2" xfId="55733"/>
    <cellStyle name="Обычный 3 44 4 2 2 2 2" xfId="55734"/>
    <cellStyle name="Обычный 3 44 4 2 2 3" xfId="55735"/>
    <cellStyle name="Обычный 3 44 4 2 3" xfId="55736"/>
    <cellStyle name="Обычный 3 44 4 2 3 2" xfId="55737"/>
    <cellStyle name="Обычный 3 44 4 2 4" xfId="55738"/>
    <cellStyle name="Обычный 3 44 4 3" xfId="55739"/>
    <cellStyle name="Обычный 3 44 4 3 2" xfId="55740"/>
    <cellStyle name="Обычный 3 44 4 3 2 2" xfId="55741"/>
    <cellStyle name="Обычный 3 44 4 3 3" xfId="55742"/>
    <cellStyle name="Обычный 3 44 4 4" xfId="55743"/>
    <cellStyle name="Обычный 3 44 4 4 2" xfId="55744"/>
    <cellStyle name="Обычный 3 44 4 5" xfId="55745"/>
    <cellStyle name="Обычный 3 44 5" xfId="55746"/>
    <cellStyle name="Обычный 3 44 5 2" xfId="55747"/>
    <cellStyle name="Обычный 3 44 5 2 2" xfId="55748"/>
    <cellStyle name="Обычный 3 44 5 2 2 2" xfId="55749"/>
    <cellStyle name="Обычный 3 44 5 2 3" xfId="55750"/>
    <cellStyle name="Обычный 3 44 5 3" xfId="55751"/>
    <cellStyle name="Обычный 3 44 5 3 2" xfId="55752"/>
    <cellStyle name="Обычный 3 44 5 4" xfId="55753"/>
    <cellStyle name="Обычный 3 44 6" xfId="55754"/>
    <cellStyle name="Обычный 3 44 6 2" xfId="55755"/>
    <cellStyle name="Обычный 3 44 6 2 2" xfId="55756"/>
    <cellStyle name="Обычный 3 44 6 3" xfId="55757"/>
    <cellStyle name="Обычный 3 44 7" xfId="55758"/>
    <cellStyle name="Обычный 3 44 7 2" xfId="55759"/>
    <cellStyle name="Обычный 3 44 8" xfId="55760"/>
    <cellStyle name="Обычный 3 45" xfId="55761"/>
    <cellStyle name="Обычный 3 45 2" xfId="55762"/>
    <cellStyle name="Обычный 3 45 2 2" xfId="55763"/>
    <cellStyle name="Обычный 3 45 2 2 2" xfId="55764"/>
    <cellStyle name="Обычный 3 45 2 2 2 2" xfId="55765"/>
    <cellStyle name="Обычный 3 45 2 2 2 2 2" xfId="55766"/>
    <cellStyle name="Обычный 3 45 2 2 2 2 2 2" xfId="55767"/>
    <cellStyle name="Обычный 3 45 2 2 2 2 3" xfId="55768"/>
    <cellStyle name="Обычный 3 45 2 2 2 3" xfId="55769"/>
    <cellStyle name="Обычный 3 45 2 2 2 3 2" xfId="55770"/>
    <cellStyle name="Обычный 3 45 2 2 2 4" xfId="55771"/>
    <cellStyle name="Обычный 3 45 2 2 3" xfId="55772"/>
    <cellStyle name="Обычный 3 45 2 2 3 2" xfId="55773"/>
    <cellStyle name="Обычный 3 45 2 2 3 2 2" xfId="55774"/>
    <cellStyle name="Обычный 3 45 2 2 3 3" xfId="55775"/>
    <cellStyle name="Обычный 3 45 2 2 4" xfId="55776"/>
    <cellStyle name="Обычный 3 45 2 2 4 2" xfId="55777"/>
    <cellStyle name="Обычный 3 45 2 2 5" xfId="55778"/>
    <cellStyle name="Обычный 3 45 2 3" xfId="55779"/>
    <cellStyle name="Обычный 3 45 2 3 2" xfId="55780"/>
    <cellStyle name="Обычный 3 45 2 3 2 2" xfId="55781"/>
    <cellStyle name="Обычный 3 45 2 3 2 2 2" xfId="55782"/>
    <cellStyle name="Обычный 3 45 2 3 2 2 2 2" xfId="55783"/>
    <cellStyle name="Обычный 3 45 2 3 2 2 3" xfId="55784"/>
    <cellStyle name="Обычный 3 45 2 3 2 3" xfId="55785"/>
    <cellStyle name="Обычный 3 45 2 3 2 3 2" xfId="55786"/>
    <cellStyle name="Обычный 3 45 2 3 2 4" xfId="55787"/>
    <cellStyle name="Обычный 3 45 2 3 3" xfId="55788"/>
    <cellStyle name="Обычный 3 45 2 3 3 2" xfId="55789"/>
    <cellStyle name="Обычный 3 45 2 3 3 2 2" xfId="55790"/>
    <cellStyle name="Обычный 3 45 2 3 3 3" xfId="55791"/>
    <cellStyle name="Обычный 3 45 2 3 4" xfId="55792"/>
    <cellStyle name="Обычный 3 45 2 3 4 2" xfId="55793"/>
    <cellStyle name="Обычный 3 45 2 3 5" xfId="55794"/>
    <cellStyle name="Обычный 3 45 2 4" xfId="55795"/>
    <cellStyle name="Обычный 3 45 2 4 2" xfId="55796"/>
    <cellStyle name="Обычный 3 45 2 4 2 2" xfId="55797"/>
    <cellStyle name="Обычный 3 45 2 4 2 2 2" xfId="55798"/>
    <cellStyle name="Обычный 3 45 2 4 2 3" xfId="55799"/>
    <cellStyle name="Обычный 3 45 2 4 3" xfId="55800"/>
    <cellStyle name="Обычный 3 45 2 4 3 2" xfId="55801"/>
    <cellStyle name="Обычный 3 45 2 4 4" xfId="55802"/>
    <cellStyle name="Обычный 3 45 2 5" xfId="55803"/>
    <cellStyle name="Обычный 3 45 2 5 2" xfId="55804"/>
    <cellStyle name="Обычный 3 45 2 5 2 2" xfId="55805"/>
    <cellStyle name="Обычный 3 45 2 5 3" xfId="55806"/>
    <cellStyle name="Обычный 3 45 2 6" xfId="55807"/>
    <cellStyle name="Обычный 3 45 2 6 2" xfId="55808"/>
    <cellStyle name="Обычный 3 45 2 7" xfId="55809"/>
    <cellStyle name="Обычный 3 45 3" xfId="55810"/>
    <cellStyle name="Обычный 3 45 3 2" xfId="55811"/>
    <cellStyle name="Обычный 3 45 3 2 2" xfId="55812"/>
    <cellStyle name="Обычный 3 45 3 2 2 2" xfId="55813"/>
    <cellStyle name="Обычный 3 45 3 2 2 2 2" xfId="55814"/>
    <cellStyle name="Обычный 3 45 3 2 2 3" xfId="55815"/>
    <cellStyle name="Обычный 3 45 3 2 3" xfId="55816"/>
    <cellStyle name="Обычный 3 45 3 2 3 2" xfId="55817"/>
    <cellStyle name="Обычный 3 45 3 2 4" xfId="55818"/>
    <cellStyle name="Обычный 3 45 3 3" xfId="55819"/>
    <cellStyle name="Обычный 3 45 3 3 2" xfId="55820"/>
    <cellStyle name="Обычный 3 45 3 3 2 2" xfId="55821"/>
    <cellStyle name="Обычный 3 45 3 3 3" xfId="55822"/>
    <cellStyle name="Обычный 3 45 3 4" xfId="55823"/>
    <cellStyle name="Обычный 3 45 3 4 2" xfId="55824"/>
    <cellStyle name="Обычный 3 45 3 5" xfId="55825"/>
    <cellStyle name="Обычный 3 45 4" xfId="55826"/>
    <cellStyle name="Обычный 3 45 4 2" xfId="55827"/>
    <cellStyle name="Обычный 3 45 4 2 2" xfId="55828"/>
    <cellStyle name="Обычный 3 45 4 2 2 2" xfId="55829"/>
    <cellStyle name="Обычный 3 45 4 2 2 2 2" xfId="55830"/>
    <cellStyle name="Обычный 3 45 4 2 2 3" xfId="55831"/>
    <cellStyle name="Обычный 3 45 4 2 3" xfId="55832"/>
    <cellStyle name="Обычный 3 45 4 2 3 2" xfId="55833"/>
    <cellStyle name="Обычный 3 45 4 2 4" xfId="55834"/>
    <cellStyle name="Обычный 3 45 4 3" xfId="55835"/>
    <cellStyle name="Обычный 3 45 4 3 2" xfId="55836"/>
    <cellStyle name="Обычный 3 45 4 3 2 2" xfId="55837"/>
    <cellStyle name="Обычный 3 45 4 3 3" xfId="55838"/>
    <cellStyle name="Обычный 3 45 4 4" xfId="55839"/>
    <cellStyle name="Обычный 3 45 4 4 2" xfId="55840"/>
    <cellStyle name="Обычный 3 45 4 5" xfId="55841"/>
    <cellStyle name="Обычный 3 45 5" xfId="55842"/>
    <cellStyle name="Обычный 3 45 5 2" xfId="55843"/>
    <cellStyle name="Обычный 3 45 5 2 2" xfId="55844"/>
    <cellStyle name="Обычный 3 45 5 2 2 2" xfId="55845"/>
    <cellStyle name="Обычный 3 45 5 2 3" xfId="55846"/>
    <cellStyle name="Обычный 3 45 5 3" xfId="55847"/>
    <cellStyle name="Обычный 3 45 5 3 2" xfId="55848"/>
    <cellStyle name="Обычный 3 45 5 4" xfId="55849"/>
    <cellStyle name="Обычный 3 45 6" xfId="55850"/>
    <cellStyle name="Обычный 3 45 6 2" xfId="55851"/>
    <cellStyle name="Обычный 3 45 6 2 2" xfId="55852"/>
    <cellStyle name="Обычный 3 45 6 3" xfId="55853"/>
    <cellStyle name="Обычный 3 45 7" xfId="55854"/>
    <cellStyle name="Обычный 3 45 7 2" xfId="55855"/>
    <cellStyle name="Обычный 3 45 8" xfId="55856"/>
    <cellStyle name="Обычный 3 46" xfId="55857"/>
    <cellStyle name="Обычный 3 46 2" xfId="55858"/>
    <cellStyle name="Обычный 3 46 2 2" xfId="55859"/>
    <cellStyle name="Обычный 3 46 2 2 2" xfId="55860"/>
    <cellStyle name="Обычный 3 46 2 2 2 2" xfId="55861"/>
    <cellStyle name="Обычный 3 46 2 2 2 2 2" xfId="55862"/>
    <cellStyle name="Обычный 3 46 2 2 2 2 2 2" xfId="55863"/>
    <cellStyle name="Обычный 3 46 2 2 2 2 3" xfId="55864"/>
    <cellStyle name="Обычный 3 46 2 2 2 3" xfId="55865"/>
    <cellStyle name="Обычный 3 46 2 2 2 3 2" xfId="55866"/>
    <cellStyle name="Обычный 3 46 2 2 2 4" xfId="55867"/>
    <cellStyle name="Обычный 3 46 2 2 3" xfId="55868"/>
    <cellStyle name="Обычный 3 46 2 2 3 2" xfId="55869"/>
    <cellStyle name="Обычный 3 46 2 2 3 2 2" xfId="55870"/>
    <cellStyle name="Обычный 3 46 2 2 3 3" xfId="55871"/>
    <cellStyle name="Обычный 3 46 2 2 4" xfId="55872"/>
    <cellStyle name="Обычный 3 46 2 2 4 2" xfId="55873"/>
    <cellStyle name="Обычный 3 46 2 2 5" xfId="55874"/>
    <cellStyle name="Обычный 3 46 2 3" xfId="55875"/>
    <cellStyle name="Обычный 3 46 2 3 2" xfId="55876"/>
    <cellStyle name="Обычный 3 46 2 3 2 2" xfId="55877"/>
    <cellStyle name="Обычный 3 46 2 3 2 2 2" xfId="55878"/>
    <cellStyle name="Обычный 3 46 2 3 2 2 2 2" xfId="55879"/>
    <cellStyle name="Обычный 3 46 2 3 2 2 3" xfId="55880"/>
    <cellStyle name="Обычный 3 46 2 3 2 3" xfId="55881"/>
    <cellStyle name="Обычный 3 46 2 3 2 3 2" xfId="55882"/>
    <cellStyle name="Обычный 3 46 2 3 2 4" xfId="55883"/>
    <cellStyle name="Обычный 3 46 2 3 3" xfId="55884"/>
    <cellStyle name="Обычный 3 46 2 3 3 2" xfId="55885"/>
    <cellStyle name="Обычный 3 46 2 3 3 2 2" xfId="55886"/>
    <cellStyle name="Обычный 3 46 2 3 3 3" xfId="55887"/>
    <cellStyle name="Обычный 3 46 2 3 4" xfId="55888"/>
    <cellStyle name="Обычный 3 46 2 3 4 2" xfId="55889"/>
    <cellStyle name="Обычный 3 46 2 3 5" xfId="55890"/>
    <cellStyle name="Обычный 3 46 2 4" xfId="55891"/>
    <cellStyle name="Обычный 3 46 2 4 2" xfId="55892"/>
    <cellStyle name="Обычный 3 46 2 4 2 2" xfId="55893"/>
    <cellStyle name="Обычный 3 46 2 4 2 2 2" xfId="55894"/>
    <cellStyle name="Обычный 3 46 2 4 2 3" xfId="55895"/>
    <cellStyle name="Обычный 3 46 2 4 3" xfId="55896"/>
    <cellStyle name="Обычный 3 46 2 4 3 2" xfId="55897"/>
    <cellStyle name="Обычный 3 46 2 4 4" xfId="55898"/>
    <cellStyle name="Обычный 3 46 2 5" xfId="55899"/>
    <cellStyle name="Обычный 3 46 2 5 2" xfId="55900"/>
    <cellStyle name="Обычный 3 46 2 5 2 2" xfId="55901"/>
    <cellStyle name="Обычный 3 46 2 5 3" xfId="55902"/>
    <cellStyle name="Обычный 3 46 2 6" xfId="55903"/>
    <cellStyle name="Обычный 3 46 2 6 2" xfId="55904"/>
    <cellStyle name="Обычный 3 46 2 7" xfId="55905"/>
    <cellStyle name="Обычный 3 46 3" xfId="55906"/>
    <cellStyle name="Обычный 3 46 3 2" xfId="55907"/>
    <cellStyle name="Обычный 3 46 3 2 2" xfId="55908"/>
    <cellStyle name="Обычный 3 46 3 2 2 2" xfId="55909"/>
    <cellStyle name="Обычный 3 46 3 2 2 2 2" xfId="55910"/>
    <cellStyle name="Обычный 3 46 3 2 2 3" xfId="55911"/>
    <cellStyle name="Обычный 3 46 3 2 3" xfId="55912"/>
    <cellStyle name="Обычный 3 46 3 2 3 2" xfId="55913"/>
    <cellStyle name="Обычный 3 46 3 2 4" xfId="55914"/>
    <cellStyle name="Обычный 3 46 3 3" xfId="55915"/>
    <cellStyle name="Обычный 3 46 3 3 2" xfId="55916"/>
    <cellStyle name="Обычный 3 46 3 3 2 2" xfId="55917"/>
    <cellStyle name="Обычный 3 46 3 3 3" xfId="55918"/>
    <cellStyle name="Обычный 3 46 3 4" xfId="55919"/>
    <cellStyle name="Обычный 3 46 3 4 2" xfId="55920"/>
    <cellStyle name="Обычный 3 46 3 5" xfId="55921"/>
    <cellStyle name="Обычный 3 46 4" xfId="55922"/>
    <cellStyle name="Обычный 3 46 4 2" xfId="55923"/>
    <cellStyle name="Обычный 3 46 4 2 2" xfId="55924"/>
    <cellStyle name="Обычный 3 46 4 2 2 2" xfId="55925"/>
    <cellStyle name="Обычный 3 46 4 2 2 2 2" xfId="55926"/>
    <cellStyle name="Обычный 3 46 4 2 2 3" xfId="55927"/>
    <cellStyle name="Обычный 3 46 4 2 3" xfId="55928"/>
    <cellStyle name="Обычный 3 46 4 2 3 2" xfId="55929"/>
    <cellStyle name="Обычный 3 46 4 2 4" xfId="55930"/>
    <cellStyle name="Обычный 3 46 4 3" xfId="55931"/>
    <cellStyle name="Обычный 3 46 4 3 2" xfId="55932"/>
    <cellStyle name="Обычный 3 46 4 3 2 2" xfId="55933"/>
    <cellStyle name="Обычный 3 46 4 3 3" xfId="55934"/>
    <cellStyle name="Обычный 3 46 4 4" xfId="55935"/>
    <cellStyle name="Обычный 3 46 4 4 2" xfId="55936"/>
    <cellStyle name="Обычный 3 46 4 5" xfId="55937"/>
    <cellStyle name="Обычный 3 46 5" xfId="55938"/>
    <cellStyle name="Обычный 3 46 5 2" xfId="55939"/>
    <cellStyle name="Обычный 3 46 5 2 2" xfId="55940"/>
    <cellStyle name="Обычный 3 46 5 2 2 2" xfId="55941"/>
    <cellStyle name="Обычный 3 46 5 2 3" xfId="55942"/>
    <cellStyle name="Обычный 3 46 5 3" xfId="55943"/>
    <cellStyle name="Обычный 3 46 5 3 2" xfId="55944"/>
    <cellStyle name="Обычный 3 46 5 4" xfId="55945"/>
    <cellStyle name="Обычный 3 46 6" xfId="55946"/>
    <cellStyle name="Обычный 3 46 6 2" xfId="55947"/>
    <cellStyle name="Обычный 3 46 6 2 2" xfId="55948"/>
    <cellStyle name="Обычный 3 46 6 3" xfId="55949"/>
    <cellStyle name="Обычный 3 46 7" xfId="55950"/>
    <cellStyle name="Обычный 3 46 7 2" xfId="55951"/>
    <cellStyle name="Обычный 3 46 8" xfId="55952"/>
    <cellStyle name="Обычный 3 47" xfId="55953"/>
    <cellStyle name="Обычный 3 47 2" xfId="55954"/>
    <cellStyle name="Обычный 3 47 2 2" xfId="55955"/>
    <cellStyle name="Обычный 3 47 2 2 2" xfId="55956"/>
    <cellStyle name="Обычный 3 47 2 2 2 2" xfId="55957"/>
    <cellStyle name="Обычный 3 47 2 2 2 2 2" xfId="55958"/>
    <cellStyle name="Обычный 3 47 2 2 2 2 2 2" xfId="55959"/>
    <cellStyle name="Обычный 3 47 2 2 2 2 3" xfId="55960"/>
    <cellStyle name="Обычный 3 47 2 2 2 3" xfId="55961"/>
    <cellStyle name="Обычный 3 47 2 2 2 3 2" xfId="55962"/>
    <cellStyle name="Обычный 3 47 2 2 2 4" xfId="55963"/>
    <cellStyle name="Обычный 3 47 2 2 3" xfId="55964"/>
    <cellStyle name="Обычный 3 47 2 2 3 2" xfId="55965"/>
    <cellStyle name="Обычный 3 47 2 2 3 2 2" xfId="55966"/>
    <cellStyle name="Обычный 3 47 2 2 3 3" xfId="55967"/>
    <cellStyle name="Обычный 3 47 2 2 4" xfId="55968"/>
    <cellStyle name="Обычный 3 47 2 2 4 2" xfId="55969"/>
    <cellStyle name="Обычный 3 47 2 2 5" xfId="55970"/>
    <cellStyle name="Обычный 3 47 2 3" xfId="55971"/>
    <cellStyle name="Обычный 3 47 2 3 2" xfId="55972"/>
    <cellStyle name="Обычный 3 47 2 3 2 2" xfId="55973"/>
    <cellStyle name="Обычный 3 47 2 3 2 2 2" xfId="55974"/>
    <cellStyle name="Обычный 3 47 2 3 2 2 2 2" xfId="55975"/>
    <cellStyle name="Обычный 3 47 2 3 2 2 3" xfId="55976"/>
    <cellStyle name="Обычный 3 47 2 3 2 3" xfId="55977"/>
    <cellStyle name="Обычный 3 47 2 3 2 3 2" xfId="55978"/>
    <cellStyle name="Обычный 3 47 2 3 2 4" xfId="55979"/>
    <cellStyle name="Обычный 3 47 2 3 3" xfId="55980"/>
    <cellStyle name="Обычный 3 47 2 3 3 2" xfId="55981"/>
    <cellStyle name="Обычный 3 47 2 3 3 2 2" xfId="55982"/>
    <cellStyle name="Обычный 3 47 2 3 3 3" xfId="55983"/>
    <cellStyle name="Обычный 3 47 2 3 4" xfId="55984"/>
    <cellStyle name="Обычный 3 47 2 3 4 2" xfId="55985"/>
    <cellStyle name="Обычный 3 47 2 3 5" xfId="55986"/>
    <cellStyle name="Обычный 3 47 2 4" xfId="55987"/>
    <cellStyle name="Обычный 3 47 2 4 2" xfId="55988"/>
    <cellStyle name="Обычный 3 47 2 4 2 2" xfId="55989"/>
    <cellStyle name="Обычный 3 47 2 4 2 2 2" xfId="55990"/>
    <cellStyle name="Обычный 3 47 2 4 2 3" xfId="55991"/>
    <cellStyle name="Обычный 3 47 2 4 3" xfId="55992"/>
    <cellStyle name="Обычный 3 47 2 4 3 2" xfId="55993"/>
    <cellStyle name="Обычный 3 47 2 4 4" xfId="55994"/>
    <cellStyle name="Обычный 3 47 2 5" xfId="55995"/>
    <cellStyle name="Обычный 3 47 2 5 2" xfId="55996"/>
    <cellStyle name="Обычный 3 47 2 5 2 2" xfId="55997"/>
    <cellStyle name="Обычный 3 47 2 5 3" xfId="55998"/>
    <cellStyle name="Обычный 3 47 2 6" xfId="55999"/>
    <cellStyle name="Обычный 3 47 2 6 2" xfId="56000"/>
    <cellStyle name="Обычный 3 47 2 7" xfId="56001"/>
    <cellStyle name="Обычный 3 47 3" xfId="56002"/>
    <cellStyle name="Обычный 3 47 3 2" xfId="56003"/>
    <cellStyle name="Обычный 3 47 3 2 2" xfId="56004"/>
    <cellStyle name="Обычный 3 47 3 2 2 2" xfId="56005"/>
    <cellStyle name="Обычный 3 47 3 2 2 2 2" xfId="56006"/>
    <cellStyle name="Обычный 3 47 3 2 2 3" xfId="56007"/>
    <cellStyle name="Обычный 3 47 3 2 3" xfId="56008"/>
    <cellStyle name="Обычный 3 47 3 2 3 2" xfId="56009"/>
    <cellStyle name="Обычный 3 47 3 2 4" xfId="56010"/>
    <cellStyle name="Обычный 3 47 3 3" xfId="56011"/>
    <cellStyle name="Обычный 3 47 3 3 2" xfId="56012"/>
    <cellStyle name="Обычный 3 47 3 3 2 2" xfId="56013"/>
    <cellStyle name="Обычный 3 47 3 3 3" xfId="56014"/>
    <cellStyle name="Обычный 3 47 3 4" xfId="56015"/>
    <cellStyle name="Обычный 3 47 3 4 2" xfId="56016"/>
    <cellStyle name="Обычный 3 47 3 5" xfId="56017"/>
    <cellStyle name="Обычный 3 47 4" xfId="56018"/>
    <cellStyle name="Обычный 3 47 4 2" xfId="56019"/>
    <cellStyle name="Обычный 3 47 4 2 2" xfId="56020"/>
    <cellStyle name="Обычный 3 47 4 2 2 2" xfId="56021"/>
    <cellStyle name="Обычный 3 47 4 2 2 2 2" xfId="56022"/>
    <cellStyle name="Обычный 3 47 4 2 2 3" xfId="56023"/>
    <cellStyle name="Обычный 3 47 4 2 3" xfId="56024"/>
    <cellStyle name="Обычный 3 47 4 2 3 2" xfId="56025"/>
    <cellStyle name="Обычный 3 47 4 2 4" xfId="56026"/>
    <cellStyle name="Обычный 3 47 4 3" xfId="56027"/>
    <cellStyle name="Обычный 3 47 4 3 2" xfId="56028"/>
    <cellStyle name="Обычный 3 47 4 3 2 2" xfId="56029"/>
    <cellStyle name="Обычный 3 47 4 3 3" xfId="56030"/>
    <cellStyle name="Обычный 3 47 4 4" xfId="56031"/>
    <cellStyle name="Обычный 3 47 4 4 2" xfId="56032"/>
    <cellStyle name="Обычный 3 47 4 5" xfId="56033"/>
    <cellStyle name="Обычный 3 47 5" xfId="56034"/>
    <cellStyle name="Обычный 3 47 5 2" xfId="56035"/>
    <cellStyle name="Обычный 3 47 5 2 2" xfId="56036"/>
    <cellStyle name="Обычный 3 47 5 2 2 2" xfId="56037"/>
    <cellStyle name="Обычный 3 47 5 2 3" xfId="56038"/>
    <cellStyle name="Обычный 3 47 5 3" xfId="56039"/>
    <cellStyle name="Обычный 3 47 5 3 2" xfId="56040"/>
    <cellStyle name="Обычный 3 47 5 4" xfId="56041"/>
    <cellStyle name="Обычный 3 47 6" xfId="56042"/>
    <cellStyle name="Обычный 3 47 6 2" xfId="56043"/>
    <cellStyle name="Обычный 3 47 6 2 2" xfId="56044"/>
    <cellStyle name="Обычный 3 47 6 3" xfId="56045"/>
    <cellStyle name="Обычный 3 47 7" xfId="56046"/>
    <cellStyle name="Обычный 3 47 7 2" xfId="56047"/>
    <cellStyle name="Обычный 3 47 8" xfId="56048"/>
    <cellStyle name="Обычный 3 48" xfId="56049"/>
    <cellStyle name="Обычный 3 48 2" xfId="56050"/>
    <cellStyle name="Обычный 3 48 2 2" xfId="56051"/>
    <cellStyle name="Обычный 3 48 2 2 2" xfId="56052"/>
    <cellStyle name="Обычный 3 48 2 2 2 2" xfId="56053"/>
    <cellStyle name="Обычный 3 48 2 2 2 2 2" xfId="56054"/>
    <cellStyle name="Обычный 3 48 2 2 2 2 2 2" xfId="56055"/>
    <cellStyle name="Обычный 3 48 2 2 2 2 3" xfId="56056"/>
    <cellStyle name="Обычный 3 48 2 2 2 3" xfId="56057"/>
    <cellStyle name="Обычный 3 48 2 2 2 3 2" xfId="56058"/>
    <cellStyle name="Обычный 3 48 2 2 2 4" xfId="56059"/>
    <cellStyle name="Обычный 3 48 2 2 3" xfId="56060"/>
    <cellStyle name="Обычный 3 48 2 2 3 2" xfId="56061"/>
    <cellStyle name="Обычный 3 48 2 2 3 2 2" xfId="56062"/>
    <cellStyle name="Обычный 3 48 2 2 3 3" xfId="56063"/>
    <cellStyle name="Обычный 3 48 2 2 4" xfId="56064"/>
    <cellStyle name="Обычный 3 48 2 2 4 2" xfId="56065"/>
    <cellStyle name="Обычный 3 48 2 2 5" xfId="56066"/>
    <cellStyle name="Обычный 3 48 2 3" xfId="56067"/>
    <cellStyle name="Обычный 3 48 2 3 2" xfId="56068"/>
    <cellStyle name="Обычный 3 48 2 3 2 2" xfId="56069"/>
    <cellStyle name="Обычный 3 48 2 3 2 2 2" xfId="56070"/>
    <cellStyle name="Обычный 3 48 2 3 2 2 2 2" xfId="56071"/>
    <cellStyle name="Обычный 3 48 2 3 2 2 3" xfId="56072"/>
    <cellStyle name="Обычный 3 48 2 3 2 3" xfId="56073"/>
    <cellStyle name="Обычный 3 48 2 3 2 3 2" xfId="56074"/>
    <cellStyle name="Обычный 3 48 2 3 2 4" xfId="56075"/>
    <cellStyle name="Обычный 3 48 2 3 3" xfId="56076"/>
    <cellStyle name="Обычный 3 48 2 3 3 2" xfId="56077"/>
    <cellStyle name="Обычный 3 48 2 3 3 2 2" xfId="56078"/>
    <cellStyle name="Обычный 3 48 2 3 3 3" xfId="56079"/>
    <cellStyle name="Обычный 3 48 2 3 4" xfId="56080"/>
    <cellStyle name="Обычный 3 48 2 3 4 2" xfId="56081"/>
    <cellStyle name="Обычный 3 48 2 3 5" xfId="56082"/>
    <cellStyle name="Обычный 3 48 2 4" xfId="56083"/>
    <cellStyle name="Обычный 3 48 2 4 2" xfId="56084"/>
    <cellStyle name="Обычный 3 48 2 4 2 2" xfId="56085"/>
    <cellStyle name="Обычный 3 48 2 4 2 2 2" xfId="56086"/>
    <cellStyle name="Обычный 3 48 2 4 2 3" xfId="56087"/>
    <cellStyle name="Обычный 3 48 2 4 3" xfId="56088"/>
    <cellStyle name="Обычный 3 48 2 4 3 2" xfId="56089"/>
    <cellStyle name="Обычный 3 48 2 4 4" xfId="56090"/>
    <cellStyle name="Обычный 3 48 2 5" xfId="56091"/>
    <cellStyle name="Обычный 3 48 2 5 2" xfId="56092"/>
    <cellStyle name="Обычный 3 48 2 5 2 2" xfId="56093"/>
    <cellStyle name="Обычный 3 48 2 5 3" xfId="56094"/>
    <cellStyle name="Обычный 3 48 2 6" xfId="56095"/>
    <cellStyle name="Обычный 3 48 2 6 2" xfId="56096"/>
    <cellStyle name="Обычный 3 48 2 7" xfId="56097"/>
    <cellStyle name="Обычный 3 48 3" xfId="56098"/>
    <cellStyle name="Обычный 3 48 3 2" xfId="56099"/>
    <cellStyle name="Обычный 3 48 3 2 2" xfId="56100"/>
    <cellStyle name="Обычный 3 48 3 2 2 2" xfId="56101"/>
    <cellStyle name="Обычный 3 48 3 2 2 2 2" xfId="56102"/>
    <cellStyle name="Обычный 3 48 3 2 2 3" xfId="56103"/>
    <cellStyle name="Обычный 3 48 3 2 3" xfId="56104"/>
    <cellStyle name="Обычный 3 48 3 2 3 2" xfId="56105"/>
    <cellStyle name="Обычный 3 48 3 2 4" xfId="56106"/>
    <cellStyle name="Обычный 3 48 3 3" xfId="56107"/>
    <cellStyle name="Обычный 3 48 3 3 2" xfId="56108"/>
    <cellStyle name="Обычный 3 48 3 3 2 2" xfId="56109"/>
    <cellStyle name="Обычный 3 48 3 3 3" xfId="56110"/>
    <cellStyle name="Обычный 3 48 3 4" xfId="56111"/>
    <cellStyle name="Обычный 3 48 3 4 2" xfId="56112"/>
    <cellStyle name="Обычный 3 48 3 5" xfId="56113"/>
    <cellStyle name="Обычный 3 48 4" xfId="56114"/>
    <cellStyle name="Обычный 3 48 4 2" xfId="56115"/>
    <cellStyle name="Обычный 3 48 4 2 2" xfId="56116"/>
    <cellStyle name="Обычный 3 48 4 2 2 2" xfId="56117"/>
    <cellStyle name="Обычный 3 48 4 2 2 2 2" xfId="56118"/>
    <cellStyle name="Обычный 3 48 4 2 2 3" xfId="56119"/>
    <cellStyle name="Обычный 3 48 4 2 3" xfId="56120"/>
    <cellStyle name="Обычный 3 48 4 2 3 2" xfId="56121"/>
    <cellStyle name="Обычный 3 48 4 2 4" xfId="56122"/>
    <cellStyle name="Обычный 3 48 4 3" xfId="56123"/>
    <cellStyle name="Обычный 3 48 4 3 2" xfId="56124"/>
    <cellStyle name="Обычный 3 48 4 3 2 2" xfId="56125"/>
    <cellStyle name="Обычный 3 48 4 3 3" xfId="56126"/>
    <cellStyle name="Обычный 3 48 4 4" xfId="56127"/>
    <cellStyle name="Обычный 3 48 4 4 2" xfId="56128"/>
    <cellStyle name="Обычный 3 48 4 5" xfId="56129"/>
    <cellStyle name="Обычный 3 48 5" xfId="56130"/>
    <cellStyle name="Обычный 3 48 5 2" xfId="56131"/>
    <cellStyle name="Обычный 3 48 5 2 2" xfId="56132"/>
    <cellStyle name="Обычный 3 48 5 2 2 2" xfId="56133"/>
    <cellStyle name="Обычный 3 48 5 2 3" xfId="56134"/>
    <cellStyle name="Обычный 3 48 5 3" xfId="56135"/>
    <cellStyle name="Обычный 3 48 5 3 2" xfId="56136"/>
    <cellStyle name="Обычный 3 48 5 4" xfId="56137"/>
    <cellStyle name="Обычный 3 48 6" xfId="56138"/>
    <cellStyle name="Обычный 3 48 6 2" xfId="56139"/>
    <cellStyle name="Обычный 3 48 6 2 2" xfId="56140"/>
    <cellStyle name="Обычный 3 48 6 3" xfId="56141"/>
    <cellStyle name="Обычный 3 48 7" xfId="56142"/>
    <cellStyle name="Обычный 3 48 7 2" xfId="56143"/>
    <cellStyle name="Обычный 3 48 8" xfId="56144"/>
    <cellStyle name="Обычный 3 49" xfId="56145"/>
    <cellStyle name="Обычный 3 49 2" xfId="56146"/>
    <cellStyle name="Обычный 3 49 2 2" xfId="56147"/>
    <cellStyle name="Обычный 3 49 2 2 2" xfId="56148"/>
    <cellStyle name="Обычный 3 49 2 2 2 2" xfId="56149"/>
    <cellStyle name="Обычный 3 49 2 2 2 2 2" xfId="56150"/>
    <cellStyle name="Обычный 3 49 2 2 2 2 2 2" xfId="56151"/>
    <cellStyle name="Обычный 3 49 2 2 2 2 3" xfId="56152"/>
    <cellStyle name="Обычный 3 49 2 2 2 3" xfId="56153"/>
    <cellStyle name="Обычный 3 49 2 2 2 3 2" xfId="56154"/>
    <cellStyle name="Обычный 3 49 2 2 2 4" xfId="56155"/>
    <cellStyle name="Обычный 3 49 2 2 3" xfId="56156"/>
    <cellStyle name="Обычный 3 49 2 2 3 2" xfId="56157"/>
    <cellStyle name="Обычный 3 49 2 2 3 2 2" xfId="56158"/>
    <cellStyle name="Обычный 3 49 2 2 3 3" xfId="56159"/>
    <cellStyle name="Обычный 3 49 2 2 4" xfId="56160"/>
    <cellStyle name="Обычный 3 49 2 2 4 2" xfId="56161"/>
    <cellStyle name="Обычный 3 49 2 2 5" xfId="56162"/>
    <cellStyle name="Обычный 3 49 2 3" xfId="56163"/>
    <cellStyle name="Обычный 3 49 2 3 2" xfId="56164"/>
    <cellStyle name="Обычный 3 49 2 3 2 2" xfId="56165"/>
    <cellStyle name="Обычный 3 49 2 3 2 2 2" xfId="56166"/>
    <cellStyle name="Обычный 3 49 2 3 2 2 2 2" xfId="56167"/>
    <cellStyle name="Обычный 3 49 2 3 2 2 3" xfId="56168"/>
    <cellStyle name="Обычный 3 49 2 3 2 3" xfId="56169"/>
    <cellStyle name="Обычный 3 49 2 3 2 3 2" xfId="56170"/>
    <cellStyle name="Обычный 3 49 2 3 2 4" xfId="56171"/>
    <cellStyle name="Обычный 3 49 2 3 3" xfId="56172"/>
    <cellStyle name="Обычный 3 49 2 3 3 2" xfId="56173"/>
    <cellStyle name="Обычный 3 49 2 3 3 2 2" xfId="56174"/>
    <cellStyle name="Обычный 3 49 2 3 3 3" xfId="56175"/>
    <cellStyle name="Обычный 3 49 2 3 4" xfId="56176"/>
    <cellStyle name="Обычный 3 49 2 3 4 2" xfId="56177"/>
    <cellStyle name="Обычный 3 49 2 3 5" xfId="56178"/>
    <cellStyle name="Обычный 3 49 2 4" xfId="56179"/>
    <cellStyle name="Обычный 3 49 2 4 2" xfId="56180"/>
    <cellStyle name="Обычный 3 49 2 4 2 2" xfId="56181"/>
    <cellStyle name="Обычный 3 49 2 4 2 2 2" xfId="56182"/>
    <cellStyle name="Обычный 3 49 2 4 2 3" xfId="56183"/>
    <cellStyle name="Обычный 3 49 2 4 3" xfId="56184"/>
    <cellStyle name="Обычный 3 49 2 4 3 2" xfId="56185"/>
    <cellStyle name="Обычный 3 49 2 4 4" xfId="56186"/>
    <cellStyle name="Обычный 3 49 2 5" xfId="56187"/>
    <cellStyle name="Обычный 3 49 2 5 2" xfId="56188"/>
    <cellStyle name="Обычный 3 49 2 5 2 2" xfId="56189"/>
    <cellStyle name="Обычный 3 49 2 5 3" xfId="56190"/>
    <cellStyle name="Обычный 3 49 2 6" xfId="56191"/>
    <cellStyle name="Обычный 3 49 2 6 2" xfId="56192"/>
    <cellStyle name="Обычный 3 49 2 7" xfId="56193"/>
    <cellStyle name="Обычный 3 49 3" xfId="56194"/>
    <cellStyle name="Обычный 3 49 3 2" xfId="56195"/>
    <cellStyle name="Обычный 3 49 3 2 2" xfId="56196"/>
    <cellStyle name="Обычный 3 49 3 2 2 2" xfId="56197"/>
    <cellStyle name="Обычный 3 49 3 2 2 2 2" xfId="56198"/>
    <cellStyle name="Обычный 3 49 3 2 2 3" xfId="56199"/>
    <cellStyle name="Обычный 3 49 3 2 3" xfId="56200"/>
    <cellStyle name="Обычный 3 49 3 2 3 2" xfId="56201"/>
    <cellStyle name="Обычный 3 49 3 2 4" xfId="56202"/>
    <cellStyle name="Обычный 3 49 3 3" xfId="56203"/>
    <cellStyle name="Обычный 3 49 3 3 2" xfId="56204"/>
    <cellStyle name="Обычный 3 49 3 3 2 2" xfId="56205"/>
    <cellStyle name="Обычный 3 49 3 3 3" xfId="56206"/>
    <cellStyle name="Обычный 3 49 3 4" xfId="56207"/>
    <cellStyle name="Обычный 3 49 3 4 2" xfId="56208"/>
    <cellStyle name="Обычный 3 49 3 5" xfId="56209"/>
    <cellStyle name="Обычный 3 49 4" xfId="56210"/>
    <cellStyle name="Обычный 3 49 4 2" xfId="56211"/>
    <cellStyle name="Обычный 3 49 4 2 2" xfId="56212"/>
    <cellStyle name="Обычный 3 49 4 2 2 2" xfId="56213"/>
    <cellStyle name="Обычный 3 49 4 2 2 2 2" xfId="56214"/>
    <cellStyle name="Обычный 3 49 4 2 2 3" xfId="56215"/>
    <cellStyle name="Обычный 3 49 4 2 3" xfId="56216"/>
    <cellStyle name="Обычный 3 49 4 2 3 2" xfId="56217"/>
    <cellStyle name="Обычный 3 49 4 2 4" xfId="56218"/>
    <cellStyle name="Обычный 3 49 4 3" xfId="56219"/>
    <cellStyle name="Обычный 3 49 4 3 2" xfId="56220"/>
    <cellStyle name="Обычный 3 49 4 3 2 2" xfId="56221"/>
    <cellStyle name="Обычный 3 49 4 3 3" xfId="56222"/>
    <cellStyle name="Обычный 3 49 4 4" xfId="56223"/>
    <cellStyle name="Обычный 3 49 4 4 2" xfId="56224"/>
    <cellStyle name="Обычный 3 49 4 5" xfId="56225"/>
    <cellStyle name="Обычный 3 49 5" xfId="56226"/>
    <cellStyle name="Обычный 3 49 5 2" xfId="56227"/>
    <cellStyle name="Обычный 3 49 5 2 2" xfId="56228"/>
    <cellStyle name="Обычный 3 49 5 2 2 2" xfId="56229"/>
    <cellStyle name="Обычный 3 49 5 2 3" xfId="56230"/>
    <cellStyle name="Обычный 3 49 5 3" xfId="56231"/>
    <cellStyle name="Обычный 3 49 5 3 2" xfId="56232"/>
    <cellStyle name="Обычный 3 49 5 4" xfId="56233"/>
    <cellStyle name="Обычный 3 49 6" xfId="56234"/>
    <cellStyle name="Обычный 3 49 6 2" xfId="56235"/>
    <cellStyle name="Обычный 3 49 6 2 2" xfId="56236"/>
    <cellStyle name="Обычный 3 49 6 3" xfId="56237"/>
    <cellStyle name="Обычный 3 49 7" xfId="56238"/>
    <cellStyle name="Обычный 3 49 7 2" xfId="56239"/>
    <cellStyle name="Обычный 3 49 8" xfId="56240"/>
    <cellStyle name="Обычный 3 5" xfId="56241"/>
    <cellStyle name="Обычный 3 50" xfId="56242"/>
    <cellStyle name="Обычный 3 50 2" xfId="56243"/>
    <cellStyle name="Обычный 3 50 2 2" xfId="56244"/>
    <cellStyle name="Обычный 3 50 2 2 2" xfId="56245"/>
    <cellStyle name="Обычный 3 50 2 2 2 2" xfId="56246"/>
    <cellStyle name="Обычный 3 50 2 2 2 2 2" xfId="56247"/>
    <cellStyle name="Обычный 3 50 2 2 2 2 2 2" xfId="56248"/>
    <cellStyle name="Обычный 3 50 2 2 2 2 3" xfId="56249"/>
    <cellStyle name="Обычный 3 50 2 2 2 3" xfId="56250"/>
    <cellStyle name="Обычный 3 50 2 2 2 3 2" xfId="56251"/>
    <cellStyle name="Обычный 3 50 2 2 2 4" xfId="56252"/>
    <cellStyle name="Обычный 3 50 2 2 3" xfId="56253"/>
    <cellStyle name="Обычный 3 50 2 2 3 2" xfId="56254"/>
    <cellStyle name="Обычный 3 50 2 2 3 2 2" xfId="56255"/>
    <cellStyle name="Обычный 3 50 2 2 3 3" xfId="56256"/>
    <cellStyle name="Обычный 3 50 2 2 4" xfId="56257"/>
    <cellStyle name="Обычный 3 50 2 2 4 2" xfId="56258"/>
    <cellStyle name="Обычный 3 50 2 2 5" xfId="56259"/>
    <cellStyle name="Обычный 3 50 2 3" xfId="56260"/>
    <cellStyle name="Обычный 3 50 2 3 2" xfId="56261"/>
    <cellStyle name="Обычный 3 50 2 3 2 2" xfId="56262"/>
    <cellStyle name="Обычный 3 50 2 3 2 2 2" xfId="56263"/>
    <cellStyle name="Обычный 3 50 2 3 2 2 2 2" xfId="56264"/>
    <cellStyle name="Обычный 3 50 2 3 2 2 3" xfId="56265"/>
    <cellStyle name="Обычный 3 50 2 3 2 3" xfId="56266"/>
    <cellStyle name="Обычный 3 50 2 3 2 3 2" xfId="56267"/>
    <cellStyle name="Обычный 3 50 2 3 2 4" xfId="56268"/>
    <cellStyle name="Обычный 3 50 2 3 3" xfId="56269"/>
    <cellStyle name="Обычный 3 50 2 3 3 2" xfId="56270"/>
    <cellStyle name="Обычный 3 50 2 3 3 2 2" xfId="56271"/>
    <cellStyle name="Обычный 3 50 2 3 3 3" xfId="56272"/>
    <cellStyle name="Обычный 3 50 2 3 4" xfId="56273"/>
    <cellStyle name="Обычный 3 50 2 3 4 2" xfId="56274"/>
    <cellStyle name="Обычный 3 50 2 3 5" xfId="56275"/>
    <cellStyle name="Обычный 3 50 2 4" xfId="56276"/>
    <cellStyle name="Обычный 3 50 2 4 2" xfId="56277"/>
    <cellStyle name="Обычный 3 50 2 4 2 2" xfId="56278"/>
    <cellStyle name="Обычный 3 50 2 4 2 2 2" xfId="56279"/>
    <cellStyle name="Обычный 3 50 2 4 2 3" xfId="56280"/>
    <cellStyle name="Обычный 3 50 2 4 3" xfId="56281"/>
    <cellStyle name="Обычный 3 50 2 4 3 2" xfId="56282"/>
    <cellStyle name="Обычный 3 50 2 4 4" xfId="56283"/>
    <cellStyle name="Обычный 3 50 2 5" xfId="56284"/>
    <cellStyle name="Обычный 3 50 2 5 2" xfId="56285"/>
    <cellStyle name="Обычный 3 50 2 5 2 2" xfId="56286"/>
    <cellStyle name="Обычный 3 50 2 5 3" xfId="56287"/>
    <cellStyle name="Обычный 3 50 2 6" xfId="56288"/>
    <cellStyle name="Обычный 3 50 2 6 2" xfId="56289"/>
    <cellStyle name="Обычный 3 50 2 7" xfId="56290"/>
    <cellStyle name="Обычный 3 50 3" xfId="56291"/>
    <cellStyle name="Обычный 3 50 3 2" xfId="56292"/>
    <cellStyle name="Обычный 3 50 3 2 2" xfId="56293"/>
    <cellStyle name="Обычный 3 50 3 2 2 2" xfId="56294"/>
    <cellStyle name="Обычный 3 50 3 2 2 2 2" xfId="56295"/>
    <cellStyle name="Обычный 3 50 3 2 2 3" xfId="56296"/>
    <cellStyle name="Обычный 3 50 3 2 3" xfId="56297"/>
    <cellStyle name="Обычный 3 50 3 2 3 2" xfId="56298"/>
    <cellStyle name="Обычный 3 50 3 2 4" xfId="56299"/>
    <cellStyle name="Обычный 3 50 3 3" xfId="56300"/>
    <cellStyle name="Обычный 3 50 3 3 2" xfId="56301"/>
    <cellStyle name="Обычный 3 50 3 3 2 2" xfId="56302"/>
    <cellStyle name="Обычный 3 50 3 3 3" xfId="56303"/>
    <cellStyle name="Обычный 3 50 3 4" xfId="56304"/>
    <cellStyle name="Обычный 3 50 3 4 2" xfId="56305"/>
    <cellStyle name="Обычный 3 50 3 5" xfId="56306"/>
    <cellStyle name="Обычный 3 50 4" xfId="56307"/>
    <cellStyle name="Обычный 3 50 4 2" xfId="56308"/>
    <cellStyle name="Обычный 3 50 4 2 2" xfId="56309"/>
    <cellStyle name="Обычный 3 50 4 2 2 2" xfId="56310"/>
    <cellStyle name="Обычный 3 50 4 2 2 2 2" xfId="56311"/>
    <cellStyle name="Обычный 3 50 4 2 2 3" xfId="56312"/>
    <cellStyle name="Обычный 3 50 4 2 3" xfId="56313"/>
    <cellStyle name="Обычный 3 50 4 2 3 2" xfId="56314"/>
    <cellStyle name="Обычный 3 50 4 2 4" xfId="56315"/>
    <cellStyle name="Обычный 3 50 4 3" xfId="56316"/>
    <cellStyle name="Обычный 3 50 4 3 2" xfId="56317"/>
    <cellStyle name="Обычный 3 50 4 3 2 2" xfId="56318"/>
    <cellStyle name="Обычный 3 50 4 3 3" xfId="56319"/>
    <cellStyle name="Обычный 3 50 4 4" xfId="56320"/>
    <cellStyle name="Обычный 3 50 4 4 2" xfId="56321"/>
    <cellStyle name="Обычный 3 50 4 5" xfId="56322"/>
    <cellStyle name="Обычный 3 50 5" xfId="56323"/>
    <cellStyle name="Обычный 3 50 5 2" xfId="56324"/>
    <cellStyle name="Обычный 3 50 5 2 2" xfId="56325"/>
    <cellStyle name="Обычный 3 50 5 2 2 2" xfId="56326"/>
    <cellStyle name="Обычный 3 50 5 2 3" xfId="56327"/>
    <cellStyle name="Обычный 3 50 5 3" xfId="56328"/>
    <cellStyle name="Обычный 3 50 5 3 2" xfId="56329"/>
    <cellStyle name="Обычный 3 50 5 4" xfId="56330"/>
    <cellStyle name="Обычный 3 50 6" xfId="56331"/>
    <cellStyle name="Обычный 3 50 6 2" xfId="56332"/>
    <cellStyle name="Обычный 3 50 6 2 2" xfId="56333"/>
    <cellStyle name="Обычный 3 50 6 3" xfId="56334"/>
    <cellStyle name="Обычный 3 50 7" xfId="56335"/>
    <cellStyle name="Обычный 3 50 7 2" xfId="56336"/>
    <cellStyle name="Обычный 3 50 8" xfId="56337"/>
    <cellStyle name="Обычный 3 51" xfId="56338"/>
    <cellStyle name="Обычный 3 51 2" xfId="56339"/>
    <cellStyle name="Обычный 3 51 2 2" xfId="56340"/>
    <cellStyle name="Обычный 3 51 2 2 2" xfId="56341"/>
    <cellStyle name="Обычный 3 51 2 2 2 2" xfId="56342"/>
    <cellStyle name="Обычный 3 51 2 2 2 2 2" xfId="56343"/>
    <cellStyle name="Обычный 3 51 2 2 2 2 2 2" xfId="56344"/>
    <cellStyle name="Обычный 3 51 2 2 2 2 3" xfId="56345"/>
    <cellStyle name="Обычный 3 51 2 2 2 3" xfId="56346"/>
    <cellStyle name="Обычный 3 51 2 2 2 3 2" xfId="56347"/>
    <cellStyle name="Обычный 3 51 2 2 2 4" xfId="56348"/>
    <cellStyle name="Обычный 3 51 2 2 3" xfId="56349"/>
    <cellStyle name="Обычный 3 51 2 2 3 2" xfId="56350"/>
    <cellStyle name="Обычный 3 51 2 2 3 2 2" xfId="56351"/>
    <cellStyle name="Обычный 3 51 2 2 3 3" xfId="56352"/>
    <cellStyle name="Обычный 3 51 2 2 4" xfId="56353"/>
    <cellStyle name="Обычный 3 51 2 2 4 2" xfId="56354"/>
    <cellStyle name="Обычный 3 51 2 2 5" xfId="56355"/>
    <cellStyle name="Обычный 3 51 2 3" xfId="56356"/>
    <cellStyle name="Обычный 3 51 2 3 2" xfId="56357"/>
    <cellStyle name="Обычный 3 51 2 3 2 2" xfId="56358"/>
    <cellStyle name="Обычный 3 51 2 3 2 2 2" xfId="56359"/>
    <cellStyle name="Обычный 3 51 2 3 2 2 2 2" xfId="56360"/>
    <cellStyle name="Обычный 3 51 2 3 2 2 3" xfId="56361"/>
    <cellStyle name="Обычный 3 51 2 3 2 3" xfId="56362"/>
    <cellStyle name="Обычный 3 51 2 3 2 3 2" xfId="56363"/>
    <cellStyle name="Обычный 3 51 2 3 2 4" xfId="56364"/>
    <cellStyle name="Обычный 3 51 2 3 3" xfId="56365"/>
    <cellStyle name="Обычный 3 51 2 3 3 2" xfId="56366"/>
    <cellStyle name="Обычный 3 51 2 3 3 2 2" xfId="56367"/>
    <cellStyle name="Обычный 3 51 2 3 3 3" xfId="56368"/>
    <cellStyle name="Обычный 3 51 2 3 4" xfId="56369"/>
    <cellStyle name="Обычный 3 51 2 3 4 2" xfId="56370"/>
    <cellStyle name="Обычный 3 51 2 3 5" xfId="56371"/>
    <cellStyle name="Обычный 3 51 2 4" xfId="56372"/>
    <cellStyle name="Обычный 3 51 2 4 2" xfId="56373"/>
    <cellStyle name="Обычный 3 51 2 4 2 2" xfId="56374"/>
    <cellStyle name="Обычный 3 51 2 4 2 2 2" xfId="56375"/>
    <cellStyle name="Обычный 3 51 2 4 2 3" xfId="56376"/>
    <cellStyle name="Обычный 3 51 2 4 3" xfId="56377"/>
    <cellStyle name="Обычный 3 51 2 4 3 2" xfId="56378"/>
    <cellStyle name="Обычный 3 51 2 4 4" xfId="56379"/>
    <cellStyle name="Обычный 3 51 2 5" xfId="56380"/>
    <cellStyle name="Обычный 3 51 2 5 2" xfId="56381"/>
    <cellStyle name="Обычный 3 51 2 5 2 2" xfId="56382"/>
    <cellStyle name="Обычный 3 51 2 5 3" xfId="56383"/>
    <cellStyle name="Обычный 3 51 2 6" xfId="56384"/>
    <cellStyle name="Обычный 3 51 2 6 2" xfId="56385"/>
    <cellStyle name="Обычный 3 51 2 7" xfId="56386"/>
    <cellStyle name="Обычный 3 51 3" xfId="56387"/>
    <cellStyle name="Обычный 3 51 3 2" xfId="56388"/>
    <cellStyle name="Обычный 3 51 3 2 2" xfId="56389"/>
    <cellStyle name="Обычный 3 51 3 2 2 2" xfId="56390"/>
    <cellStyle name="Обычный 3 51 3 2 2 2 2" xfId="56391"/>
    <cellStyle name="Обычный 3 51 3 2 2 3" xfId="56392"/>
    <cellStyle name="Обычный 3 51 3 2 3" xfId="56393"/>
    <cellStyle name="Обычный 3 51 3 2 3 2" xfId="56394"/>
    <cellStyle name="Обычный 3 51 3 2 4" xfId="56395"/>
    <cellStyle name="Обычный 3 51 3 3" xfId="56396"/>
    <cellStyle name="Обычный 3 51 3 3 2" xfId="56397"/>
    <cellStyle name="Обычный 3 51 3 3 2 2" xfId="56398"/>
    <cellStyle name="Обычный 3 51 3 3 3" xfId="56399"/>
    <cellStyle name="Обычный 3 51 3 4" xfId="56400"/>
    <cellStyle name="Обычный 3 51 3 4 2" xfId="56401"/>
    <cellStyle name="Обычный 3 51 3 5" xfId="56402"/>
    <cellStyle name="Обычный 3 51 4" xfId="56403"/>
    <cellStyle name="Обычный 3 51 4 2" xfId="56404"/>
    <cellStyle name="Обычный 3 51 4 2 2" xfId="56405"/>
    <cellStyle name="Обычный 3 51 4 2 2 2" xfId="56406"/>
    <cellStyle name="Обычный 3 51 4 2 2 2 2" xfId="56407"/>
    <cellStyle name="Обычный 3 51 4 2 2 3" xfId="56408"/>
    <cellStyle name="Обычный 3 51 4 2 3" xfId="56409"/>
    <cellStyle name="Обычный 3 51 4 2 3 2" xfId="56410"/>
    <cellStyle name="Обычный 3 51 4 2 4" xfId="56411"/>
    <cellStyle name="Обычный 3 51 4 3" xfId="56412"/>
    <cellStyle name="Обычный 3 51 4 3 2" xfId="56413"/>
    <cellStyle name="Обычный 3 51 4 3 2 2" xfId="56414"/>
    <cellStyle name="Обычный 3 51 4 3 3" xfId="56415"/>
    <cellStyle name="Обычный 3 51 4 4" xfId="56416"/>
    <cellStyle name="Обычный 3 51 4 4 2" xfId="56417"/>
    <cellStyle name="Обычный 3 51 4 5" xfId="56418"/>
    <cellStyle name="Обычный 3 51 5" xfId="56419"/>
    <cellStyle name="Обычный 3 51 5 2" xfId="56420"/>
    <cellStyle name="Обычный 3 51 5 2 2" xfId="56421"/>
    <cellStyle name="Обычный 3 51 5 2 2 2" xfId="56422"/>
    <cellStyle name="Обычный 3 51 5 2 3" xfId="56423"/>
    <cellStyle name="Обычный 3 51 5 3" xfId="56424"/>
    <cellStyle name="Обычный 3 51 5 3 2" xfId="56425"/>
    <cellStyle name="Обычный 3 51 5 4" xfId="56426"/>
    <cellStyle name="Обычный 3 51 6" xfId="56427"/>
    <cellStyle name="Обычный 3 51 6 2" xfId="56428"/>
    <cellStyle name="Обычный 3 51 6 2 2" xfId="56429"/>
    <cellStyle name="Обычный 3 51 6 3" xfId="56430"/>
    <cellStyle name="Обычный 3 51 7" xfId="56431"/>
    <cellStyle name="Обычный 3 51 7 2" xfId="56432"/>
    <cellStyle name="Обычный 3 51 8" xfId="56433"/>
    <cellStyle name="Обычный 3 52" xfId="56434"/>
    <cellStyle name="Обычный 3 52 2" xfId="56435"/>
    <cellStyle name="Обычный 3 52 2 2" xfId="56436"/>
    <cellStyle name="Обычный 3 52 2 2 2" xfId="56437"/>
    <cellStyle name="Обычный 3 52 2 2 2 2" xfId="56438"/>
    <cellStyle name="Обычный 3 52 2 2 2 2 2" xfId="56439"/>
    <cellStyle name="Обычный 3 52 2 2 2 2 2 2" xfId="56440"/>
    <cellStyle name="Обычный 3 52 2 2 2 2 3" xfId="56441"/>
    <cellStyle name="Обычный 3 52 2 2 2 3" xfId="56442"/>
    <cellStyle name="Обычный 3 52 2 2 2 3 2" xfId="56443"/>
    <cellStyle name="Обычный 3 52 2 2 2 4" xfId="56444"/>
    <cellStyle name="Обычный 3 52 2 2 3" xfId="56445"/>
    <cellStyle name="Обычный 3 52 2 2 3 2" xfId="56446"/>
    <cellStyle name="Обычный 3 52 2 2 3 2 2" xfId="56447"/>
    <cellStyle name="Обычный 3 52 2 2 3 3" xfId="56448"/>
    <cellStyle name="Обычный 3 52 2 2 4" xfId="56449"/>
    <cellStyle name="Обычный 3 52 2 2 4 2" xfId="56450"/>
    <cellStyle name="Обычный 3 52 2 2 5" xfId="56451"/>
    <cellStyle name="Обычный 3 52 2 3" xfId="56452"/>
    <cellStyle name="Обычный 3 52 2 3 2" xfId="56453"/>
    <cellStyle name="Обычный 3 52 2 3 2 2" xfId="56454"/>
    <cellStyle name="Обычный 3 52 2 3 2 2 2" xfId="56455"/>
    <cellStyle name="Обычный 3 52 2 3 2 2 2 2" xfId="56456"/>
    <cellStyle name="Обычный 3 52 2 3 2 2 3" xfId="56457"/>
    <cellStyle name="Обычный 3 52 2 3 2 3" xfId="56458"/>
    <cellStyle name="Обычный 3 52 2 3 2 3 2" xfId="56459"/>
    <cellStyle name="Обычный 3 52 2 3 2 4" xfId="56460"/>
    <cellStyle name="Обычный 3 52 2 3 3" xfId="56461"/>
    <cellStyle name="Обычный 3 52 2 3 3 2" xfId="56462"/>
    <cellStyle name="Обычный 3 52 2 3 3 2 2" xfId="56463"/>
    <cellStyle name="Обычный 3 52 2 3 3 3" xfId="56464"/>
    <cellStyle name="Обычный 3 52 2 3 4" xfId="56465"/>
    <cellStyle name="Обычный 3 52 2 3 4 2" xfId="56466"/>
    <cellStyle name="Обычный 3 52 2 3 5" xfId="56467"/>
    <cellStyle name="Обычный 3 52 2 4" xfId="56468"/>
    <cellStyle name="Обычный 3 52 2 4 2" xfId="56469"/>
    <cellStyle name="Обычный 3 52 2 4 2 2" xfId="56470"/>
    <cellStyle name="Обычный 3 52 2 4 2 2 2" xfId="56471"/>
    <cellStyle name="Обычный 3 52 2 4 2 3" xfId="56472"/>
    <cellStyle name="Обычный 3 52 2 4 3" xfId="56473"/>
    <cellStyle name="Обычный 3 52 2 4 3 2" xfId="56474"/>
    <cellStyle name="Обычный 3 52 2 4 4" xfId="56475"/>
    <cellStyle name="Обычный 3 52 2 5" xfId="56476"/>
    <cellStyle name="Обычный 3 52 2 5 2" xfId="56477"/>
    <cellStyle name="Обычный 3 52 2 5 2 2" xfId="56478"/>
    <cellStyle name="Обычный 3 52 2 5 3" xfId="56479"/>
    <cellStyle name="Обычный 3 52 2 6" xfId="56480"/>
    <cellStyle name="Обычный 3 52 2 6 2" xfId="56481"/>
    <cellStyle name="Обычный 3 52 2 7" xfId="56482"/>
    <cellStyle name="Обычный 3 52 3" xfId="56483"/>
    <cellStyle name="Обычный 3 52 3 2" xfId="56484"/>
    <cellStyle name="Обычный 3 52 3 2 2" xfId="56485"/>
    <cellStyle name="Обычный 3 52 3 2 2 2" xfId="56486"/>
    <cellStyle name="Обычный 3 52 3 2 2 2 2" xfId="56487"/>
    <cellStyle name="Обычный 3 52 3 2 2 3" xfId="56488"/>
    <cellStyle name="Обычный 3 52 3 2 3" xfId="56489"/>
    <cellStyle name="Обычный 3 52 3 2 3 2" xfId="56490"/>
    <cellStyle name="Обычный 3 52 3 2 4" xfId="56491"/>
    <cellStyle name="Обычный 3 52 3 3" xfId="56492"/>
    <cellStyle name="Обычный 3 52 3 3 2" xfId="56493"/>
    <cellStyle name="Обычный 3 52 3 3 2 2" xfId="56494"/>
    <cellStyle name="Обычный 3 52 3 3 3" xfId="56495"/>
    <cellStyle name="Обычный 3 52 3 4" xfId="56496"/>
    <cellStyle name="Обычный 3 52 3 4 2" xfId="56497"/>
    <cellStyle name="Обычный 3 52 3 5" xfId="56498"/>
    <cellStyle name="Обычный 3 52 4" xfId="56499"/>
    <cellStyle name="Обычный 3 52 4 2" xfId="56500"/>
    <cellStyle name="Обычный 3 52 4 2 2" xfId="56501"/>
    <cellStyle name="Обычный 3 52 4 2 2 2" xfId="56502"/>
    <cellStyle name="Обычный 3 52 4 2 2 2 2" xfId="56503"/>
    <cellStyle name="Обычный 3 52 4 2 2 3" xfId="56504"/>
    <cellStyle name="Обычный 3 52 4 2 3" xfId="56505"/>
    <cellStyle name="Обычный 3 52 4 2 3 2" xfId="56506"/>
    <cellStyle name="Обычный 3 52 4 2 4" xfId="56507"/>
    <cellStyle name="Обычный 3 52 4 3" xfId="56508"/>
    <cellStyle name="Обычный 3 52 4 3 2" xfId="56509"/>
    <cellStyle name="Обычный 3 52 4 3 2 2" xfId="56510"/>
    <cellStyle name="Обычный 3 52 4 3 3" xfId="56511"/>
    <cellStyle name="Обычный 3 52 4 4" xfId="56512"/>
    <cellStyle name="Обычный 3 52 4 4 2" xfId="56513"/>
    <cellStyle name="Обычный 3 52 4 5" xfId="56514"/>
    <cellStyle name="Обычный 3 52 5" xfId="56515"/>
    <cellStyle name="Обычный 3 52 5 2" xfId="56516"/>
    <cellStyle name="Обычный 3 52 5 2 2" xfId="56517"/>
    <cellStyle name="Обычный 3 52 5 2 2 2" xfId="56518"/>
    <cellStyle name="Обычный 3 52 5 2 3" xfId="56519"/>
    <cellStyle name="Обычный 3 52 5 3" xfId="56520"/>
    <cellStyle name="Обычный 3 52 5 3 2" xfId="56521"/>
    <cellStyle name="Обычный 3 52 5 4" xfId="56522"/>
    <cellStyle name="Обычный 3 52 6" xfId="56523"/>
    <cellStyle name="Обычный 3 52 6 2" xfId="56524"/>
    <cellStyle name="Обычный 3 52 6 2 2" xfId="56525"/>
    <cellStyle name="Обычный 3 52 6 3" xfId="56526"/>
    <cellStyle name="Обычный 3 52 7" xfId="56527"/>
    <cellStyle name="Обычный 3 52 7 2" xfId="56528"/>
    <cellStyle name="Обычный 3 52 8" xfId="56529"/>
    <cellStyle name="Обычный 3 53" xfId="56530"/>
    <cellStyle name="Обычный 3 53 2" xfId="56531"/>
    <cellStyle name="Обычный 3 53 2 2" xfId="56532"/>
    <cellStyle name="Обычный 3 53 2 2 2" xfId="56533"/>
    <cellStyle name="Обычный 3 53 2 2 2 2" xfId="56534"/>
    <cellStyle name="Обычный 3 53 2 2 2 2 2" xfId="56535"/>
    <cellStyle name="Обычный 3 53 2 2 2 2 2 2" xfId="56536"/>
    <cellStyle name="Обычный 3 53 2 2 2 2 3" xfId="56537"/>
    <cellStyle name="Обычный 3 53 2 2 2 3" xfId="56538"/>
    <cellStyle name="Обычный 3 53 2 2 2 3 2" xfId="56539"/>
    <cellStyle name="Обычный 3 53 2 2 2 4" xfId="56540"/>
    <cellStyle name="Обычный 3 53 2 2 3" xfId="56541"/>
    <cellStyle name="Обычный 3 53 2 2 3 2" xfId="56542"/>
    <cellStyle name="Обычный 3 53 2 2 3 2 2" xfId="56543"/>
    <cellStyle name="Обычный 3 53 2 2 3 3" xfId="56544"/>
    <cellStyle name="Обычный 3 53 2 2 4" xfId="56545"/>
    <cellStyle name="Обычный 3 53 2 2 4 2" xfId="56546"/>
    <cellStyle name="Обычный 3 53 2 2 5" xfId="56547"/>
    <cellStyle name="Обычный 3 53 2 3" xfId="56548"/>
    <cellStyle name="Обычный 3 53 2 3 2" xfId="56549"/>
    <cellStyle name="Обычный 3 53 2 3 2 2" xfId="56550"/>
    <cellStyle name="Обычный 3 53 2 3 2 2 2" xfId="56551"/>
    <cellStyle name="Обычный 3 53 2 3 2 2 2 2" xfId="56552"/>
    <cellStyle name="Обычный 3 53 2 3 2 2 3" xfId="56553"/>
    <cellStyle name="Обычный 3 53 2 3 2 3" xfId="56554"/>
    <cellStyle name="Обычный 3 53 2 3 2 3 2" xfId="56555"/>
    <cellStyle name="Обычный 3 53 2 3 2 4" xfId="56556"/>
    <cellStyle name="Обычный 3 53 2 3 3" xfId="56557"/>
    <cellStyle name="Обычный 3 53 2 3 3 2" xfId="56558"/>
    <cellStyle name="Обычный 3 53 2 3 3 2 2" xfId="56559"/>
    <cellStyle name="Обычный 3 53 2 3 3 3" xfId="56560"/>
    <cellStyle name="Обычный 3 53 2 3 4" xfId="56561"/>
    <cellStyle name="Обычный 3 53 2 3 4 2" xfId="56562"/>
    <cellStyle name="Обычный 3 53 2 3 5" xfId="56563"/>
    <cellStyle name="Обычный 3 53 2 4" xfId="56564"/>
    <cellStyle name="Обычный 3 53 2 4 2" xfId="56565"/>
    <cellStyle name="Обычный 3 53 2 4 2 2" xfId="56566"/>
    <cellStyle name="Обычный 3 53 2 4 2 2 2" xfId="56567"/>
    <cellStyle name="Обычный 3 53 2 4 2 3" xfId="56568"/>
    <cellStyle name="Обычный 3 53 2 4 3" xfId="56569"/>
    <cellStyle name="Обычный 3 53 2 4 3 2" xfId="56570"/>
    <cellStyle name="Обычный 3 53 2 4 4" xfId="56571"/>
    <cellStyle name="Обычный 3 53 2 5" xfId="56572"/>
    <cellStyle name="Обычный 3 53 2 5 2" xfId="56573"/>
    <cellStyle name="Обычный 3 53 2 5 2 2" xfId="56574"/>
    <cellStyle name="Обычный 3 53 2 5 3" xfId="56575"/>
    <cellStyle name="Обычный 3 53 2 6" xfId="56576"/>
    <cellStyle name="Обычный 3 53 2 6 2" xfId="56577"/>
    <cellStyle name="Обычный 3 53 2 7" xfId="56578"/>
    <cellStyle name="Обычный 3 53 3" xfId="56579"/>
    <cellStyle name="Обычный 3 53 3 2" xfId="56580"/>
    <cellStyle name="Обычный 3 53 3 2 2" xfId="56581"/>
    <cellStyle name="Обычный 3 53 3 2 2 2" xfId="56582"/>
    <cellStyle name="Обычный 3 53 3 2 2 2 2" xfId="56583"/>
    <cellStyle name="Обычный 3 53 3 2 2 3" xfId="56584"/>
    <cellStyle name="Обычный 3 53 3 2 3" xfId="56585"/>
    <cellStyle name="Обычный 3 53 3 2 3 2" xfId="56586"/>
    <cellStyle name="Обычный 3 53 3 2 4" xfId="56587"/>
    <cellStyle name="Обычный 3 53 3 3" xfId="56588"/>
    <cellStyle name="Обычный 3 53 3 3 2" xfId="56589"/>
    <cellStyle name="Обычный 3 53 3 3 2 2" xfId="56590"/>
    <cellStyle name="Обычный 3 53 3 3 3" xfId="56591"/>
    <cellStyle name="Обычный 3 53 3 4" xfId="56592"/>
    <cellStyle name="Обычный 3 53 3 4 2" xfId="56593"/>
    <cellStyle name="Обычный 3 53 3 5" xfId="56594"/>
    <cellStyle name="Обычный 3 53 4" xfId="56595"/>
    <cellStyle name="Обычный 3 53 4 2" xfId="56596"/>
    <cellStyle name="Обычный 3 53 4 2 2" xfId="56597"/>
    <cellStyle name="Обычный 3 53 4 2 2 2" xfId="56598"/>
    <cellStyle name="Обычный 3 53 4 2 2 2 2" xfId="56599"/>
    <cellStyle name="Обычный 3 53 4 2 2 3" xfId="56600"/>
    <cellStyle name="Обычный 3 53 4 2 3" xfId="56601"/>
    <cellStyle name="Обычный 3 53 4 2 3 2" xfId="56602"/>
    <cellStyle name="Обычный 3 53 4 2 4" xfId="56603"/>
    <cellStyle name="Обычный 3 53 4 3" xfId="56604"/>
    <cellStyle name="Обычный 3 53 4 3 2" xfId="56605"/>
    <cellStyle name="Обычный 3 53 4 3 2 2" xfId="56606"/>
    <cellStyle name="Обычный 3 53 4 3 3" xfId="56607"/>
    <cellStyle name="Обычный 3 53 4 4" xfId="56608"/>
    <cellStyle name="Обычный 3 53 4 4 2" xfId="56609"/>
    <cellStyle name="Обычный 3 53 4 5" xfId="56610"/>
    <cellStyle name="Обычный 3 53 5" xfId="56611"/>
    <cellStyle name="Обычный 3 53 5 2" xfId="56612"/>
    <cellStyle name="Обычный 3 53 5 2 2" xfId="56613"/>
    <cellStyle name="Обычный 3 53 5 2 2 2" xfId="56614"/>
    <cellStyle name="Обычный 3 53 5 2 3" xfId="56615"/>
    <cellStyle name="Обычный 3 53 5 3" xfId="56616"/>
    <cellStyle name="Обычный 3 53 5 3 2" xfId="56617"/>
    <cellStyle name="Обычный 3 53 5 4" xfId="56618"/>
    <cellStyle name="Обычный 3 53 6" xfId="56619"/>
    <cellStyle name="Обычный 3 53 6 2" xfId="56620"/>
    <cellStyle name="Обычный 3 53 6 2 2" xfId="56621"/>
    <cellStyle name="Обычный 3 53 6 3" xfId="56622"/>
    <cellStyle name="Обычный 3 53 7" xfId="56623"/>
    <cellStyle name="Обычный 3 53 7 2" xfId="56624"/>
    <cellStyle name="Обычный 3 53 8" xfId="56625"/>
    <cellStyle name="Обычный 3 54" xfId="56626"/>
    <cellStyle name="Обычный 3 54 2" xfId="56627"/>
    <cellStyle name="Обычный 3 54 2 2" xfId="56628"/>
    <cellStyle name="Обычный 3 54 2 2 2" xfId="56629"/>
    <cellStyle name="Обычный 3 54 2 2 2 2" xfId="56630"/>
    <cellStyle name="Обычный 3 54 2 2 2 2 2" xfId="56631"/>
    <cellStyle name="Обычный 3 54 2 2 2 2 2 2" xfId="56632"/>
    <cellStyle name="Обычный 3 54 2 2 2 2 3" xfId="56633"/>
    <cellStyle name="Обычный 3 54 2 2 2 3" xfId="56634"/>
    <cellStyle name="Обычный 3 54 2 2 2 3 2" xfId="56635"/>
    <cellStyle name="Обычный 3 54 2 2 2 4" xfId="56636"/>
    <cellStyle name="Обычный 3 54 2 2 3" xfId="56637"/>
    <cellStyle name="Обычный 3 54 2 2 3 2" xfId="56638"/>
    <cellStyle name="Обычный 3 54 2 2 3 2 2" xfId="56639"/>
    <cellStyle name="Обычный 3 54 2 2 3 3" xfId="56640"/>
    <cellStyle name="Обычный 3 54 2 2 4" xfId="56641"/>
    <cellStyle name="Обычный 3 54 2 2 4 2" xfId="56642"/>
    <cellStyle name="Обычный 3 54 2 2 5" xfId="56643"/>
    <cellStyle name="Обычный 3 54 2 3" xfId="56644"/>
    <cellStyle name="Обычный 3 54 2 3 2" xfId="56645"/>
    <cellStyle name="Обычный 3 54 2 3 2 2" xfId="56646"/>
    <cellStyle name="Обычный 3 54 2 3 2 2 2" xfId="56647"/>
    <cellStyle name="Обычный 3 54 2 3 2 2 2 2" xfId="56648"/>
    <cellStyle name="Обычный 3 54 2 3 2 2 3" xfId="56649"/>
    <cellStyle name="Обычный 3 54 2 3 2 3" xfId="56650"/>
    <cellStyle name="Обычный 3 54 2 3 2 3 2" xfId="56651"/>
    <cellStyle name="Обычный 3 54 2 3 2 4" xfId="56652"/>
    <cellStyle name="Обычный 3 54 2 3 3" xfId="56653"/>
    <cellStyle name="Обычный 3 54 2 3 3 2" xfId="56654"/>
    <cellStyle name="Обычный 3 54 2 3 3 2 2" xfId="56655"/>
    <cellStyle name="Обычный 3 54 2 3 3 3" xfId="56656"/>
    <cellStyle name="Обычный 3 54 2 3 4" xfId="56657"/>
    <cellStyle name="Обычный 3 54 2 3 4 2" xfId="56658"/>
    <cellStyle name="Обычный 3 54 2 3 5" xfId="56659"/>
    <cellStyle name="Обычный 3 54 2 4" xfId="56660"/>
    <cellStyle name="Обычный 3 54 2 4 2" xfId="56661"/>
    <cellStyle name="Обычный 3 54 2 4 2 2" xfId="56662"/>
    <cellStyle name="Обычный 3 54 2 4 2 2 2" xfId="56663"/>
    <cellStyle name="Обычный 3 54 2 4 2 3" xfId="56664"/>
    <cellStyle name="Обычный 3 54 2 4 3" xfId="56665"/>
    <cellStyle name="Обычный 3 54 2 4 3 2" xfId="56666"/>
    <cellStyle name="Обычный 3 54 2 4 4" xfId="56667"/>
    <cellStyle name="Обычный 3 54 2 5" xfId="56668"/>
    <cellStyle name="Обычный 3 54 2 5 2" xfId="56669"/>
    <cellStyle name="Обычный 3 54 2 5 2 2" xfId="56670"/>
    <cellStyle name="Обычный 3 54 2 5 3" xfId="56671"/>
    <cellStyle name="Обычный 3 54 2 6" xfId="56672"/>
    <cellStyle name="Обычный 3 54 2 6 2" xfId="56673"/>
    <cellStyle name="Обычный 3 54 2 7" xfId="56674"/>
    <cellStyle name="Обычный 3 54 3" xfId="56675"/>
    <cellStyle name="Обычный 3 54 3 2" xfId="56676"/>
    <cellStyle name="Обычный 3 54 3 2 2" xfId="56677"/>
    <cellStyle name="Обычный 3 54 3 2 2 2" xfId="56678"/>
    <cellStyle name="Обычный 3 54 3 2 2 2 2" xfId="56679"/>
    <cellStyle name="Обычный 3 54 3 2 2 3" xfId="56680"/>
    <cellStyle name="Обычный 3 54 3 2 3" xfId="56681"/>
    <cellStyle name="Обычный 3 54 3 2 3 2" xfId="56682"/>
    <cellStyle name="Обычный 3 54 3 2 4" xfId="56683"/>
    <cellStyle name="Обычный 3 54 3 3" xfId="56684"/>
    <cellStyle name="Обычный 3 54 3 3 2" xfId="56685"/>
    <cellStyle name="Обычный 3 54 3 3 2 2" xfId="56686"/>
    <cellStyle name="Обычный 3 54 3 3 3" xfId="56687"/>
    <cellStyle name="Обычный 3 54 3 4" xfId="56688"/>
    <cellStyle name="Обычный 3 54 3 4 2" xfId="56689"/>
    <cellStyle name="Обычный 3 54 3 5" xfId="56690"/>
    <cellStyle name="Обычный 3 54 4" xfId="56691"/>
    <cellStyle name="Обычный 3 54 4 2" xfId="56692"/>
    <cellStyle name="Обычный 3 54 4 2 2" xfId="56693"/>
    <cellStyle name="Обычный 3 54 4 2 2 2" xfId="56694"/>
    <cellStyle name="Обычный 3 54 4 2 2 2 2" xfId="56695"/>
    <cellStyle name="Обычный 3 54 4 2 2 3" xfId="56696"/>
    <cellStyle name="Обычный 3 54 4 2 3" xfId="56697"/>
    <cellStyle name="Обычный 3 54 4 2 3 2" xfId="56698"/>
    <cellStyle name="Обычный 3 54 4 2 4" xfId="56699"/>
    <cellStyle name="Обычный 3 54 4 3" xfId="56700"/>
    <cellStyle name="Обычный 3 54 4 3 2" xfId="56701"/>
    <cellStyle name="Обычный 3 54 4 3 2 2" xfId="56702"/>
    <cellStyle name="Обычный 3 54 4 3 3" xfId="56703"/>
    <cellStyle name="Обычный 3 54 4 4" xfId="56704"/>
    <cellStyle name="Обычный 3 54 4 4 2" xfId="56705"/>
    <cellStyle name="Обычный 3 54 4 5" xfId="56706"/>
    <cellStyle name="Обычный 3 54 5" xfId="56707"/>
    <cellStyle name="Обычный 3 54 5 2" xfId="56708"/>
    <cellStyle name="Обычный 3 54 5 2 2" xfId="56709"/>
    <cellStyle name="Обычный 3 54 5 2 2 2" xfId="56710"/>
    <cellStyle name="Обычный 3 54 5 2 3" xfId="56711"/>
    <cellStyle name="Обычный 3 54 5 3" xfId="56712"/>
    <cellStyle name="Обычный 3 54 5 3 2" xfId="56713"/>
    <cellStyle name="Обычный 3 54 5 4" xfId="56714"/>
    <cellStyle name="Обычный 3 54 6" xfId="56715"/>
    <cellStyle name="Обычный 3 54 6 2" xfId="56716"/>
    <cellStyle name="Обычный 3 54 6 2 2" xfId="56717"/>
    <cellStyle name="Обычный 3 54 6 3" xfId="56718"/>
    <cellStyle name="Обычный 3 54 7" xfId="56719"/>
    <cellStyle name="Обычный 3 54 7 2" xfId="56720"/>
    <cellStyle name="Обычный 3 54 8" xfId="56721"/>
    <cellStyle name="Обычный 3 55" xfId="56722"/>
    <cellStyle name="Обычный 3 55 2" xfId="56723"/>
    <cellStyle name="Обычный 3 55 2 2" xfId="56724"/>
    <cellStyle name="Обычный 3 55 2 2 2" xfId="56725"/>
    <cellStyle name="Обычный 3 55 2 2 2 2" xfId="56726"/>
    <cellStyle name="Обычный 3 55 2 2 2 2 2" xfId="56727"/>
    <cellStyle name="Обычный 3 55 2 2 2 2 2 2" xfId="56728"/>
    <cellStyle name="Обычный 3 55 2 2 2 2 3" xfId="56729"/>
    <cellStyle name="Обычный 3 55 2 2 2 3" xfId="56730"/>
    <cellStyle name="Обычный 3 55 2 2 2 3 2" xfId="56731"/>
    <cellStyle name="Обычный 3 55 2 2 2 4" xfId="56732"/>
    <cellStyle name="Обычный 3 55 2 2 3" xfId="56733"/>
    <cellStyle name="Обычный 3 55 2 2 3 2" xfId="56734"/>
    <cellStyle name="Обычный 3 55 2 2 3 2 2" xfId="56735"/>
    <cellStyle name="Обычный 3 55 2 2 3 3" xfId="56736"/>
    <cellStyle name="Обычный 3 55 2 2 4" xfId="56737"/>
    <cellStyle name="Обычный 3 55 2 2 4 2" xfId="56738"/>
    <cellStyle name="Обычный 3 55 2 2 5" xfId="56739"/>
    <cellStyle name="Обычный 3 55 2 3" xfId="56740"/>
    <cellStyle name="Обычный 3 55 2 3 2" xfId="56741"/>
    <cellStyle name="Обычный 3 55 2 3 2 2" xfId="56742"/>
    <cellStyle name="Обычный 3 55 2 3 2 2 2" xfId="56743"/>
    <cellStyle name="Обычный 3 55 2 3 2 2 2 2" xfId="56744"/>
    <cellStyle name="Обычный 3 55 2 3 2 2 3" xfId="56745"/>
    <cellStyle name="Обычный 3 55 2 3 2 3" xfId="56746"/>
    <cellStyle name="Обычный 3 55 2 3 2 3 2" xfId="56747"/>
    <cellStyle name="Обычный 3 55 2 3 2 4" xfId="56748"/>
    <cellStyle name="Обычный 3 55 2 3 3" xfId="56749"/>
    <cellStyle name="Обычный 3 55 2 3 3 2" xfId="56750"/>
    <cellStyle name="Обычный 3 55 2 3 3 2 2" xfId="56751"/>
    <cellStyle name="Обычный 3 55 2 3 3 3" xfId="56752"/>
    <cellStyle name="Обычный 3 55 2 3 4" xfId="56753"/>
    <cellStyle name="Обычный 3 55 2 3 4 2" xfId="56754"/>
    <cellStyle name="Обычный 3 55 2 3 5" xfId="56755"/>
    <cellStyle name="Обычный 3 55 2 4" xfId="56756"/>
    <cellStyle name="Обычный 3 55 2 4 2" xfId="56757"/>
    <cellStyle name="Обычный 3 55 2 4 2 2" xfId="56758"/>
    <cellStyle name="Обычный 3 55 2 4 2 2 2" xfId="56759"/>
    <cellStyle name="Обычный 3 55 2 4 2 3" xfId="56760"/>
    <cellStyle name="Обычный 3 55 2 4 3" xfId="56761"/>
    <cellStyle name="Обычный 3 55 2 4 3 2" xfId="56762"/>
    <cellStyle name="Обычный 3 55 2 4 4" xfId="56763"/>
    <cellStyle name="Обычный 3 55 2 5" xfId="56764"/>
    <cellStyle name="Обычный 3 55 2 5 2" xfId="56765"/>
    <cellStyle name="Обычный 3 55 2 5 2 2" xfId="56766"/>
    <cellStyle name="Обычный 3 55 2 5 3" xfId="56767"/>
    <cellStyle name="Обычный 3 55 2 6" xfId="56768"/>
    <cellStyle name="Обычный 3 55 2 6 2" xfId="56769"/>
    <cellStyle name="Обычный 3 55 2 7" xfId="56770"/>
    <cellStyle name="Обычный 3 55 3" xfId="56771"/>
    <cellStyle name="Обычный 3 55 3 2" xfId="56772"/>
    <cellStyle name="Обычный 3 55 3 2 2" xfId="56773"/>
    <cellStyle name="Обычный 3 55 3 2 2 2" xfId="56774"/>
    <cellStyle name="Обычный 3 55 3 2 2 2 2" xfId="56775"/>
    <cellStyle name="Обычный 3 55 3 2 2 3" xfId="56776"/>
    <cellStyle name="Обычный 3 55 3 2 3" xfId="56777"/>
    <cellStyle name="Обычный 3 55 3 2 3 2" xfId="56778"/>
    <cellStyle name="Обычный 3 55 3 2 4" xfId="56779"/>
    <cellStyle name="Обычный 3 55 3 3" xfId="56780"/>
    <cellStyle name="Обычный 3 55 3 3 2" xfId="56781"/>
    <cellStyle name="Обычный 3 55 3 3 2 2" xfId="56782"/>
    <cellStyle name="Обычный 3 55 3 3 3" xfId="56783"/>
    <cellStyle name="Обычный 3 55 3 4" xfId="56784"/>
    <cellStyle name="Обычный 3 55 3 4 2" xfId="56785"/>
    <cellStyle name="Обычный 3 55 3 5" xfId="56786"/>
    <cellStyle name="Обычный 3 55 4" xfId="56787"/>
    <cellStyle name="Обычный 3 55 4 2" xfId="56788"/>
    <cellStyle name="Обычный 3 55 4 2 2" xfId="56789"/>
    <cellStyle name="Обычный 3 55 4 2 2 2" xfId="56790"/>
    <cellStyle name="Обычный 3 55 4 2 2 2 2" xfId="56791"/>
    <cellStyle name="Обычный 3 55 4 2 2 3" xfId="56792"/>
    <cellStyle name="Обычный 3 55 4 2 3" xfId="56793"/>
    <cellStyle name="Обычный 3 55 4 2 3 2" xfId="56794"/>
    <cellStyle name="Обычный 3 55 4 2 4" xfId="56795"/>
    <cellStyle name="Обычный 3 55 4 3" xfId="56796"/>
    <cellStyle name="Обычный 3 55 4 3 2" xfId="56797"/>
    <cellStyle name="Обычный 3 55 4 3 2 2" xfId="56798"/>
    <cellStyle name="Обычный 3 55 4 3 3" xfId="56799"/>
    <cellStyle name="Обычный 3 55 4 4" xfId="56800"/>
    <cellStyle name="Обычный 3 55 4 4 2" xfId="56801"/>
    <cellStyle name="Обычный 3 55 4 5" xfId="56802"/>
    <cellStyle name="Обычный 3 55 5" xfId="56803"/>
    <cellStyle name="Обычный 3 55 5 2" xfId="56804"/>
    <cellStyle name="Обычный 3 55 5 2 2" xfId="56805"/>
    <cellStyle name="Обычный 3 55 5 2 2 2" xfId="56806"/>
    <cellStyle name="Обычный 3 55 5 2 3" xfId="56807"/>
    <cellStyle name="Обычный 3 55 5 3" xfId="56808"/>
    <cellStyle name="Обычный 3 55 5 3 2" xfId="56809"/>
    <cellStyle name="Обычный 3 55 5 4" xfId="56810"/>
    <cellStyle name="Обычный 3 55 6" xfId="56811"/>
    <cellStyle name="Обычный 3 55 6 2" xfId="56812"/>
    <cellStyle name="Обычный 3 55 6 2 2" xfId="56813"/>
    <cellStyle name="Обычный 3 55 6 3" xfId="56814"/>
    <cellStyle name="Обычный 3 55 7" xfId="56815"/>
    <cellStyle name="Обычный 3 55 7 2" xfId="56816"/>
    <cellStyle name="Обычный 3 55 8" xfId="56817"/>
    <cellStyle name="Обычный 3 56" xfId="56818"/>
    <cellStyle name="Обычный 3 56 2" xfId="56819"/>
    <cellStyle name="Обычный 3 56 2 2" xfId="56820"/>
    <cellStyle name="Обычный 3 56 2 2 2" xfId="56821"/>
    <cellStyle name="Обычный 3 56 2 2 2 2" xfId="56822"/>
    <cellStyle name="Обычный 3 56 2 2 2 2 2" xfId="56823"/>
    <cellStyle name="Обычный 3 56 2 2 2 2 2 2" xfId="56824"/>
    <cellStyle name="Обычный 3 56 2 2 2 2 3" xfId="56825"/>
    <cellStyle name="Обычный 3 56 2 2 2 3" xfId="56826"/>
    <cellStyle name="Обычный 3 56 2 2 2 3 2" xfId="56827"/>
    <cellStyle name="Обычный 3 56 2 2 2 4" xfId="56828"/>
    <cellStyle name="Обычный 3 56 2 2 3" xfId="56829"/>
    <cellStyle name="Обычный 3 56 2 2 3 2" xfId="56830"/>
    <cellStyle name="Обычный 3 56 2 2 3 2 2" xfId="56831"/>
    <cellStyle name="Обычный 3 56 2 2 3 3" xfId="56832"/>
    <cellStyle name="Обычный 3 56 2 2 4" xfId="56833"/>
    <cellStyle name="Обычный 3 56 2 2 4 2" xfId="56834"/>
    <cellStyle name="Обычный 3 56 2 2 5" xfId="56835"/>
    <cellStyle name="Обычный 3 56 2 3" xfId="56836"/>
    <cellStyle name="Обычный 3 56 2 3 2" xfId="56837"/>
    <cellStyle name="Обычный 3 56 2 3 2 2" xfId="56838"/>
    <cellStyle name="Обычный 3 56 2 3 2 2 2" xfId="56839"/>
    <cellStyle name="Обычный 3 56 2 3 2 2 2 2" xfId="56840"/>
    <cellStyle name="Обычный 3 56 2 3 2 2 3" xfId="56841"/>
    <cellStyle name="Обычный 3 56 2 3 2 3" xfId="56842"/>
    <cellStyle name="Обычный 3 56 2 3 2 3 2" xfId="56843"/>
    <cellStyle name="Обычный 3 56 2 3 2 4" xfId="56844"/>
    <cellStyle name="Обычный 3 56 2 3 3" xfId="56845"/>
    <cellStyle name="Обычный 3 56 2 3 3 2" xfId="56846"/>
    <cellStyle name="Обычный 3 56 2 3 3 2 2" xfId="56847"/>
    <cellStyle name="Обычный 3 56 2 3 3 3" xfId="56848"/>
    <cellStyle name="Обычный 3 56 2 3 4" xfId="56849"/>
    <cellStyle name="Обычный 3 56 2 3 4 2" xfId="56850"/>
    <cellStyle name="Обычный 3 56 2 3 5" xfId="56851"/>
    <cellStyle name="Обычный 3 56 2 4" xfId="56852"/>
    <cellStyle name="Обычный 3 56 2 4 2" xfId="56853"/>
    <cellStyle name="Обычный 3 56 2 4 2 2" xfId="56854"/>
    <cellStyle name="Обычный 3 56 2 4 2 2 2" xfId="56855"/>
    <cellStyle name="Обычный 3 56 2 4 2 3" xfId="56856"/>
    <cellStyle name="Обычный 3 56 2 4 3" xfId="56857"/>
    <cellStyle name="Обычный 3 56 2 4 3 2" xfId="56858"/>
    <cellStyle name="Обычный 3 56 2 4 4" xfId="56859"/>
    <cellStyle name="Обычный 3 56 2 5" xfId="56860"/>
    <cellStyle name="Обычный 3 56 2 5 2" xfId="56861"/>
    <cellStyle name="Обычный 3 56 2 5 2 2" xfId="56862"/>
    <cellStyle name="Обычный 3 56 2 5 3" xfId="56863"/>
    <cellStyle name="Обычный 3 56 2 6" xfId="56864"/>
    <cellStyle name="Обычный 3 56 2 6 2" xfId="56865"/>
    <cellStyle name="Обычный 3 56 2 7" xfId="56866"/>
    <cellStyle name="Обычный 3 56 3" xfId="56867"/>
    <cellStyle name="Обычный 3 56 3 2" xfId="56868"/>
    <cellStyle name="Обычный 3 56 3 2 2" xfId="56869"/>
    <cellStyle name="Обычный 3 56 3 2 2 2" xfId="56870"/>
    <cellStyle name="Обычный 3 56 3 2 2 2 2" xfId="56871"/>
    <cellStyle name="Обычный 3 56 3 2 2 3" xfId="56872"/>
    <cellStyle name="Обычный 3 56 3 2 3" xfId="56873"/>
    <cellStyle name="Обычный 3 56 3 2 3 2" xfId="56874"/>
    <cellStyle name="Обычный 3 56 3 2 4" xfId="56875"/>
    <cellStyle name="Обычный 3 56 3 3" xfId="56876"/>
    <cellStyle name="Обычный 3 56 3 3 2" xfId="56877"/>
    <cellStyle name="Обычный 3 56 3 3 2 2" xfId="56878"/>
    <cellStyle name="Обычный 3 56 3 3 3" xfId="56879"/>
    <cellStyle name="Обычный 3 56 3 4" xfId="56880"/>
    <cellStyle name="Обычный 3 56 3 4 2" xfId="56881"/>
    <cellStyle name="Обычный 3 56 3 5" xfId="56882"/>
    <cellStyle name="Обычный 3 56 4" xfId="56883"/>
    <cellStyle name="Обычный 3 56 4 2" xfId="56884"/>
    <cellStyle name="Обычный 3 56 4 2 2" xfId="56885"/>
    <cellStyle name="Обычный 3 56 4 2 2 2" xfId="56886"/>
    <cellStyle name="Обычный 3 56 4 2 2 2 2" xfId="56887"/>
    <cellStyle name="Обычный 3 56 4 2 2 3" xfId="56888"/>
    <cellStyle name="Обычный 3 56 4 2 3" xfId="56889"/>
    <cellStyle name="Обычный 3 56 4 2 3 2" xfId="56890"/>
    <cellStyle name="Обычный 3 56 4 2 4" xfId="56891"/>
    <cellStyle name="Обычный 3 56 4 3" xfId="56892"/>
    <cellStyle name="Обычный 3 56 4 3 2" xfId="56893"/>
    <cellStyle name="Обычный 3 56 4 3 2 2" xfId="56894"/>
    <cellStyle name="Обычный 3 56 4 3 3" xfId="56895"/>
    <cellStyle name="Обычный 3 56 4 4" xfId="56896"/>
    <cellStyle name="Обычный 3 56 4 4 2" xfId="56897"/>
    <cellStyle name="Обычный 3 56 4 5" xfId="56898"/>
    <cellStyle name="Обычный 3 56 5" xfId="56899"/>
    <cellStyle name="Обычный 3 56 5 2" xfId="56900"/>
    <cellStyle name="Обычный 3 56 5 2 2" xfId="56901"/>
    <cellStyle name="Обычный 3 56 5 2 2 2" xfId="56902"/>
    <cellStyle name="Обычный 3 56 5 2 3" xfId="56903"/>
    <cellStyle name="Обычный 3 56 5 3" xfId="56904"/>
    <cellStyle name="Обычный 3 56 5 3 2" xfId="56905"/>
    <cellStyle name="Обычный 3 56 5 4" xfId="56906"/>
    <cellStyle name="Обычный 3 56 6" xfId="56907"/>
    <cellStyle name="Обычный 3 56 6 2" xfId="56908"/>
    <cellStyle name="Обычный 3 56 6 2 2" xfId="56909"/>
    <cellStyle name="Обычный 3 56 6 3" xfId="56910"/>
    <cellStyle name="Обычный 3 56 7" xfId="56911"/>
    <cellStyle name="Обычный 3 56 7 2" xfId="56912"/>
    <cellStyle name="Обычный 3 56 8" xfId="56913"/>
    <cellStyle name="Обычный 3 57" xfId="56914"/>
    <cellStyle name="Обычный 3 57 2" xfId="56915"/>
    <cellStyle name="Обычный 3 57 2 2" xfId="56916"/>
    <cellStyle name="Обычный 3 57 2 2 2" xfId="56917"/>
    <cellStyle name="Обычный 3 57 2 2 2 2" xfId="56918"/>
    <cellStyle name="Обычный 3 57 2 2 2 2 2" xfId="56919"/>
    <cellStyle name="Обычный 3 57 2 2 2 2 2 2" xfId="56920"/>
    <cellStyle name="Обычный 3 57 2 2 2 2 3" xfId="56921"/>
    <cellStyle name="Обычный 3 57 2 2 2 3" xfId="56922"/>
    <cellStyle name="Обычный 3 57 2 2 2 3 2" xfId="56923"/>
    <cellStyle name="Обычный 3 57 2 2 2 4" xfId="56924"/>
    <cellStyle name="Обычный 3 57 2 2 3" xfId="56925"/>
    <cellStyle name="Обычный 3 57 2 2 3 2" xfId="56926"/>
    <cellStyle name="Обычный 3 57 2 2 3 2 2" xfId="56927"/>
    <cellStyle name="Обычный 3 57 2 2 3 3" xfId="56928"/>
    <cellStyle name="Обычный 3 57 2 2 4" xfId="56929"/>
    <cellStyle name="Обычный 3 57 2 2 4 2" xfId="56930"/>
    <cellStyle name="Обычный 3 57 2 2 5" xfId="56931"/>
    <cellStyle name="Обычный 3 57 2 3" xfId="56932"/>
    <cellStyle name="Обычный 3 57 2 3 2" xfId="56933"/>
    <cellStyle name="Обычный 3 57 2 3 2 2" xfId="56934"/>
    <cellStyle name="Обычный 3 57 2 3 2 2 2" xfId="56935"/>
    <cellStyle name="Обычный 3 57 2 3 2 2 2 2" xfId="56936"/>
    <cellStyle name="Обычный 3 57 2 3 2 2 3" xfId="56937"/>
    <cellStyle name="Обычный 3 57 2 3 2 3" xfId="56938"/>
    <cellStyle name="Обычный 3 57 2 3 2 3 2" xfId="56939"/>
    <cellStyle name="Обычный 3 57 2 3 2 4" xfId="56940"/>
    <cellStyle name="Обычный 3 57 2 3 3" xfId="56941"/>
    <cellStyle name="Обычный 3 57 2 3 3 2" xfId="56942"/>
    <cellStyle name="Обычный 3 57 2 3 3 2 2" xfId="56943"/>
    <cellStyle name="Обычный 3 57 2 3 3 3" xfId="56944"/>
    <cellStyle name="Обычный 3 57 2 3 4" xfId="56945"/>
    <cellStyle name="Обычный 3 57 2 3 4 2" xfId="56946"/>
    <cellStyle name="Обычный 3 57 2 3 5" xfId="56947"/>
    <cellStyle name="Обычный 3 57 2 4" xfId="56948"/>
    <cellStyle name="Обычный 3 57 2 4 2" xfId="56949"/>
    <cellStyle name="Обычный 3 57 2 4 2 2" xfId="56950"/>
    <cellStyle name="Обычный 3 57 2 4 2 2 2" xfId="56951"/>
    <cellStyle name="Обычный 3 57 2 4 2 3" xfId="56952"/>
    <cellStyle name="Обычный 3 57 2 4 3" xfId="56953"/>
    <cellStyle name="Обычный 3 57 2 4 3 2" xfId="56954"/>
    <cellStyle name="Обычный 3 57 2 4 4" xfId="56955"/>
    <cellStyle name="Обычный 3 57 2 5" xfId="56956"/>
    <cellStyle name="Обычный 3 57 2 5 2" xfId="56957"/>
    <cellStyle name="Обычный 3 57 2 5 2 2" xfId="56958"/>
    <cellStyle name="Обычный 3 57 2 5 3" xfId="56959"/>
    <cellStyle name="Обычный 3 57 2 6" xfId="56960"/>
    <cellStyle name="Обычный 3 57 2 6 2" xfId="56961"/>
    <cellStyle name="Обычный 3 57 2 7" xfId="56962"/>
    <cellStyle name="Обычный 3 57 3" xfId="56963"/>
    <cellStyle name="Обычный 3 57 3 2" xfId="56964"/>
    <cellStyle name="Обычный 3 57 3 2 2" xfId="56965"/>
    <cellStyle name="Обычный 3 57 3 2 2 2" xfId="56966"/>
    <cellStyle name="Обычный 3 57 3 2 2 2 2" xfId="56967"/>
    <cellStyle name="Обычный 3 57 3 2 2 3" xfId="56968"/>
    <cellStyle name="Обычный 3 57 3 2 3" xfId="56969"/>
    <cellStyle name="Обычный 3 57 3 2 3 2" xfId="56970"/>
    <cellStyle name="Обычный 3 57 3 2 4" xfId="56971"/>
    <cellStyle name="Обычный 3 57 3 3" xfId="56972"/>
    <cellStyle name="Обычный 3 57 3 3 2" xfId="56973"/>
    <cellStyle name="Обычный 3 57 3 3 2 2" xfId="56974"/>
    <cellStyle name="Обычный 3 57 3 3 3" xfId="56975"/>
    <cellStyle name="Обычный 3 57 3 4" xfId="56976"/>
    <cellStyle name="Обычный 3 57 3 4 2" xfId="56977"/>
    <cellStyle name="Обычный 3 57 3 5" xfId="56978"/>
    <cellStyle name="Обычный 3 57 4" xfId="56979"/>
    <cellStyle name="Обычный 3 57 4 2" xfId="56980"/>
    <cellStyle name="Обычный 3 57 4 2 2" xfId="56981"/>
    <cellStyle name="Обычный 3 57 4 2 2 2" xfId="56982"/>
    <cellStyle name="Обычный 3 57 4 2 2 2 2" xfId="56983"/>
    <cellStyle name="Обычный 3 57 4 2 2 3" xfId="56984"/>
    <cellStyle name="Обычный 3 57 4 2 3" xfId="56985"/>
    <cellStyle name="Обычный 3 57 4 2 3 2" xfId="56986"/>
    <cellStyle name="Обычный 3 57 4 2 4" xfId="56987"/>
    <cellStyle name="Обычный 3 57 4 3" xfId="56988"/>
    <cellStyle name="Обычный 3 57 4 3 2" xfId="56989"/>
    <cellStyle name="Обычный 3 57 4 3 2 2" xfId="56990"/>
    <cellStyle name="Обычный 3 57 4 3 3" xfId="56991"/>
    <cellStyle name="Обычный 3 57 4 4" xfId="56992"/>
    <cellStyle name="Обычный 3 57 4 4 2" xfId="56993"/>
    <cellStyle name="Обычный 3 57 4 5" xfId="56994"/>
    <cellStyle name="Обычный 3 57 5" xfId="56995"/>
    <cellStyle name="Обычный 3 57 5 2" xfId="56996"/>
    <cellStyle name="Обычный 3 57 5 2 2" xfId="56997"/>
    <cellStyle name="Обычный 3 57 5 2 2 2" xfId="56998"/>
    <cellStyle name="Обычный 3 57 5 2 3" xfId="56999"/>
    <cellStyle name="Обычный 3 57 5 3" xfId="57000"/>
    <cellStyle name="Обычный 3 57 5 3 2" xfId="57001"/>
    <cellStyle name="Обычный 3 57 5 4" xfId="57002"/>
    <cellStyle name="Обычный 3 57 6" xfId="57003"/>
    <cellStyle name="Обычный 3 57 6 2" xfId="57004"/>
    <cellStyle name="Обычный 3 57 6 2 2" xfId="57005"/>
    <cellStyle name="Обычный 3 57 6 3" xfId="57006"/>
    <cellStyle name="Обычный 3 57 7" xfId="57007"/>
    <cellStyle name="Обычный 3 57 7 2" xfId="57008"/>
    <cellStyle name="Обычный 3 57 8" xfId="57009"/>
    <cellStyle name="Обычный 3 58" xfId="57010"/>
    <cellStyle name="Обычный 3 58 2" xfId="57011"/>
    <cellStyle name="Обычный 3 58 2 2" xfId="57012"/>
    <cellStyle name="Обычный 3 58 2 2 2" xfId="57013"/>
    <cellStyle name="Обычный 3 58 2 2 2 2" xfId="57014"/>
    <cellStyle name="Обычный 3 58 2 2 2 2 2" xfId="57015"/>
    <cellStyle name="Обычный 3 58 2 2 2 2 2 2" xfId="57016"/>
    <cellStyle name="Обычный 3 58 2 2 2 2 3" xfId="57017"/>
    <cellStyle name="Обычный 3 58 2 2 2 3" xfId="57018"/>
    <cellStyle name="Обычный 3 58 2 2 2 3 2" xfId="57019"/>
    <cellStyle name="Обычный 3 58 2 2 2 4" xfId="57020"/>
    <cellStyle name="Обычный 3 58 2 2 3" xfId="57021"/>
    <cellStyle name="Обычный 3 58 2 2 3 2" xfId="57022"/>
    <cellStyle name="Обычный 3 58 2 2 3 2 2" xfId="57023"/>
    <cellStyle name="Обычный 3 58 2 2 3 3" xfId="57024"/>
    <cellStyle name="Обычный 3 58 2 2 4" xfId="57025"/>
    <cellStyle name="Обычный 3 58 2 2 4 2" xfId="57026"/>
    <cellStyle name="Обычный 3 58 2 2 5" xfId="57027"/>
    <cellStyle name="Обычный 3 58 2 3" xfId="57028"/>
    <cellStyle name="Обычный 3 58 2 3 2" xfId="57029"/>
    <cellStyle name="Обычный 3 58 2 3 2 2" xfId="57030"/>
    <cellStyle name="Обычный 3 58 2 3 2 2 2" xfId="57031"/>
    <cellStyle name="Обычный 3 58 2 3 2 2 2 2" xfId="57032"/>
    <cellStyle name="Обычный 3 58 2 3 2 2 3" xfId="57033"/>
    <cellStyle name="Обычный 3 58 2 3 2 3" xfId="57034"/>
    <cellStyle name="Обычный 3 58 2 3 2 3 2" xfId="57035"/>
    <cellStyle name="Обычный 3 58 2 3 2 4" xfId="57036"/>
    <cellStyle name="Обычный 3 58 2 3 3" xfId="57037"/>
    <cellStyle name="Обычный 3 58 2 3 3 2" xfId="57038"/>
    <cellStyle name="Обычный 3 58 2 3 3 2 2" xfId="57039"/>
    <cellStyle name="Обычный 3 58 2 3 3 3" xfId="57040"/>
    <cellStyle name="Обычный 3 58 2 3 4" xfId="57041"/>
    <cellStyle name="Обычный 3 58 2 3 4 2" xfId="57042"/>
    <cellStyle name="Обычный 3 58 2 3 5" xfId="57043"/>
    <cellStyle name="Обычный 3 58 2 4" xfId="57044"/>
    <cellStyle name="Обычный 3 58 2 4 2" xfId="57045"/>
    <cellStyle name="Обычный 3 58 2 4 2 2" xfId="57046"/>
    <cellStyle name="Обычный 3 58 2 4 2 2 2" xfId="57047"/>
    <cellStyle name="Обычный 3 58 2 4 2 3" xfId="57048"/>
    <cellStyle name="Обычный 3 58 2 4 3" xfId="57049"/>
    <cellStyle name="Обычный 3 58 2 4 3 2" xfId="57050"/>
    <cellStyle name="Обычный 3 58 2 4 4" xfId="57051"/>
    <cellStyle name="Обычный 3 58 2 5" xfId="57052"/>
    <cellStyle name="Обычный 3 58 2 5 2" xfId="57053"/>
    <cellStyle name="Обычный 3 58 2 5 2 2" xfId="57054"/>
    <cellStyle name="Обычный 3 58 2 5 3" xfId="57055"/>
    <cellStyle name="Обычный 3 58 2 6" xfId="57056"/>
    <cellStyle name="Обычный 3 58 2 6 2" xfId="57057"/>
    <cellStyle name="Обычный 3 58 2 7" xfId="57058"/>
    <cellStyle name="Обычный 3 58 3" xfId="57059"/>
    <cellStyle name="Обычный 3 58 3 2" xfId="57060"/>
    <cellStyle name="Обычный 3 58 3 2 2" xfId="57061"/>
    <cellStyle name="Обычный 3 58 3 2 2 2" xfId="57062"/>
    <cellStyle name="Обычный 3 58 3 2 2 2 2" xfId="57063"/>
    <cellStyle name="Обычный 3 58 3 2 2 3" xfId="57064"/>
    <cellStyle name="Обычный 3 58 3 2 3" xfId="57065"/>
    <cellStyle name="Обычный 3 58 3 2 3 2" xfId="57066"/>
    <cellStyle name="Обычный 3 58 3 2 4" xfId="57067"/>
    <cellStyle name="Обычный 3 58 3 3" xfId="57068"/>
    <cellStyle name="Обычный 3 58 3 3 2" xfId="57069"/>
    <cellStyle name="Обычный 3 58 3 3 2 2" xfId="57070"/>
    <cellStyle name="Обычный 3 58 3 3 3" xfId="57071"/>
    <cellStyle name="Обычный 3 58 3 4" xfId="57072"/>
    <cellStyle name="Обычный 3 58 3 4 2" xfId="57073"/>
    <cellStyle name="Обычный 3 58 3 5" xfId="57074"/>
    <cellStyle name="Обычный 3 58 4" xfId="57075"/>
    <cellStyle name="Обычный 3 58 4 2" xfId="57076"/>
    <cellStyle name="Обычный 3 58 4 2 2" xfId="57077"/>
    <cellStyle name="Обычный 3 58 4 2 2 2" xfId="57078"/>
    <cellStyle name="Обычный 3 58 4 2 2 2 2" xfId="57079"/>
    <cellStyle name="Обычный 3 58 4 2 2 3" xfId="57080"/>
    <cellStyle name="Обычный 3 58 4 2 3" xfId="57081"/>
    <cellStyle name="Обычный 3 58 4 2 3 2" xfId="57082"/>
    <cellStyle name="Обычный 3 58 4 2 4" xfId="57083"/>
    <cellStyle name="Обычный 3 58 4 3" xfId="57084"/>
    <cellStyle name="Обычный 3 58 4 3 2" xfId="57085"/>
    <cellStyle name="Обычный 3 58 4 3 2 2" xfId="57086"/>
    <cellStyle name="Обычный 3 58 4 3 3" xfId="57087"/>
    <cellStyle name="Обычный 3 58 4 4" xfId="57088"/>
    <cellStyle name="Обычный 3 58 4 4 2" xfId="57089"/>
    <cellStyle name="Обычный 3 58 4 5" xfId="57090"/>
    <cellStyle name="Обычный 3 58 5" xfId="57091"/>
    <cellStyle name="Обычный 3 58 5 2" xfId="57092"/>
    <cellStyle name="Обычный 3 58 5 2 2" xfId="57093"/>
    <cellStyle name="Обычный 3 58 5 2 2 2" xfId="57094"/>
    <cellStyle name="Обычный 3 58 5 2 3" xfId="57095"/>
    <cellStyle name="Обычный 3 58 5 3" xfId="57096"/>
    <cellStyle name="Обычный 3 58 5 3 2" xfId="57097"/>
    <cellStyle name="Обычный 3 58 5 4" xfId="57098"/>
    <cellStyle name="Обычный 3 58 6" xfId="57099"/>
    <cellStyle name="Обычный 3 58 6 2" xfId="57100"/>
    <cellStyle name="Обычный 3 58 6 2 2" xfId="57101"/>
    <cellStyle name="Обычный 3 58 6 3" xfId="57102"/>
    <cellStyle name="Обычный 3 58 7" xfId="57103"/>
    <cellStyle name="Обычный 3 58 7 2" xfId="57104"/>
    <cellStyle name="Обычный 3 58 8" xfId="57105"/>
    <cellStyle name="Обычный 3 59" xfId="57106"/>
    <cellStyle name="Обычный 3 59 2" xfId="57107"/>
    <cellStyle name="Обычный 3 59 2 2" xfId="57108"/>
    <cellStyle name="Обычный 3 59 2 2 2" xfId="57109"/>
    <cellStyle name="Обычный 3 59 2 2 2 2" xfId="57110"/>
    <cellStyle name="Обычный 3 59 2 2 2 2 2" xfId="57111"/>
    <cellStyle name="Обычный 3 59 2 2 2 2 2 2" xfId="57112"/>
    <cellStyle name="Обычный 3 59 2 2 2 2 3" xfId="57113"/>
    <cellStyle name="Обычный 3 59 2 2 2 3" xfId="57114"/>
    <cellStyle name="Обычный 3 59 2 2 2 3 2" xfId="57115"/>
    <cellStyle name="Обычный 3 59 2 2 2 4" xfId="57116"/>
    <cellStyle name="Обычный 3 59 2 2 3" xfId="57117"/>
    <cellStyle name="Обычный 3 59 2 2 3 2" xfId="57118"/>
    <cellStyle name="Обычный 3 59 2 2 3 2 2" xfId="57119"/>
    <cellStyle name="Обычный 3 59 2 2 3 3" xfId="57120"/>
    <cellStyle name="Обычный 3 59 2 2 4" xfId="57121"/>
    <cellStyle name="Обычный 3 59 2 2 4 2" xfId="57122"/>
    <cellStyle name="Обычный 3 59 2 2 5" xfId="57123"/>
    <cellStyle name="Обычный 3 59 2 3" xfId="57124"/>
    <cellStyle name="Обычный 3 59 2 3 2" xfId="57125"/>
    <cellStyle name="Обычный 3 59 2 3 2 2" xfId="57126"/>
    <cellStyle name="Обычный 3 59 2 3 2 2 2" xfId="57127"/>
    <cellStyle name="Обычный 3 59 2 3 2 2 2 2" xfId="57128"/>
    <cellStyle name="Обычный 3 59 2 3 2 2 3" xfId="57129"/>
    <cellStyle name="Обычный 3 59 2 3 2 3" xfId="57130"/>
    <cellStyle name="Обычный 3 59 2 3 2 3 2" xfId="57131"/>
    <cellStyle name="Обычный 3 59 2 3 2 4" xfId="57132"/>
    <cellStyle name="Обычный 3 59 2 3 3" xfId="57133"/>
    <cellStyle name="Обычный 3 59 2 3 3 2" xfId="57134"/>
    <cellStyle name="Обычный 3 59 2 3 3 2 2" xfId="57135"/>
    <cellStyle name="Обычный 3 59 2 3 3 3" xfId="57136"/>
    <cellStyle name="Обычный 3 59 2 3 4" xfId="57137"/>
    <cellStyle name="Обычный 3 59 2 3 4 2" xfId="57138"/>
    <cellStyle name="Обычный 3 59 2 3 5" xfId="57139"/>
    <cellStyle name="Обычный 3 59 2 4" xfId="57140"/>
    <cellStyle name="Обычный 3 59 2 4 2" xfId="57141"/>
    <cellStyle name="Обычный 3 59 2 4 2 2" xfId="57142"/>
    <cellStyle name="Обычный 3 59 2 4 2 2 2" xfId="57143"/>
    <cellStyle name="Обычный 3 59 2 4 2 3" xfId="57144"/>
    <cellStyle name="Обычный 3 59 2 4 3" xfId="57145"/>
    <cellStyle name="Обычный 3 59 2 4 3 2" xfId="57146"/>
    <cellStyle name="Обычный 3 59 2 4 4" xfId="57147"/>
    <cellStyle name="Обычный 3 59 2 5" xfId="57148"/>
    <cellStyle name="Обычный 3 59 2 5 2" xfId="57149"/>
    <cellStyle name="Обычный 3 59 2 5 2 2" xfId="57150"/>
    <cellStyle name="Обычный 3 59 2 5 3" xfId="57151"/>
    <cellStyle name="Обычный 3 59 2 6" xfId="57152"/>
    <cellStyle name="Обычный 3 59 2 6 2" xfId="57153"/>
    <cellStyle name="Обычный 3 59 2 7" xfId="57154"/>
    <cellStyle name="Обычный 3 59 3" xfId="57155"/>
    <cellStyle name="Обычный 3 59 3 2" xfId="57156"/>
    <cellStyle name="Обычный 3 59 3 2 2" xfId="57157"/>
    <cellStyle name="Обычный 3 59 3 2 2 2" xfId="57158"/>
    <cellStyle name="Обычный 3 59 3 2 2 2 2" xfId="57159"/>
    <cellStyle name="Обычный 3 59 3 2 2 3" xfId="57160"/>
    <cellStyle name="Обычный 3 59 3 2 3" xfId="57161"/>
    <cellStyle name="Обычный 3 59 3 2 3 2" xfId="57162"/>
    <cellStyle name="Обычный 3 59 3 2 4" xfId="57163"/>
    <cellStyle name="Обычный 3 59 3 3" xfId="57164"/>
    <cellStyle name="Обычный 3 59 3 3 2" xfId="57165"/>
    <cellStyle name="Обычный 3 59 3 3 2 2" xfId="57166"/>
    <cellStyle name="Обычный 3 59 3 3 3" xfId="57167"/>
    <cellStyle name="Обычный 3 59 3 4" xfId="57168"/>
    <cellStyle name="Обычный 3 59 3 4 2" xfId="57169"/>
    <cellStyle name="Обычный 3 59 3 5" xfId="57170"/>
    <cellStyle name="Обычный 3 59 4" xfId="57171"/>
    <cellStyle name="Обычный 3 59 4 2" xfId="57172"/>
    <cellStyle name="Обычный 3 59 4 2 2" xfId="57173"/>
    <cellStyle name="Обычный 3 59 4 2 2 2" xfId="57174"/>
    <cellStyle name="Обычный 3 59 4 2 2 2 2" xfId="57175"/>
    <cellStyle name="Обычный 3 59 4 2 2 3" xfId="57176"/>
    <cellStyle name="Обычный 3 59 4 2 3" xfId="57177"/>
    <cellStyle name="Обычный 3 59 4 2 3 2" xfId="57178"/>
    <cellStyle name="Обычный 3 59 4 2 4" xfId="57179"/>
    <cellStyle name="Обычный 3 59 4 3" xfId="57180"/>
    <cellStyle name="Обычный 3 59 4 3 2" xfId="57181"/>
    <cellStyle name="Обычный 3 59 4 3 2 2" xfId="57182"/>
    <cellStyle name="Обычный 3 59 4 3 3" xfId="57183"/>
    <cellStyle name="Обычный 3 59 4 4" xfId="57184"/>
    <cellStyle name="Обычный 3 59 4 4 2" xfId="57185"/>
    <cellStyle name="Обычный 3 59 4 5" xfId="57186"/>
    <cellStyle name="Обычный 3 59 5" xfId="57187"/>
    <cellStyle name="Обычный 3 59 5 2" xfId="57188"/>
    <cellStyle name="Обычный 3 59 5 2 2" xfId="57189"/>
    <cellStyle name="Обычный 3 59 5 2 2 2" xfId="57190"/>
    <cellStyle name="Обычный 3 59 5 2 3" xfId="57191"/>
    <cellStyle name="Обычный 3 59 5 3" xfId="57192"/>
    <cellStyle name="Обычный 3 59 5 3 2" xfId="57193"/>
    <cellStyle name="Обычный 3 59 5 4" xfId="57194"/>
    <cellStyle name="Обычный 3 59 6" xfId="57195"/>
    <cellStyle name="Обычный 3 59 6 2" xfId="57196"/>
    <cellStyle name="Обычный 3 59 6 2 2" xfId="57197"/>
    <cellStyle name="Обычный 3 59 6 3" xfId="57198"/>
    <cellStyle name="Обычный 3 59 7" xfId="57199"/>
    <cellStyle name="Обычный 3 59 7 2" xfId="57200"/>
    <cellStyle name="Обычный 3 59 8" xfId="57201"/>
    <cellStyle name="Обычный 3 6" xfId="57202"/>
    <cellStyle name="Обычный 3 60" xfId="57203"/>
    <cellStyle name="Обычный 3 60 2" xfId="57204"/>
    <cellStyle name="Обычный 3 60 2 2" xfId="57205"/>
    <cellStyle name="Обычный 3 60 2 2 2" xfId="57206"/>
    <cellStyle name="Обычный 3 60 2 2 2 2" xfId="57207"/>
    <cellStyle name="Обычный 3 60 2 2 2 2 2" xfId="57208"/>
    <cellStyle name="Обычный 3 60 2 2 2 2 2 2" xfId="57209"/>
    <cellStyle name="Обычный 3 60 2 2 2 2 3" xfId="57210"/>
    <cellStyle name="Обычный 3 60 2 2 2 3" xfId="57211"/>
    <cellStyle name="Обычный 3 60 2 2 2 3 2" xfId="57212"/>
    <cellStyle name="Обычный 3 60 2 2 2 4" xfId="57213"/>
    <cellStyle name="Обычный 3 60 2 2 3" xfId="57214"/>
    <cellStyle name="Обычный 3 60 2 2 3 2" xfId="57215"/>
    <cellStyle name="Обычный 3 60 2 2 3 2 2" xfId="57216"/>
    <cellStyle name="Обычный 3 60 2 2 3 3" xfId="57217"/>
    <cellStyle name="Обычный 3 60 2 2 4" xfId="57218"/>
    <cellStyle name="Обычный 3 60 2 2 4 2" xfId="57219"/>
    <cellStyle name="Обычный 3 60 2 2 5" xfId="57220"/>
    <cellStyle name="Обычный 3 60 2 3" xfId="57221"/>
    <cellStyle name="Обычный 3 60 2 3 2" xfId="57222"/>
    <cellStyle name="Обычный 3 60 2 3 2 2" xfId="57223"/>
    <cellStyle name="Обычный 3 60 2 3 2 2 2" xfId="57224"/>
    <cellStyle name="Обычный 3 60 2 3 2 2 2 2" xfId="57225"/>
    <cellStyle name="Обычный 3 60 2 3 2 2 3" xfId="57226"/>
    <cellStyle name="Обычный 3 60 2 3 2 3" xfId="57227"/>
    <cellStyle name="Обычный 3 60 2 3 2 3 2" xfId="57228"/>
    <cellStyle name="Обычный 3 60 2 3 2 4" xfId="57229"/>
    <cellStyle name="Обычный 3 60 2 3 3" xfId="57230"/>
    <cellStyle name="Обычный 3 60 2 3 3 2" xfId="57231"/>
    <cellStyle name="Обычный 3 60 2 3 3 2 2" xfId="57232"/>
    <cellStyle name="Обычный 3 60 2 3 3 3" xfId="57233"/>
    <cellStyle name="Обычный 3 60 2 3 4" xfId="57234"/>
    <cellStyle name="Обычный 3 60 2 3 4 2" xfId="57235"/>
    <cellStyle name="Обычный 3 60 2 3 5" xfId="57236"/>
    <cellStyle name="Обычный 3 60 2 4" xfId="57237"/>
    <cellStyle name="Обычный 3 60 2 4 2" xfId="57238"/>
    <cellStyle name="Обычный 3 60 2 4 2 2" xfId="57239"/>
    <cellStyle name="Обычный 3 60 2 4 2 2 2" xfId="57240"/>
    <cellStyle name="Обычный 3 60 2 4 2 3" xfId="57241"/>
    <cellStyle name="Обычный 3 60 2 4 3" xfId="57242"/>
    <cellStyle name="Обычный 3 60 2 4 3 2" xfId="57243"/>
    <cellStyle name="Обычный 3 60 2 4 4" xfId="57244"/>
    <cellStyle name="Обычный 3 60 2 5" xfId="57245"/>
    <cellStyle name="Обычный 3 60 2 5 2" xfId="57246"/>
    <cellStyle name="Обычный 3 60 2 5 2 2" xfId="57247"/>
    <cellStyle name="Обычный 3 60 2 5 3" xfId="57248"/>
    <cellStyle name="Обычный 3 60 2 6" xfId="57249"/>
    <cellStyle name="Обычный 3 60 2 6 2" xfId="57250"/>
    <cellStyle name="Обычный 3 60 2 7" xfId="57251"/>
    <cellStyle name="Обычный 3 60 3" xfId="57252"/>
    <cellStyle name="Обычный 3 60 3 2" xfId="57253"/>
    <cellStyle name="Обычный 3 60 3 2 2" xfId="57254"/>
    <cellStyle name="Обычный 3 60 3 2 2 2" xfId="57255"/>
    <cellStyle name="Обычный 3 60 3 2 2 2 2" xfId="57256"/>
    <cellStyle name="Обычный 3 60 3 2 2 3" xfId="57257"/>
    <cellStyle name="Обычный 3 60 3 2 3" xfId="57258"/>
    <cellStyle name="Обычный 3 60 3 2 3 2" xfId="57259"/>
    <cellStyle name="Обычный 3 60 3 2 4" xfId="57260"/>
    <cellStyle name="Обычный 3 60 3 3" xfId="57261"/>
    <cellStyle name="Обычный 3 60 3 3 2" xfId="57262"/>
    <cellStyle name="Обычный 3 60 3 3 2 2" xfId="57263"/>
    <cellStyle name="Обычный 3 60 3 3 3" xfId="57264"/>
    <cellStyle name="Обычный 3 60 3 4" xfId="57265"/>
    <cellStyle name="Обычный 3 60 3 4 2" xfId="57266"/>
    <cellStyle name="Обычный 3 60 3 5" xfId="57267"/>
    <cellStyle name="Обычный 3 60 4" xfId="57268"/>
    <cellStyle name="Обычный 3 60 4 2" xfId="57269"/>
    <cellStyle name="Обычный 3 60 4 2 2" xfId="57270"/>
    <cellStyle name="Обычный 3 60 4 2 2 2" xfId="57271"/>
    <cellStyle name="Обычный 3 60 4 2 2 2 2" xfId="57272"/>
    <cellStyle name="Обычный 3 60 4 2 2 3" xfId="57273"/>
    <cellStyle name="Обычный 3 60 4 2 3" xfId="57274"/>
    <cellStyle name="Обычный 3 60 4 2 3 2" xfId="57275"/>
    <cellStyle name="Обычный 3 60 4 2 4" xfId="57276"/>
    <cellStyle name="Обычный 3 60 4 3" xfId="57277"/>
    <cellStyle name="Обычный 3 60 4 3 2" xfId="57278"/>
    <cellStyle name="Обычный 3 60 4 3 2 2" xfId="57279"/>
    <cellStyle name="Обычный 3 60 4 3 3" xfId="57280"/>
    <cellStyle name="Обычный 3 60 4 4" xfId="57281"/>
    <cellStyle name="Обычный 3 60 4 4 2" xfId="57282"/>
    <cellStyle name="Обычный 3 60 4 5" xfId="57283"/>
    <cellStyle name="Обычный 3 60 5" xfId="57284"/>
    <cellStyle name="Обычный 3 60 5 2" xfId="57285"/>
    <cellStyle name="Обычный 3 60 5 2 2" xfId="57286"/>
    <cellStyle name="Обычный 3 60 5 2 2 2" xfId="57287"/>
    <cellStyle name="Обычный 3 60 5 2 3" xfId="57288"/>
    <cellStyle name="Обычный 3 60 5 3" xfId="57289"/>
    <cellStyle name="Обычный 3 60 5 3 2" xfId="57290"/>
    <cellStyle name="Обычный 3 60 5 4" xfId="57291"/>
    <cellStyle name="Обычный 3 60 6" xfId="57292"/>
    <cellStyle name="Обычный 3 60 6 2" xfId="57293"/>
    <cellStyle name="Обычный 3 60 6 2 2" xfId="57294"/>
    <cellStyle name="Обычный 3 60 6 3" xfId="57295"/>
    <cellStyle name="Обычный 3 60 7" xfId="57296"/>
    <cellStyle name="Обычный 3 60 7 2" xfId="57297"/>
    <cellStyle name="Обычный 3 60 8" xfId="57298"/>
    <cellStyle name="Обычный 3 61" xfId="57299"/>
    <cellStyle name="Обычный 3 61 2" xfId="57300"/>
    <cellStyle name="Обычный 3 61 2 2" xfId="57301"/>
    <cellStyle name="Обычный 3 61 2 2 2" xfId="57302"/>
    <cellStyle name="Обычный 3 61 2 2 2 2" xfId="57303"/>
    <cellStyle name="Обычный 3 61 2 2 2 2 2" xfId="57304"/>
    <cellStyle name="Обычный 3 61 2 2 2 2 2 2" xfId="57305"/>
    <cellStyle name="Обычный 3 61 2 2 2 2 3" xfId="57306"/>
    <cellStyle name="Обычный 3 61 2 2 2 3" xfId="57307"/>
    <cellStyle name="Обычный 3 61 2 2 2 3 2" xfId="57308"/>
    <cellStyle name="Обычный 3 61 2 2 2 4" xfId="57309"/>
    <cellStyle name="Обычный 3 61 2 2 3" xfId="57310"/>
    <cellStyle name="Обычный 3 61 2 2 3 2" xfId="57311"/>
    <cellStyle name="Обычный 3 61 2 2 3 2 2" xfId="57312"/>
    <cellStyle name="Обычный 3 61 2 2 3 3" xfId="57313"/>
    <cellStyle name="Обычный 3 61 2 2 4" xfId="57314"/>
    <cellStyle name="Обычный 3 61 2 2 4 2" xfId="57315"/>
    <cellStyle name="Обычный 3 61 2 2 5" xfId="57316"/>
    <cellStyle name="Обычный 3 61 2 3" xfId="57317"/>
    <cellStyle name="Обычный 3 61 2 3 2" xfId="57318"/>
    <cellStyle name="Обычный 3 61 2 3 2 2" xfId="57319"/>
    <cellStyle name="Обычный 3 61 2 3 2 2 2" xfId="57320"/>
    <cellStyle name="Обычный 3 61 2 3 2 2 2 2" xfId="57321"/>
    <cellStyle name="Обычный 3 61 2 3 2 2 3" xfId="57322"/>
    <cellStyle name="Обычный 3 61 2 3 2 3" xfId="57323"/>
    <cellStyle name="Обычный 3 61 2 3 2 3 2" xfId="57324"/>
    <cellStyle name="Обычный 3 61 2 3 2 4" xfId="57325"/>
    <cellStyle name="Обычный 3 61 2 3 3" xfId="57326"/>
    <cellStyle name="Обычный 3 61 2 3 3 2" xfId="57327"/>
    <cellStyle name="Обычный 3 61 2 3 3 2 2" xfId="57328"/>
    <cellStyle name="Обычный 3 61 2 3 3 3" xfId="57329"/>
    <cellStyle name="Обычный 3 61 2 3 4" xfId="57330"/>
    <cellStyle name="Обычный 3 61 2 3 4 2" xfId="57331"/>
    <cellStyle name="Обычный 3 61 2 3 5" xfId="57332"/>
    <cellStyle name="Обычный 3 61 2 4" xfId="57333"/>
    <cellStyle name="Обычный 3 61 2 4 2" xfId="57334"/>
    <cellStyle name="Обычный 3 61 2 4 2 2" xfId="57335"/>
    <cellStyle name="Обычный 3 61 2 4 2 2 2" xfId="57336"/>
    <cellStyle name="Обычный 3 61 2 4 2 3" xfId="57337"/>
    <cellStyle name="Обычный 3 61 2 4 3" xfId="57338"/>
    <cellStyle name="Обычный 3 61 2 4 3 2" xfId="57339"/>
    <cellStyle name="Обычный 3 61 2 4 4" xfId="57340"/>
    <cellStyle name="Обычный 3 61 2 5" xfId="57341"/>
    <cellStyle name="Обычный 3 61 2 5 2" xfId="57342"/>
    <cellStyle name="Обычный 3 61 2 5 2 2" xfId="57343"/>
    <cellStyle name="Обычный 3 61 2 5 3" xfId="57344"/>
    <cellStyle name="Обычный 3 61 2 6" xfId="57345"/>
    <cellStyle name="Обычный 3 61 2 6 2" xfId="57346"/>
    <cellStyle name="Обычный 3 61 2 7" xfId="57347"/>
    <cellStyle name="Обычный 3 61 3" xfId="57348"/>
    <cellStyle name="Обычный 3 61 3 2" xfId="57349"/>
    <cellStyle name="Обычный 3 61 3 2 2" xfId="57350"/>
    <cellStyle name="Обычный 3 61 3 2 2 2" xfId="57351"/>
    <cellStyle name="Обычный 3 61 3 2 2 2 2" xfId="57352"/>
    <cellStyle name="Обычный 3 61 3 2 2 3" xfId="57353"/>
    <cellStyle name="Обычный 3 61 3 2 3" xfId="57354"/>
    <cellStyle name="Обычный 3 61 3 2 3 2" xfId="57355"/>
    <cellStyle name="Обычный 3 61 3 2 4" xfId="57356"/>
    <cellStyle name="Обычный 3 61 3 3" xfId="57357"/>
    <cellStyle name="Обычный 3 61 3 3 2" xfId="57358"/>
    <cellStyle name="Обычный 3 61 3 3 2 2" xfId="57359"/>
    <cellStyle name="Обычный 3 61 3 3 3" xfId="57360"/>
    <cellStyle name="Обычный 3 61 3 4" xfId="57361"/>
    <cellStyle name="Обычный 3 61 3 4 2" xfId="57362"/>
    <cellStyle name="Обычный 3 61 3 5" xfId="57363"/>
    <cellStyle name="Обычный 3 61 4" xfId="57364"/>
    <cellStyle name="Обычный 3 61 4 2" xfId="57365"/>
    <cellStyle name="Обычный 3 61 4 2 2" xfId="57366"/>
    <cellStyle name="Обычный 3 61 4 2 2 2" xfId="57367"/>
    <cellStyle name="Обычный 3 61 4 2 2 2 2" xfId="57368"/>
    <cellStyle name="Обычный 3 61 4 2 2 3" xfId="57369"/>
    <cellStyle name="Обычный 3 61 4 2 3" xfId="57370"/>
    <cellStyle name="Обычный 3 61 4 2 3 2" xfId="57371"/>
    <cellStyle name="Обычный 3 61 4 2 4" xfId="57372"/>
    <cellStyle name="Обычный 3 61 4 3" xfId="57373"/>
    <cellStyle name="Обычный 3 61 4 3 2" xfId="57374"/>
    <cellStyle name="Обычный 3 61 4 3 2 2" xfId="57375"/>
    <cellStyle name="Обычный 3 61 4 3 3" xfId="57376"/>
    <cellStyle name="Обычный 3 61 4 4" xfId="57377"/>
    <cellStyle name="Обычный 3 61 4 4 2" xfId="57378"/>
    <cellStyle name="Обычный 3 61 4 5" xfId="57379"/>
    <cellStyle name="Обычный 3 61 5" xfId="57380"/>
    <cellStyle name="Обычный 3 61 5 2" xfId="57381"/>
    <cellStyle name="Обычный 3 61 5 2 2" xfId="57382"/>
    <cellStyle name="Обычный 3 61 5 2 2 2" xfId="57383"/>
    <cellStyle name="Обычный 3 61 5 2 3" xfId="57384"/>
    <cellStyle name="Обычный 3 61 5 3" xfId="57385"/>
    <cellStyle name="Обычный 3 61 5 3 2" xfId="57386"/>
    <cellStyle name="Обычный 3 61 5 4" xfId="57387"/>
    <cellStyle name="Обычный 3 61 6" xfId="57388"/>
    <cellStyle name="Обычный 3 61 6 2" xfId="57389"/>
    <cellStyle name="Обычный 3 61 6 2 2" xfId="57390"/>
    <cellStyle name="Обычный 3 61 6 3" xfId="57391"/>
    <cellStyle name="Обычный 3 61 7" xfId="57392"/>
    <cellStyle name="Обычный 3 61 7 2" xfId="57393"/>
    <cellStyle name="Обычный 3 61 8" xfId="57394"/>
    <cellStyle name="Обычный 3 62" xfId="57395"/>
    <cellStyle name="Обычный 3 62 2" xfId="57396"/>
    <cellStyle name="Обычный 3 62 2 2" xfId="57397"/>
    <cellStyle name="Обычный 3 62 2 2 2" xfId="57398"/>
    <cellStyle name="Обычный 3 62 2 2 2 2" xfId="57399"/>
    <cellStyle name="Обычный 3 62 2 2 2 2 2" xfId="57400"/>
    <cellStyle name="Обычный 3 62 2 2 2 2 2 2" xfId="57401"/>
    <cellStyle name="Обычный 3 62 2 2 2 2 3" xfId="57402"/>
    <cellStyle name="Обычный 3 62 2 2 2 3" xfId="57403"/>
    <cellStyle name="Обычный 3 62 2 2 2 3 2" xfId="57404"/>
    <cellStyle name="Обычный 3 62 2 2 2 4" xfId="57405"/>
    <cellStyle name="Обычный 3 62 2 2 3" xfId="57406"/>
    <cellStyle name="Обычный 3 62 2 2 3 2" xfId="57407"/>
    <cellStyle name="Обычный 3 62 2 2 3 2 2" xfId="57408"/>
    <cellStyle name="Обычный 3 62 2 2 3 3" xfId="57409"/>
    <cellStyle name="Обычный 3 62 2 2 4" xfId="57410"/>
    <cellStyle name="Обычный 3 62 2 2 4 2" xfId="57411"/>
    <cellStyle name="Обычный 3 62 2 2 5" xfId="57412"/>
    <cellStyle name="Обычный 3 62 2 3" xfId="57413"/>
    <cellStyle name="Обычный 3 62 2 3 2" xfId="57414"/>
    <cellStyle name="Обычный 3 62 2 3 2 2" xfId="57415"/>
    <cellStyle name="Обычный 3 62 2 3 2 2 2" xfId="57416"/>
    <cellStyle name="Обычный 3 62 2 3 2 2 2 2" xfId="57417"/>
    <cellStyle name="Обычный 3 62 2 3 2 2 3" xfId="57418"/>
    <cellStyle name="Обычный 3 62 2 3 2 3" xfId="57419"/>
    <cellStyle name="Обычный 3 62 2 3 2 3 2" xfId="57420"/>
    <cellStyle name="Обычный 3 62 2 3 2 4" xfId="57421"/>
    <cellStyle name="Обычный 3 62 2 3 3" xfId="57422"/>
    <cellStyle name="Обычный 3 62 2 3 3 2" xfId="57423"/>
    <cellStyle name="Обычный 3 62 2 3 3 2 2" xfId="57424"/>
    <cellStyle name="Обычный 3 62 2 3 3 3" xfId="57425"/>
    <cellStyle name="Обычный 3 62 2 3 4" xfId="57426"/>
    <cellStyle name="Обычный 3 62 2 3 4 2" xfId="57427"/>
    <cellStyle name="Обычный 3 62 2 3 5" xfId="57428"/>
    <cellStyle name="Обычный 3 62 2 4" xfId="57429"/>
    <cellStyle name="Обычный 3 62 2 4 2" xfId="57430"/>
    <cellStyle name="Обычный 3 62 2 4 2 2" xfId="57431"/>
    <cellStyle name="Обычный 3 62 2 4 2 2 2" xfId="57432"/>
    <cellStyle name="Обычный 3 62 2 4 2 3" xfId="57433"/>
    <cellStyle name="Обычный 3 62 2 4 3" xfId="57434"/>
    <cellStyle name="Обычный 3 62 2 4 3 2" xfId="57435"/>
    <cellStyle name="Обычный 3 62 2 4 4" xfId="57436"/>
    <cellStyle name="Обычный 3 62 2 5" xfId="57437"/>
    <cellStyle name="Обычный 3 62 2 5 2" xfId="57438"/>
    <cellStyle name="Обычный 3 62 2 5 2 2" xfId="57439"/>
    <cellStyle name="Обычный 3 62 2 5 3" xfId="57440"/>
    <cellStyle name="Обычный 3 62 2 6" xfId="57441"/>
    <cellStyle name="Обычный 3 62 2 6 2" xfId="57442"/>
    <cellStyle name="Обычный 3 62 2 7" xfId="57443"/>
    <cellStyle name="Обычный 3 62 3" xfId="57444"/>
    <cellStyle name="Обычный 3 62 3 2" xfId="57445"/>
    <cellStyle name="Обычный 3 62 3 2 2" xfId="57446"/>
    <cellStyle name="Обычный 3 62 3 2 2 2" xfId="57447"/>
    <cellStyle name="Обычный 3 62 3 2 2 2 2" xfId="57448"/>
    <cellStyle name="Обычный 3 62 3 2 2 3" xfId="57449"/>
    <cellStyle name="Обычный 3 62 3 2 3" xfId="57450"/>
    <cellStyle name="Обычный 3 62 3 2 3 2" xfId="57451"/>
    <cellStyle name="Обычный 3 62 3 2 4" xfId="57452"/>
    <cellStyle name="Обычный 3 62 3 3" xfId="57453"/>
    <cellStyle name="Обычный 3 62 3 3 2" xfId="57454"/>
    <cellStyle name="Обычный 3 62 3 3 2 2" xfId="57455"/>
    <cellStyle name="Обычный 3 62 3 3 3" xfId="57456"/>
    <cellStyle name="Обычный 3 62 3 4" xfId="57457"/>
    <cellStyle name="Обычный 3 62 3 4 2" xfId="57458"/>
    <cellStyle name="Обычный 3 62 3 5" xfId="57459"/>
    <cellStyle name="Обычный 3 62 4" xfId="57460"/>
    <cellStyle name="Обычный 3 62 4 2" xfId="57461"/>
    <cellStyle name="Обычный 3 62 4 2 2" xfId="57462"/>
    <cellStyle name="Обычный 3 62 4 2 2 2" xfId="57463"/>
    <cellStyle name="Обычный 3 62 4 2 2 2 2" xfId="57464"/>
    <cellStyle name="Обычный 3 62 4 2 2 3" xfId="57465"/>
    <cellStyle name="Обычный 3 62 4 2 3" xfId="57466"/>
    <cellStyle name="Обычный 3 62 4 2 3 2" xfId="57467"/>
    <cellStyle name="Обычный 3 62 4 2 4" xfId="57468"/>
    <cellStyle name="Обычный 3 62 4 3" xfId="57469"/>
    <cellStyle name="Обычный 3 62 4 3 2" xfId="57470"/>
    <cellStyle name="Обычный 3 62 4 3 2 2" xfId="57471"/>
    <cellStyle name="Обычный 3 62 4 3 3" xfId="57472"/>
    <cellStyle name="Обычный 3 62 4 4" xfId="57473"/>
    <cellStyle name="Обычный 3 62 4 4 2" xfId="57474"/>
    <cellStyle name="Обычный 3 62 4 5" xfId="57475"/>
    <cellStyle name="Обычный 3 62 5" xfId="57476"/>
    <cellStyle name="Обычный 3 62 5 2" xfId="57477"/>
    <cellStyle name="Обычный 3 62 5 2 2" xfId="57478"/>
    <cellStyle name="Обычный 3 62 5 2 2 2" xfId="57479"/>
    <cellStyle name="Обычный 3 62 5 2 3" xfId="57480"/>
    <cellStyle name="Обычный 3 62 5 3" xfId="57481"/>
    <cellStyle name="Обычный 3 62 5 3 2" xfId="57482"/>
    <cellStyle name="Обычный 3 62 5 4" xfId="57483"/>
    <cellStyle name="Обычный 3 62 6" xfId="57484"/>
    <cellStyle name="Обычный 3 62 6 2" xfId="57485"/>
    <cellStyle name="Обычный 3 62 6 2 2" xfId="57486"/>
    <cellStyle name="Обычный 3 62 6 3" xfId="57487"/>
    <cellStyle name="Обычный 3 62 7" xfId="57488"/>
    <cellStyle name="Обычный 3 62 7 2" xfId="57489"/>
    <cellStyle name="Обычный 3 62 8" xfId="57490"/>
    <cellStyle name="Обычный 3 63" xfId="57491"/>
    <cellStyle name="Обычный 3 63 2" xfId="57492"/>
    <cellStyle name="Обычный 3 63 2 2" xfId="57493"/>
    <cellStyle name="Обычный 3 63 2 2 2" xfId="57494"/>
    <cellStyle name="Обычный 3 63 2 2 2 2" xfId="57495"/>
    <cellStyle name="Обычный 3 63 2 2 2 2 2" xfId="57496"/>
    <cellStyle name="Обычный 3 63 2 2 2 2 2 2" xfId="57497"/>
    <cellStyle name="Обычный 3 63 2 2 2 2 3" xfId="57498"/>
    <cellStyle name="Обычный 3 63 2 2 2 3" xfId="57499"/>
    <cellStyle name="Обычный 3 63 2 2 2 3 2" xfId="57500"/>
    <cellStyle name="Обычный 3 63 2 2 2 4" xfId="57501"/>
    <cellStyle name="Обычный 3 63 2 2 3" xfId="57502"/>
    <cellStyle name="Обычный 3 63 2 2 3 2" xfId="57503"/>
    <cellStyle name="Обычный 3 63 2 2 3 2 2" xfId="57504"/>
    <cellStyle name="Обычный 3 63 2 2 3 3" xfId="57505"/>
    <cellStyle name="Обычный 3 63 2 2 4" xfId="57506"/>
    <cellStyle name="Обычный 3 63 2 2 4 2" xfId="57507"/>
    <cellStyle name="Обычный 3 63 2 2 5" xfId="57508"/>
    <cellStyle name="Обычный 3 63 2 3" xfId="57509"/>
    <cellStyle name="Обычный 3 63 2 3 2" xfId="57510"/>
    <cellStyle name="Обычный 3 63 2 3 2 2" xfId="57511"/>
    <cellStyle name="Обычный 3 63 2 3 2 2 2" xfId="57512"/>
    <cellStyle name="Обычный 3 63 2 3 2 2 2 2" xfId="57513"/>
    <cellStyle name="Обычный 3 63 2 3 2 2 3" xfId="57514"/>
    <cellStyle name="Обычный 3 63 2 3 2 3" xfId="57515"/>
    <cellStyle name="Обычный 3 63 2 3 2 3 2" xfId="57516"/>
    <cellStyle name="Обычный 3 63 2 3 2 4" xfId="57517"/>
    <cellStyle name="Обычный 3 63 2 3 3" xfId="57518"/>
    <cellStyle name="Обычный 3 63 2 3 3 2" xfId="57519"/>
    <cellStyle name="Обычный 3 63 2 3 3 2 2" xfId="57520"/>
    <cellStyle name="Обычный 3 63 2 3 3 3" xfId="57521"/>
    <cellStyle name="Обычный 3 63 2 3 4" xfId="57522"/>
    <cellStyle name="Обычный 3 63 2 3 4 2" xfId="57523"/>
    <cellStyle name="Обычный 3 63 2 3 5" xfId="57524"/>
    <cellStyle name="Обычный 3 63 2 4" xfId="57525"/>
    <cellStyle name="Обычный 3 63 2 4 2" xfId="57526"/>
    <cellStyle name="Обычный 3 63 2 4 2 2" xfId="57527"/>
    <cellStyle name="Обычный 3 63 2 4 2 2 2" xfId="57528"/>
    <cellStyle name="Обычный 3 63 2 4 2 3" xfId="57529"/>
    <cellStyle name="Обычный 3 63 2 4 3" xfId="57530"/>
    <cellStyle name="Обычный 3 63 2 4 3 2" xfId="57531"/>
    <cellStyle name="Обычный 3 63 2 4 4" xfId="57532"/>
    <cellStyle name="Обычный 3 63 2 5" xfId="57533"/>
    <cellStyle name="Обычный 3 63 2 5 2" xfId="57534"/>
    <cellStyle name="Обычный 3 63 2 5 2 2" xfId="57535"/>
    <cellStyle name="Обычный 3 63 2 5 3" xfId="57536"/>
    <cellStyle name="Обычный 3 63 2 6" xfId="57537"/>
    <cellStyle name="Обычный 3 63 2 6 2" xfId="57538"/>
    <cellStyle name="Обычный 3 63 2 7" xfId="57539"/>
    <cellStyle name="Обычный 3 63 3" xfId="57540"/>
    <cellStyle name="Обычный 3 63 3 2" xfId="57541"/>
    <cellStyle name="Обычный 3 63 3 2 2" xfId="57542"/>
    <cellStyle name="Обычный 3 63 3 2 2 2" xfId="57543"/>
    <cellStyle name="Обычный 3 63 3 2 2 2 2" xfId="57544"/>
    <cellStyle name="Обычный 3 63 3 2 2 3" xfId="57545"/>
    <cellStyle name="Обычный 3 63 3 2 3" xfId="57546"/>
    <cellStyle name="Обычный 3 63 3 2 3 2" xfId="57547"/>
    <cellStyle name="Обычный 3 63 3 2 4" xfId="57548"/>
    <cellStyle name="Обычный 3 63 3 3" xfId="57549"/>
    <cellStyle name="Обычный 3 63 3 3 2" xfId="57550"/>
    <cellStyle name="Обычный 3 63 3 3 2 2" xfId="57551"/>
    <cellStyle name="Обычный 3 63 3 3 3" xfId="57552"/>
    <cellStyle name="Обычный 3 63 3 4" xfId="57553"/>
    <cellStyle name="Обычный 3 63 3 4 2" xfId="57554"/>
    <cellStyle name="Обычный 3 63 3 5" xfId="57555"/>
    <cellStyle name="Обычный 3 63 4" xfId="57556"/>
    <cellStyle name="Обычный 3 63 4 2" xfId="57557"/>
    <cellStyle name="Обычный 3 63 4 2 2" xfId="57558"/>
    <cellStyle name="Обычный 3 63 4 2 2 2" xfId="57559"/>
    <cellStyle name="Обычный 3 63 4 2 2 2 2" xfId="57560"/>
    <cellStyle name="Обычный 3 63 4 2 2 3" xfId="57561"/>
    <cellStyle name="Обычный 3 63 4 2 3" xfId="57562"/>
    <cellStyle name="Обычный 3 63 4 2 3 2" xfId="57563"/>
    <cellStyle name="Обычный 3 63 4 2 4" xfId="57564"/>
    <cellStyle name="Обычный 3 63 4 3" xfId="57565"/>
    <cellStyle name="Обычный 3 63 4 3 2" xfId="57566"/>
    <cellStyle name="Обычный 3 63 4 3 2 2" xfId="57567"/>
    <cellStyle name="Обычный 3 63 4 3 3" xfId="57568"/>
    <cellStyle name="Обычный 3 63 4 4" xfId="57569"/>
    <cellStyle name="Обычный 3 63 4 4 2" xfId="57570"/>
    <cellStyle name="Обычный 3 63 4 5" xfId="57571"/>
    <cellStyle name="Обычный 3 63 5" xfId="57572"/>
    <cellStyle name="Обычный 3 63 5 2" xfId="57573"/>
    <cellStyle name="Обычный 3 63 5 2 2" xfId="57574"/>
    <cellStyle name="Обычный 3 63 5 2 2 2" xfId="57575"/>
    <cellStyle name="Обычный 3 63 5 2 3" xfId="57576"/>
    <cellStyle name="Обычный 3 63 5 3" xfId="57577"/>
    <cellStyle name="Обычный 3 63 5 3 2" xfId="57578"/>
    <cellStyle name="Обычный 3 63 5 4" xfId="57579"/>
    <cellStyle name="Обычный 3 63 6" xfId="57580"/>
    <cellStyle name="Обычный 3 63 6 2" xfId="57581"/>
    <cellStyle name="Обычный 3 63 6 2 2" xfId="57582"/>
    <cellStyle name="Обычный 3 63 6 3" xfId="57583"/>
    <cellStyle name="Обычный 3 63 7" xfId="57584"/>
    <cellStyle name="Обычный 3 63 7 2" xfId="57585"/>
    <cellStyle name="Обычный 3 63 8" xfId="57586"/>
    <cellStyle name="Обычный 3 64" xfId="57587"/>
    <cellStyle name="Обычный 3 64 2" xfId="57588"/>
    <cellStyle name="Обычный 3 64 2 2" xfId="57589"/>
    <cellStyle name="Обычный 3 64 2 2 2" xfId="57590"/>
    <cellStyle name="Обычный 3 64 2 2 2 2" xfId="57591"/>
    <cellStyle name="Обычный 3 64 2 2 2 2 2" xfId="57592"/>
    <cellStyle name="Обычный 3 64 2 2 2 2 2 2" xfId="57593"/>
    <cellStyle name="Обычный 3 64 2 2 2 2 3" xfId="57594"/>
    <cellStyle name="Обычный 3 64 2 2 2 3" xfId="57595"/>
    <cellStyle name="Обычный 3 64 2 2 2 3 2" xfId="57596"/>
    <cellStyle name="Обычный 3 64 2 2 2 4" xfId="57597"/>
    <cellStyle name="Обычный 3 64 2 2 3" xfId="57598"/>
    <cellStyle name="Обычный 3 64 2 2 3 2" xfId="57599"/>
    <cellStyle name="Обычный 3 64 2 2 3 2 2" xfId="57600"/>
    <cellStyle name="Обычный 3 64 2 2 3 3" xfId="57601"/>
    <cellStyle name="Обычный 3 64 2 2 4" xfId="57602"/>
    <cellStyle name="Обычный 3 64 2 2 4 2" xfId="57603"/>
    <cellStyle name="Обычный 3 64 2 2 5" xfId="57604"/>
    <cellStyle name="Обычный 3 64 2 3" xfId="57605"/>
    <cellStyle name="Обычный 3 64 2 3 2" xfId="57606"/>
    <cellStyle name="Обычный 3 64 2 3 2 2" xfId="57607"/>
    <cellStyle name="Обычный 3 64 2 3 2 2 2" xfId="57608"/>
    <cellStyle name="Обычный 3 64 2 3 2 2 2 2" xfId="57609"/>
    <cellStyle name="Обычный 3 64 2 3 2 2 3" xfId="57610"/>
    <cellStyle name="Обычный 3 64 2 3 2 3" xfId="57611"/>
    <cellStyle name="Обычный 3 64 2 3 2 3 2" xfId="57612"/>
    <cellStyle name="Обычный 3 64 2 3 2 4" xfId="57613"/>
    <cellStyle name="Обычный 3 64 2 3 3" xfId="57614"/>
    <cellStyle name="Обычный 3 64 2 3 3 2" xfId="57615"/>
    <cellStyle name="Обычный 3 64 2 3 3 2 2" xfId="57616"/>
    <cellStyle name="Обычный 3 64 2 3 3 3" xfId="57617"/>
    <cellStyle name="Обычный 3 64 2 3 4" xfId="57618"/>
    <cellStyle name="Обычный 3 64 2 3 4 2" xfId="57619"/>
    <cellStyle name="Обычный 3 64 2 3 5" xfId="57620"/>
    <cellStyle name="Обычный 3 64 2 4" xfId="57621"/>
    <cellStyle name="Обычный 3 64 2 4 2" xfId="57622"/>
    <cellStyle name="Обычный 3 64 2 4 2 2" xfId="57623"/>
    <cellStyle name="Обычный 3 64 2 4 2 2 2" xfId="57624"/>
    <cellStyle name="Обычный 3 64 2 4 2 3" xfId="57625"/>
    <cellStyle name="Обычный 3 64 2 4 3" xfId="57626"/>
    <cellStyle name="Обычный 3 64 2 4 3 2" xfId="57627"/>
    <cellStyle name="Обычный 3 64 2 4 4" xfId="57628"/>
    <cellStyle name="Обычный 3 64 2 5" xfId="57629"/>
    <cellStyle name="Обычный 3 64 2 5 2" xfId="57630"/>
    <cellStyle name="Обычный 3 64 2 5 2 2" xfId="57631"/>
    <cellStyle name="Обычный 3 64 2 5 3" xfId="57632"/>
    <cellStyle name="Обычный 3 64 2 6" xfId="57633"/>
    <cellStyle name="Обычный 3 64 2 6 2" xfId="57634"/>
    <cellStyle name="Обычный 3 64 2 7" xfId="57635"/>
    <cellStyle name="Обычный 3 64 3" xfId="57636"/>
    <cellStyle name="Обычный 3 64 3 2" xfId="57637"/>
    <cellStyle name="Обычный 3 64 3 2 2" xfId="57638"/>
    <cellStyle name="Обычный 3 64 3 2 2 2" xfId="57639"/>
    <cellStyle name="Обычный 3 64 3 2 2 2 2" xfId="57640"/>
    <cellStyle name="Обычный 3 64 3 2 2 3" xfId="57641"/>
    <cellStyle name="Обычный 3 64 3 2 3" xfId="57642"/>
    <cellStyle name="Обычный 3 64 3 2 3 2" xfId="57643"/>
    <cellStyle name="Обычный 3 64 3 2 4" xfId="57644"/>
    <cellStyle name="Обычный 3 64 3 3" xfId="57645"/>
    <cellStyle name="Обычный 3 64 3 3 2" xfId="57646"/>
    <cellStyle name="Обычный 3 64 3 3 2 2" xfId="57647"/>
    <cellStyle name="Обычный 3 64 3 3 3" xfId="57648"/>
    <cellStyle name="Обычный 3 64 3 4" xfId="57649"/>
    <cellStyle name="Обычный 3 64 3 4 2" xfId="57650"/>
    <cellStyle name="Обычный 3 64 3 5" xfId="57651"/>
    <cellStyle name="Обычный 3 64 4" xfId="57652"/>
    <cellStyle name="Обычный 3 64 4 2" xfId="57653"/>
    <cellStyle name="Обычный 3 64 4 2 2" xfId="57654"/>
    <cellStyle name="Обычный 3 64 4 2 2 2" xfId="57655"/>
    <cellStyle name="Обычный 3 64 4 2 2 2 2" xfId="57656"/>
    <cellStyle name="Обычный 3 64 4 2 2 3" xfId="57657"/>
    <cellStyle name="Обычный 3 64 4 2 3" xfId="57658"/>
    <cellStyle name="Обычный 3 64 4 2 3 2" xfId="57659"/>
    <cellStyle name="Обычный 3 64 4 2 4" xfId="57660"/>
    <cellStyle name="Обычный 3 64 4 3" xfId="57661"/>
    <cellStyle name="Обычный 3 64 4 3 2" xfId="57662"/>
    <cellStyle name="Обычный 3 64 4 3 2 2" xfId="57663"/>
    <cellStyle name="Обычный 3 64 4 3 3" xfId="57664"/>
    <cellStyle name="Обычный 3 64 4 4" xfId="57665"/>
    <cellStyle name="Обычный 3 64 4 4 2" xfId="57666"/>
    <cellStyle name="Обычный 3 64 4 5" xfId="57667"/>
    <cellStyle name="Обычный 3 64 5" xfId="57668"/>
    <cellStyle name="Обычный 3 64 5 2" xfId="57669"/>
    <cellStyle name="Обычный 3 64 5 2 2" xfId="57670"/>
    <cellStyle name="Обычный 3 64 5 2 2 2" xfId="57671"/>
    <cellStyle name="Обычный 3 64 5 2 3" xfId="57672"/>
    <cellStyle name="Обычный 3 64 5 3" xfId="57673"/>
    <cellStyle name="Обычный 3 64 5 3 2" xfId="57674"/>
    <cellStyle name="Обычный 3 64 5 4" xfId="57675"/>
    <cellStyle name="Обычный 3 64 6" xfId="57676"/>
    <cellStyle name="Обычный 3 64 6 2" xfId="57677"/>
    <cellStyle name="Обычный 3 64 6 2 2" xfId="57678"/>
    <cellStyle name="Обычный 3 64 6 3" xfId="57679"/>
    <cellStyle name="Обычный 3 64 7" xfId="57680"/>
    <cellStyle name="Обычный 3 64 7 2" xfId="57681"/>
    <cellStyle name="Обычный 3 64 8" xfId="57682"/>
    <cellStyle name="Обычный 3 65" xfId="57683"/>
    <cellStyle name="Обычный 3 65 2" xfId="57684"/>
    <cellStyle name="Обычный 3 65 2 2" xfId="57685"/>
    <cellStyle name="Обычный 3 65 2 2 2" xfId="57686"/>
    <cellStyle name="Обычный 3 65 2 2 2 2" xfId="57687"/>
    <cellStyle name="Обычный 3 65 2 2 2 2 2" xfId="57688"/>
    <cellStyle name="Обычный 3 65 2 2 2 2 2 2" xfId="57689"/>
    <cellStyle name="Обычный 3 65 2 2 2 2 3" xfId="57690"/>
    <cellStyle name="Обычный 3 65 2 2 2 3" xfId="57691"/>
    <cellStyle name="Обычный 3 65 2 2 2 3 2" xfId="57692"/>
    <cellStyle name="Обычный 3 65 2 2 2 4" xfId="57693"/>
    <cellStyle name="Обычный 3 65 2 2 3" xfId="57694"/>
    <cellStyle name="Обычный 3 65 2 2 3 2" xfId="57695"/>
    <cellStyle name="Обычный 3 65 2 2 3 2 2" xfId="57696"/>
    <cellStyle name="Обычный 3 65 2 2 3 3" xfId="57697"/>
    <cellStyle name="Обычный 3 65 2 2 4" xfId="57698"/>
    <cellStyle name="Обычный 3 65 2 2 4 2" xfId="57699"/>
    <cellStyle name="Обычный 3 65 2 2 5" xfId="57700"/>
    <cellStyle name="Обычный 3 65 2 3" xfId="57701"/>
    <cellStyle name="Обычный 3 65 2 3 2" xfId="57702"/>
    <cellStyle name="Обычный 3 65 2 3 2 2" xfId="57703"/>
    <cellStyle name="Обычный 3 65 2 3 2 2 2" xfId="57704"/>
    <cellStyle name="Обычный 3 65 2 3 2 2 2 2" xfId="57705"/>
    <cellStyle name="Обычный 3 65 2 3 2 2 3" xfId="57706"/>
    <cellStyle name="Обычный 3 65 2 3 2 3" xfId="57707"/>
    <cellStyle name="Обычный 3 65 2 3 2 3 2" xfId="57708"/>
    <cellStyle name="Обычный 3 65 2 3 2 4" xfId="57709"/>
    <cellStyle name="Обычный 3 65 2 3 3" xfId="57710"/>
    <cellStyle name="Обычный 3 65 2 3 3 2" xfId="57711"/>
    <cellStyle name="Обычный 3 65 2 3 3 2 2" xfId="57712"/>
    <cellStyle name="Обычный 3 65 2 3 3 3" xfId="57713"/>
    <cellStyle name="Обычный 3 65 2 3 4" xfId="57714"/>
    <cellStyle name="Обычный 3 65 2 3 4 2" xfId="57715"/>
    <cellStyle name="Обычный 3 65 2 3 5" xfId="57716"/>
    <cellStyle name="Обычный 3 65 2 4" xfId="57717"/>
    <cellStyle name="Обычный 3 65 2 4 2" xfId="57718"/>
    <cellStyle name="Обычный 3 65 2 4 2 2" xfId="57719"/>
    <cellStyle name="Обычный 3 65 2 4 2 2 2" xfId="57720"/>
    <cellStyle name="Обычный 3 65 2 4 2 3" xfId="57721"/>
    <cellStyle name="Обычный 3 65 2 4 3" xfId="57722"/>
    <cellStyle name="Обычный 3 65 2 4 3 2" xfId="57723"/>
    <cellStyle name="Обычный 3 65 2 4 4" xfId="57724"/>
    <cellStyle name="Обычный 3 65 2 5" xfId="57725"/>
    <cellStyle name="Обычный 3 65 2 5 2" xfId="57726"/>
    <cellStyle name="Обычный 3 65 2 5 2 2" xfId="57727"/>
    <cellStyle name="Обычный 3 65 2 5 3" xfId="57728"/>
    <cellStyle name="Обычный 3 65 2 6" xfId="57729"/>
    <cellStyle name="Обычный 3 65 2 6 2" xfId="57730"/>
    <cellStyle name="Обычный 3 65 2 7" xfId="57731"/>
    <cellStyle name="Обычный 3 65 3" xfId="57732"/>
    <cellStyle name="Обычный 3 65 3 2" xfId="57733"/>
    <cellStyle name="Обычный 3 65 3 2 2" xfId="57734"/>
    <cellStyle name="Обычный 3 65 3 2 2 2" xfId="57735"/>
    <cellStyle name="Обычный 3 65 3 2 2 2 2" xfId="57736"/>
    <cellStyle name="Обычный 3 65 3 2 2 3" xfId="57737"/>
    <cellStyle name="Обычный 3 65 3 2 3" xfId="57738"/>
    <cellStyle name="Обычный 3 65 3 2 3 2" xfId="57739"/>
    <cellStyle name="Обычный 3 65 3 2 4" xfId="57740"/>
    <cellStyle name="Обычный 3 65 3 3" xfId="57741"/>
    <cellStyle name="Обычный 3 65 3 3 2" xfId="57742"/>
    <cellStyle name="Обычный 3 65 3 3 2 2" xfId="57743"/>
    <cellStyle name="Обычный 3 65 3 3 3" xfId="57744"/>
    <cellStyle name="Обычный 3 65 3 4" xfId="57745"/>
    <cellStyle name="Обычный 3 65 3 4 2" xfId="57746"/>
    <cellStyle name="Обычный 3 65 3 5" xfId="57747"/>
    <cellStyle name="Обычный 3 65 4" xfId="57748"/>
    <cellStyle name="Обычный 3 65 4 2" xfId="57749"/>
    <cellStyle name="Обычный 3 65 4 2 2" xfId="57750"/>
    <cellStyle name="Обычный 3 65 4 2 2 2" xfId="57751"/>
    <cellStyle name="Обычный 3 65 4 2 2 2 2" xfId="57752"/>
    <cellStyle name="Обычный 3 65 4 2 2 3" xfId="57753"/>
    <cellStyle name="Обычный 3 65 4 2 3" xfId="57754"/>
    <cellStyle name="Обычный 3 65 4 2 3 2" xfId="57755"/>
    <cellStyle name="Обычный 3 65 4 2 4" xfId="57756"/>
    <cellStyle name="Обычный 3 65 4 3" xfId="57757"/>
    <cellStyle name="Обычный 3 65 4 3 2" xfId="57758"/>
    <cellStyle name="Обычный 3 65 4 3 2 2" xfId="57759"/>
    <cellStyle name="Обычный 3 65 4 3 3" xfId="57760"/>
    <cellStyle name="Обычный 3 65 4 4" xfId="57761"/>
    <cellStyle name="Обычный 3 65 4 4 2" xfId="57762"/>
    <cellStyle name="Обычный 3 65 4 5" xfId="57763"/>
    <cellStyle name="Обычный 3 65 5" xfId="57764"/>
    <cellStyle name="Обычный 3 65 5 2" xfId="57765"/>
    <cellStyle name="Обычный 3 65 5 2 2" xfId="57766"/>
    <cellStyle name="Обычный 3 65 5 2 2 2" xfId="57767"/>
    <cellStyle name="Обычный 3 65 5 2 3" xfId="57768"/>
    <cellStyle name="Обычный 3 65 5 3" xfId="57769"/>
    <cellStyle name="Обычный 3 65 5 3 2" xfId="57770"/>
    <cellStyle name="Обычный 3 65 5 4" xfId="57771"/>
    <cellStyle name="Обычный 3 65 6" xfId="57772"/>
    <cellStyle name="Обычный 3 65 6 2" xfId="57773"/>
    <cellStyle name="Обычный 3 65 6 2 2" xfId="57774"/>
    <cellStyle name="Обычный 3 65 6 3" xfId="57775"/>
    <cellStyle name="Обычный 3 65 7" xfId="57776"/>
    <cellStyle name="Обычный 3 65 7 2" xfId="57777"/>
    <cellStyle name="Обычный 3 65 8" xfId="57778"/>
    <cellStyle name="Обычный 3 66" xfId="57779"/>
    <cellStyle name="Обычный 3 66 2" xfId="57780"/>
    <cellStyle name="Обычный 3 66 2 2" xfId="57781"/>
    <cellStyle name="Обычный 3 66 2 2 2" xfId="57782"/>
    <cellStyle name="Обычный 3 66 2 2 2 2" xfId="57783"/>
    <cellStyle name="Обычный 3 66 2 2 2 2 2" xfId="57784"/>
    <cellStyle name="Обычный 3 66 2 2 2 2 2 2" xfId="57785"/>
    <cellStyle name="Обычный 3 66 2 2 2 2 3" xfId="57786"/>
    <cellStyle name="Обычный 3 66 2 2 2 3" xfId="57787"/>
    <cellStyle name="Обычный 3 66 2 2 2 3 2" xfId="57788"/>
    <cellStyle name="Обычный 3 66 2 2 2 4" xfId="57789"/>
    <cellStyle name="Обычный 3 66 2 2 3" xfId="57790"/>
    <cellStyle name="Обычный 3 66 2 2 3 2" xfId="57791"/>
    <cellStyle name="Обычный 3 66 2 2 3 2 2" xfId="57792"/>
    <cellStyle name="Обычный 3 66 2 2 3 3" xfId="57793"/>
    <cellStyle name="Обычный 3 66 2 2 4" xfId="57794"/>
    <cellStyle name="Обычный 3 66 2 2 4 2" xfId="57795"/>
    <cellStyle name="Обычный 3 66 2 2 5" xfId="57796"/>
    <cellStyle name="Обычный 3 66 2 3" xfId="57797"/>
    <cellStyle name="Обычный 3 66 2 3 2" xfId="57798"/>
    <cellStyle name="Обычный 3 66 2 3 2 2" xfId="57799"/>
    <cellStyle name="Обычный 3 66 2 3 2 2 2" xfId="57800"/>
    <cellStyle name="Обычный 3 66 2 3 2 2 2 2" xfId="57801"/>
    <cellStyle name="Обычный 3 66 2 3 2 2 3" xfId="57802"/>
    <cellStyle name="Обычный 3 66 2 3 2 3" xfId="57803"/>
    <cellStyle name="Обычный 3 66 2 3 2 3 2" xfId="57804"/>
    <cellStyle name="Обычный 3 66 2 3 2 4" xfId="57805"/>
    <cellStyle name="Обычный 3 66 2 3 3" xfId="57806"/>
    <cellStyle name="Обычный 3 66 2 3 3 2" xfId="57807"/>
    <cellStyle name="Обычный 3 66 2 3 3 2 2" xfId="57808"/>
    <cellStyle name="Обычный 3 66 2 3 3 3" xfId="57809"/>
    <cellStyle name="Обычный 3 66 2 3 4" xfId="57810"/>
    <cellStyle name="Обычный 3 66 2 3 4 2" xfId="57811"/>
    <cellStyle name="Обычный 3 66 2 3 5" xfId="57812"/>
    <cellStyle name="Обычный 3 66 2 4" xfId="57813"/>
    <cellStyle name="Обычный 3 66 2 4 2" xfId="57814"/>
    <cellStyle name="Обычный 3 66 2 4 2 2" xfId="57815"/>
    <cellStyle name="Обычный 3 66 2 4 2 2 2" xfId="57816"/>
    <cellStyle name="Обычный 3 66 2 4 2 3" xfId="57817"/>
    <cellStyle name="Обычный 3 66 2 4 3" xfId="57818"/>
    <cellStyle name="Обычный 3 66 2 4 3 2" xfId="57819"/>
    <cellStyle name="Обычный 3 66 2 4 4" xfId="57820"/>
    <cellStyle name="Обычный 3 66 2 5" xfId="57821"/>
    <cellStyle name="Обычный 3 66 2 5 2" xfId="57822"/>
    <cellStyle name="Обычный 3 66 2 5 2 2" xfId="57823"/>
    <cellStyle name="Обычный 3 66 2 5 3" xfId="57824"/>
    <cellStyle name="Обычный 3 66 2 6" xfId="57825"/>
    <cellStyle name="Обычный 3 66 2 6 2" xfId="57826"/>
    <cellStyle name="Обычный 3 66 2 7" xfId="57827"/>
    <cellStyle name="Обычный 3 66 3" xfId="57828"/>
    <cellStyle name="Обычный 3 66 3 2" xfId="57829"/>
    <cellStyle name="Обычный 3 66 3 2 2" xfId="57830"/>
    <cellStyle name="Обычный 3 66 3 2 2 2" xfId="57831"/>
    <cellStyle name="Обычный 3 66 3 2 2 2 2" xfId="57832"/>
    <cellStyle name="Обычный 3 66 3 2 2 3" xfId="57833"/>
    <cellStyle name="Обычный 3 66 3 2 3" xfId="57834"/>
    <cellStyle name="Обычный 3 66 3 2 3 2" xfId="57835"/>
    <cellStyle name="Обычный 3 66 3 2 4" xfId="57836"/>
    <cellStyle name="Обычный 3 66 3 3" xfId="57837"/>
    <cellStyle name="Обычный 3 66 3 3 2" xfId="57838"/>
    <cellStyle name="Обычный 3 66 3 3 2 2" xfId="57839"/>
    <cellStyle name="Обычный 3 66 3 3 3" xfId="57840"/>
    <cellStyle name="Обычный 3 66 3 4" xfId="57841"/>
    <cellStyle name="Обычный 3 66 3 4 2" xfId="57842"/>
    <cellStyle name="Обычный 3 66 3 5" xfId="57843"/>
    <cellStyle name="Обычный 3 66 4" xfId="57844"/>
    <cellStyle name="Обычный 3 66 4 2" xfId="57845"/>
    <cellStyle name="Обычный 3 66 4 2 2" xfId="57846"/>
    <cellStyle name="Обычный 3 66 4 2 2 2" xfId="57847"/>
    <cellStyle name="Обычный 3 66 4 2 2 2 2" xfId="57848"/>
    <cellStyle name="Обычный 3 66 4 2 2 3" xfId="57849"/>
    <cellStyle name="Обычный 3 66 4 2 3" xfId="57850"/>
    <cellStyle name="Обычный 3 66 4 2 3 2" xfId="57851"/>
    <cellStyle name="Обычный 3 66 4 2 4" xfId="57852"/>
    <cellStyle name="Обычный 3 66 4 3" xfId="57853"/>
    <cellStyle name="Обычный 3 66 4 3 2" xfId="57854"/>
    <cellStyle name="Обычный 3 66 4 3 2 2" xfId="57855"/>
    <cellStyle name="Обычный 3 66 4 3 3" xfId="57856"/>
    <cellStyle name="Обычный 3 66 4 4" xfId="57857"/>
    <cellStyle name="Обычный 3 66 4 4 2" xfId="57858"/>
    <cellStyle name="Обычный 3 66 4 5" xfId="57859"/>
    <cellStyle name="Обычный 3 66 5" xfId="57860"/>
    <cellStyle name="Обычный 3 66 5 2" xfId="57861"/>
    <cellStyle name="Обычный 3 66 5 2 2" xfId="57862"/>
    <cellStyle name="Обычный 3 66 5 2 2 2" xfId="57863"/>
    <cellStyle name="Обычный 3 66 5 2 3" xfId="57864"/>
    <cellStyle name="Обычный 3 66 5 3" xfId="57865"/>
    <cellStyle name="Обычный 3 66 5 3 2" xfId="57866"/>
    <cellStyle name="Обычный 3 66 5 4" xfId="57867"/>
    <cellStyle name="Обычный 3 66 6" xfId="57868"/>
    <cellStyle name="Обычный 3 66 6 2" xfId="57869"/>
    <cellStyle name="Обычный 3 66 6 2 2" xfId="57870"/>
    <cellStyle name="Обычный 3 66 6 3" xfId="57871"/>
    <cellStyle name="Обычный 3 66 7" xfId="57872"/>
    <cellStyle name="Обычный 3 66 7 2" xfId="57873"/>
    <cellStyle name="Обычный 3 66 8" xfId="57874"/>
    <cellStyle name="Обычный 3 67" xfId="57875"/>
    <cellStyle name="Обычный 3 67 2" xfId="57876"/>
    <cellStyle name="Обычный 3 67 2 2" xfId="57877"/>
    <cellStyle name="Обычный 3 67 2 2 2" xfId="57878"/>
    <cellStyle name="Обычный 3 67 2 2 2 2" xfId="57879"/>
    <cellStyle name="Обычный 3 67 2 2 2 2 2" xfId="57880"/>
    <cellStyle name="Обычный 3 67 2 2 2 2 2 2" xfId="57881"/>
    <cellStyle name="Обычный 3 67 2 2 2 2 3" xfId="57882"/>
    <cellStyle name="Обычный 3 67 2 2 2 3" xfId="57883"/>
    <cellStyle name="Обычный 3 67 2 2 2 3 2" xfId="57884"/>
    <cellStyle name="Обычный 3 67 2 2 2 4" xfId="57885"/>
    <cellStyle name="Обычный 3 67 2 2 3" xfId="57886"/>
    <cellStyle name="Обычный 3 67 2 2 3 2" xfId="57887"/>
    <cellStyle name="Обычный 3 67 2 2 3 2 2" xfId="57888"/>
    <cellStyle name="Обычный 3 67 2 2 3 3" xfId="57889"/>
    <cellStyle name="Обычный 3 67 2 2 4" xfId="57890"/>
    <cellStyle name="Обычный 3 67 2 2 4 2" xfId="57891"/>
    <cellStyle name="Обычный 3 67 2 2 5" xfId="57892"/>
    <cellStyle name="Обычный 3 67 2 3" xfId="57893"/>
    <cellStyle name="Обычный 3 67 2 3 2" xfId="57894"/>
    <cellStyle name="Обычный 3 67 2 3 2 2" xfId="57895"/>
    <cellStyle name="Обычный 3 67 2 3 2 2 2" xfId="57896"/>
    <cellStyle name="Обычный 3 67 2 3 2 2 2 2" xfId="57897"/>
    <cellStyle name="Обычный 3 67 2 3 2 2 3" xfId="57898"/>
    <cellStyle name="Обычный 3 67 2 3 2 3" xfId="57899"/>
    <cellStyle name="Обычный 3 67 2 3 2 3 2" xfId="57900"/>
    <cellStyle name="Обычный 3 67 2 3 2 4" xfId="57901"/>
    <cellStyle name="Обычный 3 67 2 3 3" xfId="57902"/>
    <cellStyle name="Обычный 3 67 2 3 3 2" xfId="57903"/>
    <cellStyle name="Обычный 3 67 2 3 3 2 2" xfId="57904"/>
    <cellStyle name="Обычный 3 67 2 3 3 3" xfId="57905"/>
    <cellStyle name="Обычный 3 67 2 3 4" xfId="57906"/>
    <cellStyle name="Обычный 3 67 2 3 4 2" xfId="57907"/>
    <cellStyle name="Обычный 3 67 2 3 5" xfId="57908"/>
    <cellStyle name="Обычный 3 67 2 4" xfId="57909"/>
    <cellStyle name="Обычный 3 67 2 4 2" xfId="57910"/>
    <cellStyle name="Обычный 3 67 2 4 2 2" xfId="57911"/>
    <cellStyle name="Обычный 3 67 2 4 2 2 2" xfId="57912"/>
    <cellStyle name="Обычный 3 67 2 4 2 3" xfId="57913"/>
    <cellStyle name="Обычный 3 67 2 4 3" xfId="57914"/>
    <cellStyle name="Обычный 3 67 2 4 3 2" xfId="57915"/>
    <cellStyle name="Обычный 3 67 2 4 4" xfId="57916"/>
    <cellStyle name="Обычный 3 67 2 5" xfId="57917"/>
    <cellStyle name="Обычный 3 67 2 5 2" xfId="57918"/>
    <cellStyle name="Обычный 3 67 2 5 2 2" xfId="57919"/>
    <cellStyle name="Обычный 3 67 2 5 3" xfId="57920"/>
    <cellStyle name="Обычный 3 67 2 6" xfId="57921"/>
    <cellStyle name="Обычный 3 67 2 6 2" xfId="57922"/>
    <cellStyle name="Обычный 3 67 2 7" xfId="57923"/>
    <cellStyle name="Обычный 3 67 3" xfId="57924"/>
    <cellStyle name="Обычный 3 67 3 2" xfId="57925"/>
    <cellStyle name="Обычный 3 67 3 2 2" xfId="57926"/>
    <cellStyle name="Обычный 3 67 3 2 2 2" xfId="57927"/>
    <cellStyle name="Обычный 3 67 3 2 2 2 2" xfId="57928"/>
    <cellStyle name="Обычный 3 67 3 2 2 3" xfId="57929"/>
    <cellStyle name="Обычный 3 67 3 2 3" xfId="57930"/>
    <cellStyle name="Обычный 3 67 3 2 3 2" xfId="57931"/>
    <cellStyle name="Обычный 3 67 3 2 4" xfId="57932"/>
    <cellStyle name="Обычный 3 67 3 3" xfId="57933"/>
    <cellStyle name="Обычный 3 67 3 3 2" xfId="57934"/>
    <cellStyle name="Обычный 3 67 3 3 2 2" xfId="57935"/>
    <cellStyle name="Обычный 3 67 3 3 3" xfId="57936"/>
    <cellStyle name="Обычный 3 67 3 4" xfId="57937"/>
    <cellStyle name="Обычный 3 67 3 4 2" xfId="57938"/>
    <cellStyle name="Обычный 3 67 3 5" xfId="57939"/>
    <cellStyle name="Обычный 3 67 4" xfId="57940"/>
    <cellStyle name="Обычный 3 67 4 2" xfId="57941"/>
    <cellStyle name="Обычный 3 67 4 2 2" xfId="57942"/>
    <cellStyle name="Обычный 3 67 4 2 2 2" xfId="57943"/>
    <cellStyle name="Обычный 3 67 4 2 2 2 2" xfId="57944"/>
    <cellStyle name="Обычный 3 67 4 2 2 3" xfId="57945"/>
    <cellStyle name="Обычный 3 67 4 2 3" xfId="57946"/>
    <cellStyle name="Обычный 3 67 4 2 3 2" xfId="57947"/>
    <cellStyle name="Обычный 3 67 4 2 4" xfId="57948"/>
    <cellStyle name="Обычный 3 67 4 3" xfId="57949"/>
    <cellStyle name="Обычный 3 67 4 3 2" xfId="57950"/>
    <cellStyle name="Обычный 3 67 4 3 2 2" xfId="57951"/>
    <cellStyle name="Обычный 3 67 4 3 3" xfId="57952"/>
    <cellStyle name="Обычный 3 67 4 4" xfId="57953"/>
    <cellStyle name="Обычный 3 67 4 4 2" xfId="57954"/>
    <cellStyle name="Обычный 3 67 4 5" xfId="57955"/>
    <cellStyle name="Обычный 3 67 5" xfId="57956"/>
    <cellStyle name="Обычный 3 67 5 2" xfId="57957"/>
    <cellStyle name="Обычный 3 67 5 2 2" xfId="57958"/>
    <cellStyle name="Обычный 3 67 5 2 2 2" xfId="57959"/>
    <cellStyle name="Обычный 3 67 5 2 3" xfId="57960"/>
    <cellStyle name="Обычный 3 67 5 3" xfId="57961"/>
    <cellStyle name="Обычный 3 67 5 3 2" xfId="57962"/>
    <cellStyle name="Обычный 3 67 5 4" xfId="57963"/>
    <cellStyle name="Обычный 3 67 6" xfId="57964"/>
    <cellStyle name="Обычный 3 67 6 2" xfId="57965"/>
    <cellStyle name="Обычный 3 67 6 2 2" xfId="57966"/>
    <cellStyle name="Обычный 3 67 6 3" xfId="57967"/>
    <cellStyle name="Обычный 3 67 7" xfId="57968"/>
    <cellStyle name="Обычный 3 67 7 2" xfId="57969"/>
    <cellStyle name="Обычный 3 67 8" xfId="57970"/>
    <cellStyle name="Обычный 3 68" xfId="57971"/>
    <cellStyle name="Обычный 3 68 2" xfId="57972"/>
    <cellStyle name="Обычный 3 68 2 2" xfId="57973"/>
    <cellStyle name="Обычный 3 68 2 2 2" xfId="57974"/>
    <cellStyle name="Обычный 3 68 2 2 2 2" xfId="57975"/>
    <cellStyle name="Обычный 3 68 2 2 2 2 2" xfId="57976"/>
    <cellStyle name="Обычный 3 68 2 2 2 3" xfId="57977"/>
    <cellStyle name="Обычный 3 68 2 2 3" xfId="57978"/>
    <cellStyle name="Обычный 3 68 2 2 3 2" xfId="57979"/>
    <cellStyle name="Обычный 3 68 2 2 4" xfId="57980"/>
    <cellStyle name="Обычный 3 68 2 3" xfId="57981"/>
    <cellStyle name="Обычный 3 68 2 3 2" xfId="57982"/>
    <cellStyle name="Обычный 3 68 2 3 2 2" xfId="57983"/>
    <cellStyle name="Обычный 3 68 2 3 3" xfId="57984"/>
    <cellStyle name="Обычный 3 68 2 4" xfId="57985"/>
    <cellStyle name="Обычный 3 68 2 4 2" xfId="57986"/>
    <cellStyle name="Обычный 3 68 2 5" xfId="57987"/>
    <cellStyle name="Обычный 3 68 3" xfId="57988"/>
    <cellStyle name="Обычный 3 68 3 2" xfId="57989"/>
    <cellStyle name="Обычный 3 68 3 2 2" xfId="57990"/>
    <cellStyle name="Обычный 3 68 3 2 2 2" xfId="57991"/>
    <cellStyle name="Обычный 3 68 3 2 2 2 2" xfId="57992"/>
    <cellStyle name="Обычный 3 68 3 2 2 3" xfId="57993"/>
    <cellStyle name="Обычный 3 68 3 2 3" xfId="57994"/>
    <cellStyle name="Обычный 3 68 3 2 3 2" xfId="57995"/>
    <cellStyle name="Обычный 3 68 3 2 4" xfId="57996"/>
    <cellStyle name="Обычный 3 68 3 3" xfId="57997"/>
    <cellStyle name="Обычный 3 68 3 3 2" xfId="57998"/>
    <cellStyle name="Обычный 3 68 3 3 2 2" xfId="57999"/>
    <cellStyle name="Обычный 3 68 3 3 3" xfId="58000"/>
    <cellStyle name="Обычный 3 68 3 4" xfId="58001"/>
    <cellStyle name="Обычный 3 68 3 4 2" xfId="58002"/>
    <cellStyle name="Обычный 3 68 3 5" xfId="58003"/>
    <cellStyle name="Обычный 3 68 4" xfId="58004"/>
    <cellStyle name="Обычный 3 68 4 2" xfId="58005"/>
    <cellStyle name="Обычный 3 68 4 2 2" xfId="58006"/>
    <cellStyle name="Обычный 3 68 4 2 2 2" xfId="58007"/>
    <cellStyle name="Обычный 3 68 4 2 3" xfId="58008"/>
    <cellStyle name="Обычный 3 68 4 3" xfId="58009"/>
    <cellStyle name="Обычный 3 68 4 3 2" xfId="58010"/>
    <cellStyle name="Обычный 3 68 4 4" xfId="58011"/>
    <cellStyle name="Обычный 3 68 5" xfId="58012"/>
    <cellStyle name="Обычный 3 68 5 2" xfId="58013"/>
    <cellStyle name="Обычный 3 68 5 2 2" xfId="58014"/>
    <cellStyle name="Обычный 3 68 5 3" xfId="58015"/>
    <cellStyle name="Обычный 3 68 6" xfId="58016"/>
    <cellStyle name="Обычный 3 68 6 2" xfId="58017"/>
    <cellStyle name="Обычный 3 68 7" xfId="58018"/>
    <cellStyle name="Обычный 3 69" xfId="58019"/>
    <cellStyle name="Обычный 3 69 2" xfId="58020"/>
    <cellStyle name="Обычный 3 69 2 2" xfId="58021"/>
    <cellStyle name="Обычный 3 69 2 2 2" xfId="58022"/>
    <cellStyle name="Обычный 3 69 2 2 2 2" xfId="58023"/>
    <cellStyle name="Обычный 3 69 2 2 2 2 2" xfId="58024"/>
    <cellStyle name="Обычный 3 69 2 2 2 3" xfId="58025"/>
    <cellStyle name="Обычный 3 69 2 2 3" xfId="58026"/>
    <cellStyle name="Обычный 3 69 2 2 3 2" xfId="58027"/>
    <cellStyle name="Обычный 3 69 2 2 4" xfId="58028"/>
    <cellStyle name="Обычный 3 69 2 3" xfId="58029"/>
    <cellStyle name="Обычный 3 69 2 3 2" xfId="58030"/>
    <cellStyle name="Обычный 3 69 2 3 2 2" xfId="58031"/>
    <cellStyle name="Обычный 3 69 2 3 3" xfId="58032"/>
    <cellStyle name="Обычный 3 69 2 4" xfId="58033"/>
    <cellStyle name="Обычный 3 69 2 4 2" xfId="58034"/>
    <cellStyle name="Обычный 3 69 2 5" xfId="58035"/>
    <cellStyle name="Обычный 3 69 3" xfId="58036"/>
    <cellStyle name="Обычный 3 69 3 2" xfId="58037"/>
    <cellStyle name="Обычный 3 69 3 2 2" xfId="58038"/>
    <cellStyle name="Обычный 3 69 3 2 2 2" xfId="58039"/>
    <cellStyle name="Обычный 3 69 3 2 2 2 2" xfId="58040"/>
    <cellStyle name="Обычный 3 69 3 2 2 3" xfId="58041"/>
    <cellStyle name="Обычный 3 69 3 2 3" xfId="58042"/>
    <cellStyle name="Обычный 3 69 3 2 3 2" xfId="58043"/>
    <cellStyle name="Обычный 3 69 3 2 4" xfId="58044"/>
    <cellStyle name="Обычный 3 69 3 3" xfId="58045"/>
    <cellStyle name="Обычный 3 69 3 3 2" xfId="58046"/>
    <cellStyle name="Обычный 3 69 3 3 2 2" xfId="58047"/>
    <cellStyle name="Обычный 3 69 3 3 3" xfId="58048"/>
    <cellStyle name="Обычный 3 69 3 4" xfId="58049"/>
    <cellStyle name="Обычный 3 69 3 4 2" xfId="58050"/>
    <cellStyle name="Обычный 3 69 3 5" xfId="58051"/>
    <cellStyle name="Обычный 3 69 4" xfId="58052"/>
    <cellStyle name="Обычный 3 69 4 2" xfId="58053"/>
    <cellStyle name="Обычный 3 69 4 2 2" xfId="58054"/>
    <cellStyle name="Обычный 3 69 4 2 2 2" xfId="58055"/>
    <cellStyle name="Обычный 3 69 4 2 3" xfId="58056"/>
    <cellStyle name="Обычный 3 69 4 3" xfId="58057"/>
    <cellStyle name="Обычный 3 69 4 3 2" xfId="58058"/>
    <cellStyle name="Обычный 3 69 4 4" xfId="58059"/>
    <cellStyle name="Обычный 3 69 5" xfId="58060"/>
    <cellStyle name="Обычный 3 69 5 2" xfId="58061"/>
    <cellStyle name="Обычный 3 69 5 2 2" xfId="58062"/>
    <cellStyle name="Обычный 3 69 5 3" xfId="58063"/>
    <cellStyle name="Обычный 3 69 6" xfId="58064"/>
    <cellStyle name="Обычный 3 69 6 2" xfId="58065"/>
    <cellStyle name="Обычный 3 69 7" xfId="58066"/>
    <cellStyle name="Обычный 3 7" xfId="58067"/>
    <cellStyle name="Обычный 3 70" xfId="58068"/>
    <cellStyle name="Обычный 3 70 2" xfId="58069"/>
    <cellStyle name="Обычный 3 70 2 2" xfId="58070"/>
    <cellStyle name="Обычный 3 70 2 2 2" xfId="58071"/>
    <cellStyle name="Обычный 3 70 2 2 2 2" xfId="58072"/>
    <cellStyle name="Обычный 3 70 2 2 3" xfId="58073"/>
    <cellStyle name="Обычный 3 70 2 3" xfId="58074"/>
    <cellStyle name="Обычный 3 70 2 3 2" xfId="58075"/>
    <cellStyle name="Обычный 3 70 2 4" xfId="58076"/>
    <cellStyle name="Обычный 3 70 3" xfId="58077"/>
    <cellStyle name="Обычный 3 70 3 2" xfId="58078"/>
    <cellStyle name="Обычный 3 70 3 2 2" xfId="58079"/>
    <cellStyle name="Обычный 3 70 3 3" xfId="58080"/>
    <cellStyle name="Обычный 3 70 4" xfId="58081"/>
    <cellStyle name="Обычный 3 70 4 2" xfId="58082"/>
    <cellStyle name="Обычный 3 70 5" xfId="58083"/>
    <cellStyle name="Обычный 3 71" xfId="58084"/>
    <cellStyle name="Обычный 3 71 2" xfId="58085"/>
    <cellStyle name="Обычный 3 71 2 2" xfId="58086"/>
    <cellStyle name="Обычный 3 71 2 2 2" xfId="58087"/>
    <cellStyle name="Обычный 3 71 2 2 2 2" xfId="58088"/>
    <cellStyle name="Обычный 3 71 2 2 3" xfId="58089"/>
    <cellStyle name="Обычный 3 71 2 3" xfId="58090"/>
    <cellStyle name="Обычный 3 71 2 3 2" xfId="58091"/>
    <cellStyle name="Обычный 3 71 2 4" xfId="58092"/>
    <cellStyle name="Обычный 3 71 3" xfId="58093"/>
    <cellStyle name="Обычный 3 71 3 2" xfId="58094"/>
    <cellStyle name="Обычный 3 71 3 2 2" xfId="58095"/>
    <cellStyle name="Обычный 3 71 3 3" xfId="58096"/>
    <cellStyle name="Обычный 3 71 4" xfId="58097"/>
    <cellStyle name="Обычный 3 71 4 2" xfId="58098"/>
    <cellStyle name="Обычный 3 71 5" xfId="58099"/>
    <cellStyle name="Обычный 3 72" xfId="58100"/>
    <cellStyle name="Обычный 3 72 2" xfId="58101"/>
    <cellStyle name="Обычный 3 72 2 2" xfId="58102"/>
    <cellStyle name="Обычный 3 72 2 2 2" xfId="58103"/>
    <cellStyle name="Обычный 3 72 2 3" xfId="58104"/>
    <cellStyle name="Обычный 3 72 3" xfId="58105"/>
    <cellStyle name="Обычный 3 72 3 2" xfId="58106"/>
    <cellStyle name="Обычный 3 72 4" xfId="58107"/>
    <cellStyle name="Обычный 3 73" xfId="58108"/>
    <cellStyle name="Обычный 3 73 2" xfId="58109"/>
    <cellStyle name="Обычный 3 73 2 2" xfId="58110"/>
    <cellStyle name="Обычный 3 73 3" xfId="58111"/>
    <cellStyle name="Обычный 3 74" xfId="58112"/>
    <cellStyle name="Обычный 3 74 2" xfId="58113"/>
    <cellStyle name="Обычный 3 75" xfId="58114"/>
    <cellStyle name="Обычный 3 76" xfId="58115"/>
    <cellStyle name="Обычный 3 8" xfId="58116"/>
    <cellStyle name="Обычный 3 9" xfId="58117"/>
    <cellStyle name="Обычный 3 9 10" xfId="58118"/>
    <cellStyle name="Обычный 3 9 10 2" xfId="58119"/>
    <cellStyle name="Обычный 3 9 10 2 2" xfId="58120"/>
    <cellStyle name="Обычный 3 9 10 2 2 2" xfId="58121"/>
    <cellStyle name="Обычный 3 9 10 2 2 2 2" xfId="58122"/>
    <cellStyle name="Обычный 3 9 10 2 2 2 2 2" xfId="58123"/>
    <cellStyle name="Обычный 3 9 10 2 2 2 2 2 2" xfId="58124"/>
    <cellStyle name="Обычный 3 9 10 2 2 2 2 3" xfId="58125"/>
    <cellStyle name="Обычный 3 9 10 2 2 2 3" xfId="58126"/>
    <cellStyle name="Обычный 3 9 10 2 2 2 3 2" xfId="58127"/>
    <cellStyle name="Обычный 3 9 10 2 2 2 4" xfId="58128"/>
    <cellStyle name="Обычный 3 9 10 2 2 3" xfId="58129"/>
    <cellStyle name="Обычный 3 9 10 2 2 3 2" xfId="58130"/>
    <cellStyle name="Обычный 3 9 10 2 2 3 2 2" xfId="58131"/>
    <cellStyle name="Обычный 3 9 10 2 2 3 3" xfId="58132"/>
    <cellStyle name="Обычный 3 9 10 2 2 4" xfId="58133"/>
    <cellStyle name="Обычный 3 9 10 2 2 4 2" xfId="58134"/>
    <cellStyle name="Обычный 3 9 10 2 2 5" xfId="58135"/>
    <cellStyle name="Обычный 3 9 10 2 3" xfId="58136"/>
    <cellStyle name="Обычный 3 9 10 2 3 2" xfId="58137"/>
    <cellStyle name="Обычный 3 9 10 2 3 2 2" xfId="58138"/>
    <cellStyle name="Обычный 3 9 10 2 3 2 2 2" xfId="58139"/>
    <cellStyle name="Обычный 3 9 10 2 3 2 2 2 2" xfId="58140"/>
    <cellStyle name="Обычный 3 9 10 2 3 2 2 3" xfId="58141"/>
    <cellStyle name="Обычный 3 9 10 2 3 2 3" xfId="58142"/>
    <cellStyle name="Обычный 3 9 10 2 3 2 3 2" xfId="58143"/>
    <cellStyle name="Обычный 3 9 10 2 3 2 4" xfId="58144"/>
    <cellStyle name="Обычный 3 9 10 2 3 3" xfId="58145"/>
    <cellStyle name="Обычный 3 9 10 2 3 3 2" xfId="58146"/>
    <cellStyle name="Обычный 3 9 10 2 3 3 2 2" xfId="58147"/>
    <cellStyle name="Обычный 3 9 10 2 3 3 3" xfId="58148"/>
    <cellStyle name="Обычный 3 9 10 2 3 4" xfId="58149"/>
    <cellStyle name="Обычный 3 9 10 2 3 4 2" xfId="58150"/>
    <cellStyle name="Обычный 3 9 10 2 3 5" xfId="58151"/>
    <cellStyle name="Обычный 3 9 10 2 4" xfId="58152"/>
    <cellStyle name="Обычный 3 9 10 2 4 2" xfId="58153"/>
    <cellStyle name="Обычный 3 9 10 2 4 2 2" xfId="58154"/>
    <cellStyle name="Обычный 3 9 10 2 4 2 2 2" xfId="58155"/>
    <cellStyle name="Обычный 3 9 10 2 4 2 3" xfId="58156"/>
    <cellStyle name="Обычный 3 9 10 2 4 3" xfId="58157"/>
    <cellStyle name="Обычный 3 9 10 2 4 3 2" xfId="58158"/>
    <cellStyle name="Обычный 3 9 10 2 4 4" xfId="58159"/>
    <cellStyle name="Обычный 3 9 10 2 5" xfId="58160"/>
    <cellStyle name="Обычный 3 9 10 2 5 2" xfId="58161"/>
    <cellStyle name="Обычный 3 9 10 2 5 2 2" xfId="58162"/>
    <cellStyle name="Обычный 3 9 10 2 5 3" xfId="58163"/>
    <cellStyle name="Обычный 3 9 10 2 6" xfId="58164"/>
    <cellStyle name="Обычный 3 9 10 2 6 2" xfId="58165"/>
    <cellStyle name="Обычный 3 9 10 2 7" xfId="58166"/>
    <cellStyle name="Обычный 3 9 10 3" xfId="58167"/>
    <cellStyle name="Обычный 3 9 10 3 2" xfId="58168"/>
    <cellStyle name="Обычный 3 9 10 3 2 2" xfId="58169"/>
    <cellStyle name="Обычный 3 9 10 3 2 2 2" xfId="58170"/>
    <cellStyle name="Обычный 3 9 10 3 2 2 2 2" xfId="58171"/>
    <cellStyle name="Обычный 3 9 10 3 2 2 3" xfId="58172"/>
    <cellStyle name="Обычный 3 9 10 3 2 3" xfId="58173"/>
    <cellStyle name="Обычный 3 9 10 3 2 3 2" xfId="58174"/>
    <cellStyle name="Обычный 3 9 10 3 2 4" xfId="58175"/>
    <cellStyle name="Обычный 3 9 10 3 3" xfId="58176"/>
    <cellStyle name="Обычный 3 9 10 3 3 2" xfId="58177"/>
    <cellStyle name="Обычный 3 9 10 3 3 2 2" xfId="58178"/>
    <cellStyle name="Обычный 3 9 10 3 3 3" xfId="58179"/>
    <cellStyle name="Обычный 3 9 10 3 4" xfId="58180"/>
    <cellStyle name="Обычный 3 9 10 3 4 2" xfId="58181"/>
    <cellStyle name="Обычный 3 9 10 3 5" xfId="58182"/>
    <cellStyle name="Обычный 3 9 10 4" xfId="58183"/>
    <cellStyle name="Обычный 3 9 10 4 2" xfId="58184"/>
    <cellStyle name="Обычный 3 9 10 4 2 2" xfId="58185"/>
    <cellStyle name="Обычный 3 9 10 4 2 2 2" xfId="58186"/>
    <cellStyle name="Обычный 3 9 10 4 2 2 2 2" xfId="58187"/>
    <cellStyle name="Обычный 3 9 10 4 2 2 3" xfId="58188"/>
    <cellStyle name="Обычный 3 9 10 4 2 3" xfId="58189"/>
    <cellStyle name="Обычный 3 9 10 4 2 3 2" xfId="58190"/>
    <cellStyle name="Обычный 3 9 10 4 2 4" xfId="58191"/>
    <cellStyle name="Обычный 3 9 10 4 3" xfId="58192"/>
    <cellStyle name="Обычный 3 9 10 4 3 2" xfId="58193"/>
    <cellStyle name="Обычный 3 9 10 4 3 2 2" xfId="58194"/>
    <cellStyle name="Обычный 3 9 10 4 3 3" xfId="58195"/>
    <cellStyle name="Обычный 3 9 10 4 4" xfId="58196"/>
    <cellStyle name="Обычный 3 9 10 4 4 2" xfId="58197"/>
    <cellStyle name="Обычный 3 9 10 4 5" xfId="58198"/>
    <cellStyle name="Обычный 3 9 10 5" xfId="58199"/>
    <cellStyle name="Обычный 3 9 10 5 2" xfId="58200"/>
    <cellStyle name="Обычный 3 9 10 5 2 2" xfId="58201"/>
    <cellStyle name="Обычный 3 9 10 5 2 2 2" xfId="58202"/>
    <cellStyle name="Обычный 3 9 10 5 2 3" xfId="58203"/>
    <cellStyle name="Обычный 3 9 10 5 3" xfId="58204"/>
    <cellStyle name="Обычный 3 9 10 5 3 2" xfId="58205"/>
    <cellStyle name="Обычный 3 9 10 5 4" xfId="58206"/>
    <cellStyle name="Обычный 3 9 10 6" xfId="58207"/>
    <cellStyle name="Обычный 3 9 10 6 2" xfId="58208"/>
    <cellStyle name="Обычный 3 9 10 6 2 2" xfId="58209"/>
    <cellStyle name="Обычный 3 9 10 6 3" xfId="58210"/>
    <cellStyle name="Обычный 3 9 10 7" xfId="58211"/>
    <cellStyle name="Обычный 3 9 10 7 2" xfId="58212"/>
    <cellStyle name="Обычный 3 9 10 8" xfId="58213"/>
    <cellStyle name="Обычный 3 9 11" xfId="58214"/>
    <cellStyle name="Обычный 3 9 11 2" xfId="58215"/>
    <cellStyle name="Обычный 3 9 11 2 2" xfId="58216"/>
    <cellStyle name="Обычный 3 9 11 2 2 2" xfId="58217"/>
    <cellStyle name="Обычный 3 9 11 2 2 2 2" xfId="58218"/>
    <cellStyle name="Обычный 3 9 11 2 2 2 2 2" xfId="58219"/>
    <cellStyle name="Обычный 3 9 11 2 2 2 2 2 2" xfId="58220"/>
    <cellStyle name="Обычный 3 9 11 2 2 2 2 3" xfId="58221"/>
    <cellStyle name="Обычный 3 9 11 2 2 2 3" xfId="58222"/>
    <cellStyle name="Обычный 3 9 11 2 2 2 3 2" xfId="58223"/>
    <cellStyle name="Обычный 3 9 11 2 2 2 4" xfId="58224"/>
    <cellStyle name="Обычный 3 9 11 2 2 3" xfId="58225"/>
    <cellStyle name="Обычный 3 9 11 2 2 3 2" xfId="58226"/>
    <cellStyle name="Обычный 3 9 11 2 2 3 2 2" xfId="58227"/>
    <cellStyle name="Обычный 3 9 11 2 2 3 3" xfId="58228"/>
    <cellStyle name="Обычный 3 9 11 2 2 4" xfId="58229"/>
    <cellStyle name="Обычный 3 9 11 2 2 4 2" xfId="58230"/>
    <cellStyle name="Обычный 3 9 11 2 2 5" xfId="58231"/>
    <cellStyle name="Обычный 3 9 11 2 3" xfId="58232"/>
    <cellStyle name="Обычный 3 9 11 2 3 2" xfId="58233"/>
    <cellStyle name="Обычный 3 9 11 2 3 2 2" xfId="58234"/>
    <cellStyle name="Обычный 3 9 11 2 3 2 2 2" xfId="58235"/>
    <cellStyle name="Обычный 3 9 11 2 3 2 2 2 2" xfId="58236"/>
    <cellStyle name="Обычный 3 9 11 2 3 2 2 3" xfId="58237"/>
    <cellStyle name="Обычный 3 9 11 2 3 2 3" xfId="58238"/>
    <cellStyle name="Обычный 3 9 11 2 3 2 3 2" xfId="58239"/>
    <cellStyle name="Обычный 3 9 11 2 3 2 4" xfId="58240"/>
    <cellStyle name="Обычный 3 9 11 2 3 3" xfId="58241"/>
    <cellStyle name="Обычный 3 9 11 2 3 3 2" xfId="58242"/>
    <cellStyle name="Обычный 3 9 11 2 3 3 2 2" xfId="58243"/>
    <cellStyle name="Обычный 3 9 11 2 3 3 3" xfId="58244"/>
    <cellStyle name="Обычный 3 9 11 2 3 4" xfId="58245"/>
    <cellStyle name="Обычный 3 9 11 2 3 4 2" xfId="58246"/>
    <cellStyle name="Обычный 3 9 11 2 3 5" xfId="58247"/>
    <cellStyle name="Обычный 3 9 11 2 4" xfId="58248"/>
    <cellStyle name="Обычный 3 9 11 2 4 2" xfId="58249"/>
    <cellStyle name="Обычный 3 9 11 2 4 2 2" xfId="58250"/>
    <cellStyle name="Обычный 3 9 11 2 4 2 2 2" xfId="58251"/>
    <cellStyle name="Обычный 3 9 11 2 4 2 3" xfId="58252"/>
    <cellStyle name="Обычный 3 9 11 2 4 3" xfId="58253"/>
    <cellStyle name="Обычный 3 9 11 2 4 3 2" xfId="58254"/>
    <cellStyle name="Обычный 3 9 11 2 4 4" xfId="58255"/>
    <cellStyle name="Обычный 3 9 11 2 5" xfId="58256"/>
    <cellStyle name="Обычный 3 9 11 2 5 2" xfId="58257"/>
    <cellStyle name="Обычный 3 9 11 2 5 2 2" xfId="58258"/>
    <cellStyle name="Обычный 3 9 11 2 5 3" xfId="58259"/>
    <cellStyle name="Обычный 3 9 11 2 6" xfId="58260"/>
    <cellStyle name="Обычный 3 9 11 2 6 2" xfId="58261"/>
    <cellStyle name="Обычный 3 9 11 2 7" xfId="58262"/>
    <cellStyle name="Обычный 3 9 11 3" xfId="58263"/>
    <cellStyle name="Обычный 3 9 11 3 2" xfId="58264"/>
    <cellStyle name="Обычный 3 9 11 3 2 2" xfId="58265"/>
    <cellStyle name="Обычный 3 9 11 3 2 2 2" xfId="58266"/>
    <cellStyle name="Обычный 3 9 11 3 2 2 2 2" xfId="58267"/>
    <cellStyle name="Обычный 3 9 11 3 2 2 3" xfId="58268"/>
    <cellStyle name="Обычный 3 9 11 3 2 3" xfId="58269"/>
    <cellStyle name="Обычный 3 9 11 3 2 3 2" xfId="58270"/>
    <cellStyle name="Обычный 3 9 11 3 2 4" xfId="58271"/>
    <cellStyle name="Обычный 3 9 11 3 3" xfId="58272"/>
    <cellStyle name="Обычный 3 9 11 3 3 2" xfId="58273"/>
    <cellStyle name="Обычный 3 9 11 3 3 2 2" xfId="58274"/>
    <cellStyle name="Обычный 3 9 11 3 3 3" xfId="58275"/>
    <cellStyle name="Обычный 3 9 11 3 4" xfId="58276"/>
    <cellStyle name="Обычный 3 9 11 3 4 2" xfId="58277"/>
    <cellStyle name="Обычный 3 9 11 3 5" xfId="58278"/>
    <cellStyle name="Обычный 3 9 11 4" xfId="58279"/>
    <cellStyle name="Обычный 3 9 11 4 2" xfId="58280"/>
    <cellStyle name="Обычный 3 9 11 4 2 2" xfId="58281"/>
    <cellStyle name="Обычный 3 9 11 4 2 2 2" xfId="58282"/>
    <cellStyle name="Обычный 3 9 11 4 2 2 2 2" xfId="58283"/>
    <cellStyle name="Обычный 3 9 11 4 2 2 3" xfId="58284"/>
    <cellStyle name="Обычный 3 9 11 4 2 3" xfId="58285"/>
    <cellStyle name="Обычный 3 9 11 4 2 3 2" xfId="58286"/>
    <cellStyle name="Обычный 3 9 11 4 2 4" xfId="58287"/>
    <cellStyle name="Обычный 3 9 11 4 3" xfId="58288"/>
    <cellStyle name="Обычный 3 9 11 4 3 2" xfId="58289"/>
    <cellStyle name="Обычный 3 9 11 4 3 2 2" xfId="58290"/>
    <cellStyle name="Обычный 3 9 11 4 3 3" xfId="58291"/>
    <cellStyle name="Обычный 3 9 11 4 4" xfId="58292"/>
    <cellStyle name="Обычный 3 9 11 4 4 2" xfId="58293"/>
    <cellStyle name="Обычный 3 9 11 4 5" xfId="58294"/>
    <cellStyle name="Обычный 3 9 11 5" xfId="58295"/>
    <cellStyle name="Обычный 3 9 11 5 2" xfId="58296"/>
    <cellStyle name="Обычный 3 9 11 5 2 2" xfId="58297"/>
    <cellStyle name="Обычный 3 9 11 5 2 2 2" xfId="58298"/>
    <cellStyle name="Обычный 3 9 11 5 2 3" xfId="58299"/>
    <cellStyle name="Обычный 3 9 11 5 3" xfId="58300"/>
    <cellStyle name="Обычный 3 9 11 5 3 2" xfId="58301"/>
    <cellStyle name="Обычный 3 9 11 5 4" xfId="58302"/>
    <cellStyle name="Обычный 3 9 11 6" xfId="58303"/>
    <cellStyle name="Обычный 3 9 11 6 2" xfId="58304"/>
    <cellStyle name="Обычный 3 9 11 6 2 2" xfId="58305"/>
    <cellStyle name="Обычный 3 9 11 6 3" xfId="58306"/>
    <cellStyle name="Обычный 3 9 11 7" xfId="58307"/>
    <cellStyle name="Обычный 3 9 11 7 2" xfId="58308"/>
    <cellStyle name="Обычный 3 9 11 8" xfId="58309"/>
    <cellStyle name="Обычный 3 9 12" xfId="58310"/>
    <cellStyle name="Обычный 3 9 12 2" xfId="58311"/>
    <cellStyle name="Обычный 3 9 12 2 2" xfId="58312"/>
    <cellStyle name="Обычный 3 9 12 2 2 2" xfId="58313"/>
    <cellStyle name="Обычный 3 9 12 2 2 2 2" xfId="58314"/>
    <cellStyle name="Обычный 3 9 12 2 2 2 2 2" xfId="58315"/>
    <cellStyle name="Обычный 3 9 12 2 2 2 2 2 2" xfId="58316"/>
    <cellStyle name="Обычный 3 9 12 2 2 2 2 3" xfId="58317"/>
    <cellStyle name="Обычный 3 9 12 2 2 2 3" xfId="58318"/>
    <cellStyle name="Обычный 3 9 12 2 2 2 3 2" xfId="58319"/>
    <cellStyle name="Обычный 3 9 12 2 2 2 4" xfId="58320"/>
    <cellStyle name="Обычный 3 9 12 2 2 3" xfId="58321"/>
    <cellStyle name="Обычный 3 9 12 2 2 3 2" xfId="58322"/>
    <cellStyle name="Обычный 3 9 12 2 2 3 2 2" xfId="58323"/>
    <cellStyle name="Обычный 3 9 12 2 2 3 3" xfId="58324"/>
    <cellStyle name="Обычный 3 9 12 2 2 4" xfId="58325"/>
    <cellStyle name="Обычный 3 9 12 2 2 4 2" xfId="58326"/>
    <cellStyle name="Обычный 3 9 12 2 2 5" xfId="58327"/>
    <cellStyle name="Обычный 3 9 12 2 3" xfId="58328"/>
    <cellStyle name="Обычный 3 9 12 2 3 2" xfId="58329"/>
    <cellStyle name="Обычный 3 9 12 2 3 2 2" xfId="58330"/>
    <cellStyle name="Обычный 3 9 12 2 3 2 2 2" xfId="58331"/>
    <cellStyle name="Обычный 3 9 12 2 3 2 2 2 2" xfId="58332"/>
    <cellStyle name="Обычный 3 9 12 2 3 2 2 3" xfId="58333"/>
    <cellStyle name="Обычный 3 9 12 2 3 2 3" xfId="58334"/>
    <cellStyle name="Обычный 3 9 12 2 3 2 3 2" xfId="58335"/>
    <cellStyle name="Обычный 3 9 12 2 3 2 4" xfId="58336"/>
    <cellStyle name="Обычный 3 9 12 2 3 3" xfId="58337"/>
    <cellStyle name="Обычный 3 9 12 2 3 3 2" xfId="58338"/>
    <cellStyle name="Обычный 3 9 12 2 3 3 2 2" xfId="58339"/>
    <cellStyle name="Обычный 3 9 12 2 3 3 3" xfId="58340"/>
    <cellStyle name="Обычный 3 9 12 2 3 4" xfId="58341"/>
    <cellStyle name="Обычный 3 9 12 2 3 4 2" xfId="58342"/>
    <cellStyle name="Обычный 3 9 12 2 3 5" xfId="58343"/>
    <cellStyle name="Обычный 3 9 12 2 4" xfId="58344"/>
    <cellStyle name="Обычный 3 9 12 2 4 2" xfId="58345"/>
    <cellStyle name="Обычный 3 9 12 2 4 2 2" xfId="58346"/>
    <cellStyle name="Обычный 3 9 12 2 4 2 2 2" xfId="58347"/>
    <cellStyle name="Обычный 3 9 12 2 4 2 3" xfId="58348"/>
    <cellStyle name="Обычный 3 9 12 2 4 3" xfId="58349"/>
    <cellStyle name="Обычный 3 9 12 2 4 3 2" xfId="58350"/>
    <cellStyle name="Обычный 3 9 12 2 4 4" xfId="58351"/>
    <cellStyle name="Обычный 3 9 12 2 5" xfId="58352"/>
    <cellStyle name="Обычный 3 9 12 2 5 2" xfId="58353"/>
    <cellStyle name="Обычный 3 9 12 2 5 2 2" xfId="58354"/>
    <cellStyle name="Обычный 3 9 12 2 5 3" xfId="58355"/>
    <cellStyle name="Обычный 3 9 12 2 6" xfId="58356"/>
    <cellStyle name="Обычный 3 9 12 2 6 2" xfId="58357"/>
    <cellStyle name="Обычный 3 9 12 2 7" xfId="58358"/>
    <cellStyle name="Обычный 3 9 12 3" xfId="58359"/>
    <cellStyle name="Обычный 3 9 12 3 2" xfId="58360"/>
    <cellStyle name="Обычный 3 9 12 3 2 2" xfId="58361"/>
    <cellStyle name="Обычный 3 9 12 3 2 2 2" xfId="58362"/>
    <cellStyle name="Обычный 3 9 12 3 2 2 2 2" xfId="58363"/>
    <cellStyle name="Обычный 3 9 12 3 2 2 3" xfId="58364"/>
    <cellStyle name="Обычный 3 9 12 3 2 3" xfId="58365"/>
    <cellStyle name="Обычный 3 9 12 3 2 3 2" xfId="58366"/>
    <cellStyle name="Обычный 3 9 12 3 2 4" xfId="58367"/>
    <cellStyle name="Обычный 3 9 12 3 3" xfId="58368"/>
    <cellStyle name="Обычный 3 9 12 3 3 2" xfId="58369"/>
    <cellStyle name="Обычный 3 9 12 3 3 2 2" xfId="58370"/>
    <cellStyle name="Обычный 3 9 12 3 3 3" xfId="58371"/>
    <cellStyle name="Обычный 3 9 12 3 4" xfId="58372"/>
    <cellStyle name="Обычный 3 9 12 3 4 2" xfId="58373"/>
    <cellStyle name="Обычный 3 9 12 3 5" xfId="58374"/>
    <cellStyle name="Обычный 3 9 12 4" xfId="58375"/>
    <cellStyle name="Обычный 3 9 12 4 2" xfId="58376"/>
    <cellStyle name="Обычный 3 9 12 4 2 2" xfId="58377"/>
    <cellStyle name="Обычный 3 9 12 4 2 2 2" xfId="58378"/>
    <cellStyle name="Обычный 3 9 12 4 2 2 2 2" xfId="58379"/>
    <cellStyle name="Обычный 3 9 12 4 2 2 3" xfId="58380"/>
    <cellStyle name="Обычный 3 9 12 4 2 3" xfId="58381"/>
    <cellStyle name="Обычный 3 9 12 4 2 3 2" xfId="58382"/>
    <cellStyle name="Обычный 3 9 12 4 2 4" xfId="58383"/>
    <cellStyle name="Обычный 3 9 12 4 3" xfId="58384"/>
    <cellStyle name="Обычный 3 9 12 4 3 2" xfId="58385"/>
    <cellStyle name="Обычный 3 9 12 4 3 2 2" xfId="58386"/>
    <cellStyle name="Обычный 3 9 12 4 3 3" xfId="58387"/>
    <cellStyle name="Обычный 3 9 12 4 4" xfId="58388"/>
    <cellStyle name="Обычный 3 9 12 4 4 2" xfId="58389"/>
    <cellStyle name="Обычный 3 9 12 4 5" xfId="58390"/>
    <cellStyle name="Обычный 3 9 12 5" xfId="58391"/>
    <cellStyle name="Обычный 3 9 12 5 2" xfId="58392"/>
    <cellStyle name="Обычный 3 9 12 5 2 2" xfId="58393"/>
    <cellStyle name="Обычный 3 9 12 5 2 2 2" xfId="58394"/>
    <cellStyle name="Обычный 3 9 12 5 2 3" xfId="58395"/>
    <cellStyle name="Обычный 3 9 12 5 3" xfId="58396"/>
    <cellStyle name="Обычный 3 9 12 5 3 2" xfId="58397"/>
    <cellStyle name="Обычный 3 9 12 5 4" xfId="58398"/>
    <cellStyle name="Обычный 3 9 12 6" xfId="58399"/>
    <cellStyle name="Обычный 3 9 12 6 2" xfId="58400"/>
    <cellStyle name="Обычный 3 9 12 6 2 2" xfId="58401"/>
    <cellStyle name="Обычный 3 9 12 6 3" xfId="58402"/>
    <cellStyle name="Обычный 3 9 12 7" xfId="58403"/>
    <cellStyle name="Обычный 3 9 12 7 2" xfId="58404"/>
    <cellStyle name="Обычный 3 9 12 8" xfId="58405"/>
    <cellStyle name="Обычный 3 9 13" xfId="58406"/>
    <cellStyle name="Обычный 3 9 13 2" xfId="58407"/>
    <cellStyle name="Обычный 3 9 13 2 2" xfId="58408"/>
    <cellStyle name="Обычный 3 9 13 2 2 2" xfId="58409"/>
    <cellStyle name="Обычный 3 9 13 2 2 2 2" xfId="58410"/>
    <cellStyle name="Обычный 3 9 13 2 2 2 2 2" xfId="58411"/>
    <cellStyle name="Обычный 3 9 13 2 2 2 2 2 2" xfId="58412"/>
    <cellStyle name="Обычный 3 9 13 2 2 2 2 3" xfId="58413"/>
    <cellStyle name="Обычный 3 9 13 2 2 2 3" xfId="58414"/>
    <cellStyle name="Обычный 3 9 13 2 2 2 3 2" xfId="58415"/>
    <cellStyle name="Обычный 3 9 13 2 2 2 4" xfId="58416"/>
    <cellStyle name="Обычный 3 9 13 2 2 3" xfId="58417"/>
    <cellStyle name="Обычный 3 9 13 2 2 3 2" xfId="58418"/>
    <cellStyle name="Обычный 3 9 13 2 2 3 2 2" xfId="58419"/>
    <cellStyle name="Обычный 3 9 13 2 2 3 3" xfId="58420"/>
    <cellStyle name="Обычный 3 9 13 2 2 4" xfId="58421"/>
    <cellStyle name="Обычный 3 9 13 2 2 4 2" xfId="58422"/>
    <cellStyle name="Обычный 3 9 13 2 2 5" xfId="58423"/>
    <cellStyle name="Обычный 3 9 13 2 3" xfId="58424"/>
    <cellStyle name="Обычный 3 9 13 2 3 2" xfId="58425"/>
    <cellStyle name="Обычный 3 9 13 2 3 2 2" xfId="58426"/>
    <cellStyle name="Обычный 3 9 13 2 3 2 2 2" xfId="58427"/>
    <cellStyle name="Обычный 3 9 13 2 3 2 2 2 2" xfId="58428"/>
    <cellStyle name="Обычный 3 9 13 2 3 2 2 3" xfId="58429"/>
    <cellStyle name="Обычный 3 9 13 2 3 2 3" xfId="58430"/>
    <cellStyle name="Обычный 3 9 13 2 3 2 3 2" xfId="58431"/>
    <cellStyle name="Обычный 3 9 13 2 3 2 4" xfId="58432"/>
    <cellStyle name="Обычный 3 9 13 2 3 3" xfId="58433"/>
    <cellStyle name="Обычный 3 9 13 2 3 3 2" xfId="58434"/>
    <cellStyle name="Обычный 3 9 13 2 3 3 2 2" xfId="58435"/>
    <cellStyle name="Обычный 3 9 13 2 3 3 3" xfId="58436"/>
    <cellStyle name="Обычный 3 9 13 2 3 4" xfId="58437"/>
    <cellStyle name="Обычный 3 9 13 2 3 4 2" xfId="58438"/>
    <cellStyle name="Обычный 3 9 13 2 3 5" xfId="58439"/>
    <cellStyle name="Обычный 3 9 13 2 4" xfId="58440"/>
    <cellStyle name="Обычный 3 9 13 2 4 2" xfId="58441"/>
    <cellStyle name="Обычный 3 9 13 2 4 2 2" xfId="58442"/>
    <cellStyle name="Обычный 3 9 13 2 4 2 2 2" xfId="58443"/>
    <cellStyle name="Обычный 3 9 13 2 4 2 3" xfId="58444"/>
    <cellStyle name="Обычный 3 9 13 2 4 3" xfId="58445"/>
    <cellStyle name="Обычный 3 9 13 2 4 3 2" xfId="58446"/>
    <cellStyle name="Обычный 3 9 13 2 4 4" xfId="58447"/>
    <cellStyle name="Обычный 3 9 13 2 5" xfId="58448"/>
    <cellStyle name="Обычный 3 9 13 2 5 2" xfId="58449"/>
    <cellStyle name="Обычный 3 9 13 2 5 2 2" xfId="58450"/>
    <cellStyle name="Обычный 3 9 13 2 5 3" xfId="58451"/>
    <cellStyle name="Обычный 3 9 13 2 6" xfId="58452"/>
    <cellStyle name="Обычный 3 9 13 2 6 2" xfId="58453"/>
    <cellStyle name="Обычный 3 9 13 2 7" xfId="58454"/>
    <cellStyle name="Обычный 3 9 13 3" xfId="58455"/>
    <cellStyle name="Обычный 3 9 13 3 2" xfId="58456"/>
    <cellStyle name="Обычный 3 9 13 3 2 2" xfId="58457"/>
    <cellStyle name="Обычный 3 9 13 3 2 2 2" xfId="58458"/>
    <cellStyle name="Обычный 3 9 13 3 2 2 2 2" xfId="58459"/>
    <cellStyle name="Обычный 3 9 13 3 2 2 3" xfId="58460"/>
    <cellStyle name="Обычный 3 9 13 3 2 3" xfId="58461"/>
    <cellStyle name="Обычный 3 9 13 3 2 3 2" xfId="58462"/>
    <cellStyle name="Обычный 3 9 13 3 2 4" xfId="58463"/>
    <cellStyle name="Обычный 3 9 13 3 3" xfId="58464"/>
    <cellStyle name="Обычный 3 9 13 3 3 2" xfId="58465"/>
    <cellStyle name="Обычный 3 9 13 3 3 2 2" xfId="58466"/>
    <cellStyle name="Обычный 3 9 13 3 3 3" xfId="58467"/>
    <cellStyle name="Обычный 3 9 13 3 4" xfId="58468"/>
    <cellStyle name="Обычный 3 9 13 3 4 2" xfId="58469"/>
    <cellStyle name="Обычный 3 9 13 3 5" xfId="58470"/>
    <cellStyle name="Обычный 3 9 13 4" xfId="58471"/>
    <cellStyle name="Обычный 3 9 13 4 2" xfId="58472"/>
    <cellStyle name="Обычный 3 9 13 4 2 2" xfId="58473"/>
    <cellStyle name="Обычный 3 9 13 4 2 2 2" xfId="58474"/>
    <cellStyle name="Обычный 3 9 13 4 2 2 2 2" xfId="58475"/>
    <cellStyle name="Обычный 3 9 13 4 2 2 3" xfId="58476"/>
    <cellStyle name="Обычный 3 9 13 4 2 3" xfId="58477"/>
    <cellStyle name="Обычный 3 9 13 4 2 3 2" xfId="58478"/>
    <cellStyle name="Обычный 3 9 13 4 2 4" xfId="58479"/>
    <cellStyle name="Обычный 3 9 13 4 3" xfId="58480"/>
    <cellStyle name="Обычный 3 9 13 4 3 2" xfId="58481"/>
    <cellStyle name="Обычный 3 9 13 4 3 2 2" xfId="58482"/>
    <cellStyle name="Обычный 3 9 13 4 3 3" xfId="58483"/>
    <cellStyle name="Обычный 3 9 13 4 4" xfId="58484"/>
    <cellStyle name="Обычный 3 9 13 4 4 2" xfId="58485"/>
    <cellStyle name="Обычный 3 9 13 4 5" xfId="58486"/>
    <cellStyle name="Обычный 3 9 13 5" xfId="58487"/>
    <cellStyle name="Обычный 3 9 13 5 2" xfId="58488"/>
    <cellStyle name="Обычный 3 9 13 5 2 2" xfId="58489"/>
    <cellStyle name="Обычный 3 9 13 5 2 2 2" xfId="58490"/>
    <cellStyle name="Обычный 3 9 13 5 2 3" xfId="58491"/>
    <cellStyle name="Обычный 3 9 13 5 3" xfId="58492"/>
    <cellStyle name="Обычный 3 9 13 5 3 2" xfId="58493"/>
    <cellStyle name="Обычный 3 9 13 5 4" xfId="58494"/>
    <cellStyle name="Обычный 3 9 13 6" xfId="58495"/>
    <cellStyle name="Обычный 3 9 13 6 2" xfId="58496"/>
    <cellStyle name="Обычный 3 9 13 6 2 2" xfId="58497"/>
    <cellStyle name="Обычный 3 9 13 6 3" xfId="58498"/>
    <cellStyle name="Обычный 3 9 13 7" xfId="58499"/>
    <cellStyle name="Обычный 3 9 13 7 2" xfId="58500"/>
    <cellStyle name="Обычный 3 9 13 8" xfId="58501"/>
    <cellStyle name="Обычный 3 9 14" xfId="58502"/>
    <cellStyle name="Обычный 3 9 14 2" xfId="58503"/>
    <cellStyle name="Обычный 3 9 14 2 2" xfId="58504"/>
    <cellStyle name="Обычный 3 9 14 2 2 2" xfId="58505"/>
    <cellStyle name="Обычный 3 9 14 2 2 2 2" xfId="58506"/>
    <cellStyle name="Обычный 3 9 14 2 2 2 2 2" xfId="58507"/>
    <cellStyle name="Обычный 3 9 14 2 2 2 2 2 2" xfId="58508"/>
    <cellStyle name="Обычный 3 9 14 2 2 2 2 3" xfId="58509"/>
    <cellStyle name="Обычный 3 9 14 2 2 2 3" xfId="58510"/>
    <cellStyle name="Обычный 3 9 14 2 2 2 3 2" xfId="58511"/>
    <cellStyle name="Обычный 3 9 14 2 2 2 4" xfId="58512"/>
    <cellStyle name="Обычный 3 9 14 2 2 3" xfId="58513"/>
    <cellStyle name="Обычный 3 9 14 2 2 3 2" xfId="58514"/>
    <cellStyle name="Обычный 3 9 14 2 2 3 2 2" xfId="58515"/>
    <cellStyle name="Обычный 3 9 14 2 2 3 3" xfId="58516"/>
    <cellStyle name="Обычный 3 9 14 2 2 4" xfId="58517"/>
    <cellStyle name="Обычный 3 9 14 2 2 4 2" xfId="58518"/>
    <cellStyle name="Обычный 3 9 14 2 2 5" xfId="58519"/>
    <cellStyle name="Обычный 3 9 14 2 3" xfId="58520"/>
    <cellStyle name="Обычный 3 9 14 2 3 2" xfId="58521"/>
    <cellStyle name="Обычный 3 9 14 2 3 2 2" xfId="58522"/>
    <cellStyle name="Обычный 3 9 14 2 3 2 2 2" xfId="58523"/>
    <cellStyle name="Обычный 3 9 14 2 3 2 2 2 2" xfId="58524"/>
    <cellStyle name="Обычный 3 9 14 2 3 2 2 3" xfId="58525"/>
    <cellStyle name="Обычный 3 9 14 2 3 2 3" xfId="58526"/>
    <cellStyle name="Обычный 3 9 14 2 3 2 3 2" xfId="58527"/>
    <cellStyle name="Обычный 3 9 14 2 3 2 4" xfId="58528"/>
    <cellStyle name="Обычный 3 9 14 2 3 3" xfId="58529"/>
    <cellStyle name="Обычный 3 9 14 2 3 3 2" xfId="58530"/>
    <cellStyle name="Обычный 3 9 14 2 3 3 2 2" xfId="58531"/>
    <cellStyle name="Обычный 3 9 14 2 3 3 3" xfId="58532"/>
    <cellStyle name="Обычный 3 9 14 2 3 4" xfId="58533"/>
    <cellStyle name="Обычный 3 9 14 2 3 4 2" xfId="58534"/>
    <cellStyle name="Обычный 3 9 14 2 3 5" xfId="58535"/>
    <cellStyle name="Обычный 3 9 14 2 4" xfId="58536"/>
    <cellStyle name="Обычный 3 9 14 2 4 2" xfId="58537"/>
    <cellStyle name="Обычный 3 9 14 2 4 2 2" xfId="58538"/>
    <cellStyle name="Обычный 3 9 14 2 4 2 2 2" xfId="58539"/>
    <cellStyle name="Обычный 3 9 14 2 4 2 3" xfId="58540"/>
    <cellStyle name="Обычный 3 9 14 2 4 3" xfId="58541"/>
    <cellStyle name="Обычный 3 9 14 2 4 3 2" xfId="58542"/>
    <cellStyle name="Обычный 3 9 14 2 4 4" xfId="58543"/>
    <cellStyle name="Обычный 3 9 14 2 5" xfId="58544"/>
    <cellStyle name="Обычный 3 9 14 2 5 2" xfId="58545"/>
    <cellStyle name="Обычный 3 9 14 2 5 2 2" xfId="58546"/>
    <cellStyle name="Обычный 3 9 14 2 5 3" xfId="58547"/>
    <cellStyle name="Обычный 3 9 14 2 6" xfId="58548"/>
    <cellStyle name="Обычный 3 9 14 2 6 2" xfId="58549"/>
    <cellStyle name="Обычный 3 9 14 2 7" xfId="58550"/>
    <cellStyle name="Обычный 3 9 14 3" xfId="58551"/>
    <cellStyle name="Обычный 3 9 14 3 2" xfId="58552"/>
    <cellStyle name="Обычный 3 9 14 3 2 2" xfId="58553"/>
    <cellStyle name="Обычный 3 9 14 3 2 2 2" xfId="58554"/>
    <cellStyle name="Обычный 3 9 14 3 2 2 2 2" xfId="58555"/>
    <cellStyle name="Обычный 3 9 14 3 2 2 3" xfId="58556"/>
    <cellStyle name="Обычный 3 9 14 3 2 3" xfId="58557"/>
    <cellStyle name="Обычный 3 9 14 3 2 3 2" xfId="58558"/>
    <cellStyle name="Обычный 3 9 14 3 2 4" xfId="58559"/>
    <cellStyle name="Обычный 3 9 14 3 3" xfId="58560"/>
    <cellStyle name="Обычный 3 9 14 3 3 2" xfId="58561"/>
    <cellStyle name="Обычный 3 9 14 3 3 2 2" xfId="58562"/>
    <cellStyle name="Обычный 3 9 14 3 3 3" xfId="58563"/>
    <cellStyle name="Обычный 3 9 14 3 4" xfId="58564"/>
    <cellStyle name="Обычный 3 9 14 3 4 2" xfId="58565"/>
    <cellStyle name="Обычный 3 9 14 3 5" xfId="58566"/>
    <cellStyle name="Обычный 3 9 14 4" xfId="58567"/>
    <cellStyle name="Обычный 3 9 14 4 2" xfId="58568"/>
    <cellStyle name="Обычный 3 9 14 4 2 2" xfId="58569"/>
    <cellStyle name="Обычный 3 9 14 4 2 2 2" xfId="58570"/>
    <cellStyle name="Обычный 3 9 14 4 2 2 2 2" xfId="58571"/>
    <cellStyle name="Обычный 3 9 14 4 2 2 3" xfId="58572"/>
    <cellStyle name="Обычный 3 9 14 4 2 3" xfId="58573"/>
    <cellStyle name="Обычный 3 9 14 4 2 3 2" xfId="58574"/>
    <cellStyle name="Обычный 3 9 14 4 2 4" xfId="58575"/>
    <cellStyle name="Обычный 3 9 14 4 3" xfId="58576"/>
    <cellStyle name="Обычный 3 9 14 4 3 2" xfId="58577"/>
    <cellStyle name="Обычный 3 9 14 4 3 2 2" xfId="58578"/>
    <cellStyle name="Обычный 3 9 14 4 3 3" xfId="58579"/>
    <cellStyle name="Обычный 3 9 14 4 4" xfId="58580"/>
    <cellStyle name="Обычный 3 9 14 4 4 2" xfId="58581"/>
    <cellStyle name="Обычный 3 9 14 4 5" xfId="58582"/>
    <cellStyle name="Обычный 3 9 14 5" xfId="58583"/>
    <cellStyle name="Обычный 3 9 14 5 2" xfId="58584"/>
    <cellStyle name="Обычный 3 9 14 5 2 2" xfId="58585"/>
    <cellStyle name="Обычный 3 9 14 5 2 2 2" xfId="58586"/>
    <cellStyle name="Обычный 3 9 14 5 2 3" xfId="58587"/>
    <cellStyle name="Обычный 3 9 14 5 3" xfId="58588"/>
    <cellStyle name="Обычный 3 9 14 5 3 2" xfId="58589"/>
    <cellStyle name="Обычный 3 9 14 5 4" xfId="58590"/>
    <cellStyle name="Обычный 3 9 14 6" xfId="58591"/>
    <cellStyle name="Обычный 3 9 14 6 2" xfId="58592"/>
    <cellStyle name="Обычный 3 9 14 6 2 2" xfId="58593"/>
    <cellStyle name="Обычный 3 9 14 6 3" xfId="58594"/>
    <cellStyle name="Обычный 3 9 14 7" xfId="58595"/>
    <cellStyle name="Обычный 3 9 14 7 2" xfId="58596"/>
    <cellStyle name="Обычный 3 9 14 8" xfId="58597"/>
    <cellStyle name="Обычный 3 9 15" xfId="58598"/>
    <cellStyle name="Обычный 3 9 15 2" xfId="58599"/>
    <cellStyle name="Обычный 3 9 15 2 2" xfId="58600"/>
    <cellStyle name="Обычный 3 9 15 2 2 2" xfId="58601"/>
    <cellStyle name="Обычный 3 9 15 2 2 2 2" xfId="58602"/>
    <cellStyle name="Обычный 3 9 15 2 2 2 2 2" xfId="58603"/>
    <cellStyle name="Обычный 3 9 15 2 2 2 2 2 2" xfId="58604"/>
    <cellStyle name="Обычный 3 9 15 2 2 2 2 3" xfId="58605"/>
    <cellStyle name="Обычный 3 9 15 2 2 2 3" xfId="58606"/>
    <cellStyle name="Обычный 3 9 15 2 2 2 3 2" xfId="58607"/>
    <cellStyle name="Обычный 3 9 15 2 2 2 4" xfId="58608"/>
    <cellStyle name="Обычный 3 9 15 2 2 3" xfId="58609"/>
    <cellStyle name="Обычный 3 9 15 2 2 3 2" xfId="58610"/>
    <cellStyle name="Обычный 3 9 15 2 2 3 2 2" xfId="58611"/>
    <cellStyle name="Обычный 3 9 15 2 2 3 3" xfId="58612"/>
    <cellStyle name="Обычный 3 9 15 2 2 4" xfId="58613"/>
    <cellStyle name="Обычный 3 9 15 2 2 4 2" xfId="58614"/>
    <cellStyle name="Обычный 3 9 15 2 2 5" xfId="58615"/>
    <cellStyle name="Обычный 3 9 15 2 3" xfId="58616"/>
    <cellStyle name="Обычный 3 9 15 2 3 2" xfId="58617"/>
    <cellStyle name="Обычный 3 9 15 2 3 2 2" xfId="58618"/>
    <cellStyle name="Обычный 3 9 15 2 3 2 2 2" xfId="58619"/>
    <cellStyle name="Обычный 3 9 15 2 3 2 2 2 2" xfId="58620"/>
    <cellStyle name="Обычный 3 9 15 2 3 2 2 3" xfId="58621"/>
    <cellStyle name="Обычный 3 9 15 2 3 2 3" xfId="58622"/>
    <cellStyle name="Обычный 3 9 15 2 3 2 3 2" xfId="58623"/>
    <cellStyle name="Обычный 3 9 15 2 3 2 4" xfId="58624"/>
    <cellStyle name="Обычный 3 9 15 2 3 3" xfId="58625"/>
    <cellStyle name="Обычный 3 9 15 2 3 3 2" xfId="58626"/>
    <cellStyle name="Обычный 3 9 15 2 3 3 2 2" xfId="58627"/>
    <cellStyle name="Обычный 3 9 15 2 3 3 3" xfId="58628"/>
    <cellStyle name="Обычный 3 9 15 2 3 4" xfId="58629"/>
    <cellStyle name="Обычный 3 9 15 2 3 4 2" xfId="58630"/>
    <cellStyle name="Обычный 3 9 15 2 3 5" xfId="58631"/>
    <cellStyle name="Обычный 3 9 15 2 4" xfId="58632"/>
    <cellStyle name="Обычный 3 9 15 2 4 2" xfId="58633"/>
    <cellStyle name="Обычный 3 9 15 2 4 2 2" xfId="58634"/>
    <cellStyle name="Обычный 3 9 15 2 4 2 2 2" xfId="58635"/>
    <cellStyle name="Обычный 3 9 15 2 4 2 3" xfId="58636"/>
    <cellStyle name="Обычный 3 9 15 2 4 3" xfId="58637"/>
    <cellStyle name="Обычный 3 9 15 2 4 3 2" xfId="58638"/>
    <cellStyle name="Обычный 3 9 15 2 4 4" xfId="58639"/>
    <cellStyle name="Обычный 3 9 15 2 5" xfId="58640"/>
    <cellStyle name="Обычный 3 9 15 2 5 2" xfId="58641"/>
    <cellStyle name="Обычный 3 9 15 2 5 2 2" xfId="58642"/>
    <cellStyle name="Обычный 3 9 15 2 5 3" xfId="58643"/>
    <cellStyle name="Обычный 3 9 15 2 6" xfId="58644"/>
    <cellStyle name="Обычный 3 9 15 2 6 2" xfId="58645"/>
    <cellStyle name="Обычный 3 9 15 2 7" xfId="58646"/>
    <cellStyle name="Обычный 3 9 15 3" xfId="58647"/>
    <cellStyle name="Обычный 3 9 15 3 2" xfId="58648"/>
    <cellStyle name="Обычный 3 9 15 3 2 2" xfId="58649"/>
    <cellStyle name="Обычный 3 9 15 3 2 2 2" xfId="58650"/>
    <cellStyle name="Обычный 3 9 15 3 2 2 2 2" xfId="58651"/>
    <cellStyle name="Обычный 3 9 15 3 2 2 3" xfId="58652"/>
    <cellStyle name="Обычный 3 9 15 3 2 3" xfId="58653"/>
    <cellStyle name="Обычный 3 9 15 3 2 3 2" xfId="58654"/>
    <cellStyle name="Обычный 3 9 15 3 2 4" xfId="58655"/>
    <cellStyle name="Обычный 3 9 15 3 3" xfId="58656"/>
    <cellStyle name="Обычный 3 9 15 3 3 2" xfId="58657"/>
    <cellStyle name="Обычный 3 9 15 3 3 2 2" xfId="58658"/>
    <cellStyle name="Обычный 3 9 15 3 3 3" xfId="58659"/>
    <cellStyle name="Обычный 3 9 15 3 4" xfId="58660"/>
    <cellStyle name="Обычный 3 9 15 3 4 2" xfId="58661"/>
    <cellStyle name="Обычный 3 9 15 3 5" xfId="58662"/>
    <cellStyle name="Обычный 3 9 15 4" xfId="58663"/>
    <cellStyle name="Обычный 3 9 15 4 2" xfId="58664"/>
    <cellStyle name="Обычный 3 9 15 4 2 2" xfId="58665"/>
    <cellStyle name="Обычный 3 9 15 4 2 2 2" xfId="58666"/>
    <cellStyle name="Обычный 3 9 15 4 2 2 2 2" xfId="58667"/>
    <cellStyle name="Обычный 3 9 15 4 2 2 3" xfId="58668"/>
    <cellStyle name="Обычный 3 9 15 4 2 3" xfId="58669"/>
    <cellStyle name="Обычный 3 9 15 4 2 3 2" xfId="58670"/>
    <cellStyle name="Обычный 3 9 15 4 2 4" xfId="58671"/>
    <cellStyle name="Обычный 3 9 15 4 3" xfId="58672"/>
    <cellStyle name="Обычный 3 9 15 4 3 2" xfId="58673"/>
    <cellStyle name="Обычный 3 9 15 4 3 2 2" xfId="58674"/>
    <cellStyle name="Обычный 3 9 15 4 3 3" xfId="58675"/>
    <cellStyle name="Обычный 3 9 15 4 4" xfId="58676"/>
    <cellStyle name="Обычный 3 9 15 4 4 2" xfId="58677"/>
    <cellStyle name="Обычный 3 9 15 4 5" xfId="58678"/>
    <cellStyle name="Обычный 3 9 15 5" xfId="58679"/>
    <cellStyle name="Обычный 3 9 15 5 2" xfId="58680"/>
    <cellStyle name="Обычный 3 9 15 5 2 2" xfId="58681"/>
    <cellStyle name="Обычный 3 9 15 5 2 2 2" xfId="58682"/>
    <cellStyle name="Обычный 3 9 15 5 2 3" xfId="58683"/>
    <cellStyle name="Обычный 3 9 15 5 3" xfId="58684"/>
    <cellStyle name="Обычный 3 9 15 5 3 2" xfId="58685"/>
    <cellStyle name="Обычный 3 9 15 5 4" xfId="58686"/>
    <cellStyle name="Обычный 3 9 15 6" xfId="58687"/>
    <cellStyle name="Обычный 3 9 15 6 2" xfId="58688"/>
    <cellStyle name="Обычный 3 9 15 6 2 2" xfId="58689"/>
    <cellStyle name="Обычный 3 9 15 6 3" xfId="58690"/>
    <cellStyle name="Обычный 3 9 15 7" xfId="58691"/>
    <cellStyle name="Обычный 3 9 15 7 2" xfId="58692"/>
    <cellStyle name="Обычный 3 9 15 8" xfId="58693"/>
    <cellStyle name="Обычный 3 9 16" xfId="58694"/>
    <cellStyle name="Обычный 3 9 16 2" xfId="58695"/>
    <cellStyle name="Обычный 3 9 16 2 2" xfId="58696"/>
    <cellStyle name="Обычный 3 9 16 2 2 2" xfId="58697"/>
    <cellStyle name="Обычный 3 9 16 2 2 2 2" xfId="58698"/>
    <cellStyle name="Обычный 3 9 16 2 2 2 2 2" xfId="58699"/>
    <cellStyle name="Обычный 3 9 16 2 2 2 2 2 2" xfId="58700"/>
    <cellStyle name="Обычный 3 9 16 2 2 2 2 3" xfId="58701"/>
    <cellStyle name="Обычный 3 9 16 2 2 2 3" xfId="58702"/>
    <cellStyle name="Обычный 3 9 16 2 2 2 3 2" xfId="58703"/>
    <cellStyle name="Обычный 3 9 16 2 2 2 4" xfId="58704"/>
    <cellStyle name="Обычный 3 9 16 2 2 3" xfId="58705"/>
    <cellStyle name="Обычный 3 9 16 2 2 3 2" xfId="58706"/>
    <cellStyle name="Обычный 3 9 16 2 2 3 2 2" xfId="58707"/>
    <cellStyle name="Обычный 3 9 16 2 2 3 3" xfId="58708"/>
    <cellStyle name="Обычный 3 9 16 2 2 4" xfId="58709"/>
    <cellStyle name="Обычный 3 9 16 2 2 4 2" xfId="58710"/>
    <cellStyle name="Обычный 3 9 16 2 2 5" xfId="58711"/>
    <cellStyle name="Обычный 3 9 16 2 3" xfId="58712"/>
    <cellStyle name="Обычный 3 9 16 2 3 2" xfId="58713"/>
    <cellStyle name="Обычный 3 9 16 2 3 2 2" xfId="58714"/>
    <cellStyle name="Обычный 3 9 16 2 3 2 2 2" xfId="58715"/>
    <cellStyle name="Обычный 3 9 16 2 3 2 2 2 2" xfId="58716"/>
    <cellStyle name="Обычный 3 9 16 2 3 2 2 3" xfId="58717"/>
    <cellStyle name="Обычный 3 9 16 2 3 2 3" xfId="58718"/>
    <cellStyle name="Обычный 3 9 16 2 3 2 3 2" xfId="58719"/>
    <cellStyle name="Обычный 3 9 16 2 3 2 4" xfId="58720"/>
    <cellStyle name="Обычный 3 9 16 2 3 3" xfId="58721"/>
    <cellStyle name="Обычный 3 9 16 2 3 3 2" xfId="58722"/>
    <cellStyle name="Обычный 3 9 16 2 3 3 2 2" xfId="58723"/>
    <cellStyle name="Обычный 3 9 16 2 3 3 3" xfId="58724"/>
    <cellStyle name="Обычный 3 9 16 2 3 4" xfId="58725"/>
    <cellStyle name="Обычный 3 9 16 2 3 4 2" xfId="58726"/>
    <cellStyle name="Обычный 3 9 16 2 3 5" xfId="58727"/>
    <cellStyle name="Обычный 3 9 16 2 4" xfId="58728"/>
    <cellStyle name="Обычный 3 9 16 2 4 2" xfId="58729"/>
    <cellStyle name="Обычный 3 9 16 2 4 2 2" xfId="58730"/>
    <cellStyle name="Обычный 3 9 16 2 4 2 2 2" xfId="58731"/>
    <cellStyle name="Обычный 3 9 16 2 4 2 3" xfId="58732"/>
    <cellStyle name="Обычный 3 9 16 2 4 3" xfId="58733"/>
    <cellStyle name="Обычный 3 9 16 2 4 3 2" xfId="58734"/>
    <cellStyle name="Обычный 3 9 16 2 4 4" xfId="58735"/>
    <cellStyle name="Обычный 3 9 16 2 5" xfId="58736"/>
    <cellStyle name="Обычный 3 9 16 2 5 2" xfId="58737"/>
    <cellStyle name="Обычный 3 9 16 2 5 2 2" xfId="58738"/>
    <cellStyle name="Обычный 3 9 16 2 5 3" xfId="58739"/>
    <cellStyle name="Обычный 3 9 16 2 6" xfId="58740"/>
    <cellStyle name="Обычный 3 9 16 2 6 2" xfId="58741"/>
    <cellStyle name="Обычный 3 9 16 2 7" xfId="58742"/>
    <cellStyle name="Обычный 3 9 16 3" xfId="58743"/>
    <cellStyle name="Обычный 3 9 16 3 2" xfId="58744"/>
    <cellStyle name="Обычный 3 9 16 3 2 2" xfId="58745"/>
    <cellStyle name="Обычный 3 9 16 3 2 2 2" xfId="58746"/>
    <cellStyle name="Обычный 3 9 16 3 2 2 2 2" xfId="58747"/>
    <cellStyle name="Обычный 3 9 16 3 2 2 3" xfId="58748"/>
    <cellStyle name="Обычный 3 9 16 3 2 3" xfId="58749"/>
    <cellStyle name="Обычный 3 9 16 3 2 3 2" xfId="58750"/>
    <cellStyle name="Обычный 3 9 16 3 2 4" xfId="58751"/>
    <cellStyle name="Обычный 3 9 16 3 3" xfId="58752"/>
    <cellStyle name="Обычный 3 9 16 3 3 2" xfId="58753"/>
    <cellStyle name="Обычный 3 9 16 3 3 2 2" xfId="58754"/>
    <cellStyle name="Обычный 3 9 16 3 3 3" xfId="58755"/>
    <cellStyle name="Обычный 3 9 16 3 4" xfId="58756"/>
    <cellStyle name="Обычный 3 9 16 3 4 2" xfId="58757"/>
    <cellStyle name="Обычный 3 9 16 3 5" xfId="58758"/>
    <cellStyle name="Обычный 3 9 16 4" xfId="58759"/>
    <cellStyle name="Обычный 3 9 16 4 2" xfId="58760"/>
    <cellStyle name="Обычный 3 9 16 4 2 2" xfId="58761"/>
    <cellStyle name="Обычный 3 9 16 4 2 2 2" xfId="58762"/>
    <cellStyle name="Обычный 3 9 16 4 2 2 2 2" xfId="58763"/>
    <cellStyle name="Обычный 3 9 16 4 2 2 3" xfId="58764"/>
    <cellStyle name="Обычный 3 9 16 4 2 3" xfId="58765"/>
    <cellStyle name="Обычный 3 9 16 4 2 3 2" xfId="58766"/>
    <cellStyle name="Обычный 3 9 16 4 2 4" xfId="58767"/>
    <cellStyle name="Обычный 3 9 16 4 3" xfId="58768"/>
    <cellStyle name="Обычный 3 9 16 4 3 2" xfId="58769"/>
    <cellStyle name="Обычный 3 9 16 4 3 2 2" xfId="58770"/>
    <cellStyle name="Обычный 3 9 16 4 3 3" xfId="58771"/>
    <cellStyle name="Обычный 3 9 16 4 4" xfId="58772"/>
    <cellStyle name="Обычный 3 9 16 4 4 2" xfId="58773"/>
    <cellStyle name="Обычный 3 9 16 4 5" xfId="58774"/>
    <cellStyle name="Обычный 3 9 16 5" xfId="58775"/>
    <cellStyle name="Обычный 3 9 16 5 2" xfId="58776"/>
    <cellStyle name="Обычный 3 9 16 5 2 2" xfId="58777"/>
    <cellStyle name="Обычный 3 9 16 5 2 2 2" xfId="58778"/>
    <cellStyle name="Обычный 3 9 16 5 2 3" xfId="58779"/>
    <cellStyle name="Обычный 3 9 16 5 3" xfId="58780"/>
    <cellStyle name="Обычный 3 9 16 5 3 2" xfId="58781"/>
    <cellStyle name="Обычный 3 9 16 5 4" xfId="58782"/>
    <cellStyle name="Обычный 3 9 16 6" xfId="58783"/>
    <cellStyle name="Обычный 3 9 16 6 2" xfId="58784"/>
    <cellStyle name="Обычный 3 9 16 6 2 2" xfId="58785"/>
    <cellStyle name="Обычный 3 9 16 6 3" xfId="58786"/>
    <cellStyle name="Обычный 3 9 16 7" xfId="58787"/>
    <cellStyle name="Обычный 3 9 16 7 2" xfId="58788"/>
    <cellStyle name="Обычный 3 9 16 8" xfId="58789"/>
    <cellStyle name="Обычный 3 9 17" xfId="58790"/>
    <cellStyle name="Обычный 3 9 17 2" xfId="58791"/>
    <cellStyle name="Обычный 3 9 17 2 2" xfId="58792"/>
    <cellStyle name="Обычный 3 9 17 2 2 2" xfId="58793"/>
    <cellStyle name="Обычный 3 9 17 2 2 2 2" xfId="58794"/>
    <cellStyle name="Обычный 3 9 17 2 2 2 2 2" xfId="58795"/>
    <cellStyle name="Обычный 3 9 17 2 2 2 2 2 2" xfId="58796"/>
    <cellStyle name="Обычный 3 9 17 2 2 2 2 3" xfId="58797"/>
    <cellStyle name="Обычный 3 9 17 2 2 2 3" xfId="58798"/>
    <cellStyle name="Обычный 3 9 17 2 2 2 3 2" xfId="58799"/>
    <cellStyle name="Обычный 3 9 17 2 2 2 4" xfId="58800"/>
    <cellStyle name="Обычный 3 9 17 2 2 3" xfId="58801"/>
    <cellStyle name="Обычный 3 9 17 2 2 3 2" xfId="58802"/>
    <cellStyle name="Обычный 3 9 17 2 2 3 2 2" xfId="58803"/>
    <cellStyle name="Обычный 3 9 17 2 2 3 3" xfId="58804"/>
    <cellStyle name="Обычный 3 9 17 2 2 4" xfId="58805"/>
    <cellStyle name="Обычный 3 9 17 2 2 4 2" xfId="58806"/>
    <cellStyle name="Обычный 3 9 17 2 2 5" xfId="58807"/>
    <cellStyle name="Обычный 3 9 17 2 3" xfId="58808"/>
    <cellStyle name="Обычный 3 9 17 2 3 2" xfId="58809"/>
    <cellStyle name="Обычный 3 9 17 2 3 2 2" xfId="58810"/>
    <cellStyle name="Обычный 3 9 17 2 3 2 2 2" xfId="58811"/>
    <cellStyle name="Обычный 3 9 17 2 3 2 2 2 2" xfId="58812"/>
    <cellStyle name="Обычный 3 9 17 2 3 2 2 3" xfId="58813"/>
    <cellStyle name="Обычный 3 9 17 2 3 2 3" xfId="58814"/>
    <cellStyle name="Обычный 3 9 17 2 3 2 3 2" xfId="58815"/>
    <cellStyle name="Обычный 3 9 17 2 3 2 4" xfId="58816"/>
    <cellStyle name="Обычный 3 9 17 2 3 3" xfId="58817"/>
    <cellStyle name="Обычный 3 9 17 2 3 3 2" xfId="58818"/>
    <cellStyle name="Обычный 3 9 17 2 3 3 2 2" xfId="58819"/>
    <cellStyle name="Обычный 3 9 17 2 3 3 3" xfId="58820"/>
    <cellStyle name="Обычный 3 9 17 2 3 4" xfId="58821"/>
    <cellStyle name="Обычный 3 9 17 2 3 4 2" xfId="58822"/>
    <cellStyle name="Обычный 3 9 17 2 3 5" xfId="58823"/>
    <cellStyle name="Обычный 3 9 17 2 4" xfId="58824"/>
    <cellStyle name="Обычный 3 9 17 2 4 2" xfId="58825"/>
    <cellStyle name="Обычный 3 9 17 2 4 2 2" xfId="58826"/>
    <cellStyle name="Обычный 3 9 17 2 4 2 2 2" xfId="58827"/>
    <cellStyle name="Обычный 3 9 17 2 4 2 3" xfId="58828"/>
    <cellStyle name="Обычный 3 9 17 2 4 3" xfId="58829"/>
    <cellStyle name="Обычный 3 9 17 2 4 3 2" xfId="58830"/>
    <cellStyle name="Обычный 3 9 17 2 4 4" xfId="58831"/>
    <cellStyle name="Обычный 3 9 17 2 5" xfId="58832"/>
    <cellStyle name="Обычный 3 9 17 2 5 2" xfId="58833"/>
    <cellStyle name="Обычный 3 9 17 2 5 2 2" xfId="58834"/>
    <cellStyle name="Обычный 3 9 17 2 5 3" xfId="58835"/>
    <cellStyle name="Обычный 3 9 17 2 6" xfId="58836"/>
    <cellStyle name="Обычный 3 9 17 2 6 2" xfId="58837"/>
    <cellStyle name="Обычный 3 9 17 2 7" xfId="58838"/>
    <cellStyle name="Обычный 3 9 17 3" xfId="58839"/>
    <cellStyle name="Обычный 3 9 17 3 2" xfId="58840"/>
    <cellStyle name="Обычный 3 9 17 3 2 2" xfId="58841"/>
    <cellStyle name="Обычный 3 9 17 3 2 2 2" xfId="58842"/>
    <cellStyle name="Обычный 3 9 17 3 2 2 2 2" xfId="58843"/>
    <cellStyle name="Обычный 3 9 17 3 2 2 3" xfId="58844"/>
    <cellStyle name="Обычный 3 9 17 3 2 3" xfId="58845"/>
    <cellStyle name="Обычный 3 9 17 3 2 3 2" xfId="58846"/>
    <cellStyle name="Обычный 3 9 17 3 2 4" xfId="58847"/>
    <cellStyle name="Обычный 3 9 17 3 3" xfId="58848"/>
    <cellStyle name="Обычный 3 9 17 3 3 2" xfId="58849"/>
    <cellStyle name="Обычный 3 9 17 3 3 2 2" xfId="58850"/>
    <cellStyle name="Обычный 3 9 17 3 3 3" xfId="58851"/>
    <cellStyle name="Обычный 3 9 17 3 4" xfId="58852"/>
    <cellStyle name="Обычный 3 9 17 3 4 2" xfId="58853"/>
    <cellStyle name="Обычный 3 9 17 3 5" xfId="58854"/>
    <cellStyle name="Обычный 3 9 17 4" xfId="58855"/>
    <cellStyle name="Обычный 3 9 17 4 2" xfId="58856"/>
    <cellStyle name="Обычный 3 9 17 4 2 2" xfId="58857"/>
    <cellStyle name="Обычный 3 9 17 4 2 2 2" xfId="58858"/>
    <cellStyle name="Обычный 3 9 17 4 2 2 2 2" xfId="58859"/>
    <cellStyle name="Обычный 3 9 17 4 2 2 3" xfId="58860"/>
    <cellStyle name="Обычный 3 9 17 4 2 3" xfId="58861"/>
    <cellStyle name="Обычный 3 9 17 4 2 3 2" xfId="58862"/>
    <cellStyle name="Обычный 3 9 17 4 2 4" xfId="58863"/>
    <cellStyle name="Обычный 3 9 17 4 3" xfId="58864"/>
    <cellStyle name="Обычный 3 9 17 4 3 2" xfId="58865"/>
    <cellStyle name="Обычный 3 9 17 4 3 2 2" xfId="58866"/>
    <cellStyle name="Обычный 3 9 17 4 3 3" xfId="58867"/>
    <cellStyle name="Обычный 3 9 17 4 4" xfId="58868"/>
    <cellStyle name="Обычный 3 9 17 4 4 2" xfId="58869"/>
    <cellStyle name="Обычный 3 9 17 4 5" xfId="58870"/>
    <cellStyle name="Обычный 3 9 17 5" xfId="58871"/>
    <cellStyle name="Обычный 3 9 17 5 2" xfId="58872"/>
    <cellStyle name="Обычный 3 9 17 5 2 2" xfId="58873"/>
    <cellStyle name="Обычный 3 9 17 5 2 2 2" xfId="58874"/>
    <cellStyle name="Обычный 3 9 17 5 2 3" xfId="58875"/>
    <cellStyle name="Обычный 3 9 17 5 3" xfId="58876"/>
    <cellStyle name="Обычный 3 9 17 5 3 2" xfId="58877"/>
    <cellStyle name="Обычный 3 9 17 5 4" xfId="58878"/>
    <cellStyle name="Обычный 3 9 17 6" xfId="58879"/>
    <cellStyle name="Обычный 3 9 17 6 2" xfId="58880"/>
    <cellStyle name="Обычный 3 9 17 6 2 2" xfId="58881"/>
    <cellStyle name="Обычный 3 9 17 6 3" xfId="58882"/>
    <cellStyle name="Обычный 3 9 17 7" xfId="58883"/>
    <cellStyle name="Обычный 3 9 17 7 2" xfId="58884"/>
    <cellStyle name="Обычный 3 9 17 8" xfId="58885"/>
    <cellStyle name="Обычный 3 9 18" xfId="58886"/>
    <cellStyle name="Обычный 3 9 18 2" xfId="58887"/>
    <cellStyle name="Обычный 3 9 18 2 2" xfId="58888"/>
    <cellStyle name="Обычный 3 9 18 2 2 2" xfId="58889"/>
    <cellStyle name="Обычный 3 9 18 2 2 2 2" xfId="58890"/>
    <cellStyle name="Обычный 3 9 18 2 2 2 2 2" xfId="58891"/>
    <cellStyle name="Обычный 3 9 18 2 2 2 2 2 2" xfId="58892"/>
    <cellStyle name="Обычный 3 9 18 2 2 2 2 3" xfId="58893"/>
    <cellStyle name="Обычный 3 9 18 2 2 2 3" xfId="58894"/>
    <cellStyle name="Обычный 3 9 18 2 2 2 3 2" xfId="58895"/>
    <cellStyle name="Обычный 3 9 18 2 2 2 4" xfId="58896"/>
    <cellStyle name="Обычный 3 9 18 2 2 3" xfId="58897"/>
    <cellStyle name="Обычный 3 9 18 2 2 3 2" xfId="58898"/>
    <cellStyle name="Обычный 3 9 18 2 2 3 2 2" xfId="58899"/>
    <cellStyle name="Обычный 3 9 18 2 2 3 3" xfId="58900"/>
    <cellStyle name="Обычный 3 9 18 2 2 4" xfId="58901"/>
    <cellStyle name="Обычный 3 9 18 2 2 4 2" xfId="58902"/>
    <cellStyle name="Обычный 3 9 18 2 2 5" xfId="58903"/>
    <cellStyle name="Обычный 3 9 18 2 3" xfId="58904"/>
    <cellStyle name="Обычный 3 9 18 2 3 2" xfId="58905"/>
    <cellStyle name="Обычный 3 9 18 2 3 2 2" xfId="58906"/>
    <cellStyle name="Обычный 3 9 18 2 3 2 2 2" xfId="58907"/>
    <cellStyle name="Обычный 3 9 18 2 3 2 2 2 2" xfId="58908"/>
    <cellStyle name="Обычный 3 9 18 2 3 2 2 3" xfId="58909"/>
    <cellStyle name="Обычный 3 9 18 2 3 2 3" xfId="58910"/>
    <cellStyle name="Обычный 3 9 18 2 3 2 3 2" xfId="58911"/>
    <cellStyle name="Обычный 3 9 18 2 3 2 4" xfId="58912"/>
    <cellStyle name="Обычный 3 9 18 2 3 3" xfId="58913"/>
    <cellStyle name="Обычный 3 9 18 2 3 3 2" xfId="58914"/>
    <cellStyle name="Обычный 3 9 18 2 3 3 2 2" xfId="58915"/>
    <cellStyle name="Обычный 3 9 18 2 3 3 3" xfId="58916"/>
    <cellStyle name="Обычный 3 9 18 2 3 4" xfId="58917"/>
    <cellStyle name="Обычный 3 9 18 2 3 4 2" xfId="58918"/>
    <cellStyle name="Обычный 3 9 18 2 3 5" xfId="58919"/>
    <cellStyle name="Обычный 3 9 18 2 4" xfId="58920"/>
    <cellStyle name="Обычный 3 9 18 2 4 2" xfId="58921"/>
    <cellStyle name="Обычный 3 9 18 2 4 2 2" xfId="58922"/>
    <cellStyle name="Обычный 3 9 18 2 4 2 2 2" xfId="58923"/>
    <cellStyle name="Обычный 3 9 18 2 4 2 3" xfId="58924"/>
    <cellStyle name="Обычный 3 9 18 2 4 3" xfId="58925"/>
    <cellStyle name="Обычный 3 9 18 2 4 3 2" xfId="58926"/>
    <cellStyle name="Обычный 3 9 18 2 4 4" xfId="58927"/>
    <cellStyle name="Обычный 3 9 18 2 5" xfId="58928"/>
    <cellStyle name="Обычный 3 9 18 2 5 2" xfId="58929"/>
    <cellStyle name="Обычный 3 9 18 2 5 2 2" xfId="58930"/>
    <cellStyle name="Обычный 3 9 18 2 5 3" xfId="58931"/>
    <cellStyle name="Обычный 3 9 18 2 6" xfId="58932"/>
    <cellStyle name="Обычный 3 9 18 2 6 2" xfId="58933"/>
    <cellStyle name="Обычный 3 9 18 2 7" xfId="58934"/>
    <cellStyle name="Обычный 3 9 18 3" xfId="58935"/>
    <cellStyle name="Обычный 3 9 18 3 2" xfId="58936"/>
    <cellStyle name="Обычный 3 9 18 3 2 2" xfId="58937"/>
    <cellStyle name="Обычный 3 9 18 3 2 2 2" xfId="58938"/>
    <cellStyle name="Обычный 3 9 18 3 2 2 2 2" xfId="58939"/>
    <cellStyle name="Обычный 3 9 18 3 2 2 3" xfId="58940"/>
    <cellStyle name="Обычный 3 9 18 3 2 3" xfId="58941"/>
    <cellStyle name="Обычный 3 9 18 3 2 3 2" xfId="58942"/>
    <cellStyle name="Обычный 3 9 18 3 2 4" xfId="58943"/>
    <cellStyle name="Обычный 3 9 18 3 3" xfId="58944"/>
    <cellStyle name="Обычный 3 9 18 3 3 2" xfId="58945"/>
    <cellStyle name="Обычный 3 9 18 3 3 2 2" xfId="58946"/>
    <cellStyle name="Обычный 3 9 18 3 3 3" xfId="58947"/>
    <cellStyle name="Обычный 3 9 18 3 4" xfId="58948"/>
    <cellStyle name="Обычный 3 9 18 3 4 2" xfId="58949"/>
    <cellStyle name="Обычный 3 9 18 3 5" xfId="58950"/>
    <cellStyle name="Обычный 3 9 18 4" xfId="58951"/>
    <cellStyle name="Обычный 3 9 18 4 2" xfId="58952"/>
    <cellStyle name="Обычный 3 9 18 4 2 2" xfId="58953"/>
    <cellStyle name="Обычный 3 9 18 4 2 2 2" xfId="58954"/>
    <cellStyle name="Обычный 3 9 18 4 2 2 2 2" xfId="58955"/>
    <cellStyle name="Обычный 3 9 18 4 2 2 3" xfId="58956"/>
    <cellStyle name="Обычный 3 9 18 4 2 3" xfId="58957"/>
    <cellStyle name="Обычный 3 9 18 4 2 3 2" xfId="58958"/>
    <cellStyle name="Обычный 3 9 18 4 2 4" xfId="58959"/>
    <cellStyle name="Обычный 3 9 18 4 3" xfId="58960"/>
    <cellStyle name="Обычный 3 9 18 4 3 2" xfId="58961"/>
    <cellStyle name="Обычный 3 9 18 4 3 2 2" xfId="58962"/>
    <cellStyle name="Обычный 3 9 18 4 3 3" xfId="58963"/>
    <cellStyle name="Обычный 3 9 18 4 4" xfId="58964"/>
    <cellStyle name="Обычный 3 9 18 4 4 2" xfId="58965"/>
    <cellStyle name="Обычный 3 9 18 4 5" xfId="58966"/>
    <cellStyle name="Обычный 3 9 18 5" xfId="58967"/>
    <cellStyle name="Обычный 3 9 18 5 2" xfId="58968"/>
    <cellStyle name="Обычный 3 9 18 5 2 2" xfId="58969"/>
    <cellStyle name="Обычный 3 9 18 5 2 2 2" xfId="58970"/>
    <cellStyle name="Обычный 3 9 18 5 2 3" xfId="58971"/>
    <cellStyle name="Обычный 3 9 18 5 3" xfId="58972"/>
    <cellStyle name="Обычный 3 9 18 5 3 2" xfId="58973"/>
    <cellStyle name="Обычный 3 9 18 5 4" xfId="58974"/>
    <cellStyle name="Обычный 3 9 18 6" xfId="58975"/>
    <cellStyle name="Обычный 3 9 18 6 2" xfId="58976"/>
    <cellStyle name="Обычный 3 9 18 6 2 2" xfId="58977"/>
    <cellStyle name="Обычный 3 9 18 6 3" xfId="58978"/>
    <cellStyle name="Обычный 3 9 18 7" xfId="58979"/>
    <cellStyle name="Обычный 3 9 18 7 2" xfId="58980"/>
    <cellStyle name="Обычный 3 9 18 8" xfId="58981"/>
    <cellStyle name="Обычный 3 9 19" xfId="58982"/>
    <cellStyle name="Обычный 3 9 19 2" xfId="58983"/>
    <cellStyle name="Обычный 3 9 19 2 2" xfId="58984"/>
    <cellStyle name="Обычный 3 9 19 2 2 2" xfId="58985"/>
    <cellStyle name="Обычный 3 9 19 2 2 2 2" xfId="58986"/>
    <cellStyle name="Обычный 3 9 19 2 2 2 2 2" xfId="58987"/>
    <cellStyle name="Обычный 3 9 19 2 2 2 2 2 2" xfId="58988"/>
    <cellStyle name="Обычный 3 9 19 2 2 2 2 3" xfId="58989"/>
    <cellStyle name="Обычный 3 9 19 2 2 2 3" xfId="58990"/>
    <cellStyle name="Обычный 3 9 19 2 2 2 3 2" xfId="58991"/>
    <cellStyle name="Обычный 3 9 19 2 2 2 4" xfId="58992"/>
    <cellStyle name="Обычный 3 9 19 2 2 3" xfId="58993"/>
    <cellStyle name="Обычный 3 9 19 2 2 3 2" xfId="58994"/>
    <cellStyle name="Обычный 3 9 19 2 2 3 2 2" xfId="58995"/>
    <cellStyle name="Обычный 3 9 19 2 2 3 3" xfId="58996"/>
    <cellStyle name="Обычный 3 9 19 2 2 4" xfId="58997"/>
    <cellStyle name="Обычный 3 9 19 2 2 4 2" xfId="58998"/>
    <cellStyle name="Обычный 3 9 19 2 2 5" xfId="58999"/>
    <cellStyle name="Обычный 3 9 19 2 3" xfId="59000"/>
    <cellStyle name="Обычный 3 9 19 2 3 2" xfId="59001"/>
    <cellStyle name="Обычный 3 9 19 2 3 2 2" xfId="59002"/>
    <cellStyle name="Обычный 3 9 19 2 3 2 2 2" xfId="59003"/>
    <cellStyle name="Обычный 3 9 19 2 3 2 2 2 2" xfId="59004"/>
    <cellStyle name="Обычный 3 9 19 2 3 2 2 3" xfId="59005"/>
    <cellStyle name="Обычный 3 9 19 2 3 2 3" xfId="59006"/>
    <cellStyle name="Обычный 3 9 19 2 3 2 3 2" xfId="59007"/>
    <cellStyle name="Обычный 3 9 19 2 3 2 4" xfId="59008"/>
    <cellStyle name="Обычный 3 9 19 2 3 3" xfId="59009"/>
    <cellStyle name="Обычный 3 9 19 2 3 3 2" xfId="59010"/>
    <cellStyle name="Обычный 3 9 19 2 3 3 2 2" xfId="59011"/>
    <cellStyle name="Обычный 3 9 19 2 3 3 3" xfId="59012"/>
    <cellStyle name="Обычный 3 9 19 2 3 4" xfId="59013"/>
    <cellStyle name="Обычный 3 9 19 2 3 4 2" xfId="59014"/>
    <cellStyle name="Обычный 3 9 19 2 3 5" xfId="59015"/>
    <cellStyle name="Обычный 3 9 19 2 4" xfId="59016"/>
    <cellStyle name="Обычный 3 9 19 2 4 2" xfId="59017"/>
    <cellStyle name="Обычный 3 9 19 2 4 2 2" xfId="59018"/>
    <cellStyle name="Обычный 3 9 19 2 4 2 2 2" xfId="59019"/>
    <cellStyle name="Обычный 3 9 19 2 4 2 3" xfId="59020"/>
    <cellStyle name="Обычный 3 9 19 2 4 3" xfId="59021"/>
    <cellStyle name="Обычный 3 9 19 2 4 3 2" xfId="59022"/>
    <cellStyle name="Обычный 3 9 19 2 4 4" xfId="59023"/>
    <cellStyle name="Обычный 3 9 19 2 5" xfId="59024"/>
    <cellStyle name="Обычный 3 9 19 2 5 2" xfId="59025"/>
    <cellStyle name="Обычный 3 9 19 2 5 2 2" xfId="59026"/>
    <cellStyle name="Обычный 3 9 19 2 5 3" xfId="59027"/>
    <cellStyle name="Обычный 3 9 19 2 6" xfId="59028"/>
    <cellStyle name="Обычный 3 9 19 2 6 2" xfId="59029"/>
    <cellStyle name="Обычный 3 9 19 2 7" xfId="59030"/>
    <cellStyle name="Обычный 3 9 19 3" xfId="59031"/>
    <cellStyle name="Обычный 3 9 19 3 2" xfId="59032"/>
    <cellStyle name="Обычный 3 9 19 3 2 2" xfId="59033"/>
    <cellStyle name="Обычный 3 9 19 3 2 2 2" xfId="59034"/>
    <cellStyle name="Обычный 3 9 19 3 2 2 2 2" xfId="59035"/>
    <cellStyle name="Обычный 3 9 19 3 2 2 3" xfId="59036"/>
    <cellStyle name="Обычный 3 9 19 3 2 3" xfId="59037"/>
    <cellStyle name="Обычный 3 9 19 3 2 3 2" xfId="59038"/>
    <cellStyle name="Обычный 3 9 19 3 2 4" xfId="59039"/>
    <cellStyle name="Обычный 3 9 19 3 3" xfId="59040"/>
    <cellStyle name="Обычный 3 9 19 3 3 2" xfId="59041"/>
    <cellStyle name="Обычный 3 9 19 3 3 2 2" xfId="59042"/>
    <cellStyle name="Обычный 3 9 19 3 3 3" xfId="59043"/>
    <cellStyle name="Обычный 3 9 19 3 4" xfId="59044"/>
    <cellStyle name="Обычный 3 9 19 3 4 2" xfId="59045"/>
    <cellStyle name="Обычный 3 9 19 3 5" xfId="59046"/>
    <cellStyle name="Обычный 3 9 19 4" xfId="59047"/>
    <cellStyle name="Обычный 3 9 19 4 2" xfId="59048"/>
    <cellStyle name="Обычный 3 9 19 4 2 2" xfId="59049"/>
    <cellStyle name="Обычный 3 9 19 4 2 2 2" xfId="59050"/>
    <cellStyle name="Обычный 3 9 19 4 2 2 2 2" xfId="59051"/>
    <cellStyle name="Обычный 3 9 19 4 2 2 3" xfId="59052"/>
    <cellStyle name="Обычный 3 9 19 4 2 3" xfId="59053"/>
    <cellStyle name="Обычный 3 9 19 4 2 3 2" xfId="59054"/>
    <cellStyle name="Обычный 3 9 19 4 2 4" xfId="59055"/>
    <cellStyle name="Обычный 3 9 19 4 3" xfId="59056"/>
    <cellStyle name="Обычный 3 9 19 4 3 2" xfId="59057"/>
    <cellStyle name="Обычный 3 9 19 4 3 2 2" xfId="59058"/>
    <cellStyle name="Обычный 3 9 19 4 3 3" xfId="59059"/>
    <cellStyle name="Обычный 3 9 19 4 4" xfId="59060"/>
    <cellStyle name="Обычный 3 9 19 4 4 2" xfId="59061"/>
    <cellStyle name="Обычный 3 9 19 4 5" xfId="59062"/>
    <cellStyle name="Обычный 3 9 19 5" xfId="59063"/>
    <cellStyle name="Обычный 3 9 19 5 2" xfId="59064"/>
    <cellStyle name="Обычный 3 9 19 5 2 2" xfId="59065"/>
    <cellStyle name="Обычный 3 9 19 5 2 2 2" xfId="59066"/>
    <cellStyle name="Обычный 3 9 19 5 2 3" xfId="59067"/>
    <cellStyle name="Обычный 3 9 19 5 3" xfId="59068"/>
    <cellStyle name="Обычный 3 9 19 5 3 2" xfId="59069"/>
    <cellStyle name="Обычный 3 9 19 5 4" xfId="59070"/>
    <cellStyle name="Обычный 3 9 19 6" xfId="59071"/>
    <cellStyle name="Обычный 3 9 19 6 2" xfId="59072"/>
    <cellStyle name="Обычный 3 9 19 6 2 2" xfId="59073"/>
    <cellStyle name="Обычный 3 9 19 6 3" xfId="59074"/>
    <cellStyle name="Обычный 3 9 19 7" xfId="59075"/>
    <cellStyle name="Обычный 3 9 19 7 2" xfId="59076"/>
    <cellStyle name="Обычный 3 9 19 8" xfId="59077"/>
    <cellStyle name="Обычный 3 9 2" xfId="59078"/>
    <cellStyle name="Обычный 3 9 2 2" xfId="59079"/>
    <cellStyle name="Обычный 3 9 2 2 2" xfId="59080"/>
    <cellStyle name="Обычный 3 9 2 2 2 2" xfId="59081"/>
    <cellStyle name="Обычный 3 9 2 2 2 2 2" xfId="59082"/>
    <cellStyle name="Обычный 3 9 2 2 2 2 2 2" xfId="59083"/>
    <cellStyle name="Обычный 3 9 2 2 2 2 2 2 2" xfId="59084"/>
    <cellStyle name="Обычный 3 9 2 2 2 2 2 3" xfId="59085"/>
    <cellStyle name="Обычный 3 9 2 2 2 2 3" xfId="59086"/>
    <cellStyle name="Обычный 3 9 2 2 2 2 3 2" xfId="59087"/>
    <cellStyle name="Обычный 3 9 2 2 2 2 4" xfId="59088"/>
    <cellStyle name="Обычный 3 9 2 2 2 3" xfId="59089"/>
    <cellStyle name="Обычный 3 9 2 2 2 3 2" xfId="59090"/>
    <cellStyle name="Обычный 3 9 2 2 2 3 2 2" xfId="59091"/>
    <cellStyle name="Обычный 3 9 2 2 2 3 3" xfId="59092"/>
    <cellStyle name="Обычный 3 9 2 2 2 4" xfId="59093"/>
    <cellStyle name="Обычный 3 9 2 2 2 4 2" xfId="59094"/>
    <cellStyle name="Обычный 3 9 2 2 2 5" xfId="59095"/>
    <cellStyle name="Обычный 3 9 2 2 3" xfId="59096"/>
    <cellStyle name="Обычный 3 9 2 2 3 2" xfId="59097"/>
    <cellStyle name="Обычный 3 9 2 2 3 2 2" xfId="59098"/>
    <cellStyle name="Обычный 3 9 2 2 3 2 2 2" xfId="59099"/>
    <cellStyle name="Обычный 3 9 2 2 3 2 2 2 2" xfId="59100"/>
    <cellStyle name="Обычный 3 9 2 2 3 2 2 3" xfId="59101"/>
    <cellStyle name="Обычный 3 9 2 2 3 2 3" xfId="59102"/>
    <cellStyle name="Обычный 3 9 2 2 3 2 3 2" xfId="59103"/>
    <cellStyle name="Обычный 3 9 2 2 3 2 4" xfId="59104"/>
    <cellStyle name="Обычный 3 9 2 2 3 3" xfId="59105"/>
    <cellStyle name="Обычный 3 9 2 2 3 3 2" xfId="59106"/>
    <cellStyle name="Обычный 3 9 2 2 3 3 2 2" xfId="59107"/>
    <cellStyle name="Обычный 3 9 2 2 3 3 3" xfId="59108"/>
    <cellStyle name="Обычный 3 9 2 2 3 4" xfId="59109"/>
    <cellStyle name="Обычный 3 9 2 2 3 4 2" xfId="59110"/>
    <cellStyle name="Обычный 3 9 2 2 3 5" xfId="59111"/>
    <cellStyle name="Обычный 3 9 2 2 4" xfId="59112"/>
    <cellStyle name="Обычный 3 9 2 2 4 2" xfId="59113"/>
    <cellStyle name="Обычный 3 9 2 2 4 2 2" xfId="59114"/>
    <cellStyle name="Обычный 3 9 2 2 4 2 2 2" xfId="59115"/>
    <cellStyle name="Обычный 3 9 2 2 4 2 3" xfId="59116"/>
    <cellStyle name="Обычный 3 9 2 2 4 3" xfId="59117"/>
    <cellStyle name="Обычный 3 9 2 2 4 3 2" xfId="59118"/>
    <cellStyle name="Обычный 3 9 2 2 4 4" xfId="59119"/>
    <cellStyle name="Обычный 3 9 2 2 5" xfId="59120"/>
    <cellStyle name="Обычный 3 9 2 2 5 2" xfId="59121"/>
    <cellStyle name="Обычный 3 9 2 2 5 2 2" xfId="59122"/>
    <cellStyle name="Обычный 3 9 2 2 5 3" xfId="59123"/>
    <cellStyle name="Обычный 3 9 2 2 6" xfId="59124"/>
    <cellStyle name="Обычный 3 9 2 2 6 2" xfId="59125"/>
    <cellStyle name="Обычный 3 9 2 2 7" xfId="59126"/>
    <cellStyle name="Обычный 3 9 2 3" xfId="59127"/>
    <cellStyle name="Обычный 3 9 2 3 2" xfId="59128"/>
    <cellStyle name="Обычный 3 9 2 3 2 2" xfId="59129"/>
    <cellStyle name="Обычный 3 9 2 3 2 2 2" xfId="59130"/>
    <cellStyle name="Обычный 3 9 2 3 2 2 2 2" xfId="59131"/>
    <cellStyle name="Обычный 3 9 2 3 2 2 3" xfId="59132"/>
    <cellStyle name="Обычный 3 9 2 3 2 3" xfId="59133"/>
    <cellStyle name="Обычный 3 9 2 3 2 3 2" xfId="59134"/>
    <cellStyle name="Обычный 3 9 2 3 2 4" xfId="59135"/>
    <cellStyle name="Обычный 3 9 2 3 3" xfId="59136"/>
    <cellStyle name="Обычный 3 9 2 3 3 2" xfId="59137"/>
    <cellStyle name="Обычный 3 9 2 3 3 2 2" xfId="59138"/>
    <cellStyle name="Обычный 3 9 2 3 3 3" xfId="59139"/>
    <cellStyle name="Обычный 3 9 2 3 4" xfId="59140"/>
    <cellStyle name="Обычный 3 9 2 3 4 2" xfId="59141"/>
    <cellStyle name="Обычный 3 9 2 3 5" xfId="59142"/>
    <cellStyle name="Обычный 3 9 2 4" xfId="59143"/>
    <cellStyle name="Обычный 3 9 2 4 2" xfId="59144"/>
    <cellStyle name="Обычный 3 9 2 4 2 2" xfId="59145"/>
    <cellStyle name="Обычный 3 9 2 4 2 2 2" xfId="59146"/>
    <cellStyle name="Обычный 3 9 2 4 2 2 2 2" xfId="59147"/>
    <cellStyle name="Обычный 3 9 2 4 2 2 3" xfId="59148"/>
    <cellStyle name="Обычный 3 9 2 4 2 3" xfId="59149"/>
    <cellStyle name="Обычный 3 9 2 4 2 3 2" xfId="59150"/>
    <cellStyle name="Обычный 3 9 2 4 2 4" xfId="59151"/>
    <cellStyle name="Обычный 3 9 2 4 3" xfId="59152"/>
    <cellStyle name="Обычный 3 9 2 4 3 2" xfId="59153"/>
    <cellStyle name="Обычный 3 9 2 4 3 2 2" xfId="59154"/>
    <cellStyle name="Обычный 3 9 2 4 3 3" xfId="59155"/>
    <cellStyle name="Обычный 3 9 2 4 4" xfId="59156"/>
    <cellStyle name="Обычный 3 9 2 4 4 2" xfId="59157"/>
    <cellStyle name="Обычный 3 9 2 4 5" xfId="59158"/>
    <cellStyle name="Обычный 3 9 2 5" xfId="59159"/>
    <cellStyle name="Обычный 3 9 2 5 2" xfId="59160"/>
    <cellStyle name="Обычный 3 9 2 5 2 2" xfId="59161"/>
    <cellStyle name="Обычный 3 9 2 5 2 2 2" xfId="59162"/>
    <cellStyle name="Обычный 3 9 2 5 2 3" xfId="59163"/>
    <cellStyle name="Обычный 3 9 2 5 3" xfId="59164"/>
    <cellStyle name="Обычный 3 9 2 5 3 2" xfId="59165"/>
    <cellStyle name="Обычный 3 9 2 5 4" xfId="59166"/>
    <cellStyle name="Обычный 3 9 2 6" xfId="59167"/>
    <cellStyle name="Обычный 3 9 2 6 2" xfId="59168"/>
    <cellStyle name="Обычный 3 9 2 6 2 2" xfId="59169"/>
    <cellStyle name="Обычный 3 9 2 6 3" xfId="59170"/>
    <cellStyle name="Обычный 3 9 2 7" xfId="59171"/>
    <cellStyle name="Обычный 3 9 2 7 2" xfId="59172"/>
    <cellStyle name="Обычный 3 9 2 8" xfId="59173"/>
    <cellStyle name="Обычный 3 9 20" xfId="59174"/>
    <cellStyle name="Обычный 3 9 20 2" xfId="59175"/>
    <cellStyle name="Обычный 3 9 20 2 2" xfId="59176"/>
    <cellStyle name="Обычный 3 9 20 2 2 2" xfId="59177"/>
    <cellStyle name="Обычный 3 9 20 2 2 2 2" xfId="59178"/>
    <cellStyle name="Обычный 3 9 20 2 2 2 2 2" xfId="59179"/>
    <cellStyle name="Обычный 3 9 20 2 2 2 2 2 2" xfId="59180"/>
    <cellStyle name="Обычный 3 9 20 2 2 2 2 3" xfId="59181"/>
    <cellStyle name="Обычный 3 9 20 2 2 2 3" xfId="59182"/>
    <cellStyle name="Обычный 3 9 20 2 2 2 3 2" xfId="59183"/>
    <cellStyle name="Обычный 3 9 20 2 2 2 4" xfId="59184"/>
    <cellStyle name="Обычный 3 9 20 2 2 3" xfId="59185"/>
    <cellStyle name="Обычный 3 9 20 2 2 3 2" xfId="59186"/>
    <cellStyle name="Обычный 3 9 20 2 2 3 2 2" xfId="59187"/>
    <cellStyle name="Обычный 3 9 20 2 2 3 3" xfId="59188"/>
    <cellStyle name="Обычный 3 9 20 2 2 4" xfId="59189"/>
    <cellStyle name="Обычный 3 9 20 2 2 4 2" xfId="59190"/>
    <cellStyle name="Обычный 3 9 20 2 2 5" xfId="59191"/>
    <cellStyle name="Обычный 3 9 20 2 3" xfId="59192"/>
    <cellStyle name="Обычный 3 9 20 2 3 2" xfId="59193"/>
    <cellStyle name="Обычный 3 9 20 2 3 2 2" xfId="59194"/>
    <cellStyle name="Обычный 3 9 20 2 3 2 2 2" xfId="59195"/>
    <cellStyle name="Обычный 3 9 20 2 3 2 2 2 2" xfId="59196"/>
    <cellStyle name="Обычный 3 9 20 2 3 2 2 3" xfId="59197"/>
    <cellStyle name="Обычный 3 9 20 2 3 2 3" xfId="59198"/>
    <cellStyle name="Обычный 3 9 20 2 3 2 3 2" xfId="59199"/>
    <cellStyle name="Обычный 3 9 20 2 3 2 4" xfId="59200"/>
    <cellStyle name="Обычный 3 9 20 2 3 3" xfId="59201"/>
    <cellStyle name="Обычный 3 9 20 2 3 3 2" xfId="59202"/>
    <cellStyle name="Обычный 3 9 20 2 3 3 2 2" xfId="59203"/>
    <cellStyle name="Обычный 3 9 20 2 3 3 3" xfId="59204"/>
    <cellStyle name="Обычный 3 9 20 2 3 4" xfId="59205"/>
    <cellStyle name="Обычный 3 9 20 2 3 4 2" xfId="59206"/>
    <cellStyle name="Обычный 3 9 20 2 3 5" xfId="59207"/>
    <cellStyle name="Обычный 3 9 20 2 4" xfId="59208"/>
    <cellStyle name="Обычный 3 9 20 2 4 2" xfId="59209"/>
    <cellStyle name="Обычный 3 9 20 2 4 2 2" xfId="59210"/>
    <cellStyle name="Обычный 3 9 20 2 4 2 2 2" xfId="59211"/>
    <cellStyle name="Обычный 3 9 20 2 4 2 3" xfId="59212"/>
    <cellStyle name="Обычный 3 9 20 2 4 3" xfId="59213"/>
    <cellStyle name="Обычный 3 9 20 2 4 3 2" xfId="59214"/>
    <cellStyle name="Обычный 3 9 20 2 4 4" xfId="59215"/>
    <cellStyle name="Обычный 3 9 20 2 5" xfId="59216"/>
    <cellStyle name="Обычный 3 9 20 2 5 2" xfId="59217"/>
    <cellStyle name="Обычный 3 9 20 2 5 2 2" xfId="59218"/>
    <cellStyle name="Обычный 3 9 20 2 5 3" xfId="59219"/>
    <cellStyle name="Обычный 3 9 20 2 6" xfId="59220"/>
    <cellStyle name="Обычный 3 9 20 2 6 2" xfId="59221"/>
    <cellStyle name="Обычный 3 9 20 2 7" xfId="59222"/>
    <cellStyle name="Обычный 3 9 20 3" xfId="59223"/>
    <cellStyle name="Обычный 3 9 20 3 2" xfId="59224"/>
    <cellStyle name="Обычный 3 9 20 3 2 2" xfId="59225"/>
    <cellStyle name="Обычный 3 9 20 3 2 2 2" xfId="59226"/>
    <cellStyle name="Обычный 3 9 20 3 2 2 2 2" xfId="59227"/>
    <cellStyle name="Обычный 3 9 20 3 2 2 3" xfId="59228"/>
    <cellStyle name="Обычный 3 9 20 3 2 3" xfId="59229"/>
    <cellStyle name="Обычный 3 9 20 3 2 3 2" xfId="59230"/>
    <cellStyle name="Обычный 3 9 20 3 2 4" xfId="59231"/>
    <cellStyle name="Обычный 3 9 20 3 3" xfId="59232"/>
    <cellStyle name="Обычный 3 9 20 3 3 2" xfId="59233"/>
    <cellStyle name="Обычный 3 9 20 3 3 2 2" xfId="59234"/>
    <cellStyle name="Обычный 3 9 20 3 3 3" xfId="59235"/>
    <cellStyle name="Обычный 3 9 20 3 4" xfId="59236"/>
    <cellStyle name="Обычный 3 9 20 3 4 2" xfId="59237"/>
    <cellStyle name="Обычный 3 9 20 3 5" xfId="59238"/>
    <cellStyle name="Обычный 3 9 20 4" xfId="59239"/>
    <cellStyle name="Обычный 3 9 20 4 2" xfId="59240"/>
    <cellStyle name="Обычный 3 9 20 4 2 2" xfId="59241"/>
    <cellStyle name="Обычный 3 9 20 4 2 2 2" xfId="59242"/>
    <cellStyle name="Обычный 3 9 20 4 2 2 2 2" xfId="59243"/>
    <cellStyle name="Обычный 3 9 20 4 2 2 3" xfId="59244"/>
    <cellStyle name="Обычный 3 9 20 4 2 3" xfId="59245"/>
    <cellStyle name="Обычный 3 9 20 4 2 3 2" xfId="59246"/>
    <cellStyle name="Обычный 3 9 20 4 2 4" xfId="59247"/>
    <cellStyle name="Обычный 3 9 20 4 3" xfId="59248"/>
    <cellStyle name="Обычный 3 9 20 4 3 2" xfId="59249"/>
    <cellStyle name="Обычный 3 9 20 4 3 2 2" xfId="59250"/>
    <cellStyle name="Обычный 3 9 20 4 3 3" xfId="59251"/>
    <cellStyle name="Обычный 3 9 20 4 4" xfId="59252"/>
    <cellStyle name="Обычный 3 9 20 4 4 2" xfId="59253"/>
    <cellStyle name="Обычный 3 9 20 4 5" xfId="59254"/>
    <cellStyle name="Обычный 3 9 20 5" xfId="59255"/>
    <cellStyle name="Обычный 3 9 20 5 2" xfId="59256"/>
    <cellStyle name="Обычный 3 9 20 5 2 2" xfId="59257"/>
    <cellStyle name="Обычный 3 9 20 5 2 2 2" xfId="59258"/>
    <cellStyle name="Обычный 3 9 20 5 2 3" xfId="59259"/>
    <cellStyle name="Обычный 3 9 20 5 3" xfId="59260"/>
    <cellStyle name="Обычный 3 9 20 5 3 2" xfId="59261"/>
    <cellStyle name="Обычный 3 9 20 5 4" xfId="59262"/>
    <cellStyle name="Обычный 3 9 20 6" xfId="59263"/>
    <cellStyle name="Обычный 3 9 20 6 2" xfId="59264"/>
    <cellStyle name="Обычный 3 9 20 6 2 2" xfId="59265"/>
    <cellStyle name="Обычный 3 9 20 6 3" xfId="59266"/>
    <cellStyle name="Обычный 3 9 20 7" xfId="59267"/>
    <cellStyle name="Обычный 3 9 20 7 2" xfId="59268"/>
    <cellStyle name="Обычный 3 9 20 8" xfId="59269"/>
    <cellStyle name="Обычный 3 9 21" xfId="59270"/>
    <cellStyle name="Обычный 3 9 21 2" xfId="59271"/>
    <cellStyle name="Обычный 3 9 21 2 2" xfId="59272"/>
    <cellStyle name="Обычный 3 9 21 2 2 2" xfId="59273"/>
    <cellStyle name="Обычный 3 9 21 2 2 2 2" xfId="59274"/>
    <cellStyle name="Обычный 3 9 21 2 2 2 2 2" xfId="59275"/>
    <cellStyle name="Обычный 3 9 21 2 2 2 2 2 2" xfId="59276"/>
    <cellStyle name="Обычный 3 9 21 2 2 2 2 3" xfId="59277"/>
    <cellStyle name="Обычный 3 9 21 2 2 2 3" xfId="59278"/>
    <cellStyle name="Обычный 3 9 21 2 2 2 3 2" xfId="59279"/>
    <cellStyle name="Обычный 3 9 21 2 2 2 4" xfId="59280"/>
    <cellStyle name="Обычный 3 9 21 2 2 3" xfId="59281"/>
    <cellStyle name="Обычный 3 9 21 2 2 3 2" xfId="59282"/>
    <cellStyle name="Обычный 3 9 21 2 2 3 2 2" xfId="59283"/>
    <cellStyle name="Обычный 3 9 21 2 2 3 3" xfId="59284"/>
    <cellStyle name="Обычный 3 9 21 2 2 4" xfId="59285"/>
    <cellStyle name="Обычный 3 9 21 2 2 4 2" xfId="59286"/>
    <cellStyle name="Обычный 3 9 21 2 2 5" xfId="59287"/>
    <cellStyle name="Обычный 3 9 21 2 3" xfId="59288"/>
    <cellStyle name="Обычный 3 9 21 2 3 2" xfId="59289"/>
    <cellStyle name="Обычный 3 9 21 2 3 2 2" xfId="59290"/>
    <cellStyle name="Обычный 3 9 21 2 3 2 2 2" xfId="59291"/>
    <cellStyle name="Обычный 3 9 21 2 3 2 2 2 2" xfId="59292"/>
    <cellStyle name="Обычный 3 9 21 2 3 2 2 3" xfId="59293"/>
    <cellStyle name="Обычный 3 9 21 2 3 2 3" xfId="59294"/>
    <cellStyle name="Обычный 3 9 21 2 3 2 3 2" xfId="59295"/>
    <cellStyle name="Обычный 3 9 21 2 3 2 4" xfId="59296"/>
    <cellStyle name="Обычный 3 9 21 2 3 3" xfId="59297"/>
    <cellStyle name="Обычный 3 9 21 2 3 3 2" xfId="59298"/>
    <cellStyle name="Обычный 3 9 21 2 3 3 2 2" xfId="59299"/>
    <cellStyle name="Обычный 3 9 21 2 3 3 3" xfId="59300"/>
    <cellStyle name="Обычный 3 9 21 2 3 4" xfId="59301"/>
    <cellStyle name="Обычный 3 9 21 2 3 4 2" xfId="59302"/>
    <cellStyle name="Обычный 3 9 21 2 3 5" xfId="59303"/>
    <cellStyle name="Обычный 3 9 21 2 4" xfId="59304"/>
    <cellStyle name="Обычный 3 9 21 2 4 2" xfId="59305"/>
    <cellStyle name="Обычный 3 9 21 2 4 2 2" xfId="59306"/>
    <cellStyle name="Обычный 3 9 21 2 4 2 2 2" xfId="59307"/>
    <cellStyle name="Обычный 3 9 21 2 4 2 3" xfId="59308"/>
    <cellStyle name="Обычный 3 9 21 2 4 3" xfId="59309"/>
    <cellStyle name="Обычный 3 9 21 2 4 3 2" xfId="59310"/>
    <cellStyle name="Обычный 3 9 21 2 4 4" xfId="59311"/>
    <cellStyle name="Обычный 3 9 21 2 5" xfId="59312"/>
    <cellStyle name="Обычный 3 9 21 2 5 2" xfId="59313"/>
    <cellStyle name="Обычный 3 9 21 2 5 2 2" xfId="59314"/>
    <cellStyle name="Обычный 3 9 21 2 5 3" xfId="59315"/>
    <cellStyle name="Обычный 3 9 21 2 6" xfId="59316"/>
    <cellStyle name="Обычный 3 9 21 2 6 2" xfId="59317"/>
    <cellStyle name="Обычный 3 9 21 2 7" xfId="59318"/>
    <cellStyle name="Обычный 3 9 21 3" xfId="59319"/>
    <cellStyle name="Обычный 3 9 21 3 2" xfId="59320"/>
    <cellStyle name="Обычный 3 9 21 3 2 2" xfId="59321"/>
    <cellStyle name="Обычный 3 9 21 3 2 2 2" xfId="59322"/>
    <cellStyle name="Обычный 3 9 21 3 2 2 2 2" xfId="59323"/>
    <cellStyle name="Обычный 3 9 21 3 2 2 3" xfId="59324"/>
    <cellStyle name="Обычный 3 9 21 3 2 3" xfId="59325"/>
    <cellStyle name="Обычный 3 9 21 3 2 3 2" xfId="59326"/>
    <cellStyle name="Обычный 3 9 21 3 2 4" xfId="59327"/>
    <cellStyle name="Обычный 3 9 21 3 3" xfId="59328"/>
    <cellStyle name="Обычный 3 9 21 3 3 2" xfId="59329"/>
    <cellStyle name="Обычный 3 9 21 3 3 2 2" xfId="59330"/>
    <cellStyle name="Обычный 3 9 21 3 3 3" xfId="59331"/>
    <cellStyle name="Обычный 3 9 21 3 4" xfId="59332"/>
    <cellStyle name="Обычный 3 9 21 3 4 2" xfId="59333"/>
    <cellStyle name="Обычный 3 9 21 3 5" xfId="59334"/>
    <cellStyle name="Обычный 3 9 21 4" xfId="59335"/>
    <cellStyle name="Обычный 3 9 21 4 2" xfId="59336"/>
    <cellStyle name="Обычный 3 9 21 4 2 2" xfId="59337"/>
    <cellStyle name="Обычный 3 9 21 4 2 2 2" xfId="59338"/>
    <cellStyle name="Обычный 3 9 21 4 2 2 2 2" xfId="59339"/>
    <cellStyle name="Обычный 3 9 21 4 2 2 3" xfId="59340"/>
    <cellStyle name="Обычный 3 9 21 4 2 3" xfId="59341"/>
    <cellStyle name="Обычный 3 9 21 4 2 3 2" xfId="59342"/>
    <cellStyle name="Обычный 3 9 21 4 2 4" xfId="59343"/>
    <cellStyle name="Обычный 3 9 21 4 3" xfId="59344"/>
    <cellStyle name="Обычный 3 9 21 4 3 2" xfId="59345"/>
    <cellStyle name="Обычный 3 9 21 4 3 2 2" xfId="59346"/>
    <cellStyle name="Обычный 3 9 21 4 3 3" xfId="59347"/>
    <cellStyle name="Обычный 3 9 21 4 4" xfId="59348"/>
    <cellStyle name="Обычный 3 9 21 4 4 2" xfId="59349"/>
    <cellStyle name="Обычный 3 9 21 4 5" xfId="59350"/>
    <cellStyle name="Обычный 3 9 21 5" xfId="59351"/>
    <cellStyle name="Обычный 3 9 21 5 2" xfId="59352"/>
    <cellStyle name="Обычный 3 9 21 5 2 2" xfId="59353"/>
    <cellStyle name="Обычный 3 9 21 5 2 2 2" xfId="59354"/>
    <cellStyle name="Обычный 3 9 21 5 2 3" xfId="59355"/>
    <cellStyle name="Обычный 3 9 21 5 3" xfId="59356"/>
    <cellStyle name="Обычный 3 9 21 5 3 2" xfId="59357"/>
    <cellStyle name="Обычный 3 9 21 5 4" xfId="59358"/>
    <cellStyle name="Обычный 3 9 21 6" xfId="59359"/>
    <cellStyle name="Обычный 3 9 21 6 2" xfId="59360"/>
    <cellStyle name="Обычный 3 9 21 6 2 2" xfId="59361"/>
    <cellStyle name="Обычный 3 9 21 6 3" xfId="59362"/>
    <cellStyle name="Обычный 3 9 21 7" xfId="59363"/>
    <cellStyle name="Обычный 3 9 21 7 2" xfId="59364"/>
    <cellStyle name="Обычный 3 9 21 8" xfId="59365"/>
    <cellStyle name="Обычный 3 9 22" xfId="59366"/>
    <cellStyle name="Обычный 3 9 22 2" xfId="59367"/>
    <cellStyle name="Обычный 3 9 22 2 2" xfId="59368"/>
    <cellStyle name="Обычный 3 9 22 2 2 2" xfId="59369"/>
    <cellStyle name="Обычный 3 9 22 2 2 2 2" xfId="59370"/>
    <cellStyle name="Обычный 3 9 22 2 2 2 2 2" xfId="59371"/>
    <cellStyle name="Обычный 3 9 22 2 2 2 2 2 2" xfId="59372"/>
    <cellStyle name="Обычный 3 9 22 2 2 2 2 3" xfId="59373"/>
    <cellStyle name="Обычный 3 9 22 2 2 2 3" xfId="59374"/>
    <cellStyle name="Обычный 3 9 22 2 2 2 3 2" xfId="59375"/>
    <cellStyle name="Обычный 3 9 22 2 2 2 4" xfId="59376"/>
    <cellStyle name="Обычный 3 9 22 2 2 3" xfId="59377"/>
    <cellStyle name="Обычный 3 9 22 2 2 3 2" xfId="59378"/>
    <cellStyle name="Обычный 3 9 22 2 2 3 2 2" xfId="59379"/>
    <cellStyle name="Обычный 3 9 22 2 2 3 3" xfId="59380"/>
    <cellStyle name="Обычный 3 9 22 2 2 4" xfId="59381"/>
    <cellStyle name="Обычный 3 9 22 2 2 4 2" xfId="59382"/>
    <cellStyle name="Обычный 3 9 22 2 2 5" xfId="59383"/>
    <cellStyle name="Обычный 3 9 22 2 3" xfId="59384"/>
    <cellStyle name="Обычный 3 9 22 2 3 2" xfId="59385"/>
    <cellStyle name="Обычный 3 9 22 2 3 2 2" xfId="59386"/>
    <cellStyle name="Обычный 3 9 22 2 3 2 2 2" xfId="59387"/>
    <cellStyle name="Обычный 3 9 22 2 3 2 2 2 2" xfId="59388"/>
    <cellStyle name="Обычный 3 9 22 2 3 2 2 3" xfId="59389"/>
    <cellStyle name="Обычный 3 9 22 2 3 2 3" xfId="59390"/>
    <cellStyle name="Обычный 3 9 22 2 3 2 3 2" xfId="59391"/>
    <cellStyle name="Обычный 3 9 22 2 3 2 4" xfId="59392"/>
    <cellStyle name="Обычный 3 9 22 2 3 3" xfId="59393"/>
    <cellStyle name="Обычный 3 9 22 2 3 3 2" xfId="59394"/>
    <cellStyle name="Обычный 3 9 22 2 3 3 2 2" xfId="59395"/>
    <cellStyle name="Обычный 3 9 22 2 3 3 3" xfId="59396"/>
    <cellStyle name="Обычный 3 9 22 2 3 4" xfId="59397"/>
    <cellStyle name="Обычный 3 9 22 2 3 4 2" xfId="59398"/>
    <cellStyle name="Обычный 3 9 22 2 3 5" xfId="59399"/>
    <cellStyle name="Обычный 3 9 22 2 4" xfId="59400"/>
    <cellStyle name="Обычный 3 9 22 2 4 2" xfId="59401"/>
    <cellStyle name="Обычный 3 9 22 2 4 2 2" xfId="59402"/>
    <cellStyle name="Обычный 3 9 22 2 4 2 2 2" xfId="59403"/>
    <cellStyle name="Обычный 3 9 22 2 4 2 3" xfId="59404"/>
    <cellStyle name="Обычный 3 9 22 2 4 3" xfId="59405"/>
    <cellStyle name="Обычный 3 9 22 2 4 3 2" xfId="59406"/>
    <cellStyle name="Обычный 3 9 22 2 4 4" xfId="59407"/>
    <cellStyle name="Обычный 3 9 22 2 5" xfId="59408"/>
    <cellStyle name="Обычный 3 9 22 2 5 2" xfId="59409"/>
    <cellStyle name="Обычный 3 9 22 2 5 2 2" xfId="59410"/>
    <cellStyle name="Обычный 3 9 22 2 5 3" xfId="59411"/>
    <cellStyle name="Обычный 3 9 22 2 6" xfId="59412"/>
    <cellStyle name="Обычный 3 9 22 2 6 2" xfId="59413"/>
    <cellStyle name="Обычный 3 9 22 2 7" xfId="59414"/>
    <cellStyle name="Обычный 3 9 22 3" xfId="59415"/>
    <cellStyle name="Обычный 3 9 22 3 2" xfId="59416"/>
    <cellStyle name="Обычный 3 9 22 3 2 2" xfId="59417"/>
    <cellStyle name="Обычный 3 9 22 3 2 2 2" xfId="59418"/>
    <cellStyle name="Обычный 3 9 22 3 2 2 2 2" xfId="59419"/>
    <cellStyle name="Обычный 3 9 22 3 2 2 3" xfId="59420"/>
    <cellStyle name="Обычный 3 9 22 3 2 3" xfId="59421"/>
    <cellStyle name="Обычный 3 9 22 3 2 3 2" xfId="59422"/>
    <cellStyle name="Обычный 3 9 22 3 2 4" xfId="59423"/>
    <cellStyle name="Обычный 3 9 22 3 3" xfId="59424"/>
    <cellStyle name="Обычный 3 9 22 3 3 2" xfId="59425"/>
    <cellStyle name="Обычный 3 9 22 3 3 2 2" xfId="59426"/>
    <cellStyle name="Обычный 3 9 22 3 3 3" xfId="59427"/>
    <cellStyle name="Обычный 3 9 22 3 4" xfId="59428"/>
    <cellStyle name="Обычный 3 9 22 3 4 2" xfId="59429"/>
    <cellStyle name="Обычный 3 9 22 3 5" xfId="59430"/>
    <cellStyle name="Обычный 3 9 22 4" xfId="59431"/>
    <cellStyle name="Обычный 3 9 22 4 2" xfId="59432"/>
    <cellStyle name="Обычный 3 9 22 4 2 2" xfId="59433"/>
    <cellStyle name="Обычный 3 9 22 4 2 2 2" xfId="59434"/>
    <cellStyle name="Обычный 3 9 22 4 2 2 2 2" xfId="59435"/>
    <cellStyle name="Обычный 3 9 22 4 2 2 3" xfId="59436"/>
    <cellStyle name="Обычный 3 9 22 4 2 3" xfId="59437"/>
    <cellStyle name="Обычный 3 9 22 4 2 3 2" xfId="59438"/>
    <cellStyle name="Обычный 3 9 22 4 2 4" xfId="59439"/>
    <cellStyle name="Обычный 3 9 22 4 3" xfId="59440"/>
    <cellStyle name="Обычный 3 9 22 4 3 2" xfId="59441"/>
    <cellStyle name="Обычный 3 9 22 4 3 2 2" xfId="59442"/>
    <cellStyle name="Обычный 3 9 22 4 3 3" xfId="59443"/>
    <cellStyle name="Обычный 3 9 22 4 4" xfId="59444"/>
    <cellStyle name="Обычный 3 9 22 4 4 2" xfId="59445"/>
    <cellStyle name="Обычный 3 9 22 4 5" xfId="59446"/>
    <cellStyle name="Обычный 3 9 22 5" xfId="59447"/>
    <cellStyle name="Обычный 3 9 22 5 2" xfId="59448"/>
    <cellStyle name="Обычный 3 9 22 5 2 2" xfId="59449"/>
    <cellStyle name="Обычный 3 9 22 5 2 2 2" xfId="59450"/>
    <cellStyle name="Обычный 3 9 22 5 2 3" xfId="59451"/>
    <cellStyle name="Обычный 3 9 22 5 3" xfId="59452"/>
    <cellStyle name="Обычный 3 9 22 5 3 2" xfId="59453"/>
    <cellStyle name="Обычный 3 9 22 5 4" xfId="59454"/>
    <cellStyle name="Обычный 3 9 22 6" xfId="59455"/>
    <cellStyle name="Обычный 3 9 22 6 2" xfId="59456"/>
    <cellStyle name="Обычный 3 9 22 6 2 2" xfId="59457"/>
    <cellStyle name="Обычный 3 9 22 6 3" xfId="59458"/>
    <cellStyle name="Обычный 3 9 22 7" xfId="59459"/>
    <cellStyle name="Обычный 3 9 22 7 2" xfId="59460"/>
    <cellStyle name="Обычный 3 9 22 8" xfId="59461"/>
    <cellStyle name="Обычный 3 9 23" xfId="59462"/>
    <cellStyle name="Обычный 3 9 23 2" xfId="59463"/>
    <cellStyle name="Обычный 3 9 23 2 2" xfId="59464"/>
    <cellStyle name="Обычный 3 9 23 2 2 2" xfId="59465"/>
    <cellStyle name="Обычный 3 9 23 2 2 2 2" xfId="59466"/>
    <cellStyle name="Обычный 3 9 23 2 2 2 2 2" xfId="59467"/>
    <cellStyle name="Обычный 3 9 23 2 2 2 2 2 2" xfId="59468"/>
    <cellStyle name="Обычный 3 9 23 2 2 2 2 3" xfId="59469"/>
    <cellStyle name="Обычный 3 9 23 2 2 2 3" xfId="59470"/>
    <cellStyle name="Обычный 3 9 23 2 2 2 3 2" xfId="59471"/>
    <cellStyle name="Обычный 3 9 23 2 2 2 4" xfId="59472"/>
    <cellStyle name="Обычный 3 9 23 2 2 3" xfId="59473"/>
    <cellStyle name="Обычный 3 9 23 2 2 3 2" xfId="59474"/>
    <cellStyle name="Обычный 3 9 23 2 2 3 2 2" xfId="59475"/>
    <cellStyle name="Обычный 3 9 23 2 2 3 3" xfId="59476"/>
    <cellStyle name="Обычный 3 9 23 2 2 4" xfId="59477"/>
    <cellStyle name="Обычный 3 9 23 2 2 4 2" xfId="59478"/>
    <cellStyle name="Обычный 3 9 23 2 2 5" xfId="59479"/>
    <cellStyle name="Обычный 3 9 23 2 3" xfId="59480"/>
    <cellStyle name="Обычный 3 9 23 2 3 2" xfId="59481"/>
    <cellStyle name="Обычный 3 9 23 2 3 2 2" xfId="59482"/>
    <cellStyle name="Обычный 3 9 23 2 3 2 2 2" xfId="59483"/>
    <cellStyle name="Обычный 3 9 23 2 3 2 2 2 2" xfId="59484"/>
    <cellStyle name="Обычный 3 9 23 2 3 2 2 3" xfId="59485"/>
    <cellStyle name="Обычный 3 9 23 2 3 2 3" xfId="59486"/>
    <cellStyle name="Обычный 3 9 23 2 3 2 3 2" xfId="59487"/>
    <cellStyle name="Обычный 3 9 23 2 3 2 4" xfId="59488"/>
    <cellStyle name="Обычный 3 9 23 2 3 3" xfId="59489"/>
    <cellStyle name="Обычный 3 9 23 2 3 3 2" xfId="59490"/>
    <cellStyle name="Обычный 3 9 23 2 3 3 2 2" xfId="59491"/>
    <cellStyle name="Обычный 3 9 23 2 3 3 3" xfId="59492"/>
    <cellStyle name="Обычный 3 9 23 2 3 4" xfId="59493"/>
    <cellStyle name="Обычный 3 9 23 2 3 4 2" xfId="59494"/>
    <cellStyle name="Обычный 3 9 23 2 3 5" xfId="59495"/>
    <cellStyle name="Обычный 3 9 23 2 4" xfId="59496"/>
    <cellStyle name="Обычный 3 9 23 2 4 2" xfId="59497"/>
    <cellStyle name="Обычный 3 9 23 2 4 2 2" xfId="59498"/>
    <cellStyle name="Обычный 3 9 23 2 4 2 2 2" xfId="59499"/>
    <cellStyle name="Обычный 3 9 23 2 4 2 3" xfId="59500"/>
    <cellStyle name="Обычный 3 9 23 2 4 3" xfId="59501"/>
    <cellStyle name="Обычный 3 9 23 2 4 3 2" xfId="59502"/>
    <cellStyle name="Обычный 3 9 23 2 4 4" xfId="59503"/>
    <cellStyle name="Обычный 3 9 23 2 5" xfId="59504"/>
    <cellStyle name="Обычный 3 9 23 2 5 2" xfId="59505"/>
    <cellStyle name="Обычный 3 9 23 2 5 2 2" xfId="59506"/>
    <cellStyle name="Обычный 3 9 23 2 5 3" xfId="59507"/>
    <cellStyle name="Обычный 3 9 23 2 6" xfId="59508"/>
    <cellStyle name="Обычный 3 9 23 2 6 2" xfId="59509"/>
    <cellStyle name="Обычный 3 9 23 2 7" xfId="59510"/>
    <cellStyle name="Обычный 3 9 23 3" xfId="59511"/>
    <cellStyle name="Обычный 3 9 23 3 2" xfId="59512"/>
    <cellStyle name="Обычный 3 9 23 3 2 2" xfId="59513"/>
    <cellStyle name="Обычный 3 9 23 3 2 2 2" xfId="59514"/>
    <cellStyle name="Обычный 3 9 23 3 2 2 2 2" xfId="59515"/>
    <cellStyle name="Обычный 3 9 23 3 2 2 3" xfId="59516"/>
    <cellStyle name="Обычный 3 9 23 3 2 3" xfId="59517"/>
    <cellStyle name="Обычный 3 9 23 3 2 3 2" xfId="59518"/>
    <cellStyle name="Обычный 3 9 23 3 2 4" xfId="59519"/>
    <cellStyle name="Обычный 3 9 23 3 3" xfId="59520"/>
    <cellStyle name="Обычный 3 9 23 3 3 2" xfId="59521"/>
    <cellStyle name="Обычный 3 9 23 3 3 2 2" xfId="59522"/>
    <cellStyle name="Обычный 3 9 23 3 3 3" xfId="59523"/>
    <cellStyle name="Обычный 3 9 23 3 4" xfId="59524"/>
    <cellStyle name="Обычный 3 9 23 3 4 2" xfId="59525"/>
    <cellStyle name="Обычный 3 9 23 3 5" xfId="59526"/>
    <cellStyle name="Обычный 3 9 23 4" xfId="59527"/>
    <cellStyle name="Обычный 3 9 23 4 2" xfId="59528"/>
    <cellStyle name="Обычный 3 9 23 4 2 2" xfId="59529"/>
    <cellStyle name="Обычный 3 9 23 4 2 2 2" xfId="59530"/>
    <cellStyle name="Обычный 3 9 23 4 2 2 2 2" xfId="59531"/>
    <cellStyle name="Обычный 3 9 23 4 2 2 3" xfId="59532"/>
    <cellStyle name="Обычный 3 9 23 4 2 3" xfId="59533"/>
    <cellStyle name="Обычный 3 9 23 4 2 3 2" xfId="59534"/>
    <cellStyle name="Обычный 3 9 23 4 2 4" xfId="59535"/>
    <cellStyle name="Обычный 3 9 23 4 3" xfId="59536"/>
    <cellStyle name="Обычный 3 9 23 4 3 2" xfId="59537"/>
    <cellStyle name="Обычный 3 9 23 4 3 2 2" xfId="59538"/>
    <cellStyle name="Обычный 3 9 23 4 3 3" xfId="59539"/>
    <cellStyle name="Обычный 3 9 23 4 4" xfId="59540"/>
    <cellStyle name="Обычный 3 9 23 4 4 2" xfId="59541"/>
    <cellStyle name="Обычный 3 9 23 4 5" xfId="59542"/>
    <cellStyle name="Обычный 3 9 23 5" xfId="59543"/>
    <cellStyle name="Обычный 3 9 23 5 2" xfId="59544"/>
    <cellStyle name="Обычный 3 9 23 5 2 2" xfId="59545"/>
    <cellStyle name="Обычный 3 9 23 5 2 2 2" xfId="59546"/>
    <cellStyle name="Обычный 3 9 23 5 2 3" xfId="59547"/>
    <cellStyle name="Обычный 3 9 23 5 3" xfId="59548"/>
    <cellStyle name="Обычный 3 9 23 5 3 2" xfId="59549"/>
    <cellStyle name="Обычный 3 9 23 5 4" xfId="59550"/>
    <cellStyle name="Обычный 3 9 23 6" xfId="59551"/>
    <cellStyle name="Обычный 3 9 23 6 2" xfId="59552"/>
    <cellStyle name="Обычный 3 9 23 6 2 2" xfId="59553"/>
    <cellStyle name="Обычный 3 9 23 6 3" xfId="59554"/>
    <cellStyle name="Обычный 3 9 23 7" xfId="59555"/>
    <cellStyle name="Обычный 3 9 23 7 2" xfId="59556"/>
    <cellStyle name="Обычный 3 9 23 8" xfId="59557"/>
    <cellStyle name="Обычный 3 9 24" xfId="59558"/>
    <cellStyle name="Обычный 3 9 24 2" xfId="59559"/>
    <cellStyle name="Обычный 3 9 24 2 2" xfId="59560"/>
    <cellStyle name="Обычный 3 9 24 2 2 2" xfId="59561"/>
    <cellStyle name="Обычный 3 9 24 2 2 2 2" xfId="59562"/>
    <cellStyle name="Обычный 3 9 24 2 2 2 2 2" xfId="59563"/>
    <cellStyle name="Обычный 3 9 24 2 2 2 2 2 2" xfId="59564"/>
    <cellStyle name="Обычный 3 9 24 2 2 2 2 3" xfId="59565"/>
    <cellStyle name="Обычный 3 9 24 2 2 2 3" xfId="59566"/>
    <cellStyle name="Обычный 3 9 24 2 2 2 3 2" xfId="59567"/>
    <cellStyle name="Обычный 3 9 24 2 2 2 4" xfId="59568"/>
    <cellStyle name="Обычный 3 9 24 2 2 3" xfId="59569"/>
    <cellStyle name="Обычный 3 9 24 2 2 3 2" xfId="59570"/>
    <cellStyle name="Обычный 3 9 24 2 2 3 2 2" xfId="59571"/>
    <cellStyle name="Обычный 3 9 24 2 2 3 3" xfId="59572"/>
    <cellStyle name="Обычный 3 9 24 2 2 4" xfId="59573"/>
    <cellStyle name="Обычный 3 9 24 2 2 4 2" xfId="59574"/>
    <cellStyle name="Обычный 3 9 24 2 2 5" xfId="59575"/>
    <cellStyle name="Обычный 3 9 24 2 3" xfId="59576"/>
    <cellStyle name="Обычный 3 9 24 2 3 2" xfId="59577"/>
    <cellStyle name="Обычный 3 9 24 2 3 2 2" xfId="59578"/>
    <cellStyle name="Обычный 3 9 24 2 3 2 2 2" xfId="59579"/>
    <cellStyle name="Обычный 3 9 24 2 3 2 2 2 2" xfId="59580"/>
    <cellStyle name="Обычный 3 9 24 2 3 2 2 3" xfId="59581"/>
    <cellStyle name="Обычный 3 9 24 2 3 2 3" xfId="59582"/>
    <cellStyle name="Обычный 3 9 24 2 3 2 3 2" xfId="59583"/>
    <cellStyle name="Обычный 3 9 24 2 3 2 4" xfId="59584"/>
    <cellStyle name="Обычный 3 9 24 2 3 3" xfId="59585"/>
    <cellStyle name="Обычный 3 9 24 2 3 3 2" xfId="59586"/>
    <cellStyle name="Обычный 3 9 24 2 3 3 2 2" xfId="59587"/>
    <cellStyle name="Обычный 3 9 24 2 3 3 3" xfId="59588"/>
    <cellStyle name="Обычный 3 9 24 2 3 4" xfId="59589"/>
    <cellStyle name="Обычный 3 9 24 2 3 4 2" xfId="59590"/>
    <cellStyle name="Обычный 3 9 24 2 3 5" xfId="59591"/>
    <cellStyle name="Обычный 3 9 24 2 4" xfId="59592"/>
    <cellStyle name="Обычный 3 9 24 2 4 2" xfId="59593"/>
    <cellStyle name="Обычный 3 9 24 2 4 2 2" xfId="59594"/>
    <cellStyle name="Обычный 3 9 24 2 4 2 2 2" xfId="59595"/>
    <cellStyle name="Обычный 3 9 24 2 4 2 3" xfId="59596"/>
    <cellStyle name="Обычный 3 9 24 2 4 3" xfId="59597"/>
    <cellStyle name="Обычный 3 9 24 2 4 3 2" xfId="59598"/>
    <cellStyle name="Обычный 3 9 24 2 4 4" xfId="59599"/>
    <cellStyle name="Обычный 3 9 24 2 5" xfId="59600"/>
    <cellStyle name="Обычный 3 9 24 2 5 2" xfId="59601"/>
    <cellStyle name="Обычный 3 9 24 2 5 2 2" xfId="59602"/>
    <cellStyle name="Обычный 3 9 24 2 5 3" xfId="59603"/>
    <cellStyle name="Обычный 3 9 24 2 6" xfId="59604"/>
    <cellStyle name="Обычный 3 9 24 2 6 2" xfId="59605"/>
    <cellStyle name="Обычный 3 9 24 2 7" xfId="59606"/>
    <cellStyle name="Обычный 3 9 24 3" xfId="59607"/>
    <cellStyle name="Обычный 3 9 24 3 2" xfId="59608"/>
    <cellStyle name="Обычный 3 9 24 3 2 2" xfId="59609"/>
    <cellStyle name="Обычный 3 9 24 3 2 2 2" xfId="59610"/>
    <cellStyle name="Обычный 3 9 24 3 2 2 2 2" xfId="59611"/>
    <cellStyle name="Обычный 3 9 24 3 2 2 3" xfId="59612"/>
    <cellStyle name="Обычный 3 9 24 3 2 3" xfId="59613"/>
    <cellStyle name="Обычный 3 9 24 3 2 3 2" xfId="59614"/>
    <cellStyle name="Обычный 3 9 24 3 2 4" xfId="59615"/>
    <cellStyle name="Обычный 3 9 24 3 3" xfId="59616"/>
    <cellStyle name="Обычный 3 9 24 3 3 2" xfId="59617"/>
    <cellStyle name="Обычный 3 9 24 3 3 2 2" xfId="59618"/>
    <cellStyle name="Обычный 3 9 24 3 3 3" xfId="59619"/>
    <cellStyle name="Обычный 3 9 24 3 4" xfId="59620"/>
    <cellStyle name="Обычный 3 9 24 3 4 2" xfId="59621"/>
    <cellStyle name="Обычный 3 9 24 3 5" xfId="59622"/>
    <cellStyle name="Обычный 3 9 24 4" xfId="59623"/>
    <cellStyle name="Обычный 3 9 24 4 2" xfId="59624"/>
    <cellStyle name="Обычный 3 9 24 4 2 2" xfId="59625"/>
    <cellStyle name="Обычный 3 9 24 4 2 2 2" xfId="59626"/>
    <cellStyle name="Обычный 3 9 24 4 2 2 2 2" xfId="59627"/>
    <cellStyle name="Обычный 3 9 24 4 2 2 3" xfId="59628"/>
    <cellStyle name="Обычный 3 9 24 4 2 3" xfId="59629"/>
    <cellStyle name="Обычный 3 9 24 4 2 3 2" xfId="59630"/>
    <cellStyle name="Обычный 3 9 24 4 2 4" xfId="59631"/>
    <cellStyle name="Обычный 3 9 24 4 3" xfId="59632"/>
    <cellStyle name="Обычный 3 9 24 4 3 2" xfId="59633"/>
    <cellStyle name="Обычный 3 9 24 4 3 2 2" xfId="59634"/>
    <cellStyle name="Обычный 3 9 24 4 3 3" xfId="59635"/>
    <cellStyle name="Обычный 3 9 24 4 4" xfId="59636"/>
    <cellStyle name="Обычный 3 9 24 4 4 2" xfId="59637"/>
    <cellStyle name="Обычный 3 9 24 4 5" xfId="59638"/>
    <cellStyle name="Обычный 3 9 24 5" xfId="59639"/>
    <cellStyle name="Обычный 3 9 24 5 2" xfId="59640"/>
    <cellStyle name="Обычный 3 9 24 5 2 2" xfId="59641"/>
    <cellStyle name="Обычный 3 9 24 5 2 2 2" xfId="59642"/>
    <cellStyle name="Обычный 3 9 24 5 2 3" xfId="59643"/>
    <cellStyle name="Обычный 3 9 24 5 3" xfId="59644"/>
    <cellStyle name="Обычный 3 9 24 5 3 2" xfId="59645"/>
    <cellStyle name="Обычный 3 9 24 5 4" xfId="59646"/>
    <cellStyle name="Обычный 3 9 24 6" xfId="59647"/>
    <cellStyle name="Обычный 3 9 24 6 2" xfId="59648"/>
    <cellStyle name="Обычный 3 9 24 6 2 2" xfId="59649"/>
    <cellStyle name="Обычный 3 9 24 6 3" xfId="59650"/>
    <cellStyle name="Обычный 3 9 24 7" xfId="59651"/>
    <cellStyle name="Обычный 3 9 24 7 2" xfId="59652"/>
    <cellStyle name="Обычный 3 9 24 8" xfId="59653"/>
    <cellStyle name="Обычный 3 9 25" xfId="59654"/>
    <cellStyle name="Обычный 3 9 25 2" xfId="59655"/>
    <cellStyle name="Обычный 3 9 25 2 2" xfId="59656"/>
    <cellStyle name="Обычный 3 9 25 2 2 2" xfId="59657"/>
    <cellStyle name="Обычный 3 9 25 2 2 2 2" xfId="59658"/>
    <cellStyle name="Обычный 3 9 25 2 2 2 2 2" xfId="59659"/>
    <cellStyle name="Обычный 3 9 25 2 2 2 2 2 2" xfId="59660"/>
    <cellStyle name="Обычный 3 9 25 2 2 2 2 3" xfId="59661"/>
    <cellStyle name="Обычный 3 9 25 2 2 2 3" xfId="59662"/>
    <cellStyle name="Обычный 3 9 25 2 2 2 3 2" xfId="59663"/>
    <cellStyle name="Обычный 3 9 25 2 2 2 4" xfId="59664"/>
    <cellStyle name="Обычный 3 9 25 2 2 3" xfId="59665"/>
    <cellStyle name="Обычный 3 9 25 2 2 3 2" xfId="59666"/>
    <cellStyle name="Обычный 3 9 25 2 2 3 2 2" xfId="59667"/>
    <cellStyle name="Обычный 3 9 25 2 2 3 3" xfId="59668"/>
    <cellStyle name="Обычный 3 9 25 2 2 4" xfId="59669"/>
    <cellStyle name="Обычный 3 9 25 2 2 4 2" xfId="59670"/>
    <cellStyle name="Обычный 3 9 25 2 2 5" xfId="59671"/>
    <cellStyle name="Обычный 3 9 25 2 3" xfId="59672"/>
    <cellStyle name="Обычный 3 9 25 2 3 2" xfId="59673"/>
    <cellStyle name="Обычный 3 9 25 2 3 2 2" xfId="59674"/>
    <cellStyle name="Обычный 3 9 25 2 3 2 2 2" xfId="59675"/>
    <cellStyle name="Обычный 3 9 25 2 3 2 2 2 2" xfId="59676"/>
    <cellStyle name="Обычный 3 9 25 2 3 2 2 3" xfId="59677"/>
    <cellStyle name="Обычный 3 9 25 2 3 2 3" xfId="59678"/>
    <cellStyle name="Обычный 3 9 25 2 3 2 3 2" xfId="59679"/>
    <cellStyle name="Обычный 3 9 25 2 3 2 4" xfId="59680"/>
    <cellStyle name="Обычный 3 9 25 2 3 3" xfId="59681"/>
    <cellStyle name="Обычный 3 9 25 2 3 3 2" xfId="59682"/>
    <cellStyle name="Обычный 3 9 25 2 3 3 2 2" xfId="59683"/>
    <cellStyle name="Обычный 3 9 25 2 3 3 3" xfId="59684"/>
    <cellStyle name="Обычный 3 9 25 2 3 4" xfId="59685"/>
    <cellStyle name="Обычный 3 9 25 2 3 4 2" xfId="59686"/>
    <cellStyle name="Обычный 3 9 25 2 3 5" xfId="59687"/>
    <cellStyle name="Обычный 3 9 25 2 4" xfId="59688"/>
    <cellStyle name="Обычный 3 9 25 2 4 2" xfId="59689"/>
    <cellStyle name="Обычный 3 9 25 2 4 2 2" xfId="59690"/>
    <cellStyle name="Обычный 3 9 25 2 4 2 2 2" xfId="59691"/>
    <cellStyle name="Обычный 3 9 25 2 4 2 3" xfId="59692"/>
    <cellStyle name="Обычный 3 9 25 2 4 3" xfId="59693"/>
    <cellStyle name="Обычный 3 9 25 2 4 3 2" xfId="59694"/>
    <cellStyle name="Обычный 3 9 25 2 4 4" xfId="59695"/>
    <cellStyle name="Обычный 3 9 25 2 5" xfId="59696"/>
    <cellStyle name="Обычный 3 9 25 2 5 2" xfId="59697"/>
    <cellStyle name="Обычный 3 9 25 2 5 2 2" xfId="59698"/>
    <cellStyle name="Обычный 3 9 25 2 5 3" xfId="59699"/>
    <cellStyle name="Обычный 3 9 25 2 6" xfId="59700"/>
    <cellStyle name="Обычный 3 9 25 2 6 2" xfId="59701"/>
    <cellStyle name="Обычный 3 9 25 2 7" xfId="59702"/>
    <cellStyle name="Обычный 3 9 25 3" xfId="59703"/>
    <cellStyle name="Обычный 3 9 25 3 2" xfId="59704"/>
    <cellStyle name="Обычный 3 9 25 3 2 2" xfId="59705"/>
    <cellStyle name="Обычный 3 9 25 3 2 2 2" xfId="59706"/>
    <cellStyle name="Обычный 3 9 25 3 2 2 2 2" xfId="59707"/>
    <cellStyle name="Обычный 3 9 25 3 2 2 3" xfId="59708"/>
    <cellStyle name="Обычный 3 9 25 3 2 3" xfId="59709"/>
    <cellStyle name="Обычный 3 9 25 3 2 3 2" xfId="59710"/>
    <cellStyle name="Обычный 3 9 25 3 2 4" xfId="59711"/>
    <cellStyle name="Обычный 3 9 25 3 3" xfId="59712"/>
    <cellStyle name="Обычный 3 9 25 3 3 2" xfId="59713"/>
    <cellStyle name="Обычный 3 9 25 3 3 2 2" xfId="59714"/>
    <cellStyle name="Обычный 3 9 25 3 3 3" xfId="59715"/>
    <cellStyle name="Обычный 3 9 25 3 4" xfId="59716"/>
    <cellStyle name="Обычный 3 9 25 3 4 2" xfId="59717"/>
    <cellStyle name="Обычный 3 9 25 3 5" xfId="59718"/>
    <cellStyle name="Обычный 3 9 25 4" xfId="59719"/>
    <cellStyle name="Обычный 3 9 25 4 2" xfId="59720"/>
    <cellStyle name="Обычный 3 9 25 4 2 2" xfId="59721"/>
    <cellStyle name="Обычный 3 9 25 4 2 2 2" xfId="59722"/>
    <cellStyle name="Обычный 3 9 25 4 2 2 2 2" xfId="59723"/>
    <cellStyle name="Обычный 3 9 25 4 2 2 3" xfId="59724"/>
    <cellStyle name="Обычный 3 9 25 4 2 3" xfId="59725"/>
    <cellStyle name="Обычный 3 9 25 4 2 3 2" xfId="59726"/>
    <cellStyle name="Обычный 3 9 25 4 2 4" xfId="59727"/>
    <cellStyle name="Обычный 3 9 25 4 3" xfId="59728"/>
    <cellStyle name="Обычный 3 9 25 4 3 2" xfId="59729"/>
    <cellStyle name="Обычный 3 9 25 4 3 2 2" xfId="59730"/>
    <cellStyle name="Обычный 3 9 25 4 3 3" xfId="59731"/>
    <cellStyle name="Обычный 3 9 25 4 4" xfId="59732"/>
    <cellStyle name="Обычный 3 9 25 4 4 2" xfId="59733"/>
    <cellStyle name="Обычный 3 9 25 4 5" xfId="59734"/>
    <cellStyle name="Обычный 3 9 25 5" xfId="59735"/>
    <cellStyle name="Обычный 3 9 25 5 2" xfId="59736"/>
    <cellStyle name="Обычный 3 9 25 5 2 2" xfId="59737"/>
    <cellStyle name="Обычный 3 9 25 5 2 2 2" xfId="59738"/>
    <cellStyle name="Обычный 3 9 25 5 2 3" xfId="59739"/>
    <cellStyle name="Обычный 3 9 25 5 3" xfId="59740"/>
    <cellStyle name="Обычный 3 9 25 5 3 2" xfId="59741"/>
    <cellStyle name="Обычный 3 9 25 5 4" xfId="59742"/>
    <cellStyle name="Обычный 3 9 25 6" xfId="59743"/>
    <cellStyle name="Обычный 3 9 25 6 2" xfId="59744"/>
    <cellStyle name="Обычный 3 9 25 6 2 2" xfId="59745"/>
    <cellStyle name="Обычный 3 9 25 6 3" xfId="59746"/>
    <cellStyle name="Обычный 3 9 25 7" xfId="59747"/>
    <cellStyle name="Обычный 3 9 25 7 2" xfId="59748"/>
    <cellStyle name="Обычный 3 9 25 8" xfId="59749"/>
    <cellStyle name="Обычный 3 9 26" xfId="59750"/>
    <cellStyle name="Обычный 3 9 26 2" xfId="59751"/>
    <cellStyle name="Обычный 3 9 26 2 2" xfId="59752"/>
    <cellStyle name="Обычный 3 9 26 2 2 2" xfId="59753"/>
    <cellStyle name="Обычный 3 9 26 2 2 2 2" xfId="59754"/>
    <cellStyle name="Обычный 3 9 26 2 2 2 2 2" xfId="59755"/>
    <cellStyle name="Обычный 3 9 26 2 2 2 2 2 2" xfId="59756"/>
    <cellStyle name="Обычный 3 9 26 2 2 2 2 3" xfId="59757"/>
    <cellStyle name="Обычный 3 9 26 2 2 2 3" xfId="59758"/>
    <cellStyle name="Обычный 3 9 26 2 2 2 3 2" xfId="59759"/>
    <cellStyle name="Обычный 3 9 26 2 2 2 4" xfId="59760"/>
    <cellStyle name="Обычный 3 9 26 2 2 3" xfId="59761"/>
    <cellStyle name="Обычный 3 9 26 2 2 3 2" xfId="59762"/>
    <cellStyle name="Обычный 3 9 26 2 2 3 2 2" xfId="59763"/>
    <cellStyle name="Обычный 3 9 26 2 2 3 3" xfId="59764"/>
    <cellStyle name="Обычный 3 9 26 2 2 4" xfId="59765"/>
    <cellStyle name="Обычный 3 9 26 2 2 4 2" xfId="59766"/>
    <cellStyle name="Обычный 3 9 26 2 2 5" xfId="59767"/>
    <cellStyle name="Обычный 3 9 26 2 3" xfId="59768"/>
    <cellStyle name="Обычный 3 9 26 2 3 2" xfId="59769"/>
    <cellStyle name="Обычный 3 9 26 2 3 2 2" xfId="59770"/>
    <cellStyle name="Обычный 3 9 26 2 3 2 2 2" xfId="59771"/>
    <cellStyle name="Обычный 3 9 26 2 3 2 2 2 2" xfId="59772"/>
    <cellStyle name="Обычный 3 9 26 2 3 2 2 3" xfId="59773"/>
    <cellStyle name="Обычный 3 9 26 2 3 2 3" xfId="59774"/>
    <cellStyle name="Обычный 3 9 26 2 3 2 3 2" xfId="59775"/>
    <cellStyle name="Обычный 3 9 26 2 3 2 4" xfId="59776"/>
    <cellStyle name="Обычный 3 9 26 2 3 3" xfId="59777"/>
    <cellStyle name="Обычный 3 9 26 2 3 3 2" xfId="59778"/>
    <cellStyle name="Обычный 3 9 26 2 3 3 2 2" xfId="59779"/>
    <cellStyle name="Обычный 3 9 26 2 3 3 3" xfId="59780"/>
    <cellStyle name="Обычный 3 9 26 2 3 4" xfId="59781"/>
    <cellStyle name="Обычный 3 9 26 2 3 4 2" xfId="59782"/>
    <cellStyle name="Обычный 3 9 26 2 3 5" xfId="59783"/>
    <cellStyle name="Обычный 3 9 26 2 4" xfId="59784"/>
    <cellStyle name="Обычный 3 9 26 2 4 2" xfId="59785"/>
    <cellStyle name="Обычный 3 9 26 2 4 2 2" xfId="59786"/>
    <cellStyle name="Обычный 3 9 26 2 4 2 2 2" xfId="59787"/>
    <cellStyle name="Обычный 3 9 26 2 4 2 3" xfId="59788"/>
    <cellStyle name="Обычный 3 9 26 2 4 3" xfId="59789"/>
    <cellStyle name="Обычный 3 9 26 2 4 3 2" xfId="59790"/>
    <cellStyle name="Обычный 3 9 26 2 4 4" xfId="59791"/>
    <cellStyle name="Обычный 3 9 26 2 5" xfId="59792"/>
    <cellStyle name="Обычный 3 9 26 2 5 2" xfId="59793"/>
    <cellStyle name="Обычный 3 9 26 2 5 2 2" xfId="59794"/>
    <cellStyle name="Обычный 3 9 26 2 5 3" xfId="59795"/>
    <cellStyle name="Обычный 3 9 26 2 6" xfId="59796"/>
    <cellStyle name="Обычный 3 9 26 2 6 2" xfId="59797"/>
    <cellStyle name="Обычный 3 9 26 2 7" xfId="59798"/>
    <cellStyle name="Обычный 3 9 26 3" xfId="59799"/>
    <cellStyle name="Обычный 3 9 26 3 2" xfId="59800"/>
    <cellStyle name="Обычный 3 9 26 3 2 2" xfId="59801"/>
    <cellStyle name="Обычный 3 9 26 3 2 2 2" xfId="59802"/>
    <cellStyle name="Обычный 3 9 26 3 2 2 2 2" xfId="59803"/>
    <cellStyle name="Обычный 3 9 26 3 2 2 3" xfId="59804"/>
    <cellStyle name="Обычный 3 9 26 3 2 3" xfId="59805"/>
    <cellStyle name="Обычный 3 9 26 3 2 3 2" xfId="59806"/>
    <cellStyle name="Обычный 3 9 26 3 2 4" xfId="59807"/>
    <cellStyle name="Обычный 3 9 26 3 3" xfId="59808"/>
    <cellStyle name="Обычный 3 9 26 3 3 2" xfId="59809"/>
    <cellStyle name="Обычный 3 9 26 3 3 2 2" xfId="59810"/>
    <cellStyle name="Обычный 3 9 26 3 3 3" xfId="59811"/>
    <cellStyle name="Обычный 3 9 26 3 4" xfId="59812"/>
    <cellStyle name="Обычный 3 9 26 3 4 2" xfId="59813"/>
    <cellStyle name="Обычный 3 9 26 3 5" xfId="59814"/>
    <cellStyle name="Обычный 3 9 26 4" xfId="59815"/>
    <cellStyle name="Обычный 3 9 26 4 2" xfId="59816"/>
    <cellStyle name="Обычный 3 9 26 4 2 2" xfId="59817"/>
    <cellStyle name="Обычный 3 9 26 4 2 2 2" xfId="59818"/>
    <cellStyle name="Обычный 3 9 26 4 2 2 2 2" xfId="59819"/>
    <cellStyle name="Обычный 3 9 26 4 2 2 3" xfId="59820"/>
    <cellStyle name="Обычный 3 9 26 4 2 3" xfId="59821"/>
    <cellStyle name="Обычный 3 9 26 4 2 3 2" xfId="59822"/>
    <cellStyle name="Обычный 3 9 26 4 2 4" xfId="59823"/>
    <cellStyle name="Обычный 3 9 26 4 3" xfId="59824"/>
    <cellStyle name="Обычный 3 9 26 4 3 2" xfId="59825"/>
    <cellStyle name="Обычный 3 9 26 4 3 2 2" xfId="59826"/>
    <cellStyle name="Обычный 3 9 26 4 3 3" xfId="59827"/>
    <cellStyle name="Обычный 3 9 26 4 4" xfId="59828"/>
    <cellStyle name="Обычный 3 9 26 4 4 2" xfId="59829"/>
    <cellStyle name="Обычный 3 9 26 4 5" xfId="59830"/>
    <cellStyle name="Обычный 3 9 26 5" xfId="59831"/>
    <cellStyle name="Обычный 3 9 26 5 2" xfId="59832"/>
    <cellStyle name="Обычный 3 9 26 5 2 2" xfId="59833"/>
    <cellStyle name="Обычный 3 9 26 5 2 2 2" xfId="59834"/>
    <cellStyle name="Обычный 3 9 26 5 2 3" xfId="59835"/>
    <cellStyle name="Обычный 3 9 26 5 3" xfId="59836"/>
    <cellStyle name="Обычный 3 9 26 5 3 2" xfId="59837"/>
    <cellStyle name="Обычный 3 9 26 5 4" xfId="59838"/>
    <cellStyle name="Обычный 3 9 26 6" xfId="59839"/>
    <cellStyle name="Обычный 3 9 26 6 2" xfId="59840"/>
    <cellStyle name="Обычный 3 9 26 6 2 2" xfId="59841"/>
    <cellStyle name="Обычный 3 9 26 6 3" xfId="59842"/>
    <cellStyle name="Обычный 3 9 26 7" xfId="59843"/>
    <cellStyle name="Обычный 3 9 26 7 2" xfId="59844"/>
    <cellStyle name="Обычный 3 9 26 8" xfId="59845"/>
    <cellStyle name="Обычный 3 9 27" xfId="59846"/>
    <cellStyle name="Обычный 3 9 27 2" xfId="59847"/>
    <cellStyle name="Обычный 3 9 27 2 2" xfId="59848"/>
    <cellStyle name="Обычный 3 9 27 2 2 2" xfId="59849"/>
    <cellStyle name="Обычный 3 9 27 2 2 2 2" xfId="59850"/>
    <cellStyle name="Обычный 3 9 27 2 2 2 2 2" xfId="59851"/>
    <cellStyle name="Обычный 3 9 27 2 2 2 2 2 2" xfId="59852"/>
    <cellStyle name="Обычный 3 9 27 2 2 2 2 3" xfId="59853"/>
    <cellStyle name="Обычный 3 9 27 2 2 2 3" xfId="59854"/>
    <cellStyle name="Обычный 3 9 27 2 2 2 3 2" xfId="59855"/>
    <cellStyle name="Обычный 3 9 27 2 2 2 4" xfId="59856"/>
    <cellStyle name="Обычный 3 9 27 2 2 3" xfId="59857"/>
    <cellStyle name="Обычный 3 9 27 2 2 3 2" xfId="59858"/>
    <cellStyle name="Обычный 3 9 27 2 2 3 2 2" xfId="59859"/>
    <cellStyle name="Обычный 3 9 27 2 2 3 3" xfId="59860"/>
    <cellStyle name="Обычный 3 9 27 2 2 4" xfId="59861"/>
    <cellStyle name="Обычный 3 9 27 2 2 4 2" xfId="59862"/>
    <cellStyle name="Обычный 3 9 27 2 2 5" xfId="59863"/>
    <cellStyle name="Обычный 3 9 27 2 3" xfId="59864"/>
    <cellStyle name="Обычный 3 9 27 2 3 2" xfId="59865"/>
    <cellStyle name="Обычный 3 9 27 2 3 2 2" xfId="59866"/>
    <cellStyle name="Обычный 3 9 27 2 3 2 2 2" xfId="59867"/>
    <cellStyle name="Обычный 3 9 27 2 3 2 2 2 2" xfId="59868"/>
    <cellStyle name="Обычный 3 9 27 2 3 2 2 3" xfId="59869"/>
    <cellStyle name="Обычный 3 9 27 2 3 2 3" xfId="59870"/>
    <cellStyle name="Обычный 3 9 27 2 3 2 3 2" xfId="59871"/>
    <cellStyle name="Обычный 3 9 27 2 3 2 4" xfId="59872"/>
    <cellStyle name="Обычный 3 9 27 2 3 3" xfId="59873"/>
    <cellStyle name="Обычный 3 9 27 2 3 3 2" xfId="59874"/>
    <cellStyle name="Обычный 3 9 27 2 3 3 2 2" xfId="59875"/>
    <cellStyle name="Обычный 3 9 27 2 3 3 3" xfId="59876"/>
    <cellStyle name="Обычный 3 9 27 2 3 4" xfId="59877"/>
    <cellStyle name="Обычный 3 9 27 2 3 4 2" xfId="59878"/>
    <cellStyle name="Обычный 3 9 27 2 3 5" xfId="59879"/>
    <cellStyle name="Обычный 3 9 27 2 4" xfId="59880"/>
    <cellStyle name="Обычный 3 9 27 2 4 2" xfId="59881"/>
    <cellStyle name="Обычный 3 9 27 2 4 2 2" xfId="59882"/>
    <cellStyle name="Обычный 3 9 27 2 4 2 2 2" xfId="59883"/>
    <cellStyle name="Обычный 3 9 27 2 4 2 3" xfId="59884"/>
    <cellStyle name="Обычный 3 9 27 2 4 3" xfId="59885"/>
    <cellStyle name="Обычный 3 9 27 2 4 3 2" xfId="59886"/>
    <cellStyle name="Обычный 3 9 27 2 4 4" xfId="59887"/>
    <cellStyle name="Обычный 3 9 27 2 5" xfId="59888"/>
    <cellStyle name="Обычный 3 9 27 2 5 2" xfId="59889"/>
    <cellStyle name="Обычный 3 9 27 2 5 2 2" xfId="59890"/>
    <cellStyle name="Обычный 3 9 27 2 5 3" xfId="59891"/>
    <cellStyle name="Обычный 3 9 27 2 6" xfId="59892"/>
    <cellStyle name="Обычный 3 9 27 2 6 2" xfId="59893"/>
    <cellStyle name="Обычный 3 9 27 2 7" xfId="59894"/>
    <cellStyle name="Обычный 3 9 27 3" xfId="59895"/>
    <cellStyle name="Обычный 3 9 27 3 2" xfId="59896"/>
    <cellStyle name="Обычный 3 9 27 3 2 2" xfId="59897"/>
    <cellStyle name="Обычный 3 9 27 3 2 2 2" xfId="59898"/>
    <cellStyle name="Обычный 3 9 27 3 2 2 2 2" xfId="59899"/>
    <cellStyle name="Обычный 3 9 27 3 2 2 3" xfId="59900"/>
    <cellStyle name="Обычный 3 9 27 3 2 3" xfId="59901"/>
    <cellStyle name="Обычный 3 9 27 3 2 3 2" xfId="59902"/>
    <cellStyle name="Обычный 3 9 27 3 2 4" xfId="59903"/>
    <cellStyle name="Обычный 3 9 27 3 3" xfId="59904"/>
    <cellStyle name="Обычный 3 9 27 3 3 2" xfId="59905"/>
    <cellStyle name="Обычный 3 9 27 3 3 2 2" xfId="59906"/>
    <cellStyle name="Обычный 3 9 27 3 3 3" xfId="59907"/>
    <cellStyle name="Обычный 3 9 27 3 4" xfId="59908"/>
    <cellStyle name="Обычный 3 9 27 3 4 2" xfId="59909"/>
    <cellStyle name="Обычный 3 9 27 3 5" xfId="59910"/>
    <cellStyle name="Обычный 3 9 27 4" xfId="59911"/>
    <cellStyle name="Обычный 3 9 27 4 2" xfId="59912"/>
    <cellStyle name="Обычный 3 9 27 4 2 2" xfId="59913"/>
    <cellStyle name="Обычный 3 9 27 4 2 2 2" xfId="59914"/>
    <cellStyle name="Обычный 3 9 27 4 2 2 2 2" xfId="59915"/>
    <cellStyle name="Обычный 3 9 27 4 2 2 3" xfId="59916"/>
    <cellStyle name="Обычный 3 9 27 4 2 3" xfId="59917"/>
    <cellStyle name="Обычный 3 9 27 4 2 3 2" xfId="59918"/>
    <cellStyle name="Обычный 3 9 27 4 2 4" xfId="59919"/>
    <cellStyle name="Обычный 3 9 27 4 3" xfId="59920"/>
    <cellStyle name="Обычный 3 9 27 4 3 2" xfId="59921"/>
    <cellStyle name="Обычный 3 9 27 4 3 2 2" xfId="59922"/>
    <cellStyle name="Обычный 3 9 27 4 3 3" xfId="59923"/>
    <cellStyle name="Обычный 3 9 27 4 4" xfId="59924"/>
    <cellStyle name="Обычный 3 9 27 4 4 2" xfId="59925"/>
    <cellStyle name="Обычный 3 9 27 4 5" xfId="59926"/>
    <cellStyle name="Обычный 3 9 27 5" xfId="59927"/>
    <cellStyle name="Обычный 3 9 27 5 2" xfId="59928"/>
    <cellStyle name="Обычный 3 9 27 5 2 2" xfId="59929"/>
    <cellStyle name="Обычный 3 9 27 5 2 2 2" xfId="59930"/>
    <cellStyle name="Обычный 3 9 27 5 2 3" xfId="59931"/>
    <cellStyle name="Обычный 3 9 27 5 3" xfId="59932"/>
    <cellStyle name="Обычный 3 9 27 5 3 2" xfId="59933"/>
    <cellStyle name="Обычный 3 9 27 5 4" xfId="59934"/>
    <cellStyle name="Обычный 3 9 27 6" xfId="59935"/>
    <cellStyle name="Обычный 3 9 27 6 2" xfId="59936"/>
    <cellStyle name="Обычный 3 9 27 6 2 2" xfId="59937"/>
    <cellStyle name="Обычный 3 9 27 6 3" xfId="59938"/>
    <cellStyle name="Обычный 3 9 27 7" xfId="59939"/>
    <cellStyle name="Обычный 3 9 27 7 2" xfId="59940"/>
    <cellStyle name="Обычный 3 9 27 8" xfId="59941"/>
    <cellStyle name="Обычный 3 9 28" xfId="59942"/>
    <cellStyle name="Обычный 3 9 28 2" xfId="59943"/>
    <cellStyle name="Обычный 3 9 28 2 2" xfId="59944"/>
    <cellStyle name="Обычный 3 9 28 2 2 2" xfId="59945"/>
    <cellStyle name="Обычный 3 9 28 2 2 2 2" xfId="59946"/>
    <cellStyle name="Обычный 3 9 28 2 2 2 2 2" xfId="59947"/>
    <cellStyle name="Обычный 3 9 28 2 2 2 2 2 2" xfId="59948"/>
    <cellStyle name="Обычный 3 9 28 2 2 2 2 3" xfId="59949"/>
    <cellStyle name="Обычный 3 9 28 2 2 2 3" xfId="59950"/>
    <cellStyle name="Обычный 3 9 28 2 2 2 3 2" xfId="59951"/>
    <cellStyle name="Обычный 3 9 28 2 2 2 4" xfId="59952"/>
    <cellStyle name="Обычный 3 9 28 2 2 3" xfId="59953"/>
    <cellStyle name="Обычный 3 9 28 2 2 3 2" xfId="59954"/>
    <cellStyle name="Обычный 3 9 28 2 2 3 2 2" xfId="59955"/>
    <cellStyle name="Обычный 3 9 28 2 2 3 3" xfId="59956"/>
    <cellStyle name="Обычный 3 9 28 2 2 4" xfId="59957"/>
    <cellStyle name="Обычный 3 9 28 2 2 4 2" xfId="59958"/>
    <cellStyle name="Обычный 3 9 28 2 2 5" xfId="59959"/>
    <cellStyle name="Обычный 3 9 28 2 3" xfId="59960"/>
    <cellStyle name="Обычный 3 9 28 2 3 2" xfId="59961"/>
    <cellStyle name="Обычный 3 9 28 2 3 2 2" xfId="59962"/>
    <cellStyle name="Обычный 3 9 28 2 3 2 2 2" xfId="59963"/>
    <cellStyle name="Обычный 3 9 28 2 3 2 2 2 2" xfId="59964"/>
    <cellStyle name="Обычный 3 9 28 2 3 2 2 3" xfId="59965"/>
    <cellStyle name="Обычный 3 9 28 2 3 2 3" xfId="59966"/>
    <cellStyle name="Обычный 3 9 28 2 3 2 3 2" xfId="59967"/>
    <cellStyle name="Обычный 3 9 28 2 3 2 4" xfId="59968"/>
    <cellStyle name="Обычный 3 9 28 2 3 3" xfId="59969"/>
    <cellStyle name="Обычный 3 9 28 2 3 3 2" xfId="59970"/>
    <cellStyle name="Обычный 3 9 28 2 3 3 2 2" xfId="59971"/>
    <cellStyle name="Обычный 3 9 28 2 3 3 3" xfId="59972"/>
    <cellStyle name="Обычный 3 9 28 2 3 4" xfId="59973"/>
    <cellStyle name="Обычный 3 9 28 2 3 4 2" xfId="59974"/>
    <cellStyle name="Обычный 3 9 28 2 3 5" xfId="59975"/>
    <cellStyle name="Обычный 3 9 28 2 4" xfId="59976"/>
    <cellStyle name="Обычный 3 9 28 2 4 2" xfId="59977"/>
    <cellStyle name="Обычный 3 9 28 2 4 2 2" xfId="59978"/>
    <cellStyle name="Обычный 3 9 28 2 4 2 2 2" xfId="59979"/>
    <cellStyle name="Обычный 3 9 28 2 4 2 3" xfId="59980"/>
    <cellStyle name="Обычный 3 9 28 2 4 3" xfId="59981"/>
    <cellStyle name="Обычный 3 9 28 2 4 3 2" xfId="59982"/>
    <cellStyle name="Обычный 3 9 28 2 4 4" xfId="59983"/>
    <cellStyle name="Обычный 3 9 28 2 5" xfId="59984"/>
    <cellStyle name="Обычный 3 9 28 2 5 2" xfId="59985"/>
    <cellStyle name="Обычный 3 9 28 2 5 2 2" xfId="59986"/>
    <cellStyle name="Обычный 3 9 28 2 5 3" xfId="59987"/>
    <cellStyle name="Обычный 3 9 28 2 6" xfId="59988"/>
    <cellStyle name="Обычный 3 9 28 2 6 2" xfId="59989"/>
    <cellStyle name="Обычный 3 9 28 2 7" xfId="59990"/>
    <cellStyle name="Обычный 3 9 28 3" xfId="59991"/>
    <cellStyle name="Обычный 3 9 28 3 2" xfId="59992"/>
    <cellStyle name="Обычный 3 9 28 3 2 2" xfId="59993"/>
    <cellStyle name="Обычный 3 9 28 3 2 2 2" xfId="59994"/>
    <cellStyle name="Обычный 3 9 28 3 2 2 2 2" xfId="59995"/>
    <cellStyle name="Обычный 3 9 28 3 2 2 3" xfId="59996"/>
    <cellStyle name="Обычный 3 9 28 3 2 3" xfId="59997"/>
    <cellStyle name="Обычный 3 9 28 3 2 3 2" xfId="59998"/>
    <cellStyle name="Обычный 3 9 28 3 2 4" xfId="59999"/>
    <cellStyle name="Обычный 3 9 28 3 3" xfId="60000"/>
    <cellStyle name="Обычный 3 9 28 3 3 2" xfId="60001"/>
    <cellStyle name="Обычный 3 9 28 3 3 2 2" xfId="60002"/>
    <cellStyle name="Обычный 3 9 28 3 3 3" xfId="60003"/>
    <cellStyle name="Обычный 3 9 28 3 4" xfId="60004"/>
    <cellStyle name="Обычный 3 9 28 3 4 2" xfId="60005"/>
    <cellStyle name="Обычный 3 9 28 3 5" xfId="60006"/>
    <cellStyle name="Обычный 3 9 28 4" xfId="60007"/>
    <cellStyle name="Обычный 3 9 28 4 2" xfId="60008"/>
    <cellStyle name="Обычный 3 9 28 4 2 2" xfId="60009"/>
    <cellStyle name="Обычный 3 9 28 4 2 2 2" xfId="60010"/>
    <cellStyle name="Обычный 3 9 28 4 2 2 2 2" xfId="60011"/>
    <cellStyle name="Обычный 3 9 28 4 2 2 3" xfId="60012"/>
    <cellStyle name="Обычный 3 9 28 4 2 3" xfId="60013"/>
    <cellStyle name="Обычный 3 9 28 4 2 3 2" xfId="60014"/>
    <cellStyle name="Обычный 3 9 28 4 2 4" xfId="60015"/>
    <cellStyle name="Обычный 3 9 28 4 3" xfId="60016"/>
    <cellStyle name="Обычный 3 9 28 4 3 2" xfId="60017"/>
    <cellStyle name="Обычный 3 9 28 4 3 2 2" xfId="60018"/>
    <cellStyle name="Обычный 3 9 28 4 3 3" xfId="60019"/>
    <cellStyle name="Обычный 3 9 28 4 4" xfId="60020"/>
    <cellStyle name="Обычный 3 9 28 4 4 2" xfId="60021"/>
    <cellStyle name="Обычный 3 9 28 4 5" xfId="60022"/>
    <cellStyle name="Обычный 3 9 28 5" xfId="60023"/>
    <cellStyle name="Обычный 3 9 28 5 2" xfId="60024"/>
    <cellStyle name="Обычный 3 9 28 5 2 2" xfId="60025"/>
    <cellStyle name="Обычный 3 9 28 5 2 2 2" xfId="60026"/>
    <cellStyle name="Обычный 3 9 28 5 2 3" xfId="60027"/>
    <cellStyle name="Обычный 3 9 28 5 3" xfId="60028"/>
    <cellStyle name="Обычный 3 9 28 5 3 2" xfId="60029"/>
    <cellStyle name="Обычный 3 9 28 5 4" xfId="60030"/>
    <cellStyle name="Обычный 3 9 28 6" xfId="60031"/>
    <cellStyle name="Обычный 3 9 28 6 2" xfId="60032"/>
    <cellStyle name="Обычный 3 9 28 6 2 2" xfId="60033"/>
    <cellStyle name="Обычный 3 9 28 6 3" xfId="60034"/>
    <cellStyle name="Обычный 3 9 28 7" xfId="60035"/>
    <cellStyle name="Обычный 3 9 28 7 2" xfId="60036"/>
    <cellStyle name="Обычный 3 9 28 8" xfId="60037"/>
    <cellStyle name="Обычный 3 9 29" xfId="60038"/>
    <cellStyle name="Обычный 3 9 29 2" xfId="60039"/>
    <cellStyle name="Обычный 3 9 29 2 2" xfId="60040"/>
    <cellStyle name="Обычный 3 9 29 2 2 2" xfId="60041"/>
    <cellStyle name="Обычный 3 9 29 2 2 2 2" xfId="60042"/>
    <cellStyle name="Обычный 3 9 29 2 2 2 2 2" xfId="60043"/>
    <cellStyle name="Обычный 3 9 29 2 2 2 2 2 2" xfId="60044"/>
    <cellStyle name="Обычный 3 9 29 2 2 2 2 3" xfId="60045"/>
    <cellStyle name="Обычный 3 9 29 2 2 2 3" xfId="60046"/>
    <cellStyle name="Обычный 3 9 29 2 2 2 3 2" xfId="60047"/>
    <cellStyle name="Обычный 3 9 29 2 2 2 4" xfId="60048"/>
    <cellStyle name="Обычный 3 9 29 2 2 3" xfId="60049"/>
    <cellStyle name="Обычный 3 9 29 2 2 3 2" xfId="60050"/>
    <cellStyle name="Обычный 3 9 29 2 2 3 2 2" xfId="60051"/>
    <cellStyle name="Обычный 3 9 29 2 2 3 3" xfId="60052"/>
    <cellStyle name="Обычный 3 9 29 2 2 4" xfId="60053"/>
    <cellStyle name="Обычный 3 9 29 2 2 4 2" xfId="60054"/>
    <cellStyle name="Обычный 3 9 29 2 2 5" xfId="60055"/>
    <cellStyle name="Обычный 3 9 29 2 3" xfId="60056"/>
    <cellStyle name="Обычный 3 9 29 2 3 2" xfId="60057"/>
    <cellStyle name="Обычный 3 9 29 2 3 2 2" xfId="60058"/>
    <cellStyle name="Обычный 3 9 29 2 3 2 2 2" xfId="60059"/>
    <cellStyle name="Обычный 3 9 29 2 3 2 2 2 2" xfId="60060"/>
    <cellStyle name="Обычный 3 9 29 2 3 2 2 3" xfId="60061"/>
    <cellStyle name="Обычный 3 9 29 2 3 2 3" xfId="60062"/>
    <cellStyle name="Обычный 3 9 29 2 3 2 3 2" xfId="60063"/>
    <cellStyle name="Обычный 3 9 29 2 3 2 4" xfId="60064"/>
    <cellStyle name="Обычный 3 9 29 2 3 3" xfId="60065"/>
    <cellStyle name="Обычный 3 9 29 2 3 3 2" xfId="60066"/>
    <cellStyle name="Обычный 3 9 29 2 3 3 2 2" xfId="60067"/>
    <cellStyle name="Обычный 3 9 29 2 3 3 3" xfId="60068"/>
    <cellStyle name="Обычный 3 9 29 2 3 4" xfId="60069"/>
    <cellStyle name="Обычный 3 9 29 2 3 4 2" xfId="60070"/>
    <cellStyle name="Обычный 3 9 29 2 3 5" xfId="60071"/>
    <cellStyle name="Обычный 3 9 29 2 4" xfId="60072"/>
    <cellStyle name="Обычный 3 9 29 2 4 2" xfId="60073"/>
    <cellStyle name="Обычный 3 9 29 2 4 2 2" xfId="60074"/>
    <cellStyle name="Обычный 3 9 29 2 4 2 2 2" xfId="60075"/>
    <cellStyle name="Обычный 3 9 29 2 4 2 3" xfId="60076"/>
    <cellStyle name="Обычный 3 9 29 2 4 3" xfId="60077"/>
    <cellStyle name="Обычный 3 9 29 2 4 3 2" xfId="60078"/>
    <cellStyle name="Обычный 3 9 29 2 4 4" xfId="60079"/>
    <cellStyle name="Обычный 3 9 29 2 5" xfId="60080"/>
    <cellStyle name="Обычный 3 9 29 2 5 2" xfId="60081"/>
    <cellStyle name="Обычный 3 9 29 2 5 2 2" xfId="60082"/>
    <cellStyle name="Обычный 3 9 29 2 5 3" xfId="60083"/>
    <cellStyle name="Обычный 3 9 29 2 6" xfId="60084"/>
    <cellStyle name="Обычный 3 9 29 2 6 2" xfId="60085"/>
    <cellStyle name="Обычный 3 9 29 2 7" xfId="60086"/>
    <cellStyle name="Обычный 3 9 29 3" xfId="60087"/>
    <cellStyle name="Обычный 3 9 29 3 2" xfId="60088"/>
    <cellStyle name="Обычный 3 9 29 3 2 2" xfId="60089"/>
    <cellStyle name="Обычный 3 9 29 3 2 2 2" xfId="60090"/>
    <cellStyle name="Обычный 3 9 29 3 2 2 2 2" xfId="60091"/>
    <cellStyle name="Обычный 3 9 29 3 2 2 3" xfId="60092"/>
    <cellStyle name="Обычный 3 9 29 3 2 3" xfId="60093"/>
    <cellStyle name="Обычный 3 9 29 3 2 3 2" xfId="60094"/>
    <cellStyle name="Обычный 3 9 29 3 2 4" xfId="60095"/>
    <cellStyle name="Обычный 3 9 29 3 3" xfId="60096"/>
    <cellStyle name="Обычный 3 9 29 3 3 2" xfId="60097"/>
    <cellStyle name="Обычный 3 9 29 3 3 2 2" xfId="60098"/>
    <cellStyle name="Обычный 3 9 29 3 3 3" xfId="60099"/>
    <cellStyle name="Обычный 3 9 29 3 4" xfId="60100"/>
    <cellStyle name="Обычный 3 9 29 3 4 2" xfId="60101"/>
    <cellStyle name="Обычный 3 9 29 3 5" xfId="60102"/>
    <cellStyle name="Обычный 3 9 29 4" xfId="60103"/>
    <cellStyle name="Обычный 3 9 29 4 2" xfId="60104"/>
    <cellStyle name="Обычный 3 9 29 4 2 2" xfId="60105"/>
    <cellStyle name="Обычный 3 9 29 4 2 2 2" xfId="60106"/>
    <cellStyle name="Обычный 3 9 29 4 2 2 2 2" xfId="60107"/>
    <cellStyle name="Обычный 3 9 29 4 2 2 3" xfId="60108"/>
    <cellStyle name="Обычный 3 9 29 4 2 3" xfId="60109"/>
    <cellStyle name="Обычный 3 9 29 4 2 3 2" xfId="60110"/>
    <cellStyle name="Обычный 3 9 29 4 2 4" xfId="60111"/>
    <cellStyle name="Обычный 3 9 29 4 3" xfId="60112"/>
    <cellStyle name="Обычный 3 9 29 4 3 2" xfId="60113"/>
    <cellStyle name="Обычный 3 9 29 4 3 2 2" xfId="60114"/>
    <cellStyle name="Обычный 3 9 29 4 3 3" xfId="60115"/>
    <cellStyle name="Обычный 3 9 29 4 4" xfId="60116"/>
    <cellStyle name="Обычный 3 9 29 4 4 2" xfId="60117"/>
    <cellStyle name="Обычный 3 9 29 4 5" xfId="60118"/>
    <cellStyle name="Обычный 3 9 29 5" xfId="60119"/>
    <cellStyle name="Обычный 3 9 29 5 2" xfId="60120"/>
    <cellStyle name="Обычный 3 9 29 5 2 2" xfId="60121"/>
    <cellStyle name="Обычный 3 9 29 5 2 2 2" xfId="60122"/>
    <cellStyle name="Обычный 3 9 29 5 2 3" xfId="60123"/>
    <cellStyle name="Обычный 3 9 29 5 3" xfId="60124"/>
    <cellStyle name="Обычный 3 9 29 5 3 2" xfId="60125"/>
    <cellStyle name="Обычный 3 9 29 5 4" xfId="60126"/>
    <cellStyle name="Обычный 3 9 29 6" xfId="60127"/>
    <cellStyle name="Обычный 3 9 29 6 2" xfId="60128"/>
    <cellStyle name="Обычный 3 9 29 6 2 2" xfId="60129"/>
    <cellStyle name="Обычный 3 9 29 6 3" xfId="60130"/>
    <cellStyle name="Обычный 3 9 29 7" xfId="60131"/>
    <cellStyle name="Обычный 3 9 29 7 2" xfId="60132"/>
    <cellStyle name="Обычный 3 9 29 8" xfId="60133"/>
    <cellStyle name="Обычный 3 9 3" xfId="60134"/>
    <cellStyle name="Обычный 3 9 3 2" xfId="60135"/>
    <cellStyle name="Обычный 3 9 3 2 2" xfId="60136"/>
    <cellStyle name="Обычный 3 9 3 2 2 2" xfId="60137"/>
    <cellStyle name="Обычный 3 9 3 2 2 2 2" xfId="60138"/>
    <cellStyle name="Обычный 3 9 3 2 2 2 2 2" xfId="60139"/>
    <cellStyle name="Обычный 3 9 3 2 2 2 2 2 2" xfId="60140"/>
    <cellStyle name="Обычный 3 9 3 2 2 2 2 3" xfId="60141"/>
    <cellStyle name="Обычный 3 9 3 2 2 2 3" xfId="60142"/>
    <cellStyle name="Обычный 3 9 3 2 2 2 3 2" xfId="60143"/>
    <cellStyle name="Обычный 3 9 3 2 2 2 4" xfId="60144"/>
    <cellStyle name="Обычный 3 9 3 2 2 3" xfId="60145"/>
    <cellStyle name="Обычный 3 9 3 2 2 3 2" xfId="60146"/>
    <cellStyle name="Обычный 3 9 3 2 2 3 2 2" xfId="60147"/>
    <cellStyle name="Обычный 3 9 3 2 2 3 3" xfId="60148"/>
    <cellStyle name="Обычный 3 9 3 2 2 4" xfId="60149"/>
    <cellStyle name="Обычный 3 9 3 2 2 4 2" xfId="60150"/>
    <cellStyle name="Обычный 3 9 3 2 2 5" xfId="60151"/>
    <cellStyle name="Обычный 3 9 3 2 3" xfId="60152"/>
    <cellStyle name="Обычный 3 9 3 2 3 2" xfId="60153"/>
    <cellStyle name="Обычный 3 9 3 2 3 2 2" xfId="60154"/>
    <cellStyle name="Обычный 3 9 3 2 3 2 2 2" xfId="60155"/>
    <cellStyle name="Обычный 3 9 3 2 3 2 2 2 2" xfId="60156"/>
    <cellStyle name="Обычный 3 9 3 2 3 2 2 3" xfId="60157"/>
    <cellStyle name="Обычный 3 9 3 2 3 2 3" xfId="60158"/>
    <cellStyle name="Обычный 3 9 3 2 3 2 3 2" xfId="60159"/>
    <cellStyle name="Обычный 3 9 3 2 3 2 4" xfId="60160"/>
    <cellStyle name="Обычный 3 9 3 2 3 3" xfId="60161"/>
    <cellStyle name="Обычный 3 9 3 2 3 3 2" xfId="60162"/>
    <cellStyle name="Обычный 3 9 3 2 3 3 2 2" xfId="60163"/>
    <cellStyle name="Обычный 3 9 3 2 3 3 3" xfId="60164"/>
    <cellStyle name="Обычный 3 9 3 2 3 4" xfId="60165"/>
    <cellStyle name="Обычный 3 9 3 2 3 4 2" xfId="60166"/>
    <cellStyle name="Обычный 3 9 3 2 3 5" xfId="60167"/>
    <cellStyle name="Обычный 3 9 3 2 4" xfId="60168"/>
    <cellStyle name="Обычный 3 9 3 2 4 2" xfId="60169"/>
    <cellStyle name="Обычный 3 9 3 2 4 2 2" xfId="60170"/>
    <cellStyle name="Обычный 3 9 3 2 4 2 2 2" xfId="60171"/>
    <cellStyle name="Обычный 3 9 3 2 4 2 3" xfId="60172"/>
    <cellStyle name="Обычный 3 9 3 2 4 3" xfId="60173"/>
    <cellStyle name="Обычный 3 9 3 2 4 3 2" xfId="60174"/>
    <cellStyle name="Обычный 3 9 3 2 4 4" xfId="60175"/>
    <cellStyle name="Обычный 3 9 3 2 5" xfId="60176"/>
    <cellStyle name="Обычный 3 9 3 2 5 2" xfId="60177"/>
    <cellStyle name="Обычный 3 9 3 2 5 2 2" xfId="60178"/>
    <cellStyle name="Обычный 3 9 3 2 5 3" xfId="60179"/>
    <cellStyle name="Обычный 3 9 3 2 6" xfId="60180"/>
    <cellStyle name="Обычный 3 9 3 2 6 2" xfId="60181"/>
    <cellStyle name="Обычный 3 9 3 2 7" xfId="60182"/>
    <cellStyle name="Обычный 3 9 3 3" xfId="60183"/>
    <cellStyle name="Обычный 3 9 3 3 2" xfId="60184"/>
    <cellStyle name="Обычный 3 9 3 3 2 2" xfId="60185"/>
    <cellStyle name="Обычный 3 9 3 3 2 2 2" xfId="60186"/>
    <cellStyle name="Обычный 3 9 3 3 2 2 2 2" xfId="60187"/>
    <cellStyle name="Обычный 3 9 3 3 2 2 3" xfId="60188"/>
    <cellStyle name="Обычный 3 9 3 3 2 3" xfId="60189"/>
    <cellStyle name="Обычный 3 9 3 3 2 3 2" xfId="60190"/>
    <cellStyle name="Обычный 3 9 3 3 2 4" xfId="60191"/>
    <cellStyle name="Обычный 3 9 3 3 3" xfId="60192"/>
    <cellStyle name="Обычный 3 9 3 3 3 2" xfId="60193"/>
    <cellStyle name="Обычный 3 9 3 3 3 2 2" xfId="60194"/>
    <cellStyle name="Обычный 3 9 3 3 3 3" xfId="60195"/>
    <cellStyle name="Обычный 3 9 3 3 4" xfId="60196"/>
    <cellStyle name="Обычный 3 9 3 3 4 2" xfId="60197"/>
    <cellStyle name="Обычный 3 9 3 3 5" xfId="60198"/>
    <cellStyle name="Обычный 3 9 3 4" xfId="60199"/>
    <cellStyle name="Обычный 3 9 3 4 2" xfId="60200"/>
    <cellStyle name="Обычный 3 9 3 4 2 2" xfId="60201"/>
    <cellStyle name="Обычный 3 9 3 4 2 2 2" xfId="60202"/>
    <cellStyle name="Обычный 3 9 3 4 2 2 2 2" xfId="60203"/>
    <cellStyle name="Обычный 3 9 3 4 2 2 3" xfId="60204"/>
    <cellStyle name="Обычный 3 9 3 4 2 3" xfId="60205"/>
    <cellStyle name="Обычный 3 9 3 4 2 3 2" xfId="60206"/>
    <cellStyle name="Обычный 3 9 3 4 2 4" xfId="60207"/>
    <cellStyle name="Обычный 3 9 3 4 3" xfId="60208"/>
    <cellStyle name="Обычный 3 9 3 4 3 2" xfId="60209"/>
    <cellStyle name="Обычный 3 9 3 4 3 2 2" xfId="60210"/>
    <cellStyle name="Обычный 3 9 3 4 3 3" xfId="60211"/>
    <cellStyle name="Обычный 3 9 3 4 4" xfId="60212"/>
    <cellStyle name="Обычный 3 9 3 4 4 2" xfId="60213"/>
    <cellStyle name="Обычный 3 9 3 4 5" xfId="60214"/>
    <cellStyle name="Обычный 3 9 3 5" xfId="60215"/>
    <cellStyle name="Обычный 3 9 3 5 2" xfId="60216"/>
    <cellStyle name="Обычный 3 9 3 5 2 2" xfId="60217"/>
    <cellStyle name="Обычный 3 9 3 5 2 2 2" xfId="60218"/>
    <cellStyle name="Обычный 3 9 3 5 2 3" xfId="60219"/>
    <cellStyle name="Обычный 3 9 3 5 3" xfId="60220"/>
    <cellStyle name="Обычный 3 9 3 5 3 2" xfId="60221"/>
    <cellStyle name="Обычный 3 9 3 5 4" xfId="60222"/>
    <cellStyle name="Обычный 3 9 3 6" xfId="60223"/>
    <cellStyle name="Обычный 3 9 3 6 2" xfId="60224"/>
    <cellStyle name="Обычный 3 9 3 6 2 2" xfId="60225"/>
    <cellStyle name="Обычный 3 9 3 6 3" xfId="60226"/>
    <cellStyle name="Обычный 3 9 3 7" xfId="60227"/>
    <cellStyle name="Обычный 3 9 3 7 2" xfId="60228"/>
    <cellStyle name="Обычный 3 9 3 8" xfId="60229"/>
    <cellStyle name="Обычный 3 9 30" xfId="60230"/>
    <cellStyle name="Обычный 3 9 30 2" xfId="60231"/>
    <cellStyle name="Обычный 3 9 30 2 2" xfId="60232"/>
    <cellStyle name="Обычный 3 9 30 2 2 2" xfId="60233"/>
    <cellStyle name="Обычный 3 9 30 2 2 2 2" xfId="60234"/>
    <cellStyle name="Обычный 3 9 30 2 2 2 2 2" xfId="60235"/>
    <cellStyle name="Обычный 3 9 30 2 2 2 2 2 2" xfId="60236"/>
    <cellStyle name="Обычный 3 9 30 2 2 2 2 3" xfId="60237"/>
    <cellStyle name="Обычный 3 9 30 2 2 2 3" xfId="60238"/>
    <cellStyle name="Обычный 3 9 30 2 2 2 3 2" xfId="60239"/>
    <cellStyle name="Обычный 3 9 30 2 2 2 4" xfId="60240"/>
    <cellStyle name="Обычный 3 9 30 2 2 3" xfId="60241"/>
    <cellStyle name="Обычный 3 9 30 2 2 3 2" xfId="60242"/>
    <cellStyle name="Обычный 3 9 30 2 2 3 2 2" xfId="60243"/>
    <cellStyle name="Обычный 3 9 30 2 2 3 3" xfId="60244"/>
    <cellStyle name="Обычный 3 9 30 2 2 4" xfId="60245"/>
    <cellStyle name="Обычный 3 9 30 2 2 4 2" xfId="60246"/>
    <cellStyle name="Обычный 3 9 30 2 2 5" xfId="60247"/>
    <cellStyle name="Обычный 3 9 30 2 3" xfId="60248"/>
    <cellStyle name="Обычный 3 9 30 2 3 2" xfId="60249"/>
    <cellStyle name="Обычный 3 9 30 2 3 2 2" xfId="60250"/>
    <cellStyle name="Обычный 3 9 30 2 3 2 2 2" xfId="60251"/>
    <cellStyle name="Обычный 3 9 30 2 3 2 2 2 2" xfId="60252"/>
    <cellStyle name="Обычный 3 9 30 2 3 2 2 3" xfId="60253"/>
    <cellStyle name="Обычный 3 9 30 2 3 2 3" xfId="60254"/>
    <cellStyle name="Обычный 3 9 30 2 3 2 3 2" xfId="60255"/>
    <cellStyle name="Обычный 3 9 30 2 3 2 4" xfId="60256"/>
    <cellStyle name="Обычный 3 9 30 2 3 3" xfId="60257"/>
    <cellStyle name="Обычный 3 9 30 2 3 3 2" xfId="60258"/>
    <cellStyle name="Обычный 3 9 30 2 3 3 2 2" xfId="60259"/>
    <cellStyle name="Обычный 3 9 30 2 3 3 3" xfId="60260"/>
    <cellStyle name="Обычный 3 9 30 2 3 4" xfId="60261"/>
    <cellStyle name="Обычный 3 9 30 2 3 4 2" xfId="60262"/>
    <cellStyle name="Обычный 3 9 30 2 3 5" xfId="60263"/>
    <cellStyle name="Обычный 3 9 30 2 4" xfId="60264"/>
    <cellStyle name="Обычный 3 9 30 2 4 2" xfId="60265"/>
    <cellStyle name="Обычный 3 9 30 2 4 2 2" xfId="60266"/>
    <cellStyle name="Обычный 3 9 30 2 4 2 2 2" xfId="60267"/>
    <cellStyle name="Обычный 3 9 30 2 4 2 3" xfId="60268"/>
    <cellStyle name="Обычный 3 9 30 2 4 3" xfId="60269"/>
    <cellStyle name="Обычный 3 9 30 2 4 3 2" xfId="60270"/>
    <cellStyle name="Обычный 3 9 30 2 4 4" xfId="60271"/>
    <cellStyle name="Обычный 3 9 30 2 5" xfId="60272"/>
    <cellStyle name="Обычный 3 9 30 2 5 2" xfId="60273"/>
    <cellStyle name="Обычный 3 9 30 2 5 2 2" xfId="60274"/>
    <cellStyle name="Обычный 3 9 30 2 5 3" xfId="60275"/>
    <cellStyle name="Обычный 3 9 30 2 6" xfId="60276"/>
    <cellStyle name="Обычный 3 9 30 2 6 2" xfId="60277"/>
    <cellStyle name="Обычный 3 9 30 2 7" xfId="60278"/>
    <cellStyle name="Обычный 3 9 30 3" xfId="60279"/>
    <cellStyle name="Обычный 3 9 30 3 2" xfId="60280"/>
    <cellStyle name="Обычный 3 9 30 3 2 2" xfId="60281"/>
    <cellStyle name="Обычный 3 9 30 3 2 2 2" xfId="60282"/>
    <cellStyle name="Обычный 3 9 30 3 2 2 2 2" xfId="60283"/>
    <cellStyle name="Обычный 3 9 30 3 2 2 3" xfId="60284"/>
    <cellStyle name="Обычный 3 9 30 3 2 3" xfId="60285"/>
    <cellStyle name="Обычный 3 9 30 3 2 3 2" xfId="60286"/>
    <cellStyle name="Обычный 3 9 30 3 2 4" xfId="60287"/>
    <cellStyle name="Обычный 3 9 30 3 3" xfId="60288"/>
    <cellStyle name="Обычный 3 9 30 3 3 2" xfId="60289"/>
    <cellStyle name="Обычный 3 9 30 3 3 2 2" xfId="60290"/>
    <cellStyle name="Обычный 3 9 30 3 3 3" xfId="60291"/>
    <cellStyle name="Обычный 3 9 30 3 4" xfId="60292"/>
    <cellStyle name="Обычный 3 9 30 3 4 2" xfId="60293"/>
    <cellStyle name="Обычный 3 9 30 3 5" xfId="60294"/>
    <cellStyle name="Обычный 3 9 30 4" xfId="60295"/>
    <cellStyle name="Обычный 3 9 30 4 2" xfId="60296"/>
    <cellStyle name="Обычный 3 9 30 4 2 2" xfId="60297"/>
    <cellStyle name="Обычный 3 9 30 4 2 2 2" xfId="60298"/>
    <cellStyle name="Обычный 3 9 30 4 2 2 2 2" xfId="60299"/>
    <cellStyle name="Обычный 3 9 30 4 2 2 3" xfId="60300"/>
    <cellStyle name="Обычный 3 9 30 4 2 3" xfId="60301"/>
    <cellStyle name="Обычный 3 9 30 4 2 3 2" xfId="60302"/>
    <cellStyle name="Обычный 3 9 30 4 2 4" xfId="60303"/>
    <cellStyle name="Обычный 3 9 30 4 3" xfId="60304"/>
    <cellStyle name="Обычный 3 9 30 4 3 2" xfId="60305"/>
    <cellStyle name="Обычный 3 9 30 4 3 2 2" xfId="60306"/>
    <cellStyle name="Обычный 3 9 30 4 3 3" xfId="60307"/>
    <cellStyle name="Обычный 3 9 30 4 4" xfId="60308"/>
    <cellStyle name="Обычный 3 9 30 4 4 2" xfId="60309"/>
    <cellStyle name="Обычный 3 9 30 4 5" xfId="60310"/>
    <cellStyle name="Обычный 3 9 30 5" xfId="60311"/>
    <cellStyle name="Обычный 3 9 30 5 2" xfId="60312"/>
    <cellStyle name="Обычный 3 9 30 5 2 2" xfId="60313"/>
    <cellStyle name="Обычный 3 9 30 5 2 2 2" xfId="60314"/>
    <cellStyle name="Обычный 3 9 30 5 2 3" xfId="60315"/>
    <cellStyle name="Обычный 3 9 30 5 3" xfId="60316"/>
    <cellStyle name="Обычный 3 9 30 5 3 2" xfId="60317"/>
    <cellStyle name="Обычный 3 9 30 5 4" xfId="60318"/>
    <cellStyle name="Обычный 3 9 30 6" xfId="60319"/>
    <cellStyle name="Обычный 3 9 30 6 2" xfId="60320"/>
    <cellStyle name="Обычный 3 9 30 6 2 2" xfId="60321"/>
    <cellStyle name="Обычный 3 9 30 6 3" xfId="60322"/>
    <cellStyle name="Обычный 3 9 30 7" xfId="60323"/>
    <cellStyle name="Обычный 3 9 30 7 2" xfId="60324"/>
    <cellStyle name="Обычный 3 9 30 8" xfId="60325"/>
    <cellStyle name="Обычный 3 9 31" xfId="60326"/>
    <cellStyle name="Обычный 3 9 31 2" xfId="60327"/>
    <cellStyle name="Обычный 3 9 31 2 2" xfId="60328"/>
    <cellStyle name="Обычный 3 9 31 2 2 2" xfId="60329"/>
    <cellStyle name="Обычный 3 9 31 2 2 2 2" xfId="60330"/>
    <cellStyle name="Обычный 3 9 31 2 2 2 2 2" xfId="60331"/>
    <cellStyle name="Обычный 3 9 31 2 2 2 2 2 2" xfId="60332"/>
    <cellStyle name="Обычный 3 9 31 2 2 2 2 3" xfId="60333"/>
    <cellStyle name="Обычный 3 9 31 2 2 2 3" xfId="60334"/>
    <cellStyle name="Обычный 3 9 31 2 2 2 3 2" xfId="60335"/>
    <cellStyle name="Обычный 3 9 31 2 2 2 4" xfId="60336"/>
    <cellStyle name="Обычный 3 9 31 2 2 3" xfId="60337"/>
    <cellStyle name="Обычный 3 9 31 2 2 3 2" xfId="60338"/>
    <cellStyle name="Обычный 3 9 31 2 2 3 2 2" xfId="60339"/>
    <cellStyle name="Обычный 3 9 31 2 2 3 3" xfId="60340"/>
    <cellStyle name="Обычный 3 9 31 2 2 4" xfId="60341"/>
    <cellStyle name="Обычный 3 9 31 2 2 4 2" xfId="60342"/>
    <cellStyle name="Обычный 3 9 31 2 2 5" xfId="60343"/>
    <cellStyle name="Обычный 3 9 31 2 3" xfId="60344"/>
    <cellStyle name="Обычный 3 9 31 2 3 2" xfId="60345"/>
    <cellStyle name="Обычный 3 9 31 2 3 2 2" xfId="60346"/>
    <cellStyle name="Обычный 3 9 31 2 3 2 2 2" xfId="60347"/>
    <cellStyle name="Обычный 3 9 31 2 3 2 2 2 2" xfId="60348"/>
    <cellStyle name="Обычный 3 9 31 2 3 2 2 3" xfId="60349"/>
    <cellStyle name="Обычный 3 9 31 2 3 2 3" xfId="60350"/>
    <cellStyle name="Обычный 3 9 31 2 3 2 3 2" xfId="60351"/>
    <cellStyle name="Обычный 3 9 31 2 3 2 4" xfId="60352"/>
    <cellStyle name="Обычный 3 9 31 2 3 3" xfId="60353"/>
    <cellStyle name="Обычный 3 9 31 2 3 3 2" xfId="60354"/>
    <cellStyle name="Обычный 3 9 31 2 3 3 2 2" xfId="60355"/>
    <cellStyle name="Обычный 3 9 31 2 3 3 3" xfId="60356"/>
    <cellStyle name="Обычный 3 9 31 2 3 4" xfId="60357"/>
    <cellStyle name="Обычный 3 9 31 2 3 4 2" xfId="60358"/>
    <cellStyle name="Обычный 3 9 31 2 3 5" xfId="60359"/>
    <cellStyle name="Обычный 3 9 31 2 4" xfId="60360"/>
    <cellStyle name="Обычный 3 9 31 2 4 2" xfId="60361"/>
    <cellStyle name="Обычный 3 9 31 2 4 2 2" xfId="60362"/>
    <cellStyle name="Обычный 3 9 31 2 4 2 2 2" xfId="60363"/>
    <cellStyle name="Обычный 3 9 31 2 4 2 3" xfId="60364"/>
    <cellStyle name="Обычный 3 9 31 2 4 3" xfId="60365"/>
    <cellStyle name="Обычный 3 9 31 2 4 3 2" xfId="60366"/>
    <cellStyle name="Обычный 3 9 31 2 4 4" xfId="60367"/>
    <cellStyle name="Обычный 3 9 31 2 5" xfId="60368"/>
    <cellStyle name="Обычный 3 9 31 2 5 2" xfId="60369"/>
    <cellStyle name="Обычный 3 9 31 2 5 2 2" xfId="60370"/>
    <cellStyle name="Обычный 3 9 31 2 5 3" xfId="60371"/>
    <cellStyle name="Обычный 3 9 31 2 6" xfId="60372"/>
    <cellStyle name="Обычный 3 9 31 2 6 2" xfId="60373"/>
    <cellStyle name="Обычный 3 9 31 2 7" xfId="60374"/>
    <cellStyle name="Обычный 3 9 31 3" xfId="60375"/>
    <cellStyle name="Обычный 3 9 31 3 2" xfId="60376"/>
    <cellStyle name="Обычный 3 9 31 3 2 2" xfId="60377"/>
    <cellStyle name="Обычный 3 9 31 3 2 2 2" xfId="60378"/>
    <cellStyle name="Обычный 3 9 31 3 2 2 2 2" xfId="60379"/>
    <cellStyle name="Обычный 3 9 31 3 2 2 3" xfId="60380"/>
    <cellStyle name="Обычный 3 9 31 3 2 3" xfId="60381"/>
    <cellStyle name="Обычный 3 9 31 3 2 3 2" xfId="60382"/>
    <cellStyle name="Обычный 3 9 31 3 2 4" xfId="60383"/>
    <cellStyle name="Обычный 3 9 31 3 3" xfId="60384"/>
    <cellStyle name="Обычный 3 9 31 3 3 2" xfId="60385"/>
    <cellStyle name="Обычный 3 9 31 3 3 2 2" xfId="60386"/>
    <cellStyle name="Обычный 3 9 31 3 3 3" xfId="60387"/>
    <cellStyle name="Обычный 3 9 31 3 4" xfId="60388"/>
    <cellStyle name="Обычный 3 9 31 3 4 2" xfId="60389"/>
    <cellStyle name="Обычный 3 9 31 3 5" xfId="60390"/>
    <cellStyle name="Обычный 3 9 31 4" xfId="60391"/>
    <cellStyle name="Обычный 3 9 31 4 2" xfId="60392"/>
    <cellStyle name="Обычный 3 9 31 4 2 2" xfId="60393"/>
    <cellStyle name="Обычный 3 9 31 4 2 2 2" xfId="60394"/>
    <cellStyle name="Обычный 3 9 31 4 2 2 2 2" xfId="60395"/>
    <cellStyle name="Обычный 3 9 31 4 2 2 3" xfId="60396"/>
    <cellStyle name="Обычный 3 9 31 4 2 3" xfId="60397"/>
    <cellStyle name="Обычный 3 9 31 4 2 3 2" xfId="60398"/>
    <cellStyle name="Обычный 3 9 31 4 2 4" xfId="60399"/>
    <cellStyle name="Обычный 3 9 31 4 3" xfId="60400"/>
    <cellStyle name="Обычный 3 9 31 4 3 2" xfId="60401"/>
    <cellStyle name="Обычный 3 9 31 4 3 2 2" xfId="60402"/>
    <cellStyle name="Обычный 3 9 31 4 3 3" xfId="60403"/>
    <cellStyle name="Обычный 3 9 31 4 4" xfId="60404"/>
    <cellStyle name="Обычный 3 9 31 4 4 2" xfId="60405"/>
    <cellStyle name="Обычный 3 9 31 4 5" xfId="60406"/>
    <cellStyle name="Обычный 3 9 31 5" xfId="60407"/>
    <cellStyle name="Обычный 3 9 31 5 2" xfId="60408"/>
    <cellStyle name="Обычный 3 9 31 5 2 2" xfId="60409"/>
    <cellStyle name="Обычный 3 9 31 5 2 2 2" xfId="60410"/>
    <cellStyle name="Обычный 3 9 31 5 2 3" xfId="60411"/>
    <cellStyle name="Обычный 3 9 31 5 3" xfId="60412"/>
    <cellStyle name="Обычный 3 9 31 5 3 2" xfId="60413"/>
    <cellStyle name="Обычный 3 9 31 5 4" xfId="60414"/>
    <cellStyle name="Обычный 3 9 31 6" xfId="60415"/>
    <cellStyle name="Обычный 3 9 31 6 2" xfId="60416"/>
    <cellStyle name="Обычный 3 9 31 6 2 2" xfId="60417"/>
    <cellStyle name="Обычный 3 9 31 6 3" xfId="60418"/>
    <cellStyle name="Обычный 3 9 31 7" xfId="60419"/>
    <cellStyle name="Обычный 3 9 31 7 2" xfId="60420"/>
    <cellStyle name="Обычный 3 9 31 8" xfId="60421"/>
    <cellStyle name="Обычный 3 9 32" xfId="60422"/>
    <cellStyle name="Обычный 3 9 32 2" xfId="60423"/>
    <cellStyle name="Обычный 3 9 32 2 2" xfId="60424"/>
    <cellStyle name="Обычный 3 9 32 2 2 2" xfId="60425"/>
    <cellStyle name="Обычный 3 9 32 2 2 2 2" xfId="60426"/>
    <cellStyle name="Обычный 3 9 32 2 2 2 2 2" xfId="60427"/>
    <cellStyle name="Обычный 3 9 32 2 2 2 2 2 2" xfId="60428"/>
    <cellStyle name="Обычный 3 9 32 2 2 2 2 3" xfId="60429"/>
    <cellStyle name="Обычный 3 9 32 2 2 2 3" xfId="60430"/>
    <cellStyle name="Обычный 3 9 32 2 2 2 3 2" xfId="60431"/>
    <cellStyle name="Обычный 3 9 32 2 2 2 4" xfId="60432"/>
    <cellStyle name="Обычный 3 9 32 2 2 3" xfId="60433"/>
    <cellStyle name="Обычный 3 9 32 2 2 3 2" xfId="60434"/>
    <cellStyle name="Обычный 3 9 32 2 2 3 2 2" xfId="60435"/>
    <cellStyle name="Обычный 3 9 32 2 2 3 3" xfId="60436"/>
    <cellStyle name="Обычный 3 9 32 2 2 4" xfId="60437"/>
    <cellStyle name="Обычный 3 9 32 2 2 4 2" xfId="60438"/>
    <cellStyle name="Обычный 3 9 32 2 2 5" xfId="60439"/>
    <cellStyle name="Обычный 3 9 32 2 3" xfId="60440"/>
    <cellStyle name="Обычный 3 9 32 2 3 2" xfId="60441"/>
    <cellStyle name="Обычный 3 9 32 2 3 2 2" xfId="60442"/>
    <cellStyle name="Обычный 3 9 32 2 3 2 2 2" xfId="60443"/>
    <cellStyle name="Обычный 3 9 32 2 3 2 2 2 2" xfId="60444"/>
    <cellStyle name="Обычный 3 9 32 2 3 2 2 3" xfId="60445"/>
    <cellStyle name="Обычный 3 9 32 2 3 2 3" xfId="60446"/>
    <cellStyle name="Обычный 3 9 32 2 3 2 3 2" xfId="60447"/>
    <cellStyle name="Обычный 3 9 32 2 3 2 4" xfId="60448"/>
    <cellStyle name="Обычный 3 9 32 2 3 3" xfId="60449"/>
    <cellStyle name="Обычный 3 9 32 2 3 3 2" xfId="60450"/>
    <cellStyle name="Обычный 3 9 32 2 3 3 2 2" xfId="60451"/>
    <cellStyle name="Обычный 3 9 32 2 3 3 3" xfId="60452"/>
    <cellStyle name="Обычный 3 9 32 2 3 4" xfId="60453"/>
    <cellStyle name="Обычный 3 9 32 2 3 4 2" xfId="60454"/>
    <cellStyle name="Обычный 3 9 32 2 3 5" xfId="60455"/>
    <cellStyle name="Обычный 3 9 32 2 4" xfId="60456"/>
    <cellStyle name="Обычный 3 9 32 2 4 2" xfId="60457"/>
    <cellStyle name="Обычный 3 9 32 2 4 2 2" xfId="60458"/>
    <cellStyle name="Обычный 3 9 32 2 4 2 2 2" xfId="60459"/>
    <cellStyle name="Обычный 3 9 32 2 4 2 3" xfId="60460"/>
    <cellStyle name="Обычный 3 9 32 2 4 3" xfId="60461"/>
    <cellStyle name="Обычный 3 9 32 2 4 3 2" xfId="60462"/>
    <cellStyle name="Обычный 3 9 32 2 4 4" xfId="60463"/>
    <cellStyle name="Обычный 3 9 32 2 5" xfId="60464"/>
    <cellStyle name="Обычный 3 9 32 2 5 2" xfId="60465"/>
    <cellStyle name="Обычный 3 9 32 2 5 2 2" xfId="60466"/>
    <cellStyle name="Обычный 3 9 32 2 5 3" xfId="60467"/>
    <cellStyle name="Обычный 3 9 32 2 6" xfId="60468"/>
    <cellStyle name="Обычный 3 9 32 2 6 2" xfId="60469"/>
    <cellStyle name="Обычный 3 9 32 2 7" xfId="60470"/>
    <cellStyle name="Обычный 3 9 32 3" xfId="60471"/>
    <cellStyle name="Обычный 3 9 32 3 2" xfId="60472"/>
    <cellStyle name="Обычный 3 9 32 3 2 2" xfId="60473"/>
    <cellStyle name="Обычный 3 9 32 3 2 2 2" xfId="60474"/>
    <cellStyle name="Обычный 3 9 32 3 2 2 2 2" xfId="60475"/>
    <cellStyle name="Обычный 3 9 32 3 2 2 3" xfId="60476"/>
    <cellStyle name="Обычный 3 9 32 3 2 3" xfId="60477"/>
    <cellStyle name="Обычный 3 9 32 3 2 3 2" xfId="60478"/>
    <cellStyle name="Обычный 3 9 32 3 2 4" xfId="60479"/>
    <cellStyle name="Обычный 3 9 32 3 3" xfId="60480"/>
    <cellStyle name="Обычный 3 9 32 3 3 2" xfId="60481"/>
    <cellStyle name="Обычный 3 9 32 3 3 2 2" xfId="60482"/>
    <cellStyle name="Обычный 3 9 32 3 3 3" xfId="60483"/>
    <cellStyle name="Обычный 3 9 32 3 4" xfId="60484"/>
    <cellStyle name="Обычный 3 9 32 3 4 2" xfId="60485"/>
    <cellStyle name="Обычный 3 9 32 3 5" xfId="60486"/>
    <cellStyle name="Обычный 3 9 32 4" xfId="60487"/>
    <cellStyle name="Обычный 3 9 32 4 2" xfId="60488"/>
    <cellStyle name="Обычный 3 9 32 4 2 2" xfId="60489"/>
    <cellStyle name="Обычный 3 9 32 4 2 2 2" xfId="60490"/>
    <cellStyle name="Обычный 3 9 32 4 2 2 2 2" xfId="60491"/>
    <cellStyle name="Обычный 3 9 32 4 2 2 3" xfId="60492"/>
    <cellStyle name="Обычный 3 9 32 4 2 3" xfId="60493"/>
    <cellStyle name="Обычный 3 9 32 4 2 3 2" xfId="60494"/>
    <cellStyle name="Обычный 3 9 32 4 2 4" xfId="60495"/>
    <cellStyle name="Обычный 3 9 32 4 3" xfId="60496"/>
    <cellStyle name="Обычный 3 9 32 4 3 2" xfId="60497"/>
    <cellStyle name="Обычный 3 9 32 4 3 2 2" xfId="60498"/>
    <cellStyle name="Обычный 3 9 32 4 3 3" xfId="60499"/>
    <cellStyle name="Обычный 3 9 32 4 4" xfId="60500"/>
    <cellStyle name="Обычный 3 9 32 4 4 2" xfId="60501"/>
    <cellStyle name="Обычный 3 9 32 4 5" xfId="60502"/>
    <cellStyle name="Обычный 3 9 32 5" xfId="60503"/>
    <cellStyle name="Обычный 3 9 32 5 2" xfId="60504"/>
    <cellStyle name="Обычный 3 9 32 5 2 2" xfId="60505"/>
    <cellStyle name="Обычный 3 9 32 5 2 2 2" xfId="60506"/>
    <cellStyle name="Обычный 3 9 32 5 2 3" xfId="60507"/>
    <cellStyle name="Обычный 3 9 32 5 3" xfId="60508"/>
    <cellStyle name="Обычный 3 9 32 5 3 2" xfId="60509"/>
    <cellStyle name="Обычный 3 9 32 5 4" xfId="60510"/>
    <cellStyle name="Обычный 3 9 32 6" xfId="60511"/>
    <cellStyle name="Обычный 3 9 32 6 2" xfId="60512"/>
    <cellStyle name="Обычный 3 9 32 6 2 2" xfId="60513"/>
    <cellStyle name="Обычный 3 9 32 6 3" xfId="60514"/>
    <cellStyle name="Обычный 3 9 32 7" xfId="60515"/>
    <cellStyle name="Обычный 3 9 32 7 2" xfId="60516"/>
    <cellStyle name="Обычный 3 9 32 8" xfId="60517"/>
    <cellStyle name="Обычный 3 9 33" xfId="60518"/>
    <cellStyle name="Обычный 3 9 33 2" xfId="60519"/>
    <cellStyle name="Обычный 3 9 33 2 2" xfId="60520"/>
    <cellStyle name="Обычный 3 9 33 2 2 2" xfId="60521"/>
    <cellStyle name="Обычный 3 9 33 2 2 2 2" xfId="60522"/>
    <cellStyle name="Обычный 3 9 33 2 2 2 2 2" xfId="60523"/>
    <cellStyle name="Обычный 3 9 33 2 2 2 2 2 2" xfId="60524"/>
    <cellStyle name="Обычный 3 9 33 2 2 2 2 3" xfId="60525"/>
    <cellStyle name="Обычный 3 9 33 2 2 2 3" xfId="60526"/>
    <cellStyle name="Обычный 3 9 33 2 2 2 3 2" xfId="60527"/>
    <cellStyle name="Обычный 3 9 33 2 2 2 4" xfId="60528"/>
    <cellStyle name="Обычный 3 9 33 2 2 3" xfId="60529"/>
    <cellStyle name="Обычный 3 9 33 2 2 3 2" xfId="60530"/>
    <cellStyle name="Обычный 3 9 33 2 2 3 2 2" xfId="60531"/>
    <cellStyle name="Обычный 3 9 33 2 2 3 3" xfId="60532"/>
    <cellStyle name="Обычный 3 9 33 2 2 4" xfId="60533"/>
    <cellStyle name="Обычный 3 9 33 2 2 4 2" xfId="60534"/>
    <cellStyle name="Обычный 3 9 33 2 2 5" xfId="60535"/>
    <cellStyle name="Обычный 3 9 33 2 3" xfId="60536"/>
    <cellStyle name="Обычный 3 9 33 2 3 2" xfId="60537"/>
    <cellStyle name="Обычный 3 9 33 2 3 2 2" xfId="60538"/>
    <cellStyle name="Обычный 3 9 33 2 3 2 2 2" xfId="60539"/>
    <cellStyle name="Обычный 3 9 33 2 3 2 2 2 2" xfId="60540"/>
    <cellStyle name="Обычный 3 9 33 2 3 2 2 3" xfId="60541"/>
    <cellStyle name="Обычный 3 9 33 2 3 2 3" xfId="60542"/>
    <cellStyle name="Обычный 3 9 33 2 3 2 3 2" xfId="60543"/>
    <cellStyle name="Обычный 3 9 33 2 3 2 4" xfId="60544"/>
    <cellStyle name="Обычный 3 9 33 2 3 3" xfId="60545"/>
    <cellStyle name="Обычный 3 9 33 2 3 3 2" xfId="60546"/>
    <cellStyle name="Обычный 3 9 33 2 3 3 2 2" xfId="60547"/>
    <cellStyle name="Обычный 3 9 33 2 3 3 3" xfId="60548"/>
    <cellStyle name="Обычный 3 9 33 2 3 4" xfId="60549"/>
    <cellStyle name="Обычный 3 9 33 2 3 4 2" xfId="60550"/>
    <cellStyle name="Обычный 3 9 33 2 3 5" xfId="60551"/>
    <cellStyle name="Обычный 3 9 33 2 4" xfId="60552"/>
    <cellStyle name="Обычный 3 9 33 2 4 2" xfId="60553"/>
    <cellStyle name="Обычный 3 9 33 2 4 2 2" xfId="60554"/>
    <cellStyle name="Обычный 3 9 33 2 4 2 2 2" xfId="60555"/>
    <cellStyle name="Обычный 3 9 33 2 4 2 3" xfId="60556"/>
    <cellStyle name="Обычный 3 9 33 2 4 3" xfId="60557"/>
    <cellStyle name="Обычный 3 9 33 2 4 3 2" xfId="60558"/>
    <cellStyle name="Обычный 3 9 33 2 4 4" xfId="60559"/>
    <cellStyle name="Обычный 3 9 33 2 5" xfId="60560"/>
    <cellStyle name="Обычный 3 9 33 2 5 2" xfId="60561"/>
    <cellStyle name="Обычный 3 9 33 2 5 2 2" xfId="60562"/>
    <cellStyle name="Обычный 3 9 33 2 5 3" xfId="60563"/>
    <cellStyle name="Обычный 3 9 33 2 6" xfId="60564"/>
    <cellStyle name="Обычный 3 9 33 2 6 2" xfId="60565"/>
    <cellStyle name="Обычный 3 9 33 2 7" xfId="60566"/>
    <cellStyle name="Обычный 3 9 33 3" xfId="60567"/>
    <cellStyle name="Обычный 3 9 33 3 2" xfId="60568"/>
    <cellStyle name="Обычный 3 9 33 3 2 2" xfId="60569"/>
    <cellStyle name="Обычный 3 9 33 3 2 2 2" xfId="60570"/>
    <cellStyle name="Обычный 3 9 33 3 2 2 2 2" xfId="60571"/>
    <cellStyle name="Обычный 3 9 33 3 2 2 3" xfId="60572"/>
    <cellStyle name="Обычный 3 9 33 3 2 3" xfId="60573"/>
    <cellStyle name="Обычный 3 9 33 3 2 3 2" xfId="60574"/>
    <cellStyle name="Обычный 3 9 33 3 2 4" xfId="60575"/>
    <cellStyle name="Обычный 3 9 33 3 3" xfId="60576"/>
    <cellStyle name="Обычный 3 9 33 3 3 2" xfId="60577"/>
    <cellStyle name="Обычный 3 9 33 3 3 2 2" xfId="60578"/>
    <cellStyle name="Обычный 3 9 33 3 3 3" xfId="60579"/>
    <cellStyle name="Обычный 3 9 33 3 4" xfId="60580"/>
    <cellStyle name="Обычный 3 9 33 3 4 2" xfId="60581"/>
    <cellStyle name="Обычный 3 9 33 3 5" xfId="60582"/>
    <cellStyle name="Обычный 3 9 33 4" xfId="60583"/>
    <cellStyle name="Обычный 3 9 33 4 2" xfId="60584"/>
    <cellStyle name="Обычный 3 9 33 4 2 2" xfId="60585"/>
    <cellStyle name="Обычный 3 9 33 4 2 2 2" xfId="60586"/>
    <cellStyle name="Обычный 3 9 33 4 2 2 2 2" xfId="60587"/>
    <cellStyle name="Обычный 3 9 33 4 2 2 3" xfId="60588"/>
    <cellStyle name="Обычный 3 9 33 4 2 3" xfId="60589"/>
    <cellStyle name="Обычный 3 9 33 4 2 3 2" xfId="60590"/>
    <cellStyle name="Обычный 3 9 33 4 2 4" xfId="60591"/>
    <cellStyle name="Обычный 3 9 33 4 3" xfId="60592"/>
    <cellStyle name="Обычный 3 9 33 4 3 2" xfId="60593"/>
    <cellStyle name="Обычный 3 9 33 4 3 2 2" xfId="60594"/>
    <cellStyle name="Обычный 3 9 33 4 3 3" xfId="60595"/>
    <cellStyle name="Обычный 3 9 33 4 4" xfId="60596"/>
    <cellStyle name="Обычный 3 9 33 4 4 2" xfId="60597"/>
    <cellStyle name="Обычный 3 9 33 4 5" xfId="60598"/>
    <cellStyle name="Обычный 3 9 33 5" xfId="60599"/>
    <cellStyle name="Обычный 3 9 33 5 2" xfId="60600"/>
    <cellStyle name="Обычный 3 9 33 5 2 2" xfId="60601"/>
    <cellStyle name="Обычный 3 9 33 5 2 2 2" xfId="60602"/>
    <cellStyle name="Обычный 3 9 33 5 2 3" xfId="60603"/>
    <cellStyle name="Обычный 3 9 33 5 3" xfId="60604"/>
    <cellStyle name="Обычный 3 9 33 5 3 2" xfId="60605"/>
    <cellStyle name="Обычный 3 9 33 5 4" xfId="60606"/>
    <cellStyle name="Обычный 3 9 33 6" xfId="60607"/>
    <cellStyle name="Обычный 3 9 33 6 2" xfId="60608"/>
    <cellStyle name="Обычный 3 9 33 6 2 2" xfId="60609"/>
    <cellStyle name="Обычный 3 9 33 6 3" xfId="60610"/>
    <cellStyle name="Обычный 3 9 33 7" xfId="60611"/>
    <cellStyle name="Обычный 3 9 33 7 2" xfId="60612"/>
    <cellStyle name="Обычный 3 9 33 8" xfId="60613"/>
    <cellStyle name="Обычный 3 9 34" xfId="60614"/>
    <cellStyle name="Обычный 3 9 34 2" xfId="60615"/>
    <cellStyle name="Обычный 3 9 34 2 2" xfId="60616"/>
    <cellStyle name="Обычный 3 9 34 2 2 2" xfId="60617"/>
    <cellStyle name="Обычный 3 9 34 2 2 2 2" xfId="60618"/>
    <cellStyle name="Обычный 3 9 34 2 2 2 2 2" xfId="60619"/>
    <cellStyle name="Обычный 3 9 34 2 2 2 2 2 2" xfId="60620"/>
    <cellStyle name="Обычный 3 9 34 2 2 2 2 3" xfId="60621"/>
    <cellStyle name="Обычный 3 9 34 2 2 2 3" xfId="60622"/>
    <cellStyle name="Обычный 3 9 34 2 2 2 3 2" xfId="60623"/>
    <cellStyle name="Обычный 3 9 34 2 2 2 4" xfId="60624"/>
    <cellStyle name="Обычный 3 9 34 2 2 3" xfId="60625"/>
    <cellStyle name="Обычный 3 9 34 2 2 3 2" xfId="60626"/>
    <cellStyle name="Обычный 3 9 34 2 2 3 2 2" xfId="60627"/>
    <cellStyle name="Обычный 3 9 34 2 2 3 3" xfId="60628"/>
    <cellStyle name="Обычный 3 9 34 2 2 4" xfId="60629"/>
    <cellStyle name="Обычный 3 9 34 2 2 4 2" xfId="60630"/>
    <cellStyle name="Обычный 3 9 34 2 2 5" xfId="60631"/>
    <cellStyle name="Обычный 3 9 34 2 3" xfId="60632"/>
    <cellStyle name="Обычный 3 9 34 2 3 2" xfId="60633"/>
    <cellStyle name="Обычный 3 9 34 2 3 2 2" xfId="60634"/>
    <cellStyle name="Обычный 3 9 34 2 3 2 2 2" xfId="60635"/>
    <cellStyle name="Обычный 3 9 34 2 3 2 2 2 2" xfId="60636"/>
    <cellStyle name="Обычный 3 9 34 2 3 2 2 3" xfId="60637"/>
    <cellStyle name="Обычный 3 9 34 2 3 2 3" xfId="60638"/>
    <cellStyle name="Обычный 3 9 34 2 3 2 3 2" xfId="60639"/>
    <cellStyle name="Обычный 3 9 34 2 3 2 4" xfId="60640"/>
    <cellStyle name="Обычный 3 9 34 2 3 3" xfId="60641"/>
    <cellStyle name="Обычный 3 9 34 2 3 3 2" xfId="60642"/>
    <cellStyle name="Обычный 3 9 34 2 3 3 2 2" xfId="60643"/>
    <cellStyle name="Обычный 3 9 34 2 3 3 3" xfId="60644"/>
    <cellStyle name="Обычный 3 9 34 2 3 4" xfId="60645"/>
    <cellStyle name="Обычный 3 9 34 2 3 4 2" xfId="60646"/>
    <cellStyle name="Обычный 3 9 34 2 3 5" xfId="60647"/>
    <cellStyle name="Обычный 3 9 34 2 4" xfId="60648"/>
    <cellStyle name="Обычный 3 9 34 2 4 2" xfId="60649"/>
    <cellStyle name="Обычный 3 9 34 2 4 2 2" xfId="60650"/>
    <cellStyle name="Обычный 3 9 34 2 4 2 2 2" xfId="60651"/>
    <cellStyle name="Обычный 3 9 34 2 4 2 3" xfId="60652"/>
    <cellStyle name="Обычный 3 9 34 2 4 3" xfId="60653"/>
    <cellStyle name="Обычный 3 9 34 2 4 3 2" xfId="60654"/>
    <cellStyle name="Обычный 3 9 34 2 4 4" xfId="60655"/>
    <cellStyle name="Обычный 3 9 34 2 5" xfId="60656"/>
    <cellStyle name="Обычный 3 9 34 2 5 2" xfId="60657"/>
    <cellStyle name="Обычный 3 9 34 2 5 2 2" xfId="60658"/>
    <cellStyle name="Обычный 3 9 34 2 5 3" xfId="60659"/>
    <cellStyle name="Обычный 3 9 34 2 6" xfId="60660"/>
    <cellStyle name="Обычный 3 9 34 2 6 2" xfId="60661"/>
    <cellStyle name="Обычный 3 9 34 2 7" xfId="60662"/>
    <cellStyle name="Обычный 3 9 34 3" xfId="60663"/>
    <cellStyle name="Обычный 3 9 34 3 2" xfId="60664"/>
    <cellStyle name="Обычный 3 9 34 3 2 2" xfId="60665"/>
    <cellStyle name="Обычный 3 9 34 3 2 2 2" xfId="60666"/>
    <cellStyle name="Обычный 3 9 34 3 2 2 2 2" xfId="60667"/>
    <cellStyle name="Обычный 3 9 34 3 2 2 3" xfId="60668"/>
    <cellStyle name="Обычный 3 9 34 3 2 3" xfId="60669"/>
    <cellStyle name="Обычный 3 9 34 3 2 3 2" xfId="60670"/>
    <cellStyle name="Обычный 3 9 34 3 2 4" xfId="60671"/>
    <cellStyle name="Обычный 3 9 34 3 3" xfId="60672"/>
    <cellStyle name="Обычный 3 9 34 3 3 2" xfId="60673"/>
    <cellStyle name="Обычный 3 9 34 3 3 2 2" xfId="60674"/>
    <cellStyle name="Обычный 3 9 34 3 3 3" xfId="60675"/>
    <cellStyle name="Обычный 3 9 34 3 4" xfId="60676"/>
    <cellStyle name="Обычный 3 9 34 3 4 2" xfId="60677"/>
    <cellStyle name="Обычный 3 9 34 3 5" xfId="60678"/>
    <cellStyle name="Обычный 3 9 34 4" xfId="60679"/>
    <cellStyle name="Обычный 3 9 34 4 2" xfId="60680"/>
    <cellStyle name="Обычный 3 9 34 4 2 2" xfId="60681"/>
    <cellStyle name="Обычный 3 9 34 4 2 2 2" xfId="60682"/>
    <cellStyle name="Обычный 3 9 34 4 2 2 2 2" xfId="60683"/>
    <cellStyle name="Обычный 3 9 34 4 2 2 3" xfId="60684"/>
    <cellStyle name="Обычный 3 9 34 4 2 3" xfId="60685"/>
    <cellStyle name="Обычный 3 9 34 4 2 3 2" xfId="60686"/>
    <cellStyle name="Обычный 3 9 34 4 2 4" xfId="60687"/>
    <cellStyle name="Обычный 3 9 34 4 3" xfId="60688"/>
    <cellStyle name="Обычный 3 9 34 4 3 2" xfId="60689"/>
    <cellStyle name="Обычный 3 9 34 4 3 2 2" xfId="60690"/>
    <cellStyle name="Обычный 3 9 34 4 3 3" xfId="60691"/>
    <cellStyle name="Обычный 3 9 34 4 4" xfId="60692"/>
    <cellStyle name="Обычный 3 9 34 4 4 2" xfId="60693"/>
    <cellStyle name="Обычный 3 9 34 4 5" xfId="60694"/>
    <cellStyle name="Обычный 3 9 34 5" xfId="60695"/>
    <cellStyle name="Обычный 3 9 34 5 2" xfId="60696"/>
    <cellStyle name="Обычный 3 9 34 5 2 2" xfId="60697"/>
    <cellStyle name="Обычный 3 9 34 5 2 2 2" xfId="60698"/>
    <cellStyle name="Обычный 3 9 34 5 2 3" xfId="60699"/>
    <cellStyle name="Обычный 3 9 34 5 3" xfId="60700"/>
    <cellStyle name="Обычный 3 9 34 5 3 2" xfId="60701"/>
    <cellStyle name="Обычный 3 9 34 5 4" xfId="60702"/>
    <cellStyle name="Обычный 3 9 34 6" xfId="60703"/>
    <cellStyle name="Обычный 3 9 34 6 2" xfId="60704"/>
    <cellStyle name="Обычный 3 9 34 6 2 2" xfId="60705"/>
    <cellStyle name="Обычный 3 9 34 6 3" xfId="60706"/>
    <cellStyle name="Обычный 3 9 34 7" xfId="60707"/>
    <cellStyle name="Обычный 3 9 34 7 2" xfId="60708"/>
    <cellStyle name="Обычный 3 9 34 8" xfId="60709"/>
    <cellStyle name="Обычный 3 9 35" xfId="60710"/>
    <cellStyle name="Обычный 3 9 35 2" xfId="60711"/>
    <cellStyle name="Обычный 3 9 35 2 2" xfId="60712"/>
    <cellStyle name="Обычный 3 9 35 2 2 2" xfId="60713"/>
    <cellStyle name="Обычный 3 9 35 2 2 2 2" xfId="60714"/>
    <cellStyle name="Обычный 3 9 35 2 2 2 2 2" xfId="60715"/>
    <cellStyle name="Обычный 3 9 35 2 2 2 2 2 2" xfId="60716"/>
    <cellStyle name="Обычный 3 9 35 2 2 2 2 3" xfId="60717"/>
    <cellStyle name="Обычный 3 9 35 2 2 2 3" xfId="60718"/>
    <cellStyle name="Обычный 3 9 35 2 2 2 3 2" xfId="60719"/>
    <cellStyle name="Обычный 3 9 35 2 2 2 4" xfId="60720"/>
    <cellStyle name="Обычный 3 9 35 2 2 3" xfId="60721"/>
    <cellStyle name="Обычный 3 9 35 2 2 3 2" xfId="60722"/>
    <cellStyle name="Обычный 3 9 35 2 2 3 2 2" xfId="60723"/>
    <cellStyle name="Обычный 3 9 35 2 2 3 3" xfId="60724"/>
    <cellStyle name="Обычный 3 9 35 2 2 4" xfId="60725"/>
    <cellStyle name="Обычный 3 9 35 2 2 4 2" xfId="60726"/>
    <cellStyle name="Обычный 3 9 35 2 2 5" xfId="60727"/>
    <cellStyle name="Обычный 3 9 35 2 3" xfId="60728"/>
    <cellStyle name="Обычный 3 9 35 2 3 2" xfId="60729"/>
    <cellStyle name="Обычный 3 9 35 2 3 2 2" xfId="60730"/>
    <cellStyle name="Обычный 3 9 35 2 3 2 2 2" xfId="60731"/>
    <cellStyle name="Обычный 3 9 35 2 3 2 2 2 2" xfId="60732"/>
    <cellStyle name="Обычный 3 9 35 2 3 2 2 3" xfId="60733"/>
    <cellStyle name="Обычный 3 9 35 2 3 2 3" xfId="60734"/>
    <cellStyle name="Обычный 3 9 35 2 3 2 3 2" xfId="60735"/>
    <cellStyle name="Обычный 3 9 35 2 3 2 4" xfId="60736"/>
    <cellStyle name="Обычный 3 9 35 2 3 3" xfId="60737"/>
    <cellStyle name="Обычный 3 9 35 2 3 3 2" xfId="60738"/>
    <cellStyle name="Обычный 3 9 35 2 3 3 2 2" xfId="60739"/>
    <cellStyle name="Обычный 3 9 35 2 3 3 3" xfId="60740"/>
    <cellStyle name="Обычный 3 9 35 2 3 4" xfId="60741"/>
    <cellStyle name="Обычный 3 9 35 2 3 4 2" xfId="60742"/>
    <cellStyle name="Обычный 3 9 35 2 3 5" xfId="60743"/>
    <cellStyle name="Обычный 3 9 35 2 4" xfId="60744"/>
    <cellStyle name="Обычный 3 9 35 2 4 2" xfId="60745"/>
    <cellStyle name="Обычный 3 9 35 2 4 2 2" xfId="60746"/>
    <cellStyle name="Обычный 3 9 35 2 4 2 2 2" xfId="60747"/>
    <cellStyle name="Обычный 3 9 35 2 4 2 3" xfId="60748"/>
    <cellStyle name="Обычный 3 9 35 2 4 3" xfId="60749"/>
    <cellStyle name="Обычный 3 9 35 2 4 3 2" xfId="60750"/>
    <cellStyle name="Обычный 3 9 35 2 4 4" xfId="60751"/>
    <cellStyle name="Обычный 3 9 35 2 5" xfId="60752"/>
    <cellStyle name="Обычный 3 9 35 2 5 2" xfId="60753"/>
    <cellStyle name="Обычный 3 9 35 2 5 2 2" xfId="60754"/>
    <cellStyle name="Обычный 3 9 35 2 5 3" xfId="60755"/>
    <cellStyle name="Обычный 3 9 35 2 6" xfId="60756"/>
    <cellStyle name="Обычный 3 9 35 2 6 2" xfId="60757"/>
    <cellStyle name="Обычный 3 9 35 2 7" xfId="60758"/>
    <cellStyle name="Обычный 3 9 35 3" xfId="60759"/>
    <cellStyle name="Обычный 3 9 35 3 2" xfId="60760"/>
    <cellStyle name="Обычный 3 9 35 3 2 2" xfId="60761"/>
    <cellStyle name="Обычный 3 9 35 3 2 2 2" xfId="60762"/>
    <cellStyle name="Обычный 3 9 35 3 2 2 2 2" xfId="60763"/>
    <cellStyle name="Обычный 3 9 35 3 2 2 3" xfId="60764"/>
    <cellStyle name="Обычный 3 9 35 3 2 3" xfId="60765"/>
    <cellStyle name="Обычный 3 9 35 3 2 3 2" xfId="60766"/>
    <cellStyle name="Обычный 3 9 35 3 2 4" xfId="60767"/>
    <cellStyle name="Обычный 3 9 35 3 3" xfId="60768"/>
    <cellStyle name="Обычный 3 9 35 3 3 2" xfId="60769"/>
    <cellStyle name="Обычный 3 9 35 3 3 2 2" xfId="60770"/>
    <cellStyle name="Обычный 3 9 35 3 3 3" xfId="60771"/>
    <cellStyle name="Обычный 3 9 35 3 4" xfId="60772"/>
    <cellStyle name="Обычный 3 9 35 3 4 2" xfId="60773"/>
    <cellStyle name="Обычный 3 9 35 3 5" xfId="60774"/>
    <cellStyle name="Обычный 3 9 35 4" xfId="60775"/>
    <cellStyle name="Обычный 3 9 35 4 2" xfId="60776"/>
    <cellStyle name="Обычный 3 9 35 4 2 2" xfId="60777"/>
    <cellStyle name="Обычный 3 9 35 4 2 2 2" xfId="60778"/>
    <cellStyle name="Обычный 3 9 35 4 2 2 2 2" xfId="60779"/>
    <cellStyle name="Обычный 3 9 35 4 2 2 3" xfId="60780"/>
    <cellStyle name="Обычный 3 9 35 4 2 3" xfId="60781"/>
    <cellStyle name="Обычный 3 9 35 4 2 3 2" xfId="60782"/>
    <cellStyle name="Обычный 3 9 35 4 2 4" xfId="60783"/>
    <cellStyle name="Обычный 3 9 35 4 3" xfId="60784"/>
    <cellStyle name="Обычный 3 9 35 4 3 2" xfId="60785"/>
    <cellStyle name="Обычный 3 9 35 4 3 2 2" xfId="60786"/>
    <cellStyle name="Обычный 3 9 35 4 3 3" xfId="60787"/>
    <cellStyle name="Обычный 3 9 35 4 4" xfId="60788"/>
    <cellStyle name="Обычный 3 9 35 4 4 2" xfId="60789"/>
    <cellStyle name="Обычный 3 9 35 4 5" xfId="60790"/>
    <cellStyle name="Обычный 3 9 35 5" xfId="60791"/>
    <cellStyle name="Обычный 3 9 35 5 2" xfId="60792"/>
    <cellStyle name="Обычный 3 9 35 5 2 2" xfId="60793"/>
    <cellStyle name="Обычный 3 9 35 5 2 2 2" xfId="60794"/>
    <cellStyle name="Обычный 3 9 35 5 2 3" xfId="60795"/>
    <cellStyle name="Обычный 3 9 35 5 3" xfId="60796"/>
    <cellStyle name="Обычный 3 9 35 5 3 2" xfId="60797"/>
    <cellStyle name="Обычный 3 9 35 5 4" xfId="60798"/>
    <cellStyle name="Обычный 3 9 35 6" xfId="60799"/>
    <cellStyle name="Обычный 3 9 35 6 2" xfId="60800"/>
    <cellStyle name="Обычный 3 9 35 6 2 2" xfId="60801"/>
    <cellStyle name="Обычный 3 9 35 6 3" xfId="60802"/>
    <cellStyle name="Обычный 3 9 35 7" xfId="60803"/>
    <cellStyle name="Обычный 3 9 35 7 2" xfId="60804"/>
    <cellStyle name="Обычный 3 9 35 8" xfId="60805"/>
    <cellStyle name="Обычный 3 9 36" xfId="60806"/>
    <cellStyle name="Обычный 3 9 36 2" xfId="60807"/>
    <cellStyle name="Обычный 3 9 36 2 2" xfId="60808"/>
    <cellStyle name="Обычный 3 9 36 2 2 2" xfId="60809"/>
    <cellStyle name="Обычный 3 9 36 2 2 2 2" xfId="60810"/>
    <cellStyle name="Обычный 3 9 36 2 2 2 2 2" xfId="60811"/>
    <cellStyle name="Обычный 3 9 36 2 2 2 2 2 2" xfId="60812"/>
    <cellStyle name="Обычный 3 9 36 2 2 2 2 3" xfId="60813"/>
    <cellStyle name="Обычный 3 9 36 2 2 2 3" xfId="60814"/>
    <cellStyle name="Обычный 3 9 36 2 2 2 3 2" xfId="60815"/>
    <cellStyle name="Обычный 3 9 36 2 2 2 4" xfId="60816"/>
    <cellStyle name="Обычный 3 9 36 2 2 3" xfId="60817"/>
    <cellStyle name="Обычный 3 9 36 2 2 3 2" xfId="60818"/>
    <cellStyle name="Обычный 3 9 36 2 2 3 2 2" xfId="60819"/>
    <cellStyle name="Обычный 3 9 36 2 2 3 3" xfId="60820"/>
    <cellStyle name="Обычный 3 9 36 2 2 4" xfId="60821"/>
    <cellStyle name="Обычный 3 9 36 2 2 4 2" xfId="60822"/>
    <cellStyle name="Обычный 3 9 36 2 2 5" xfId="60823"/>
    <cellStyle name="Обычный 3 9 36 2 3" xfId="60824"/>
    <cellStyle name="Обычный 3 9 36 2 3 2" xfId="60825"/>
    <cellStyle name="Обычный 3 9 36 2 3 2 2" xfId="60826"/>
    <cellStyle name="Обычный 3 9 36 2 3 2 2 2" xfId="60827"/>
    <cellStyle name="Обычный 3 9 36 2 3 2 2 2 2" xfId="60828"/>
    <cellStyle name="Обычный 3 9 36 2 3 2 2 3" xfId="60829"/>
    <cellStyle name="Обычный 3 9 36 2 3 2 3" xfId="60830"/>
    <cellStyle name="Обычный 3 9 36 2 3 2 3 2" xfId="60831"/>
    <cellStyle name="Обычный 3 9 36 2 3 2 4" xfId="60832"/>
    <cellStyle name="Обычный 3 9 36 2 3 3" xfId="60833"/>
    <cellStyle name="Обычный 3 9 36 2 3 3 2" xfId="60834"/>
    <cellStyle name="Обычный 3 9 36 2 3 3 2 2" xfId="60835"/>
    <cellStyle name="Обычный 3 9 36 2 3 3 3" xfId="60836"/>
    <cellStyle name="Обычный 3 9 36 2 3 4" xfId="60837"/>
    <cellStyle name="Обычный 3 9 36 2 3 4 2" xfId="60838"/>
    <cellStyle name="Обычный 3 9 36 2 3 5" xfId="60839"/>
    <cellStyle name="Обычный 3 9 36 2 4" xfId="60840"/>
    <cellStyle name="Обычный 3 9 36 2 4 2" xfId="60841"/>
    <cellStyle name="Обычный 3 9 36 2 4 2 2" xfId="60842"/>
    <cellStyle name="Обычный 3 9 36 2 4 2 2 2" xfId="60843"/>
    <cellStyle name="Обычный 3 9 36 2 4 2 3" xfId="60844"/>
    <cellStyle name="Обычный 3 9 36 2 4 3" xfId="60845"/>
    <cellStyle name="Обычный 3 9 36 2 4 3 2" xfId="60846"/>
    <cellStyle name="Обычный 3 9 36 2 4 4" xfId="60847"/>
    <cellStyle name="Обычный 3 9 36 2 5" xfId="60848"/>
    <cellStyle name="Обычный 3 9 36 2 5 2" xfId="60849"/>
    <cellStyle name="Обычный 3 9 36 2 5 2 2" xfId="60850"/>
    <cellStyle name="Обычный 3 9 36 2 5 3" xfId="60851"/>
    <cellStyle name="Обычный 3 9 36 2 6" xfId="60852"/>
    <cellStyle name="Обычный 3 9 36 2 6 2" xfId="60853"/>
    <cellStyle name="Обычный 3 9 36 2 7" xfId="60854"/>
    <cellStyle name="Обычный 3 9 36 3" xfId="60855"/>
    <cellStyle name="Обычный 3 9 36 3 2" xfId="60856"/>
    <cellStyle name="Обычный 3 9 36 3 2 2" xfId="60857"/>
    <cellStyle name="Обычный 3 9 36 3 2 2 2" xfId="60858"/>
    <cellStyle name="Обычный 3 9 36 3 2 2 2 2" xfId="60859"/>
    <cellStyle name="Обычный 3 9 36 3 2 2 3" xfId="60860"/>
    <cellStyle name="Обычный 3 9 36 3 2 3" xfId="60861"/>
    <cellStyle name="Обычный 3 9 36 3 2 3 2" xfId="60862"/>
    <cellStyle name="Обычный 3 9 36 3 2 4" xfId="60863"/>
    <cellStyle name="Обычный 3 9 36 3 3" xfId="60864"/>
    <cellStyle name="Обычный 3 9 36 3 3 2" xfId="60865"/>
    <cellStyle name="Обычный 3 9 36 3 3 2 2" xfId="60866"/>
    <cellStyle name="Обычный 3 9 36 3 3 3" xfId="60867"/>
    <cellStyle name="Обычный 3 9 36 3 4" xfId="60868"/>
    <cellStyle name="Обычный 3 9 36 3 4 2" xfId="60869"/>
    <cellStyle name="Обычный 3 9 36 3 5" xfId="60870"/>
    <cellStyle name="Обычный 3 9 36 4" xfId="60871"/>
    <cellStyle name="Обычный 3 9 36 4 2" xfId="60872"/>
    <cellStyle name="Обычный 3 9 36 4 2 2" xfId="60873"/>
    <cellStyle name="Обычный 3 9 36 4 2 2 2" xfId="60874"/>
    <cellStyle name="Обычный 3 9 36 4 2 2 2 2" xfId="60875"/>
    <cellStyle name="Обычный 3 9 36 4 2 2 3" xfId="60876"/>
    <cellStyle name="Обычный 3 9 36 4 2 3" xfId="60877"/>
    <cellStyle name="Обычный 3 9 36 4 2 3 2" xfId="60878"/>
    <cellStyle name="Обычный 3 9 36 4 2 4" xfId="60879"/>
    <cellStyle name="Обычный 3 9 36 4 3" xfId="60880"/>
    <cellStyle name="Обычный 3 9 36 4 3 2" xfId="60881"/>
    <cellStyle name="Обычный 3 9 36 4 3 2 2" xfId="60882"/>
    <cellStyle name="Обычный 3 9 36 4 3 3" xfId="60883"/>
    <cellStyle name="Обычный 3 9 36 4 4" xfId="60884"/>
    <cellStyle name="Обычный 3 9 36 4 4 2" xfId="60885"/>
    <cellStyle name="Обычный 3 9 36 4 5" xfId="60886"/>
    <cellStyle name="Обычный 3 9 36 5" xfId="60887"/>
    <cellStyle name="Обычный 3 9 36 5 2" xfId="60888"/>
    <cellStyle name="Обычный 3 9 36 5 2 2" xfId="60889"/>
    <cellStyle name="Обычный 3 9 36 5 2 2 2" xfId="60890"/>
    <cellStyle name="Обычный 3 9 36 5 2 3" xfId="60891"/>
    <cellStyle name="Обычный 3 9 36 5 3" xfId="60892"/>
    <cellStyle name="Обычный 3 9 36 5 3 2" xfId="60893"/>
    <cellStyle name="Обычный 3 9 36 5 4" xfId="60894"/>
    <cellStyle name="Обычный 3 9 36 6" xfId="60895"/>
    <cellStyle name="Обычный 3 9 36 6 2" xfId="60896"/>
    <cellStyle name="Обычный 3 9 36 6 2 2" xfId="60897"/>
    <cellStyle name="Обычный 3 9 36 6 3" xfId="60898"/>
    <cellStyle name="Обычный 3 9 36 7" xfId="60899"/>
    <cellStyle name="Обычный 3 9 36 7 2" xfId="60900"/>
    <cellStyle name="Обычный 3 9 36 8" xfId="60901"/>
    <cellStyle name="Обычный 3 9 37" xfId="60902"/>
    <cellStyle name="Обычный 3 9 37 2" xfId="60903"/>
    <cellStyle name="Обычный 3 9 37 2 2" xfId="60904"/>
    <cellStyle name="Обычный 3 9 37 2 2 2" xfId="60905"/>
    <cellStyle name="Обычный 3 9 37 2 2 2 2" xfId="60906"/>
    <cellStyle name="Обычный 3 9 37 2 2 2 2 2" xfId="60907"/>
    <cellStyle name="Обычный 3 9 37 2 2 2 2 2 2" xfId="60908"/>
    <cellStyle name="Обычный 3 9 37 2 2 2 2 3" xfId="60909"/>
    <cellStyle name="Обычный 3 9 37 2 2 2 3" xfId="60910"/>
    <cellStyle name="Обычный 3 9 37 2 2 2 3 2" xfId="60911"/>
    <cellStyle name="Обычный 3 9 37 2 2 2 4" xfId="60912"/>
    <cellStyle name="Обычный 3 9 37 2 2 3" xfId="60913"/>
    <cellStyle name="Обычный 3 9 37 2 2 3 2" xfId="60914"/>
    <cellStyle name="Обычный 3 9 37 2 2 3 2 2" xfId="60915"/>
    <cellStyle name="Обычный 3 9 37 2 2 3 3" xfId="60916"/>
    <cellStyle name="Обычный 3 9 37 2 2 4" xfId="60917"/>
    <cellStyle name="Обычный 3 9 37 2 2 4 2" xfId="60918"/>
    <cellStyle name="Обычный 3 9 37 2 2 5" xfId="60919"/>
    <cellStyle name="Обычный 3 9 37 2 3" xfId="60920"/>
    <cellStyle name="Обычный 3 9 37 2 3 2" xfId="60921"/>
    <cellStyle name="Обычный 3 9 37 2 3 2 2" xfId="60922"/>
    <cellStyle name="Обычный 3 9 37 2 3 2 2 2" xfId="60923"/>
    <cellStyle name="Обычный 3 9 37 2 3 2 2 2 2" xfId="60924"/>
    <cellStyle name="Обычный 3 9 37 2 3 2 2 3" xfId="60925"/>
    <cellStyle name="Обычный 3 9 37 2 3 2 3" xfId="60926"/>
    <cellStyle name="Обычный 3 9 37 2 3 2 3 2" xfId="60927"/>
    <cellStyle name="Обычный 3 9 37 2 3 2 4" xfId="60928"/>
    <cellStyle name="Обычный 3 9 37 2 3 3" xfId="60929"/>
    <cellStyle name="Обычный 3 9 37 2 3 3 2" xfId="60930"/>
    <cellStyle name="Обычный 3 9 37 2 3 3 2 2" xfId="60931"/>
    <cellStyle name="Обычный 3 9 37 2 3 3 3" xfId="60932"/>
    <cellStyle name="Обычный 3 9 37 2 3 4" xfId="60933"/>
    <cellStyle name="Обычный 3 9 37 2 3 4 2" xfId="60934"/>
    <cellStyle name="Обычный 3 9 37 2 3 5" xfId="60935"/>
    <cellStyle name="Обычный 3 9 37 2 4" xfId="60936"/>
    <cellStyle name="Обычный 3 9 37 2 4 2" xfId="60937"/>
    <cellStyle name="Обычный 3 9 37 2 4 2 2" xfId="60938"/>
    <cellStyle name="Обычный 3 9 37 2 4 2 2 2" xfId="60939"/>
    <cellStyle name="Обычный 3 9 37 2 4 2 3" xfId="60940"/>
    <cellStyle name="Обычный 3 9 37 2 4 3" xfId="60941"/>
    <cellStyle name="Обычный 3 9 37 2 4 3 2" xfId="60942"/>
    <cellStyle name="Обычный 3 9 37 2 4 4" xfId="60943"/>
    <cellStyle name="Обычный 3 9 37 2 5" xfId="60944"/>
    <cellStyle name="Обычный 3 9 37 2 5 2" xfId="60945"/>
    <cellStyle name="Обычный 3 9 37 2 5 2 2" xfId="60946"/>
    <cellStyle name="Обычный 3 9 37 2 5 3" xfId="60947"/>
    <cellStyle name="Обычный 3 9 37 2 6" xfId="60948"/>
    <cellStyle name="Обычный 3 9 37 2 6 2" xfId="60949"/>
    <cellStyle name="Обычный 3 9 37 2 7" xfId="60950"/>
    <cellStyle name="Обычный 3 9 37 3" xfId="60951"/>
    <cellStyle name="Обычный 3 9 37 3 2" xfId="60952"/>
    <cellStyle name="Обычный 3 9 37 3 2 2" xfId="60953"/>
    <cellStyle name="Обычный 3 9 37 3 2 2 2" xfId="60954"/>
    <cellStyle name="Обычный 3 9 37 3 2 2 2 2" xfId="60955"/>
    <cellStyle name="Обычный 3 9 37 3 2 2 3" xfId="60956"/>
    <cellStyle name="Обычный 3 9 37 3 2 3" xfId="60957"/>
    <cellStyle name="Обычный 3 9 37 3 2 3 2" xfId="60958"/>
    <cellStyle name="Обычный 3 9 37 3 2 4" xfId="60959"/>
    <cellStyle name="Обычный 3 9 37 3 3" xfId="60960"/>
    <cellStyle name="Обычный 3 9 37 3 3 2" xfId="60961"/>
    <cellStyle name="Обычный 3 9 37 3 3 2 2" xfId="60962"/>
    <cellStyle name="Обычный 3 9 37 3 3 3" xfId="60963"/>
    <cellStyle name="Обычный 3 9 37 3 4" xfId="60964"/>
    <cellStyle name="Обычный 3 9 37 3 4 2" xfId="60965"/>
    <cellStyle name="Обычный 3 9 37 3 5" xfId="60966"/>
    <cellStyle name="Обычный 3 9 37 4" xfId="60967"/>
    <cellStyle name="Обычный 3 9 37 4 2" xfId="60968"/>
    <cellStyle name="Обычный 3 9 37 4 2 2" xfId="60969"/>
    <cellStyle name="Обычный 3 9 37 4 2 2 2" xfId="60970"/>
    <cellStyle name="Обычный 3 9 37 4 2 2 2 2" xfId="60971"/>
    <cellStyle name="Обычный 3 9 37 4 2 2 3" xfId="60972"/>
    <cellStyle name="Обычный 3 9 37 4 2 3" xfId="60973"/>
    <cellStyle name="Обычный 3 9 37 4 2 3 2" xfId="60974"/>
    <cellStyle name="Обычный 3 9 37 4 2 4" xfId="60975"/>
    <cellStyle name="Обычный 3 9 37 4 3" xfId="60976"/>
    <cellStyle name="Обычный 3 9 37 4 3 2" xfId="60977"/>
    <cellStyle name="Обычный 3 9 37 4 3 2 2" xfId="60978"/>
    <cellStyle name="Обычный 3 9 37 4 3 3" xfId="60979"/>
    <cellStyle name="Обычный 3 9 37 4 4" xfId="60980"/>
    <cellStyle name="Обычный 3 9 37 4 4 2" xfId="60981"/>
    <cellStyle name="Обычный 3 9 37 4 5" xfId="60982"/>
    <cellStyle name="Обычный 3 9 37 5" xfId="60983"/>
    <cellStyle name="Обычный 3 9 37 5 2" xfId="60984"/>
    <cellStyle name="Обычный 3 9 37 5 2 2" xfId="60985"/>
    <cellStyle name="Обычный 3 9 37 5 2 2 2" xfId="60986"/>
    <cellStyle name="Обычный 3 9 37 5 2 3" xfId="60987"/>
    <cellStyle name="Обычный 3 9 37 5 3" xfId="60988"/>
    <cellStyle name="Обычный 3 9 37 5 3 2" xfId="60989"/>
    <cellStyle name="Обычный 3 9 37 5 4" xfId="60990"/>
    <cellStyle name="Обычный 3 9 37 6" xfId="60991"/>
    <cellStyle name="Обычный 3 9 37 6 2" xfId="60992"/>
    <cellStyle name="Обычный 3 9 37 6 2 2" xfId="60993"/>
    <cellStyle name="Обычный 3 9 37 6 3" xfId="60994"/>
    <cellStyle name="Обычный 3 9 37 7" xfId="60995"/>
    <cellStyle name="Обычный 3 9 37 7 2" xfId="60996"/>
    <cellStyle name="Обычный 3 9 37 8" xfId="60997"/>
    <cellStyle name="Обычный 3 9 38" xfId="60998"/>
    <cellStyle name="Обычный 3 9 38 2" xfId="60999"/>
    <cellStyle name="Обычный 3 9 38 2 2" xfId="61000"/>
    <cellStyle name="Обычный 3 9 38 2 2 2" xfId="61001"/>
    <cellStyle name="Обычный 3 9 38 2 2 2 2" xfId="61002"/>
    <cellStyle name="Обычный 3 9 38 2 2 2 2 2" xfId="61003"/>
    <cellStyle name="Обычный 3 9 38 2 2 2 2 2 2" xfId="61004"/>
    <cellStyle name="Обычный 3 9 38 2 2 2 2 3" xfId="61005"/>
    <cellStyle name="Обычный 3 9 38 2 2 2 3" xfId="61006"/>
    <cellStyle name="Обычный 3 9 38 2 2 2 3 2" xfId="61007"/>
    <cellStyle name="Обычный 3 9 38 2 2 2 4" xfId="61008"/>
    <cellStyle name="Обычный 3 9 38 2 2 3" xfId="61009"/>
    <cellStyle name="Обычный 3 9 38 2 2 3 2" xfId="61010"/>
    <cellStyle name="Обычный 3 9 38 2 2 3 2 2" xfId="61011"/>
    <cellStyle name="Обычный 3 9 38 2 2 3 3" xfId="61012"/>
    <cellStyle name="Обычный 3 9 38 2 2 4" xfId="61013"/>
    <cellStyle name="Обычный 3 9 38 2 2 4 2" xfId="61014"/>
    <cellStyle name="Обычный 3 9 38 2 2 5" xfId="61015"/>
    <cellStyle name="Обычный 3 9 38 2 3" xfId="61016"/>
    <cellStyle name="Обычный 3 9 38 2 3 2" xfId="61017"/>
    <cellStyle name="Обычный 3 9 38 2 3 2 2" xfId="61018"/>
    <cellStyle name="Обычный 3 9 38 2 3 2 2 2" xfId="61019"/>
    <cellStyle name="Обычный 3 9 38 2 3 2 2 2 2" xfId="61020"/>
    <cellStyle name="Обычный 3 9 38 2 3 2 2 3" xfId="61021"/>
    <cellStyle name="Обычный 3 9 38 2 3 2 3" xfId="61022"/>
    <cellStyle name="Обычный 3 9 38 2 3 2 3 2" xfId="61023"/>
    <cellStyle name="Обычный 3 9 38 2 3 2 4" xfId="61024"/>
    <cellStyle name="Обычный 3 9 38 2 3 3" xfId="61025"/>
    <cellStyle name="Обычный 3 9 38 2 3 3 2" xfId="61026"/>
    <cellStyle name="Обычный 3 9 38 2 3 3 2 2" xfId="61027"/>
    <cellStyle name="Обычный 3 9 38 2 3 3 3" xfId="61028"/>
    <cellStyle name="Обычный 3 9 38 2 3 4" xfId="61029"/>
    <cellStyle name="Обычный 3 9 38 2 3 4 2" xfId="61030"/>
    <cellStyle name="Обычный 3 9 38 2 3 5" xfId="61031"/>
    <cellStyle name="Обычный 3 9 38 2 4" xfId="61032"/>
    <cellStyle name="Обычный 3 9 38 2 4 2" xfId="61033"/>
    <cellStyle name="Обычный 3 9 38 2 4 2 2" xfId="61034"/>
    <cellStyle name="Обычный 3 9 38 2 4 2 2 2" xfId="61035"/>
    <cellStyle name="Обычный 3 9 38 2 4 2 3" xfId="61036"/>
    <cellStyle name="Обычный 3 9 38 2 4 3" xfId="61037"/>
    <cellStyle name="Обычный 3 9 38 2 4 3 2" xfId="61038"/>
    <cellStyle name="Обычный 3 9 38 2 4 4" xfId="61039"/>
    <cellStyle name="Обычный 3 9 38 2 5" xfId="61040"/>
    <cellStyle name="Обычный 3 9 38 2 5 2" xfId="61041"/>
    <cellStyle name="Обычный 3 9 38 2 5 2 2" xfId="61042"/>
    <cellStyle name="Обычный 3 9 38 2 5 3" xfId="61043"/>
    <cellStyle name="Обычный 3 9 38 2 6" xfId="61044"/>
    <cellStyle name="Обычный 3 9 38 2 6 2" xfId="61045"/>
    <cellStyle name="Обычный 3 9 38 2 7" xfId="61046"/>
    <cellStyle name="Обычный 3 9 38 3" xfId="61047"/>
    <cellStyle name="Обычный 3 9 38 3 2" xfId="61048"/>
    <cellStyle name="Обычный 3 9 38 3 2 2" xfId="61049"/>
    <cellStyle name="Обычный 3 9 38 3 2 2 2" xfId="61050"/>
    <cellStyle name="Обычный 3 9 38 3 2 2 2 2" xfId="61051"/>
    <cellStyle name="Обычный 3 9 38 3 2 2 3" xfId="61052"/>
    <cellStyle name="Обычный 3 9 38 3 2 3" xfId="61053"/>
    <cellStyle name="Обычный 3 9 38 3 2 3 2" xfId="61054"/>
    <cellStyle name="Обычный 3 9 38 3 2 4" xfId="61055"/>
    <cellStyle name="Обычный 3 9 38 3 3" xfId="61056"/>
    <cellStyle name="Обычный 3 9 38 3 3 2" xfId="61057"/>
    <cellStyle name="Обычный 3 9 38 3 3 2 2" xfId="61058"/>
    <cellStyle name="Обычный 3 9 38 3 3 3" xfId="61059"/>
    <cellStyle name="Обычный 3 9 38 3 4" xfId="61060"/>
    <cellStyle name="Обычный 3 9 38 3 4 2" xfId="61061"/>
    <cellStyle name="Обычный 3 9 38 3 5" xfId="61062"/>
    <cellStyle name="Обычный 3 9 38 4" xfId="61063"/>
    <cellStyle name="Обычный 3 9 38 4 2" xfId="61064"/>
    <cellStyle name="Обычный 3 9 38 4 2 2" xfId="61065"/>
    <cellStyle name="Обычный 3 9 38 4 2 2 2" xfId="61066"/>
    <cellStyle name="Обычный 3 9 38 4 2 2 2 2" xfId="61067"/>
    <cellStyle name="Обычный 3 9 38 4 2 2 3" xfId="61068"/>
    <cellStyle name="Обычный 3 9 38 4 2 3" xfId="61069"/>
    <cellStyle name="Обычный 3 9 38 4 2 3 2" xfId="61070"/>
    <cellStyle name="Обычный 3 9 38 4 2 4" xfId="61071"/>
    <cellStyle name="Обычный 3 9 38 4 3" xfId="61072"/>
    <cellStyle name="Обычный 3 9 38 4 3 2" xfId="61073"/>
    <cellStyle name="Обычный 3 9 38 4 3 2 2" xfId="61074"/>
    <cellStyle name="Обычный 3 9 38 4 3 3" xfId="61075"/>
    <cellStyle name="Обычный 3 9 38 4 4" xfId="61076"/>
    <cellStyle name="Обычный 3 9 38 4 4 2" xfId="61077"/>
    <cellStyle name="Обычный 3 9 38 4 5" xfId="61078"/>
    <cellStyle name="Обычный 3 9 38 5" xfId="61079"/>
    <cellStyle name="Обычный 3 9 38 5 2" xfId="61080"/>
    <cellStyle name="Обычный 3 9 38 5 2 2" xfId="61081"/>
    <cellStyle name="Обычный 3 9 38 5 2 2 2" xfId="61082"/>
    <cellStyle name="Обычный 3 9 38 5 2 3" xfId="61083"/>
    <cellStyle name="Обычный 3 9 38 5 3" xfId="61084"/>
    <cellStyle name="Обычный 3 9 38 5 3 2" xfId="61085"/>
    <cellStyle name="Обычный 3 9 38 5 4" xfId="61086"/>
    <cellStyle name="Обычный 3 9 38 6" xfId="61087"/>
    <cellStyle name="Обычный 3 9 38 6 2" xfId="61088"/>
    <cellStyle name="Обычный 3 9 38 6 2 2" xfId="61089"/>
    <cellStyle name="Обычный 3 9 38 6 3" xfId="61090"/>
    <cellStyle name="Обычный 3 9 38 7" xfId="61091"/>
    <cellStyle name="Обычный 3 9 38 7 2" xfId="61092"/>
    <cellStyle name="Обычный 3 9 38 8" xfId="61093"/>
    <cellStyle name="Обычный 3 9 39" xfId="61094"/>
    <cellStyle name="Обычный 3 9 39 2" xfId="61095"/>
    <cellStyle name="Обычный 3 9 39 2 2" xfId="61096"/>
    <cellStyle name="Обычный 3 9 39 2 2 2" xfId="61097"/>
    <cellStyle name="Обычный 3 9 39 2 2 2 2" xfId="61098"/>
    <cellStyle name="Обычный 3 9 39 2 2 2 2 2" xfId="61099"/>
    <cellStyle name="Обычный 3 9 39 2 2 2 2 2 2" xfId="61100"/>
    <cellStyle name="Обычный 3 9 39 2 2 2 2 3" xfId="61101"/>
    <cellStyle name="Обычный 3 9 39 2 2 2 3" xfId="61102"/>
    <cellStyle name="Обычный 3 9 39 2 2 2 3 2" xfId="61103"/>
    <cellStyle name="Обычный 3 9 39 2 2 2 4" xfId="61104"/>
    <cellStyle name="Обычный 3 9 39 2 2 3" xfId="61105"/>
    <cellStyle name="Обычный 3 9 39 2 2 3 2" xfId="61106"/>
    <cellStyle name="Обычный 3 9 39 2 2 3 2 2" xfId="61107"/>
    <cellStyle name="Обычный 3 9 39 2 2 3 3" xfId="61108"/>
    <cellStyle name="Обычный 3 9 39 2 2 4" xfId="61109"/>
    <cellStyle name="Обычный 3 9 39 2 2 4 2" xfId="61110"/>
    <cellStyle name="Обычный 3 9 39 2 2 5" xfId="61111"/>
    <cellStyle name="Обычный 3 9 39 2 3" xfId="61112"/>
    <cellStyle name="Обычный 3 9 39 2 3 2" xfId="61113"/>
    <cellStyle name="Обычный 3 9 39 2 3 2 2" xfId="61114"/>
    <cellStyle name="Обычный 3 9 39 2 3 2 2 2" xfId="61115"/>
    <cellStyle name="Обычный 3 9 39 2 3 2 2 2 2" xfId="61116"/>
    <cellStyle name="Обычный 3 9 39 2 3 2 2 3" xfId="61117"/>
    <cellStyle name="Обычный 3 9 39 2 3 2 3" xfId="61118"/>
    <cellStyle name="Обычный 3 9 39 2 3 2 3 2" xfId="61119"/>
    <cellStyle name="Обычный 3 9 39 2 3 2 4" xfId="61120"/>
    <cellStyle name="Обычный 3 9 39 2 3 3" xfId="61121"/>
    <cellStyle name="Обычный 3 9 39 2 3 3 2" xfId="61122"/>
    <cellStyle name="Обычный 3 9 39 2 3 3 2 2" xfId="61123"/>
    <cellStyle name="Обычный 3 9 39 2 3 3 3" xfId="61124"/>
    <cellStyle name="Обычный 3 9 39 2 3 4" xfId="61125"/>
    <cellStyle name="Обычный 3 9 39 2 3 4 2" xfId="61126"/>
    <cellStyle name="Обычный 3 9 39 2 3 5" xfId="61127"/>
    <cellStyle name="Обычный 3 9 39 2 4" xfId="61128"/>
    <cellStyle name="Обычный 3 9 39 2 4 2" xfId="61129"/>
    <cellStyle name="Обычный 3 9 39 2 4 2 2" xfId="61130"/>
    <cellStyle name="Обычный 3 9 39 2 4 2 2 2" xfId="61131"/>
    <cellStyle name="Обычный 3 9 39 2 4 2 3" xfId="61132"/>
    <cellStyle name="Обычный 3 9 39 2 4 3" xfId="61133"/>
    <cellStyle name="Обычный 3 9 39 2 4 3 2" xfId="61134"/>
    <cellStyle name="Обычный 3 9 39 2 4 4" xfId="61135"/>
    <cellStyle name="Обычный 3 9 39 2 5" xfId="61136"/>
    <cellStyle name="Обычный 3 9 39 2 5 2" xfId="61137"/>
    <cellStyle name="Обычный 3 9 39 2 5 2 2" xfId="61138"/>
    <cellStyle name="Обычный 3 9 39 2 5 3" xfId="61139"/>
    <cellStyle name="Обычный 3 9 39 2 6" xfId="61140"/>
    <cellStyle name="Обычный 3 9 39 2 6 2" xfId="61141"/>
    <cellStyle name="Обычный 3 9 39 2 7" xfId="61142"/>
    <cellStyle name="Обычный 3 9 39 3" xfId="61143"/>
    <cellStyle name="Обычный 3 9 39 3 2" xfId="61144"/>
    <cellStyle name="Обычный 3 9 39 3 2 2" xfId="61145"/>
    <cellStyle name="Обычный 3 9 39 3 2 2 2" xfId="61146"/>
    <cellStyle name="Обычный 3 9 39 3 2 2 2 2" xfId="61147"/>
    <cellStyle name="Обычный 3 9 39 3 2 2 3" xfId="61148"/>
    <cellStyle name="Обычный 3 9 39 3 2 3" xfId="61149"/>
    <cellStyle name="Обычный 3 9 39 3 2 3 2" xfId="61150"/>
    <cellStyle name="Обычный 3 9 39 3 2 4" xfId="61151"/>
    <cellStyle name="Обычный 3 9 39 3 3" xfId="61152"/>
    <cellStyle name="Обычный 3 9 39 3 3 2" xfId="61153"/>
    <cellStyle name="Обычный 3 9 39 3 3 2 2" xfId="61154"/>
    <cellStyle name="Обычный 3 9 39 3 3 3" xfId="61155"/>
    <cellStyle name="Обычный 3 9 39 3 4" xfId="61156"/>
    <cellStyle name="Обычный 3 9 39 3 4 2" xfId="61157"/>
    <cellStyle name="Обычный 3 9 39 3 5" xfId="61158"/>
    <cellStyle name="Обычный 3 9 39 4" xfId="61159"/>
    <cellStyle name="Обычный 3 9 39 4 2" xfId="61160"/>
    <cellStyle name="Обычный 3 9 39 4 2 2" xfId="61161"/>
    <cellStyle name="Обычный 3 9 39 4 2 2 2" xfId="61162"/>
    <cellStyle name="Обычный 3 9 39 4 2 2 2 2" xfId="61163"/>
    <cellStyle name="Обычный 3 9 39 4 2 2 3" xfId="61164"/>
    <cellStyle name="Обычный 3 9 39 4 2 3" xfId="61165"/>
    <cellStyle name="Обычный 3 9 39 4 2 3 2" xfId="61166"/>
    <cellStyle name="Обычный 3 9 39 4 2 4" xfId="61167"/>
    <cellStyle name="Обычный 3 9 39 4 3" xfId="61168"/>
    <cellStyle name="Обычный 3 9 39 4 3 2" xfId="61169"/>
    <cellStyle name="Обычный 3 9 39 4 3 2 2" xfId="61170"/>
    <cellStyle name="Обычный 3 9 39 4 3 3" xfId="61171"/>
    <cellStyle name="Обычный 3 9 39 4 4" xfId="61172"/>
    <cellStyle name="Обычный 3 9 39 4 4 2" xfId="61173"/>
    <cellStyle name="Обычный 3 9 39 4 5" xfId="61174"/>
    <cellStyle name="Обычный 3 9 39 5" xfId="61175"/>
    <cellStyle name="Обычный 3 9 39 5 2" xfId="61176"/>
    <cellStyle name="Обычный 3 9 39 5 2 2" xfId="61177"/>
    <cellStyle name="Обычный 3 9 39 5 2 2 2" xfId="61178"/>
    <cellStyle name="Обычный 3 9 39 5 2 3" xfId="61179"/>
    <cellStyle name="Обычный 3 9 39 5 3" xfId="61180"/>
    <cellStyle name="Обычный 3 9 39 5 3 2" xfId="61181"/>
    <cellStyle name="Обычный 3 9 39 5 4" xfId="61182"/>
    <cellStyle name="Обычный 3 9 39 6" xfId="61183"/>
    <cellStyle name="Обычный 3 9 39 6 2" xfId="61184"/>
    <cellStyle name="Обычный 3 9 39 6 2 2" xfId="61185"/>
    <cellStyle name="Обычный 3 9 39 6 3" xfId="61186"/>
    <cellStyle name="Обычный 3 9 39 7" xfId="61187"/>
    <cellStyle name="Обычный 3 9 39 7 2" xfId="61188"/>
    <cellStyle name="Обычный 3 9 39 8" xfId="61189"/>
    <cellStyle name="Обычный 3 9 4" xfId="61190"/>
    <cellStyle name="Обычный 3 9 4 2" xfId="61191"/>
    <cellStyle name="Обычный 3 9 4 2 2" xfId="61192"/>
    <cellStyle name="Обычный 3 9 4 2 2 2" xfId="61193"/>
    <cellStyle name="Обычный 3 9 4 2 2 2 2" xfId="61194"/>
    <cellStyle name="Обычный 3 9 4 2 2 2 2 2" xfId="61195"/>
    <cellStyle name="Обычный 3 9 4 2 2 2 2 2 2" xfId="61196"/>
    <cellStyle name="Обычный 3 9 4 2 2 2 2 3" xfId="61197"/>
    <cellStyle name="Обычный 3 9 4 2 2 2 3" xfId="61198"/>
    <cellStyle name="Обычный 3 9 4 2 2 2 3 2" xfId="61199"/>
    <cellStyle name="Обычный 3 9 4 2 2 2 4" xfId="61200"/>
    <cellStyle name="Обычный 3 9 4 2 2 3" xfId="61201"/>
    <cellStyle name="Обычный 3 9 4 2 2 3 2" xfId="61202"/>
    <cellStyle name="Обычный 3 9 4 2 2 3 2 2" xfId="61203"/>
    <cellStyle name="Обычный 3 9 4 2 2 3 3" xfId="61204"/>
    <cellStyle name="Обычный 3 9 4 2 2 4" xfId="61205"/>
    <cellStyle name="Обычный 3 9 4 2 2 4 2" xfId="61206"/>
    <cellStyle name="Обычный 3 9 4 2 2 5" xfId="61207"/>
    <cellStyle name="Обычный 3 9 4 2 3" xfId="61208"/>
    <cellStyle name="Обычный 3 9 4 2 3 2" xfId="61209"/>
    <cellStyle name="Обычный 3 9 4 2 3 2 2" xfId="61210"/>
    <cellStyle name="Обычный 3 9 4 2 3 2 2 2" xfId="61211"/>
    <cellStyle name="Обычный 3 9 4 2 3 2 2 2 2" xfId="61212"/>
    <cellStyle name="Обычный 3 9 4 2 3 2 2 3" xfId="61213"/>
    <cellStyle name="Обычный 3 9 4 2 3 2 3" xfId="61214"/>
    <cellStyle name="Обычный 3 9 4 2 3 2 3 2" xfId="61215"/>
    <cellStyle name="Обычный 3 9 4 2 3 2 4" xfId="61216"/>
    <cellStyle name="Обычный 3 9 4 2 3 3" xfId="61217"/>
    <cellStyle name="Обычный 3 9 4 2 3 3 2" xfId="61218"/>
    <cellStyle name="Обычный 3 9 4 2 3 3 2 2" xfId="61219"/>
    <cellStyle name="Обычный 3 9 4 2 3 3 3" xfId="61220"/>
    <cellStyle name="Обычный 3 9 4 2 3 4" xfId="61221"/>
    <cellStyle name="Обычный 3 9 4 2 3 4 2" xfId="61222"/>
    <cellStyle name="Обычный 3 9 4 2 3 5" xfId="61223"/>
    <cellStyle name="Обычный 3 9 4 2 4" xfId="61224"/>
    <cellStyle name="Обычный 3 9 4 2 4 2" xfId="61225"/>
    <cellStyle name="Обычный 3 9 4 2 4 2 2" xfId="61226"/>
    <cellStyle name="Обычный 3 9 4 2 4 2 2 2" xfId="61227"/>
    <cellStyle name="Обычный 3 9 4 2 4 2 3" xfId="61228"/>
    <cellStyle name="Обычный 3 9 4 2 4 3" xfId="61229"/>
    <cellStyle name="Обычный 3 9 4 2 4 3 2" xfId="61230"/>
    <cellStyle name="Обычный 3 9 4 2 4 4" xfId="61231"/>
    <cellStyle name="Обычный 3 9 4 2 5" xfId="61232"/>
    <cellStyle name="Обычный 3 9 4 2 5 2" xfId="61233"/>
    <cellStyle name="Обычный 3 9 4 2 5 2 2" xfId="61234"/>
    <cellStyle name="Обычный 3 9 4 2 5 3" xfId="61235"/>
    <cellStyle name="Обычный 3 9 4 2 6" xfId="61236"/>
    <cellStyle name="Обычный 3 9 4 2 6 2" xfId="61237"/>
    <cellStyle name="Обычный 3 9 4 2 7" xfId="61238"/>
    <cellStyle name="Обычный 3 9 4 3" xfId="61239"/>
    <cellStyle name="Обычный 3 9 4 3 2" xfId="61240"/>
    <cellStyle name="Обычный 3 9 4 3 2 2" xfId="61241"/>
    <cellStyle name="Обычный 3 9 4 3 2 2 2" xfId="61242"/>
    <cellStyle name="Обычный 3 9 4 3 2 2 2 2" xfId="61243"/>
    <cellStyle name="Обычный 3 9 4 3 2 2 3" xfId="61244"/>
    <cellStyle name="Обычный 3 9 4 3 2 3" xfId="61245"/>
    <cellStyle name="Обычный 3 9 4 3 2 3 2" xfId="61246"/>
    <cellStyle name="Обычный 3 9 4 3 2 4" xfId="61247"/>
    <cellStyle name="Обычный 3 9 4 3 3" xfId="61248"/>
    <cellStyle name="Обычный 3 9 4 3 3 2" xfId="61249"/>
    <cellStyle name="Обычный 3 9 4 3 3 2 2" xfId="61250"/>
    <cellStyle name="Обычный 3 9 4 3 3 3" xfId="61251"/>
    <cellStyle name="Обычный 3 9 4 3 4" xfId="61252"/>
    <cellStyle name="Обычный 3 9 4 3 4 2" xfId="61253"/>
    <cellStyle name="Обычный 3 9 4 3 5" xfId="61254"/>
    <cellStyle name="Обычный 3 9 4 4" xfId="61255"/>
    <cellStyle name="Обычный 3 9 4 4 2" xfId="61256"/>
    <cellStyle name="Обычный 3 9 4 4 2 2" xfId="61257"/>
    <cellStyle name="Обычный 3 9 4 4 2 2 2" xfId="61258"/>
    <cellStyle name="Обычный 3 9 4 4 2 2 2 2" xfId="61259"/>
    <cellStyle name="Обычный 3 9 4 4 2 2 3" xfId="61260"/>
    <cellStyle name="Обычный 3 9 4 4 2 3" xfId="61261"/>
    <cellStyle name="Обычный 3 9 4 4 2 3 2" xfId="61262"/>
    <cellStyle name="Обычный 3 9 4 4 2 4" xfId="61263"/>
    <cellStyle name="Обычный 3 9 4 4 3" xfId="61264"/>
    <cellStyle name="Обычный 3 9 4 4 3 2" xfId="61265"/>
    <cellStyle name="Обычный 3 9 4 4 3 2 2" xfId="61266"/>
    <cellStyle name="Обычный 3 9 4 4 3 3" xfId="61267"/>
    <cellStyle name="Обычный 3 9 4 4 4" xfId="61268"/>
    <cellStyle name="Обычный 3 9 4 4 4 2" xfId="61269"/>
    <cellStyle name="Обычный 3 9 4 4 5" xfId="61270"/>
    <cellStyle name="Обычный 3 9 4 5" xfId="61271"/>
    <cellStyle name="Обычный 3 9 4 5 2" xfId="61272"/>
    <cellStyle name="Обычный 3 9 4 5 2 2" xfId="61273"/>
    <cellStyle name="Обычный 3 9 4 5 2 2 2" xfId="61274"/>
    <cellStyle name="Обычный 3 9 4 5 2 3" xfId="61275"/>
    <cellStyle name="Обычный 3 9 4 5 3" xfId="61276"/>
    <cellStyle name="Обычный 3 9 4 5 3 2" xfId="61277"/>
    <cellStyle name="Обычный 3 9 4 5 4" xfId="61278"/>
    <cellStyle name="Обычный 3 9 4 6" xfId="61279"/>
    <cellStyle name="Обычный 3 9 4 6 2" xfId="61280"/>
    <cellStyle name="Обычный 3 9 4 6 2 2" xfId="61281"/>
    <cellStyle name="Обычный 3 9 4 6 3" xfId="61282"/>
    <cellStyle name="Обычный 3 9 4 7" xfId="61283"/>
    <cellStyle name="Обычный 3 9 4 7 2" xfId="61284"/>
    <cellStyle name="Обычный 3 9 4 8" xfId="61285"/>
    <cellStyle name="Обычный 3 9 40" xfId="61286"/>
    <cellStyle name="Обычный 3 9 40 2" xfId="61287"/>
    <cellStyle name="Обычный 3 9 40 2 2" xfId="61288"/>
    <cellStyle name="Обычный 3 9 40 2 2 2" xfId="61289"/>
    <cellStyle name="Обычный 3 9 40 2 2 2 2" xfId="61290"/>
    <cellStyle name="Обычный 3 9 40 2 2 2 2 2" xfId="61291"/>
    <cellStyle name="Обычный 3 9 40 2 2 2 2 2 2" xfId="61292"/>
    <cellStyle name="Обычный 3 9 40 2 2 2 2 3" xfId="61293"/>
    <cellStyle name="Обычный 3 9 40 2 2 2 3" xfId="61294"/>
    <cellStyle name="Обычный 3 9 40 2 2 2 3 2" xfId="61295"/>
    <cellStyle name="Обычный 3 9 40 2 2 2 4" xfId="61296"/>
    <cellStyle name="Обычный 3 9 40 2 2 3" xfId="61297"/>
    <cellStyle name="Обычный 3 9 40 2 2 3 2" xfId="61298"/>
    <cellStyle name="Обычный 3 9 40 2 2 3 2 2" xfId="61299"/>
    <cellStyle name="Обычный 3 9 40 2 2 3 3" xfId="61300"/>
    <cellStyle name="Обычный 3 9 40 2 2 4" xfId="61301"/>
    <cellStyle name="Обычный 3 9 40 2 2 4 2" xfId="61302"/>
    <cellStyle name="Обычный 3 9 40 2 2 5" xfId="61303"/>
    <cellStyle name="Обычный 3 9 40 2 3" xfId="61304"/>
    <cellStyle name="Обычный 3 9 40 2 3 2" xfId="61305"/>
    <cellStyle name="Обычный 3 9 40 2 3 2 2" xfId="61306"/>
    <cellStyle name="Обычный 3 9 40 2 3 2 2 2" xfId="61307"/>
    <cellStyle name="Обычный 3 9 40 2 3 2 2 2 2" xfId="61308"/>
    <cellStyle name="Обычный 3 9 40 2 3 2 2 3" xfId="61309"/>
    <cellStyle name="Обычный 3 9 40 2 3 2 3" xfId="61310"/>
    <cellStyle name="Обычный 3 9 40 2 3 2 3 2" xfId="61311"/>
    <cellStyle name="Обычный 3 9 40 2 3 2 4" xfId="61312"/>
    <cellStyle name="Обычный 3 9 40 2 3 3" xfId="61313"/>
    <cellStyle name="Обычный 3 9 40 2 3 3 2" xfId="61314"/>
    <cellStyle name="Обычный 3 9 40 2 3 3 2 2" xfId="61315"/>
    <cellStyle name="Обычный 3 9 40 2 3 3 3" xfId="61316"/>
    <cellStyle name="Обычный 3 9 40 2 3 4" xfId="61317"/>
    <cellStyle name="Обычный 3 9 40 2 3 4 2" xfId="61318"/>
    <cellStyle name="Обычный 3 9 40 2 3 5" xfId="61319"/>
    <cellStyle name="Обычный 3 9 40 2 4" xfId="61320"/>
    <cellStyle name="Обычный 3 9 40 2 4 2" xfId="61321"/>
    <cellStyle name="Обычный 3 9 40 2 4 2 2" xfId="61322"/>
    <cellStyle name="Обычный 3 9 40 2 4 2 2 2" xfId="61323"/>
    <cellStyle name="Обычный 3 9 40 2 4 2 3" xfId="61324"/>
    <cellStyle name="Обычный 3 9 40 2 4 3" xfId="61325"/>
    <cellStyle name="Обычный 3 9 40 2 4 3 2" xfId="61326"/>
    <cellStyle name="Обычный 3 9 40 2 4 4" xfId="61327"/>
    <cellStyle name="Обычный 3 9 40 2 5" xfId="61328"/>
    <cellStyle name="Обычный 3 9 40 2 5 2" xfId="61329"/>
    <cellStyle name="Обычный 3 9 40 2 5 2 2" xfId="61330"/>
    <cellStyle name="Обычный 3 9 40 2 5 3" xfId="61331"/>
    <cellStyle name="Обычный 3 9 40 2 6" xfId="61332"/>
    <cellStyle name="Обычный 3 9 40 2 6 2" xfId="61333"/>
    <cellStyle name="Обычный 3 9 40 2 7" xfId="61334"/>
    <cellStyle name="Обычный 3 9 40 3" xfId="61335"/>
    <cellStyle name="Обычный 3 9 40 3 2" xfId="61336"/>
    <cellStyle name="Обычный 3 9 40 3 2 2" xfId="61337"/>
    <cellStyle name="Обычный 3 9 40 3 2 2 2" xfId="61338"/>
    <cellStyle name="Обычный 3 9 40 3 2 2 2 2" xfId="61339"/>
    <cellStyle name="Обычный 3 9 40 3 2 2 3" xfId="61340"/>
    <cellStyle name="Обычный 3 9 40 3 2 3" xfId="61341"/>
    <cellStyle name="Обычный 3 9 40 3 2 3 2" xfId="61342"/>
    <cellStyle name="Обычный 3 9 40 3 2 4" xfId="61343"/>
    <cellStyle name="Обычный 3 9 40 3 3" xfId="61344"/>
    <cellStyle name="Обычный 3 9 40 3 3 2" xfId="61345"/>
    <cellStyle name="Обычный 3 9 40 3 3 2 2" xfId="61346"/>
    <cellStyle name="Обычный 3 9 40 3 3 3" xfId="61347"/>
    <cellStyle name="Обычный 3 9 40 3 4" xfId="61348"/>
    <cellStyle name="Обычный 3 9 40 3 4 2" xfId="61349"/>
    <cellStyle name="Обычный 3 9 40 3 5" xfId="61350"/>
    <cellStyle name="Обычный 3 9 40 4" xfId="61351"/>
    <cellStyle name="Обычный 3 9 40 4 2" xfId="61352"/>
    <cellStyle name="Обычный 3 9 40 4 2 2" xfId="61353"/>
    <cellStyle name="Обычный 3 9 40 4 2 2 2" xfId="61354"/>
    <cellStyle name="Обычный 3 9 40 4 2 2 2 2" xfId="61355"/>
    <cellStyle name="Обычный 3 9 40 4 2 2 3" xfId="61356"/>
    <cellStyle name="Обычный 3 9 40 4 2 3" xfId="61357"/>
    <cellStyle name="Обычный 3 9 40 4 2 3 2" xfId="61358"/>
    <cellStyle name="Обычный 3 9 40 4 2 4" xfId="61359"/>
    <cellStyle name="Обычный 3 9 40 4 3" xfId="61360"/>
    <cellStyle name="Обычный 3 9 40 4 3 2" xfId="61361"/>
    <cellStyle name="Обычный 3 9 40 4 3 2 2" xfId="61362"/>
    <cellStyle name="Обычный 3 9 40 4 3 3" xfId="61363"/>
    <cellStyle name="Обычный 3 9 40 4 4" xfId="61364"/>
    <cellStyle name="Обычный 3 9 40 4 4 2" xfId="61365"/>
    <cellStyle name="Обычный 3 9 40 4 5" xfId="61366"/>
    <cellStyle name="Обычный 3 9 40 5" xfId="61367"/>
    <cellStyle name="Обычный 3 9 40 5 2" xfId="61368"/>
    <cellStyle name="Обычный 3 9 40 5 2 2" xfId="61369"/>
    <cellStyle name="Обычный 3 9 40 5 2 2 2" xfId="61370"/>
    <cellStyle name="Обычный 3 9 40 5 2 3" xfId="61371"/>
    <cellStyle name="Обычный 3 9 40 5 3" xfId="61372"/>
    <cellStyle name="Обычный 3 9 40 5 3 2" xfId="61373"/>
    <cellStyle name="Обычный 3 9 40 5 4" xfId="61374"/>
    <cellStyle name="Обычный 3 9 40 6" xfId="61375"/>
    <cellStyle name="Обычный 3 9 40 6 2" xfId="61376"/>
    <cellStyle name="Обычный 3 9 40 6 2 2" xfId="61377"/>
    <cellStyle name="Обычный 3 9 40 6 3" xfId="61378"/>
    <cellStyle name="Обычный 3 9 40 7" xfId="61379"/>
    <cellStyle name="Обычный 3 9 40 7 2" xfId="61380"/>
    <cellStyle name="Обычный 3 9 40 8" xfId="61381"/>
    <cellStyle name="Обычный 3 9 41" xfId="61382"/>
    <cellStyle name="Обычный 3 9 41 2" xfId="61383"/>
    <cellStyle name="Обычный 3 9 41 2 2" xfId="61384"/>
    <cellStyle name="Обычный 3 9 41 2 2 2" xfId="61385"/>
    <cellStyle name="Обычный 3 9 41 2 2 2 2" xfId="61386"/>
    <cellStyle name="Обычный 3 9 41 2 2 2 2 2" xfId="61387"/>
    <cellStyle name="Обычный 3 9 41 2 2 2 2 2 2" xfId="61388"/>
    <cellStyle name="Обычный 3 9 41 2 2 2 2 3" xfId="61389"/>
    <cellStyle name="Обычный 3 9 41 2 2 2 3" xfId="61390"/>
    <cellStyle name="Обычный 3 9 41 2 2 2 3 2" xfId="61391"/>
    <cellStyle name="Обычный 3 9 41 2 2 2 4" xfId="61392"/>
    <cellStyle name="Обычный 3 9 41 2 2 3" xfId="61393"/>
    <cellStyle name="Обычный 3 9 41 2 2 3 2" xfId="61394"/>
    <cellStyle name="Обычный 3 9 41 2 2 3 2 2" xfId="61395"/>
    <cellStyle name="Обычный 3 9 41 2 2 3 3" xfId="61396"/>
    <cellStyle name="Обычный 3 9 41 2 2 4" xfId="61397"/>
    <cellStyle name="Обычный 3 9 41 2 2 4 2" xfId="61398"/>
    <cellStyle name="Обычный 3 9 41 2 2 5" xfId="61399"/>
    <cellStyle name="Обычный 3 9 41 2 3" xfId="61400"/>
    <cellStyle name="Обычный 3 9 41 2 3 2" xfId="61401"/>
    <cellStyle name="Обычный 3 9 41 2 3 2 2" xfId="61402"/>
    <cellStyle name="Обычный 3 9 41 2 3 2 2 2" xfId="61403"/>
    <cellStyle name="Обычный 3 9 41 2 3 2 2 2 2" xfId="61404"/>
    <cellStyle name="Обычный 3 9 41 2 3 2 2 3" xfId="61405"/>
    <cellStyle name="Обычный 3 9 41 2 3 2 3" xfId="61406"/>
    <cellStyle name="Обычный 3 9 41 2 3 2 3 2" xfId="61407"/>
    <cellStyle name="Обычный 3 9 41 2 3 2 4" xfId="61408"/>
    <cellStyle name="Обычный 3 9 41 2 3 3" xfId="61409"/>
    <cellStyle name="Обычный 3 9 41 2 3 3 2" xfId="61410"/>
    <cellStyle name="Обычный 3 9 41 2 3 3 2 2" xfId="61411"/>
    <cellStyle name="Обычный 3 9 41 2 3 3 3" xfId="61412"/>
    <cellStyle name="Обычный 3 9 41 2 3 4" xfId="61413"/>
    <cellStyle name="Обычный 3 9 41 2 3 4 2" xfId="61414"/>
    <cellStyle name="Обычный 3 9 41 2 3 5" xfId="61415"/>
    <cellStyle name="Обычный 3 9 41 2 4" xfId="61416"/>
    <cellStyle name="Обычный 3 9 41 2 4 2" xfId="61417"/>
    <cellStyle name="Обычный 3 9 41 2 4 2 2" xfId="61418"/>
    <cellStyle name="Обычный 3 9 41 2 4 2 2 2" xfId="61419"/>
    <cellStyle name="Обычный 3 9 41 2 4 2 3" xfId="61420"/>
    <cellStyle name="Обычный 3 9 41 2 4 3" xfId="61421"/>
    <cellStyle name="Обычный 3 9 41 2 4 3 2" xfId="61422"/>
    <cellStyle name="Обычный 3 9 41 2 4 4" xfId="61423"/>
    <cellStyle name="Обычный 3 9 41 2 5" xfId="61424"/>
    <cellStyle name="Обычный 3 9 41 2 5 2" xfId="61425"/>
    <cellStyle name="Обычный 3 9 41 2 5 2 2" xfId="61426"/>
    <cellStyle name="Обычный 3 9 41 2 5 3" xfId="61427"/>
    <cellStyle name="Обычный 3 9 41 2 6" xfId="61428"/>
    <cellStyle name="Обычный 3 9 41 2 6 2" xfId="61429"/>
    <cellStyle name="Обычный 3 9 41 2 7" xfId="61430"/>
    <cellStyle name="Обычный 3 9 41 3" xfId="61431"/>
    <cellStyle name="Обычный 3 9 41 3 2" xfId="61432"/>
    <cellStyle name="Обычный 3 9 41 3 2 2" xfId="61433"/>
    <cellStyle name="Обычный 3 9 41 3 2 2 2" xfId="61434"/>
    <cellStyle name="Обычный 3 9 41 3 2 2 2 2" xfId="61435"/>
    <cellStyle name="Обычный 3 9 41 3 2 2 3" xfId="61436"/>
    <cellStyle name="Обычный 3 9 41 3 2 3" xfId="61437"/>
    <cellStyle name="Обычный 3 9 41 3 2 3 2" xfId="61438"/>
    <cellStyle name="Обычный 3 9 41 3 2 4" xfId="61439"/>
    <cellStyle name="Обычный 3 9 41 3 3" xfId="61440"/>
    <cellStyle name="Обычный 3 9 41 3 3 2" xfId="61441"/>
    <cellStyle name="Обычный 3 9 41 3 3 2 2" xfId="61442"/>
    <cellStyle name="Обычный 3 9 41 3 3 3" xfId="61443"/>
    <cellStyle name="Обычный 3 9 41 3 4" xfId="61444"/>
    <cellStyle name="Обычный 3 9 41 3 4 2" xfId="61445"/>
    <cellStyle name="Обычный 3 9 41 3 5" xfId="61446"/>
    <cellStyle name="Обычный 3 9 41 4" xfId="61447"/>
    <cellStyle name="Обычный 3 9 41 4 2" xfId="61448"/>
    <cellStyle name="Обычный 3 9 41 4 2 2" xfId="61449"/>
    <cellStyle name="Обычный 3 9 41 4 2 2 2" xfId="61450"/>
    <cellStyle name="Обычный 3 9 41 4 2 2 2 2" xfId="61451"/>
    <cellStyle name="Обычный 3 9 41 4 2 2 3" xfId="61452"/>
    <cellStyle name="Обычный 3 9 41 4 2 3" xfId="61453"/>
    <cellStyle name="Обычный 3 9 41 4 2 3 2" xfId="61454"/>
    <cellStyle name="Обычный 3 9 41 4 2 4" xfId="61455"/>
    <cellStyle name="Обычный 3 9 41 4 3" xfId="61456"/>
    <cellStyle name="Обычный 3 9 41 4 3 2" xfId="61457"/>
    <cellStyle name="Обычный 3 9 41 4 3 2 2" xfId="61458"/>
    <cellStyle name="Обычный 3 9 41 4 3 3" xfId="61459"/>
    <cellStyle name="Обычный 3 9 41 4 4" xfId="61460"/>
    <cellStyle name="Обычный 3 9 41 4 4 2" xfId="61461"/>
    <cellStyle name="Обычный 3 9 41 4 5" xfId="61462"/>
    <cellStyle name="Обычный 3 9 41 5" xfId="61463"/>
    <cellStyle name="Обычный 3 9 41 5 2" xfId="61464"/>
    <cellStyle name="Обычный 3 9 41 5 2 2" xfId="61465"/>
    <cellStyle name="Обычный 3 9 41 5 2 2 2" xfId="61466"/>
    <cellStyle name="Обычный 3 9 41 5 2 3" xfId="61467"/>
    <cellStyle name="Обычный 3 9 41 5 3" xfId="61468"/>
    <cellStyle name="Обычный 3 9 41 5 3 2" xfId="61469"/>
    <cellStyle name="Обычный 3 9 41 5 4" xfId="61470"/>
    <cellStyle name="Обычный 3 9 41 6" xfId="61471"/>
    <cellStyle name="Обычный 3 9 41 6 2" xfId="61472"/>
    <cellStyle name="Обычный 3 9 41 6 2 2" xfId="61473"/>
    <cellStyle name="Обычный 3 9 41 6 3" xfId="61474"/>
    <cellStyle name="Обычный 3 9 41 7" xfId="61475"/>
    <cellStyle name="Обычный 3 9 41 7 2" xfId="61476"/>
    <cellStyle name="Обычный 3 9 41 8" xfId="61477"/>
    <cellStyle name="Обычный 3 9 42" xfId="61478"/>
    <cellStyle name="Обычный 3 9 42 2" xfId="61479"/>
    <cellStyle name="Обычный 3 9 42 2 2" xfId="61480"/>
    <cellStyle name="Обычный 3 9 42 2 2 2" xfId="61481"/>
    <cellStyle name="Обычный 3 9 42 2 2 2 2" xfId="61482"/>
    <cellStyle name="Обычный 3 9 42 2 2 2 2 2" xfId="61483"/>
    <cellStyle name="Обычный 3 9 42 2 2 2 2 2 2" xfId="61484"/>
    <cellStyle name="Обычный 3 9 42 2 2 2 2 3" xfId="61485"/>
    <cellStyle name="Обычный 3 9 42 2 2 2 3" xfId="61486"/>
    <cellStyle name="Обычный 3 9 42 2 2 2 3 2" xfId="61487"/>
    <cellStyle name="Обычный 3 9 42 2 2 2 4" xfId="61488"/>
    <cellStyle name="Обычный 3 9 42 2 2 3" xfId="61489"/>
    <cellStyle name="Обычный 3 9 42 2 2 3 2" xfId="61490"/>
    <cellStyle name="Обычный 3 9 42 2 2 3 2 2" xfId="61491"/>
    <cellStyle name="Обычный 3 9 42 2 2 3 3" xfId="61492"/>
    <cellStyle name="Обычный 3 9 42 2 2 4" xfId="61493"/>
    <cellStyle name="Обычный 3 9 42 2 2 4 2" xfId="61494"/>
    <cellStyle name="Обычный 3 9 42 2 2 5" xfId="61495"/>
    <cellStyle name="Обычный 3 9 42 2 3" xfId="61496"/>
    <cellStyle name="Обычный 3 9 42 2 3 2" xfId="61497"/>
    <cellStyle name="Обычный 3 9 42 2 3 2 2" xfId="61498"/>
    <cellStyle name="Обычный 3 9 42 2 3 2 2 2" xfId="61499"/>
    <cellStyle name="Обычный 3 9 42 2 3 2 2 2 2" xfId="61500"/>
    <cellStyle name="Обычный 3 9 42 2 3 2 2 3" xfId="61501"/>
    <cellStyle name="Обычный 3 9 42 2 3 2 3" xfId="61502"/>
    <cellStyle name="Обычный 3 9 42 2 3 2 3 2" xfId="61503"/>
    <cellStyle name="Обычный 3 9 42 2 3 2 4" xfId="61504"/>
    <cellStyle name="Обычный 3 9 42 2 3 3" xfId="61505"/>
    <cellStyle name="Обычный 3 9 42 2 3 3 2" xfId="61506"/>
    <cellStyle name="Обычный 3 9 42 2 3 3 2 2" xfId="61507"/>
    <cellStyle name="Обычный 3 9 42 2 3 3 3" xfId="61508"/>
    <cellStyle name="Обычный 3 9 42 2 3 4" xfId="61509"/>
    <cellStyle name="Обычный 3 9 42 2 3 4 2" xfId="61510"/>
    <cellStyle name="Обычный 3 9 42 2 3 5" xfId="61511"/>
    <cellStyle name="Обычный 3 9 42 2 4" xfId="61512"/>
    <cellStyle name="Обычный 3 9 42 2 4 2" xfId="61513"/>
    <cellStyle name="Обычный 3 9 42 2 4 2 2" xfId="61514"/>
    <cellStyle name="Обычный 3 9 42 2 4 2 2 2" xfId="61515"/>
    <cellStyle name="Обычный 3 9 42 2 4 2 3" xfId="61516"/>
    <cellStyle name="Обычный 3 9 42 2 4 3" xfId="61517"/>
    <cellStyle name="Обычный 3 9 42 2 4 3 2" xfId="61518"/>
    <cellStyle name="Обычный 3 9 42 2 4 4" xfId="61519"/>
    <cellStyle name="Обычный 3 9 42 2 5" xfId="61520"/>
    <cellStyle name="Обычный 3 9 42 2 5 2" xfId="61521"/>
    <cellStyle name="Обычный 3 9 42 2 5 2 2" xfId="61522"/>
    <cellStyle name="Обычный 3 9 42 2 5 3" xfId="61523"/>
    <cellStyle name="Обычный 3 9 42 2 6" xfId="61524"/>
    <cellStyle name="Обычный 3 9 42 2 6 2" xfId="61525"/>
    <cellStyle name="Обычный 3 9 42 2 7" xfId="61526"/>
    <cellStyle name="Обычный 3 9 42 3" xfId="61527"/>
    <cellStyle name="Обычный 3 9 42 3 2" xfId="61528"/>
    <cellStyle name="Обычный 3 9 42 3 2 2" xfId="61529"/>
    <cellStyle name="Обычный 3 9 42 3 2 2 2" xfId="61530"/>
    <cellStyle name="Обычный 3 9 42 3 2 2 2 2" xfId="61531"/>
    <cellStyle name="Обычный 3 9 42 3 2 2 3" xfId="61532"/>
    <cellStyle name="Обычный 3 9 42 3 2 3" xfId="61533"/>
    <cellStyle name="Обычный 3 9 42 3 2 3 2" xfId="61534"/>
    <cellStyle name="Обычный 3 9 42 3 2 4" xfId="61535"/>
    <cellStyle name="Обычный 3 9 42 3 3" xfId="61536"/>
    <cellStyle name="Обычный 3 9 42 3 3 2" xfId="61537"/>
    <cellStyle name="Обычный 3 9 42 3 3 2 2" xfId="61538"/>
    <cellStyle name="Обычный 3 9 42 3 3 3" xfId="61539"/>
    <cellStyle name="Обычный 3 9 42 3 4" xfId="61540"/>
    <cellStyle name="Обычный 3 9 42 3 4 2" xfId="61541"/>
    <cellStyle name="Обычный 3 9 42 3 5" xfId="61542"/>
    <cellStyle name="Обычный 3 9 42 4" xfId="61543"/>
    <cellStyle name="Обычный 3 9 42 4 2" xfId="61544"/>
    <cellStyle name="Обычный 3 9 42 4 2 2" xfId="61545"/>
    <cellStyle name="Обычный 3 9 42 4 2 2 2" xfId="61546"/>
    <cellStyle name="Обычный 3 9 42 4 2 2 2 2" xfId="61547"/>
    <cellStyle name="Обычный 3 9 42 4 2 2 3" xfId="61548"/>
    <cellStyle name="Обычный 3 9 42 4 2 3" xfId="61549"/>
    <cellStyle name="Обычный 3 9 42 4 2 3 2" xfId="61550"/>
    <cellStyle name="Обычный 3 9 42 4 2 4" xfId="61551"/>
    <cellStyle name="Обычный 3 9 42 4 3" xfId="61552"/>
    <cellStyle name="Обычный 3 9 42 4 3 2" xfId="61553"/>
    <cellStyle name="Обычный 3 9 42 4 3 2 2" xfId="61554"/>
    <cellStyle name="Обычный 3 9 42 4 3 3" xfId="61555"/>
    <cellStyle name="Обычный 3 9 42 4 4" xfId="61556"/>
    <cellStyle name="Обычный 3 9 42 4 4 2" xfId="61557"/>
    <cellStyle name="Обычный 3 9 42 4 5" xfId="61558"/>
    <cellStyle name="Обычный 3 9 42 5" xfId="61559"/>
    <cellStyle name="Обычный 3 9 42 5 2" xfId="61560"/>
    <cellStyle name="Обычный 3 9 42 5 2 2" xfId="61561"/>
    <cellStyle name="Обычный 3 9 42 5 2 2 2" xfId="61562"/>
    <cellStyle name="Обычный 3 9 42 5 2 3" xfId="61563"/>
    <cellStyle name="Обычный 3 9 42 5 3" xfId="61564"/>
    <cellStyle name="Обычный 3 9 42 5 3 2" xfId="61565"/>
    <cellStyle name="Обычный 3 9 42 5 4" xfId="61566"/>
    <cellStyle name="Обычный 3 9 42 6" xfId="61567"/>
    <cellStyle name="Обычный 3 9 42 6 2" xfId="61568"/>
    <cellStyle name="Обычный 3 9 42 6 2 2" xfId="61569"/>
    <cellStyle name="Обычный 3 9 42 6 3" xfId="61570"/>
    <cellStyle name="Обычный 3 9 42 7" xfId="61571"/>
    <cellStyle name="Обычный 3 9 42 7 2" xfId="61572"/>
    <cellStyle name="Обычный 3 9 42 8" xfId="61573"/>
    <cellStyle name="Обычный 3 9 43" xfId="61574"/>
    <cellStyle name="Обычный 3 9 43 2" xfId="61575"/>
    <cellStyle name="Обычный 3 9 43 2 2" xfId="61576"/>
    <cellStyle name="Обычный 3 9 43 2 2 2" xfId="61577"/>
    <cellStyle name="Обычный 3 9 43 2 2 2 2" xfId="61578"/>
    <cellStyle name="Обычный 3 9 43 2 2 2 2 2" xfId="61579"/>
    <cellStyle name="Обычный 3 9 43 2 2 2 2 2 2" xfId="61580"/>
    <cellStyle name="Обычный 3 9 43 2 2 2 2 3" xfId="61581"/>
    <cellStyle name="Обычный 3 9 43 2 2 2 3" xfId="61582"/>
    <cellStyle name="Обычный 3 9 43 2 2 2 3 2" xfId="61583"/>
    <cellStyle name="Обычный 3 9 43 2 2 2 4" xfId="61584"/>
    <cellStyle name="Обычный 3 9 43 2 2 3" xfId="61585"/>
    <cellStyle name="Обычный 3 9 43 2 2 3 2" xfId="61586"/>
    <cellStyle name="Обычный 3 9 43 2 2 3 2 2" xfId="61587"/>
    <cellStyle name="Обычный 3 9 43 2 2 3 3" xfId="61588"/>
    <cellStyle name="Обычный 3 9 43 2 2 4" xfId="61589"/>
    <cellStyle name="Обычный 3 9 43 2 2 4 2" xfId="61590"/>
    <cellStyle name="Обычный 3 9 43 2 2 5" xfId="61591"/>
    <cellStyle name="Обычный 3 9 43 2 3" xfId="61592"/>
    <cellStyle name="Обычный 3 9 43 2 3 2" xfId="61593"/>
    <cellStyle name="Обычный 3 9 43 2 3 2 2" xfId="61594"/>
    <cellStyle name="Обычный 3 9 43 2 3 2 2 2" xfId="61595"/>
    <cellStyle name="Обычный 3 9 43 2 3 2 2 2 2" xfId="61596"/>
    <cellStyle name="Обычный 3 9 43 2 3 2 2 3" xfId="61597"/>
    <cellStyle name="Обычный 3 9 43 2 3 2 3" xfId="61598"/>
    <cellStyle name="Обычный 3 9 43 2 3 2 3 2" xfId="61599"/>
    <cellStyle name="Обычный 3 9 43 2 3 2 4" xfId="61600"/>
    <cellStyle name="Обычный 3 9 43 2 3 3" xfId="61601"/>
    <cellStyle name="Обычный 3 9 43 2 3 3 2" xfId="61602"/>
    <cellStyle name="Обычный 3 9 43 2 3 3 2 2" xfId="61603"/>
    <cellStyle name="Обычный 3 9 43 2 3 3 3" xfId="61604"/>
    <cellStyle name="Обычный 3 9 43 2 3 4" xfId="61605"/>
    <cellStyle name="Обычный 3 9 43 2 3 4 2" xfId="61606"/>
    <cellStyle name="Обычный 3 9 43 2 3 5" xfId="61607"/>
    <cellStyle name="Обычный 3 9 43 2 4" xfId="61608"/>
    <cellStyle name="Обычный 3 9 43 2 4 2" xfId="61609"/>
    <cellStyle name="Обычный 3 9 43 2 4 2 2" xfId="61610"/>
    <cellStyle name="Обычный 3 9 43 2 4 2 2 2" xfId="61611"/>
    <cellStyle name="Обычный 3 9 43 2 4 2 3" xfId="61612"/>
    <cellStyle name="Обычный 3 9 43 2 4 3" xfId="61613"/>
    <cellStyle name="Обычный 3 9 43 2 4 3 2" xfId="61614"/>
    <cellStyle name="Обычный 3 9 43 2 4 4" xfId="61615"/>
    <cellStyle name="Обычный 3 9 43 2 5" xfId="61616"/>
    <cellStyle name="Обычный 3 9 43 2 5 2" xfId="61617"/>
    <cellStyle name="Обычный 3 9 43 2 5 2 2" xfId="61618"/>
    <cellStyle name="Обычный 3 9 43 2 5 3" xfId="61619"/>
    <cellStyle name="Обычный 3 9 43 2 6" xfId="61620"/>
    <cellStyle name="Обычный 3 9 43 2 6 2" xfId="61621"/>
    <cellStyle name="Обычный 3 9 43 2 7" xfId="61622"/>
    <cellStyle name="Обычный 3 9 43 3" xfId="61623"/>
    <cellStyle name="Обычный 3 9 43 3 2" xfId="61624"/>
    <cellStyle name="Обычный 3 9 43 3 2 2" xfId="61625"/>
    <cellStyle name="Обычный 3 9 43 3 2 2 2" xfId="61626"/>
    <cellStyle name="Обычный 3 9 43 3 2 2 2 2" xfId="61627"/>
    <cellStyle name="Обычный 3 9 43 3 2 2 3" xfId="61628"/>
    <cellStyle name="Обычный 3 9 43 3 2 3" xfId="61629"/>
    <cellStyle name="Обычный 3 9 43 3 2 3 2" xfId="61630"/>
    <cellStyle name="Обычный 3 9 43 3 2 4" xfId="61631"/>
    <cellStyle name="Обычный 3 9 43 3 3" xfId="61632"/>
    <cellStyle name="Обычный 3 9 43 3 3 2" xfId="61633"/>
    <cellStyle name="Обычный 3 9 43 3 3 2 2" xfId="61634"/>
    <cellStyle name="Обычный 3 9 43 3 3 3" xfId="61635"/>
    <cellStyle name="Обычный 3 9 43 3 4" xfId="61636"/>
    <cellStyle name="Обычный 3 9 43 3 4 2" xfId="61637"/>
    <cellStyle name="Обычный 3 9 43 3 5" xfId="61638"/>
    <cellStyle name="Обычный 3 9 43 4" xfId="61639"/>
    <cellStyle name="Обычный 3 9 43 4 2" xfId="61640"/>
    <cellStyle name="Обычный 3 9 43 4 2 2" xfId="61641"/>
    <cellStyle name="Обычный 3 9 43 4 2 2 2" xfId="61642"/>
    <cellStyle name="Обычный 3 9 43 4 2 2 2 2" xfId="61643"/>
    <cellStyle name="Обычный 3 9 43 4 2 2 3" xfId="61644"/>
    <cellStyle name="Обычный 3 9 43 4 2 3" xfId="61645"/>
    <cellStyle name="Обычный 3 9 43 4 2 3 2" xfId="61646"/>
    <cellStyle name="Обычный 3 9 43 4 2 4" xfId="61647"/>
    <cellStyle name="Обычный 3 9 43 4 3" xfId="61648"/>
    <cellStyle name="Обычный 3 9 43 4 3 2" xfId="61649"/>
    <cellStyle name="Обычный 3 9 43 4 3 2 2" xfId="61650"/>
    <cellStyle name="Обычный 3 9 43 4 3 3" xfId="61651"/>
    <cellStyle name="Обычный 3 9 43 4 4" xfId="61652"/>
    <cellStyle name="Обычный 3 9 43 4 4 2" xfId="61653"/>
    <cellStyle name="Обычный 3 9 43 4 5" xfId="61654"/>
    <cellStyle name="Обычный 3 9 43 5" xfId="61655"/>
    <cellStyle name="Обычный 3 9 43 5 2" xfId="61656"/>
    <cellStyle name="Обычный 3 9 43 5 2 2" xfId="61657"/>
    <cellStyle name="Обычный 3 9 43 5 2 2 2" xfId="61658"/>
    <cellStyle name="Обычный 3 9 43 5 2 3" xfId="61659"/>
    <cellStyle name="Обычный 3 9 43 5 3" xfId="61660"/>
    <cellStyle name="Обычный 3 9 43 5 3 2" xfId="61661"/>
    <cellStyle name="Обычный 3 9 43 5 4" xfId="61662"/>
    <cellStyle name="Обычный 3 9 43 6" xfId="61663"/>
    <cellStyle name="Обычный 3 9 43 6 2" xfId="61664"/>
    <cellStyle name="Обычный 3 9 43 6 2 2" xfId="61665"/>
    <cellStyle name="Обычный 3 9 43 6 3" xfId="61666"/>
    <cellStyle name="Обычный 3 9 43 7" xfId="61667"/>
    <cellStyle name="Обычный 3 9 43 7 2" xfId="61668"/>
    <cellStyle name="Обычный 3 9 43 8" xfId="61669"/>
    <cellStyle name="Обычный 3 9 44" xfId="61670"/>
    <cellStyle name="Обычный 3 9 44 2" xfId="61671"/>
    <cellStyle name="Обычный 3 9 44 2 2" xfId="61672"/>
    <cellStyle name="Обычный 3 9 44 2 2 2" xfId="61673"/>
    <cellStyle name="Обычный 3 9 44 2 2 2 2" xfId="61674"/>
    <cellStyle name="Обычный 3 9 44 2 2 2 2 2" xfId="61675"/>
    <cellStyle name="Обычный 3 9 44 2 2 2 2 2 2" xfId="61676"/>
    <cellStyle name="Обычный 3 9 44 2 2 2 2 3" xfId="61677"/>
    <cellStyle name="Обычный 3 9 44 2 2 2 3" xfId="61678"/>
    <cellStyle name="Обычный 3 9 44 2 2 2 3 2" xfId="61679"/>
    <cellStyle name="Обычный 3 9 44 2 2 2 4" xfId="61680"/>
    <cellStyle name="Обычный 3 9 44 2 2 3" xfId="61681"/>
    <cellStyle name="Обычный 3 9 44 2 2 3 2" xfId="61682"/>
    <cellStyle name="Обычный 3 9 44 2 2 3 2 2" xfId="61683"/>
    <cellStyle name="Обычный 3 9 44 2 2 3 3" xfId="61684"/>
    <cellStyle name="Обычный 3 9 44 2 2 4" xfId="61685"/>
    <cellStyle name="Обычный 3 9 44 2 2 4 2" xfId="61686"/>
    <cellStyle name="Обычный 3 9 44 2 2 5" xfId="61687"/>
    <cellStyle name="Обычный 3 9 44 2 3" xfId="61688"/>
    <cellStyle name="Обычный 3 9 44 2 3 2" xfId="61689"/>
    <cellStyle name="Обычный 3 9 44 2 3 2 2" xfId="61690"/>
    <cellStyle name="Обычный 3 9 44 2 3 2 2 2" xfId="61691"/>
    <cellStyle name="Обычный 3 9 44 2 3 2 2 2 2" xfId="61692"/>
    <cellStyle name="Обычный 3 9 44 2 3 2 2 3" xfId="61693"/>
    <cellStyle name="Обычный 3 9 44 2 3 2 3" xfId="61694"/>
    <cellStyle name="Обычный 3 9 44 2 3 2 3 2" xfId="61695"/>
    <cellStyle name="Обычный 3 9 44 2 3 2 4" xfId="61696"/>
    <cellStyle name="Обычный 3 9 44 2 3 3" xfId="61697"/>
    <cellStyle name="Обычный 3 9 44 2 3 3 2" xfId="61698"/>
    <cellStyle name="Обычный 3 9 44 2 3 3 2 2" xfId="61699"/>
    <cellStyle name="Обычный 3 9 44 2 3 3 3" xfId="61700"/>
    <cellStyle name="Обычный 3 9 44 2 3 4" xfId="61701"/>
    <cellStyle name="Обычный 3 9 44 2 3 4 2" xfId="61702"/>
    <cellStyle name="Обычный 3 9 44 2 3 5" xfId="61703"/>
    <cellStyle name="Обычный 3 9 44 2 4" xfId="61704"/>
    <cellStyle name="Обычный 3 9 44 2 4 2" xfId="61705"/>
    <cellStyle name="Обычный 3 9 44 2 4 2 2" xfId="61706"/>
    <cellStyle name="Обычный 3 9 44 2 4 2 2 2" xfId="61707"/>
    <cellStyle name="Обычный 3 9 44 2 4 2 3" xfId="61708"/>
    <cellStyle name="Обычный 3 9 44 2 4 3" xfId="61709"/>
    <cellStyle name="Обычный 3 9 44 2 4 3 2" xfId="61710"/>
    <cellStyle name="Обычный 3 9 44 2 4 4" xfId="61711"/>
    <cellStyle name="Обычный 3 9 44 2 5" xfId="61712"/>
    <cellStyle name="Обычный 3 9 44 2 5 2" xfId="61713"/>
    <cellStyle name="Обычный 3 9 44 2 5 2 2" xfId="61714"/>
    <cellStyle name="Обычный 3 9 44 2 5 3" xfId="61715"/>
    <cellStyle name="Обычный 3 9 44 2 6" xfId="61716"/>
    <cellStyle name="Обычный 3 9 44 2 6 2" xfId="61717"/>
    <cellStyle name="Обычный 3 9 44 2 7" xfId="61718"/>
    <cellStyle name="Обычный 3 9 44 3" xfId="61719"/>
    <cellStyle name="Обычный 3 9 44 3 2" xfId="61720"/>
    <cellStyle name="Обычный 3 9 44 3 2 2" xfId="61721"/>
    <cellStyle name="Обычный 3 9 44 3 2 2 2" xfId="61722"/>
    <cellStyle name="Обычный 3 9 44 3 2 2 2 2" xfId="61723"/>
    <cellStyle name="Обычный 3 9 44 3 2 2 3" xfId="61724"/>
    <cellStyle name="Обычный 3 9 44 3 2 3" xfId="61725"/>
    <cellStyle name="Обычный 3 9 44 3 2 3 2" xfId="61726"/>
    <cellStyle name="Обычный 3 9 44 3 2 4" xfId="61727"/>
    <cellStyle name="Обычный 3 9 44 3 3" xfId="61728"/>
    <cellStyle name="Обычный 3 9 44 3 3 2" xfId="61729"/>
    <cellStyle name="Обычный 3 9 44 3 3 2 2" xfId="61730"/>
    <cellStyle name="Обычный 3 9 44 3 3 3" xfId="61731"/>
    <cellStyle name="Обычный 3 9 44 3 4" xfId="61732"/>
    <cellStyle name="Обычный 3 9 44 3 4 2" xfId="61733"/>
    <cellStyle name="Обычный 3 9 44 3 5" xfId="61734"/>
    <cellStyle name="Обычный 3 9 44 4" xfId="61735"/>
    <cellStyle name="Обычный 3 9 44 4 2" xfId="61736"/>
    <cellStyle name="Обычный 3 9 44 4 2 2" xfId="61737"/>
    <cellStyle name="Обычный 3 9 44 4 2 2 2" xfId="61738"/>
    <cellStyle name="Обычный 3 9 44 4 2 2 2 2" xfId="61739"/>
    <cellStyle name="Обычный 3 9 44 4 2 2 3" xfId="61740"/>
    <cellStyle name="Обычный 3 9 44 4 2 3" xfId="61741"/>
    <cellStyle name="Обычный 3 9 44 4 2 3 2" xfId="61742"/>
    <cellStyle name="Обычный 3 9 44 4 2 4" xfId="61743"/>
    <cellStyle name="Обычный 3 9 44 4 3" xfId="61744"/>
    <cellStyle name="Обычный 3 9 44 4 3 2" xfId="61745"/>
    <cellStyle name="Обычный 3 9 44 4 3 2 2" xfId="61746"/>
    <cellStyle name="Обычный 3 9 44 4 3 3" xfId="61747"/>
    <cellStyle name="Обычный 3 9 44 4 4" xfId="61748"/>
    <cellStyle name="Обычный 3 9 44 4 4 2" xfId="61749"/>
    <cellStyle name="Обычный 3 9 44 4 5" xfId="61750"/>
    <cellStyle name="Обычный 3 9 44 5" xfId="61751"/>
    <cellStyle name="Обычный 3 9 44 5 2" xfId="61752"/>
    <cellStyle name="Обычный 3 9 44 5 2 2" xfId="61753"/>
    <cellStyle name="Обычный 3 9 44 5 2 2 2" xfId="61754"/>
    <cellStyle name="Обычный 3 9 44 5 2 3" xfId="61755"/>
    <cellStyle name="Обычный 3 9 44 5 3" xfId="61756"/>
    <cellStyle name="Обычный 3 9 44 5 3 2" xfId="61757"/>
    <cellStyle name="Обычный 3 9 44 5 4" xfId="61758"/>
    <cellStyle name="Обычный 3 9 44 6" xfId="61759"/>
    <cellStyle name="Обычный 3 9 44 6 2" xfId="61760"/>
    <cellStyle name="Обычный 3 9 44 6 2 2" xfId="61761"/>
    <cellStyle name="Обычный 3 9 44 6 3" xfId="61762"/>
    <cellStyle name="Обычный 3 9 44 7" xfId="61763"/>
    <cellStyle name="Обычный 3 9 44 7 2" xfId="61764"/>
    <cellStyle name="Обычный 3 9 44 8" xfId="61765"/>
    <cellStyle name="Обычный 3 9 45" xfId="61766"/>
    <cellStyle name="Обычный 3 9 45 2" xfId="61767"/>
    <cellStyle name="Обычный 3 9 45 2 2" xfId="61768"/>
    <cellStyle name="Обычный 3 9 45 2 2 2" xfId="61769"/>
    <cellStyle name="Обычный 3 9 45 2 2 2 2" xfId="61770"/>
    <cellStyle name="Обычный 3 9 45 2 2 2 2 2" xfId="61771"/>
    <cellStyle name="Обычный 3 9 45 2 2 2 2 2 2" xfId="61772"/>
    <cellStyle name="Обычный 3 9 45 2 2 2 2 3" xfId="61773"/>
    <cellStyle name="Обычный 3 9 45 2 2 2 3" xfId="61774"/>
    <cellStyle name="Обычный 3 9 45 2 2 2 3 2" xfId="61775"/>
    <cellStyle name="Обычный 3 9 45 2 2 2 4" xfId="61776"/>
    <cellStyle name="Обычный 3 9 45 2 2 3" xfId="61777"/>
    <cellStyle name="Обычный 3 9 45 2 2 3 2" xfId="61778"/>
    <cellStyle name="Обычный 3 9 45 2 2 3 2 2" xfId="61779"/>
    <cellStyle name="Обычный 3 9 45 2 2 3 3" xfId="61780"/>
    <cellStyle name="Обычный 3 9 45 2 2 4" xfId="61781"/>
    <cellStyle name="Обычный 3 9 45 2 2 4 2" xfId="61782"/>
    <cellStyle name="Обычный 3 9 45 2 2 5" xfId="61783"/>
    <cellStyle name="Обычный 3 9 45 2 3" xfId="61784"/>
    <cellStyle name="Обычный 3 9 45 2 3 2" xfId="61785"/>
    <cellStyle name="Обычный 3 9 45 2 3 2 2" xfId="61786"/>
    <cellStyle name="Обычный 3 9 45 2 3 2 2 2" xfId="61787"/>
    <cellStyle name="Обычный 3 9 45 2 3 2 2 2 2" xfId="61788"/>
    <cellStyle name="Обычный 3 9 45 2 3 2 2 3" xfId="61789"/>
    <cellStyle name="Обычный 3 9 45 2 3 2 3" xfId="61790"/>
    <cellStyle name="Обычный 3 9 45 2 3 2 3 2" xfId="61791"/>
    <cellStyle name="Обычный 3 9 45 2 3 2 4" xfId="61792"/>
    <cellStyle name="Обычный 3 9 45 2 3 3" xfId="61793"/>
    <cellStyle name="Обычный 3 9 45 2 3 3 2" xfId="61794"/>
    <cellStyle name="Обычный 3 9 45 2 3 3 2 2" xfId="61795"/>
    <cellStyle name="Обычный 3 9 45 2 3 3 3" xfId="61796"/>
    <cellStyle name="Обычный 3 9 45 2 3 4" xfId="61797"/>
    <cellStyle name="Обычный 3 9 45 2 3 4 2" xfId="61798"/>
    <cellStyle name="Обычный 3 9 45 2 3 5" xfId="61799"/>
    <cellStyle name="Обычный 3 9 45 2 4" xfId="61800"/>
    <cellStyle name="Обычный 3 9 45 2 4 2" xfId="61801"/>
    <cellStyle name="Обычный 3 9 45 2 4 2 2" xfId="61802"/>
    <cellStyle name="Обычный 3 9 45 2 4 2 2 2" xfId="61803"/>
    <cellStyle name="Обычный 3 9 45 2 4 2 3" xfId="61804"/>
    <cellStyle name="Обычный 3 9 45 2 4 3" xfId="61805"/>
    <cellStyle name="Обычный 3 9 45 2 4 3 2" xfId="61806"/>
    <cellStyle name="Обычный 3 9 45 2 4 4" xfId="61807"/>
    <cellStyle name="Обычный 3 9 45 2 5" xfId="61808"/>
    <cellStyle name="Обычный 3 9 45 2 5 2" xfId="61809"/>
    <cellStyle name="Обычный 3 9 45 2 5 2 2" xfId="61810"/>
    <cellStyle name="Обычный 3 9 45 2 5 3" xfId="61811"/>
    <cellStyle name="Обычный 3 9 45 2 6" xfId="61812"/>
    <cellStyle name="Обычный 3 9 45 2 6 2" xfId="61813"/>
    <cellStyle name="Обычный 3 9 45 2 7" xfId="61814"/>
    <cellStyle name="Обычный 3 9 45 3" xfId="61815"/>
    <cellStyle name="Обычный 3 9 45 3 2" xfId="61816"/>
    <cellStyle name="Обычный 3 9 45 3 2 2" xfId="61817"/>
    <cellStyle name="Обычный 3 9 45 3 2 2 2" xfId="61818"/>
    <cellStyle name="Обычный 3 9 45 3 2 2 2 2" xfId="61819"/>
    <cellStyle name="Обычный 3 9 45 3 2 2 3" xfId="61820"/>
    <cellStyle name="Обычный 3 9 45 3 2 3" xfId="61821"/>
    <cellStyle name="Обычный 3 9 45 3 2 3 2" xfId="61822"/>
    <cellStyle name="Обычный 3 9 45 3 2 4" xfId="61823"/>
    <cellStyle name="Обычный 3 9 45 3 3" xfId="61824"/>
    <cellStyle name="Обычный 3 9 45 3 3 2" xfId="61825"/>
    <cellStyle name="Обычный 3 9 45 3 3 2 2" xfId="61826"/>
    <cellStyle name="Обычный 3 9 45 3 3 3" xfId="61827"/>
    <cellStyle name="Обычный 3 9 45 3 4" xfId="61828"/>
    <cellStyle name="Обычный 3 9 45 3 4 2" xfId="61829"/>
    <cellStyle name="Обычный 3 9 45 3 5" xfId="61830"/>
    <cellStyle name="Обычный 3 9 45 4" xfId="61831"/>
    <cellStyle name="Обычный 3 9 45 4 2" xfId="61832"/>
    <cellStyle name="Обычный 3 9 45 4 2 2" xfId="61833"/>
    <cellStyle name="Обычный 3 9 45 4 2 2 2" xfId="61834"/>
    <cellStyle name="Обычный 3 9 45 4 2 2 2 2" xfId="61835"/>
    <cellStyle name="Обычный 3 9 45 4 2 2 3" xfId="61836"/>
    <cellStyle name="Обычный 3 9 45 4 2 3" xfId="61837"/>
    <cellStyle name="Обычный 3 9 45 4 2 3 2" xfId="61838"/>
    <cellStyle name="Обычный 3 9 45 4 2 4" xfId="61839"/>
    <cellStyle name="Обычный 3 9 45 4 3" xfId="61840"/>
    <cellStyle name="Обычный 3 9 45 4 3 2" xfId="61841"/>
    <cellStyle name="Обычный 3 9 45 4 3 2 2" xfId="61842"/>
    <cellStyle name="Обычный 3 9 45 4 3 3" xfId="61843"/>
    <cellStyle name="Обычный 3 9 45 4 4" xfId="61844"/>
    <cellStyle name="Обычный 3 9 45 4 4 2" xfId="61845"/>
    <cellStyle name="Обычный 3 9 45 4 5" xfId="61846"/>
    <cellStyle name="Обычный 3 9 45 5" xfId="61847"/>
    <cellStyle name="Обычный 3 9 45 5 2" xfId="61848"/>
    <cellStyle name="Обычный 3 9 45 5 2 2" xfId="61849"/>
    <cellStyle name="Обычный 3 9 45 5 2 2 2" xfId="61850"/>
    <cellStyle name="Обычный 3 9 45 5 2 3" xfId="61851"/>
    <cellStyle name="Обычный 3 9 45 5 3" xfId="61852"/>
    <cellStyle name="Обычный 3 9 45 5 3 2" xfId="61853"/>
    <cellStyle name="Обычный 3 9 45 5 4" xfId="61854"/>
    <cellStyle name="Обычный 3 9 45 6" xfId="61855"/>
    <cellStyle name="Обычный 3 9 45 6 2" xfId="61856"/>
    <cellStyle name="Обычный 3 9 45 6 2 2" xfId="61857"/>
    <cellStyle name="Обычный 3 9 45 6 3" xfId="61858"/>
    <cellStyle name="Обычный 3 9 45 7" xfId="61859"/>
    <cellStyle name="Обычный 3 9 45 7 2" xfId="61860"/>
    <cellStyle name="Обычный 3 9 45 8" xfId="61861"/>
    <cellStyle name="Обычный 3 9 46" xfId="61862"/>
    <cellStyle name="Обычный 3 9 46 2" xfId="61863"/>
    <cellStyle name="Обычный 3 9 46 2 2" xfId="61864"/>
    <cellStyle name="Обычный 3 9 46 2 2 2" xfId="61865"/>
    <cellStyle name="Обычный 3 9 46 2 2 2 2" xfId="61866"/>
    <cellStyle name="Обычный 3 9 46 2 2 2 2 2" xfId="61867"/>
    <cellStyle name="Обычный 3 9 46 2 2 2 2 2 2" xfId="61868"/>
    <cellStyle name="Обычный 3 9 46 2 2 2 2 3" xfId="61869"/>
    <cellStyle name="Обычный 3 9 46 2 2 2 3" xfId="61870"/>
    <cellStyle name="Обычный 3 9 46 2 2 2 3 2" xfId="61871"/>
    <cellStyle name="Обычный 3 9 46 2 2 2 4" xfId="61872"/>
    <cellStyle name="Обычный 3 9 46 2 2 3" xfId="61873"/>
    <cellStyle name="Обычный 3 9 46 2 2 3 2" xfId="61874"/>
    <cellStyle name="Обычный 3 9 46 2 2 3 2 2" xfId="61875"/>
    <cellStyle name="Обычный 3 9 46 2 2 3 3" xfId="61876"/>
    <cellStyle name="Обычный 3 9 46 2 2 4" xfId="61877"/>
    <cellStyle name="Обычный 3 9 46 2 2 4 2" xfId="61878"/>
    <cellStyle name="Обычный 3 9 46 2 2 5" xfId="61879"/>
    <cellStyle name="Обычный 3 9 46 2 3" xfId="61880"/>
    <cellStyle name="Обычный 3 9 46 2 3 2" xfId="61881"/>
    <cellStyle name="Обычный 3 9 46 2 3 2 2" xfId="61882"/>
    <cellStyle name="Обычный 3 9 46 2 3 2 2 2" xfId="61883"/>
    <cellStyle name="Обычный 3 9 46 2 3 2 2 2 2" xfId="61884"/>
    <cellStyle name="Обычный 3 9 46 2 3 2 2 3" xfId="61885"/>
    <cellStyle name="Обычный 3 9 46 2 3 2 3" xfId="61886"/>
    <cellStyle name="Обычный 3 9 46 2 3 2 3 2" xfId="61887"/>
    <cellStyle name="Обычный 3 9 46 2 3 2 4" xfId="61888"/>
    <cellStyle name="Обычный 3 9 46 2 3 3" xfId="61889"/>
    <cellStyle name="Обычный 3 9 46 2 3 3 2" xfId="61890"/>
    <cellStyle name="Обычный 3 9 46 2 3 3 2 2" xfId="61891"/>
    <cellStyle name="Обычный 3 9 46 2 3 3 3" xfId="61892"/>
    <cellStyle name="Обычный 3 9 46 2 3 4" xfId="61893"/>
    <cellStyle name="Обычный 3 9 46 2 3 4 2" xfId="61894"/>
    <cellStyle name="Обычный 3 9 46 2 3 5" xfId="61895"/>
    <cellStyle name="Обычный 3 9 46 2 4" xfId="61896"/>
    <cellStyle name="Обычный 3 9 46 2 4 2" xfId="61897"/>
    <cellStyle name="Обычный 3 9 46 2 4 2 2" xfId="61898"/>
    <cellStyle name="Обычный 3 9 46 2 4 2 2 2" xfId="61899"/>
    <cellStyle name="Обычный 3 9 46 2 4 2 3" xfId="61900"/>
    <cellStyle name="Обычный 3 9 46 2 4 3" xfId="61901"/>
    <cellStyle name="Обычный 3 9 46 2 4 3 2" xfId="61902"/>
    <cellStyle name="Обычный 3 9 46 2 4 4" xfId="61903"/>
    <cellStyle name="Обычный 3 9 46 2 5" xfId="61904"/>
    <cellStyle name="Обычный 3 9 46 2 5 2" xfId="61905"/>
    <cellStyle name="Обычный 3 9 46 2 5 2 2" xfId="61906"/>
    <cellStyle name="Обычный 3 9 46 2 5 3" xfId="61907"/>
    <cellStyle name="Обычный 3 9 46 2 6" xfId="61908"/>
    <cellStyle name="Обычный 3 9 46 2 6 2" xfId="61909"/>
    <cellStyle name="Обычный 3 9 46 2 7" xfId="61910"/>
    <cellStyle name="Обычный 3 9 46 3" xfId="61911"/>
    <cellStyle name="Обычный 3 9 46 3 2" xfId="61912"/>
    <cellStyle name="Обычный 3 9 46 3 2 2" xfId="61913"/>
    <cellStyle name="Обычный 3 9 46 3 2 2 2" xfId="61914"/>
    <cellStyle name="Обычный 3 9 46 3 2 2 2 2" xfId="61915"/>
    <cellStyle name="Обычный 3 9 46 3 2 2 3" xfId="61916"/>
    <cellStyle name="Обычный 3 9 46 3 2 3" xfId="61917"/>
    <cellStyle name="Обычный 3 9 46 3 2 3 2" xfId="61918"/>
    <cellStyle name="Обычный 3 9 46 3 2 4" xfId="61919"/>
    <cellStyle name="Обычный 3 9 46 3 3" xfId="61920"/>
    <cellStyle name="Обычный 3 9 46 3 3 2" xfId="61921"/>
    <cellStyle name="Обычный 3 9 46 3 3 2 2" xfId="61922"/>
    <cellStyle name="Обычный 3 9 46 3 3 3" xfId="61923"/>
    <cellStyle name="Обычный 3 9 46 3 4" xfId="61924"/>
    <cellStyle name="Обычный 3 9 46 3 4 2" xfId="61925"/>
    <cellStyle name="Обычный 3 9 46 3 5" xfId="61926"/>
    <cellStyle name="Обычный 3 9 46 4" xfId="61927"/>
    <cellStyle name="Обычный 3 9 46 4 2" xfId="61928"/>
    <cellStyle name="Обычный 3 9 46 4 2 2" xfId="61929"/>
    <cellStyle name="Обычный 3 9 46 4 2 2 2" xfId="61930"/>
    <cellStyle name="Обычный 3 9 46 4 2 2 2 2" xfId="61931"/>
    <cellStyle name="Обычный 3 9 46 4 2 2 3" xfId="61932"/>
    <cellStyle name="Обычный 3 9 46 4 2 3" xfId="61933"/>
    <cellStyle name="Обычный 3 9 46 4 2 3 2" xfId="61934"/>
    <cellStyle name="Обычный 3 9 46 4 2 4" xfId="61935"/>
    <cellStyle name="Обычный 3 9 46 4 3" xfId="61936"/>
    <cellStyle name="Обычный 3 9 46 4 3 2" xfId="61937"/>
    <cellStyle name="Обычный 3 9 46 4 3 2 2" xfId="61938"/>
    <cellStyle name="Обычный 3 9 46 4 3 3" xfId="61939"/>
    <cellStyle name="Обычный 3 9 46 4 4" xfId="61940"/>
    <cellStyle name="Обычный 3 9 46 4 4 2" xfId="61941"/>
    <cellStyle name="Обычный 3 9 46 4 5" xfId="61942"/>
    <cellStyle name="Обычный 3 9 46 5" xfId="61943"/>
    <cellStyle name="Обычный 3 9 46 5 2" xfId="61944"/>
    <cellStyle name="Обычный 3 9 46 5 2 2" xfId="61945"/>
    <cellStyle name="Обычный 3 9 46 5 2 2 2" xfId="61946"/>
    <cellStyle name="Обычный 3 9 46 5 2 3" xfId="61947"/>
    <cellStyle name="Обычный 3 9 46 5 3" xfId="61948"/>
    <cellStyle name="Обычный 3 9 46 5 3 2" xfId="61949"/>
    <cellStyle name="Обычный 3 9 46 5 4" xfId="61950"/>
    <cellStyle name="Обычный 3 9 46 6" xfId="61951"/>
    <cellStyle name="Обычный 3 9 46 6 2" xfId="61952"/>
    <cellStyle name="Обычный 3 9 46 6 2 2" xfId="61953"/>
    <cellStyle name="Обычный 3 9 46 6 3" xfId="61954"/>
    <cellStyle name="Обычный 3 9 46 7" xfId="61955"/>
    <cellStyle name="Обычный 3 9 46 7 2" xfId="61956"/>
    <cellStyle name="Обычный 3 9 46 8" xfId="61957"/>
    <cellStyle name="Обычный 3 9 47" xfId="61958"/>
    <cellStyle name="Обычный 3 9 47 2" xfId="61959"/>
    <cellStyle name="Обычный 3 9 47 2 2" xfId="61960"/>
    <cellStyle name="Обычный 3 9 47 2 2 2" xfId="61961"/>
    <cellStyle name="Обычный 3 9 47 2 2 2 2" xfId="61962"/>
    <cellStyle name="Обычный 3 9 47 2 2 2 2 2" xfId="61963"/>
    <cellStyle name="Обычный 3 9 47 2 2 2 2 2 2" xfId="61964"/>
    <cellStyle name="Обычный 3 9 47 2 2 2 2 3" xfId="61965"/>
    <cellStyle name="Обычный 3 9 47 2 2 2 3" xfId="61966"/>
    <cellStyle name="Обычный 3 9 47 2 2 2 3 2" xfId="61967"/>
    <cellStyle name="Обычный 3 9 47 2 2 2 4" xfId="61968"/>
    <cellStyle name="Обычный 3 9 47 2 2 3" xfId="61969"/>
    <cellStyle name="Обычный 3 9 47 2 2 3 2" xfId="61970"/>
    <cellStyle name="Обычный 3 9 47 2 2 3 2 2" xfId="61971"/>
    <cellStyle name="Обычный 3 9 47 2 2 3 3" xfId="61972"/>
    <cellStyle name="Обычный 3 9 47 2 2 4" xfId="61973"/>
    <cellStyle name="Обычный 3 9 47 2 2 4 2" xfId="61974"/>
    <cellStyle name="Обычный 3 9 47 2 2 5" xfId="61975"/>
    <cellStyle name="Обычный 3 9 47 2 3" xfId="61976"/>
    <cellStyle name="Обычный 3 9 47 2 3 2" xfId="61977"/>
    <cellStyle name="Обычный 3 9 47 2 3 2 2" xfId="61978"/>
    <cellStyle name="Обычный 3 9 47 2 3 2 2 2" xfId="61979"/>
    <cellStyle name="Обычный 3 9 47 2 3 2 2 2 2" xfId="61980"/>
    <cellStyle name="Обычный 3 9 47 2 3 2 2 3" xfId="61981"/>
    <cellStyle name="Обычный 3 9 47 2 3 2 3" xfId="61982"/>
    <cellStyle name="Обычный 3 9 47 2 3 2 3 2" xfId="61983"/>
    <cellStyle name="Обычный 3 9 47 2 3 2 4" xfId="61984"/>
    <cellStyle name="Обычный 3 9 47 2 3 3" xfId="61985"/>
    <cellStyle name="Обычный 3 9 47 2 3 3 2" xfId="61986"/>
    <cellStyle name="Обычный 3 9 47 2 3 3 2 2" xfId="61987"/>
    <cellStyle name="Обычный 3 9 47 2 3 3 3" xfId="61988"/>
    <cellStyle name="Обычный 3 9 47 2 3 4" xfId="61989"/>
    <cellStyle name="Обычный 3 9 47 2 3 4 2" xfId="61990"/>
    <cellStyle name="Обычный 3 9 47 2 3 5" xfId="61991"/>
    <cellStyle name="Обычный 3 9 47 2 4" xfId="61992"/>
    <cellStyle name="Обычный 3 9 47 2 4 2" xfId="61993"/>
    <cellStyle name="Обычный 3 9 47 2 4 2 2" xfId="61994"/>
    <cellStyle name="Обычный 3 9 47 2 4 2 2 2" xfId="61995"/>
    <cellStyle name="Обычный 3 9 47 2 4 2 3" xfId="61996"/>
    <cellStyle name="Обычный 3 9 47 2 4 3" xfId="61997"/>
    <cellStyle name="Обычный 3 9 47 2 4 3 2" xfId="61998"/>
    <cellStyle name="Обычный 3 9 47 2 4 4" xfId="61999"/>
    <cellStyle name="Обычный 3 9 47 2 5" xfId="62000"/>
    <cellStyle name="Обычный 3 9 47 2 5 2" xfId="62001"/>
    <cellStyle name="Обычный 3 9 47 2 5 2 2" xfId="62002"/>
    <cellStyle name="Обычный 3 9 47 2 5 3" xfId="62003"/>
    <cellStyle name="Обычный 3 9 47 2 6" xfId="62004"/>
    <cellStyle name="Обычный 3 9 47 2 6 2" xfId="62005"/>
    <cellStyle name="Обычный 3 9 47 2 7" xfId="62006"/>
    <cellStyle name="Обычный 3 9 47 3" xfId="62007"/>
    <cellStyle name="Обычный 3 9 47 3 2" xfId="62008"/>
    <cellStyle name="Обычный 3 9 47 3 2 2" xfId="62009"/>
    <cellStyle name="Обычный 3 9 47 3 2 2 2" xfId="62010"/>
    <cellStyle name="Обычный 3 9 47 3 2 2 2 2" xfId="62011"/>
    <cellStyle name="Обычный 3 9 47 3 2 2 3" xfId="62012"/>
    <cellStyle name="Обычный 3 9 47 3 2 3" xfId="62013"/>
    <cellStyle name="Обычный 3 9 47 3 2 3 2" xfId="62014"/>
    <cellStyle name="Обычный 3 9 47 3 2 4" xfId="62015"/>
    <cellStyle name="Обычный 3 9 47 3 3" xfId="62016"/>
    <cellStyle name="Обычный 3 9 47 3 3 2" xfId="62017"/>
    <cellStyle name="Обычный 3 9 47 3 3 2 2" xfId="62018"/>
    <cellStyle name="Обычный 3 9 47 3 3 3" xfId="62019"/>
    <cellStyle name="Обычный 3 9 47 3 4" xfId="62020"/>
    <cellStyle name="Обычный 3 9 47 3 4 2" xfId="62021"/>
    <cellStyle name="Обычный 3 9 47 3 5" xfId="62022"/>
    <cellStyle name="Обычный 3 9 47 4" xfId="62023"/>
    <cellStyle name="Обычный 3 9 47 4 2" xfId="62024"/>
    <cellStyle name="Обычный 3 9 47 4 2 2" xfId="62025"/>
    <cellStyle name="Обычный 3 9 47 4 2 2 2" xfId="62026"/>
    <cellStyle name="Обычный 3 9 47 4 2 2 2 2" xfId="62027"/>
    <cellStyle name="Обычный 3 9 47 4 2 2 3" xfId="62028"/>
    <cellStyle name="Обычный 3 9 47 4 2 3" xfId="62029"/>
    <cellStyle name="Обычный 3 9 47 4 2 3 2" xfId="62030"/>
    <cellStyle name="Обычный 3 9 47 4 2 4" xfId="62031"/>
    <cellStyle name="Обычный 3 9 47 4 3" xfId="62032"/>
    <cellStyle name="Обычный 3 9 47 4 3 2" xfId="62033"/>
    <cellStyle name="Обычный 3 9 47 4 3 2 2" xfId="62034"/>
    <cellStyle name="Обычный 3 9 47 4 3 3" xfId="62035"/>
    <cellStyle name="Обычный 3 9 47 4 4" xfId="62036"/>
    <cellStyle name="Обычный 3 9 47 4 4 2" xfId="62037"/>
    <cellStyle name="Обычный 3 9 47 4 5" xfId="62038"/>
    <cellStyle name="Обычный 3 9 47 5" xfId="62039"/>
    <cellStyle name="Обычный 3 9 47 5 2" xfId="62040"/>
    <cellStyle name="Обычный 3 9 47 5 2 2" xfId="62041"/>
    <cellStyle name="Обычный 3 9 47 5 2 2 2" xfId="62042"/>
    <cellStyle name="Обычный 3 9 47 5 2 3" xfId="62043"/>
    <cellStyle name="Обычный 3 9 47 5 3" xfId="62044"/>
    <cellStyle name="Обычный 3 9 47 5 3 2" xfId="62045"/>
    <cellStyle name="Обычный 3 9 47 5 4" xfId="62046"/>
    <cellStyle name="Обычный 3 9 47 6" xfId="62047"/>
    <cellStyle name="Обычный 3 9 47 6 2" xfId="62048"/>
    <cellStyle name="Обычный 3 9 47 6 2 2" xfId="62049"/>
    <cellStyle name="Обычный 3 9 47 6 3" xfId="62050"/>
    <cellStyle name="Обычный 3 9 47 7" xfId="62051"/>
    <cellStyle name="Обычный 3 9 47 7 2" xfId="62052"/>
    <cellStyle name="Обычный 3 9 47 8" xfId="62053"/>
    <cellStyle name="Обычный 3 9 48" xfId="62054"/>
    <cellStyle name="Обычный 3 9 48 2" xfId="62055"/>
    <cellStyle name="Обычный 3 9 48 2 2" xfId="62056"/>
    <cellStyle name="Обычный 3 9 48 2 2 2" xfId="62057"/>
    <cellStyle name="Обычный 3 9 48 2 2 2 2" xfId="62058"/>
    <cellStyle name="Обычный 3 9 48 2 2 2 2 2" xfId="62059"/>
    <cellStyle name="Обычный 3 9 48 2 2 2 3" xfId="62060"/>
    <cellStyle name="Обычный 3 9 48 2 2 3" xfId="62061"/>
    <cellStyle name="Обычный 3 9 48 2 2 3 2" xfId="62062"/>
    <cellStyle name="Обычный 3 9 48 2 2 4" xfId="62063"/>
    <cellStyle name="Обычный 3 9 48 2 3" xfId="62064"/>
    <cellStyle name="Обычный 3 9 48 2 3 2" xfId="62065"/>
    <cellStyle name="Обычный 3 9 48 2 3 2 2" xfId="62066"/>
    <cellStyle name="Обычный 3 9 48 2 3 3" xfId="62067"/>
    <cellStyle name="Обычный 3 9 48 2 4" xfId="62068"/>
    <cellStyle name="Обычный 3 9 48 2 4 2" xfId="62069"/>
    <cellStyle name="Обычный 3 9 48 2 5" xfId="62070"/>
    <cellStyle name="Обычный 3 9 48 3" xfId="62071"/>
    <cellStyle name="Обычный 3 9 48 3 2" xfId="62072"/>
    <cellStyle name="Обычный 3 9 48 3 2 2" xfId="62073"/>
    <cellStyle name="Обычный 3 9 48 3 2 2 2" xfId="62074"/>
    <cellStyle name="Обычный 3 9 48 3 2 2 2 2" xfId="62075"/>
    <cellStyle name="Обычный 3 9 48 3 2 2 3" xfId="62076"/>
    <cellStyle name="Обычный 3 9 48 3 2 3" xfId="62077"/>
    <cellStyle name="Обычный 3 9 48 3 2 3 2" xfId="62078"/>
    <cellStyle name="Обычный 3 9 48 3 2 4" xfId="62079"/>
    <cellStyle name="Обычный 3 9 48 3 3" xfId="62080"/>
    <cellStyle name="Обычный 3 9 48 3 3 2" xfId="62081"/>
    <cellStyle name="Обычный 3 9 48 3 3 2 2" xfId="62082"/>
    <cellStyle name="Обычный 3 9 48 3 3 3" xfId="62083"/>
    <cellStyle name="Обычный 3 9 48 3 4" xfId="62084"/>
    <cellStyle name="Обычный 3 9 48 3 4 2" xfId="62085"/>
    <cellStyle name="Обычный 3 9 48 3 5" xfId="62086"/>
    <cellStyle name="Обычный 3 9 48 4" xfId="62087"/>
    <cellStyle name="Обычный 3 9 48 4 2" xfId="62088"/>
    <cellStyle name="Обычный 3 9 48 4 2 2" xfId="62089"/>
    <cellStyle name="Обычный 3 9 48 4 2 2 2" xfId="62090"/>
    <cellStyle name="Обычный 3 9 48 4 2 3" xfId="62091"/>
    <cellStyle name="Обычный 3 9 48 4 3" xfId="62092"/>
    <cellStyle name="Обычный 3 9 48 4 3 2" xfId="62093"/>
    <cellStyle name="Обычный 3 9 48 4 4" xfId="62094"/>
    <cellStyle name="Обычный 3 9 48 5" xfId="62095"/>
    <cellStyle name="Обычный 3 9 48 5 2" xfId="62096"/>
    <cellStyle name="Обычный 3 9 48 5 2 2" xfId="62097"/>
    <cellStyle name="Обычный 3 9 48 5 3" xfId="62098"/>
    <cellStyle name="Обычный 3 9 48 6" xfId="62099"/>
    <cellStyle name="Обычный 3 9 48 6 2" xfId="62100"/>
    <cellStyle name="Обычный 3 9 48 7" xfId="62101"/>
    <cellStyle name="Обычный 3 9 49" xfId="62102"/>
    <cellStyle name="Обычный 3 9 49 2" xfId="62103"/>
    <cellStyle name="Обычный 3 9 49 2 2" xfId="62104"/>
    <cellStyle name="Обычный 3 9 49 2 2 2" xfId="62105"/>
    <cellStyle name="Обычный 3 9 49 2 2 2 2" xfId="62106"/>
    <cellStyle name="Обычный 3 9 49 2 2 3" xfId="62107"/>
    <cellStyle name="Обычный 3 9 49 2 3" xfId="62108"/>
    <cellStyle name="Обычный 3 9 49 2 3 2" xfId="62109"/>
    <cellStyle name="Обычный 3 9 49 2 4" xfId="62110"/>
    <cellStyle name="Обычный 3 9 49 3" xfId="62111"/>
    <cellStyle name="Обычный 3 9 49 3 2" xfId="62112"/>
    <cellStyle name="Обычный 3 9 49 3 2 2" xfId="62113"/>
    <cellStyle name="Обычный 3 9 49 3 3" xfId="62114"/>
    <cellStyle name="Обычный 3 9 49 4" xfId="62115"/>
    <cellStyle name="Обычный 3 9 49 4 2" xfId="62116"/>
    <cellStyle name="Обычный 3 9 49 5" xfId="62117"/>
    <cellStyle name="Обычный 3 9 5" xfId="62118"/>
    <cellStyle name="Обычный 3 9 5 2" xfId="62119"/>
    <cellStyle name="Обычный 3 9 5 2 2" xfId="62120"/>
    <cellStyle name="Обычный 3 9 5 2 2 2" xfId="62121"/>
    <cellStyle name="Обычный 3 9 5 2 2 2 2" xfId="62122"/>
    <cellStyle name="Обычный 3 9 5 2 2 2 2 2" xfId="62123"/>
    <cellStyle name="Обычный 3 9 5 2 2 2 2 2 2" xfId="62124"/>
    <cellStyle name="Обычный 3 9 5 2 2 2 2 3" xfId="62125"/>
    <cellStyle name="Обычный 3 9 5 2 2 2 3" xfId="62126"/>
    <cellStyle name="Обычный 3 9 5 2 2 2 3 2" xfId="62127"/>
    <cellStyle name="Обычный 3 9 5 2 2 2 4" xfId="62128"/>
    <cellStyle name="Обычный 3 9 5 2 2 3" xfId="62129"/>
    <cellStyle name="Обычный 3 9 5 2 2 3 2" xfId="62130"/>
    <cellStyle name="Обычный 3 9 5 2 2 3 2 2" xfId="62131"/>
    <cellStyle name="Обычный 3 9 5 2 2 3 3" xfId="62132"/>
    <cellStyle name="Обычный 3 9 5 2 2 4" xfId="62133"/>
    <cellStyle name="Обычный 3 9 5 2 2 4 2" xfId="62134"/>
    <cellStyle name="Обычный 3 9 5 2 2 5" xfId="62135"/>
    <cellStyle name="Обычный 3 9 5 2 3" xfId="62136"/>
    <cellStyle name="Обычный 3 9 5 2 3 2" xfId="62137"/>
    <cellStyle name="Обычный 3 9 5 2 3 2 2" xfId="62138"/>
    <cellStyle name="Обычный 3 9 5 2 3 2 2 2" xfId="62139"/>
    <cellStyle name="Обычный 3 9 5 2 3 2 2 2 2" xfId="62140"/>
    <cellStyle name="Обычный 3 9 5 2 3 2 2 3" xfId="62141"/>
    <cellStyle name="Обычный 3 9 5 2 3 2 3" xfId="62142"/>
    <cellStyle name="Обычный 3 9 5 2 3 2 3 2" xfId="62143"/>
    <cellStyle name="Обычный 3 9 5 2 3 2 4" xfId="62144"/>
    <cellStyle name="Обычный 3 9 5 2 3 3" xfId="62145"/>
    <cellStyle name="Обычный 3 9 5 2 3 3 2" xfId="62146"/>
    <cellStyle name="Обычный 3 9 5 2 3 3 2 2" xfId="62147"/>
    <cellStyle name="Обычный 3 9 5 2 3 3 3" xfId="62148"/>
    <cellStyle name="Обычный 3 9 5 2 3 4" xfId="62149"/>
    <cellStyle name="Обычный 3 9 5 2 3 4 2" xfId="62150"/>
    <cellStyle name="Обычный 3 9 5 2 3 5" xfId="62151"/>
    <cellStyle name="Обычный 3 9 5 2 4" xfId="62152"/>
    <cellStyle name="Обычный 3 9 5 2 4 2" xfId="62153"/>
    <cellStyle name="Обычный 3 9 5 2 4 2 2" xfId="62154"/>
    <cellStyle name="Обычный 3 9 5 2 4 2 2 2" xfId="62155"/>
    <cellStyle name="Обычный 3 9 5 2 4 2 3" xfId="62156"/>
    <cellStyle name="Обычный 3 9 5 2 4 3" xfId="62157"/>
    <cellStyle name="Обычный 3 9 5 2 4 3 2" xfId="62158"/>
    <cellStyle name="Обычный 3 9 5 2 4 4" xfId="62159"/>
    <cellStyle name="Обычный 3 9 5 2 5" xfId="62160"/>
    <cellStyle name="Обычный 3 9 5 2 5 2" xfId="62161"/>
    <cellStyle name="Обычный 3 9 5 2 5 2 2" xfId="62162"/>
    <cellStyle name="Обычный 3 9 5 2 5 3" xfId="62163"/>
    <cellStyle name="Обычный 3 9 5 2 6" xfId="62164"/>
    <cellStyle name="Обычный 3 9 5 2 6 2" xfId="62165"/>
    <cellStyle name="Обычный 3 9 5 2 7" xfId="62166"/>
    <cellStyle name="Обычный 3 9 5 3" xfId="62167"/>
    <cellStyle name="Обычный 3 9 5 3 2" xfId="62168"/>
    <cellStyle name="Обычный 3 9 5 3 2 2" xfId="62169"/>
    <cellStyle name="Обычный 3 9 5 3 2 2 2" xfId="62170"/>
    <cellStyle name="Обычный 3 9 5 3 2 2 2 2" xfId="62171"/>
    <cellStyle name="Обычный 3 9 5 3 2 2 3" xfId="62172"/>
    <cellStyle name="Обычный 3 9 5 3 2 3" xfId="62173"/>
    <cellStyle name="Обычный 3 9 5 3 2 3 2" xfId="62174"/>
    <cellStyle name="Обычный 3 9 5 3 2 4" xfId="62175"/>
    <cellStyle name="Обычный 3 9 5 3 3" xfId="62176"/>
    <cellStyle name="Обычный 3 9 5 3 3 2" xfId="62177"/>
    <cellStyle name="Обычный 3 9 5 3 3 2 2" xfId="62178"/>
    <cellStyle name="Обычный 3 9 5 3 3 3" xfId="62179"/>
    <cellStyle name="Обычный 3 9 5 3 4" xfId="62180"/>
    <cellStyle name="Обычный 3 9 5 3 4 2" xfId="62181"/>
    <cellStyle name="Обычный 3 9 5 3 5" xfId="62182"/>
    <cellStyle name="Обычный 3 9 5 4" xfId="62183"/>
    <cellStyle name="Обычный 3 9 5 4 2" xfId="62184"/>
    <cellStyle name="Обычный 3 9 5 4 2 2" xfId="62185"/>
    <cellStyle name="Обычный 3 9 5 4 2 2 2" xfId="62186"/>
    <cellStyle name="Обычный 3 9 5 4 2 2 2 2" xfId="62187"/>
    <cellStyle name="Обычный 3 9 5 4 2 2 3" xfId="62188"/>
    <cellStyle name="Обычный 3 9 5 4 2 3" xfId="62189"/>
    <cellStyle name="Обычный 3 9 5 4 2 3 2" xfId="62190"/>
    <cellStyle name="Обычный 3 9 5 4 2 4" xfId="62191"/>
    <cellStyle name="Обычный 3 9 5 4 3" xfId="62192"/>
    <cellStyle name="Обычный 3 9 5 4 3 2" xfId="62193"/>
    <cellStyle name="Обычный 3 9 5 4 3 2 2" xfId="62194"/>
    <cellStyle name="Обычный 3 9 5 4 3 3" xfId="62195"/>
    <cellStyle name="Обычный 3 9 5 4 4" xfId="62196"/>
    <cellStyle name="Обычный 3 9 5 4 4 2" xfId="62197"/>
    <cellStyle name="Обычный 3 9 5 4 5" xfId="62198"/>
    <cellStyle name="Обычный 3 9 5 5" xfId="62199"/>
    <cellStyle name="Обычный 3 9 5 5 2" xfId="62200"/>
    <cellStyle name="Обычный 3 9 5 5 2 2" xfId="62201"/>
    <cellStyle name="Обычный 3 9 5 5 2 2 2" xfId="62202"/>
    <cellStyle name="Обычный 3 9 5 5 2 3" xfId="62203"/>
    <cellStyle name="Обычный 3 9 5 5 3" xfId="62204"/>
    <cellStyle name="Обычный 3 9 5 5 3 2" xfId="62205"/>
    <cellStyle name="Обычный 3 9 5 5 4" xfId="62206"/>
    <cellStyle name="Обычный 3 9 5 6" xfId="62207"/>
    <cellStyle name="Обычный 3 9 5 6 2" xfId="62208"/>
    <cellStyle name="Обычный 3 9 5 6 2 2" xfId="62209"/>
    <cellStyle name="Обычный 3 9 5 6 3" xfId="62210"/>
    <cellStyle name="Обычный 3 9 5 7" xfId="62211"/>
    <cellStyle name="Обычный 3 9 5 7 2" xfId="62212"/>
    <cellStyle name="Обычный 3 9 5 8" xfId="62213"/>
    <cellStyle name="Обычный 3 9 50" xfId="62214"/>
    <cellStyle name="Обычный 3 9 50 2" xfId="62215"/>
    <cellStyle name="Обычный 3 9 50 2 2" xfId="62216"/>
    <cellStyle name="Обычный 3 9 50 2 2 2" xfId="62217"/>
    <cellStyle name="Обычный 3 9 50 2 2 2 2" xfId="62218"/>
    <cellStyle name="Обычный 3 9 50 2 2 3" xfId="62219"/>
    <cellStyle name="Обычный 3 9 50 2 3" xfId="62220"/>
    <cellStyle name="Обычный 3 9 50 2 3 2" xfId="62221"/>
    <cellStyle name="Обычный 3 9 50 2 4" xfId="62222"/>
    <cellStyle name="Обычный 3 9 50 3" xfId="62223"/>
    <cellStyle name="Обычный 3 9 50 3 2" xfId="62224"/>
    <cellStyle name="Обычный 3 9 50 3 2 2" xfId="62225"/>
    <cellStyle name="Обычный 3 9 50 3 3" xfId="62226"/>
    <cellStyle name="Обычный 3 9 50 4" xfId="62227"/>
    <cellStyle name="Обычный 3 9 50 4 2" xfId="62228"/>
    <cellStyle name="Обычный 3 9 50 5" xfId="62229"/>
    <cellStyle name="Обычный 3 9 51" xfId="62230"/>
    <cellStyle name="Обычный 3 9 51 2" xfId="62231"/>
    <cellStyle name="Обычный 3 9 51 2 2" xfId="62232"/>
    <cellStyle name="Обычный 3 9 51 2 2 2" xfId="62233"/>
    <cellStyle name="Обычный 3 9 51 2 3" xfId="62234"/>
    <cellStyle name="Обычный 3 9 51 3" xfId="62235"/>
    <cellStyle name="Обычный 3 9 51 3 2" xfId="62236"/>
    <cellStyle name="Обычный 3 9 51 4" xfId="62237"/>
    <cellStyle name="Обычный 3 9 52" xfId="62238"/>
    <cellStyle name="Обычный 3 9 52 2" xfId="62239"/>
    <cellStyle name="Обычный 3 9 52 2 2" xfId="62240"/>
    <cellStyle name="Обычный 3 9 52 3" xfId="62241"/>
    <cellStyle name="Обычный 3 9 53" xfId="62242"/>
    <cellStyle name="Обычный 3 9 53 2" xfId="62243"/>
    <cellStyle name="Обычный 3 9 54" xfId="62244"/>
    <cellStyle name="Обычный 3 9 6" xfId="62245"/>
    <cellStyle name="Обычный 3 9 6 2" xfId="62246"/>
    <cellStyle name="Обычный 3 9 6 2 2" xfId="62247"/>
    <cellStyle name="Обычный 3 9 6 2 2 2" xfId="62248"/>
    <cellStyle name="Обычный 3 9 6 2 2 2 2" xfId="62249"/>
    <cellStyle name="Обычный 3 9 6 2 2 2 2 2" xfId="62250"/>
    <cellStyle name="Обычный 3 9 6 2 2 2 2 2 2" xfId="62251"/>
    <cellStyle name="Обычный 3 9 6 2 2 2 2 3" xfId="62252"/>
    <cellStyle name="Обычный 3 9 6 2 2 2 3" xfId="62253"/>
    <cellStyle name="Обычный 3 9 6 2 2 2 3 2" xfId="62254"/>
    <cellStyle name="Обычный 3 9 6 2 2 2 4" xfId="62255"/>
    <cellStyle name="Обычный 3 9 6 2 2 3" xfId="62256"/>
    <cellStyle name="Обычный 3 9 6 2 2 3 2" xfId="62257"/>
    <cellStyle name="Обычный 3 9 6 2 2 3 2 2" xfId="62258"/>
    <cellStyle name="Обычный 3 9 6 2 2 3 3" xfId="62259"/>
    <cellStyle name="Обычный 3 9 6 2 2 4" xfId="62260"/>
    <cellStyle name="Обычный 3 9 6 2 2 4 2" xfId="62261"/>
    <cellStyle name="Обычный 3 9 6 2 2 5" xfId="62262"/>
    <cellStyle name="Обычный 3 9 6 2 3" xfId="62263"/>
    <cellStyle name="Обычный 3 9 6 2 3 2" xfId="62264"/>
    <cellStyle name="Обычный 3 9 6 2 3 2 2" xfId="62265"/>
    <cellStyle name="Обычный 3 9 6 2 3 2 2 2" xfId="62266"/>
    <cellStyle name="Обычный 3 9 6 2 3 2 2 2 2" xfId="62267"/>
    <cellStyle name="Обычный 3 9 6 2 3 2 2 3" xfId="62268"/>
    <cellStyle name="Обычный 3 9 6 2 3 2 3" xfId="62269"/>
    <cellStyle name="Обычный 3 9 6 2 3 2 3 2" xfId="62270"/>
    <cellStyle name="Обычный 3 9 6 2 3 2 4" xfId="62271"/>
    <cellStyle name="Обычный 3 9 6 2 3 3" xfId="62272"/>
    <cellStyle name="Обычный 3 9 6 2 3 3 2" xfId="62273"/>
    <cellStyle name="Обычный 3 9 6 2 3 3 2 2" xfId="62274"/>
    <cellStyle name="Обычный 3 9 6 2 3 3 3" xfId="62275"/>
    <cellStyle name="Обычный 3 9 6 2 3 4" xfId="62276"/>
    <cellStyle name="Обычный 3 9 6 2 3 4 2" xfId="62277"/>
    <cellStyle name="Обычный 3 9 6 2 3 5" xfId="62278"/>
    <cellStyle name="Обычный 3 9 6 2 4" xfId="62279"/>
    <cellStyle name="Обычный 3 9 6 2 4 2" xfId="62280"/>
    <cellStyle name="Обычный 3 9 6 2 4 2 2" xfId="62281"/>
    <cellStyle name="Обычный 3 9 6 2 4 2 2 2" xfId="62282"/>
    <cellStyle name="Обычный 3 9 6 2 4 2 3" xfId="62283"/>
    <cellStyle name="Обычный 3 9 6 2 4 3" xfId="62284"/>
    <cellStyle name="Обычный 3 9 6 2 4 3 2" xfId="62285"/>
    <cellStyle name="Обычный 3 9 6 2 4 4" xfId="62286"/>
    <cellStyle name="Обычный 3 9 6 2 5" xfId="62287"/>
    <cellStyle name="Обычный 3 9 6 2 5 2" xfId="62288"/>
    <cellStyle name="Обычный 3 9 6 2 5 2 2" xfId="62289"/>
    <cellStyle name="Обычный 3 9 6 2 5 3" xfId="62290"/>
    <cellStyle name="Обычный 3 9 6 2 6" xfId="62291"/>
    <cellStyle name="Обычный 3 9 6 2 6 2" xfId="62292"/>
    <cellStyle name="Обычный 3 9 6 2 7" xfId="62293"/>
    <cellStyle name="Обычный 3 9 6 3" xfId="62294"/>
    <cellStyle name="Обычный 3 9 6 3 2" xfId="62295"/>
    <cellStyle name="Обычный 3 9 6 3 2 2" xfId="62296"/>
    <cellStyle name="Обычный 3 9 6 3 2 2 2" xfId="62297"/>
    <cellStyle name="Обычный 3 9 6 3 2 2 2 2" xfId="62298"/>
    <cellStyle name="Обычный 3 9 6 3 2 2 3" xfId="62299"/>
    <cellStyle name="Обычный 3 9 6 3 2 3" xfId="62300"/>
    <cellStyle name="Обычный 3 9 6 3 2 3 2" xfId="62301"/>
    <cellStyle name="Обычный 3 9 6 3 2 4" xfId="62302"/>
    <cellStyle name="Обычный 3 9 6 3 3" xfId="62303"/>
    <cellStyle name="Обычный 3 9 6 3 3 2" xfId="62304"/>
    <cellStyle name="Обычный 3 9 6 3 3 2 2" xfId="62305"/>
    <cellStyle name="Обычный 3 9 6 3 3 3" xfId="62306"/>
    <cellStyle name="Обычный 3 9 6 3 4" xfId="62307"/>
    <cellStyle name="Обычный 3 9 6 3 4 2" xfId="62308"/>
    <cellStyle name="Обычный 3 9 6 3 5" xfId="62309"/>
    <cellStyle name="Обычный 3 9 6 4" xfId="62310"/>
    <cellStyle name="Обычный 3 9 6 4 2" xfId="62311"/>
    <cellStyle name="Обычный 3 9 6 4 2 2" xfId="62312"/>
    <cellStyle name="Обычный 3 9 6 4 2 2 2" xfId="62313"/>
    <cellStyle name="Обычный 3 9 6 4 2 2 2 2" xfId="62314"/>
    <cellStyle name="Обычный 3 9 6 4 2 2 3" xfId="62315"/>
    <cellStyle name="Обычный 3 9 6 4 2 3" xfId="62316"/>
    <cellStyle name="Обычный 3 9 6 4 2 3 2" xfId="62317"/>
    <cellStyle name="Обычный 3 9 6 4 2 4" xfId="62318"/>
    <cellStyle name="Обычный 3 9 6 4 3" xfId="62319"/>
    <cellStyle name="Обычный 3 9 6 4 3 2" xfId="62320"/>
    <cellStyle name="Обычный 3 9 6 4 3 2 2" xfId="62321"/>
    <cellStyle name="Обычный 3 9 6 4 3 3" xfId="62322"/>
    <cellStyle name="Обычный 3 9 6 4 4" xfId="62323"/>
    <cellStyle name="Обычный 3 9 6 4 4 2" xfId="62324"/>
    <cellStyle name="Обычный 3 9 6 4 5" xfId="62325"/>
    <cellStyle name="Обычный 3 9 6 5" xfId="62326"/>
    <cellStyle name="Обычный 3 9 6 5 2" xfId="62327"/>
    <cellStyle name="Обычный 3 9 6 5 2 2" xfId="62328"/>
    <cellStyle name="Обычный 3 9 6 5 2 2 2" xfId="62329"/>
    <cellStyle name="Обычный 3 9 6 5 2 3" xfId="62330"/>
    <cellStyle name="Обычный 3 9 6 5 3" xfId="62331"/>
    <cellStyle name="Обычный 3 9 6 5 3 2" xfId="62332"/>
    <cellStyle name="Обычный 3 9 6 5 4" xfId="62333"/>
    <cellStyle name="Обычный 3 9 6 6" xfId="62334"/>
    <cellStyle name="Обычный 3 9 6 6 2" xfId="62335"/>
    <cellStyle name="Обычный 3 9 6 6 2 2" xfId="62336"/>
    <cellStyle name="Обычный 3 9 6 6 3" xfId="62337"/>
    <cellStyle name="Обычный 3 9 6 7" xfId="62338"/>
    <cellStyle name="Обычный 3 9 6 7 2" xfId="62339"/>
    <cellStyle name="Обычный 3 9 6 8" xfId="62340"/>
    <cellStyle name="Обычный 3 9 7" xfId="62341"/>
    <cellStyle name="Обычный 3 9 7 2" xfId="62342"/>
    <cellStyle name="Обычный 3 9 7 2 2" xfId="62343"/>
    <cellStyle name="Обычный 3 9 7 2 2 2" xfId="62344"/>
    <cellStyle name="Обычный 3 9 7 2 2 2 2" xfId="62345"/>
    <cellStyle name="Обычный 3 9 7 2 2 2 2 2" xfId="62346"/>
    <cellStyle name="Обычный 3 9 7 2 2 2 2 2 2" xfId="62347"/>
    <cellStyle name="Обычный 3 9 7 2 2 2 2 3" xfId="62348"/>
    <cellStyle name="Обычный 3 9 7 2 2 2 3" xfId="62349"/>
    <cellStyle name="Обычный 3 9 7 2 2 2 3 2" xfId="62350"/>
    <cellStyle name="Обычный 3 9 7 2 2 2 4" xfId="62351"/>
    <cellStyle name="Обычный 3 9 7 2 2 3" xfId="62352"/>
    <cellStyle name="Обычный 3 9 7 2 2 3 2" xfId="62353"/>
    <cellStyle name="Обычный 3 9 7 2 2 3 2 2" xfId="62354"/>
    <cellStyle name="Обычный 3 9 7 2 2 3 3" xfId="62355"/>
    <cellStyle name="Обычный 3 9 7 2 2 4" xfId="62356"/>
    <cellStyle name="Обычный 3 9 7 2 2 4 2" xfId="62357"/>
    <cellStyle name="Обычный 3 9 7 2 2 5" xfId="62358"/>
    <cellStyle name="Обычный 3 9 7 2 3" xfId="62359"/>
    <cellStyle name="Обычный 3 9 7 2 3 2" xfId="62360"/>
    <cellStyle name="Обычный 3 9 7 2 3 2 2" xfId="62361"/>
    <cellStyle name="Обычный 3 9 7 2 3 2 2 2" xfId="62362"/>
    <cellStyle name="Обычный 3 9 7 2 3 2 2 2 2" xfId="62363"/>
    <cellStyle name="Обычный 3 9 7 2 3 2 2 3" xfId="62364"/>
    <cellStyle name="Обычный 3 9 7 2 3 2 3" xfId="62365"/>
    <cellStyle name="Обычный 3 9 7 2 3 2 3 2" xfId="62366"/>
    <cellStyle name="Обычный 3 9 7 2 3 2 4" xfId="62367"/>
    <cellStyle name="Обычный 3 9 7 2 3 3" xfId="62368"/>
    <cellStyle name="Обычный 3 9 7 2 3 3 2" xfId="62369"/>
    <cellStyle name="Обычный 3 9 7 2 3 3 2 2" xfId="62370"/>
    <cellStyle name="Обычный 3 9 7 2 3 3 3" xfId="62371"/>
    <cellStyle name="Обычный 3 9 7 2 3 4" xfId="62372"/>
    <cellStyle name="Обычный 3 9 7 2 3 4 2" xfId="62373"/>
    <cellStyle name="Обычный 3 9 7 2 3 5" xfId="62374"/>
    <cellStyle name="Обычный 3 9 7 2 4" xfId="62375"/>
    <cellStyle name="Обычный 3 9 7 2 4 2" xfId="62376"/>
    <cellStyle name="Обычный 3 9 7 2 4 2 2" xfId="62377"/>
    <cellStyle name="Обычный 3 9 7 2 4 2 2 2" xfId="62378"/>
    <cellStyle name="Обычный 3 9 7 2 4 2 3" xfId="62379"/>
    <cellStyle name="Обычный 3 9 7 2 4 3" xfId="62380"/>
    <cellStyle name="Обычный 3 9 7 2 4 3 2" xfId="62381"/>
    <cellStyle name="Обычный 3 9 7 2 4 4" xfId="62382"/>
    <cellStyle name="Обычный 3 9 7 2 5" xfId="62383"/>
    <cellStyle name="Обычный 3 9 7 2 5 2" xfId="62384"/>
    <cellStyle name="Обычный 3 9 7 2 5 2 2" xfId="62385"/>
    <cellStyle name="Обычный 3 9 7 2 5 3" xfId="62386"/>
    <cellStyle name="Обычный 3 9 7 2 6" xfId="62387"/>
    <cellStyle name="Обычный 3 9 7 2 6 2" xfId="62388"/>
    <cellStyle name="Обычный 3 9 7 2 7" xfId="62389"/>
    <cellStyle name="Обычный 3 9 7 3" xfId="62390"/>
    <cellStyle name="Обычный 3 9 7 3 2" xfId="62391"/>
    <cellStyle name="Обычный 3 9 7 3 2 2" xfId="62392"/>
    <cellStyle name="Обычный 3 9 7 3 2 2 2" xfId="62393"/>
    <cellStyle name="Обычный 3 9 7 3 2 2 2 2" xfId="62394"/>
    <cellStyle name="Обычный 3 9 7 3 2 2 3" xfId="62395"/>
    <cellStyle name="Обычный 3 9 7 3 2 3" xfId="62396"/>
    <cellStyle name="Обычный 3 9 7 3 2 3 2" xfId="62397"/>
    <cellStyle name="Обычный 3 9 7 3 2 4" xfId="62398"/>
    <cellStyle name="Обычный 3 9 7 3 3" xfId="62399"/>
    <cellStyle name="Обычный 3 9 7 3 3 2" xfId="62400"/>
    <cellStyle name="Обычный 3 9 7 3 3 2 2" xfId="62401"/>
    <cellStyle name="Обычный 3 9 7 3 3 3" xfId="62402"/>
    <cellStyle name="Обычный 3 9 7 3 4" xfId="62403"/>
    <cellStyle name="Обычный 3 9 7 3 4 2" xfId="62404"/>
    <cellStyle name="Обычный 3 9 7 3 5" xfId="62405"/>
    <cellStyle name="Обычный 3 9 7 4" xfId="62406"/>
    <cellStyle name="Обычный 3 9 7 4 2" xfId="62407"/>
    <cellStyle name="Обычный 3 9 7 4 2 2" xfId="62408"/>
    <cellStyle name="Обычный 3 9 7 4 2 2 2" xfId="62409"/>
    <cellStyle name="Обычный 3 9 7 4 2 2 2 2" xfId="62410"/>
    <cellStyle name="Обычный 3 9 7 4 2 2 3" xfId="62411"/>
    <cellStyle name="Обычный 3 9 7 4 2 3" xfId="62412"/>
    <cellStyle name="Обычный 3 9 7 4 2 3 2" xfId="62413"/>
    <cellStyle name="Обычный 3 9 7 4 2 4" xfId="62414"/>
    <cellStyle name="Обычный 3 9 7 4 3" xfId="62415"/>
    <cellStyle name="Обычный 3 9 7 4 3 2" xfId="62416"/>
    <cellStyle name="Обычный 3 9 7 4 3 2 2" xfId="62417"/>
    <cellStyle name="Обычный 3 9 7 4 3 3" xfId="62418"/>
    <cellStyle name="Обычный 3 9 7 4 4" xfId="62419"/>
    <cellStyle name="Обычный 3 9 7 4 4 2" xfId="62420"/>
    <cellStyle name="Обычный 3 9 7 4 5" xfId="62421"/>
    <cellStyle name="Обычный 3 9 7 5" xfId="62422"/>
    <cellStyle name="Обычный 3 9 7 5 2" xfId="62423"/>
    <cellStyle name="Обычный 3 9 7 5 2 2" xfId="62424"/>
    <cellStyle name="Обычный 3 9 7 5 2 2 2" xfId="62425"/>
    <cellStyle name="Обычный 3 9 7 5 2 3" xfId="62426"/>
    <cellStyle name="Обычный 3 9 7 5 3" xfId="62427"/>
    <cellStyle name="Обычный 3 9 7 5 3 2" xfId="62428"/>
    <cellStyle name="Обычный 3 9 7 5 4" xfId="62429"/>
    <cellStyle name="Обычный 3 9 7 6" xfId="62430"/>
    <cellStyle name="Обычный 3 9 7 6 2" xfId="62431"/>
    <cellStyle name="Обычный 3 9 7 6 2 2" xfId="62432"/>
    <cellStyle name="Обычный 3 9 7 6 3" xfId="62433"/>
    <cellStyle name="Обычный 3 9 7 7" xfId="62434"/>
    <cellStyle name="Обычный 3 9 7 7 2" xfId="62435"/>
    <cellStyle name="Обычный 3 9 7 8" xfId="62436"/>
    <cellStyle name="Обычный 3 9 8" xfId="62437"/>
    <cellStyle name="Обычный 3 9 8 2" xfId="62438"/>
    <cellStyle name="Обычный 3 9 8 2 2" xfId="62439"/>
    <cellStyle name="Обычный 3 9 8 2 2 2" xfId="62440"/>
    <cellStyle name="Обычный 3 9 8 2 2 2 2" xfId="62441"/>
    <cellStyle name="Обычный 3 9 8 2 2 2 2 2" xfId="62442"/>
    <cellStyle name="Обычный 3 9 8 2 2 2 2 2 2" xfId="62443"/>
    <cellStyle name="Обычный 3 9 8 2 2 2 2 3" xfId="62444"/>
    <cellStyle name="Обычный 3 9 8 2 2 2 3" xfId="62445"/>
    <cellStyle name="Обычный 3 9 8 2 2 2 3 2" xfId="62446"/>
    <cellStyle name="Обычный 3 9 8 2 2 2 4" xfId="62447"/>
    <cellStyle name="Обычный 3 9 8 2 2 3" xfId="62448"/>
    <cellStyle name="Обычный 3 9 8 2 2 3 2" xfId="62449"/>
    <cellStyle name="Обычный 3 9 8 2 2 3 2 2" xfId="62450"/>
    <cellStyle name="Обычный 3 9 8 2 2 3 3" xfId="62451"/>
    <cellStyle name="Обычный 3 9 8 2 2 4" xfId="62452"/>
    <cellStyle name="Обычный 3 9 8 2 2 4 2" xfId="62453"/>
    <cellStyle name="Обычный 3 9 8 2 2 5" xfId="62454"/>
    <cellStyle name="Обычный 3 9 8 2 3" xfId="62455"/>
    <cellStyle name="Обычный 3 9 8 2 3 2" xfId="62456"/>
    <cellStyle name="Обычный 3 9 8 2 3 2 2" xfId="62457"/>
    <cellStyle name="Обычный 3 9 8 2 3 2 2 2" xfId="62458"/>
    <cellStyle name="Обычный 3 9 8 2 3 2 2 2 2" xfId="62459"/>
    <cellStyle name="Обычный 3 9 8 2 3 2 2 3" xfId="62460"/>
    <cellStyle name="Обычный 3 9 8 2 3 2 3" xfId="62461"/>
    <cellStyle name="Обычный 3 9 8 2 3 2 3 2" xfId="62462"/>
    <cellStyle name="Обычный 3 9 8 2 3 2 4" xfId="62463"/>
    <cellStyle name="Обычный 3 9 8 2 3 3" xfId="62464"/>
    <cellStyle name="Обычный 3 9 8 2 3 3 2" xfId="62465"/>
    <cellStyle name="Обычный 3 9 8 2 3 3 2 2" xfId="62466"/>
    <cellStyle name="Обычный 3 9 8 2 3 3 3" xfId="62467"/>
    <cellStyle name="Обычный 3 9 8 2 3 4" xfId="62468"/>
    <cellStyle name="Обычный 3 9 8 2 3 4 2" xfId="62469"/>
    <cellStyle name="Обычный 3 9 8 2 3 5" xfId="62470"/>
    <cellStyle name="Обычный 3 9 8 2 4" xfId="62471"/>
    <cellStyle name="Обычный 3 9 8 2 4 2" xfId="62472"/>
    <cellStyle name="Обычный 3 9 8 2 4 2 2" xfId="62473"/>
    <cellStyle name="Обычный 3 9 8 2 4 2 2 2" xfId="62474"/>
    <cellStyle name="Обычный 3 9 8 2 4 2 3" xfId="62475"/>
    <cellStyle name="Обычный 3 9 8 2 4 3" xfId="62476"/>
    <cellStyle name="Обычный 3 9 8 2 4 3 2" xfId="62477"/>
    <cellStyle name="Обычный 3 9 8 2 4 4" xfId="62478"/>
    <cellStyle name="Обычный 3 9 8 2 5" xfId="62479"/>
    <cellStyle name="Обычный 3 9 8 2 5 2" xfId="62480"/>
    <cellStyle name="Обычный 3 9 8 2 5 2 2" xfId="62481"/>
    <cellStyle name="Обычный 3 9 8 2 5 3" xfId="62482"/>
    <cellStyle name="Обычный 3 9 8 2 6" xfId="62483"/>
    <cellStyle name="Обычный 3 9 8 2 6 2" xfId="62484"/>
    <cellStyle name="Обычный 3 9 8 2 7" xfId="62485"/>
    <cellStyle name="Обычный 3 9 8 3" xfId="62486"/>
    <cellStyle name="Обычный 3 9 8 3 2" xfId="62487"/>
    <cellStyle name="Обычный 3 9 8 3 2 2" xfId="62488"/>
    <cellStyle name="Обычный 3 9 8 3 2 2 2" xfId="62489"/>
    <cellStyle name="Обычный 3 9 8 3 2 2 2 2" xfId="62490"/>
    <cellStyle name="Обычный 3 9 8 3 2 2 3" xfId="62491"/>
    <cellStyle name="Обычный 3 9 8 3 2 3" xfId="62492"/>
    <cellStyle name="Обычный 3 9 8 3 2 3 2" xfId="62493"/>
    <cellStyle name="Обычный 3 9 8 3 2 4" xfId="62494"/>
    <cellStyle name="Обычный 3 9 8 3 3" xfId="62495"/>
    <cellStyle name="Обычный 3 9 8 3 3 2" xfId="62496"/>
    <cellStyle name="Обычный 3 9 8 3 3 2 2" xfId="62497"/>
    <cellStyle name="Обычный 3 9 8 3 3 3" xfId="62498"/>
    <cellStyle name="Обычный 3 9 8 3 4" xfId="62499"/>
    <cellStyle name="Обычный 3 9 8 3 4 2" xfId="62500"/>
    <cellStyle name="Обычный 3 9 8 3 5" xfId="62501"/>
    <cellStyle name="Обычный 3 9 8 4" xfId="62502"/>
    <cellStyle name="Обычный 3 9 8 4 2" xfId="62503"/>
    <cellStyle name="Обычный 3 9 8 4 2 2" xfId="62504"/>
    <cellStyle name="Обычный 3 9 8 4 2 2 2" xfId="62505"/>
    <cellStyle name="Обычный 3 9 8 4 2 2 2 2" xfId="62506"/>
    <cellStyle name="Обычный 3 9 8 4 2 2 3" xfId="62507"/>
    <cellStyle name="Обычный 3 9 8 4 2 3" xfId="62508"/>
    <cellStyle name="Обычный 3 9 8 4 2 3 2" xfId="62509"/>
    <cellStyle name="Обычный 3 9 8 4 2 4" xfId="62510"/>
    <cellStyle name="Обычный 3 9 8 4 3" xfId="62511"/>
    <cellStyle name="Обычный 3 9 8 4 3 2" xfId="62512"/>
    <cellStyle name="Обычный 3 9 8 4 3 2 2" xfId="62513"/>
    <cellStyle name="Обычный 3 9 8 4 3 3" xfId="62514"/>
    <cellStyle name="Обычный 3 9 8 4 4" xfId="62515"/>
    <cellStyle name="Обычный 3 9 8 4 4 2" xfId="62516"/>
    <cellStyle name="Обычный 3 9 8 4 5" xfId="62517"/>
    <cellStyle name="Обычный 3 9 8 5" xfId="62518"/>
    <cellStyle name="Обычный 3 9 8 5 2" xfId="62519"/>
    <cellStyle name="Обычный 3 9 8 5 2 2" xfId="62520"/>
    <cellStyle name="Обычный 3 9 8 5 2 2 2" xfId="62521"/>
    <cellStyle name="Обычный 3 9 8 5 2 3" xfId="62522"/>
    <cellStyle name="Обычный 3 9 8 5 3" xfId="62523"/>
    <cellStyle name="Обычный 3 9 8 5 3 2" xfId="62524"/>
    <cellStyle name="Обычный 3 9 8 5 4" xfId="62525"/>
    <cellStyle name="Обычный 3 9 8 6" xfId="62526"/>
    <cellStyle name="Обычный 3 9 8 6 2" xfId="62527"/>
    <cellStyle name="Обычный 3 9 8 6 2 2" xfId="62528"/>
    <cellStyle name="Обычный 3 9 8 6 3" xfId="62529"/>
    <cellStyle name="Обычный 3 9 8 7" xfId="62530"/>
    <cellStyle name="Обычный 3 9 8 7 2" xfId="62531"/>
    <cellStyle name="Обычный 3 9 8 8" xfId="62532"/>
    <cellStyle name="Обычный 3 9 9" xfId="62533"/>
    <cellStyle name="Обычный 3 9 9 2" xfId="62534"/>
    <cellStyle name="Обычный 3 9 9 2 2" xfId="62535"/>
    <cellStyle name="Обычный 3 9 9 2 2 2" xfId="62536"/>
    <cellStyle name="Обычный 3 9 9 2 2 2 2" xfId="62537"/>
    <cellStyle name="Обычный 3 9 9 2 2 2 2 2" xfId="62538"/>
    <cellStyle name="Обычный 3 9 9 2 2 2 2 2 2" xfId="62539"/>
    <cellStyle name="Обычный 3 9 9 2 2 2 2 3" xfId="62540"/>
    <cellStyle name="Обычный 3 9 9 2 2 2 3" xfId="62541"/>
    <cellStyle name="Обычный 3 9 9 2 2 2 3 2" xfId="62542"/>
    <cellStyle name="Обычный 3 9 9 2 2 2 4" xfId="62543"/>
    <cellStyle name="Обычный 3 9 9 2 2 3" xfId="62544"/>
    <cellStyle name="Обычный 3 9 9 2 2 3 2" xfId="62545"/>
    <cellStyle name="Обычный 3 9 9 2 2 3 2 2" xfId="62546"/>
    <cellStyle name="Обычный 3 9 9 2 2 3 3" xfId="62547"/>
    <cellStyle name="Обычный 3 9 9 2 2 4" xfId="62548"/>
    <cellStyle name="Обычный 3 9 9 2 2 4 2" xfId="62549"/>
    <cellStyle name="Обычный 3 9 9 2 2 5" xfId="62550"/>
    <cellStyle name="Обычный 3 9 9 2 3" xfId="62551"/>
    <cellStyle name="Обычный 3 9 9 2 3 2" xfId="62552"/>
    <cellStyle name="Обычный 3 9 9 2 3 2 2" xfId="62553"/>
    <cellStyle name="Обычный 3 9 9 2 3 2 2 2" xfId="62554"/>
    <cellStyle name="Обычный 3 9 9 2 3 2 2 2 2" xfId="62555"/>
    <cellStyle name="Обычный 3 9 9 2 3 2 2 3" xfId="62556"/>
    <cellStyle name="Обычный 3 9 9 2 3 2 3" xfId="62557"/>
    <cellStyle name="Обычный 3 9 9 2 3 2 3 2" xfId="62558"/>
    <cellStyle name="Обычный 3 9 9 2 3 2 4" xfId="62559"/>
    <cellStyle name="Обычный 3 9 9 2 3 3" xfId="62560"/>
    <cellStyle name="Обычный 3 9 9 2 3 3 2" xfId="62561"/>
    <cellStyle name="Обычный 3 9 9 2 3 3 2 2" xfId="62562"/>
    <cellStyle name="Обычный 3 9 9 2 3 3 3" xfId="62563"/>
    <cellStyle name="Обычный 3 9 9 2 3 4" xfId="62564"/>
    <cellStyle name="Обычный 3 9 9 2 3 4 2" xfId="62565"/>
    <cellStyle name="Обычный 3 9 9 2 3 5" xfId="62566"/>
    <cellStyle name="Обычный 3 9 9 2 4" xfId="62567"/>
    <cellStyle name="Обычный 3 9 9 2 4 2" xfId="62568"/>
    <cellStyle name="Обычный 3 9 9 2 4 2 2" xfId="62569"/>
    <cellStyle name="Обычный 3 9 9 2 4 2 2 2" xfId="62570"/>
    <cellStyle name="Обычный 3 9 9 2 4 2 3" xfId="62571"/>
    <cellStyle name="Обычный 3 9 9 2 4 3" xfId="62572"/>
    <cellStyle name="Обычный 3 9 9 2 4 3 2" xfId="62573"/>
    <cellStyle name="Обычный 3 9 9 2 4 4" xfId="62574"/>
    <cellStyle name="Обычный 3 9 9 2 5" xfId="62575"/>
    <cellStyle name="Обычный 3 9 9 2 5 2" xfId="62576"/>
    <cellStyle name="Обычный 3 9 9 2 5 2 2" xfId="62577"/>
    <cellStyle name="Обычный 3 9 9 2 5 3" xfId="62578"/>
    <cellStyle name="Обычный 3 9 9 2 6" xfId="62579"/>
    <cellStyle name="Обычный 3 9 9 2 6 2" xfId="62580"/>
    <cellStyle name="Обычный 3 9 9 2 7" xfId="62581"/>
    <cellStyle name="Обычный 3 9 9 3" xfId="62582"/>
    <cellStyle name="Обычный 3 9 9 3 2" xfId="62583"/>
    <cellStyle name="Обычный 3 9 9 3 2 2" xfId="62584"/>
    <cellStyle name="Обычный 3 9 9 3 2 2 2" xfId="62585"/>
    <cellStyle name="Обычный 3 9 9 3 2 2 2 2" xfId="62586"/>
    <cellStyle name="Обычный 3 9 9 3 2 2 3" xfId="62587"/>
    <cellStyle name="Обычный 3 9 9 3 2 3" xfId="62588"/>
    <cellStyle name="Обычный 3 9 9 3 2 3 2" xfId="62589"/>
    <cellStyle name="Обычный 3 9 9 3 2 4" xfId="62590"/>
    <cellStyle name="Обычный 3 9 9 3 3" xfId="62591"/>
    <cellStyle name="Обычный 3 9 9 3 3 2" xfId="62592"/>
    <cellStyle name="Обычный 3 9 9 3 3 2 2" xfId="62593"/>
    <cellStyle name="Обычный 3 9 9 3 3 3" xfId="62594"/>
    <cellStyle name="Обычный 3 9 9 3 4" xfId="62595"/>
    <cellStyle name="Обычный 3 9 9 3 4 2" xfId="62596"/>
    <cellStyle name="Обычный 3 9 9 3 5" xfId="62597"/>
    <cellStyle name="Обычный 3 9 9 4" xfId="62598"/>
    <cellStyle name="Обычный 3 9 9 4 2" xfId="62599"/>
    <cellStyle name="Обычный 3 9 9 4 2 2" xfId="62600"/>
    <cellStyle name="Обычный 3 9 9 4 2 2 2" xfId="62601"/>
    <cellStyle name="Обычный 3 9 9 4 2 2 2 2" xfId="62602"/>
    <cellStyle name="Обычный 3 9 9 4 2 2 3" xfId="62603"/>
    <cellStyle name="Обычный 3 9 9 4 2 3" xfId="62604"/>
    <cellStyle name="Обычный 3 9 9 4 2 3 2" xfId="62605"/>
    <cellStyle name="Обычный 3 9 9 4 2 4" xfId="62606"/>
    <cellStyle name="Обычный 3 9 9 4 3" xfId="62607"/>
    <cellStyle name="Обычный 3 9 9 4 3 2" xfId="62608"/>
    <cellStyle name="Обычный 3 9 9 4 3 2 2" xfId="62609"/>
    <cellStyle name="Обычный 3 9 9 4 3 3" xfId="62610"/>
    <cellStyle name="Обычный 3 9 9 4 4" xfId="62611"/>
    <cellStyle name="Обычный 3 9 9 4 4 2" xfId="62612"/>
    <cellStyle name="Обычный 3 9 9 4 5" xfId="62613"/>
    <cellStyle name="Обычный 3 9 9 5" xfId="62614"/>
    <cellStyle name="Обычный 3 9 9 5 2" xfId="62615"/>
    <cellStyle name="Обычный 3 9 9 5 2 2" xfId="62616"/>
    <cellStyle name="Обычный 3 9 9 5 2 2 2" xfId="62617"/>
    <cellStyle name="Обычный 3 9 9 5 2 3" xfId="62618"/>
    <cellStyle name="Обычный 3 9 9 5 3" xfId="62619"/>
    <cellStyle name="Обычный 3 9 9 5 3 2" xfId="62620"/>
    <cellStyle name="Обычный 3 9 9 5 4" xfId="62621"/>
    <cellStyle name="Обычный 3 9 9 6" xfId="62622"/>
    <cellStyle name="Обычный 3 9 9 6 2" xfId="62623"/>
    <cellStyle name="Обычный 3 9 9 6 2 2" xfId="62624"/>
    <cellStyle name="Обычный 3 9 9 6 3" xfId="62625"/>
    <cellStyle name="Обычный 3 9 9 7" xfId="62626"/>
    <cellStyle name="Обычный 3 9 9 7 2" xfId="62627"/>
    <cellStyle name="Обычный 3 9 9 8" xfId="62628"/>
    <cellStyle name="Обычный 3_Предложения по корректировке программы реновации (с учетом реновации за счет аморт)" xfId="62638"/>
    <cellStyle name="Обычный 30" xfId="62629"/>
    <cellStyle name="Обычный 31" xfId="62630"/>
    <cellStyle name="Обычный 32" xfId="62631"/>
    <cellStyle name="Обычный 33" xfId="62632"/>
    <cellStyle name="Обычный 34" xfId="62633"/>
    <cellStyle name="Обычный 35" xfId="62634"/>
    <cellStyle name="Обычный 35 2" xfId="62635"/>
    <cellStyle name="Обычный 36" xfId="62636"/>
    <cellStyle name="Обычный 36 2" xfId="62637"/>
    <cellStyle name="Обычный 4" xfId="62639"/>
    <cellStyle name="Обычный 4 10" xfId="62640"/>
    <cellStyle name="Обычный 4 11" xfId="62641"/>
    <cellStyle name="Обычный 4 12" xfId="62642"/>
    <cellStyle name="Обычный 4 13" xfId="62643"/>
    <cellStyle name="Обычный 4 14" xfId="62644"/>
    <cellStyle name="Обычный 4 15" xfId="62645"/>
    <cellStyle name="Обычный 4 16" xfId="62646"/>
    <cellStyle name="Обычный 4 17" xfId="62647"/>
    <cellStyle name="Обычный 4 18" xfId="62648"/>
    <cellStyle name="Обычный 4 19" xfId="62649"/>
    <cellStyle name="Обычный 4 2" xfId="62650"/>
    <cellStyle name="Обычный 4 2 2" xfId="62651"/>
    <cellStyle name="Обычный 4 20" xfId="62652"/>
    <cellStyle name="Обычный 4 21" xfId="62653"/>
    <cellStyle name="Обычный 4 3" xfId="62654"/>
    <cellStyle name="Обычный 4 4" xfId="62655"/>
    <cellStyle name="Обычный 4 5" xfId="62656"/>
    <cellStyle name="Обычный 4 6" xfId="62657"/>
    <cellStyle name="Обычный 4 7" xfId="62658"/>
    <cellStyle name="Обычный 4 8" xfId="62659"/>
    <cellStyle name="Обычный 4 9" xfId="62660"/>
    <cellStyle name="Обычный 4_Исходные данные для модели" xfId="62665"/>
    <cellStyle name="Обычный 42" xfId="62661"/>
    <cellStyle name="Обычный 42 2" xfId="62662"/>
    <cellStyle name="Обычный 42 2 2" xfId="62663"/>
    <cellStyle name="Обычный 42_Приложение 2 10-00" xfId="62664"/>
    <cellStyle name="Обычный 5" xfId="62666"/>
    <cellStyle name="Обычный 5 2" xfId="62667"/>
    <cellStyle name="Обычный 5 2 2" xfId="62668"/>
    <cellStyle name="Обычный 5 2 3" xfId="62669"/>
    <cellStyle name="Обычный 5 2 4" xfId="62670"/>
    <cellStyle name="Обычный 5 2 5" xfId="62671"/>
    <cellStyle name="Обычный 5 3" xfId="62672"/>
    <cellStyle name="Обычный 5 4" xfId="62673"/>
    <cellStyle name="Обычный 5 5" xfId="62674"/>
    <cellStyle name="Обычный 5 6" xfId="62675"/>
    <cellStyle name="Обычный 5 7" xfId="62676"/>
    <cellStyle name="Обычный 50" xfId="62677"/>
    <cellStyle name="Обычный 6" xfId="62678"/>
    <cellStyle name="Обычный 6 2" xfId="62679"/>
    <cellStyle name="Обычный 6 2 10" xfId="64162"/>
    <cellStyle name="Обычный 6 2 2" xfId="62680"/>
    <cellStyle name="Обычный 6 2 2 2" xfId="62681"/>
    <cellStyle name="Обычный 6 2 2 2 2" xfId="62682"/>
    <cellStyle name="Обычный 6 2 2 2 2 2" xfId="62683"/>
    <cellStyle name="Обычный 6 2 2 2 2 2 2" xfId="62684"/>
    <cellStyle name="Обычный 6 2 2 2 2 2 2 2" xfId="64163"/>
    <cellStyle name="Обычный 6 2 2 2 2 2 3" xfId="62685"/>
    <cellStyle name="Обычный 6 2 2 2 2 2 3 2" xfId="64164"/>
    <cellStyle name="Обычный 6 2 2 2 2 2 4" xfId="64165"/>
    <cellStyle name="Обычный 6 2 2 2 2 3" xfId="62686"/>
    <cellStyle name="Обычный 6 2 2 2 2 3 2" xfId="64166"/>
    <cellStyle name="Обычный 6 2 2 2 2 4" xfId="62687"/>
    <cellStyle name="Обычный 6 2 2 2 2 4 2" xfId="64167"/>
    <cellStyle name="Обычный 6 2 2 2 2 5" xfId="64168"/>
    <cellStyle name="Обычный 6 2 2 2 3" xfId="62688"/>
    <cellStyle name="Обычный 6 2 2 2 3 2" xfId="62689"/>
    <cellStyle name="Обычный 6 2 2 2 3 2 2" xfId="64169"/>
    <cellStyle name="Обычный 6 2 2 2 3 3" xfId="62690"/>
    <cellStyle name="Обычный 6 2 2 2 3 3 2" xfId="64170"/>
    <cellStyle name="Обычный 6 2 2 2 3 4" xfId="64171"/>
    <cellStyle name="Обычный 6 2 2 2 4" xfId="62691"/>
    <cellStyle name="Обычный 6 2 2 2 4 2" xfId="64172"/>
    <cellStyle name="Обычный 6 2 2 2 5" xfId="62692"/>
    <cellStyle name="Обычный 6 2 2 2 5 2" xfId="64173"/>
    <cellStyle name="Обычный 6 2 2 2 6" xfId="64174"/>
    <cellStyle name="Обычный 6 2 2 3" xfId="62693"/>
    <cellStyle name="Обычный 6 2 2 3 2" xfId="62694"/>
    <cellStyle name="Обычный 6 2 2 3 2 2" xfId="62695"/>
    <cellStyle name="Обычный 6 2 2 3 2 2 2" xfId="64175"/>
    <cellStyle name="Обычный 6 2 2 3 2 3" xfId="62696"/>
    <cellStyle name="Обычный 6 2 2 3 2 3 2" xfId="64176"/>
    <cellStyle name="Обычный 6 2 2 3 2 4" xfId="64177"/>
    <cellStyle name="Обычный 6 2 2 3 3" xfId="62697"/>
    <cellStyle name="Обычный 6 2 2 3 3 2" xfId="64178"/>
    <cellStyle name="Обычный 6 2 2 3 4" xfId="62698"/>
    <cellStyle name="Обычный 6 2 2 3 4 2" xfId="64179"/>
    <cellStyle name="Обычный 6 2 2 3 5" xfId="64180"/>
    <cellStyle name="Обычный 6 2 2 4" xfId="62699"/>
    <cellStyle name="Обычный 6 2 2 4 2" xfId="62700"/>
    <cellStyle name="Обычный 6 2 2 4 2 2" xfId="62701"/>
    <cellStyle name="Обычный 6 2 2 4 2 2 2" xfId="64181"/>
    <cellStyle name="Обычный 6 2 2 4 2 3" xfId="62702"/>
    <cellStyle name="Обычный 6 2 2 4 2 3 2" xfId="64182"/>
    <cellStyle name="Обычный 6 2 2 4 2 4" xfId="64183"/>
    <cellStyle name="Обычный 6 2 2 4 3" xfId="62703"/>
    <cellStyle name="Обычный 6 2 2 4 3 2" xfId="64184"/>
    <cellStyle name="Обычный 6 2 2 4 4" xfId="62704"/>
    <cellStyle name="Обычный 6 2 2 4 4 2" xfId="64185"/>
    <cellStyle name="Обычный 6 2 2 4 5" xfId="64186"/>
    <cellStyle name="Обычный 6 2 2 5" xfId="62705"/>
    <cellStyle name="Обычный 6 2 2 5 2" xfId="62706"/>
    <cellStyle name="Обычный 6 2 2 5 2 2" xfId="64187"/>
    <cellStyle name="Обычный 6 2 2 5 3" xfId="62707"/>
    <cellStyle name="Обычный 6 2 2 5 3 2" xfId="64188"/>
    <cellStyle name="Обычный 6 2 2 5 4" xfId="64189"/>
    <cellStyle name="Обычный 6 2 2 6" xfId="62708"/>
    <cellStyle name="Обычный 6 2 2 6 2" xfId="64190"/>
    <cellStyle name="Обычный 6 2 2 7" xfId="62709"/>
    <cellStyle name="Обычный 6 2 2 7 2" xfId="64191"/>
    <cellStyle name="Обычный 6 2 2 8" xfId="62710"/>
    <cellStyle name="Обычный 6 2 2 8 2" xfId="64192"/>
    <cellStyle name="Обычный 6 2 2 9" xfId="64193"/>
    <cellStyle name="Обычный 6 2 3" xfId="62711"/>
    <cellStyle name="Обычный 6 2 3 2" xfId="62712"/>
    <cellStyle name="Обычный 6 2 3 2 2" xfId="62713"/>
    <cellStyle name="Обычный 6 2 3 2 2 2" xfId="62714"/>
    <cellStyle name="Обычный 6 2 3 2 2 2 2" xfId="62715"/>
    <cellStyle name="Обычный 6 2 3 2 2 2 2 2" xfId="64194"/>
    <cellStyle name="Обычный 6 2 3 2 2 2 3" xfId="62716"/>
    <cellStyle name="Обычный 6 2 3 2 2 2 3 2" xfId="64195"/>
    <cellStyle name="Обычный 6 2 3 2 2 2 4" xfId="64196"/>
    <cellStyle name="Обычный 6 2 3 2 2 3" xfId="62717"/>
    <cellStyle name="Обычный 6 2 3 2 2 3 2" xfId="64197"/>
    <cellStyle name="Обычный 6 2 3 2 2 4" xfId="62718"/>
    <cellStyle name="Обычный 6 2 3 2 2 4 2" xfId="64198"/>
    <cellStyle name="Обычный 6 2 3 2 2 5" xfId="64199"/>
    <cellStyle name="Обычный 6 2 3 2 3" xfId="62719"/>
    <cellStyle name="Обычный 6 2 3 2 3 2" xfId="62720"/>
    <cellStyle name="Обычный 6 2 3 2 3 2 2" xfId="64200"/>
    <cellStyle name="Обычный 6 2 3 2 3 3" xfId="62721"/>
    <cellStyle name="Обычный 6 2 3 2 3 3 2" xfId="64201"/>
    <cellStyle name="Обычный 6 2 3 2 3 4" xfId="64202"/>
    <cellStyle name="Обычный 6 2 3 2 4" xfId="62722"/>
    <cellStyle name="Обычный 6 2 3 2 4 2" xfId="64203"/>
    <cellStyle name="Обычный 6 2 3 2 5" xfId="62723"/>
    <cellStyle name="Обычный 6 2 3 2 5 2" xfId="64204"/>
    <cellStyle name="Обычный 6 2 3 2 6" xfId="64205"/>
    <cellStyle name="Обычный 6 2 3 3" xfId="62724"/>
    <cellStyle name="Обычный 6 2 3 3 2" xfId="62725"/>
    <cellStyle name="Обычный 6 2 3 3 2 2" xfId="62726"/>
    <cellStyle name="Обычный 6 2 3 3 2 2 2" xfId="64206"/>
    <cellStyle name="Обычный 6 2 3 3 2 3" xfId="62727"/>
    <cellStyle name="Обычный 6 2 3 3 2 3 2" xfId="64207"/>
    <cellStyle name="Обычный 6 2 3 3 2 4" xfId="64208"/>
    <cellStyle name="Обычный 6 2 3 3 3" xfId="62728"/>
    <cellStyle name="Обычный 6 2 3 3 3 2" xfId="64209"/>
    <cellStyle name="Обычный 6 2 3 3 4" xfId="62729"/>
    <cellStyle name="Обычный 6 2 3 3 4 2" xfId="64210"/>
    <cellStyle name="Обычный 6 2 3 3 5" xfId="64211"/>
    <cellStyle name="Обычный 6 2 3 4" xfId="62730"/>
    <cellStyle name="Обычный 6 2 3 4 2" xfId="62731"/>
    <cellStyle name="Обычный 6 2 3 4 2 2" xfId="62732"/>
    <cellStyle name="Обычный 6 2 3 4 2 2 2" xfId="64212"/>
    <cellStyle name="Обычный 6 2 3 4 2 3" xfId="62733"/>
    <cellStyle name="Обычный 6 2 3 4 2 3 2" xfId="64213"/>
    <cellStyle name="Обычный 6 2 3 4 2 4" xfId="64214"/>
    <cellStyle name="Обычный 6 2 3 4 3" xfId="62734"/>
    <cellStyle name="Обычный 6 2 3 4 3 2" xfId="64215"/>
    <cellStyle name="Обычный 6 2 3 4 4" xfId="62735"/>
    <cellStyle name="Обычный 6 2 3 4 4 2" xfId="64216"/>
    <cellStyle name="Обычный 6 2 3 4 5" xfId="64217"/>
    <cellStyle name="Обычный 6 2 3 5" xfId="62736"/>
    <cellStyle name="Обычный 6 2 3 5 2" xfId="62737"/>
    <cellStyle name="Обычный 6 2 3 5 2 2" xfId="64218"/>
    <cellStyle name="Обычный 6 2 3 5 3" xfId="62738"/>
    <cellStyle name="Обычный 6 2 3 5 3 2" xfId="64219"/>
    <cellStyle name="Обычный 6 2 3 5 4" xfId="64220"/>
    <cellStyle name="Обычный 6 2 3 6" xfId="62739"/>
    <cellStyle name="Обычный 6 2 3 6 2" xfId="64221"/>
    <cellStyle name="Обычный 6 2 3 7" xfId="62740"/>
    <cellStyle name="Обычный 6 2 3 7 2" xfId="64222"/>
    <cellStyle name="Обычный 6 2 3 8" xfId="62741"/>
    <cellStyle name="Обычный 6 2 3 8 2" xfId="64223"/>
    <cellStyle name="Обычный 6 2 3 9" xfId="62742"/>
    <cellStyle name="Обычный 6 2 4" xfId="62743"/>
    <cellStyle name="Обычный 6 2 4 2" xfId="62744"/>
    <cellStyle name="Обычный 6 2 4 2 2" xfId="62745"/>
    <cellStyle name="Обычный 6 2 4 2 2 2" xfId="64224"/>
    <cellStyle name="Обычный 6 2 4 2 3" xfId="62746"/>
    <cellStyle name="Обычный 6 2 4 2 3 2" xfId="64225"/>
    <cellStyle name="Обычный 6 2 4 2 4" xfId="64226"/>
    <cellStyle name="Обычный 6 2 4 3" xfId="62747"/>
    <cellStyle name="Обычный 6 2 4 3 2" xfId="64227"/>
    <cellStyle name="Обычный 6 2 4 4" xfId="62748"/>
    <cellStyle name="Обычный 6 2 4 4 2" xfId="64228"/>
    <cellStyle name="Обычный 6 2 4 5" xfId="64229"/>
    <cellStyle name="Обычный 6 2 5" xfId="62749"/>
    <cellStyle name="Обычный 6 2 5 2" xfId="62750"/>
    <cellStyle name="Обычный 6 2 5 2 2" xfId="62751"/>
    <cellStyle name="Обычный 6 2 5 2 2 2" xfId="64230"/>
    <cellStyle name="Обычный 6 2 5 2 3" xfId="62752"/>
    <cellStyle name="Обычный 6 2 5 2 3 2" xfId="64231"/>
    <cellStyle name="Обычный 6 2 5 2 4" xfId="64232"/>
    <cellStyle name="Обычный 6 2 5 3" xfId="62753"/>
    <cellStyle name="Обычный 6 2 5 3 2" xfId="64233"/>
    <cellStyle name="Обычный 6 2 5 4" xfId="62754"/>
    <cellStyle name="Обычный 6 2 5 4 2" xfId="64234"/>
    <cellStyle name="Обычный 6 2 5 5" xfId="64235"/>
    <cellStyle name="Обычный 6 2 6" xfId="62755"/>
    <cellStyle name="Обычный 6 2 6 2" xfId="62756"/>
    <cellStyle name="Обычный 6 2 6 2 2" xfId="64236"/>
    <cellStyle name="Обычный 6 2 6 3" xfId="62757"/>
    <cellStyle name="Обычный 6 2 6 3 2" xfId="64237"/>
    <cellStyle name="Обычный 6 2 6 4" xfId="64238"/>
    <cellStyle name="Обычный 6 2 7" xfId="62758"/>
    <cellStyle name="Обычный 6 2 7 2" xfId="64239"/>
    <cellStyle name="Обычный 6 2 8" xfId="62759"/>
    <cellStyle name="Обычный 6 2 8 2" xfId="64240"/>
    <cellStyle name="Обычный 6 2 9" xfId="62760"/>
    <cellStyle name="Обычный 6 2 9 2" xfId="64241"/>
    <cellStyle name="Обычный 6 3" xfId="62761"/>
    <cellStyle name="Обычный 6 3 2" xfId="62762"/>
    <cellStyle name="Обычный 6 3 2 2" xfId="62763"/>
    <cellStyle name="Обычный 6 3 2 2 2" xfId="64242"/>
    <cellStyle name="Обычный 6 3 2 3" xfId="62764"/>
    <cellStyle name="Обычный 6 3 2 3 2" xfId="64243"/>
    <cellStyle name="Обычный 6 3 2 4" xfId="64244"/>
    <cellStyle name="Обычный 6 3 3" xfId="62765"/>
    <cellStyle name="Обычный 6 3 3 2" xfId="64245"/>
    <cellStyle name="Обычный 6 3 4" xfId="62766"/>
    <cellStyle name="Обычный 6 3 4 2" xfId="64246"/>
    <cellStyle name="Обычный 6 3 5" xfId="64247"/>
    <cellStyle name="Обычный 6 4" xfId="62767"/>
    <cellStyle name="Обычный 6 4 2" xfId="62768"/>
    <cellStyle name="Обычный 6 4 2 2" xfId="62769"/>
    <cellStyle name="Обычный 6 4 2 2 2" xfId="64248"/>
    <cellStyle name="Обычный 6 4 2 3" xfId="62770"/>
    <cellStyle name="Обычный 6 4 2 3 2" xfId="64249"/>
    <cellStyle name="Обычный 6 4 2 4" xfId="64250"/>
    <cellStyle name="Обычный 6 4 3" xfId="62771"/>
    <cellStyle name="Обычный 6 4 3 2" xfId="64251"/>
    <cellStyle name="Обычный 6 4 4" xfId="62772"/>
    <cellStyle name="Обычный 6 4 4 2" xfId="64252"/>
    <cellStyle name="Обычный 6 4 5" xfId="64253"/>
    <cellStyle name="Обычный 6 5" xfId="62773"/>
    <cellStyle name="Обычный 6 5 2" xfId="62774"/>
    <cellStyle name="Обычный 6 5 2 2" xfId="64254"/>
    <cellStyle name="Обычный 6 5 3" xfId="62775"/>
    <cellStyle name="Обычный 6 5 3 2" xfId="64255"/>
    <cellStyle name="Обычный 6 5 4" xfId="64256"/>
    <cellStyle name="Обычный 6 6" xfId="62776"/>
    <cellStyle name="Обычный 6 6 2" xfId="64257"/>
    <cellStyle name="Обычный 6 7" xfId="62777"/>
    <cellStyle name="Обычный 6 7 2" xfId="64258"/>
    <cellStyle name="Обычный 6 8" xfId="62778"/>
    <cellStyle name="Обычный 6 8 2" xfId="64259"/>
    <cellStyle name="Обычный 6 9" xfId="64260"/>
    <cellStyle name="Обычный 7" xfId="62779"/>
    <cellStyle name="Обычный 7 10" xfId="62780"/>
    <cellStyle name="Обычный 7 11" xfId="62781"/>
    <cellStyle name="Обычный 7 12" xfId="62782"/>
    <cellStyle name="Обычный 7 13" xfId="62783"/>
    <cellStyle name="Обычный 7 14" xfId="62784"/>
    <cellStyle name="Обычный 7 15" xfId="62785"/>
    <cellStyle name="Обычный 7 16" xfId="62786"/>
    <cellStyle name="Обычный 7 17" xfId="62787"/>
    <cellStyle name="Обычный 7 18" xfId="62788"/>
    <cellStyle name="Обычный 7 19" xfId="62789"/>
    <cellStyle name="Обычный 7 2" xfId="62790"/>
    <cellStyle name="Обычный 7 2 2" xfId="62791"/>
    <cellStyle name="Обычный 7 2 2 2" xfId="62792"/>
    <cellStyle name="Обычный 7 2 2 2 2" xfId="62793"/>
    <cellStyle name="Обычный 7 2 2 2 2 2" xfId="64261"/>
    <cellStyle name="Обычный 7 2 2 2 3" xfId="62794"/>
    <cellStyle name="Обычный 7 2 2 2 3 2" xfId="64262"/>
    <cellStyle name="Обычный 7 2 2 2 4" xfId="64263"/>
    <cellStyle name="Обычный 7 2 2 3" xfId="62795"/>
    <cellStyle name="Обычный 7 2 2 3 2" xfId="64264"/>
    <cellStyle name="Обычный 7 2 2 4" xfId="62796"/>
    <cellStyle name="Обычный 7 2 2 4 2" xfId="64265"/>
    <cellStyle name="Обычный 7 2 2 5" xfId="64266"/>
    <cellStyle name="Обычный 7 2 3" xfId="62797"/>
    <cellStyle name="Обычный 7 2 3 2" xfId="62798"/>
    <cellStyle name="Обычный 7 2 3 2 2" xfId="62799"/>
    <cellStyle name="Обычный 7 2 3 2 2 2" xfId="64267"/>
    <cellStyle name="Обычный 7 2 3 2 3" xfId="62800"/>
    <cellStyle name="Обычный 7 2 3 2 3 2" xfId="64268"/>
    <cellStyle name="Обычный 7 2 3 2 4" xfId="64269"/>
    <cellStyle name="Обычный 7 2 3 3" xfId="62801"/>
    <cellStyle name="Обычный 7 2 3 3 2" xfId="64270"/>
    <cellStyle name="Обычный 7 2 3 4" xfId="62802"/>
    <cellStyle name="Обычный 7 2 3 4 2" xfId="64271"/>
    <cellStyle name="Обычный 7 2 3 5" xfId="64272"/>
    <cellStyle name="Обычный 7 2 4" xfId="62803"/>
    <cellStyle name="Обычный 7 2 4 2" xfId="62804"/>
    <cellStyle name="Обычный 7 2 4 2 2" xfId="64273"/>
    <cellStyle name="Обычный 7 2 4 3" xfId="62805"/>
    <cellStyle name="Обычный 7 2 4 3 2" xfId="64274"/>
    <cellStyle name="Обычный 7 2 4 4" xfId="64275"/>
    <cellStyle name="Обычный 7 2 5" xfId="62806"/>
    <cellStyle name="Обычный 7 2 5 2" xfId="64276"/>
    <cellStyle name="Обычный 7 2 6" xfId="62807"/>
    <cellStyle name="Обычный 7 2 6 2" xfId="64277"/>
    <cellStyle name="Обычный 7 2 7" xfId="62808"/>
    <cellStyle name="Обычный 7 2 7 2" xfId="64278"/>
    <cellStyle name="Обычный 7 2 8" xfId="64279"/>
    <cellStyle name="Обычный 7 20" xfId="62809"/>
    <cellStyle name="Обычный 7 21" xfId="62810"/>
    <cellStyle name="Обычный 7 22" xfId="62811"/>
    <cellStyle name="Обычный 7 23" xfId="62812"/>
    <cellStyle name="Обычный 7 24" xfId="62813"/>
    <cellStyle name="Обычный 7 25" xfId="62814"/>
    <cellStyle name="Обычный 7 26" xfId="62815"/>
    <cellStyle name="Обычный 7 27" xfId="62816"/>
    <cellStyle name="Обычный 7 28" xfId="62817"/>
    <cellStyle name="Обычный 7 29" xfId="62818"/>
    <cellStyle name="Обычный 7 3" xfId="62819"/>
    <cellStyle name="Обычный 7 3 2" xfId="64280"/>
    <cellStyle name="Обычный 7 30" xfId="62820"/>
    <cellStyle name="Обычный 7 31" xfId="62821"/>
    <cellStyle name="Обычный 7 32" xfId="62822"/>
    <cellStyle name="Обычный 7 33" xfId="62823"/>
    <cellStyle name="Обычный 7 34" xfId="62824"/>
    <cellStyle name="Обычный 7 35" xfId="62825"/>
    <cellStyle name="Обычный 7 36" xfId="62826"/>
    <cellStyle name="Обычный 7 37" xfId="62827"/>
    <cellStyle name="Обычный 7 38" xfId="62828"/>
    <cellStyle name="Обычный 7 39" xfId="62829"/>
    <cellStyle name="Обычный 7 4" xfId="62830"/>
    <cellStyle name="Обычный 7 40" xfId="62831"/>
    <cellStyle name="Обычный 7 41" xfId="62832"/>
    <cellStyle name="Обычный 7 42" xfId="62833"/>
    <cellStyle name="Обычный 7 43" xfId="62834"/>
    <cellStyle name="Обычный 7 44" xfId="62835"/>
    <cellStyle name="Обычный 7 44 2" xfId="62836"/>
    <cellStyle name="Обычный 7 44 2 2" xfId="62837"/>
    <cellStyle name="Обычный 7 44 2 2 2" xfId="62838"/>
    <cellStyle name="Обычный 7 44 2 2 2 2" xfId="62839"/>
    <cellStyle name="Обычный 7 44 2 2 2 2 2" xfId="62840"/>
    <cellStyle name="Обычный 7 44 2 2 2 2 2 2" xfId="62841"/>
    <cellStyle name="Обычный 7 44 2 2 2 2 3" xfId="62842"/>
    <cellStyle name="Обычный 7 44 2 2 2 3" xfId="62843"/>
    <cellStyle name="Обычный 7 44 2 2 2 3 2" xfId="62844"/>
    <cellStyle name="Обычный 7 44 2 2 2 4" xfId="62845"/>
    <cellStyle name="Обычный 7 44 2 2 3" xfId="62846"/>
    <cellStyle name="Обычный 7 44 2 2 3 2" xfId="62847"/>
    <cellStyle name="Обычный 7 44 2 2 3 2 2" xfId="62848"/>
    <cellStyle name="Обычный 7 44 2 2 3 3" xfId="62849"/>
    <cellStyle name="Обычный 7 44 2 2 4" xfId="62850"/>
    <cellStyle name="Обычный 7 44 2 2 4 2" xfId="62851"/>
    <cellStyle name="Обычный 7 44 2 2 5" xfId="62852"/>
    <cellStyle name="Обычный 7 44 2 3" xfId="62853"/>
    <cellStyle name="Обычный 7 44 2 3 2" xfId="62854"/>
    <cellStyle name="Обычный 7 44 2 3 2 2" xfId="62855"/>
    <cellStyle name="Обычный 7 44 2 3 2 2 2" xfId="62856"/>
    <cellStyle name="Обычный 7 44 2 3 2 2 2 2" xfId="62857"/>
    <cellStyle name="Обычный 7 44 2 3 2 2 3" xfId="62858"/>
    <cellStyle name="Обычный 7 44 2 3 2 3" xfId="62859"/>
    <cellStyle name="Обычный 7 44 2 3 2 3 2" xfId="62860"/>
    <cellStyle name="Обычный 7 44 2 3 2 4" xfId="62861"/>
    <cellStyle name="Обычный 7 44 2 3 3" xfId="62862"/>
    <cellStyle name="Обычный 7 44 2 3 3 2" xfId="62863"/>
    <cellStyle name="Обычный 7 44 2 3 3 2 2" xfId="62864"/>
    <cellStyle name="Обычный 7 44 2 3 3 3" xfId="62865"/>
    <cellStyle name="Обычный 7 44 2 3 4" xfId="62866"/>
    <cellStyle name="Обычный 7 44 2 3 4 2" xfId="62867"/>
    <cellStyle name="Обычный 7 44 2 3 5" xfId="62868"/>
    <cellStyle name="Обычный 7 44 2 4" xfId="62869"/>
    <cellStyle name="Обычный 7 44 2 4 2" xfId="62870"/>
    <cellStyle name="Обычный 7 44 2 4 2 2" xfId="62871"/>
    <cellStyle name="Обычный 7 44 2 4 2 2 2" xfId="62872"/>
    <cellStyle name="Обычный 7 44 2 4 2 3" xfId="62873"/>
    <cellStyle name="Обычный 7 44 2 4 3" xfId="62874"/>
    <cellStyle name="Обычный 7 44 2 4 3 2" xfId="62875"/>
    <cellStyle name="Обычный 7 44 2 4 4" xfId="62876"/>
    <cellStyle name="Обычный 7 44 2 5" xfId="62877"/>
    <cellStyle name="Обычный 7 44 2 5 2" xfId="62878"/>
    <cellStyle name="Обычный 7 44 2 5 2 2" xfId="62879"/>
    <cellStyle name="Обычный 7 44 2 5 3" xfId="62880"/>
    <cellStyle name="Обычный 7 44 2 6" xfId="62881"/>
    <cellStyle name="Обычный 7 44 2 6 2" xfId="62882"/>
    <cellStyle name="Обычный 7 44 2 7" xfId="62883"/>
    <cellStyle name="Обычный 7 44 3" xfId="62884"/>
    <cellStyle name="Обычный 7 44 3 2" xfId="62885"/>
    <cellStyle name="Обычный 7 44 3 2 2" xfId="62886"/>
    <cellStyle name="Обычный 7 44 3 2 2 2" xfId="62887"/>
    <cellStyle name="Обычный 7 44 3 2 2 2 2" xfId="62888"/>
    <cellStyle name="Обычный 7 44 3 2 2 3" xfId="62889"/>
    <cellStyle name="Обычный 7 44 3 2 3" xfId="62890"/>
    <cellStyle name="Обычный 7 44 3 2 3 2" xfId="62891"/>
    <cellStyle name="Обычный 7 44 3 2 4" xfId="62892"/>
    <cellStyle name="Обычный 7 44 3 3" xfId="62893"/>
    <cellStyle name="Обычный 7 44 3 3 2" xfId="62894"/>
    <cellStyle name="Обычный 7 44 3 3 2 2" xfId="62895"/>
    <cellStyle name="Обычный 7 44 3 3 3" xfId="62896"/>
    <cellStyle name="Обычный 7 44 3 4" xfId="62897"/>
    <cellStyle name="Обычный 7 44 3 4 2" xfId="62898"/>
    <cellStyle name="Обычный 7 44 3 5" xfId="62899"/>
    <cellStyle name="Обычный 7 44 4" xfId="62900"/>
    <cellStyle name="Обычный 7 44 4 2" xfId="62901"/>
    <cellStyle name="Обычный 7 44 4 2 2" xfId="62902"/>
    <cellStyle name="Обычный 7 44 4 2 2 2" xfId="62903"/>
    <cellStyle name="Обычный 7 44 4 2 2 2 2" xfId="62904"/>
    <cellStyle name="Обычный 7 44 4 2 2 3" xfId="62905"/>
    <cellStyle name="Обычный 7 44 4 2 3" xfId="62906"/>
    <cellStyle name="Обычный 7 44 4 2 3 2" xfId="62907"/>
    <cellStyle name="Обычный 7 44 4 2 4" xfId="62908"/>
    <cellStyle name="Обычный 7 44 4 3" xfId="62909"/>
    <cellStyle name="Обычный 7 44 4 3 2" xfId="62910"/>
    <cellStyle name="Обычный 7 44 4 3 2 2" xfId="62911"/>
    <cellStyle name="Обычный 7 44 4 3 3" xfId="62912"/>
    <cellStyle name="Обычный 7 44 4 4" xfId="62913"/>
    <cellStyle name="Обычный 7 44 4 4 2" xfId="62914"/>
    <cellStyle name="Обычный 7 44 4 5" xfId="62915"/>
    <cellStyle name="Обычный 7 44 5" xfId="62916"/>
    <cellStyle name="Обычный 7 44 5 2" xfId="62917"/>
    <cellStyle name="Обычный 7 44 5 2 2" xfId="62918"/>
    <cellStyle name="Обычный 7 44 5 2 2 2" xfId="62919"/>
    <cellStyle name="Обычный 7 44 5 2 3" xfId="62920"/>
    <cellStyle name="Обычный 7 44 5 3" xfId="62921"/>
    <cellStyle name="Обычный 7 44 5 3 2" xfId="62922"/>
    <cellStyle name="Обычный 7 44 5 4" xfId="62923"/>
    <cellStyle name="Обычный 7 44 6" xfId="62924"/>
    <cellStyle name="Обычный 7 44 6 2" xfId="62925"/>
    <cellStyle name="Обычный 7 44 6 2 2" xfId="62926"/>
    <cellStyle name="Обычный 7 44 6 3" xfId="62927"/>
    <cellStyle name="Обычный 7 44 7" xfId="62928"/>
    <cellStyle name="Обычный 7 44 7 2" xfId="62929"/>
    <cellStyle name="Обычный 7 44 8" xfId="62930"/>
    <cellStyle name="Обычный 7 45" xfId="62931"/>
    <cellStyle name="Обычный 7 45 2" xfId="62932"/>
    <cellStyle name="Обычный 7 45 2 2" xfId="62933"/>
    <cellStyle name="Обычный 7 45 2 2 2" xfId="62934"/>
    <cellStyle name="Обычный 7 45 2 2 2 2" xfId="62935"/>
    <cellStyle name="Обычный 7 45 2 2 2 2 2" xfId="62936"/>
    <cellStyle name="Обычный 7 45 2 2 2 2 2 2" xfId="62937"/>
    <cellStyle name="Обычный 7 45 2 2 2 2 3" xfId="62938"/>
    <cellStyle name="Обычный 7 45 2 2 2 3" xfId="62939"/>
    <cellStyle name="Обычный 7 45 2 2 2 3 2" xfId="62940"/>
    <cellStyle name="Обычный 7 45 2 2 2 4" xfId="62941"/>
    <cellStyle name="Обычный 7 45 2 2 3" xfId="62942"/>
    <cellStyle name="Обычный 7 45 2 2 3 2" xfId="62943"/>
    <cellStyle name="Обычный 7 45 2 2 3 2 2" xfId="62944"/>
    <cellStyle name="Обычный 7 45 2 2 3 3" xfId="62945"/>
    <cellStyle name="Обычный 7 45 2 2 4" xfId="62946"/>
    <cellStyle name="Обычный 7 45 2 2 4 2" xfId="62947"/>
    <cellStyle name="Обычный 7 45 2 2 5" xfId="62948"/>
    <cellStyle name="Обычный 7 45 2 3" xfId="62949"/>
    <cellStyle name="Обычный 7 45 2 3 2" xfId="62950"/>
    <cellStyle name="Обычный 7 45 2 3 2 2" xfId="62951"/>
    <cellStyle name="Обычный 7 45 2 3 2 2 2" xfId="62952"/>
    <cellStyle name="Обычный 7 45 2 3 2 2 2 2" xfId="62953"/>
    <cellStyle name="Обычный 7 45 2 3 2 2 3" xfId="62954"/>
    <cellStyle name="Обычный 7 45 2 3 2 3" xfId="62955"/>
    <cellStyle name="Обычный 7 45 2 3 2 3 2" xfId="62956"/>
    <cellStyle name="Обычный 7 45 2 3 2 4" xfId="62957"/>
    <cellStyle name="Обычный 7 45 2 3 3" xfId="62958"/>
    <cellStyle name="Обычный 7 45 2 3 3 2" xfId="62959"/>
    <cellStyle name="Обычный 7 45 2 3 3 2 2" xfId="62960"/>
    <cellStyle name="Обычный 7 45 2 3 3 3" xfId="62961"/>
    <cellStyle name="Обычный 7 45 2 3 4" xfId="62962"/>
    <cellStyle name="Обычный 7 45 2 3 4 2" xfId="62963"/>
    <cellStyle name="Обычный 7 45 2 3 5" xfId="62964"/>
    <cellStyle name="Обычный 7 45 2 4" xfId="62965"/>
    <cellStyle name="Обычный 7 45 2 4 2" xfId="62966"/>
    <cellStyle name="Обычный 7 45 2 4 2 2" xfId="62967"/>
    <cellStyle name="Обычный 7 45 2 4 2 2 2" xfId="62968"/>
    <cellStyle name="Обычный 7 45 2 4 2 3" xfId="62969"/>
    <cellStyle name="Обычный 7 45 2 4 3" xfId="62970"/>
    <cellStyle name="Обычный 7 45 2 4 3 2" xfId="62971"/>
    <cellStyle name="Обычный 7 45 2 4 4" xfId="62972"/>
    <cellStyle name="Обычный 7 45 2 5" xfId="62973"/>
    <cellStyle name="Обычный 7 45 2 5 2" xfId="62974"/>
    <cellStyle name="Обычный 7 45 2 5 2 2" xfId="62975"/>
    <cellStyle name="Обычный 7 45 2 5 3" xfId="62976"/>
    <cellStyle name="Обычный 7 45 2 6" xfId="62977"/>
    <cellStyle name="Обычный 7 45 2 6 2" xfId="62978"/>
    <cellStyle name="Обычный 7 45 2 7" xfId="62979"/>
    <cellStyle name="Обычный 7 45 3" xfId="62980"/>
    <cellStyle name="Обычный 7 45 3 2" xfId="62981"/>
    <cellStyle name="Обычный 7 45 3 2 2" xfId="62982"/>
    <cellStyle name="Обычный 7 45 3 2 2 2" xfId="62983"/>
    <cellStyle name="Обычный 7 45 3 2 2 2 2" xfId="62984"/>
    <cellStyle name="Обычный 7 45 3 2 2 3" xfId="62985"/>
    <cellStyle name="Обычный 7 45 3 2 3" xfId="62986"/>
    <cellStyle name="Обычный 7 45 3 2 3 2" xfId="62987"/>
    <cellStyle name="Обычный 7 45 3 2 4" xfId="62988"/>
    <cellStyle name="Обычный 7 45 3 3" xfId="62989"/>
    <cellStyle name="Обычный 7 45 3 3 2" xfId="62990"/>
    <cellStyle name="Обычный 7 45 3 3 2 2" xfId="62991"/>
    <cellStyle name="Обычный 7 45 3 3 3" xfId="62992"/>
    <cellStyle name="Обычный 7 45 3 4" xfId="62993"/>
    <cellStyle name="Обычный 7 45 3 4 2" xfId="62994"/>
    <cellStyle name="Обычный 7 45 3 5" xfId="62995"/>
    <cellStyle name="Обычный 7 45 4" xfId="62996"/>
    <cellStyle name="Обычный 7 45 4 2" xfId="62997"/>
    <cellStyle name="Обычный 7 45 4 2 2" xfId="62998"/>
    <cellStyle name="Обычный 7 45 4 2 2 2" xfId="62999"/>
    <cellStyle name="Обычный 7 45 4 2 2 2 2" xfId="63000"/>
    <cellStyle name="Обычный 7 45 4 2 2 3" xfId="63001"/>
    <cellStyle name="Обычный 7 45 4 2 3" xfId="63002"/>
    <cellStyle name="Обычный 7 45 4 2 3 2" xfId="63003"/>
    <cellStyle name="Обычный 7 45 4 2 4" xfId="63004"/>
    <cellStyle name="Обычный 7 45 4 3" xfId="63005"/>
    <cellStyle name="Обычный 7 45 4 3 2" xfId="63006"/>
    <cellStyle name="Обычный 7 45 4 3 2 2" xfId="63007"/>
    <cellStyle name="Обычный 7 45 4 3 3" xfId="63008"/>
    <cellStyle name="Обычный 7 45 4 4" xfId="63009"/>
    <cellStyle name="Обычный 7 45 4 4 2" xfId="63010"/>
    <cellStyle name="Обычный 7 45 4 5" xfId="63011"/>
    <cellStyle name="Обычный 7 45 5" xfId="63012"/>
    <cellStyle name="Обычный 7 45 5 2" xfId="63013"/>
    <cellStyle name="Обычный 7 45 5 2 2" xfId="63014"/>
    <cellStyle name="Обычный 7 45 5 2 2 2" xfId="63015"/>
    <cellStyle name="Обычный 7 45 5 2 3" xfId="63016"/>
    <cellStyle name="Обычный 7 45 5 3" xfId="63017"/>
    <cellStyle name="Обычный 7 45 5 3 2" xfId="63018"/>
    <cellStyle name="Обычный 7 45 5 4" xfId="63019"/>
    <cellStyle name="Обычный 7 45 6" xfId="63020"/>
    <cellStyle name="Обычный 7 45 6 2" xfId="63021"/>
    <cellStyle name="Обычный 7 45 6 2 2" xfId="63022"/>
    <cellStyle name="Обычный 7 45 6 3" xfId="63023"/>
    <cellStyle name="Обычный 7 45 7" xfId="63024"/>
    <cellStyle name="Обычный 7 45 7 2" xfId="63025"/>
    <cellStyle name="Обычный 7 45 8" xfId="63026"/>
    <cellStyle name="Обычный 7 46" xfId="63027"/>
    <cellStyle name="Обычный 7 46 2" xfId="63028"/>
    <cellStyle name="Обычный 7 46 2 2" xfId="63029"/>
    <cellStyle name="Обычный 7 46 2 2 2" xfId="63030"/>
    <cellStyle name="Обычный 7 46 2 2 2 2" xfId="63031"/>
    <cellStyle name="Обычный 7 46 2 2 2 2 2" xfId="63032"/>
    <cellStyle name="Обычный 7 46 2 2 2 3" xfId="63033"/>
    <cellStyle name="Обычный 7 46 2 2 3" xfId="63034"/>
    <cellStyle name="Обычный 7 46 2 2 3 2" xfId="63035"/>
    <cellStyle name="Обычный 7 46 2 2 4" xfId="63036"/>
    <cellStyle name="Обычный 7 46 2 3" xfId="63037"/>
    <cellStyle name="Обычный 7 46 2 3 2" xfId="63038"/>
    <cellStyle name="Обычный 7 46 2 3 2 2" xfId="63039"/>
    <cellStyle name="Обычный 7 46 2 3 3" xfId="63040"/>
    <cellStyle name="Обычный 7 46 2 4" xfId="63041"/>
    <cellStyle name="Обычный 7 46 2 4 2" xfId="63042"/>
    <cellStyle name="Обычный 7 46 2 5" xfId="63043"/>
    <cellStyle name="Обычный 7 46 3" xfId="63044"/>
    <cellStyle name="Обычный 7 46 3 2" xfId="63045"/>
    <cellStyle name="Обычный 7 46 3 2 2" xfId="63046"/>
    <cellStyle name="Обычный 7 46 3 2 2 2" xfId="63047"/>
    <cellStyle name="Обычный 7 46 3 2 2 2 2" xfId="63048"/>
    <cellStyle name="Обычный 7 46 3 2 2 3" xfId="63049"/>
    <cellStyle name="Обычный 7 46 3 2 3" xfId="63050"/>
    <cellStyle name="Обычный 7 46 3 2 3 2" xfId="63051"/>
    <cellStyle name="Обычный 7 46 3 2 4" xfId="63052"/>
    <cellStyle name="Обычный 7 46 3 3" xfId="63053"/>
    <cellStyle name="Обычный 7 46 3 3 2" xfId="63054"/>
    <cellStyle name="Обычный 7 46 3 3 2 2" xfId="63055"/>
    <cellStyle name="Обычный 7 46 3 3 3" xfId="63056"/>
    <cellStyle name="Обычный 7 46 3 4" xfId="63057"/>
    <cellStyle name="Обычный 7 46 3 4 2" xfId="63058"/>
    <cellStyle name="Обычный 7 46 3 5" xfId="63059"/>
    <cellStyle name="Обычный 7 46 4" xfId="63060"/>
    <cellStyle name="Обычный 7 46 4 2" xfId="63061"/>
    <cellStyle name="Обычный 7 46 4 2 2" xfId="63062"/>
    <cellStyle name="Обычный 7 46 4 2 2 2" xfId="63063"/>
    <cellStyle name="Обычный 7 46 4 2 3" xfId="63064"/>
    <cellStyle name="Обычный 7 46 4 3" xfId="63065"/>
    <cellStyle name="Обычный 7 46 4 3 2" xfId="63066"/>
    <cellStyle name="Обычный 7 46 4 4" xfId="63067"/>
    <cellStyle name="Обычный 7 46 5" xfId="63068"/>
    <cellStyle name="Обычный 7 46 5 2" xfId="63069"/>
    <cellStyle name="Обычный 7 46 5 2 2" xfId="63070"/>
    <cellStyle name="Обычный 7 46 5 3" xfId="63071"/>
    <cellStyle name="Обычный 7 46 6" xfId="63072"/>
    <cellStyle name="Обычный 7 46 6 2" xfId="63073"/>
    <cellStyle name="Обычный 7 46 7" xfId="63074"/>
    <cellStyle name="Обычный 7 47" xfId="63075"/>
    <cellStyle name="Обычный 7 47 2" xfId="63076"/>
    <cellStyle name="Обычный 7 47 2 2" xfId="63077"/>
    <cellStyle name="Обычный 7 47 2 2 2" xfId="63078"/>
    <cellStyle name="Обычный 7 47 2 2 2 2" xfId="63079"/>
    <cellStyle name="Обычный 7 47 2 2 3" xfId="63080"/>
    <cellStyle name="Обычный 7 47 2 3" xfId="63081"/>
    <cellStyle name="Обычный 7 47 2 3 2" xfId="63082"/>
    <cellStyle name="Обычный 7 47 2 4" xfId="63083"/>
    <cellStyle name="Обычный 7 47 3" xfId="63084"/>
    <cellStyle name="Обычный 7 47 3 2" xfId="63085"/>
    <cellStyle name="Обычный 7 47 3 2 2" xfId="63086"/>
    <cellStyle name="Обычный 7 47 3 3" xfId="63087"/>
    <cellStyle name="Обычный 7 47 4" xfId="63088"/>
    <cellStyle name="Обычный 7 47 4 2" xfId="63089"/>
    <cellStyle name="Обычный 7 47 5" xfId="63090"/>
    <cellStyle name="Обычный 7 48" xfId="63091"/>
    <cellStyle name="Обычный 7 48 2" xfId="63092"/>
    <cellStyle name="Обычный 7 48 2 2" xfId="63093"/>
    <cellStyle name="Обычный 7 48 2 2 2" xfId="63094"/>
    <cellStyle name="Обычный 7 48 2 2 2 2" xfId="63095"/>
    <cellStyle name="Обычный 7 48 2 2 3" xfId="63096"/>
    <cellStyle name="Обычный 7 48 2 3" xfId="63097"/>
    <cellStyle name="Обычный 7 48 2 3 2" xfId="63098"/>
    <cellStyle name="Обычный 7 48 2 4" xfId="63099"/>
    <cellStyle name="Обычный 7 48 3" xfId="63100"/>
    <cellStyle name="Обычный 7 48 3 2" xfId="63101"/>
    <cellStyle name="Обычный 7 48 3 2 2" xfId="63102"/>
    <cellStyle name="Обычный 7 48 3 3" xfId="63103"/>
    <cellStyle name="Обычный 7 48 4" xfId="63104"/>
    <cellStyle name="Обычный 7 48 4 2" xfId="63105"/>
    <cellStyle name="Обычный 7 48 5" xfId="63106"/>
    <cellStyle name="Обычный 7 49" xfId="63107"/>
    <cellStyle name="Обычный 7 49 2" xfId="63108"/>
    <cellStyle name="Обычный 7 49 2 2" xfId="63109"/>
    <cellStyle name="Обычный 7 49 2 2 2" xfId="63110"/>
    <cellStyle name="Обычный 7 49 2 3" xfId="63111"/>
    <cellStyle name="Обычный 7 49 3" xfId="63112"/>
    <cellStyle name="Обычный 7 49 3 2" xfId="63113"/>
    <cellStyle name="Обычный 7 49 4" xfId="63114"/>
    <cellStyle name="Обычный 7 5" xfId="63115"/>
    <cellStyle name="Обычный 7 50" xfId="63116"/>
    <cellStyle name="Обычный 7 50 2" xfId="63117"/>
    <cellStyle name="Обычный 7 50 2 2" xfId="63118"/>
    <cellStyle name="Обычный 7 50 3" xfId="63119"/>
    <cellStyle name="Обычный 7 51" xfId="63120"/>
    <cellStyle name="Обычный 7 51 2" xfId="63121"/>
    <cellStyle name="Обычный 7 52" xfId="63122"/>
    <cellStyle name="Обычный 7 53" xfId="63123"/>
    <cellStyle name="Обычный 7 6" xfId="63124"/>
    <cellStyle name="Обычный 7 7" xfId="63125"/>
    <cellStyle name="Обычный 7 8" xfId="63126"/>
    <cellStyle name="Обычный 7 8 2" xfId="63127"/>
    <cellStyle name="Обычный 7 8 2 10" xfId="63128"/>
    <cellStyle name="Обычный 7 8 2 10 2" xfId="63129"/>
    <cellStyle name="Обычный 7 8 2 10 2 2" xfId="63130"/>
    <cellStyle name="Обычный 7 8 2 10 3" xfId="63131"/>
    <cellStyle name="Обычный 7 8 2 11" xfId="63132"/>
    <cellStyle name="Обычный 7 8 2 11 2" xfId="63133"/>
    <cellStyle name="Обычный 7 8 2 12" xfId="63134"/>
    <cellStyle name="Обычный 7 8 2 2" xfId="63135"/>
    <cellStyle name="Обычный 7 8 2 2 2" xfId="63136"/>
    <cellStyle name="Обычный 7 8 2 2 2 10" xfId="63137"/>
    <cellStyle name="Обычный 7 8 2 2 2 2" xfId="63138"/>
    <cellStyle name="Обычный 7 8 2 2 2 2 2" xfId="63139"/>
    <cellStyle name="Обычный 7 8 2 2 2 2 2 2" xfId="63140"/>
    <cellStyle name="Обычный 7 8 2 2 2 2 2 3" xfId="63141"/>
    <cellStyle name="Обычный 7 8 2 2 2 2 2 3 2" xfId="63142"/>
    <cellStyle name="Обычный 7 8 2 2 2 2 2 3 2 2" xfId="63143"/>
    <cellStyle name="Обычный 7 8 2 2 2 2 2 3 2 2 2" xfId="63144"/>
    <cellStyle name="Обычный 7 8 2 2 2 2 2 3 2 2 2 2" xfId="63145"/>
    <cellStyle name="Обычный 7 8 2 2 2 2 2 3 2 2 2 2 2" xfId="63146"/>
    <cellStyle name="Обычный 7 8 2 2 2 2 2 3 2 2 2 3" xfId="63147"/>
    <cellStyle name="Обычный 7 8 2 2 2 2 2 3 2 2 3" xfId="63148"/>
    <cellStyle name="Обычный 7 8 2 2 2 2 2 3 2 2 3 2" xfId="63149"/>
    <cellStyle name="Обычный 7 8 2 2 2 2 2 3 2 2 4" xfId="63150"/>
    <cellStyle name="Обычный 7 8 2 2 2 2 2 3 2 3" xfId="63151"/>
    <cellStyle name="Обычный 7 8 2 2 2 2 2 3 2 3 2" xfId="63152"/>
    <cellStyle name="Обычный 7 8 2 2 2 2 2 3 2 3 2 2" xfId="63153"/>
    <cellStyle name="Обычный 7 8 2 2 2 2 2 3 2 3 3" xfId="63154"/>
    <cellStyle name="Обычный 7 8 2 2 2 2 2 3 2 4" xfId="63155"/>
    <cellStyle name="Обычный 7 8 2 2 2 2 2 3 2 4 2" xfId="63156"/>
    <cellStyle name="Обычный 7 8 2 2 2 2 2 3 2 5" xfId="63157"/>
    <cellStyle name="Обычный 7 8 2 2 2 2 2 3 3" xfId="63158"/>
    <cellStyle name="Обычный 7 8 2 2 2 2 2 3 3 2" xfId="63159"/>
    <cellStyle name="Обычный 7 8 2 2 2 2 2 3 3 2 2" xfId="63160"/>
    <cellStyle name="Обычный 7 8 2 2 2 2 2 3 3 2 2 2" xfId="63161"/>
    <cellStyle name="Обычный 7 8 2 2 2 2 2 3 3 2 2 2 2" xfId="63162"/>
    <cellStyle name="Обычный 7 8 2 2 2 2 2 3 3 2 2 3" xfId="63163"/>
    <cellStyle name="Обычный 7 8 2 2 2 2 2 3 3 2 3" xfId="63164"/>
    <cellStyle name="Обычный 7 8 2 2 2 2 2 3 3 2 3 2" xfId="63165"/>
    <cellStyle name="Обычный 7 8 2 2 2 2 2 3 3 2 4" xfId="63166"/>
    <cellStyle name="Обычный 7 8 2 2 2 2 2 3 3 3" xfId="63167"/>
    <cellStyle name="Обычный 7 8 2 2 2 2 2 3 3 3 2" xfId="63168"/>
    <cellStyle name="Обычный 7 8 2 2 2 2 2 3 3 3 2 2" xfId="63169"/>
    <cellStyle name="Обычный 7 8 2 2 2 2 2 3 3 3 3" xfId="63170"/>
    <cellStyle name="Обычный 7 8 2 2 2 2 2 3 3 4" xfId="63171"/>
    <cellStyle name="Обычный 7 8 2 2 2 2 2 3 3 4 2" xfId="63172"/>
    <cellStyle name="Обычный 7 8 2 2 2 2 2 3 3 5" xfId="63173"/>
    <cellStyle name="Обычный 7 8 2 2 2 2 2 3 4" xfId="63174"/>
    <cellStyle name="Обычный 7 8 2 2 2 2 2 3 4 2" xfId="63175"/>
    <cellStyle name="Обычный 7 8 2 2 2 2 2 3 4 2 2" xfId="63176"/>
    <cellStyle name="Обычный 7 8 2 2 2 2 2 3 4 2 2 2" xfId="63177"/>
    <cellStyle name="Обычный 7 8 2 2 2 2 2 3 4 2 3" xfId="63178"/>
    <cellStyle name="Обычный 7 8 2 2 2 2 2 3 4 3" xfId="63179"/>
    <cellStyle name="Обычный 7 8 2 2 2 2 2 3 4 3 2" xfId="63180"/>
    <cellStyle name="Обычный 7 8 2 2 2 2 2 3 4 4" xfId="63181"/>
    <cellStyle name="Обычный 7 8 2 2 2 2 2 3 5" xfId="63182"/>
    <cellStyle name="Обычный 7 8 2 2 2 2 2 3 5 2" xfId="63183"/>
    <cellStyle name="Обычный 7 8 2 2 2 2 2 3 5 2 2" xfId="63184"/>
    <cellStyle name="Обычный 7 8 2 2 2 2 2 3 5 3" xfId="63185"/>
    <cellStyle name="Обычный 7 8 2 2 2 2 2 3 6" xfId="63186"/>
    <cellStyle name="Обычный 7 8 2 2 2 2 2 3 6 2" xfId="63187"/>
    <cellStyle name="Обычный 7 8 2 2 2 2 2 3 7" xfId="63188"/>
    <cellStyle name="Обычный 7 8 2 2 2 2 2 4" xfId="63189"/>
    <cellStyle name="Обычный 7 8 2 2 2 2 2 4 2" xfId="63190"/>
    <cellStyle name="Обычный 7 8 2 2 2 2 2 4 2 2" xfId="63191"/>
    <cellStyle name="Обычный 7 8 2 2 2 2 2 4 2 2 2" xfId="63192"/>
    <cellStyle name="Обычный 7 8 2 2 2 2 2 4 2 2 2 2" xfId="63193"/>
    <cellStyle name="Обычный 7 8 2 2 2 2 2 4 2 2 3" xfId="63194"/>
    <cellStyle name="Обычный 7 8 2 2 2 2 2 4 2 3" xfId="63195"/>
    <cellStyle name="Обычный 7 8 2 2 2 2 2 4 2 3 2" xfId="63196"/>
    <cellStyle name="Обычный 7 8 2 2 2 2 2 4 2 4" xfId="63197"/>
    <cellStyle name="Обычный 7 8 2 2 2 2 2 4 3" xfId="63198"/>
    <cellStyle name="Обычный 7 8 2 2 2 2 2 4 3 2" xfId="63199"/>
    <cellStyle name="Обычный 7 8 2 2 2 2 2 4 3 2 2" xfId="63200"/>
    <cellStyle name="Обычный 7 8 2 2 2 2 2 4 3 3" xfId="63201"/>
    <cellStyle name="Обычный 7 8 2 2 2 2 2 4 4" xfId="63202"/>
    <cellStyle name="Обычный 7 8 2 2 2 2 2 4 4 2" xfId="63203"/>
    <cellStyle name="Обычный 7 8 2 2 2 2 2 4 5" xfId="63204"/>
    <cellStyle name="Обычный 7 8 2 2 2 2 2 5" xfId="63205"/>
    <cellStyle name="Обычный 7 8 2 2 2 2 2 5 2" xfId="63206"/>
    <cellStyle name="Обычный 7 8 2 2 2 2 2 5 2 2" xfId="63207"/>
    <cellStyle name="Обычный 7 8 2 2 2 2 2 5 2 2 2" xfId="63208"/>
    <cellStyle name="Обычный 7 8 2 2 2 2 2 5 2 2 2 2" xfId="63209"/>
    <cellStyle name="Обычный 7 8 2 2 2 2 2 5 2 2 3" xfId="63210"/>
    <cellStyle name="Обычный 7 8 2 2 2 2 2 5 2 3" xfId="63211"/>
    <cellStyle name="Обычный 7 8 2 2 2 2 2 5 2 3 2" xfId="63212"/>
    <cellStyle name="Обычный 7 8 2 2 2 2 2 5 2 4" xfId="63213"/>
    <cellStyle name="Обычный 7 8 2 2 2 2 2 5 3" xfId="63214"/>
    <cellStyle name="Обычный 7 8 2 2 2 2 2 5 3 2" xfId="63215"/>
    <cellStyle name="Обычный 7 8 2 2 2 2 2 5 3 2 2" xfId="63216"/>
    <cellStyle name="Обычный 7 8 2 2 2 2 2 5 3 3" xfId="63217"/>
    <cellStyle name="Обычный 7 8 2 2 2 2 2 5 4" xfId="63218"/>
    <cellStyle name="Обычный 7 8 2 2 2 2 2 5 4 2" xfId="63219"/>
    <cellStyle name="Обычный 7 8 2 2 2 2 2 5 5" xfId="63220"/>
    <cellStyle name="Обычный 7 8 2 2 2 2 2 6" xfId="63221"/>
    <cellStyle name="Обычный 7 8 2 2 2 2 2 6 2" xfId="63222"/>
    <cellStyle name="Обычный 7 8 2 2 2 2 2 6 2 2" xfId="63223"/>
    <cellStyle name="Обычный 7 8 2 2 2 2 2 6 2 2 2" xfId="63224"/>
    <cellStyle name="Обычный 7 8 2 2 2 2 2 6 2 3" xfId="63225"/>
    <cellStyle name="Обычный 7 8 2 2 2 2 2 6 3" xfId="63226"/>
    <cellStyle name="Обычный 7 8 2 2 2 2 2 6 3 2" xfId="63227"/>
    <cellStyle name="Обычный 7 8 2 2 2 2 2 6 4" xfId="63228"/>
    <cellStyle name="Обычный 7 8 2 2 2 2 2 7" xfId="63229"/>
    <cellStyle name="Обычный 7 8 2 2 2 2 2 7 2" xfId="63230"/>
    <cellStyle name="Обычный 7 8 2 2 2 2 2 7 2 2" xfId="63231"/>
    <cellStyle name="Обычный 7 8 2 2 2 2 2 7 3" xfId="63232"/>
    <cellStyle name="Обычный 7 8 2 2 2 2 2 8" xfId="63233"/>
    <cellStyle name="Обычный 7 8 2 2 2 2 2 8 2" xfId="63234"/>
    <cellStyle name="Обычный 7 8 2 2 2 2 2 9" xfId="63235"/>
    <cellStyle name="Обычный 7 8 2 2 2 3" xfId="63236"/>
    <cellStyle name="Обычный 7 8 2 2 2 4" xfId="63237"/>
    <cellStyle name="Обычный 7 8 2 2 2 4 2" xfId="63238"/>
    <cellStyle name="Обычный 7 8 2 2 2 4 2 2" xfId="63239"/>
    <cellStyle name="Обычный 7 8 2 2 2 4 2 2 2" xfId="63240"/>
    <cellStyle name="Обычный 7 8 2 2 2 4 2 2 2 2" xfId="63241"/>
    <cellStyle name="Обычный 7 8 2 2 2 4 2 2 2 2 2" xfId="63242"/>
    <cellStyle name="Обычный 7 8 2 2 2 4 2 2 2 3" xfId="63243"/>
    <cellStyle name="Обычный 7 8 2 2 2 4 2 2 3" xfId="63244"/>
    <cellStyle name="Обычный 7 8 2 2 2 4 2 2 3 2" xfId="63245"/>
    <cellStyle name="Обычный 7 8 2 2 2 4 2 2 4" xfId="63246"/>
    <cellStyle name="Обычный 7 8 2 2 2 4 2 3" xfId="63247"/>
    <cellStyle name="Обычный 7 8 2 2 2 4 2 3 2" xfId="63248"/>
    <cellStyle name="Обычный 7 8 2 2 2 4 2 3 2 2" xfId="63249"/>
    <cellStyle name="Обычный 7 8 2 2 2 4 2 3 3" xfId="63250"/>
    <cellStyle name="Обычный 7 8 2 2 2 4 2 4" xfId="63251"/>
    <cellStyle name="Обычный 7 8 2 2 2 4 2 4 2" xfId="63252"/>
    <cellStyle name="Обычный 7 8 2 2 2 4 2 5" xfId="63253"/>
    <cellStyle name="Обычный 7 8 2 2 2 4 3" xfId="63254"/>
    <cellStyle name="Обычный 7 8 2 2 2 4 3 2" xfId="63255"/>
    <cellStyle name="Обычный 7 8 2 2 2 4 3 2 2" xfId="63256"/>
    <cellStyle name="Обычный 7 8 2 2 2 4 3 2 2 2" xfId="63257"/>
    <cellStyle name="Обычный 7 8 2 2 2 4 3 2 2 2 2" xfId="63258"/>
    <cellStyle name="Обычный 7 8 2 2 2 4 3 2 2 3" xfId="63259"/>
    <cellStyle name="Обычный 7 8 2 2 2 4 3 2 3" xfId="63260"/>
    <cellStyle name="Обычный 7 8 2 2 2 4 3 2 3 2" xfId="63261"/>
    <cellStyle name="Обычный 7 8 2 2 2 4 3 2 4" xfId="63262"/>
    <cellStyle name="Обычный 7 8 2 2 2 4 3 3" xfId="63263"/>
    <cellStyle name="Обычный 7 8 2 2 2 4 3 3 2" xfId="63264"/>
    <cellStyle name="Обычный 7 8 2 2 2 4 3 3 2 2" xfId="63265"/>
    <cellStyle name="Обычный 7 8 2 2 2 4 3 3 3" xfId="63266"/>
    <cellStyle name="Обычный 7 8 2 2 2 4 3 4" xfId="63267"/>
    <cellStyle name="Обычный 7 8 2 2 2 4 3 4 2" xfId="63268"/>
    <cellStyle name="Обычный 7 8 2 2 2 4 3 5" xfId="63269"/>
    <cellStyle name="Обычный 7 8 2 2 2 4 4" xfId="63270"/>
    <cellStyle name="Обычный 7 8 2 2 2 4 4 2" xfId="63271"/>
    <cellStyle name="Обычный 7 8 2 2 2 4 4 2 2" xfId="63272"/>
    <cellStyle name="Обычный 7 8 2 2 2 4 4 2 2 2" xfId="63273"/>
    <cellStyle name="Обычный 7 8 2 2 2 4 4 2 3" xfId="63274"/>
    <cellStyle name="Обычный 7 8 2 2 2 4 4 3" xfId="63275"/>
    <cellStyle name="Обычный 7 8 2 2 2 4 4 3 2" xfId="63276"/>
    <cellStyle name="Обычный 7 8 2 2 2 4 4 4" xfId="63277"/>
    <cellStyle name="Обычный 7 8 2 2 2 4 5" xfId="63278"/>
    <cellStyle name="Обычный 7 8 2 2 2 4 5 2" xfId="63279"/>
    <cellStyle name="Обычный 7 8 2 2 2 4 5 2 2" xfId="63280"/>
    <cellStyle name="Обычный 7 8 2 2 2 4 5 3" xfId="63281"/>
    <cellStyle name="Обычный 7 8 2 2 2 4 6" xfId="63282"/>
    <cellStyle name="Обычный 7 8 2 2 2 4 6 2" xfId="63283"/>
    <cellStyle name="Обычный 7 8 2 2 2 4 7" xfId="63284"/>
    <cellStyle name="Обычный 7 8 2 2 2 5" xfId="63285"/>
    <cellStyle name="Обычный 7 8 2 2 2 5 2" xfId="63286"/>
    <cellStyle name="Обычный 7 8 2 2 2 5 2 2" xfId="63287"/>
    <cellStyle name="Обычный 7 8 2 2 2 5 2 2 2" xfId="63288"/>
    <cellStyle name="Обычный 7 8 2 2 2 5 2 2 2 2" xfId="63289"/>
    <cellStyle name="Обычный 7 8 2 2 2 5 2 2 3" xfId="63290"/>
    <cellStyle name="Обычный 7 8 2 2 2 5 2 3" xfId="63291"/>
    <cellStyle name="Обычный 7 8 2 2 2 5 2 3 2" xfId="63292"/>
    <cellStyle name="Обычный 7 8 2 2 2 5 2 4" xfId="63293"/>
    <cellStyle name="Обычный 7 8 2 2 2 5 3" xfId="63294"/>
    <cellStyle name="Обычный 7 8 2 2 2 5 3 2" xfId="63295"/>
    <cellStyle name="Обычный 7 8 2 2 2 5 3 2 2" xfId="63296"/>
    <cellStyle name="Обычный 7 8 2 2 2 5 3 3" xfId="63297"/>
    <cellStyle name="Обычный 7 8 2 2 2 5 4" xfId="63298"/>
    <cellStyle name="Обычный 7 8 2 2 2 5 4 2" xfId="63299"/>
    <cellStyle name="Обычный 7 8 2 2 2 5 5" xfId="63300"/>
    <cellStyle name="Обычный 7 8 2 2 2 6" xfId="63301"/>
    <cellStyle name="Обычный 7 8 2 2 2 6 2" xfId="63302"/>
    <cellStyle name="Обычный 7 8 2 2 2 6 2 2" xfId="63303"/>
    <cellStyle name="Обычный 7 8 2 2 2 6 2 2 2" xfId="63304"/>
    <cellStyle name="Обычный 7 8 2 2 2 6 2 2 2 2" xfId="63305"/>
    <cellStyle name="Обычный 7 8 2 2 2 6 2 2 3" xfId="63306"/>
    <cellStyle name="Обычный 7 8 2 2 2 6 2 3" xfId="63307"/>
    <cellStyle name="Обычный 7 8 2 2 2 6 2 3 2" xfId="63308"/>
    <cellStyle name="Обычный 7 8 2 2 2 6 2 4" xfId="63309"/>
    <cellStyle name="Обычный 7 8 2 2 2 6 3" xfId="63310"/>
    <cellStyle name="Обычный 7 8 2 2 2 6 3 2" xfId="63311"/>
    <cellStyle name="Обычный 7 8 2 2 2 6 3 2 2" xfId="63312"/>
    <cellStyle name="Обычный 7 8 2 2 2 6 3 3" xfId="63313"/>
    <cellStyle name="Обычный 7 8 2 2 2 6 4" xfId="63314"/>
    <cellStyle name="Обычный 7 8 2 2 2 6 4 2" xfId="63315"/>
    <cellStyle name="Обычный 7 8 2 2 2 6 5" xfId="63316"/>
    <cellStyle name="Обычный 7 8 2 2 2 7" xfId="63317"/>
    <cellStyle name="Обычный 7 8 2 2 2 7 2" xfId="63318"/>
    <cellStyle name="Обычный 7 8 2 2 2 7 2 2" xfId="63319"/>
    <cellStyle name="Обычный 7 8 2 2 2 7 2 2 2" xfId="63320"/>
    <cellStyle name="Обычный 7 8 2 2 2 7 2 3" xfId="63321"/>
    <cellStyle name="Обычный 7 8 2 2 2 7 3" xfId="63322"/>
    <cellStyle name="Обычный 7 8 2 2 2 7 3 2" xfId="63323"/>
    <cellStyle name="Обычный 7 8 2 2 2 7 4" xfId="63324"/>
    <cellStyle name="Обычный 7 8 2 2 2 8" xfId="63325"/>
    <cellStyle name="Обычный 7 8 2 2 2 8 2" xfId="63326"/>
    <cellStyle name="Обычный 7 8 2 2 2 8 2 2" xfId="63327"/>
    <cellStyle name="Обычный 7 8 2 2 2 8 3" xfId="63328"/>
    <cellStyle name="Обычный 7 8 2 2 2 9" xfId="63329"/>
    <cellStyle name="Обычный 7 8 2 2 2 9 2" xfId="63330"/>
    <cellStyle name="Обычный 7 8 2 2 3" xfId="63331"/>
    <cellStyle name="Обычный 7 8 2 2 3 2" xfId="63332"/>
    <cellStyle name="Обычный 7 8 2 2 3 3" xfId="63333"/>
    <cellStyle name="Обычный 7 8 2 2 3 3 2" xfId="63334"/>
    <cellStyle name="Обычный 7 8 2 2 3 3 2 2" xfId="63335"/>
    <cellStyle name="Обычный 7 8 2 2 3 3 2 2 2" xfId="63336"/>
    <cellStyle name="Обычный 7 8 2 2 3 3 2 2 2 2" xfId="63337"/>
    <cellStyle name="Обычный 7 8 2 2 3 3 2 2 2 2 2" xfId="63338"/>
    <cellStyle name="Обычный 7 8 2 2 3 3 2 2 2 3" xfId="63339"/>
    <cellStyle name="Обычный 7 8 2 2 3 3 2 2 3" xfId="63340"/>
    <cellStyle name="Обычный 7 8 2 2 3 3 2 2 3 2" xfId="63341"/>
    <cellStyle name="Обычный 7 8 2 2 3 3 2 2 4" xfId="63342"/>
    <cellStyle name="Обычный 7 8 2 2 3 3 2 3" xfId="63343"/>
    <cellStyle name="Обычный 7 8 2 2 3 3 2 3 2" xfId="63344"/>
    <cellStyle name="Обычный 7 8 2 2 3 3 2 3 2 2" xfId="63345"/>
    <cellStyle name="Обычный 7 8 2 2 3 3 2 3 3" xfId="63346"/>
    <cellStyle name="Обычный 7 8 2 2 3 3 2 4" xfId="63347"/>
    <cellStyle name="Обычный 7 8 2 2 3 3 2 4 2" xfId="63348"/>
    <cellStyle name="Обычный 7 8 2 2 3 3 2 5" xfId="63349"/>
    <cellStyle name="Обычный 7 8 2 2 3 3 3" xfId="63350"/>
    <cellStyle name="Обычный 7 8 2 2 3 3 3 2" xfId="63351"/>
    <cellStyle name="Обычный 7 8 2 2 3 3 3 2 2" xfId="63352"/>
    <cellStyle name="Обычный 7 8 2 2 3 3 3 2 2 2" xfId="63353"/>
    <cellStyle name="Обычный 7 8 2 2 3 3 3 2 2 2 2" xfId="63354"/>
    <cellStyle name="Обычный 7 8 2 2 3 3 3 2 2 3" xfId="63355"/>
    <cellStyle name="Обычный 7 8 2 2 3 3 3 2 3" xfId="63356"/>
    <cellStyle name="Обычный 7 8 2 2 3 3 3 2 3 2" xfId="63357"/>
    <cellStyle name="Обычный 7 8 2 2 3 3 3 2 4" xfId="63358"/>
    <cellStyle name="Обычный 7 8 2 2 3 3 3 3" xfId="63359"/>
    <cellStyle name="Обычный 7 8 2 2 3 3 3 3 2" xfId="63360"/>
    <cellStyle name="Обычный 7 8 2 2 3 3 3 3 2 2" xfId="63361"/>
    <cellStyle name="Обычный 7 8 2 2 3 3 3 3 3" xfId="63362"/>
    <cellStyle name="Обычный 7 8 2 2 3 3 3 4" xfId="63363"/>
    <cellStyle name="Обычный 7 8 2 2 3 3 3 4 2" xfId="63364"/>
    <cellStyle name="Обычный 7 8 2 2 3 3 3 5" xfId="63365"/>
    <cellStyle name="Обычный 7 8 2 2 3 3 4" xfId="63366"/>
    <cellStyle name="Обычный 7 8 2 2 3 3 4 2" xfId="63367"/>
    <cellStyle name="Обычный 7 8 2 2 3 3 4 2 2" xfId="63368"/>
    <cellStyle name="Обычный 7 8 2 2 3 3 4 2 2 2" xfId="63369"/>
    <cellStyle name="Обычный 7 8 2 2 3 3 4 2 3" xfId="63370"/>
    <cellStyle name="Обычный 7 8 2 2 3 3 4 3" xfId="63371"/>
    <cellStyle name="Обычный 7 8 2 2 3 3 4 3 2" xfId="63372"/>
    <cellStyle name="Обычный 7 8 2 2 3 3 4 4" xfId="63373"/>
    <cellStyle name="Обычный 7 8 2 2 3 3 5" xfId="63374"/>
    <cellStyle name="Обычный 7 8 2 2 3 3 5 2" xfId="63375"/>
    <cellStyle name="Обычный 7 8 2 2 3 3 5 2 2" xfId="63376"/>
    <cellStyle name="Обычный 7 8 2 2 3 3 5 3" xfId="63377"/>
    <cellStyle name="Обычный 7 8 2 2 3 3 6" xfId="63378"/>
    <cellStyle name="Обычный 7 8 2 2 3 3 6 2" xfId="63379"/>
    <cellStyle name="Обычный 7 8 2 2 3 3 7" xfId="63380"/>
    <cellStyle name="Обычный 7 8 2 2 3 4" xfId="63381"/>
    <cellStyle name="Обычный 7 8 2 2 3 4 2" xfId="63382"/>
    <cellStyle name="Обычный 7 8 2 2 3 4 2 2" xfId="63383"/>
    <cellStyle name="Обычный 7 8 2 2 3 4 2 2 2" xfId="63384"/>
    <cellStyle name="Обычный 7 8 2 2 3 4 2 2 2 2" xfId="63385"/>
    <cellStyle name="Обычный 7 8 2 2 3 4 2 2 3" xfId="63386"/>
    <cellStyle name="Обычный 7 8 2 2 3 4 2 3" xfId="63387"/>
    <cellStyle name="Обычный 7 8 2 2 3 4 2 3 2" xfId="63388"/>
    <cellStyle name="Обычный 7 8 2 2 3 4 2 4" xfId="63389"/>
    <cellStyle name="Обычный 7 8 2 2 3 4 3" xfId="63390"/>
    <cellStyle name="Обычный 7 8 2 2 3 4 3 2" xfId="63391"/>
    <cellStyle name="Обычный 7 8 2 2 3 4 3 2 2" xfId="63392"/>
    <cellStyle name="Обычный 7 8 2 2 3 4 3 3" xfId="63393"/>
    <cellStyle name="Обычный 7 8 2 2 3 4 4" xfId="63394"/>
    <cellStyle name="Обычный 7 8 2 2 3 4 4 2" xfId="63395"/>
    <cellStyle name="Обычный 7 8 2 2 3 4 5" xfId="63396"/>
    <cellStyle name="Обычный 7 8 2 2 3 5" xfId="63397"/>
    <cellStyle name="Обычный 7 8 2 2 3 5 2" xfId="63398"/>
    <cellStyle name="Обычный 7 8 2 2 3 5 2 2" xfId="63399"/>
    <cellStyle name="Обычный 7 8 2 2 3 5 2 2 2" xfId="63400"/>
    <cellStyle name="Обычный 7 8 2 2 3 5 2 2 2 2" xfId="63401"/>
    <cellStyle name="Обычный 7 8 2 2 3 5 2 2 3" xfId="63402"/>
    <cellStyle name="Обычный 7 8 2 2 3 5 2 3" xfId="63403"/>
    <cellStyle name="Обычный 7 8 2 2 3 5 2 3 2" xfId="63404"/>
    <cellStyle name="Обычный 7 8 2 2 3 5 2 4" xfId="63405"/>
    <cellStyle name="Обычный 7 8 2 2 3 5 3" xfId="63406"/>
    <cellStyle name="Обычный 7 8 2 2 3 5 3 2" xfId="63407"/>
    <cellStyle name="Обычный 7 8 2 2 3 5 3 2 2" xfId="63408"/>
    <cellStyle name="Обычный 7 8 2 2 3 5 3 3" xfId="63409"/>
    <cellStyle name="Обычный 7 8 2 2 3 5 4" xfId="63410"/>
    <cellStyle name="Обычный 7 8 2 2 3 5 4 2" xfId="63411"/>
    <cellStyle name="Обычный 7 8 2 2 3 5 5" xfId="63412"/>
    <cellStyle name="Обычный 7 8 2 2 3 6" xfId="63413"/>
    <cellStyle name="Обычный 7 8 2 2 3 6 2" xfId="63414"/>
    <cellStyle name="Обычный 7 8 2 2 3 6 2 2" xfId="63415"/>
    <cellStyle name="Обычный 7 8 2 2 3 6 2 2 2" xfId="63416"/>
    <cellStyle name="Обычный 7 8 2 2 3 6 2 3" xfId="63417"/>
    <cellStyle name="Обычный 7 8 2 2 3 6 3" xfId="63418"/>
    <cellStyle name="Обычный 7 8 2 2 3 6 3 2" xfId="63419"/>
    <cellStyle name="Обычный 7 8 2 2 3 6 4" xfId="63420"/>
    <cellStyle name="Обычный 7 8 2 2 3 7" xfId="63421"/>
    <cellStyle name="Обычный 7 8 2 2 3 7 2" xfId="63422"/>
    <cellStyle name="Обычный 7 8 2 2 3 7 2 2" xfId="63423"/>
    <cellStyle name="Обычный 7 8 2 2 3 7 3" xfId="63424"/>
    <cellStyle name="Обычный 7 8 2 2 3 8" xfId="63425"/>
    <cellStyle name="Обычный 7 8 2 2 3 8 2" xfId="63426"/>
    <cellStyle name="Обычный 7 8 2 2 3 9" xfId="63427"/>
    <cellStyle name="Обычный 7 8 2 3" xfId="63428"/>
    <cellStyle name="Обычный 7 8 2 4" xfId="63429"/>
    <cellStyle name="Обычный 7 8 2 4 2" xfId="63430"/>
    <cellStyle name="Обычный 7 8 2 4 2 2" xfId="63431"/>
    <cellStyle name="Обычный 7 8 2 4 2 3" xfId="63432"/>
    <cellStyle name="Обычный 7 8 2 4 2 3 2" xfId="63433"/>
    <cellStyle name="Обычный 7 8 2 4 2 3 2 2" xfId="63434"/>
    <cellStyle name="Обычный 7 8 2 4 2 3 2 2 2" xfId="63435"/>
    <cellStyle name="Обычный 7 8 2 4 2 3 2 2 2 2" xfId="63436"/>
    <cellStyle name="Обычный 7 8 2 4 2 3 2 2 2 2 2" xfId="63437"/>
    <cellStyle name="Обычный 7 8 2 4 2 3 2 2 2 3" xfId="63438"/>
    <cellStyle name="Обычный 7 8 2 4 2 3 2 2 3" xfId="63439"/>
    <cellStyle name="Обычный 7 8 2 4 2 3 2 2 3 2" xfId="63440"/>
    <cellStyle name="Обычный 7 8 2 4 2 3 2 2 4" xfId="63441"/>
    <cellStyle name="Обычный 7 8 2 4 2 3 2 3" xfId="63442"/>
    <cellStyle name="Обычный 7 8 2 4 2 3 2 3 2" xfId="63443"/>
    <cellStyle name="Обычный 7 8 2 4 2 3 2 3 2 2" xfId="63444"/>
    <cellStyle name="Обычный 7 8 2 4 2 3 2 3 3" xfId="63445"/>
    <cellStyle name="Обычный 7 8 2 4 2 3 2 4" xfId="63446"/>
    <cellStyle name="Обычный 7 8 2 4 2 3 2 4 2" xfId="63447"/>
    <cellStyle name="Обычный 7 8 2 4 2 3 2 5" xfId="63448"/>
    <cellStyle name="Обычный 7 8 2 4 2 3 3" xfId="63449"/>
    <cellStyle name="Обычный 7 8 2 4 2 3 3 2" xfId="63450"/>
    <cellStyle name="Обычный 7 8 2 4 2 3 3 2 2" xfId="63451"/>
    <cellStyle name="Обычный 7 8 2 4 2 3 3 2 2 2" xfId="63452"/>
    <cellStyle name="Обычный 7 8 2 4 2 3 3 2 2 2 2" xfId="63453"/>
    <cellStyle name="Обычный 7 8 2 4 2 3 3 2 2 3" xfId="63454"/>
    <cellStyle name="Обычный 7 8 2 4 2 3 3 2 3" xfId="63455"/>
    <cellStyle name="Обычный 7 8 2 4 2 3 3 2 3 2" xfId="63456"/>
    <cellStyle name="Обычный 7 8 2 4 2 3 3 2 4" xfId="63457"/>
    <cellStyle name="Обычный 7 8 2 4 2 3 3 3" xfId="63458"/>
    <cellStyle name="Обычный 7 8 2 4 2 3 3 3 2" xfId="63459"/>
    <cellStyle name="Обычный 7 8 2 4 2 3 3 3 2 2" xfId="63460"/>
    <cellStyle name="Обычный 7 8 2 4 2 3 3 3 3" xfId="63461"/>
    <cellStyle name="Обычный 7 8 2 4 2 3 3 4" xfId="63462"/>
    <cellStyle name="Обычный 7 8 2 4 2 3 3 4 2" xfId="63463"/>
    <cellStyle name="Обычный 7 8 2 4 2 3 3 5" xfId="63464"/>
    <cellStyle name="Обычный 7 8 2 4 2 3 4" xfId="63465"/>
    <cellStyle name="Обычный 7 8 2 4 2 3 4 2" xfId="63466"/>
    <cellStyle name="Обычный 7 8 2 4 2 3 4 2 2" xfId="63467"/>
    <cellStyle name="Обычный 7 8 2 4 2 3 4 2 2 2" xfId="63468"/>
    <cellStyle name="Обычный 7 8 2 4 2 3 4 2 3" xfId="63469"/>
    <cellStyle name="Обычный 7 8 2 4 2 3 4 3" xfId="63470"/>
    <cellStyle name="Обычный 7 8 2 4 2 3 4 3 2" xfId="63471"/>
    <cellStyle name="Обычный 7 8 2 4 2 3 4 4" xfId="63472"/>
    <cellStyle name="Обычный 7 8 2 4 2 3 5" xfId="63473"/>
    <cellStyle name="Обычный 7 8 2 4 2 3 5 2" xfId="63474"/>
    <cellStyle name="Обычный 7 8 2 4 2 3 5 2 2" xfId="63475"/>
    <cellStyle name="Обычный 7 8 2 4 2 3 5 3" xfId="63476"/>
    <cellStyle name="Обычный 7 8 2 4 2 3 6" xfId="63477"/>
    <cellStyle name="Обычный 7 8 2 4 2 3 6 2" xfId="63478"/>
    <cellStyle name="Обычный 7 8 2 4 2 3 7" xfId="63479"/>
    <cellStyle name="Обычный 7 8 2 4 2 4" xfId="63480"/>
    <cellStyle name="Обычный 7 8 2 4 2 4 2" xfId="63481"/>
    <cellStyle name="Обычный 7 8 2 4 2 4 2 2" xfId="63482"/>
    <cellStyle name="Обычный 7 8 2 4 2 4 2 2 2" xfId="63483"/>
    <cellStyle name="Обычный 7 8 2 4 2 4 2 2 2 2" xfId="63484"/>
    <cellStyle name="Обычный 7 8 2 4 2 4 2 2 3" xfId="63485"/>
    <cellStyle name="Обычный 7 8 2 4 2 4 2 3" xfId="63486"/>
    <cellStyle name="Обычный 7 8 2 4 2 4 2 3 2" xfId="63487"/>
    <cellStyle name="Обычный 7 8 2 4 2 4 2 4" xfId="63488"/>
    <cellStyle name="Обычный 7 8 2 4 2 4 3" xfId="63489"/>
    <cellStyle name="Обычный 7 8 2 4 2 4 3 2" xfId="63490"/>
    <cellStyle name="Обычный 7 8 2 4 2 4 3 2 2" xfId="63491"/>
    <cellStyle name="Обычный 7 8 2 4 2 4 3 3" xfId="63492"/>
    <cellStyle name="Обычный 7 8 2 4 2 4 4" xfId="63493"/>
    <cellStyle name="Обычный 7 8 2 4 2 4 4 2" xfId="63494"/>
    <cellStyle name="Обычный 7 8 2 4 2 4 5" xfId="63495"/>
    <cellStyle name="Обычный 7 8 2 4 2 5" xfId="63496"/>
    <cellStyle name="Обычный 7 8 2 4 2 5 2" xfId="63497"/>
    <cellStyle name="Обычный 7 8 2 4 2 5 2 2" xfId="63498"/>
    <cellStyle name="Обычный 7 8 2 4 2 5 2 2 2" xfId="63499"/>
    <cellStyle name="Обычный 7 8 2 4 2 5 2 2 2 2" xfId="63500"/>
    <cellStyle name="Обычный 7 8 2 4 2 5 2 2 3" xfId="63501"/>
    <cellStyle name="Обычный 7 8 2 4 2 5 2 3" xfId="63502"/>
    <cellStyle name="Обычный 7 8 2 4 2 5 2 3 2" xfId="63503"/>
    <cellStyle name="Обычный 7 8 2 4 2 5 2 4" xfId="63504"/>
    <cellStyle name="Обычный 7 8 2 4 2 5 3" xfId="63505"/>
    <cellStyle name="Обычный 7 8 2 4 2 5 3 2" xfId="63506"/>
    <cellStyle name="Обычный 7 8 2 4 2 5 3 2 2" xfId="63507"/>
    <cellStyle name="Обычный 7 8 2 4 2 5 3 3" xfId="63508"/>
    <cellStyle name="Обычный 7 8 2 4 2 5 4" xfId="63509"/>
    <cellStyle name="Обычный 7 8 2 4 2 5 4 2" xfId="63510"/>
    <cellStyle name="Обычный 7 8 2 4 2 5 5" xfId="63511"/>
    <cellStyle name="Обычный 7 8 2 4 2 6" xfId="63512"/>
    <cellStyle name="Обычный 7 8 2 4 2 6 2" xfId="63513"/>
    <cellStyle name="Обычный 7 8 2 4 2 6 2 2" xfId="63514"/>
    <cellStyle name="Обычный 7 8 2 4 2 6 2 2 2" xfId="63515"/>
    <cellStyle name="Обычный 7 8 2 4 2 6 2 3" xfId="63516"/>
    <cellStyle name="Обычный 7 8 2 4 2 6 3" xfId="63517"/>
    <cellStyle name="Обычный 7 8 2 4 2 6 3 2" xfId="63518"/>
    <cellStyle name="Обычный 7 8 2 4 2 6 4" xfId="63519"/>
    <cellStyle name="Обычный 7 8 2 4 2 7" xfId="63520"/>
    <cellStyle name="Обычный 7 8 2 4 2 7 2" xfId="63521"/>
    <cellStyle name="Обычный 7 8 2 4 2 7 2 2" xfId="63522"/>
    <cellStyle name="Обычный 7 8 2 4 2 7 3" xfId="63523"/>
    <cellStyle name="Обычный 7 8 2 4 2 8" xfId="63524"/>
    <cellStyle name="Обычный 7 8 2 4 2 8 2" xfId="63525"/>
    <cellStyle name="Обычный 7 8 2 4 2 9" xfId="63526"/>
    <cellStyle name="Обычный 7 8 2 5" xfId="63527"/>
    <cellStyle name="Обычный 7 8 2 6" xfId="63528"/>
    <cellStyle name="Обычный 7 8 2 6 2" xfId="63529"/>
    <cellStyle name="Обычный 7 8 2 6 2 2" xfId="63530"/>
    <cellStyle name="Обычный 7 8 2 6 2 2 2" xfId="63531"/>
    <cellStyle name="Обычный 7 8 2 6 2 2 2 2" xfId="63532"/>
    <cellStyle name="Обычный 7 8 2 6 2 2 2 2 2" xfId="63533"/>
    <cellStyle name="Обычный 7 8 2 6 2 2 2 3" xfId="63534"/>
    <cellStyle name="Обычный 7 8 2 6 2 2 3" xfId="63535"/>
    <cellStyle name="Обычный 7 8 2 6 2 2 3 2" xfId="63536"/>
    <cellStyle name="Обычный 7 8 2 6 2 2 4" xfId="63537"/>
    <cellStyle name="Обычный 7 8 2 6 2 3" xfId="63538"/>
    <cellStyle name="Обычный 7 8 2 6 2 3 2" xfId="63539"/>
    <cellStyle name="Обычный 7 8 2 6 2 3 2 2" xfId="63540"/>
    <cellStyle name="Обычный 7 8 2 6 2 3 3" xfId="63541"/>
    <cellStyle name="Обычный 7 8 2 6 2 4" xfId="63542"/>
    <cellStyle name="Обычный 7 8 2 6 2 4 2" xfId="63543"/>
    <cellStyle name="Обычный 7 8 2 6 2 5" xfId="63544"/>
    <cellStyle name="Обычный 7 8 2 6 3" xfId="63545"/>
    <cellStyle name="Обычный 7 8 2 6 3 2" xfId="63546"/>
    <cellStyle name="Обычный 7 8 2 6 3 2 2" xfId="63547"/>
    <cellStyle name="Обычный 7 8 2 6 3 2 2 2" xfId="63548"/>
    <cellStyle name="Обычный 7 8 2 6 3 2 2 2 2" xfId="63549"/>
    <cellStyle name="Обычный 7 8 2 6 3 2 2 3" xfId="63550"/>
    <cellStyle name="Обычный 7 8 2 6 3 2 3" xfId="63551"/>
    <cellStyle name="Обычный 7 8 2 6 3 2 3 2" xfId="63552"/>
    <cellStyle name="Обычный 7 8 2 6 3 2 4" xfId="63553"/>
    <cellStyle name="Обычный 7 8 2 6 3 3" xfId="63554"/>
    <cellStyle name="Обычный 7 8 2 6 3 3 2" xfId="63555"/>
    <cellStyle name="Обычный 7 8 2 6 3 3 2 2" xfId="63556"/>
    <cellStyle name="Обычный 7 8 2 6 3 3 3" xfId="63557"/>
    <cellStyle name="Обычный 7 8 2 6 3 4" xfId="63558"/>
    <cellStyle name="Обычный 7 8 2 6 3 4 2" xfId="63559"/>
    <cellStyle name="Обычный 7 8 2 6 3 5" xfId="63560"/>
    <cellStyle name="Обычный 7 8 2 6 4" xfId="63561"/>
    <cellStyle name="Обычный 7 8 2 6 4 2" xfId="63562"/>
    <cellStyle name="Обычный 7 8 2 6 4 2 2" xfId="63563"/>
    <cellStyle name="Обычный 7 8 2 6 4 2 2 2" xfId="63564"/>
    <cellStyle name="Обычный 7 8 2 6 4 2 3" xfId="63565"/>
    <cellStyle name="Обычный 7 8 2 6 4 3" xfId="63566"/>
    <cellStyle name="Обычный 7 8 2 6 4 3 2" xfId="63567"/>
    <cellStyle name="Обычный 7 8 2 6 4 4" xfId="63568"/>
    <cellStyle name="Обычный 7 8 2 6 5" xfId="63569"/>
    <cellStyle name="Обычный 7 8 2 6 5 2" xfId="63570"/>
    <cellStyle name="Обычный 7 8 2 6 5 2 2" xfId="63571"/>
    <cellStyle name="Обычный 7 8 2 6 5 3" xfId="63572"/>
    <cellStyle name="Обычный 7 8 2 6 6" xfId="63573"/>
    <cellStyle name="Обычный 7 8 2 6 6 2" xfId="63574"/>
    <cellStyle name="Обычный 7 8 2 6 7" xfId="63575"/>
    <cellStyle name="Обычный 7 8 2 7" xfId="63576"/>
    <cellStyle name="Обычный 7 8 2 7 2" xfId="63577"/>
    <cellStyle name="Обычный 7 8 2 7 2 2" xfId="63578"/>
    <cellStyle name="Обычный 7 8 2 7 2 2 2" xfId="63579"/>
    <cellStyle name="Обычный 7 8 2 7 2 2 2 2" xfId="63580"/>
    <cellStyle name="Обычный 7 8 2 7 2 2 3" xfId="63581"/>
    <cellStyle name="Обычный 7 8 2 7 2 3" xfId="63582"/>
    <cellStyle name="Обычный 7 8 2 7 2 3 2" xfId="63583"/>
    <cellStyle name="Обычный 7 8 2 7 2 4" xfId="63584"/>
    <cellStyle name="Обычный 7 8 2 7 3" xfId="63585"/>
    <cellStyle name="Обычный 7 8 2 7 3 2" xfId="63586"/>
    <cellStyle name="Обычный 7 8 2 7 3 2 2" xfId="63587"/>
    <cellStyle name="Обычный 7 8 2 7 3 3" xfId="63588"/>
    <cellStyle name="Обычный 7 8 2 7 4" xfId="63589"/>
    <cellStyle name="Обычный 7 8 2 7 4 2" xfId="63590"/>
    <cellStyle name="Обычный 7 8 2 7 5" xfId="63591"/>
    <cellStyle name="Обычный 7 8 2 8" xfId="63592"/>
    <cellStyle name="Обычный 7 8 2 8 2" xfId="63593"/>
    <cellStyle name="Обычный 7 8 2 8 2 2" xfId="63594"/>
    <cellStyle name="Обычный 7 8 2 8 2 2 2" xfId="63595"/>
    <cellStyle name="Обычный 7 8 2 8 2 2 2 2" xfId="63596"/>
    <cellStyle name="Обычный 7 8 2 8 2 2 3" xfId="63597"/>
    <cellStyle name="Обычный 7 8 2 8 2 3" xfId="63598"/>
    <cellStyle name="Обычный 7 8 2 8 2 3 2" xfId="63599"/>
    <cellStyle name="Обычный 7 8 2 8 2 4" xfId="63600"/>
    <cellStyle name="Обычный 7 8 2 8 3" xfId="63601"/>
    <cellStyle name="Обычный 7 8 2 8 3 2" xfId="63602"/>
    <cellStyle name="Обычный 7 8 2 8 3 2 2" xfId="63603"/>
    <cellStyle name="Обычный 7 8 2 8 3 3" xfId="63604"/>
    <cellStyle name="Обычный 7 8 2 8 4" xfId="63605"/>
    <cellStyle name="Обычный 7 8 2 8 4 2" xfId="63606"/>
    <cellStyle name="Обычный 7 8 2 8 5" xfId="63607"/>
    <cellStyle name="Обычный 7 8 2 9" xfId="63608"/>
    <cellStyle name="Обычный 7 8 2 9 2" xfId="63609"/>
    <cellStyle name="Обычный 7 8 2 9 2 2" xfId="63610"/>
    <cellStyle name="Обычный 7 8 2 9 2 2 2" xfId="63611"/>
    <cellStyle name="Обычный 7 8 2 9 2 3" xfId="63612"/>
    <cellStyle name="Обычный 7 8 2 9 3" xfId="63613"/>
    <cellStyle name="Обычный 7 8 2 9 3 2" xfId="63614"/>
    <cellStyle name="Обычный 7 8 2 9 4" xfId="63615"/>
    <cellStyle name="Обычный 7 8 3" xfId="63616"/>
    <cellStyle name="Обычный 7 8 3 10" xfId="63617"/>
    <cellStyle name="Обычный 7 8 3 2" xfId="63618"/>
    <cellStyle name="Обычный 7 8 3 2 2" xfId="63619"/>
    <cellStyle name="Обычный 7 8 3 2 2 2" xfId="63620"/>
    <cellStyle name="Обычный 7 8 3 2 2 2 2" xfId="63621"/>
    <cellStyle name="Обычный 7 8 3 2 2 2 2 2" xfId="63622"/>
    <cellStyle name="Обычный 7 8 3 2 2 2 2 2 2" xfId="63623"/>
    <cellStyle name="Обычный 7 8 3 2 2 2 2 2 2 2" xfId="63624"/>
    <cellStyle name="Обычный 7 8 3 2 2 2 2 2 2 2 2" xfId="63625"/>
    <cellStyle name="Обычный 7 8 3 2 2 2 2 2 2 2 2 2" xfId="63626"/>
    <cellStyle name="Обычный 7 8 3 2 2 2 2 2 2 2 2 2 2" xfId="63627"/>
    <cellStyle name="Обычный 7 8 3 2 2 2 2 2 2 2 2 3" xfId="63628"/>
    <cellStyle name="Обычный 7 8 3 2 2 2 2 2 2 2 3" xfId="63629"/>
    <cellStyle name="Обычный 7 8 3 2 2 2 2 2 2 2 3 2" xfId="63630"/>
    <cellStyle name="Обычный 7 8 3 2 2 2 2 2 2 2 4" xfId="63631"/>
    <cellStyle name="Обычный 7 8 3 2 2 2 2 2 2 3" xfId="63632"/>
    <cellStyle name="Обычный 7 8 3 2 2 2 2 2 2 3 2" xfId="63633"/>
    <cellStyle name="Обычный 7 8 3 2 2 2 2 2 2 3 2 2" xfId="63634"/>
    <cellStyle name="Обычный 7 8 3 2 2 2 2 2 2 3 3" xfId="63635"/>
    <cellStyle name="Обычный 7 8 3 2 2 2 2 2 2 4" xfId="63636"/>
    <cellStyle name="Обычный 7 8 3 2 2 2 2 2 2 4 2" xfId="63637"/>
    <cellStyle name="Обычный 7 8 3 2 2 2 2 2 2 5" xfId="63638"/>
    <cellStyle name="Обычный 7 8 3 2 2 2 2 2 3" xfId="63639"/>
    <cellStyle name="Обычный 7 8 3 2 2 2 2 2 3 2" xfId="63640"/>
    <cellStyle name="Обычный 7 8 3 2 2 2 2 2 3 2 2" xfId="63641"/>
    <cellStyle name="Обычный 7 8 3 2 2 2 2 2 3 2 2 2" xfId="63642"/>
    <cellStyle name="Обычный 7 8 3 2 2 2 2 2 3 2 2 2 2" xfId="63643"/>
    <cellStyle name="Обычный 7 8 3 2 2 2 2 2 3 2 2 3" xfId="63644"/>
    <cellStyle name="Обычный 7 8 3 2 2 2 2 2 3 2 3" xfId="63645"/>
    <cellStyle name="Обычный 7 8 3 2 2 2 2 2 3 2 3 2" xfId="63646"/>
    <cellStyle name="Обычный 7 8 3 2 2 2 2 2 3 2 4" xfId="63647"/>
    <cellStyle name="Обычный 7 8 3 2 2 2 2 2 3 3" xfId="63648"/>
    <cellStyle name="Обычный 7 8 3 2 2 2 2 2 3 3 2" xfId="63649"/>
    <cellStyle name="Обычный 7 8 3 2 2 2 2 2 3 3 2 2" xfId="63650"/>
    <cellStyle name="Обычный 7 8 3 2 2 2 2 2 3 3 3" xfId="63651"/>
    <cellStyle name="Обычный 7 8 3 2 2 2 2 2 3 4" xfId="63652"/>
    <cellStyle name="Обычный 7 8 3 2 2 2 2 2 3 4 2" xfId="63653"/>
    <cellStyle name="Обычный 7 8 3 2 2 2 2 2 3 5" xfId="63654"/>
    <cellStyle name="Обычный 7 8 3 2 2 2 2 2 4" xfId="63655"/>
    <cellStyle name="Обычный 7 8 3 2 2 2 2 2 4 2" xfId="63656"/>
    <cellStyle name="Обычный 7 8 3 2 2 2 2 2 4 2 2" xfId="63657"/>
    <cellStyle name="Обычный 7 8 3 2 2 2 2 2 4 2 2 2" xfId="63658"/>
    <cellStyle name="Обычный 7 8 3 2 2 2 2 2 4 2 3" xfId="63659"/>
    <cellStyle name="Обычный 7 8 3 2 2 2 2 2 4 3" xfId="63660"/>
    <cellStyle name="Обычный 7 8 3 2 2 2 2 2 4 3 2" xfId="63661"/>
    <cellStyle name="Обычный 7 8 3 2 2 2 2 2 4 4" xfId="63662"/>
    <cellStyle name="Обычный 7 8 3 2 2 2 2 2 5" xfId="63663"/>
    <cellStyle name="Обычный 7 8 3 2 2 2 2 2 5 2" xfId="63664"/>
    <cellStyle name="Обычный 7 8 3 2 2 2 2 2 5 2 2" xfId="63665"/>
    <cellStyle name="Обычный 7 8 3 2 2 2 2 2 5 3" xfId="63666"/>
    <cellStyle name="Обычный 7 8 3 2 2 2 2 2 6" xfId="63667"/>
    <cellStyle name="Обычный 7 8 3 2 2 2 2 2 6 2" xfId="63668"/>
    <cellStyle name="Обычный 7 8 3 2 2 2 2 2 7" xfId="63669"/>
    <cellStyle name="Обычный 7 8 3 2 2 2 2 3" xfId="63670"/>
    <cellStyle name="Обычный 7 8 3 2 2 2 2 3 2" xfId="63671"/>
    <cellStyle name="Обычный 7 8 3 2 2 2 2 3 2 2" xfId="63672"/>
    <cellStyle name="Обычный 7 8 3 2 2 2 2 3 2 2 2" xfId="63673"/>
    <cellStyle name="Обычный 7 8 3 2 2 2 2 3 2 2 2 2" xfId="63674"/>
    <cellStyle name="Обычный 7 8 3 2 2 2 2 3 2 2 3" xfId="63675"/>
    <cellStyle name="Обычный 7 8 3 2 2 2 2 3 2 3" xfId="63676"/>
    <cellStyle name="Обычный 7 8 3 2 2 2 2 3 2 3 2" xfId="63677"/>
    <cellStyle name="Обычный 7 8 3 2 2 2 2 3 2 4" xfId="63678"/>
    <cellStyle name="Обычный 7 8 3 2 2 2 2 3 3" xfId="63679"/>
    <cellStyle name="Обычный 7 8 3 2 2 2 2 3 3 2" xfId="63680"/>
    <cellStyle name="Обычный 7 8 3 2 2 2 2 3 3 2 2" xfId="63681"/>
    <cellStyle name="Обычный 7 8 3 2 2 2 2 3 3 3" xfId="63682"/>
    <cellStyle name="Обычный 7 8 3 2 2 2 2 3 4" xfId="63683"/>
    <cellStyle name="Обычный 7 8 3 2 2 2 2 3 4 2" xfId="63684"/>
    <cellStyle name="Обычный 7 8 3 2 2 2 2 3 5" xfId="63685"/>
    <cellStyle name="Обычный 7 8 3 2 2 2 2 4" xfId="63686"/>
    <cellStyle name="Обычный 7 8 3 2 2 2 2 4 2" xfId="63687"/>
    <cellStyle name="Обычный 7 8 3 2 2 2 2 4 2 2" xfId="63688"/>
    <cellStyle name="Обычный 7 8 3 2 2 2 2 4 2 2 2" xfId="63689"/>
    <cellStyle name="Обычный 7 8 3 2 2 2 2 4 2 2 2 2" xfId="63690"/>
    <cellStyle name="Обычный 7 8 3 2 2 2 2 4 2 2 3" xfId="63691"/>
    <cellStyle name="Обычный 7 8 3 2 2 2 2 4 2 3" xfId="63692"/>
    <cellStyle name="Обычный 7 8 3 2 2 2 2 4 2 3 2" xfId="63693"/>
    <cellStyle name="Обычный 7 8 3 2 2 2 2 4 2 4" xfId="63694"/>
    <cellStyle name="Обычный 7 8 3 2 2 2 2 4 3" xfId="63695"/>
    <cellStyle name="Обычный 7 8 3 2 2 2 2 4 3 2" xfId="63696"/>
    <cellStyle name="Обычный 7 8 3 2 2 2 2 4 3 2 2" xfId="63697"/>
    <cellStyle name="Обычный 7 8 3 2 2 2 2 4 3 3" xfId="63698"/>
    <cellStyle name="Обычный 7 8 3 2 2 2 2 4 4" xfId="63699"/>
    <cellStyle name="Обычный 7 8 3 2 2 2 2 4 4 2" xfId="63700"/>
    <cellStyle name="Обычный 7 8 3 2 2 2 2 4 5" xfId="63701"/>
    <cellStyle name="Обычный 7 8 3 2 2 2 2 5" xfId="63702"/>
    <cellStyle name="Обычный 7 8 3 2 2 2 2 5 2" xfId="63703"/>
    <cellStyle name="Обычный 7 8 3 2 2 2 2 5 2 2" xfId="63704"/>
    <cellStyle name="Обычный 7 8 3 2 2 2 2 5 2 2 2" xfId="63705"/>
    <cellStyle name="Обычный 7 8 3 2 2 2 2 5 2 3" xfId="63706"/>
    <cellStyle name="Обычный 7 8 3 2 2 2 2 5 3" xfId="63707"/>
    <cellStyle name="Обычный 7 8 3 2 2 2 2 5 3 2" xfId="63708"/>
    <cellStyle name="Обычный 7 8 3 2 2 2 2 5 4" xfId="63709"/>
    <cellStyle name="Обычный 7 8 3 2 2 2 2 6" xfId="63710"/>
    <cellStyle name="Обычный 7 8 3 2 2 2 2 6 2" xfId="63711"/>
    <cellStyle name="Обычный 7 8 3 2 2 2 2 6 2 2" xfId="63712"/>
    <cellStyle name="Обычный 7 8 3 2 2 2 2 6 3" xfId="63713"/>
    <cellStyle name="Обычный 7 8 3 2 2 2 2 7" xfId="63714"/>
    <cellStyle name="Обычный 7 8 3 2 2 2 2 7 2" xfId="63715"/>
    <cellStyle name="Обычный 7 8 3 2 2 2 2 8" xfId="63716"/>
    <cellStyle name="Обычный 7 8 3 2 2 3" xfId="63717"/>
    <cellStyle name="Обычный 7 8 3 2 2 3 2" xfId="63718"/>
    <cellStyle name="Обычный 7 8 3 2 2 3 2 2" xfId="63719"/>
    <cellStyle name="Обычный 7 8 3 2 2 3 2 2 2" xfId="63720"/>
    <cellStyle name="Обычный 7 8 3 2 2 3 2 2 2 2" xfId="63721"/>
    <cellStyle name="Обычный 7 8 3 2 2 3 2 2 2 2 2" xfId="63722"/>
    <cellStyle name="Обычный 7 8 3 2 2 3 2 2 2 3" xfId="63723"/>
    <cellStyle name="Обычный 7 8 3 2 2 3 2 2 3" xfId="63724"/>
    <cellStyle name="Обычный 7 8 3 2 2 3 2 2 3 2" xfId="63725"/>
    <cellStyle name="Обычный 7 8 3 2 2 3 2 2 4" xfId="63726"/>
    <cellStyle name="Обычный 7 8 3 2 2 3 2 3" xfId="63727"/>
    <cellStyle name="Обычный 7 8 3 2 2 3 2 3 2" xfId="63728"/>
    <cellStyle name="Обычный 7 8 3 2 2 3 2 3 2 2" xfId="63729"/>
    <cellStyle name="Обычный 7 8 3 2 2 3 2 3 3" xfId="63730"/>
    <cellStyle name="Обычный 7 8 3 2 2 3 2 4" xfId="63731"/>
    <cellStyle name="Обычный 7 8 3 2 2 3 2 4 2" xfId="63732"/>
    <cellStyle name="Обычный 7 8 3 2 2 3 2 5" xfId="63733"/>
    <cellStyle name="Обычный 7 8 3 2 2 3 3" xfId="63734"/>
    <cellStyle name="Обычный 7 8 3 2 2 3 3 2" xfId="63735"/>
    <cellStyle name="Обычный 7 8 3 2 2 3 3 2 2" xfId="63736"/>
    <cellStyle name="Обычный 7 8 3 2 2 3 3 2 2 2" xfId="63737"/>
    <cellStyle name="Обычный 7 8 3 2 2 3 3 2 2 2 2" xfId="63738"/>
    <cellStyle name="Обычный 7 8 3 2 2 3 3 2 2 3" xfId="63739"/>
    <cellStyle name="Обычный 7 8 3 2 2 3 3 2 3" xfId="63740"/>
    <cellStyle name="Обычный 7 8 3 2 2 3 3 2 3 2" xfId="63741"/>
    <cellStyle name="Обычный 7 8 3 2 2 3 3 2 4" xfId="63742"/>
    <cellStyle name="Обычный 7 8 3 2 2 3 3 3" xfId="63743"/>
    <cellStyle name="Обычный 7 8 3 2 2 3 3 3 2" xfId="63744"/>
    <cellStyle name="Обычный 7 8 3 2 2 3 3 3 2 2" xfId="63745"/>
    <cellStyle name="Обычный 7 8 3 2 2 3 3 3 3" xfId="63746"/>
    <cellStyle name="Обычный 7 8 3 2 2 3 3 4" xfId="63747"/>
    <cellStyle name="Обычный 7 8 3 2 2 3 3 4 2" xfId="63748"/>
    <cellStyle name="Обычный 7 8 3 2 2 3 3 5" xfId="63749"/>
    <cellStyle name="Обычный 7 8 3 2 2 3 4" xfId="63750"/>
    <cellStyle name="Обычный 7 8 3 2 2 3 4 2" xfId="63751"/>
    <cellStyle name="Обычный 7 8 3 2 2 3 4 2 2" xfId="63752"/>
    <cellStyle name="Обычный 7 8 3 2 2 3 4 2 2 2" xfId="63753"/>
    <cellStyle name="Обычный 7 8 3 2 2 3 4 2 3" xfId="63754"/>
    <cellStyle name="Обычный 7 8 3 2 2 3 4 3" xfId="63755"/>
    <cellStyle name="Обычный 7 8 3 2 2 3 4 3 2" xfId="63756"/>
    <cellStyle name="Обычный 7 8 3 2 2 3 4 4" xfId="63757"/>
    <cellStyle name="Обычный 7 8 3 2 2 3 5" xfId="63758"/>
    <cellStyle name="Обычный 7 8 3 2 2 3 5 2" xfId="63759"/>
    <cellStyle name="Обычный 7 8 3 2 2 3 5 2 2" xfId="63760"/>
    <cellStyle name="Обычный 7 8 3 2 2 3 5 3" xfId="63761"/>
    <cellStyle name="Обычный 7 8 3 2 2 3 6" xfId="63762"/>
    <cellStyle name="Обычный 7 8 3 2 2 3 6 2" xfId="63763"/>
    <cellStyle name="Обычный 7 8 3 2 2 3 7" xfId="63764"/>
    <cellStyle name="Обычный 7 8 3 2 2 4" xfId="63765"/>
    <cellStyle name="Обычный 7 8 3 2 2 4 2" xfId="63766"/>
    <cellStyle name="Обычный 7 8 3 2 2 4 2 2" xfId="63767"/>
    <cellStyle name="Обычный 7 8 3 2 2 4 2 2 2" xfId="63768"/>
    <cellStyle name="Обычный 7 8 3 2 2 4 2 2 2 2" xfId="63769"/>
    <cellStyle name="Обычный 7 8 3 2 2 4 2 2 3" xfId="63770"/>
    <cellStyle name="Обычный 7 8 3 2 2 4 2 3" xfId="63771"/>
    <cellStyle name="Обычный 7 8 3 2 2 4 2 3 2" xfId="63772"/>
    <cellStyle name="Обычный 7 8 3 2 2 4 2 4" xfId="63773"/>
    <cellStyle name="Обычный 7 8 3 2 2 4 3" xfId="63774"/>
    <cellStyle name="Обычный 7 8 3 2 2 4 3 2" xfId="63775"/>
    <cellStyle name="Обычный 7 8 3 2 2 4 3 2 2" xfId="63776"/>
    <cellStyle name="Обычный 7 8 3 2 2 4 3 3" xfId="63777"/>
    <cellStyle name="Обычный 7 8 3 2 2 4 4" xfId="63778"/>
    <cellStyle name="Обычный 7 8 3 2 2 4 4 2" xfId="63779"/>
    <cellStyle name="Обычный 7 8 3 2 2 4 5" xfId="63780"/>
    <cellStyle name="Обычный 7 8 3 2 2 5" xfId="63781"/>
    <cellStyle name="Обычный 7 8 3 2 2 5 2" xfId="63782"/>
    <cellStyle name="Обычный 7 8 3 2 2 5 2 2" xfId="63783"/>
    <cellStyle name="Обычный 7 8 3 2 2 5 2 2 2" xfId="63784"/>
    <cellStyle name="Обычный 7 8 3 2 2 5 2 2 2 2" xfId="63785"/>
    <cellStyle name="Обычный 7 8 3 2 2 5 2 2 3" xfId="63786"/>
    <cellStyle name="Обычный 7 8 3 2 2 5 2 3" xfId="63787"/>
    <cellStyle name="Обычный 7 8 3 2 2 5 2 3 2" xfId="63788"/>
    <cellStyle name="Обычный 7 8 3 2 2 5 2 4" xfId="63789"/>
    <cellStyle name="Обычный 7 8 3 2 2 5 3" xfId="63790"/>
    <cellStyle name="Обычный 7 8 3 2 2 5 3 2" xfId="63791"/>
    <cellStyle name="Обычный 7 8 3 2 2 5 3 2 2" xfId="63792"/>
    <cellStyle name="Обычный 7 8 3 2 2 5 3 3" xfId="63793"/>
    <cellStyle name="Обычный 7 8 3 2 2 5 4" xfId="63794"/>
    <cellStyle name="Обычный 7 8 3 2 2 5 4 2" xfId="63795"/>
    <cellStyle name="Обычный 7 8 3 2 2 5 5" xfId="63796"/>
    <cellStyle name="Обычный 7 8 3 2 2 6" xfId="63797"/>
    <cellStyle name="Обычный 7 8 3 2 2 6 2" xfId="63798"/>
    <cellStyle name="Обычный 7 8 3 2 2 6 2 2" xfId="63799"/>
    <cellStyle name="Обычный 7 8 3 2 2 6 2 2 2" xfId="63800"/>
    <cellStyle name="Обычный 7 8 3 2 2 6 2 3" xfId="63801"/>
    <cellStyle name="Обычный 7 8 3 2 2 6 3" xfId="63802"/>
    <cellStyle name="Обычный 7 8 3 2 2 6 3 2" xfId="63803"/>
    <cellStyle name="Обычный 7 8 3 2 2 6 4" xfId="63804"/>
    <cellStyle name="Обычный 7 8 3 2 2 7" xfId="63805"/>
    <cellStyle name="Обычный 7 8 3 2 2 7 2" xfId="63806"/>
    <cellStyle name="Обычный 7 8 3 2 2 7 2 2" xfId="63807"/>
    <cellStyle name="Обычный 7 8 3 2 2 7 3" xfId="63808"/>
    <cellStyle name="Обычный 7 8 3 2 2 8" xfId="63809"/>
    <cellStyle name="Обычный 7 8 3 2 2 8 2" xfId="63810"/>
    <cellStyle name="Обычный 7 8 3 2 2 9" xfId="63811"/>
    <cellStyle name="Обычный 7 8 3 2 3" xfId="63812"/>
    <cellStyle name="Обычный 7 8 3 2 3 2" xfId="63813"/>
    <cellStyle name="Обычный 7 8 3 2 3 2 2" xfId="63814"/>
    <cellStyle name="Обычный 7 8 3 2 3 2 2 2" xfId="63815"/>
    <cellStyle name="Обычный 7 8 3 2 3 2 2 2 2" xfId="63816"/>
    <cellStyle name="Обычный 7 8 3 2 3 2 2 2 2 2" xfId="63817"/>
    <cellStyle name="Обычный 7 8 3 2 3 2 2 2 2 2 2" xfId="63818"/>
    <cellStyle name="Обычный 7 8 3 2 3 2 2 2 2 3" xfId="63819"/>
    <cellStyle name="Обычный 7 8 3 2 3 2 2 2 3" xfId="63820"/>
    <cellStyle name="Обычный 7 8 3 2 3 2 2 2 3 2" xfId="63821"/>
    <cellStyle name="Обычный 7 8 3 2 3 2 2 2 4" xfId="63822"/>
    <cellStyle name="Обычный 7 8 3 2 3 2 2 3" xfId="63823"/>
    <cellStyle name="Обычный 7 8 3 2 3 2 2 3 2" xfId="63824"/>
    <cellStyle name="Обычный 7 8 3 2 3 2 2 3 2 2" xfId="63825"/>
    <cellStyle name="Обычный 7 8 3 2 3 2 2 3 3" xfId="63826"/>
    <cellStyle name="Обычный 7 8 3 2 3 2 2 4" xfId="63827"/>
    <cellStyle name="Обычный 7 8 3 2 3 2 2 4 2" xfId="63828"/>
    <cellStyle name="Обычный 7 8 3 2 3 2 2 5" xfId="63829"/>
    <cellStyle name="Обычный 7 8 3 2 3 2 3" xfId="63830"/>
    <cellStyle name="Обычный 7 8 3 2 3 2 3 2" xfId="63831"/>
    <cellStyle name="Обычный 7 8 3 2 3 2 3 2 2" xfId="63832"/>
    <cellStyle name="Обычный 7 8 3 2 3 2 3 2 2 2" xfId="63833"/>
    <cellStyle name="Обычный 7 8 3 2 3 2 3 2 2 2 2" xfId="63834"/>
    <cellStyle name="Обычный 7 8 3 2 3 2 3 2 2 3" xfId="63835"/>
    <cellStyle name="Обычный 7 8 3 2 3 2 3 2 3" xfId="63836"/>
    <cellStyle name="Обычный 7 8 3 2 3 2 3 2 3 2" xfId="63837"/>
    <cellStyle name="Обычный 7 8 3 2 3 2 3 2 4" xfId="63838"/>
    <cellStyle name="Обычный 7 8 3 2 3 2 3 3" xfId="63839"/>
    <cellStyle name="Обычный 7 8 3 2 3 2 3 3 2" xfId="63840"/>
    <cellStyle name="Обычный 7 8 3 2 3 2 3 3 2 2" xfId="63841"/>
    <cellStyle name="Обычный 7 8 3 2 3 2 3 3 3" xfId="63842"/>
    <cellStyle name="Обычный 7 8 3 2 3 2 3 4" xfId="63843"/>
    <cellStyle name="Обычный 7 8 3 2 3 2 3 4 2" xfId="63844"/>
    <cellStyle name="Обычный 7 8 3 2 3 2 3 5" xfId="63845"/>
    <cellStyle name="Обычный 7 8 3 2 3 2 4" xfId="63846"/>
    <cellStyle name="Обычный 7 8 3 2 3 2 4 2" xfId="63847"/>
    <cellStyle name="Обычный 7 8 3 2 3 2 4 2 2" xfId="63848"/>
    <cellStyle name="Обычный 7 8 3 2 3 2 4 2 2 2" xfId="63849"/>
    <cellStyle name="Обычный 7 8 3 2 3 2 4 2 3" xfId="63850"/>
    <cellStyle name="Обычный 7 8 3 2 3 2 4 3" xfId="63851"/>
    <cellStyle name="Обычный 7 8 3 2 3 2 4 3 2" xfId="63852"/>
    <cellStyle name="Обычный 7 8 3 2 3 2 4 4" xfId="63853"/>
    <cellStyle name="Обычный 7 8 3 2 3 2 5" xfId="63854"/>
    <cellStyle name="Обычный 7 8 3 2 3 2 5 2" xfId="63855"/>
    <cellStyle name="Обычный 7 8 3 2 3 2 5 2 2" xfId="63856"/>
    <cellStyle name="Обычный 7 8 3 2 3 2 5 3" xfId="63857"/>
    <cellStyle name="Обычный 7 8 3 2 3 2 6" xfId="63858"/>
    <cellStyle name="Обычный 7 8 3 2 3 2 6 2" xfId="63859"/>
    <cellStyle name="Обычный 7 8 3 2 3 2 7" xfId="63860"/>
    <cellStyle name="Обычный 7 8 3 2 3 3" xfId="63861"/>
    <cellStyle name="Обычный 7 8 3 2 3 3 2" xfId="63862"/>
    <cellStyle name="Обычный 7 8 3 2 3 3 2 2" xfId="63863"/>
    <cellStyle name="Обычный 7 8 3 2 3 3 2 2 2" xfId="63864"/>
    <cellStyle name="Обычный 7 8 3 2 3 3 2 2 2 2" xfId="63865"/>
    <cellStyle name="Обычный 7 8 3 2 3 3 2 2 3" xfId="63866"/>
    <cellStyle name="Обычный 7 8 3 2 3 3 2 3" xfId="63867"/>
    <cellStyle name="Обычный 7 8 3 2 3 3 2 3 2" xfId="63868"/>
    <cellStyle name="Обычный 7 8 3 2 3 3 2 4" xfId="63869"/>
    <cellStyle name="Обычный 7 8 3 2 3 3 3" xfId="63870"/>
    <cellStyle name="Обычный 7 8 3 2 3 3 3 2" xfId="63871"/>
    <cellStyle name="Обычный 7 8 3 2 3 3 3 2 2" xfId="63872"/>
    <cellStyle name="Обычный 7 8 3 2 3 3 3 3" xfId="63873"/>
    <cellStyle name="Обычный 7 8 3 2 3 3 4" xfId="63874"/>
    <cellStyle name="Обычный 7 8 3 2 3 3 4 2" xfId="63875"/>
    <cellStyle name="Обычный 7 8 3 2 3 3 5" xfId="63876"/>
    <cellStyle name="Обычный 7 8 3 2 3 4" xfId="63877"/>
    <cellStyle name="Обычный 7 8 3 2 3 4 2" xfId="63878"/>
    <cellStyle name="Обычный 7 8 3 2 3 4 2 2" xfId="63879"/>
    <cellStyle name="Обычный 7 8 3 2 3 4 2 2 2" xfId="63880"/>
    <cellStyle name="Обычный 7 8 3 2 3 4 2 2 2 2" xfId="63881"/>
    <cellStyle name="Обычный 7 8 3 2 3 4 2 2 3" xfId="63882"/>
    <cellStyle name="Обычный 7 8 3 2 3 4 2 3" xfId="63883"/>
    <cellStyle name="Обычный 7 8 3 2 3 4 2 3 2" xfId="63884"/>
    <cellStyle name="Обычный 7 8 3 2 3 4 2 4" xfId="63885"/>
    <cellStyle name="Обычный 7 8 3 2 3 4 3" xfId="63886"/>
    <cellStyle name="Обычный 7 8 3 2 3 4 3 2" xfId="63887"/>
    <cellStyle name="Обычный 7 8 3 2 3 4 3 2 2" xfId="63888"/>
    <cellStyle name="Обычный 7 8 3 2 3 4 3 3" xfId="63889"/>
    <cellStyle name="Обычный 7 8 3 2 3 4 4" xfId="63890"/>
    <cellStyle name="Обычный 7 8 3 2 3 4 4 2" xfId="63891"/>
    <cellStyle name="Обычный 7 8 3 2 3 4 5" xfId="63892"/>
    <cellStyle name="Обычный 7 8 3 2 3 5" xfId="63893"/>
    <cellStyle name="Обычный 7 8 3 2 3 5 2" xfId="63894"/>
    <cellStyle name="Обычный 7 8 3 2 3 5 2 2" xfId="63895"/>
    <cellStyle name="Обычный 7 8 3 2 3 5 2 2 2" xfId="63896"/>
    <cellStyle name="Обычный 7 8 3 2 3 5 2 3" xfId="63897"/>
    <cellStyle name="Обычный 7 8 3 2 3 5 3" xfId="63898"/>
    <cellStyle name="Обычный 7 8 3 2 3 5 3 2" xfId="63899"/>
    <cellStyle name="Обычный 7 8 3 2 3 5 4" xfId="63900"/>
    <cellStyle name="Обычный 7 8 3 2 3 6" xfId="63901"/>
    <cellStyle name="Обычный 7 8 3 2 3 6 2" xfId="63902"/>
    <cellStyle name="Обычный 7 8 3 2 3 6 2 2" xfId="63903"/>
    <cellStyle name="Обычный 7 8 3 2 3 6 3" xfId="63904"/>
    <cellStyle name="Обычный 7 8 3 2 3 7" xfId="63905"/>
    <cellStyle name="Обычный 7 8 3 2 3 7 2" xfId="63906"/>
    <cellStyle name="Обычный 7 8 3 2 3 8" xfId="63907"/>
    <cellStyle name="Обычный 7 8 3 3" xfId="63908"/>
    <cellStyle name="Обычный 7 8 3 3 2" xfId="63909"/>
    <cellStyle name="Обычный 7 8 3 3 2 2" xfId="63910"/>
    <cellStyle name="Обычный 7 8 3 3 2 2 2" xfId="63911"/>
    <cellStyle name="Обычный 7 8 3 3 2 2 2 2" xfId="63912"/>
    <cellStyle name="Обычный 7 8 3 3 2 2 2 2 2" xfId="63913"/>
    <cellStyle name="Обычный 7 8 3 3 2 2 2 2 2 2" xfId="63914"/>
    <cellStyle name="Обычный 7 8 3 3 2 2 2 2 2 2 2" xfId="63915"/>
    <cellStyle name="Обычный 7 8 3 3 2 2 2 2 2 3" xfId="63916"/>
    <cellStyle name="Обычный 7 8 3 3 2 2 2 2 3" xfId="63917"/>
    <cellStyle name="Обычный 7 8 3 3 2 2 2 2 3 2" xfId="63918"/>
    <cellStyle name="Обычный 7 8 3 3 2 2 2 2 4" xfId="63919"/>
    <cellStyle name="Обычный 7 8 3 3 2 2 2 3" xfId="63920"/>
    <cellStyle name="Обычный 7 8 3 3 2 2 2 3 2" xfId="63921"/>
    <cellStyle name="Обычный 7 8 3 3 2 2 2 3 2 2" xfId="63922"/>
    <cellStyle name="Обычный 7 8 3 3 2 2 2 3 3" xfId="63923"/>
    <cellStyle name="Обычный 7 8 3 3 2 2 2 4" xfId="63924"/>
    <cellStyle name="Обычный 7 8 3 3 2 2 2 4 2" xfId="63925"/>
    <cellStyle name="Обычный 7 8 3 3 2 2 2 5" xfId="63926"/>
    <cellStyle name="Обычный 7 8 3 3 2 2 3" xfId="63927"/>
    <cellStyle name="Обычный 7 8 3 3 2 2 3 2" xfId="63928"/>
    <cellStyle name="Обычный 7 8 3 3 2 2 3 2 2" xfId="63929"/>
    <cellStyle name="Обычный 7 8 3 3 2 2 3 2 2 2" xfId="63930"/>
    <cellStyle name="Обычный 7 8 3 3 2 2 3 2 2 2 2" xfId="63931"/>
    <cellStyle name="Обычный 7 8 3 3 2 2 3 2 2 3" xfId="63932"/>
    <cellStyle name="Обычный 7 8 3 3 2 2 3 2 3" xfId="63933"/>
    <cellStyle name="Обычный 7 8 3 3 2 2 3 2 3 2" xfId="63934"/>
    <cellStyle name="Обычный 7 8 3 3 2 2 3 2 4" xfId="63935"/>
    <cellStyle name="Обычный 7 8 3 3 2 2 3 3" xfId="63936"/>
    <cellStyle name="Обычный 7 8 3 3 2 2 3 3 2" xfId="63937"/>
    <cellStyle name="Обычный 7 8 3 3 2 2 3 3 2 2" xfId="63938"/>
    <cellStyle name="Обычный 7 8 3 3 2 2 3 3 3" xfId="63939"/>
    <cellStyle name="Обычный 7 8 3 3 2 2 3 4" xfId="63940"/>
    <cellStyle name="Обычный 7 8 3 3 2 2 3 4 2" xfId="63941"/>
    <cellStyle name="Обычный 7 8 3 3 2 2 3 5" xfId="63942"/>
    <cellStyle name="Обычный 7 8 3 3 2 2 4" xfId="63943"/>
    <cellStyle name="Обычный 7 8 3 3 2 2 4 2" xfId="63944"/>
    <cellStyle name="Обычный 7 8 3 3 2 2 4 2 2" xfId="63945"/>
    <cellStyle name="Обычный 7 8 3 3 2 2 4 2 2 2" xfId="63946"/>
    <cellStyle name="Обычный 7 8 3 3 2 2 4 2 3" xfId="63947"/>
    <cellStyle name="Обычный 7 8 3 3 2 2 4 3" xfId="63948"/>
    <cellStyle name="Обычный 7 8 3 3 2 2 4 3 2" xfId="63949"/>
    <cellStyle name="Обычный 7 8 3 3 2 2 4 4" xfId="63950"/>
    <cellStyle name="Обычный 7 8 3 3 2 2 5" xfId="63951"/>
    <cellStyle name="Обычный 7 8 3 3 2 2 5 2" xfId="63952"/>
    <cellStyle name="Обычный 7 8 3 3 2 2 5 2 2" xfId="63953"/>
    <cellStyle name="Обычный 7 8 3 3 2 2 5 3" xfId="63954"/>
    <cellStyle name="Обычный 7 8 3 3 2 2 6" xfId="63955"/>
    <cellStyle name="Обычный 7 8 3 3 2 2 6 2" xfId="63956"/>
    <cellStyle name="Обычный 7 8 3 3 2 2 7" xfId="63957"/>
    <cellStyle name="Обычный 7 8 3 3 2 3" xfId="63958"/>
    <cellStyle name="Обычный 7 8 3 3 2 3 2" xfId="63959"/>
    <cellStyle name="Обычный 7 8 3 3 2 3 2 2" xfId="63960"/>
    <cellStyle name="Обычный 7 8 3 3 2 3 2 2 2" xfId="63961"/>
    <cellStyle name="Обычный 7 8 3 3 2 3 2 2 2 2" xfId="63962"/>
    <cellStyle name="Обычный 7 8 3 3 2 3 2 2 3" xfId="63963"/>
    <cellStyle name="Обычный 7 8 3 3 2 3 2 3" xfId="63964"/>
    <cellStyle name="Обычный 7 8 3 3 2 3 2 3 2" xfId="63965"/>
    <cellStyle name="Обычный 7 8 3 3 2 3 2 4" xfId="63966"/>
    <cellStyle name="Обычный 7 8 3 3 2 3 3" xfId="63967"/>
    <cellStyle name="Обычный 7 8 3 3 2 3 3 2" xfId="63968"/>
    <cellStyle name="Обычный 7 8 3 3 2 3 3 2 2" xfId="63969"/>
    <cellStyle name="Обычный 7 8 3 3 2 3 3 3" xfId="63970"/>
    <cellStyle name="Обычный 7 8 3 3 2 3 4" xfId="63971"/>
    <cellStyle name="Обычный 7 8 3 3 2 3 4 2" xfId="63972"/>
    <cellStyle name="Обычный 7 8 3 3 2 3 5" xfId="63973"/>
    <cellStyle name="Обычный 7 8 3 3 2 4" xfId="63974"/>
    <cellStyle name="Обычный 7 8 3 3 2 4 2" xfId="63975"/>
    <cellStyle name="Обычный 7 8 3 3 2 4 2 2" xfId="63976"/>
    <cellStyle name="Обычный 7 8 3 3 2 4 2 2 2" xfId="63977"/>
    <cellStyle name="Обычный 7 8 3 3 2 4 2 2 2 2" xfId="63978"/>
    <cellStyle name="Обычный 7 8 3 3 2 4 2 2 3" xfId="63979"/>
    <cellStyle name="Обычный 7 8 3 3 2 4 2 3" xfId="63980"/>
    <cellStyle name="Обычный 7 8 3 3 2 4 2 3 2" xfId="63981"/>
    <cellStyle name="Обычный 7 8 3 3 2 4 2 4" xfId="63982"/>
    <cellStyle name="Обычный 7 8 3 3 2 4 3" xfId="63983"/>
    <cellStyle name="Обычный 7 8 3 3 2 4 3 2" xfId="63984"/>
    <cellStyle name="Обычный 7 8 3 3 2 4 3 2 2" xfId="63985"/>
    <cellStyle name="Обычный 7 8 3 3 2 4 3 3" xfId="63986"/>
    <cellStyle name="Обычный 7 8 3 3 2 4 4" xfId="63987"/>
    <cellStyle name="Обычный 7 8 3 3 2 4 4 2" xfId="63988"/>
    <cellStyle name="Обычный 7 8 3 3 2 4 5" xfId="63989"/>
    <cellStyle name="Обычный 7 8 3 3 2 5" xfId="63990"/>
    <cellStyle name="Обычный 7 8 3 3 2 5 2" xfId="63991"/>
    <cellStyle name="Обычный 7 8 3 3 2 5 2 2" xfId="63992"/>
    <cellStyle name="Обычный 7 8 3 3 2 5 2 2 2" xfId="63993"/>
    <cellStyle name="Обычный 7 8 3 3 2 5 2 3" xfId="63994"/>
    <cellStyle name="Обычный 7 8 3 3 2 5 3" xfId="63995"/>
    <cellStyle name="Обычный 7 8 3 3 2 5 3 2" xfId="63996"/>
    <cellStyle name="Обычный 7 8 3 3 2 5 4" xfId="63997"/>
    <cellStyle name="Обычный 7 8 3 3 2 6" xfId="63998"/>
    <cellStyle name="Обычный 7 8 3 3 2 6 2" xfId="63999"/>
    <cellStyle name="Обычный 7 8 3 3 2 6 2 2" xfId="64000"/>
    <cellStyle name="Обычный 7 8 3 3 2 6 3" xfId="64001"/>
    <cellStyle name="Обычный 7 8 3 3 2 7" xfId="64002"/>
    <cellStyle name="Обычный 7 8 3 3 2 7 2" xfId="64003"/>
    <cellStyle name="Обычный 7 8 3 3 2 8" xfId="64004"/>
    <cellStyle name="Обычный 7 8 3 4" xfId="64005"/>
    <cellStyle name="Обычный 7 8 3 4 2" xfId="64006"/>
    <cellStyle name="Обычный 7 8 3 4 2 2" xfId="64007"/>
    <cellStyle name="Обычный 7 8 3 4 2 2 2" xfId="64008"/>
    <cellStyle name="Обычный 7 8 3 4 2 2 2 2" xfId="64009"/>
    <cellStyle name="Обычный 7 8 3 4 2 2 2 2 2" xfId="64010"/>
    <cellStyle name="Обычный 7 8 3 4 2 2 2 3" xfId="64011"/>
    <cellStyle name="Обычный 7 8 3 4 2 2 3" xfId="64012"/>
    <cellStyle name="Обычный 7 8 3 4 2 2 3 2" xfId="64013"/>
    <cellStyle name="Обычный 7 8 3 4 2 2 4" xfId="64014"/>
    <cellStyle name="Обычный 7 8 3 4 2 3" xfId="64015"/>
    <cellStyle name="Обычный 7 8 3 4 2 3 2" xfId="64016"/>
    <cellStyle name="Обычный 7 8 3 4 2 3 2 2" xfId="64017"/>
    <cellStyle name="Обычный 7 8 3 4 2 3 3" xfId="64018"/>
    <cellStyle name="Обычный 7 8 3 4 2 4" xfId="64019"/>
    <cellStyle name="Обычный 7 8 3 4 2 4 2" xfId="64020"/>
    <cellStyle name="Обычный 7 8 3 4 2 5" xfId="64021"/>
    <cellStyle name="Обычный 7 8 3 4 3" xfId="64022"/>
    <cellStyle name="Обычный 7 8 3 4 3 2" xfId="64023"/>
    <cellStyle name="Обычный 7 8 3 4 3 2 2" xfId="64024"/>
    <cellStyle name="Обычный 7 8 3 4 3 2 2 2" xfId="64025"/>
    <cellStyle name="Обычный 7 8 3 4 3 2 2 2 2" xfId="64026"/>
    <cellStyle name="Обычный 7 8 3 4 3 2 2 3" xfId="64027"/>
    <cellStyle name="Обычный 7 8 3 4 3 2 3" xfId="64028"/>
    <cellStyle name="Обычный 7 8 3 4 3 2 3 2" xfId="64029"/>
    <cellStyle name="Обычный 7 8 3 4 3 2 4" xfId="64030"/>
    <cellStyle name="Обычный 7 8 3 4 3 3" xfId="64031"/>
    <cellStyle name="Обычный 7 8 3 4 3 3 2" xfId="64032"/>
    <cellStyle name="Обычный 7 8 3 4 3 3 2 2" xfId="64033"/>
    <cellStyle name="Обычный 7 8 3 4 3 3 3" xfId="64034"/>
    <cellStyle name="Обычный 7 8 3 4 3 4" xfId="64035"/>
    <cellStyle name="Обычный 7 8 3 4 3 4 2" xfId="64036"/>
    <cellStyle name="Обычный 7 8 3 4 3 5" xfId="64037"/>
    <cellStyle name="Обычный 7 8 3 4 4" xfId="64038"/>
    <cellStyle name="Обычный 7 8 3 4 4 2" xfId="64039"/>
    <cellStyle name="Обычный 7 8 3 4 4 2 2" xfId="64040"/>
    <cellStyle name="Обычный 7 8 3 4 4 2 2 2" xfId="64041"/>
    <cellStyle name="Обычный 8" xfId="64042"/>
    <cellStyle name="Обычный 8 27" xfId="64043"/>
    <cellStyle name="Обычный 8 28" xfId="64044"/>
    <cellStyle name="Обычный 9" xfId="64045"/>
    <cellStyle name="Обычный 9 2" xfId="64046"/>
    <cellStyle name="Обычный 9 2 2" xfId="64047"/>
    <cellStyle name="Обычный 9 2 2 2" xfId="64048"/>
    <cellStyle name="Обычный 9 2 2 2 2" xfId="64281"/>
    <cellStyle name="Обычный 9 2 2 3" xfId="64049"/>
    <cellStyle name="Обычный 9 2 2 3 2" xfId="64282"/>
    <cellStyle name="Обычный 9 2 2 4" xfId="64050"/>
    <cellStyle name="Обычный 9 2 2 4 2" xfId="64283"/>
    <cellStyle name="Обычный 9 2 2 5" xfId="64284"/>
    <cellStyle name="Обычный 9 2 3" xfId="64051"/>
    <cellStyle name="Обычный 9 2 3 2" xfId="64285"/>
    <cellStyle name="Обычный 9 2 4" xfId="64052"/>
    <cellStyle name="Обычный 9 2 4 2" xfId="64286"/>
    <cellStyle name="Обычный 9 2 5" xfId="64287"/>
    <cellStyle name="Обычный 9 3" xfId="64053"/>
    <cellStyle name="Обычный 9 3 2" xfId="64054"/>
    <cellStyle name="Обычный 9 3 2 2" xfId="64288"/>
    <cellStyle name="Обычный 9 3 3" xfId="64055"/>
    <cellStyle name="Обычный 9 3 3 2" xfId="64289"/>
    <cellStyle name="Обычный 9 3 4" xfId="64056"/>
    <cellStyle name="Обычный 9 3 4 2" xfId="64290"/>
    <cellStyle name="Обычный 9 3 5" xfId="64291"/>
    <cellStyle name="Обычный 9 4" xfId="64057"/>
    <cellStyle name="Обычный 9 4 2" xfId="64292"/>
    <cellStyle name="Обычный 9 5" xfId="64058"/>
    <cellStyle name="Обычный 9 5 2" xfId="64293"/>
    <cellStyle name="Обычный 9 6" xfId="64294"/>
    <cellStyle name="Плохой 2" xfId="64059"/>
    <cellStyle name="По центру с переносом" xfId="64060"/>
    <cellStyle name="По центру с переносом 2" xfId="64061"/>
    <cellStyle name="По ширине с переносом" xfId="64062"/>
    <cellStyle name="По ширине с переносом 2" xfId="64063"/>
    <cellStyle name="Поле ввода" xfId="64064"/>
    <cellStyle name="Пояснение 2" xfId="64065"/>
    <cellStyle name="Примечание 2" xfId="64066"/>
    <cellStyle name="Процентный 2" xfId="64067"/>
    <cellStyle name="Процентный 2 2" xfId="64068"/>
    <cellStyle name="Процентный 2 2 2" xfId="64069"/>
    <cellStyle name="Процентный 2 3" xfId="64070"/>
    <cellStyle name="Процентный 2 3 2" xfId="64071"/>
    <cellStyle name="Процентный 2 4" xfId="64072"/>
    <cellStyle name="Процентный 3" xfId="64073"/>
    <cellStyle name="Связанная ячейка 2" xfId="64074"/>
    <cellStyle name="Стиль 1" xfId="64075"/>
    <cellStyle name="Стиль 1 2" xfId="64076"/>
    <cellStyle name="ТЕКСТ" xfId="64077"/>
    <cellStyle name="Текст предупреждения 2" xfId="64078"/>
    <cellStyle name="Текстовый" xfId="64079"/>
    <cellStyle name="Текстовый 2" xfId="64080"/>
    <cellStyle name="Тысячи [0]_22гк" xfId="64081"/>
    <cellStyle name="Тысячи_22гк" xfId="64082"/>
    <cellStyle name="Финансовый 2" xfId="64083"/>
    <cellStyle name="Финансовый 2 2" xfId="64084"/>
    <cellStyle name="Финансовый 2 2 2" xfId="64085"/>
    <cellStyle name="Финансовый 2 2 2 2" xfId="64086"/>
    <cellStyle name="Финансовый 2 2 2 2 2" xfId="64087"/>
    <cellStyle name="Финансовый 2 2 2 2 3" xfId="64295"/>
    <cellStyle name="Финансовый 2 2 2 3" xfId="64088"/>
    <cellStyle name="Финансовый 2 2 2 3 2" xfId="64296"/>
    <cellStyle name="Финансовый 2 2 2 4" xfId="64297"/>
    <cellStyle name="Финансовый 2 2 3" xfId="64089"/>
    <cellStyle name="Финансовый 2 2 3 2" xfId="64298"/>
    <cellStyle name="Финансовый 2 2 4" xfId="64090"/>
    <cellStyle name="Финансовый 2 2 4 2" xfId="64299"/>
    <cellStyle name="Финансовый 2 2 5" xfId="64300"/>
    <cellStyle name="Финансовый 2 3" xfId="64091"/>
    <cellStyle name="Финансовый 2 3 2" xfId="64092"/>
    <cellStyle name="Финансовый 2 3 2 2" xfId="64093"/>
    <cellStyle name="Финансовый 2 3 2 2 2" xfId="64301"/>
    <cellStyle name="Финансовый 2 3 2 3" xfId="64094"/>
    <cellStyle name="Финансовый 2 3 2 3 2" xfId="64302"/>
    <cellStyle name="Финансовый 2 3 2 4" xfId="64303"/>
    <cellStyle name="Финансовый 2 3 3" xfId="64095"/>
    <cellStyle name="Финансовый 2 3 3 2" xfId="64304"/>
    <cellStyle name="Финансовый 2 3 4" xfId="64096"/>
    <cellStyle name="Финансовый 2 3 4 2" xfId="64305"/>
    <cellStyle name="Финансовый 2 3 5" xfId="64306"/>
    <cellStyle name="Финансовый 2 4" xfId="64097"/>
    <cellStyle name="Финансовый 2 4 2" xfId="64098"/>
    <cellStyle name="Финансовый 2 4 2 2" xfId="64307"/>
    <cellStyle name="Финансовый 2 4 3" xfId="64099"/>
    <cellStyle name="Финансовый 2 4 3 2" xfId="64308"/>
    <cellStyle name="Финансовый 2 4 4" xfId="64309"/>
    <cellStyle name="Финансовый 2 5" xfId="64100"/>
    <cellStyle name="Финансовый 2 5 2" xfId="64310"/>
    <cellStyle name="Финансовый 2 6" xfId="64101"/>
    <cellStyle name="Финансовый 2 6 2" xfId="64311"/>
    <cellStyle name="Финансовый 2 7" xfId="64102"/>
    <cellStyle name="Финансовый 2 7 2" xfId="64312"/>
    <cellStyle name="Финансовый 2 8" xfId="64313"/>
    <cellStyle name="Финансовый 3" xfId="64103"/>
    <cellStyle name="Финансовый 3 2" xfId="64104"/>
    <cellStyle name="Финансовый 3 2 2" xfId="64105"/>
    <cellStyle name="Финансовый 3 2 2 2" xfId="64106"/>
    <cellStyle name="Финансовый 3 2 2 2 2" xfId="64314"/>
    <cellStyle name="Финансовый 3 2 2 3" xfId="64107"/>
    <cellStyle name="Финансовый 3 2 2 3 2" xfId="64315"/>
    <cellStyle name="Финансовый 3 2 2 4" xfId="64316"/>
    <cellStyle name="Финансовый 3 2 3" xfId="64108"/>
    <cellStyle name="Финансовый 3 2 3 2" xfId="64317"/>
    <cellStyle name="Финансовый 3 2 4" xfId="64109"/>
    <cellStyle name="Финансовый 3 2 4 2" xfId="64318"/>
    <cellStyle name="Финансовый 3 2 5" xfId="64319"/>
    <cellStyle name="Финансовый 3 3" xfId="64110"/>
    <cellStyle name="Финансовый 3 3 2" xfId="64111"/>
    <cellStyle name="Финансовый 3 3 2 2" xfId="64112"/>
    <cellStyle name="Финансовый 3 3 2 2 2" xfId="64320"/>
    <cellStyle name="Финансовый 3 3 2 3" xfId="64113"/>
    <cellStyle name="Финансовый 3 3 2 3 2" xfId="64321"/>
    <cellStyle name="Финансовый 3 3 2 4" xfId="64322"/>
    <cellStyle name="Финансовый 3 3 3" xfId="64114"/>
    <cellStyle name="Финансовый 3 3 3 2" xfId="64323"/>
    <cellStyle name="Финансовый 3 3 4" xfId="64115"/>
    <cellStyle name="Финансовый 3 3 4 2" xfId="64324"/>
    <cellStyle name="Финансовый 3 3 5" xfId="64325"/>
    <cellStyle name="Финансовый 3 4" xfId="64116"/>
    <cellStyle name="Финансовый 3 4 2" xfId="64117"/>
    <cellStyle name="Финансовый 3 4 2 2" xfId="64326"/>
    <cellStyle name="Финансовый 3 4 3" xfId="64118"/>
    <cellStyle name="Финансовый 3 4 3 2" xfId="64327"/>
    <cellStyle name="Финансовый 3 4 4" xfId="64328"/>
    <cellStyle name="Финансовый 3 5" xfId="64119"/>
    <cellStyle name="Финансовый 3 5 2" xfId="64329"/>
    <cellStyle name="Финансовый 3 6" xfId="64120"/>
    <cellStyle name="Финансовый 3 6 2" xfId="64330"/>
    <cellStyle name="Финансовый 3 7" xfId="64121"/>
    <cellStyle name="Финансовый 3 7 2" xfId="64331"/>
    <cellStyle name="Финансовый 3 8" xfId="64332"/>
    <cellStyle name="Формула" xfId="64122"/>
    <cellStyle name="Формула 2" xfId="64123"/>
    <cellStyle name="Формула_A РТ 2009 Рязаньэнерго" xfId="64124"/>
    <cellStyle name="ФормулаВБ" xfId="64125"/>
    <cellStyle name="ФормулаНаКонтроль" xfId="64126"/>
    <cellStyle name="Хороший 2" xfId="64127"/>
    <cellStyle name="Цифры по центру с десятыми" xfId="64128"/>
    <cellStyle name="Цифры по центру с десятыми 2" xfId="64129"/>
    <cellStyle name="Џђћ–…ќ’ќ›‰" xfId="2159"/>
    <cellStyle name="Шапка таблицы" xfId="64130"/>
  </cellStyles>
  <dxfs count="17">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FF950E"/>
      <rgbColor rgb="FF800080"/>
      <rgbColor rgb="FFDDD9C3"/>
      <rgbColor rgb="FFC0C1C0"/>
      <rgbColor rgb="FF80806E"/>
      <rgbColor rgb="FF9999FF"/>
      <rgbColor rgb="FF993366"/>
      <rgbColor rgb="FFFFFFCC"/>
      <rgbColor rgb="FFCCFFFF"/>
      <rgbColor rgb="FFEBF1DE"/>
      <rgbColor rgb="FFFF8080"/>
      <rgbColor rgb="FF0067CB"/>
      <rgbColor rgb="FFCCCCFF"/>
      <rgbColor rgb="FFFFFF6D"/>
      <rgbColor rgb="FFFCD5B5"/>
      <rgbColor rgb="FFFFD320"/>
      <rgbColor rgb="FFCCCCCC"/>
      <rgbColor rgb="FFFDEADA"/>
      <rgbColor rgb="FFFFC000"/>
      <rgbColor rgb="FFDBEEF4"/>
      <rgbColor rgb="FFF0F0F0"/>
      <rgbColor rgb="FF00CCFF"/>
      <rgbColor rgb="FFC0FFFF"/>
      <rgbColor rgb="FFCCFFCC"/>
      <rgbColor rgb="FFFFFF99"/>
      <rgbColor rgb="FF99CCFF"/>
      <rgbColor rgb="FFFF99CC"/>
      <rgbColor rgb="FFCC99FF"/>
      <rgbColor rgb="FFFFCC99"/>
      <rgbColor rgb="FFBBBBFF"/>
      <rgbColor rgb="FF33CCCC"/>
      <rgbColor rgb="FF91D003"/>
      <rgbColor rgb="FFFFCC00"/>
      <rgbColor rgb="FFFF9900"/>
      <rgbColor rgb="FFFF6600"/>
      <rgbColor rgb="FF666699"/>
      <rgbColor rgb="FF949796"/>
      <rgbColor rgb="FF003366"/>
      <rgbColor rgb="FF339966"/>
      <rgbColor rgb="FF003300"/>
      <rgbColor rgb="FFFFBF00"/>
      <rgbColor rgb="FFA42E01"/>
      <rgbColor rgb="FFFF3838"/>
      <rgbColor rgb="FF3333A6"/>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175"/>
  <sheetViews>
    <sheetView topLeftCell="B92" zoomScale="65" zoomScaleNormal="65" zoomScalePageLayoutView="55" workbookViewId="0">
      <selection activeCell="DR81" sqref="DR81"/>
    </sheetView>
  </sheetViews>
  <sheetFormatPr defaultColWidth="9" defaultRowHeight="15.75"/>
  <cols>
    <col min="1" max="1" width="6.2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8.75"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s>
  <sheetData>
    <row r="1" spans="1:117" ht="18.75">
      <c r="CZ1" s="2" t="s">
        <v>0</v>
      </c>
    </row>
    <row r="2" spans="1:117">
      <c r="AC2" s="3"/>
      <c r="AD2" s="399"/>
      <c r="AE2" s="399"/>
      <c r="AF2" s="399"/>
      <c r="AG2" s="399"/>
      <c r="AH2" s="399"/>
      <c r="AI2" s="399"/>
      <c r="AJ2" s="399"/>
      <c r="AK2" s="399"/>
      <c r="AL2" s="399"/>
      <c r="AM2" s="399"/>
      <c r="AN2" s="3"/>
      <c r="CZ2" s="4" t="s">
        <v>1</v>
      </c>
    </row>
    <row r="3" spans="1:117">
      <c r="AC3" s="5"/>
      <c r="AD3" s="5"/>
      <c r="AE3" s="5"/>
      <c r="AF3" s="5"/>
      <c r="AG3" s="5"/>
      <c r="AH3" s="5"/>
      <c r="AI3" s="5"/>
      <c r="AJ3" s="5"/>
      <c r="AK3" s="5"/>
      <c r="AL3" s="5"/>
      <c r="AM3" s="5"/>
      <c r="AN3" s="5"/>
      <c r="CZ3" s="4" t="s">
        <v>2</v>
      </c>
    </row>
    <row r="4" spans="1:117" ht="18.75">
      <c r="B4" s="400" t="s">
        <v>3</v>
      </c>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c r="CK4" s="400"/>
      <c r="CL4" s="400"/>
      <c r="CM4" s="400"/>
      <c r="CN4" s="400"/>
      <c r="CO4" s="400"/>
      <c r="CP4" s="400"/>
      <c r="CQ4" s="400"/>
      <c r="CR4" s="400"/>
      <c r="CS4" s="400"/>
      <c r="CT4" s="400"/>
      <c r="CU4" s="400"/>
      <c r="CV4" s="400"/>
      <c r="CW4" s="400"/>
      <c r="CX4" s="400"/>
      <c r="CY4" s="400"/>
      <c r="CZ4" s="400"/>
    </row>
    <row r="5" spans="1:117" ht="18.75">
      <c r="B5" s="401" t="s">
        <v>4</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c r="CL5" s="401"/>
      <c r="CM5" s="401"/>
      <c r="CN5" s="401"/>
      <c r="CO5" s="401"/>
      <c r="CP5" s="401"/>
      <c r="CQ5" s="401"/>
      <c r="CR5" s="401"/>
      <c r="CS5" s="401"/>
      <c r="CT5" s="401"/>
      <c r="CU5" s="401"/>
      <c r="CV5" s="401"/>
      <c r="CW5" s="401"/>
      <c r="CX5" s="401"/>
      <c r="CY5" s="401"/>
      <c r="CZ5" s="401"/>
    </row>
    <row r="7" spans="1:117" ht="18.75">
      <c r="B7" s="402" t="s">
        <v>5</v>
      </c>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2"/>
      <c r="BI7" s="402"/>
      <c r="BJ7" s="402"/>
      <c r="BK7" s="402"/>
      <c r="BL7" s="402"/>
      <c r="BM7" s="402"/>
      <c r="BN7" s="402"/>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2"/>
      <c r="CN7" s="402"/>
      <c r="CO7" s="402"/>
      <c r="CP7" s="402"/>
      <c r="CQ7" s="402"/>
      <c r="CR7" s="402"/>
      <c r="CS7" s="402"/>
      <c r="CT7" s="402"/>
      <c r="CU7" s="402"/>
      <c r="CV7" s="402"/>
      <c r="CW7" s="402"/>
      <c r="CX7" s="402"/>
      <c r="CY7" s="402"/>
      <c r="CZ7" s="402"/>
    </row>
    <row r="8" spans="1:117">
      <c r="B8" s="403" t="s">
        <v>6</v>
      </c>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403"/>
      <c r="BO8" s="403"/>
      <c r="BP8" s="403"/>
      <c r="BQ8" s="403"/>
      <c r="BR8" s="403"/>
      <c r="BS8" s="403"/>
      <c r="BT8" s="403"/>
      <c r="BU8" s="403"/>
      <c r="BV8" s="403"/>
      <c r="BW8" s="403"/>
      <c r="BX8" s="403"/>
      <c r="BY8" s="403"/>
      <c r="BZ8" s="403"/>
      <c r="CA8" s="403"/>
      <c r="CB8" s="403"/>
      <c r="CC8" s="403"/>
      <c r="CD8" s="403"/>
      <c r="CE8" s="403"/>
      <c r="CF8" s="403"/>
      <c r="CG8" s="403"/>
      <c r="CH8" s="403"/>
      <c r="CI8" s="403"/>
      <c r="CJ8" s="403"/>
      <c r="CK8" s="403"/>
      <c r="CL8" s="403"/>
      <c r="CM8" s="403"/>
      <c r="CN8" s="403"/>
      <c r="CO8" s="403"/>
      <c r="CP8" s="403"/>
      <c r="CQ8" s="403"/>
      <c r="CR8" s="403"/>
      <c r="CS8" s="403"/>
      <c r="CT8" s="403"/>
      <c r="CU8" s="403"/>
      <c r="CV8" s="403"/>
      <c r="CW8" s="403"/>
      <c r="CX8" s="403"/>
      <c r="CY8" s="403"/>
      <c r="CZ8" s="403"/>
    </row>
    <row r="10" spans="1:117" ht="18.75">
      <c r="B10" s="402" t="s">
        <v>7</v>
      </c>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02"/>
      <c r="CE10" s="402"/>
      <c r="CF10" s="402"/>
      <c r="CG10" s="402"/>
      <c r="CH10" s="402"/>
      <c r="CI10" s="402"/>
      <c r="CJ10" s="402"/>
      <c r="CK10" s="402"/>
      <c r="CL10" s="402"/>
      <c r="CM10" s="402"/>
      <c r="CN10" s="402"/>
      <c r="CO10" s="402"/>
      <c r="CP10" s="402"/>
      <c r="CQ10" s="402"/>
      <c r="CR10" s="402"/>
      <c r="CS10" s="402"/>
      <c r="CT10" s="402"/>
      <c r="CU10" s="402"/>
      <c r="CV10" s="402"/>
      <c r="CW10" s="402"/>
      <c r="CX10" s="402"/>
      <c r="CY10" s="402"/>
      <c r="CZ10" s="402"/>
    </row>
    <row r="11" spans="1:117" ht="18.75">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6"/>
      <c r="CP11" s="6"/>
      <c r="CQ11" s="6"/>
      <c r="CR11" s="6"/>
      <c r="CS11" s="6"/>
      <c r="CT11" s="6"/>
      <c r="CU11" s="6"/>
      <c r="CV11" s="6"/>
      <c r="CW11" s="6"/>
      <c r="CX11" s="6"/>
      <c r="CY11" s="6"/>
      <c r="CZ11" s="6"/>
    </row>
    <row r="12" spans="1:117" ht="18.75">
      <c r="A12" s="5"/>
      <c r="B12" s="404" t="s">
        <v>8</v>
      </c>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9"/>
      <c r="DB12" s="9"/>
      <c r="DC12" s="9"/>
      <c r="DD12" s="9"/>
      <c r="DE12" s="9"/>
      <c r="DF12" s="9"/>
    </row>
    <row r="13" spans="1:117">
      <c r="A13" s="5"/>
      <c r="B13" s="405" t="s">
        <v>9</v>
      </c>
      <c r="C13" s="405"/>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405"/>
      <c r="BQ13" s="405"/>
      <c r="BR13" s="405"/>
      <c r="BS13" s="405"/>
      <c r="BT13" s="405"/>
      <c r="BU13" s="405"/>
      <c r="BV13" s="405"/>
      <c r="BW13" s="405"/>
      <c r="BX13" s="405"/>
      <c r="BY13" s="405"/>
      <c r="BZ13" s="405"/>
      <c r="CA13" s="405"/>
      <c r="CB13" s="405"/>
      <c r="CC13" s="405"/>
      <c r="CD13" s="405"/>
      <c r="CE13" s="405"/>
      <c r="CF13" s="405"/>
      <c r="CG13" s="405"/>
      <c r="CH13" s="405"/>
      <c r="CI13" s="405"/>
      <c r="CJ13" s="405"/>
      <c r="CK13" s="405"/>
      <c r="CL13" s="405"/>
      <c r="CM13" s="405"/>
      <c r="CN13" s="405"/>
      <c r="CO13" s="405"/>
      <c r="CP13" s="405"/>
      <c r="CQ13" s="405"/>
      <c r="CR13" s="405"/>
      <c r="CS13" s="405"/>
      <c r="CT13" s="405"/>
      <c r="CU13" s="405"/>
      <c r="CV13" s="405"/>
      <c r="CW13" s="405"/>
      <c r="CX13" s="405"/>
      <c r="CY13" s="405"/>
      <c r="CZ13" s="405"/>
      <c r="DA13" s="10"/>
      <c r="DB13" s="10"/>
      <c r="DC13" s="10"/>
      <c r="DD13" s="10"/>
      <c r="DE13" s="10"/>
      <c r="DF13" s="10"/>
      <c r="DG13" s="10"/>
      <c r="DH13" s="10"/>
      <c r="DI13" s="10"/>
      <c r="DJ13" s="10"/>
      <c r="DK13" s="10"/>
      <c r="DL13" s="10"/>
      <c r="DM13" s="10"/>
    </row>
    <row r="14" spans="1:117" ht="18.75">
      <c r="A14" s="5"/>
      <c r="B14" s="404"/>
      <c r="C14" s="404"/>
      <c r="D14" s="404"/>
      <c r="E14" s="404"/>
      <c r="F14" s="404"/>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9"/>
      <c r="DB14" s="9"/>
      <c r="DC14" s="9"/>
      <c r="DD14" s="9"/>
      <c r="DE14" s="9"/>
      <c r="DF14" s="9"/>
    </row>
    <row r="15" spans="1:117" ht="15" customHeight="1">
      <c r="A15" s="11"/>
      <c r="B15" s="406" t="s">
        <v>10</v>
      </c>
      <c r="C15" s="406" t="s">
        <v>11</v>
      </c>
      <c r="D15" s="406" t="s">
        <v>12</v>
      </c>
      <c r="E15" s="406" t="s">
        <v>13</v>
      </c>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c r="CA15" s="406"/>
      <c r="CB15" s="406"/>
      <c r="CC15" s="406"/>
      <c r="CD15" s="406"/>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row>
    <row r="16" spans="1:117" ht="39" customHeight="1">
      <c r="B16" s="406"/>
      <c r="C16" s="406"/>
      <c r="D16" s="406"/>
      <c r="E16" s="407" t="s">
        <v>14</v>
      </c>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t="s">
        <v>15</v>
      </c>
      <c r="AT16" s="407"/>
      <c r="AU16" s="407"/>
      <c r="AV16" s="407"/>
      <c r="AW16" s="407"/>
      <c r="AX16" s="407"/>
      <c r="AY16" s="407"/>
      <c r="AZ16" s="407"/>
      <c r="BA16" s="407"/>
      <c r="BB16" s="407"/>
      <c r="BC16" s="407"/>
      <c r="BD16" s="407"/>
      <c r="BE16" s="407"/>
      <c r="BF16" s="407"/>
      <c r="BG16" s="407"/>
      <c r="BH16" s="407"/>
      <c r="BI16" s="407"/>
      <c r="BJ16" s="407"/>
      <c r="BK16" s="407"/>
      <c r="BL16" s="407"/>
      <c r="BM16" s="407"/>
      <c r="BN16" s="407"/>
      <c r="BO16" s="407"/>
      <c r="BP16" s="407"/>
      <c r="BQ16" s="407"/>
      <c r="BR16" s="407"/>
      <c r="BS16" s="407"/>
      <c r="BT16" s="407"/>
      <c r="BU16" s="407"/>
      <c r="BV16" s="407"/>
      <c r="BW16" s="407"/>
      <c r="BX16" s="407"/>
      <c r="BY16" s="407"/>
      <c r="BZ16" s="407"/>
      <c r="CA16" s="407"/>
      <c r="CB16" s="407"/>
      <c r="CC16" s="407"/>
      <c r="CD16" s="407"/>
      <c r="CE16" s="407"/>
      <c r="CF16" s="407"/>
      <c r="CG16" s="407"/>
      <c r="CH16" s="407"/>
      <c r="CI16" s="407"/>
      <c r="CJ16" s="407"/>
      <c r="CK16" s="407" t="s">
        <v>16</v>
      </c>
      <c r="CL16" s="407"/>
      <c r="CM16" s="407"/>
      <c r="CN16" s="407"/>
      <c r="CO16" s="407"/>
      <c r="CP16" s="407"/>
      <c r="CQ16" s="407" t="s">
        <v>17</v>
      </c>
      <c r="CR16" s="407"/>
      <c r="CS16" s="407"/>
      <c r="CT16" s="407"/>
      <c r="CU16" s="407" t="s">
        <v>18</v>
      </c>
      <c r="CV16" s="407"/>
      <c r="CW16" s="407"/>
      <c r="CX16" s="407"/>
      <c r="CY16" s="407"/>
      <c r="CZ16" s="407"/>
      <c r="DA16" s="407" t="s">
        <v>19</v>
      </c>
      <c r="DB16" s="407"/>
      <c r="DC16" s="407"/>
      <c r="DD16" s="407"/>
      <c r="DE16" s="407" t="s">
        <v>20</v>
      </c>
      <c r="DF16" s="407"/>
    </row>
    <row r="17" spans="1:110" ht="180.2" customHeight="1">
      <c r="A17" s="13"/>
      <c r="B17" s="406"/>
      <c r="C17" s="406"/>
      <c r="D17" s="406"/>
      <c r="E17" s="408" t="s">
        <v>21</v>
      </c>
      <c r="F17" s="408"/>
      <c r="G17" s="408" t="s">
        <v>22</v>
      </c>
      <c r="H17" s="408"/>
      <c r="I17" s="408" t="s">
        <v>23</v>
      </c>
      <c r="J17" s="408"/>
      <c r="K17" s="408" t="s">
        <v>24</v>
      </c>
      <c r="L17" s="408"/>
      <c r="M17" s="409" t="s">
        <v>25</v>
      </c>
      <c r="N17" s="409"/>
      <c r="O17" s="409" t="s">
        <v>26</v>
      </c>
      <c r="P17" s="409"/>
      <c r="Q17" s="409" t="s">
        <v>27</v>
      </c>
      <c r="R17" s="409"/>
      <c r="S17" s="409" t="s">
        <v>28</v>
      </c>
      <c r="T17" s="409"/>
      <c r="U17" s="408" t="s">
        <v>29</v>
      </c>
      <c r="V17" s="408"/>
      <c r="W17" s="408" t="s">
        <v>30</v>
      </c>
      <c r="X17" s="408"/>
      <c r="Y17" s="408" t="s">
        <v>31</v>
      </c>
      <c r="Z17" s="408"/>
      <c r="AA17" s="408" t="s">
        <v>32</v>
      </c>
      <c r="AB17" s="408"/>
      <c r="AC17" s="409" t="s">
        <v>33</v>
      </c>
      <c r="AD17" s="409"/>
      <c r="AE17" s="409" t="s">
        <v>34</v>
      </c>
      <c r="AF17" s="409"/>
      <c r="AG17" s="409" t="s">
        <v>35</v>
      </c>
      <c r="AH17" s="409"/>
      <c r="AI17" s="409" t="s">
        <v>36</v>
      </c>
      <c r="AJ17" s="409"/>
      <c r="AK17" s="407" t="s">
        <v>37</v>
      </c>
      <c r="AL17" s="407"/>
      <c r="AM17" s="407" t="s">
        <v>38</v>
      </c>
      <c r="AN17" s="407"/>
      <c r="AO17" s="407" t="s">
        <v>39</v>
      </c>
      <c r="AP17" s="407"/>
      <c r="AQ17" s="407" t="s">
        <v>40</v>
      </c>
      <c r="AR17" s="407"/>
      <c r="AS17" s="408" t="s">
        <v>41</v>
      </c>
      <c r="AT17" s="408"/>
      <c r="AU17" s="408" t="s">
        <v>42</v>
      </c>
      <c r="AV17" s="408"/>
      <c r="AW17" s="408" t="s">
        <v>43</v>
      </c>
      <c r="AX17" s="408"/>
      <c r="AY17" s="408" t="s">
        <v>44</v>
      </c>
      <c r="AZ17" s="408"/>
      <c r="BA17" s="408" t="s">
        <v>45</v>
      </c>
      <c r="BB17" s="408"/>
      <c r="BC17" s="409" t="s">
        <v>46</v>
      </c>
      <c r="BD17" s="409"/>
      <c r="BE17" s="409" t="s">
        <v>47</v>
      </c>
      <c r="BF17" s="409"/>
      <c r="BG17" s="409" t="s">
        <v>48</v>
      </c>
      <c r="BH17" s="409"/>
      <c r="BI17" s="409" t="s">
        <v>49</v>
      </c>
      <c r="BJ17" s="409"/>
      <c r="BK17" s="409" t="s">
        <v>50</v>
      </c>
      <c r="BL17" s="409"/>
      <c r="BM17" s="409" t="s">
        <v>51</v>
      </c>
      <c r="BN17" s="409"/>
      <c r="BO17" s="408" t="s">
        <v>52</v>
      </c>
      <c r="BP17" s="408"/>
      <c r="BQ17" s="408" t="s">
        <v>53</v>
      </c>
      <c r="BR17" s="408"/>
      <c r="BS17" s="408" t="s">
        <v>54</v>
      </c>
      <c r="BT17" s="408"/>
      <c r="BU17" s="408" t="s">
        <v>55</v>
      </c>
      <c r="BV17" s="408"/>
      <c r="BW17" s="408" t="s">
        <v>56</v>
      </c>
      <c r="BX17" s="408"/>
      <c r="BY17" s="410" t="s">
        <v>57</v>
      </c>
      <c r="BZ17" s="410"/>
      <c r="CA17" s="410" t="s">
        <v>58</v>
      </c>
      <c r="CB17" s="410"/>
      <c r="CC17" s="410" t="s">
        <v>59</v>
      </c>
      <c r="CD17" s="410"/>
      <c r="CE17" s="410" t="s">
        <v>60</v>
      </c>
      <c r="CF17" s="410"/>
      <c r="CG17" s="410" t="s">
        <v>61</v>
      </c>
      <c r="CH17" s="410"/>
      <c r="CI17" s="411" t="s">
        <v>62</v>
      </c>
      <c r="CJ17" s="411"/>
      <c r="CK17" s="407" t="s">
        <v>63</v>
      </c>
      <c r="CL17" s="407"/>
      <c r="CM17" s="407" t="s">
        <v>64</v>
      </c>
      <c r="CN17" s="407"/>
      <c r="CO17" s="412" t="s">
        <v>65</v>
      </c>
      <c r="CP17" s="412"/>
      <c r="CQ17" s="413" t="s">
        <v>66</v>
      </c>
      <c r="CR17" s="413"/>
      <c r="CS17" s="413" t="s">
        <v>67</v>
      </c>
      <c r="CT17" s="413"/>
      <c r="CU17" s="407" t="s">
        <v>68</v>
      </c>
      <c r="CV17" s="407"/>
      <c r="CW17" s="407" t="s">
        <v>69</v>
      </c>
      <c r="CX17" s="407"/>
      <c r="CY17" s="407" t="s">
        <v>70</v>
      </c>
      <c r="CZ17" s="407"/>
      <c r="DA17" s="407" t="s">
        <v>71</v>
      </c>
      <c r="DB17" s="407"/>
      <c r="DC17" s="407" t="s">
        <v>72</v>
      </c>
      <c r="DD17" s="407"/>
      <c r="DE17" s="407" t="s">
        <v>73</v>
      </c>
      <c r="DF17" s="407"/>
    </row>
    <row r="18" spans="1:110" ht="111" customHeight="1">
      <c r="B18" s="406"/>
      <c r="C18" s="406"/>
      <c r="D18" s="406"/>
      <c r="E18" s="14" t="s">
        <v>74</v>
      </c>
      <c r="F18" s="14" t="s">
        <v>75</v>
      </c>
      <c r="G18" s="14" t="s">
        <v>74</v>
      </c>
      <c r="H18" s="14" t="s">
        <v>75</v>
      </c>
      <c r="I18" s="14" t="s">
        <v>74</v>
      </c>
      <c r="J18" s="14" t="s">
        <v>75</v>
      </c>
      <c r="K18" s="14" t="s">
        <v>74</v>
      </c>
      <c r="L18" s="14" t="s">
        <v>75</v>
      </c>
      <c r="M18" s="14" t="s">
        <v>74</v>
      </c>
      <c r="N18" s="14" t="s">
        <v>75</v>
      </c>
      <c r="O18" s="14" t="s">
        <v>74</v>
      </c>
      <c r="P18" s="14" t="s">
        <v>75</v>
      </c>
      <c r="Q18" s="14" t="s">
        <v>74</v>
      </c>
      <c r="R18" s="14" t="s">
        <v>75</v>
      </c>
      <c r="S18" s="14" t="s">
        <v>74</v>
      </c>
      <c r="T18" s="14" t="s">
        <v>75</v>
      </c>
      <c r="U18" s="14" t="s">
        <v>74</v>
      </c>
      <c r="V18" s="14" t="s">
        <v>75</v>
      </c>
      <c r="W18" s="14" t="s">
        <v>74</v>
      </c>
      <c r="X18" s="14" t="s">
        <v>75</v>
      </c>
      <c r="Y18" s="14" t="s">
        <v>74</v>
      </c>
      <c r="Z18" s="14" t="s">
        <v>75</v>
      </c>
      <c r="AA18" s="14" t="s">
        <v>74</v>
      </c>
      <c r="AB18" s="14" t="s">
        <v>75</v>
      </c>
      <c r="AC18" s="14" t="s">
        <v>74</v>
      </c>
      <c r="AD18" s="14" t="s">
        <v>75</v>
      </c>
      <c r="AE18" s="14" t="s">
        <v>74</v>
      </c>
      <c r="AF18" s="14" t="s">
        <v>75</v>
      </c>
      <c r="AG18" s="14" t="s">
        <v>74</v>
      </c>
      <c r="AH18" s="14" t="s">
        <v>75</v>
      </c>
      <c r="AI18" s="14" t="s">
        <v>74</v>
      </c>
      <c r="AJ18" s="14" t="s">
        <v>75</v>
      </c>
      <c r="AK18" s="14" t="s">
        <v>74</v>
      </c>
      <c r="AL18" s="14" t="s">
        <v>75</v>
      </c>
      <c r="AM18" s="14" t="s">
        <v>74</v>
      </c>
      <c r="AN18" s="14" t="s">
        <v>75</v>
      </c>
      <c r="AO18" s="14" t="s">
        <v>74</v>
      </c>
      <c r="AP18" s="14" t="s">
        <v>75</v>
      </c>
      <c r="AQ18" s="14" t="s">
        <v>74</v>
      </c>
      <c r="AR18" s="14" t="s">
        <v>75</v>
      </c>
      <c r="AS18" s="14" t="s">
        <v>74</v>
      </c>
      <c r="AT18" s="14" t="s">
        <v>75</v>
      </c>
      <c r="AU18" s="14" t="s">
        <v>74</v>
      </c>
      <c r="AV18" s="14" t="s">
        <v>75</v>
      </c>
      <c r="AW18" s="14" t="s">
        <v>74</v>
      </c>
      <c r="AX18" s="14" t="s">
        <v>75</v>
      </c>
      <c r="AY18" s="14" t="s">
        <v>74</v>
      </c>
      <c r="AZ18" s="14" t="s">
        <v>75</v>
      </c>
      <c r="BA18" s="14" t="s">
        <v>74</v>
      </c>
      <c r="BB18" s="14" t="s">
        <v>75</v>
      </c>
      <c r="BC18" s="14" t="s">
        <v>74</v>
      </c>
      <c r="BD18" s="14" t="s">
        <v>75</v>
      </c>
      <c r="BE18" s="14" t="s">
        <v>74</v>
      </c>
      <c r="BF18" s="14" t="s">
        <v>75</v>
      </c>
      <c r="BG18" s="14" t="s">
        <v>74</v>
      </c>
      <c r="BH18" s="14" t="s">
        <v>75</v>
      </c>
      <c r="BI18" s="14" t="s">
        <v>74</v>
      </c>
      <c r="BJ18" s="14" t="s">
        <v>75</v>
      </c>
      <c r="BK18" s="14" t="s">
        <v>74</v>
      </c>
      <c r="BL18" s="14" t="s">
        <v>75</v>
      </c>
      <c r="BM18" s="14" t="s">
        <v>74</v>
      </c>
      <c r="BN18" s="14" t="s">
        <v>75</v>
      </c>
      <c r="BO18" s="14" t="s">
        <v>74</v>
      </c>
      <c r="BP18" s="14" t="s">
        <v>75</v>
      </c>
      <c r="BQ18" s="14" t="s">
        <v>74</v>
      </c>
      <c r="BR18" s="14" t="s">
        <v>75</v>
      </c>
      <c r="BS18" s="14" t="s">
        <v>74</v>
      </c>
      <c r="BT18" s="14" t="s">
        <v>75</v>
      </c>
      <c r="BU18" s="14" t="s">
        <v>74</v>
      </c>
      <c r="BV18" s="14" t="s">
        <v>75</v>
      </c>
      <c r="BW18" s="14" t="s">
        <v>74</v>
      </c>
      <c r="BX18" s="14" t="s">
        <v>75</v>
      </c>
      <c r="BY18" s="14" t="s">
        <v>74</v>
      </c>
      <c r="BZ18" s="14" t="s">
        <v>75</v>
      </c>
      <c r="CA18" s="14" t="s">
        <v>74</v>
      </c>
      <c r="CB18" s="14" t="s">
        <v>75</v>
      </c>
      <c r="CC18" s="14" t="s">
        <v>74</v>
      </c>
      <c r="CD18" s="14" t="s">
        <v>75</v>
      </c>
      <c r="CE18" s="14" t="s">
        <v>74</v>
      </c>
      <c r="CF18" s="14" t="s">
        <v>75</v>
      </c>
      <c r="CG18" s="14" t="s">
        <v>74</v>
      </c>
      <c r="CH18" s="14" t="s">
        <v>75</v>
      </c>
      <c r="CI18" s="14" t="s">
        <v>74</v>
      </c>
      <c r="CJ18" s="14" t="s">
        <v>75</v>
      </c>
      <c r="CK18" s="14" t="s">
        <v>74</v>
      </c>
      <c r="CL18" s="14" t="s">
        <v>75</v>
      </c>
      <c r="CM18" s="14" t="s">
        <v>74</v>
      </c>
      <c r="CN18" s="14" t="s">
        <v>75</v>
      </c>
      <c r="CO18" s="14" t="s">
        <v>74</v>
      </c>
      <c r="CP18" s="14" t="s">
        <v>75</v>
      </c>
      <c r="CQ18" s="14" t="s">
        <v>74</v>
      </c>
      <c r="CR18" s="14" t="s">
        <v>75</v>
      </c>
      <c r="CS18" s="14" t="s">
        <v>74</v>
      </c>
      <c r="CT18" s="14" t="s">
        <v>75</v>
      </c>
      <c r="CU18" s="14" t="s">
        <v>74</v>
      </c>
      <c r="CV18" s="14" t="s">
        <v>75</v>
      </c>
      <c r="CW18" s="14" t="s">
        <v>74</v>
      </c>
      <c r="CX18" s="14" t="s">
        <v>75</v>
      </c>
      <c r="CY18" s="14" t="s">
        <v>74</v>
      </c>
      <c r="CZ18" s="14" t="s">
        <v>75</v>
      </c>
      <c r="DA18" s="14" t="s">
        <v>74</v>
      </c>
      <c r="DB18" s="14" t="s">
        <v>75</v>
      </c>
      <c r="DC18" s="14" t="s">
        <v>74</v>
      </c>
      <c r="DD18" s="14" t="s">
        <v>75</v>
      </c>
      <c r="DE18" s="14" t="s">
        <v>74</v>
      </c>
      <c r="DF18" s="14" t="s">
        <v>75</v>
      </c>
    </row>
    <row r="19" spans="1:110" ht="24" customHeight="1">
      <c r="A19" s="15"/>
      <c r="B19" s="16">
        <v>1</v>
      </c>
      <c r="C19" s="17">
        <v>2</v>
      </c>
      <c r="D19" s="16">
        <v>3</v>
      </c>
      <c r="E19" s="18" t="s">
        <v>76</v>
      </c>
      <c r="F19" s="18" t="s">
        <v>77</v>
      </c>
      <c r="G19" s="18" t="s">
        <v>78</v>
      </c>
      <c r="H19" s="18" t="s">
        <v>79</v>
      </c>
      <c r="I19" s="18" t="s">
        <v>80</v>
      </c>
      <c r="J19" s="18" t="s">
        <v>81</v>
      </c>
      <c r="K19" s="18" t="s">
        <v>82</v>
      </c>
      <c r="L19" s="18" t="s">
        <v>83</v>
      </c>
      <c r="M19" s="18" t="s">
        <v>84</v>
      </c>
      <c r="N19" s="18" t="s">
        <v>85</v>
      </c>
      <c r="O19" s="18" t="s">
        <v>86</v>
      </c>
      <c r="P19" s="18" t="s">
        <v>87</v>
      </c>
      <c r="Q19" s="18" t="s">
        <v>88</v>
      </c>
      <c r="R19" s="18" t="s">
        <v>89</v>
      </c>
      <c r="S19" s="18" t="s">
        <v>90</v>
      </c>
      <c r="T19" s="18" t="s">
        <v>91</v>
      </c>
      <c r="U19" s="18" t="s">
        <v>92</v>
      </c>
      <c r="V19" s="18" t="s">
        <v>93</v>
      </c>
      <c r="W19" s="18" t="s">
        <v>94</v>
      </c>
      <c r="X19" s="18" t="s">
        <v>95</v>
      </c>
      <c r="Y19" s="18" t="s">
        <v>96</v>
      </c>
      <c r="Z19" s="18" t="s">
        <v>97</v>
      </c>
      <c r="AA19" s="18" t="s">
        <v>98</v>
      </c>
      <c r="AB19" s="18" t="s">
        <v>99</v>
      </c>
      <c r="AC19" s="18" t="s">
        <v>100</v>
      </c>
      <c r="AD19" s="18" t="s">
        <v>101</v>
      </c>
      <c r="AE19" s="18" t="s">
        <v>102</v>
      </c>
      <c r="AF19" s="18" t="s">
        <v>103</v>
      </c>
      <c r="AG19" s="18" t="s">
        <v>104</v>
      </c>
      <c r="AH19" s="18" t="s">
        <v>105</v>
      </c>
      <c r="AI19" s="18" t="s">
        <v>106</v>
      </c>
      <c r="AJ19" s="18" t="s">
        <v>107</v>
      </c>
      <c r="AK19" s="18" t="s">
        <v>108</v>
      </c>
      <c r="AL19" s="18" t="s">
        <v>109</v>
      </c>
      <c r="AM19" s="18" t="s">
        <v>110</v>
      </c>
      <c r="AN19" s="18" t="s">
        <v>111</v>
      </c>
      <c r="AO19" s="18" t="s">
        <v>112</v>
      </c>
      <c r="AP19" s="18" t="s">
        <v>113</v>
      </c>
      <c r="AQ19" s="18" t="s">
        <v>114</v>
      </c>
      <c r="AR19" s="18" t="s">
        <v>115</v>
      </c>
      <c r="AS19" s="18" t="s">
        <v>116</v>
      </c>
      <c r="AT19" s="18" t="s">
        <v>117</v>
      </c>
      <c r="AU19" s="18" t="s">
        <v>118</v>
      </c>
      <c r="AV19" s="18" t="s">
        <v>119</v>
      </c>
      <c r="AW19" s="18" t="s">
        <v>120</v>
      </c>
      <c r="AX19" s="18" t="s">
        <v>121</v>
      </c>
      <c r="AY19" s="18" t="s">
        <v>122</v>
      </c>
      <c r="AZ19" s="18" t="s">
        <v>123</v>
      </c>
      <c r="BA19" s="18" t="s">
        <v>124</v>
      </c>
      <c r="BB19" s="18" t="s">
        <v>125</v>
      </c>
      <c r="BC19" s="18" t="s">
        <v>126</v>
      </c>
      <c r="BD19" s="18" t="s">
        <v>127</v>
      </c>
      <c r="BE19" s="18" t="s">
        <v>128</v>
      </c>
      <c r="BF19" s="18" t="s">
        <v>129</v>
      </c>
      <c r="BG19" s="18" t="s">
        <v>130</v>
      </c>
      <c r="BH19" s="18" t="s">
        <v>131</v>
      </c>
      <c r="BI19" s="18" t="s">
        <v>132</v>
      </c>
      <c r="BJ19" s="18" t="s">
        <v>133</v>
      </c>
      <c r="BK19" s="18" t="s">
        <v>134</v>
      </c>
      <c r="BL19" s="18" t="s">
        <v>135</v>
      </c>
      <c r="BM19" s="18" t="s">
        <v>136</v>
      </c>
      <c r="BN19" s="18" t="s">
        <v>137</v>
      </c>
      <c r="BO19" s="18" t="s">
        <v>138</v>
      </c>
      <c r="BP19" s="18" t="s">
        <v>139</v>
      </c>
      <c r="BQ19" s="18" t="s">
        <v>140</v>
      </c>
      <c r="BR19" s="18" t="s">
        <v>141</v>
      </c>
      <c r="BS19" s="18" t="s">
        <v>142</v>
      </c>
      <c r="BT19" s="18" t="s">
        <v>143</v>
      </c>
      <c r="BU19" s="18" t="s">
        <v>144</v>
      </c>
      <c r="BV19" s="18" t="s">
        <v>145</v>
      </c>
      <c r="BW19" s="18" t="s">
        <v>146</v>
      </c>
      <c r="BX19" s="18" t="s">
        <v>147</v>
      </c>
      <c r="BY19" s="18" t="s">
        <v>148</v>
      </c>
      <c r="BZ19" s="18" t="s">
        <v>149</v>
      </c>
      <c r="CA19" s="18" t="s">
        <v>150</v>
      </c>
      <c r="CB19" s="18" t="s">
        <v>151</v>
      </c>
      <c r="CC19" s="18" t="s">
        <v>152</v>
      </c>
      <c r="CD19" s="18" t="s">
        <v>153</v>
      </c>
      <c r="CE19" s="18" t="s">
        <v>154</v>
      </c>
      <c r="CF19" s="18" t="s">
        <v>155</v>
      </c>
      <c r="CG19" s="18" t="s">
        <v>156</v>
      </c>
      <c r="CH19" s="18" t="s">
        <v>157</v>
      </c>
      <c r="CI19" s="18" t="s">
        <v>158</v>
      </c>
      <c r="CJ19" s="18" t="s">
        <v>159</v>
      </c>
      <c r="CK19" s="18" t="s">
        <v>160</v>
      </c>
      <c r="CL19" s="18" t="s">
        <v>161</v>
      </c>
      <c r="CM19" s="18" t="s">
        <v>162</v>
      </c>
      <c r="CN19" s="18" t="s">
        <v>163</v>
      </c>
      <c r="CO19" s="18" t="s">
        <v>164</v>
      </c>
      <c r="CP19" s="18" t="s">
        <v>165</v>
      </c>
      <c r="CQ19" s="18" t="s">
        <v>166</v>
      </c>
      <c r="CR19" s="18" t="s">
        <v>167</v>
      </c>
      <c r="CS19" s="18" t="s">
        <v>168</v>
      </c>
      <c r="CT19" s="18" t="s">
        <v>169</v>
      </c>
      <c r="CU19" s="18" t="s">
        <v>170</v>
      </c>
      <c r="CV19" s="18" t="s">
        <v>171</v>
      </c>
      <c r="CW19" s="18" t="s">
        <v>172</v>
      </c>
      <c r="CX19" s="18" t="s">
        <v>173</v>
      </c>
      <c r="CY19" s="18" t="s">
        <v>174</v>
      </c>
      <c r="CZ19" s="18" t="s">
        <v>175</v>
      </c>
      <c r="DA19" s="18">
        <v>9.1</v>
      </c>
      <c r="DB19" s="18">
        <v>9.1999999999999993</v>
      </c>
      <c r="DC19" s="18">
        <v>9.3000000000000007</v>
      </c>
      <c r="DD19" s="18">
        <v>9.4</v>
      </c>
      <c r="DE19" s="18">
        <v>10.1</v>
      </c>
      <c r="DF19" s="18">
        <v>10.199999999999999</v>
      </c>
    </row>
    <row r="20" spans="1:110" ht="37.5">
      <c r="A20" s="19"/>
      <c r="B20" s="20" t="s">
        <v>176</v>
      </c>
      <c r="C20" s="21" t="s">
        <v>177</v>
      </c>
      <c r="D20" s="22" t="s">
        <v>178</v>
      </c>
      <c r="E20" s="22">
        <f t="shared" ref="E20:AJ20" si="0">SUM(E21:E26)</f>
        <v>0</v>
      </c>
      <c r="F20" s="22">
        <f t="shared" si="0"/>
        <v>0</v>
      </c>
      <c r="G20" s="22">
        <f t="shared" si="0"/>
        <v>0</v>
      </c>
      <c r="H20" s="22">
        <f t="shared" si="0"/>
        <v>0</v>
      </c>
      <c r="I20" s="22">
        <f t="shared" si="0"/>
        <v>0</v>
      </c>
      <c r="J20" s="22">
        <f t="shared" si="0"/>
        <v>0</v>
      </c>
      <c r="K20" s="22">
        <f t="shared" si="0"/>
        <v>0</v>
      </c>
      <c r="L20" s="22">
        <f t="shared" si="0"/>
        <v>0</v>
      </c>
      <c r="M20" s="22">
        <f t="shared" si="0"/>
        <v>0</v>
      </c>
      <c r="N20" s="22">
        <f t="shared" si="0"/>
        <v>0</v>
      </c>
      <c r="O20" s="22">
        <f t="shared" si="0"/>
        <v>0</v>
      </c>
      <c r="P20" s="22">
        <f t="shared" si="0"/>
        <v>0</v>
      </c>
      <c r="Q20" s="22">
        <f t="shared" si="0"/>
        <v>0</v>
      </c>
      <c r="R20" s="22">
        <f t="shared" si="0"/>
        <v>0</v>
      </c>
      <c r="S20" s="22">
        <f t="shared" si="0"/>
        <v>0</v>
      </c>
      <c r="T20" s="22">
        <f t="shared" si="0"/>
        <v>0</v>
      </c>
      <c r="U20" s="22">
        <f t="shared" si="0"/>
        <v>0</v>
      </c>
      <c r="V20" s="22">
        <f t="shared" si="0"/>
        <v>0</v>
      </c>
      <c r="W20" s="22">
        <f t="shared" si="0"/>
        <v>0</v>
      </c>
      <c r="X20" s="22">
        <f t="shared" si="0"/>
        <v>0</v>
      </c>
      <c r="Y20" s="22">
        <f t="shared" si="0"/>
        <v>0</v>
      </c>
      <c r="Z20" s="22">
        <f t="shared" si="0"/>
        <v>0</v>
      </c>
      <c r="AA20" s="22">
        <f t="shared" si="0"/>
        <v>0</v>
      </c>
      <c r="AB20" s="22">
        <f t="shared" si="0"/>
        <v>0</v>
      </c>
      <c r="AC20" s="22">
        <f t="shared" si="0"/>
        <v>0</v>
      </c>
      <c r="AD20" s="22">
        <f t="shared" si="0"/>
        <v>0</v>
      </c>
      <c r="AE20" s="22">
        <f t="shared" si="0"/>
        <v>0</v>
      </c>
      <c r="AF20" s="22">
        <f t="shared" si="0"/>
        <v>0</v>
      </c>
      <c r="AG20" s="22">
        <f t="shared" si="0"/>
        <v>0</v>
      </c>
      <c r="AH20" s="22">
        <f t="shared" si="0"/>
        <v>0</v>
      </c>
      <c r="AI20" s="22">
        <f t="shared" si="0"/>
        <v>0</v>
      </c>
      <c r="AJ20" s="22">
        <f t="shared" si="0"/>
        <v>0</v>
      </c>
      <c r="AK20" s="22">
        <f t="shared" ref="AK20:BP20" si="1">SUM(AK21:AK26)</f>
        <v>0</v>
      </c>
      <c r="AL20" s="22">
        <f t="shared" si="1"/>
        <v>0</v>
      </c>
      <c r="AM20" s="22">
        <f t="shared" si="1"/>
        <v>0</v>
      </c>
      <c r="AN20" s="22">
        <f t="shared" si="1"/>
        <v>0</v>
      </c>
      <c r="AO20" s="22">
        <f t="shared" si="1"/>
        <v>0</v>
      </c>
      <c r="AP20" s="22">
        <f t="shared" si="1"/>
        <v>0</v>
      </c>
      <c r="AQ20" s="22">
        <f t="shared" si="1"/>
        <v>0</v>
      </c>
      <c r="AR20" s="22">
        <f t="shared" si="1"/>
        <v>0</v>
      </c>
      <c r="AS20" s="22">
        <f t="shared" si="1"/>
        <v>0</v>
      </c>
      <c r="AT20" s="22">
        <f t="shared" si="1"/>
        <v>0</v>
      </c>
      <c r="AU20" s="22">
        <f t="shared" si="1"/>
        <v>0</v>
      </c>
      <c r="AV20" s="22">
        <f t="shared" si="1"/>
        <v>0</v>
      </c>
      <c r="AW20" s="22">
        <f t="shared" si="1"/>
        <v>0</v>
      </c>
      <c r="AX20" s="22">
        <f t="shared" si="1"/>
        <v>0</v>
      </c>
      <c r="AY20" s="22">
        <f t="shared" si="1"/>
        <v>0</v>
      </c>
      <c r="AZ20" s="22">
        <f t="shared" si="1"/>
        <v>0</v>
      </c>
      <c r="BA20" s="22">
        <f t="shared" si="1"/>
        <v>0</v>
      </c>
      <c r="BB20" s="22">
        <f t="shared" si="1"/>
        <v>0</v>
      </c>
      <c r="BC20" s="22">
        <f t="shared" si="1"/>
        <v>0</v>
      </c>
      <c r="BD20" s="22">
        <f t="shared" si="1"/>
        <v>0</v>
      </c>
      <c r="BE20" s="22">
        <f t="shared" si="1"/>
        <v>0</v>
      </c>
      <c r="BF20" s="22">
        <f t="shared" si="1"/>
        <v>0</v>
      </c>
      <c r="BG20" s="22">
        <f t="shared" si="1"/>
        <v>0</v>
      </c>
      <c r="BH20" s="22">
        <f t="shared" si="1"/>
        <v>0</v>
      </c>
      <c r="BI20" s="22">
        <f t="shared" si="1"/>
        <v>0</v>
      </c>
      <c r="BJ20" s="22">
        <f t="shared" si="1"/>
        <v>0</v>
      </c>
      <c r="BK20" s="22">
        <f t="shared" si="1"/>
        <v>0</v>
      </c>
      <c r="BL20" s="22">
        <f t="shared" si="1"/>
        <v>0</v>
      </c>
      <c r="BM20" s="22">
        <f t="shared" si="1"/>
        <v>0</v>
      </c>
      <c r="BN20" s="22">
        <f t="shared" si="1"/>
        <v>0</v>
      </c>
      <c r="BO20" s="22">
        <f t="shared" si="1"/>
        <v>0</v>
      </c>
      <c r="BP20" s="22">
        <f t="shared" si="1"/>
        <v>0</v>
      </c>
      <c r="BQ20" s="22">
        <f t="shared" ref="BQ20:CV20" si="2">SUM(BQ21:BQ26)</f>
        <v>0</v>
      </c>
      <c r="BR20" s="22">
        <f t="shared" si="2"/>
        <v>0</v>
      </c>
      <c r="BS20" s="22">
        <f t="shared" si="2"/>
        <v>0</v>
      </c>
      <c r="BT20" s="22">
        <f t="shared" si="2"/>
        <v>0</v>
      </c>
      <c r="BU20" s="22">
        <f t="shared" si="2"/>
        <v>0</v>
      </c>
      <c r="BV20" s="22">
        <f t="shared" si="2"/>
        <v>0</v>
      </c>
      <c r="BW20" s="22">
        <f t="shared" si="2"/>
        <v>0</v>
      </c>
      <c r="BX20" s="22">
        <f t="shared" si="2"/>
        <v>0</v>
      </c>
      <c r="BY20" s="22">
        <f t="shared" si="2"/>
        <v>0</v>
      </c>
      <c r="BZ20" s="22">
        <f t="shared" si="2"/>
        <v>0</v>
      </c>
      <c r="CA20" s="22">
        <f t="shared" si="2"/>
        <v>0</v>
      </c>
      <c r="CB20" s="22">
        <f t="shared" si="2"/>
        <v>0</v>
      </c>
      <c r="CC20" s="22">
        <f t="shared" si="2"/>
        <v>0</v>
      </c>
      <c r="CD20" s="22">
        <f t="shared" si="2"/>
        <v>0</v>
      </c>
      <c r="CE20" s="22">
        <f t="shared" si="2"/>
        <v>0</v>
      </c>
      <c r="CF20" s="22">
        <f t="shared" si="2"/>
        <v>0</v>
      </c>
      <c r="CG20" s="22">
        <f t="shared" si="2"/>
        <v>0</v>
      </c>
      <c r="CH20" s="22">
        <f t="shared" si="2"/>
        <v>0</v>
      </c>
      <c r="CI20" s="22">
        <f t="shared" si="2"/>
        <v>0</v>
      </c>
      <c r="CJ20" s="22">
        <f t="shared" si="2"/>
        <v>0</v>
      </c>
      <c r="CK20" s="22">
        <f t="shared" si="2"/>
        <v>0</v>
      </c>
      <c r="CL20" s="22">
        <f t="shared" si="2"/>
        <v>0</v>
      </c>
      <c r="CM20" s="22">
        <f t="shared" si="2"/>
        <v>0</v>
      </c>
      <c r="CN20" s="22">
        <f t="shared" si="2"/>
        <v>0</v>
      </c>
      <c r="CO20" s="22">
        <f t="shared" si="2"/>
        <v>0</v>
      </c>
      <c r="CP20" s="22">
        <f t="shared" si="2"/>
        <v>0</v>
      </c>
      <c r="CQ20" s="22">
        <f t="shared" si="2"/>
        <v>0</v>
      </c>
      <c r="CR20" s="22">
        <f t="shared" si="2"/>
        <v>0</v>
      </c>
      <c r="CS20" s="22">
        <f t="shared" si="2"/>
        <v>0</v>
      </c>
      <c r="CT20" s="22">
        <f t="shared" si="2"/>
        <v>0</v>
      </c>
      <c r="CU20" s="22">
        <f t="shared" si="2"/>
        <v>0</v>
      </c>
      <c r="CV20" s="22">
        <f t="shared" si="2"/>
        <v>0</v>
      </c>
      <c r="CW20" s="22">
        <f t="shared" ref="CW20:DF20" si="3">SUM(CW21:CW26)</f>
        <v>0</v>
      </c>
      <c r="CX20" s="22">
        <f t="shared" si="3"/>
        <v>0</v>
      </c>
      <c r="CY20" s="22">
        <f t="shared" si="3"/>
        <v>0</v>
      </c>
      <c r="CZ20" s="22">
        <f t="shared" si="3"/>
        <v>0</v>
      </c>
      <c r="DA20" s="22">
        <f t="shared" si="3"/>
        <v>0</v>
      </c>
      <c r="DB20" s="22">
        <f t="shared" si="3"/>
        <v>0</v>
      </c>
      <c r="DC20" s="22">
        <f t="shared" si="3"/>
        <v>0</v>
      </c>
      <c r="DD20" s="22">
        <f t="shared" si="3"/>
        <v>0</v>
      </c>
      <c r="DE20" s="22">
        <f t="shared" si="3"/>
        <v>0</v>
      </c>
      <c r="DF20" s="22">
        <f t="shared" si="3"/>
        <v>0</v>
      </c>
    </row>
    <row r="21" spans="1:110" ht="18.75">
      <c r="A21" s="19"/>
      <c r="B21" s="23" t="s">
        <v>179</v>
      </c>
      <c r="C21" s="24" t="s">
        <v>180</v>
      </c>
      <c r="D21" s="25" t="s">
        <v>178</v>
      </c>
      <c r="E21" s="25">
        <f t="shared" ref="E21:N26" si="4">SUMIF($A$29:$A$175,$B21,E$29:E$175)</f>
        <v>0</v>
      </c>
      <c r="F21" s="25">
        <f t="shared" si="4"/>
        <v>0</v>
      </c>
      <c r="G21" s="25">
        <f t="shared" si="4"/>
        <v>0</v>
      </c>
      <c r="H21" s="25">
        <f t="shared" si="4"/>
        <v>0</v>
      </c>
      <c r="I21" s="25">
        <f t="shared" si="4"/>
        <v>0</v>
      </c>
      <c r="J21" s="25">
        <f t="shared" si="4"/>
        <v>0</v>
      </c>
      <c r="K21" s="25">
        <f t="shared" si="4"/>
        <v>0</v>
      </c>
      <c r="L21" s="25">
        <f t="shared" si="4"/>
        <v>0</v>
      </c>
      <c r="M21" s="25">
        <f t="shared" si="4"/>
        <v>0</v>
      </c>
      <c r="N21" s="25">
        <f t="shared" si="4"/>
        <v>0</v>
      </c>
      <c r="O21" s="25">
        <f t="shared" ref="O21:X26" si="5">SUMIF($A$29:$A$175,$B21,O$29:O$175)</f>
        <v>0</v>
      </c>
      <c r="P21" s="25">
        <f t="shared" si="5"/>
        <v>0</v>
      </c>
      <c r="Q21" s="25">
        <f t="shared" si="5"/>
        <v>0</v>
      </c>
      <c r="R21" s="25">
        <f t="shared" si="5"/>
        <v>0</v>
      </c>
      <c r="S21" s="25">
        <f t="shared" si="5"/>
        <v>0</v>
      </c>
      <c r="T21" s="25">
        <f t="shared" si="5"/>
        <v>0</v>
      </c>
      <c r="U21" s="25">
        <f t="shared" si="5"/>
        <v>0</v>
      </c>
      <c r="V21" s="25">
        <f t="shared" si="5"/>
        <v>0</v>
      </c>
      <c r="W21" s="25">
        <f t="shared" si="5"/>
        <v>0</v>
      </c>
      <c r="X21" s="25">
        <f t="shared" si="5"/>
        <v>0</v>
      </c>
      <c r="Y21" s="25">
        <f t="shared" ref="Y21:AH26" si="6">SUMIF($A$29:$A$175,$B21,Y$29:Y$175)</f>
        <v>0</v>
      </c>
      <c r="Z21" s="25">
        <f t="shared" si="6"/>
        <v>0</v>
      </c>
      <c r="AA21" s="25">
        <f t="shared" si="6"/>
        <v>0</v>
      </c>
      <c r="AB21" s="25">
        <f t="shared" si="6"/>
        <v>0</v>
      </c>
      <c r="AC21" s="25">
        <f t="shared" si="6"/>
        <v>0</v>
      </c>
      <c r="AD21" s="25">
        <f t="shared" si="6"/>
        <v>0</v>
      </c>
      <c r="AE21" s="25">
        <f t="shared" si="6"/>
        <v>0</v>
      </c>
      <c r="AF21" s="25">
        <f t="shared" si="6"/>
        <v>0</v>
      </c>
      <c r="AG21" s="25">
        <f t="shared" si="6"/>
        <v>0</v>
      </c>
      <c r="AH21" s="25">
        <f t="shared" si="6"/>
        <v>0</v>
      </c>
      <c r="AI21" s="25">
        <f t="shared" ref="AI21:AR26" si="7">SUMIF($A$29:$A$175,$B21,AI$29:AI$175)</f>
        <v>0</v>
      </c>
      <c r="AJ21" s="25">
        <f t="shared" si="7"/>
        <v>0</v>
      </c>
      <c r="AK21" s="25">
        <f t="shared" si="7"/>
        <v>0</v>
      </c>
      <c r="AL21" s="25">
        <f t="shared" si="7"/>
        <v>0</v>
      </c>
      <c r="AM21" s="25">
        <f t="shared" si="7"/>
        <v>0</v>
      </c>
      <c r="AN21" s="25">
        <f t="shared" si="7"/>
        <v>0</v>
      </c>
      <c r="AO21" s="25">
        <f t="shared" si="7"/>
        <v>0</v>
      </c>
      <c r="AP21" s="25">
        <f t="shared" si="7"/>
        <v>0</v>
      </c>
      <c r="AQ21" s="25">
        <f t="shared" si="7"/>
        <v>0</v>
      </c>
      <c r="AR21" s="25">
        <f t="shared" si="7"/>
        <v>0</v>
      </c>
      <c r="AS21" s="25">
        <f t="shared" ref="AS21:BB26" si="8">SUMIF($A$29:$A$175,$B21,AS$29:AS$175)</f>
        <v>0</v>
      </c>
      <c r="AT21" s="25">
        <f t="shared" si="8"/>
        <v>0</v>
      </c>
      <c r="AU21" s="25">
        <f t="shared" si="8"/>
        <v>0</v>
      </c>
      <c r="AV21" s="25">
        <f t="shared" si="8"/>
        <v>0</v>
      </c>
      <c r="AW21" s="25">
        <f t="shared" si="8"/>
        <v>0</v>
      </c>
      <c r="AX21" s="25">
        <f t="shared" si="8"/>
        <v>0</v>
      </c>
      <c r="AY21" s="25">
        <f t="shared" si="8"/>
        <v>0</v>
      </c>
      <c r="AZ21" s="25">
        <f t="shared" si="8"/>
        <v>0</v>
      </c>
      <c r="BA21" s="25">
        <f t="shared" si="8"/>
        <v>0</v>
      </c>
      <c r="BB21" s="25">
        <f t="shared" si="8"/>
        <v>0</v>
      </c>
      <c r="BC21" s="25">
        <f t="shared" ref="BC21:BL26" si="9">SUMIF($A$29:$A$175,$B21,BC$29:BC$175)</f>
        <v>0</v>
      </c>
      <c r="BD21" s="25">
        <f t="shared" si="9"/>
        <v>0</v>
      </c>
      <c r="BE21" s="25">
        <f t="shared" si="9"/>
        <v>0</v>
      </c>
      <c r="BF21" s="25">
        <f t="shared" si="9"/>
        <v>0</v>
      </c>
      <c r="BG21" s="25">
        <f t="shared" si="9"/>
        <v>0</v>
      </c>
      <c r="BH21" s="25">
        <f t="shared" si="9"/>
        <v>0</v>
      </c>
      <c r="BI21" s="25">
        <f t="shared" si="9"/>
        <v>0</v>
      </c>
      <c r="BJ21" s="25">
        <f t="shared" si="9"/>
        <v>0</v>
      </c>
      <c r="BK21" s="25">
        <f t="shared" si="9"/>
        <v>0</v>
      </c>
      <c r="BL21" s="25">
        <f t="shared" si="9"/>
        <v>0</v>
      </c>
      <c r="BM21" s="25">
        <f t="shared" ref="BM21:BV26" si="10">SUMIF($A$29:$A$175,$B21,BM$29:BM$175)</f>
        <v>0</v>
      </c>
      <c r="BN21" s="25">
        <f t="shared" si="10"/>
        <v>0</v>
      </c>
      <c r="BO21" s="25">
        <f t="shared" si="10"/>
        <v>0</v>
      </c>
      <c r="BP21" s="25">
        <f t="shared" si="10"/>
        <v>0</v>
      </c>
      <c r="BQ21" s="25">
        <f t="shared" si="10"/>
        <v>0</v>
      </c>
      <c r="BR21" s="25">
        <f t="shared" si="10"/>
        <v>0</v>
      </c>
      <c r="BS21" s="25">
        <f t="shared" si="10"/>
        <v>0</v>
      </c>
      <c r="BT21" s="25">
        <f t="shared" si="10"/>
        <v>0</v>
      </c>
      <c r="BU21" s="25">
        <f t="shared" si="10"/>
        <v>0</v>
      </c>
      <c r="BV21" s="25">
        <f t="shared" si="10"/>
        <v>0</v>
      </c>
      <c r="BW21" s="25">
        <f t="shared" ref="BW21:CF26" si="11">SUMIF($A$29:$A$175,$B21,BW$29:BW$175)</f>
        <v>0</v>
      </c>
      <c r="BX21" s="25">
        <f t="shared" si="11"/>
        <v>0</v>
      </c>
      <c r="BY21" s="25">
        <f t="shared" si="11"/>
        <v>0</v>
      </c>
      <c r="BZ21" s="25">
        <f t="shared" si="11"/>
        <v>0</v>
      </c>
      <c r="CA21" s="25">
        <f t="shared" si="11"/>
        <v>0</v>
      </c>
      <c r="CB21" s="25">
        <f t="shared" si="11"/>
        <v>0</v>
      </c>
      <c r="CC21" s="25">
        <f t="shared" si="11"/>
        <v>0</v>
      </c>
      <c r="CD21" s="25">
        <f t="shared" si="11"/>
        <v>0</v>
      </c>
      <c r="CE21" s="25">
        <f t="shared" si="11"/>
        <v>0</v>
      </c>
      <c r="CF21" s="25">
        <f t="shared" si="11"/>
        <v>0</v>
      </c>
      <c r="CG21" s="25">
        <f t="shared" ref="CG21:CP26" si="12">SUMIF($A$29:$A$175,$B21,CG$29:CG$175)</f>
        <v>0</v>
      </c>
      <c r="CH21" s="25">
        <f t="shared" si="12"/>
        <v>0</v>
      </c>
      <c r="CI21" s="25">
        <f t="shared" si="12"/>
        <v>0</v>
      </c>
      <c r="CJ21" s="25">
        <f t="shared" si="12"/>
        <v>0</v>
      </c>
      <c r="CK21" s="25">
        <f t="shared" si="12"/>
        <v>0</v>
      </c>
      <c r="CL21" s="25">
        <f t="shared" si="12"/>
        <v>0</v>
      </c>
      <c r="CM21" s="25">
        <f t="shared" si="12"/>
        <v>0</v>
      </c>
      <c r="CN21" s="25">
        <f t="shared" si="12"/>
        <v>0</v>
      </c>
      <c r="CO21" s="25">
        <f t="shared" si="12"/>
        <v>0</v>
      </c>
      <c r="CP21" s="25">
        <f t="shared" si="12"/>
        <v>0</v>
      </c>
      <c r="CQ21" s="25">
        <f t="shared" ref="CQ21:CZ26" si="13">SUMIF($A$29:$A$175,$B21,CQ$29:CQ$175)</f>
        <v>0</v>
      </c>
      <c r="CR21" s="25">
        <f t="shared" si="13"/>
        <v>0</v>
      </c>
      <c r="CS21" s="25">
        <f t="shared" si="13"/>
        <v>0</v>
      </c>
      <c r="CT21" s="25">
        <f t="shared" si="13"/>
        <v>0</v>
      </c>
      <c r="CU21" s="25">
        <f t="shared" si="13"/>
        <v>0</v>
      </c>
      <c r="CV21" s="25">
        <f t="shared" si="13"/>
        <v>0</v>
      </c>
      <c r="CW21" s="25">
        <f t="shared" si="13"/>
        <v>0</v>
      </c>
      <c r="CX21" s="25">
        <f t="shared" si="13"/>
        <v>0</v>
      </c>
      <c r="CY21" s="25">
        <f t="shared" si="13"/>
        <v>0</v>
      </c>
      <c r="CZ21" s="25">
        <f t="shared" si="13"/>
        <v>0</v>
      </c>
      <c r="DA21" s="25">
        <f t="shared" ref="DA21:DF26" si="14">SUMIF($A$29:$A$175,$B21,DA$29:DA$175)</f>
        <v>0</v>
      </c>
      <c r="DB21" s="25">
        <f t="shared" si="14"/>
        <v>0</v>
      </c>
      <c r="DC21" s="25">
        <f t="shared" si="14"/>
        <v>0</v>
      </c>
      <c r="DD21" s="25">
        <f t="shared" si="14"/>
        <v>0</v>
      </c>
      <c r="DE21" s="25">
        <f t="shared" si="14"/>
        <v>0</v>
      </c>
      <c r="DF21" s="25">
        <f t="shared" si="14"/>
        <v>0</v>
      </c>
    </row>
    <row r="22" spans="1:110" ht="37.5">
      <c r="A22" s="19"/>
      <c r="B22" s="26" t="s">
        <v>181</v>
      </c>
      <c r="C22" s="27" t="s">
        <v>182</v>
      </c>
      <c r="D22" s="28" t="s">
        <v>178</v>
      </c>
      <c r="E22" s="28">
        <f t="shared" si="4"/>
        <v>0</v>
      </c>
      <c r="F22" s="28">
        <f t="shared" si="4"/>
        <v>0</v>
      </c>
      <c r="G22" s="28">
        <f t="shared" si="4"/>
        <v>0</v>
      </c>
      <c r="H22" s="28">
        <f t="shared" si="4"/>
        <v>0</v>
      </c>
      <c r="I22" s="28">
        <f t="shared" si="4"/>
        <v>0</v>
      </c>
      <c r="J22" s="28">
        <f t="shared" si="4"/>
        <v>0</v>
      </c>
      <c r="K22" s="28">
        <f t="shared" si="4"/>
        <v>0</v>
      </c>
      <c r="L22" s="28">
        <f t="shared" si="4"/>
        <v>0</v>
      </c>
      <c r="M22" s="28">
        <f t="shared" si="4"/>
        <v>0</v>
      </c>
      <c r="N22" s="28">
        <f t="shared" si="4"/>
        <v>0</v>
      </c>
      <c r="O22" s="28">
        <f t="shared" si="5"/>
        <v>0</v>
      </c>
      <c r="P22" s="28">
        <f t="shared" si="5"/>
        <v>0</v>
      </c>
      <c r="Q22" s="28">
        <f t="shared" si="5"/>
        <v>0</v>
      </c>
      <c r="R22" s="28">
        <f t="shared" si="5"/>
        <v>0</v>
      </c>
      <c r="S22" s="28">
        <f t="shared" si="5"/>
        <v>0</v>
      </c>
      <c r="T22" s="28">
        <f t="shared" si="5"/>
        <v>0</v>
      </c>
      <c r="U22" s="28">
        <f t="shared" si="5"/>
        <v>0</v>
      </c>
      <c r="V22" s="28">
        <f t="shared" si="5"/>
        <v>0</v>
      </c>
      <c r="W22" s="28">
        <f t="shared" si="5"/>
        <v>0</v>
      </c>
      <c r="X22" s="28">
        <f t="shared" si="5"/>
        <v>0</v>
      </c>
      <c r="Y22" s="28">
        <f t="shared" si="6"/>
        <v>0</v>
      </c>
      <c r="Z22" s="28">
        <f t="shared" si="6"/>
        <v>0</v>
      </c>
      <c r="AA22" s="28">
        <f t="shared" si="6"/>
        <v>0</v>
      </c>
      <c r="AB22" s="28">
        <f t="shared" si="6"/>
        <v>0</v>
      </c>
      <c r="AC22" s="28">
        <f t="shared" si="6"/>
        <v>0</v>
      </c>
      <c r="AD22" s="28">
        <f t="shared" si="6"/>
        <v>0</v>
      </c>
      <c r="AE22" s="28">
        <f t="shared" si="6"/>
        <v>0</v>
      </c>
      <c r="AF22" s="28">
        <f t="shared" si="6"/>
        <v>0</v>
      </c>
      <c r="AG22" s="28">
        <f t="shared" si="6"/>
        <v>0</v>
      </c>
      <c r="AH22" s="28">
        <f t="shared" si="6"/>
        <v>0</v>
      </c>
      <c r="AI22" s="28">
        <f t="shared" si="7"/>
        <v>0</v>
      </c>
      <c r="AJ22" s="28">
        <f t="shared" si="7"/>
        <v>0</v>
      </c>
      <c r="AK22" s="28">
        <f t="shared" si="7"/>
        <v>0</v>
      </c>
      <c r="AL22" s="28">
        <f t="shared" si="7"/>
        <v>0</v>
      </c>
      <c r="AM22" s="28">
        <f t="shared" si="7"/>
        <v>0</v>
      </c>
      <c r="AN22" s="28">
        <f t="shared" si="7"/>
        <v>0</v>
      </c>
      <c r="AO22" s="28">
        <f t="shared" si="7"/>
        <v>0</v>
      </c>
      <c r="AP22" s="28">
        <f t="shared" si="7"/>
        <v>0</v>
      </c>
      <c r="AQ22" s="28">
        <f t="shared" si="7"/>
        <v>0</v>
      </c>
      <c r="AR22" s="28">
        <f t="shared" si="7"/>
        <v>0</v>
      </c>
      <c r="AS22" s="28">
        <f t="shared" si="8"/>
        <v>0</v>
      </c>
      <c r="AT22" s="28">
        <f t="shared" si="8"/>
        <v>0</v>
      </c>
      <c r="AU22" s="28">
        <f t="shared" si="8"/>
        <v>0</v>
      </c>
      <c r="AV22" s="28">
        <f t="shared" si="8"/>
        <v>0</v>
      </c>
      <c r="AW22" s="28">
        <f t="shared" si="8"/>
        <v>0</v>
      </c>
      <c r="AX22" s="28">
        <f t="shared" si="8"/>
        <v>0</v>
      </c>
      <c r="AY22" s="28">
        <f t="shared" si="8"/>
        <v>0</v>
      </c>
      <c r="AZ22" s="28">
        <f t="shared" si="8"/>
        <v>0</v>
      </c>
      <c r="BA22" s="28">
        <f t="shared" si="8"/>
        <v>0</v>
      </c>
      <c r="BB22" s="28">
        <f t="shared" si="8"/>
        <v>0</v>
      </c>
      <c r="BC22" s="28">
        <f t="shared" si="9"/>
        <v>0</v>
      </c>
      <c r="BD22" s="28">
        <f t="shared" si="9"/>
        <v>0</v>
      </c>
      <c r="BE22" s="28">
        <f t="shared" si="9"/>
        <v>0</v>
      </c>
      <c r="BF22" s="28">
        <f t="shared" si="9"/>
        <v>0</v>
      </c>
      <c r="BG22" s="28">
        <f t="shared" si="9"/>
        <v>0</v>
      </c>
      <c r="BH22" s="28">
        <f t="shared" si="9"/>
        <v>0</v>
      </c>
      <c r="BI22" s="28">
        <f t="shared" si="9"/>
        <v>0</v>
      </c>
      <c r="BJ22" s="28">
        <f t="shared" si="9"/>
        <v>0</v>
      </c>
      <c r="BK22" s="28">
        <f t="shared" si="9"/>
        <v>0</v>
      </c>
      <c r="BL22" s="28">
        <f t="shared" si="9"/>
        <v>0</v>
      </c>
      <c r="BM22" s="28">
        <f t="shared" si="10"/>
        <v>0</v>
      </c>
      <c r="BN22" s="28">
        <f t="shared" si="10"/>
        <v>0</v>
      </c>
      <c r="BO22" s="28">
        <f t="shared" si="10"/>
        <v>0</v>
      </c>
      <c r="BP22" s="28">
        <f t="shared" si="10"/>
        <v>0</v>
      </c>
      <c r="BQ22" s="28">
        <f t="shared" si="10"/>
        <v>0</v>
      </c>
      <c r="BR22" s="28">
        <f t="shared" si="10"/>
        <v>0</v>
      </c>
      <c r="BS22" s="28">
        <f t="shared" si="10"/>
        <v>0</v>
      </c>
      <c r="BT22" s="28">
        <f t="shared" si="10"/>
        <v>0</v>
      </c>
      <c r="BU22" s="28">
        <f t="shared" si="10"/>
        <v>0</v>
      </c>
      <c r="BV22" s="28">
        <f t="shared" si="10"/>
        <v>0</v>
      </c>
      <c r="BW22" s="28">
        <f t="shared" si="11"/>
        <v>0</v>
      </c>
      <c r="BX22" s="28">
        <f t="shared" si="11"/>
        <v>0</v>
      </c>
      <c r="BY22" s="28">
        <f t="shared" si="11"/>
        <v>0</v>
      </c>
      <c r="BZ22" s="28">
        <f t="shared" si="11"/>
        <v>0</v>
      </c>
      <c r="CA22" s="28">
        <f t="shared" si="11"/>
        <v>0</v>
      </c>
      <c r="CB22" s="28">
        <f t="shared" si="11"/>
        <v>0</v>
      </c>
      <c r="CC22" s="28">
        <f t="shared" si="11"/>
        <v>0</v>
      </c>
      <c r="CD22" s="28">
        <f t="shared" si="11"/>
        <v>0</v>
      </c>
      <c r="CE22" s="28">
        <f t="shared" si="11"/>
        <v>0</v>
      </c>
      <c r="CF22" s="28">
        <f t="shared" si="11"/>
        <v>0</v>
      </c>
      <c r="CG22" s="28">
        <f t="shared" si="12"/>
        <v>0</v>
      </c>
      <c r="CH22" s="28">
        <f t="shared" si="12"/>
        <v>0</v>
      </c>
      <c r="CI22" s="28">
        <f t="shared" si="12"/>
        <v>0</v>
      </c>
      <c r="CJ22" s="28">
        <f t="shared" si="12"/>
        <v>0</v>
      </c>
      <c r="CK22" s="28">
        <f t="shared" si="12"/>
        <v>0</v>
      </c>
      <c r="CL22" s="28">
        <f t="shared" si="12"/>
        <v>0</v>
      </c>
      <c r="CM22" s="28">
        <f t="shared" si="12"/>
        <v>0</v>
      </c>
      <c r="CN22" s="28">
        <f t="shared" si="12"/>
        <v>0</v>
      </c>
      <c r="CO22" s="28">
        <f t="shared" si="12"/>
        <v>0</v>
      </c>
      <c r="CP22" s="28">
        <f t="shared" si="12"/>
        <v>0</v>
      </c>
      <c r="CQ22" s="28">
        <f t="shared" si="13"/>
        <v>0</v>
      </c>
      <c r="CR22" s="28">
        <f t="shared" si="13"/>
        <v>0</v>
      </c>
      <c r="CS22" s="28">
        <f t="shared" si="13"/>
        <v>0</v>
      </c>
      <c r="CT22" s="28">
        <f t="shared" si="13"/>
        <v>0</v>
      </c>
      <c r="CU22" s="28">
        <f t="shared" si="13"/>
        <v>0</v>
      </c>
      <c r="CV22" s="28">
        <f t="shared" si="13"/>
        <v>0</v>
      </c>
      <c r="CW22" s="28">
        <f t="shared" si="13"/>
        <v>0</v>
      </c>
      <c r="CX22" s="28">
        <f t="shared" si="13"/>
        <v>0</v>
      </c>
      <c r="CY22" s="28">
        <f t="shared" si="13"/>
        <v>0</v>
      </c>
      <c r="CZ22" s="28">
        <f t="shared" si="13"/>
        <v>0</v>
      </c>
      <c r="DA22" s="28">
        <f t="shared" si="14"/>
        <v>0</v>
      </c>
      <c r="DB22" s="28">
        <f t="shared" si="14"/>
        <v>0</v>
      </c>
      <c r="DC22" s="28">
        <f t="shared" si="14"/>
        <v>0</v>
      </c>
      <c r="DD22" s="28">
        <f t="shared" si="14"/>
        <v>0</v>
      </c>
      <c r="DE22" s="28">
        <f t="shared" si="14"/>
        <v>0</v>
      </c>
      <c r="DF22" s="28">
        <f t="shared" si="14"/>
        <v>0</v>
      </c>
    </row>
    <row r="23" spans="1:110" ht="75">
      <c r="A23" s="19"/>
      <c r="B23" s="23" t="s">
        <v>183</v>
      </c>
      <c r="C23" s="29" t="s">
        <v>184</v>
      </c>
      <c r="D23" s="25" t="s">
        <v>178</v>
      </c>
      <c r="E23" s="25">
        <f t="shared" si="4"/>
        <v>0</v>
      </c>
      <c r="F23" s="25">
        <f t="shared" si="4"/>
        <v>0</v>
      </c>
      <c r="G23" s="25">
        <f t="shared" si="4"/>
        <v>0</v>
      </c>
      <c r="H23" s="25">
        <f t="shared" si="4"/>
        <v>0</v>
      </c>
      <c r="I23" s="25">
        <f t="shared" si="4"/>
        <v>0</v>
      </c>
      <c r="J23" s="25">
        <f t="shared" si="4"/>
        <v>0</v>
      </c>
      <c r="K23" s="25">
        <f t="shared" si="4"/>
        <v>0</v>
      </c>
      <c r="L23" s="25">
        <f t="shared" si="4"/>
        <v>0</v>
      </c>
      <c r="M23" s="25">
        <f t="shared" si="4"/>
        <v>0</v>
      </c>
      <c r="N23" s="25">
        <f t="shared" si="4"/>
        <v>0</v>
      </c>
      <c r="O23" s="25">
        <f t="shared" si="5"/>
        <v>0</v>
      </c>
      <c r="P23" s="25">
        <f t="shared" si="5"/>
        <v>0</v>
      </c>
      <c r="Q23" s="25">
        <f t="shared" si="5"/>
        <v>0</v>
      </c>
      <c r="R23" s="25">
        <f t="shared" si="5"/>
        <v>0</v>
      </c>
      <c r="S23" s="25">
        <f t="shared" si="5"/>
        <v>0</v>
      </c>
      <c r="T23" s="25">
        <f t="shared" si="5"/>
        <v>0</v>
      </c>
      <c r="U23" s="25">
        <f t="shared" si="5"/>
        <v>0</v>
      </c>
      <c r="V23" s="25">
        <f t="shared" si="5"/>
        <v>0</v>
      </c>
      <c r="W23" s="25">
        <f t="shared" si="5"/>
        <v>0</v>
      </c>
      <c r="X23" s="25">
        <f t="shared" si="5"/>
        <v>0</v>
      </c>
      <c r="Y23" s="25">
        <f t="shared" si="6"/>
        <v>0</v>
      </c>
      <c r="Z23" s="25">
        <f t="shared" si="6"/>
        <v>0</v>
      </c>
      <c r="AA23" s="25">
        <f t="shared" si="6"/>
        <v>0</v>
      </c>
      <c r="AB23" s="25">
        <f t="shared" si="6"/>
        <v>0</v>
      </c>
      <c r="AC23" s="25">
        <f t="shared" si="6"/>
        <v>0</v>
      </c>
      <c r="AD23" s="25">
        <f t="shared" si="6"/>
        <v>0</v>
      </c>
      <c r="AE23" s="25">
        <f t="shared" si="6"/>
        <v>0</v>
      </c>
      <c r="AF23" s="25">
        <f t="shared" si="6"/>
        <v>0</v>
      </c>
      <c r="AG23" s="25">
        <f t="shared" si="6"/>
        <v>0</v>
      </c>
      <c r="AH23" s="25">
        <f t="shared" si="6"/>
        <v>0</v>
      </c>
      <c r="AI23" s="25">
        <f t="shared" si="7"/>
        <v>0</v>
      </c>
      <c r="AJ23" s="25">
        <f t="shared" si="7"/>
        <v>0</v>
      </c>
      <c r="AK23" s="25">
        <f t="shared" si="7"/>
        <v>0</v>
      </c>
      <c r="AL23" s="25">
        <f t="shared" si="7"/>
        <v>0</v>
      </c>
      <c r="AM23" s="25">
        <f t="shared" si="7"/>
        <v>0</v>
      </c>
      <c r="AN23" s="25">
        <f t="shared" si="7"/>
        <v>0</v>
      </c>
      <c r="AO23" s="25">
        <f t="shared" si="7"/>
        <v>0</v>
      </c>
      <c r="AP23" s="25">
        <f t="shared" si="7"/>
        <v>0</v>
      </c>
      <c r="AQ23" s="25">
        <f t="shared" si="7"/>
        <v>0</v>
      </c>
      <c r="AR23" s="25">
        <f t="shared" si="7"/>
        <v>0</v>
      </c>
      <c r="AS23" s="25">
        <f t="shared" si="8"/>
        <v>0</v>
      </c>
      <c r="AT23" s="25">
        <f t="shared" si="8"/>
        <v>0</v>
      </c>
      <c r="AU23" s="25">
        <f t="shared" si="8"/>
        <v>0</v>
      </c>
      <c r="AV23" s="25">
        <f t="shared" si="8"/>
        <v>0</v>
      </c>
      <c r="AW23" s="25">
        <f t="shared" si="8"/>
        <v>0</v>
      </c>
      <c r="AX23" s="25">
        <f t="shared" si="8"/>
        <v>0</v>
      </c>
      <c r="AY23" s="25">
        <f t="shared" si="8"/>
        <v>0</v>
      </c>
      <c r="AZ23" s="25">
        <f t="shared" si="8"/>
        <v>0</v>
      </c>
      <c r="BA23" s="25">
        <f t="shared" si="8"/>
        <v>0</v>
      </c>
      <c r="BB23" s="25">
        <f t="shared" si="8"/>
        <v>0</v>
      </c>
      <c r="BC23" s="25">
        <f t="shared" si="9"/>
        <v>0</v>
      </c>
      <c r="BD23" s="25">
        <f t="shared" si="9"/>
        <v>0</v>
      </c>
      <c r="BE23" s="25">
        <f t="shared" si="9"/>
        <v>0</v>
      </c>
      <c r="BF23" s="25">
        <f t="shared" si="9"/>
        <v>0</v>
      </c>
      <c r="BG23" s="25">
        <f t="shared" si="9"/>
        <v>0</v>
      </c>
      <c r="BH23" s="25">
        <f t="shared" si="9"/>
        <v>0</v>
      </c>
      <c r="BI23" s="25">
        <f t="shared" si="9"/>
        <v>0</v>
      </c>
      <c r="BJ23" s="25">
        <f t="shared" si="9"/>
        <v>0</v>
      </c>
      <c r="BK23" s="25">
        <f t="shared" si="9"/>
        <v>0</v>
      </c>
      <c r="BL23" s="25">
        <f t="shared" si="9"/>
        <v>0</v>
      </c>
      <c r="BM23" s="25">
        <f t="shared" si="10"/>
        <v>0</v>
      </c>
      <c r="BN23" s="25">
        <f t="shared" si="10"/>
        <v>0</v>
      </c>
      <c r="BO23" s="25">
        <f t="shared" si="10"/>
        <v>0</v>
      </c>
      <c r="BP23" s="25">
        <f t="shared" si="10"/>
        <v>0</v>
      </c>
      <c r="BQ23" s="25">
        <f t="shared" si="10"/>
        <v>0</v>
      </c>
      <c r="BR23" s="25">
        <f t="shared" si="10"/>
        <v>0</v>
      </c>
      <c r="BS23" s="25">
        <f t="shared" si="10"/>
        <v>0</v>
      </c>
      <c r="BT23" s="25">
        <f t="shared" si="10"/>
        <v>0</v>
      </c>
      <c r="BU23" s="25">
        <f t="shared" si="10"/>
        <v>0</v>
      </c>
      <c r="BV23" s="25">
        <f t="shared" si="10"/>
        <v>0</v>
      </c>
      <c r="BW23" s="25">
        <f t="shared" si="11"/>
        <v>0</v>
      </c>
      <c r="BX23" s="25">
        <f t="shared" si="11"/>
        <v>0</v>
      </c>
      <c r="BY23" s="25">
        <f t="shared" si="11"/>
        <v>0</v>
      </c>
      <c r="BZ23" s="25">
        <f t="shared" si="11"/>
        <v>0</v>
      </c>
      <c r="CA23" s="25">
        <f t="shared" si="11"/>
        <v>0</v>
      </c>
      <c r="CB23" s="25">
        <f t="shared" si="11"/>
        <v>0</v>
      </c>
      <c r="CC23" s="25">
        <f t="shared" si="11"/>
        <v>0</v>
      </c>
      <c r="CD23" s="25">
        <f t="shared" si="11"/>
        <v>0</v>
      </c>
      <c r="CE23" s="25">
        <f t="shared" si="11"/>
        <v>0</v>
      </c>
      <c r="CF23" s="25">
        <f t="shared" si="11"/>
        <v>0</v>
      </c>
      <c r="CG23" s="25">
        <f t="shared" si="12"/>
        <v>0</v>
      </c>
      <c r="CH23" s="25">
        <f t="shared" si="12"/>
        <v>0</v>
      </c>
      <c r="CI23" s="25">
        <f t="shared" si="12"/>
        <v>0</v>
      </c>
      <c r="CJ23" s="25">
        <f t="shared" si="12"/>
        <v>0</v>
      </c>
      <c r="CK23" s="25">
        <f t="shared" si="12"/>
        <v>0</v>
      </c>
      <c r="CL23" s="25">
        <f t="shared" si="12"/>
        <v>0</v>
      </c>
      <c r="CM23" s="25">
        <f t="shared" si="12"/>
        <v>0</v>
      </c>
      <c r="CN23" s="25">
        <f t="shared" si="12"/>
        <v>0</v>
      </c>
      <c r="CO23" s="25">
        <f t="shared" si="12"/>
        <v>0</v>
      </c>
      <c r="CP23" s="25">
        <f t="shared" si="12"/>
        <v>0</v>
      </c>
      <c r="CQ23" s="25">
        <f t="shared" si="13"/>
        <v>0</v>
      </c>
      <c r="CR23" s="25">
        <f t="shared" si="13"/>
        <v>0</v>
      </c>
      <c r="CS23" s="25">
        <f t="shared" si="13"/>
        <v>0</v>
      </c>
      <c r="CT23" s="25">
        <f t="shared" si="13"/>
        <v>0</v>
      </c>
      <c r="CU23" s="25">
        <f t="shared" si="13"/>
        <v>0</v>
      </c>
      <c r="CV23" s="25">
        <f t="shared" si="13"/>
        <v>0</v>
      </c>
      <c r="CW23" s="25">
        <f t="shared" si="13"/>
        <v>0</v>
      </c>
      <c r="CX23" s="25">
        <f t="shared" si="13"/>
        <v>0</v>
      </c>
      <c r="CY23" s="25">
        <f t="shared" si="13"/>
        <v>0</v>
      </c>
      <c r="CZ23" s="25">
        <f t="shared" si="13"/>
        <v>0</v>
      </c>
      <c r="DA23" s="25">
        <f t="shared" si="14"/>
        <v>0</v>
      </c>
      <c r="DB23" s="25">
        <f t="shared" si="14"/>
        <v>0</v>
      </c>
      <c r="DC23" s="25">
        <f t="shared" si="14"/>
        <v>0</v>
      </c>
      <c r="DD23" s="25">
        <f t="shared" si="14"/>
        <v>0</v>
      </c>
      <c r="DE23" s="25">
        <f t="shared" si="14"/>
        <v>0</v>
      </c>
      <c r="DF23" s="25">
        <f t="shared" si="14"/>
        <v>0</v>
      </c>
    </row>
    <row r="24" spans="1:110" ht="37.5">
      <c r="A24" s="19"/>
      <c r="B24" s="26" t="s">
        <v>185</v>
      </c>
      <c r="C24" s="27" t="s">
        <v>186</v>
      </c>
      <c r="D24" s="28" t="s">
        <v>178</v>
      </c>
      <c r="E24" s="28">
        <f t="shared" si="4"/>
        <v>0</v>
      </c>
      <c r="F24" s="28">
        <f t="shared" si="4"/>
        <v>0</v>
      </c>
      <c r="G24" s="28">
        <f t="shared" si="4"/>
        <v>0</v>
      </c>
      <c r="H24" s="28">
        <f t="shared" si="4"/>
        <v>0</v>
      </c>
      <c r="I24" s="28">
        <f t="shared" si="4"/>
        <v>0</v>
      </c>
      <c r="J24" s="28">
        <f t="shared" si="4"/>
        <v>0</v>
      </c>
      <c r="K24" s="28">
        <f t="shared" si="4"/>
        <v>0</v>
      </c>
      <c r="L24" s="28">
        <f t="shared" si="4"/>
        <v>0</v>
      </c>
      <c r="M24" s="28">
        <f t="shared" si="4"/>
        <v>0</v>
      </c>
      <c r="N24" s="28">
        <f t="shared" si="4"/>
        <v>0</v>
      </c>
      <c r="O24" s="28">
        <f t="shared" si="5"/>
        <v>0</v>
      </c>
      <c r="P24" s="28">
        <f t="shared" si="5"/>
        <v>0</v>
      </c>
      <c r="Q24" s="28">
        <f t="shared" si="5"/>
        <v>0</v>
      </c>
      <c r="R24" s="28">
        <f t="shared" si="5"/>
        <v>0</v>
      </c>
      <c r="S24" s="28">
        <f t="shared" si="5"/>
        <v>0</v>
      </c>
      <c r="T24" s="28">
        <f t="shared" si="5"/>
        <v>0</v>
      </c>
      <c r="U24" s="28">
        <f t="shared" si="5"/>
        <v>0</v>
      </c>
      <c r="V24" s="28">
        <f t="shared" si="5"/>
        <v>0</v>
      </c>
      <c r="W24" s="28">
        <f t="shared" si="5"/>
        <v>0</v>
      </c>
      <c r="X24" s="28">
        <f t="shared" si="5"/>
        <v>0</v>
      </c>
      <c r="Y24" s="28">
        <f t="shared" si="6"/>
        <v>0</v>
      </c>
      <c r="Z24" s="28">
        <f t="shared" si="6"/>
        <v>0</v>
      </c>
      <c r="AA24" s="28">
        <f t="shared" si="6"/>
        <v>0</v>
      </c>
      <c r="AB24" s="28">
        <f t="shared" si="6"/>
        <v>0</v>
      </c>
      <c r="AC24" s="28">
        <f t="shared" si="6"/>
        <v>0</v>
      </c>
      <c r="AD24" s="28">
        <f t="shared" si="6"/>
        <v>0</v>
      </c>
      <c r="AE24" s="28">
        <f t="shared" si="6"/>
        <v>0</v>
      </c>
      <c r="AF24" s="28">
        <f t="shared" si="6"/>
        <v>0</v>
      </c>
      <c r="AG24" s="28">
        <f t="shared" si="6"/>
        <v>0</v>
      </c>
      <c r="AH24" s="28">
        <f t="shared" si="6"/>
        <v>0</v>
      </c>
      <c r="AI24" s="28">
        <f t="shared" si="7"/>
        <v>0</v>
      </c>
      <c r="AJ24" s="28">
        <f t="shared" si="7"/>
        <v>0</v>
      </c>
      <c r="AK24" s="28">
        <f t="shared" si="7"/>
        <v>0</v>
      </c>
      <c r="AL24" s="28">
        <f t="shared" si="7"/>
        <v>0</v>
      </c>
      <c r="AM24" s="28">
        <f t="shared" si="7"/>
        <v>0</v>
      </c>
      <c r="AN24" s="28">
        <f t="shared" si="7"/>
        <v>0</v>
      </c>
      <c r="AO24" s="28">
        <f t="shared" si="7"/>
        <v>0</v>
      </c>
      <c r="AP24" s="28">
        <f t="shared" si="7"/>
        <v>0</v>
      </c>
      <c r="AQ24" s="28">
        <f t="shared" si="7"/>
        <v>0</v>
      </c>
      <c r="AR24" s="28">
        <f t="shared" si="7"/>
        <v>0</v>
      </c>
      <c r="AS24" s="28">
        <f t="shared" si="8"/>
        <v>0</v>
      </c>
      <c r="AT24" s="28">
        <f t="shared" si="8"/>
        <v>0</v>
      </c>
      <c r="AU24" s="28">
        <f t="shared" si="8"/>
        <v>0</v>
      </c>
      <c r="AV24" s="28">
        <f t="shared" si="8"/>
        <v>0</v>
      </c>
      <c r="AW24" s="28">
        <f t="shared" si="8"/>
        <v>0</v>
      </c>
      <c r="AX24" s="28">
        <f t="shared" si="8"/>
        <v>0</v>
      </c>
      <c r="AY24" s="28">
        <f t="shared" si="8"/>
        <v>0</v>
      </c>
      <c r="AZ24" s="28">
        <f t="shared" si="8"/>
        <v>0</v>
      </c>
      <c r="BA24" s="28">
        <f t="shared" si="8"/>
        <v>0</v>
      </c>
      <c r="BB24" s="28">
        <f t="shared" si="8"/>
        <v>0</v>
      </c>
      <c r="BC24" s="28">
        <f t="shared" si="9"/>
        <v>0</v>
      </c>
      <c r="BD24" s="28">
        <f t="shared" si="9"/>
        <v>0</v>
      </c>
      <c r="BE24" s="28">
        <f t="shared" si="9"/>
        <v>0</v>
      </c>
      <c r="BF24" s="28">
        <f t="shared" si="9"/>
        <v>0</v>
      </c>
      <c r="BG24" s="28">
        <f t="shared" si="9"/>
        <v>0</v>
      </c>
      <c r="BH24" s="28">
        <f t="shared" si="9"/>
        <v>0</v>
      </c>
      <c r="BI24" s="28">
        <f t="shared" si="9"/>
        <v>0</v>
      </c>
      <c r="BJ24" s="28">
        <f t="shared" si="9"/>
        <v>0</v>
      </c>
      <c r="BK24" s="28">
        <f t="shared" si="9"/>
        <v>0</v>
      </c>
      <c r="BL24" s="28">
        <f t="shared" si="9"/>
        <v>0</v>
      </c>
      <c r="BM24" s="28">
        <f t="shared" si="10"/>
        <v>0</v>
      </c>
      <c r="BN24" s="28">
        <f t="shared" si="10"/>
        <v>0</v>
      </c>
      <c r="BO24" s="28">
        <f t="shared" si="10"/>
        <v>0</v>
      </c>
      <c r="BP24" s="28">
        <f t="shared" si="10"/>
        <v>0</v>
      </c>
      <c r="BQ24" s="28">
        <f t="shared" si="10"/>
        <v>0</v>
      </c>
      <c r="BR24" s="28">
        <f t="shared" si="10"/>
        <v>0</v>
      </c>
      <c r="BS24" s="28">
        <f t="shared" si="10"/>
        <v>0</v>
      </c>
      <c r="BT24" s="28">
        <f t="shared" si="10"/>
        <v>0</v>
      </c>
      <c r="BU24" s="28">
        <f t="shared" si="10"/>
        <v>0</v>
      </c>
      <c r="BV24" s="28">
        <f t="shared" si="10"/>
        <v>0</v>
      </c>
      <c r="BW24" s="28">
        <f t="shared" si="11"/>
        <v>0</v>
      </c>
      <c r="BX24" s="28">
        <f t="shared" si="11"/>
        <v>0</v>
      </c>
      <c r="BY24" s="28">
        <f t="shared" si="11"/>
        <v>0</v>
      </c>
      <c r="BZ24" s="28">
        <f t="shared" si="11"/>
        <v>0</v>
      </c>
      <c r="CA24" s="28">
        <f t="shared" si="11"/>
        <v>0</v>
      </c>
      <c r="CB24" s="28">
        <f t="shared" si="11"/>
        <v>0</v>
      </c>
      <c r="CC24" s="28">
        <f t="shared" si="11"/>
        <v>0</v>
      </c>
      <c r="CD24" s="28">
        <f t="shared" si="11"/>
        <v>0</v>
      </c>
      <c r="CE24" s="28">
        <f t="shared" si="11"/>
        <v>0</v>
      </c>
      <c r="CF24" s="28">
        <f t="shared" si="11"/>
        <v>0</v>
      </c>
      <c r="CG24" s="28">
        <f t="shared" si="12"/>
        <v>0</v>
      </c>
      <c r="CH24" s="28">
        <f t="shared" si="12"/>
        <v>0</v>
      </c>
      <c r="CI24" s="28">
        <f t="shared" si="12"/>
        <v>0</v>
      </c>
      <c r="CJ24" s="28">
        <f t="shared" si="12"/>
        <v>0</v>
      </c>
      <c r="CK24" s="28">
        <f t="shared" si="12"/>
        <v>0</v>
      </c>
      <c r="CL24" s="28">
        <f t="shared" si="12"/>
        <v>0</v>
      </c>
      <c r="CM24" s="28">
        <f t="shared" si="12"/>
        <v>0</v>
      </c>
      <c r="CN24" s="28">
        <f t="shared" si="12"/>
        <v>0</v>
      </c>
      <c r="CO24" s="28">
        <f t="shared" si="12"/>
        <v>0</v>
      </c>
      <c r="CP24" s="28">
        <f t="shared" si="12"/>
        <v>0</v>
      </c>
      <c r="CQ24" s="28">
        <f t="shared" si="13"/>
        <v>0</v>
      </c>
      <c r="CR24" s="28">
        <f t="shared" si="13"/>
        <v>0</v>
      </c>
      <c r="CS24" s="28">
        <f t="shared" si="13"/>
        <v>0</v>
      </c>
      <c r="CT24" s="28">
        <f t="shared" si="13"/>
        <v>0</v>
      </c>
      <c r="CU24" s="28">
        <f t="shared" si="13"/>
        <v>0</v>
      </c>
      <c r="CV24" s="28">
        <f t="shared" si="13"/>
        <v>0</v>
      </c>
      <c r="CW24" s="28">
        <f t="shared" si="13"/>
        <v>0</v>
      </c>
      <c r="CX24" s="28">
        <f t="shared" si="13"/>
        <v>0</v>
      </c>
      <c r="CY24" s="28">
        <f t="shared" si="13"/>
        <v>0</v>
      </c>
      <c r="CZ24" s="28">
        <f t="shared" si="13"/>
        <v>0</v>
      </c>
      <c r="DA24" s="28">
        <f t="shared" si="14"/>
        <v>0</v>
      </c>
      <c r="DB24" s="28">
        <f t="shared" si="14"/>
        <v>0</v>
      </c>
      <c r="DC24" s="28">
        <f t="shared" si="14"/>
        <v>0</v>
      </c>
      <c r="DD24" s="28">
        <f t="shared" si="14"/>
        <v>0</v>
      </c>
      <c r="DE24" s="28">
        <f t="shared" si="14"/>
        <v>0</v>
      </c>
      <c r="DF24" s="28">
        <f t="shared" si="14"/>
        <v>0</v>
      </c>
    </row>
    <row r="25" spans="1:110" ht="37.5">
      <c r="A25" s="19"/>
      <c r="B25" s="23" t="s">
        <v>187</v>
      </c>
      <c r="C25" s="24" t="s">
        <v>188</v>
      </c>
      <c r="D25" s="25" t="s">
        <v>178</v>
      </c>
      <c r="E25" s="25">
        <f t="shared" si="4"/>
        <v>0</v>
      </c>
      <c r="F25" s="25">
        <f t="shared" si="4"/>
        <v>0</v>
      </c>
      <c r="G25" s="25">
        <f t="shared" si="4"/>
        <v>0</v>
      </c>
      <c r="H25" s="25">
        <f t="shared" si="4"/>
        <v>0</v>
      </c>
      <c r="I25" s="25">
        <f t="shared" si="4"/>
        <v>0</v>
      </c>
      <c r="J25" s="25">
        <f t="shared" si="4"/>
        <v>0</v>
      </c>
      <c r="K25" s="25">
        <f t="shared" si="4"/>
        <v>0</v>
      </c>
      <c r="L25" s="25">
        <f t="shared" si="4"/>
        <v>0</v>
      </c>
      <c r="M25" s="25">
        <f t="shared" si="4"/>
        <v>0</v>
      </c>
      <c r="N25" s="25">
        <f t="shared" si="4"/>
        <v>0</v>
      </c>
      <c r="O25" s="25">
        <f t="shared" si="5"/>
        <v>0</v>
      </c>
      <c r="P25" s="25">
        <f t="shared" si="5"/>
        <v>0</v>
      </c>
      <c r="Q25" s="25">
        <f t="shared" si="5"/>
        <v>0</v>
      </c>
      <c r="R25" s="25">
        <f t="shared" si="5"/>
        <v>0</v>
      </c>
      <c r="S25" s="25">
        <f t="shared" si="5"/>
        <v>0</v>
      </c>
      <c r="T25" s="25">
        <f t="shared" si="5"/>
        <v>0</v>
      </c>
      <c r="U25" s="25">
        <f t="shared" si="5"/>
        <v>0</v>
      </c>
      <c r="V25" s="25">
        <f t="shared" si="5"/>
        <v>0</v>
      </c>
      <c r="W25" s="25">
        <f t="shared" si="5"/>
        <v>0</v>
      </c>
      <c r="X25" s="25">
        <f t="shared" si="5"/>
        <v>0</v>
      </c>
      <c r="Y25" s="25">
        <f t="shared" si="6"/>
        <v>0</v>
      </c>
      <c r="Z25" s="25">
        <f t="shared" si="6"/>
        <v>0</v>
      </c>
      <c r="AA25" s="25">
        <f t="shared" si="6"/>
        <v>0</v>
      </c>
      <c r="AB25" s="25">
        <f t="shared" si="6"/>
        <v>0</v>
      </c>
      <c r="AC25" s="25">
        <f t="shared" si="6"/>
        <v>0</v>
      </c>
      <c r="AD25" s="25">
        <f t="shared" si="6"/>
        <v>0</v>
      </c>
      <c r="AE25" s="25">
        <f t="shared" si="6"/>
        <v>0</v>
      </c>
      <c r="AF25" s="25">
        <f t="shared" si="6"/>
        <v>0</v>
      </c>
      <c r="AG25" s="25">
        <f t="shared" si="6"/>
        <v>0</v>
      </c>
      <c r="AH25" s="25">
        <f t="shared" si="6"/>
        <v>0</v>
      </c>
      <c r="AI25" s="25">
        <f t="shared" si="7"/>
        <v>0</v>
      </c>
      <c r="AJ25" s="25">
        <f t="shared" si="7"/>
        <v>0</v>
      </c>
      <c r="AK25" s="25">
        <f t="shared" si="7"/>
        <v>0</v>
      </c>
      <c r="AL25" s="25">
        <f t="shared" si="7"/>
        <v>0</v>
      </c>
      <c r="AM25" s="25">
        <f t="shared" si="7"/>
        <v>0</v>
      </c>
      <c r="AN25" s="25">
        <f t="shared" si="7"/>
        <v>0</v>
      </c>
      <c r="AO25" s="25">
        <f t="shared" si="7"/>
        <v>0</v>
      </c>
      <c r="AP25" s="25">
        <f t="shared" si="7"/>
        <v>0</v>
      </c>
      <c r="AQ25" s="25">
        <f t="shared" si="7"/>
        <v>0</v>
      </c>
      <c r="AR25" s="25">
        <f t="shared" si="7"/>
        <v>0</v>
      </c>
      <c r="AS25" s="25">
        <f t="shared" si="8"/>
        <v>0</v>
      </c>
      <c r="AT25" s="25">
        <f t="shared" si="8"/>
        <v>0</v>
      </c>
      <c r="AU25" s="25">
        <f t="shared" si="8"/>
        <v>0</v>
      </c>
      <c r="AV25" s="25">
        <f t="shared" si="8"/>
        <v>0</v>
      </c>
      <c r="AW25" s="25">
        <f t="shared" si="8"/>
        <v>0</v>
      </c>
      <c r="AX25" s="25">
        <f t="shared" si="8"/>
        <v>0</v>
      </c>
      <c r="AY25" s="25">
        <f t="shared" si="8"/>
        <v>0</v>
      </c>
      <c r="AZ25" s="25">
        <f t="shared" si="8"/>
        <v>0</v>
      </c>
      <c r="BA25" s="25">
        <f t="shared" si="8"/>
        <v>0</v>
      </c>
      <c r="BB25" s="25">
        <f t="shared" si="8"/>
        <v>0</v>
      </c>
      <c r="BC25" s="25">
        <f t="shared" si="9"/>
        <v>0</v>
      </c>
      <c r="BD25" s="25">
        <f t="shared" si="9"/>
        <v>0</v>
      </c>
      <c r="BE25" s="25">
        <f t="shared" si="9"/>
        <v>0</v>
      </c>
      <c r="BF25" s="25">
        <f t="shared" si="9"/>
        <v>0</v>
      </c>
      <c r="BG25" s="25">
        <f t="shared" si="9"/>
        <v>0</v>
      </c>
      <c r="BH25" s="25">
        <f t="shared" si="9"/>
        <v>0</v>
      </c>
      <c r="BI25" s="25">
        <f t="shared" si="9"/>
        <v>0</v>
      </c>
      <c r="BJ25" s="25">
        <f t="shared" si="9"/>
        <v>0</v>
      </c>
      <c r="BK25" s="25">
        <f t="shared" si="9"/>
        <v>0</v>
      </c>
      <c r="BL25" s="25">
        <f t="shared" si="9"/>
        <v>0</v>
      </c>
      <c r="BM25" s="25">
        <f t="shared" si="10"/>
        <v>0</v>
      </c>
      <c r="BN25" s="25">
        <f t="shared" si="10"/>
        <v>0</v>
      </c>
      <c r="BO25" s="25">
        <f t="shared" si="10"/>
        <v>0</v>
      </c>
      <c r="BP25" s="25">
        <f t="shared" si="10"/>
        <v>0</v>
      </c>
      <c r="BQ25" s="25">
        <f t="shared" si="10"/>
        <v>0</v>
      </c>
      <c r="BR25" s="25">
        <f t="shared" si="10"/>
        <v>0</v>
      </c>
      <c r="BS25" s="25">
        <f t="shared" si="10"/>
        <v>0</v>
      </c>
      <c r="BT25" s="25">
        <f t="shared" si="10"/>
        <v>0</v>
      </c>
      <c r="BU25" s="25">
        <f t="shared" si="10"/>
        <v>0</v>
      </c>
      <c r="BV25" s="25">
        <f t="shared" si="10"/>
        <v>0</v>
      </c>
      <c r="BW25" s="25">
        <f t="shared" si="11"/>
        <v>0</v>
      </c>
      <c r="BX25" s="25">
        <f t="shared" si="11"/>
        <v>0</v>
      </c>
      <c r="BY25" s="25">
        <f t="shared" si="11"/>
        <v>0</v>
      </c>
      <c r="BZ25" s="25">
        <f t="shared" si="11"/>
        <v>0</v>
      </c>
      <c r="CA25" s="25">
        <f t="shared" si="11"/>
        <v>0</v>
      </c>
      <c r="CB25" s="25">
        <f t="shared" si="11"/>
        <v>0</v>
      </c>
      <c r="CC25" s="25">
        <f t="shared" si="11"/>
        <v>0</v>
      </c>
      <c r="CD25" s="25">
        <f t="shared" si="11"/>
        <v>0</v>
      </c>
      <c r="CE25" s="25">
        <f t="shared" si="11"/>
        <v>0</v>
      </c>
      <c r="CF25" s="25">
        <f t="shared" si="11"/>
        <v>0</v>
      </c>
      <c r="CG25" s="25">
        <f t="shared" si="12"/>
        <v>0</v>
      </c>
      <c r="CH25" s="25">
        <f t="shared" si="12"/>
        <v>0</v>
      </c>
      <c r="CI25" s="25">
        <f t="shared" si="12"/>
        <v>0</v>
      </c>
      <c r="CJ25" s="25">
        <f t="shared" si="12"/>
        <v>0</v>
      </c>
      <c r="CK25" s="25">
        <f t="shared" si="12"/>
        <v>0</v>
      </c>
      <c r="CL25" s="25">
        <f t="shared" si="12"/>
        <v>0</v>
      </c>
      <c r="CM25" s="25">
        <f t="shared" si="12"/>
        <v>0</v>
      </c>
      <c r="CN25" s="25">
        <f t="shared" si="12"/>
        <v>0</v>
      </c>
      <c r="CO25" s="25">
        <f t="shared" si="12"/>
        <v>0</v>
      </c>
      <c r="CP25" s="25">
        <f t="shared" si="12"/>
        <v>0</v>
      </c>
      <c r="CQ25" s="25">
        <f t="shared" si="13"/>
        <v>0</v>
      </c>
      <c r="CR25" s="25">
        <f t="shared" si="13"/>
        <v>0</v>
      </c>
      <c r="CS25" s="25">
        <f t="shared" si="13"/>
        <v>0</v>
      </c>
      <c r="CT25" s="25">
        <f t="shared" si="13"/>
        <v>0</v>
      </c>
      <c r="CU25" s="25">
        <f t="shared" si="13"/>
        <v>0</v>
      </c>
      <c r="CV25" s="25">
        <f t="shared" si="13"/>
        <v>0</v>
      </c>
      <c r="CW25" s="25">
        <f t="shared" si="13"/>
        <v>0</v>
      </c>
      <c r="CX25" s="25">
        <f t="shared" si="13"/>
        <v>0</v>
      </c>
      <c r="CY25" s="25">
        <f t="shared" si="13"/>
        <v>0</v>
      </c>
      <c r="CZ25" s="25">
        <f t="shared" si="13"/>
        <v>0</v>
      </c>
      <c r="DA25" s="25">
        <f t="shared" si="14"/>
        <v>0</v>
      </c>
      <c r="DB25" s="25">
        <f t="shared" si="14"/>
        <v>0</v>
      </c>
      <c r="DC25" s="25">
        <f t="shared" si="14"/>
        <v>0</v>
      </c>
      <c r="DD25" s="25">
        <f t="shared" si="14"/>
        <v>0</v>
      </c>
      <c r="DE25" s="25">
        <f t="shared" si="14"/>
        <v>0</v>
      </c>
      <c r="DF25" s="25">
        <f t="shared" si="14"/>
        <v>0</v>
      </c>
    </row>
    <row r="26" spans="1:110" ht="18.75">
      <c r="A26" s="19"/>
      <c r="B26" s="26" t="s">
        <v>189</v>
      </c>
      <c r="C26" s="30" t="s">
        <v>190</v>
      </c>
      <c r="D26" s="28" t="s">
        <v>178</v>
      </c>
      <c r="E26" s="28">
        <f t="shared" si="4"/>
        <v>0</v>
      </c>
      <c r="F26" s="28">
        <f t="shared" si="4"/>
        <v>0</v>
      </c>
      <c r="G26" s="28">
        <f t="shared" si="4"/>
        <v>0</v>
      </c>
      <c r="H26" s="28">
        <f t="shared" si="4"/>
        <v>0</v>
      </c>
      <c r="I26" s="28">
        <f t="shared" si="4"/>
        <v>0</v>
      </c>
      <c r="J26" s="28">
        <f t="shared" si="4"/>
        <v>0</v>
      </c>
      <c r="K26" s="28">
        <f t="shared" si="4"/>
        <v>0</v>
      </c>
      <c r="L26" s="28">
        <f t="shared" si="4"/>
        <v>0</v>
      </c>
      <c r="M26" s="28">
        <f t="shared" si="4"/>
        <v>0</v>
      </c>
      <c r="N26" s="28">
        <f t="shared" si="4"/>
        <v>0</v>
      </c>
      <c r="O26" s="28">
        <f t="shared" si="5"/>
        <v>0</v>
      </c>
      <c r="P26" s="28">
        <f t="shared" si="5"/>
        <v>0</v>
      </c>
      <c r="Q26" s="28">
        <f t="shared" si="5"/>
        <v>0</v>
      </c>
      <c r="R26" s="28">
        <f t="shared" si="5"/>
        <v>0</v>
      </c>
      <c r="S26" s="28">
        <f t="shared" si="5"/>
        <v>0</v>
      </c>
      <c r="T26" s="28">
        <f t="shared" si="5"/>
        <v>0</v>
      </c>
      <c r="U26" s="28">
        <f t="shared" si="5"/>
        <v>0</v>
      </c>
      <c r="V26" s="28">
        <f t="shared" si="5"/>
        <v>0</v>
      </c>
      <c r="W26" s="28">
        <f t="shared" si="5"/>
        <v>0</v>
      </c>
      <c r="X26" s="28">
        <f t="shared" si="5"/>
        <v>0</v>
      </c>
      <c r="Y26" s="28">
        <f t="shared" si="6"/>
        <v>0</v>
      </c>
      <c r="Z26" s="28">
        <f t="shared" si="6"/>
        <v>0</v>
      </c>
      <c r="AA26" s="28">
        <f t="shared" si="6"/>
        <v>0</v>
      </c>
      <c r="AB26" s="28">
        <f t="shared" si="6"/>
        <v>0</v>
      </c>
      <c r="AC26" s="28">
        <f t="shared" si="6"/>
        <v>0</v>
      </c>
      <c r="AD26" s="28">
        <f t="shared" si="6"/>
        <v>0</v>
      </c>
      <c r="AE26" s="28">
        <f t="shared" si="6"/>
        <v>0</v>
      </c>
      <c r="AF26" s="28">
        <f t="shared" si="6"/>
        <v>0</v>
      </c>
      <c r="AG26" s="28">
        <f t="shared" si="6"/>
        <v>0</v>
      </c>
      <c r="AH26" s="28">
        <f t="shared" si="6"/>
        <v>0</v>
      </c>
      <c r="AI26" s="28">
        <f t="shared" si="7"/>
        <v>0</v>
      </c>
      <c r="AJ26" s="28">
        <f t="shared" si="7"/>
        <v>0</v>
      </c>
      <c r="AK26" s="28">
        <f t="shared" si="7"/>
        <v>0</v>
      </c>
      <c r="AL26" s="28">
        <f t="shared" si="7"/>
        <v>0</v>
      </c>
      <c r="AM26" s="28">
        <f t="shared" si="7"/>
        <v>0</v>
      </c>
      <c r="AN26" s="28">
        <f t="shared" si="7"/>
        <v>0</v>
      </c>
      <c r="AO26" s="28">
        <f t="shared" si="7"/>
        <v>0</v>
      </c>
      <c r="AP26" s="28">
        <f t="shared" si="7"/>
        <v>0</v>
      </c>
      <c r="AQ26" s="28">
        <f t="shared" si="7"/>
        <v>0</v>
      </c>
      <c r="AR26" s="28">
        <f t="shared" si="7"/>
        <v>0</v>
      </c>
      <c r="AS26" s="28">
        <f t="shared" si="8"/>
        <v>0</v>
      </c>
      <c r="AT26" s="28">
        <f t="shared" si="8"/>
        <v>0</v>
      </c>
      <c r="AU26" s="28">
        <f t="shared" si="8"/>
        <v>0</v>
      </c>
      <c r="AV26" s="28">
        <f t="shared" si="8"/>
        <v>0</v>
      </c>
      <c r="AW26" s="28">
        <f t="shared" si="8"/>
        <v>0</v>
      </c>
      <c r="AX26" s="28">
        <f t="shared" si="8"/>
        <v>0</v>
      </c>
      <c r="AY26" s="28">
        <f t="shared" si="8"/>
        <v>0</v>
      </c>
      <c r="AZ26" s="28">
        <f t="shared" si="8"/>
        <v>0</v>
      </c>
      <c r="BA26" s="28">
        <f t="shared" si="8"/>
        <v>0</v>
      </c>
      <c r="BB26" s="28">
        <f t="shared" si="8"/>
        <v>0</v>
      </c>
      <c r="BC26" s="28">
        <f t="shared" si="9"/>
        <v>0</v>
      </c>
      <c r="BD26" s="28">
        <f t="shared" si="9"/>
        <v>0</v>
      </c>
      <c r="BE26" s="28">
        <f t="shared" si="9"/>
        <v>0</v>
      </c>
      <c r="BF26" s="28">
        <f t="shared" si="9"/>
        <v>0</v>
      </c>
      <c r="BG26" s="28">
        <f t="shared" si="9"/>
        <v>0</v>
      </c>
      <c r="BH26" s="28">
        <f t="shared" si="9"/>
        <v>0</v>
      </c>
      <c r="BI26" s="28">
        <f t="shared" si="9"/>
        <v>0</v>
      </c>
      <c r="BJ26" s="28">
        <f t="shared" si="9"/>
        <v>0</v>
      </c>
      <c r="BK26" s="28">
        <f t="shared" si="9"/>
        <v>0</v>
      </c>
      <c r="BL26" s="28">
        <f t="shared" si="9"/>
        <v>0</v>
      </c>
      <c r="BM26" s="28">
        <f t="shared" si="10"/>
        <v>0</v>
      </c>
      <c r="BN26" s="28">
        <f t="shared" si="10"/>
        <v>0</v>
      </c>
      <c r="BO26" s="28">
        <f t="shared" si="10"/>
        <v>0</v>
      </c>
      <c r="BP26" s="28">
        <f t="shared" si="10"/>
        <v>0</v>
      </c>
      <c r="BQ26" s="28">
        <f t="shared" si="10"/>
        <v>0</v>
      </c>
      <c r="BR26" s="28">
        <f t="shared" si="10"/>
        <v>0</v>
      </c>
      <c r="BS26" s="28">
        <f t="shared" si="10"/>
        <v>0</v>
      </c>
      <c r="BT26" s="28">
        <f t="shared" si="10"/>
        <v>0</v>
      </c>
      <c r="BU26" s="28">
        <f t="shared" si="10"/>
        <v>0</v>
      </c>
      <c r="BV26" s="28">
        <f t="shared" si="10"/>
        <v>0</v>
      </c>
      <c r="BW26" s="28">
        <f t="shared" si="11"/>
        <v>0</v>
      </c>
      <c r="BX26" s="28">
        <f t="shared" si="11"/>
        <v>0</v>
      </c>
      <c r="BY26" s="28">
        <f t="shared" si="11"/>
        <v>0</v>
      </c>
      <c r="BZ26" s="28">
        <f t="shared" si="11"/>
        <v>0</v>
      </c>
      <c r="CA26" s="28">
        <f t="shared" si="11"/>
        <v>0</v>
      </c>
      <c r="CB26" s="28">
        <f t="shared" si="11"/>
        <v>0</v>
      </c>
      <c r="CC26" s="28">
        <f t="shared" si="11"/>
        <v>0</v>
      </c>
      <c r="CD26" s="28">
        <f t="shared" si="11"/>
        <v>0</v>
      </c>
      <c r="CE26" s="28">
        <f t="shared" si="11"/>
        <v>0</v>
      </c>
      <c r="CF26" s="28">
        <f t="shared" si="11"/>
        <v>0</v>
      </c>
      <c r="CG26" s="28">
        <f t="shared" si="12"/>
        <v>0</v>
      </c>
      <c r="CH26" s="28">
        <f t="shared" si="12"/>
        <v>0</v>
      </c>
      <c r="CI26" s="28">
        <f t="shared" si="12"/>
        <v>0</v>
      </c>
      <c r="CJ26" s="28">
        <f t="shared" si="12"/>
        <v>0</v>
      </c>
      <c r="CK26" s="28">
        <f t="shared" si="12"/>
        <v>0</v>
      </c>
      <c r="CL26" s="28">
        <f t="shared" si="12"/>
        <v>0</v>
      </c>
      <c r="CM26" s="28">
        <f t="shared" si="12"/>
        <v>0</v>
      </c>
      <c r="CN26" s="28">
        <f t="shared" si="12"/>
        <v>0</v>
      </c>
      <c r="CO26" s="28">
        <f t="shared" si="12"/>
        <v>0</v>
      </c>
      <c r="CP26" s="28">
        <f t="shared" si="12"/>
        <v>0</v>
      </c>
      <c r="CQ26" s="28">
        <f t="shared" si="13"/>
        <v>0</v>
      </c>
      <c r="CR26" s="28">
        <f t="shared" si="13"/>
        <v>0</v>
      </c>
      <c r="CS26" s="28">
        <f t="shared" si="13"/>
        <v>0</v>
      </c>
      <c r="CT26" s="28">
        <f t="shared" si="13"/>
        <v>0</v>
      </c>
      <c r="CU26" s="28">
        <f t="shared" si="13"/>
        <v>0</v>
      </c>
      <c r="CV26" s="28">
        <f t="shared" si="13"/>
        <v>0</v>
      </c>
      <c r="CW26" s="28">
        <f t="shared" si="13"/>
        <v>0</v>
      </c>
      <c r="CX26" s="28">
        <f t="shared" si="13"/>
        <v>0</v>
      </c>
      <c r="CY26" s="28">
        <f t="shared" si="13"/>
        <v>0</v>
      </c>
      <c r="CZ26" s="28">
        <f t="shared" si="13"/>
        <v>0</v>
      </c>
      <c r="DA26" s="28">
        <f t="shared" si="14"/>
        <v>0</v>
      </c>
      <c r="DB26" s="28">
        <f t="shared" si="14"/>
        <v>0</v>
      </c>
      <c r="DC26" s="28">
        <f t="shared" si="14"/>
        <v>0</v>
      </c>
      <c r="DD26" s="28">
        <f t="shared" si="14"/>
        <v>0</v>
      </c>
      <c r="DE26" s="28">
        <f t="shared" si="14"/>
        <v>0</v>
      </c>
      <c r="DF26" s="28">
        <f t="shared" si="14"/>
        <v>0</v>
      </c>
    </row>
    <row r="27" spans="1:110" ht="18.75" hidden="1">
      <c r="A27" s="19"/>
      <c r="B27" s="3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row>
    <row r="28" spans="1:110" ht="18.75">
      <c r="A28" s="19"/>
      <c r="B28" s="34" t="s">
        <v>191</v>
      </c>
      <c r="C28" s="35" t="s">
        <v>192</v>
      </c>
      <c r="D28" s="36" t="s">
        <v>178</v>
      </c>
      <c r="E28" s="36">
        <f t="shared" ref="E28:AJ28" si="15">SUM(E29,E82,E146,E165,E169,E173)</f>
        <v>0</v>
      </c>
      <c r="F28" s="36">
        <f t="shared" si="15"/>
        <v>0</v>
      </c>
      <c r="G28" s="36">
        <f t="shared" si="15"/>
        <v>0</v>
      </c>
      <c r="H28" s="36">
        <f t="shared" si="15"/>
        <v>0</v>
      </c>
      <c r="I28" s="36">
        <f t="shared" si="15"/>
        <v>0</v>
      </c>
      <c r="J28" s="36">
        <f t="shared" si="15"/>
        <v>0</v>
      </c>
      <c r="K28" s="36">
        <f t="shared" si="15"/>
        <v>0</v>
      </c>
      <c r="L28" s="36">
        <f t="shared" si="15"/>
        <v>0</v>
      </c>
      <c r="M28" s="36">
        <f t="shared" si="15"/>
        <v>0</v>
      </c>
      <c r="N28" s="36">
        <f t="shared" si="15"/>
        <v>0</v>
      </c>
      <c r="O28" s="36">
        <f t="shared" si="15"/>
        <v>0</v>
      </c>
      <c r="P28" s="36">
        <f t="shared" si="15"/>
        <v>0</v>
      </c>
      <c r="Q28" s="36">
        <f t="shared" si="15"/>
        <v>0</v>
      </c>
      <c r="R28" s="36">
        <f t="shared" si="15"/>
        <v>0</v>
      </c>
      <c r="S28" s="36">
        <f t="shared" si="15"/>
        <v>0</v>
      </c>
      <c r="T28" s="36">
        <f t="shared" si="15"/>
        <v>0</v>
      </c>
      <c r="U28" s="36">
        <f t="shared" si="15"/>
        <v>0</v>
      </c>
      <c r="V28" s="36">
        <f t="shared" si="15"/>
        <v>0</v>
      </c>
      <c r="W28" s="36">
        <f t="shared" si="15"/>
        <v>0</v>
      </c>
      <c r="X28" s="36">
        <f t="shared" si="15"/>
        <v>0</v>
      </c>
      <c r="Y28" s="36">
        <f t="shared" si="15"/>
        <v>0</v>
      </c>
      <c r="Z28" s="36">
        <f t="shared" si="15"/>
        <v>0</v>
      </c>
      <c r="AA28" s="36">
        <f t="shared" si="15"/>
        <v>0</v>
      </c>
      <c r="AB28" s="36">
        <f t="shared" si="15"/>
        <v>0</v>
      </c>
      <c r="AC28" s="36">
        <f t="shared" si="15"/>
        <v>0</v>
      </c>
      <c r="AD28" s="36">
        <f t="shared" si="15"/>
        <v>0</v>
      </c>
      <c r="AE28" s="36">
        <f t="shared" si="15"/>
        <v>0</v>
      </c>
      <c r="AF28" s="36">
        <f t="shared" si="15"/>
        <v>0</v>
      </c>
      <c r="AG28" s="36">
        <f t="shared" si="15"/>
        <v>0</v>
      </c>
      <c r="AH28" s="36">
        <f t="shared" si="15"/>
        <v>0</v>
      </c>
      <c r="AI28" s="36">
        <f t="shared" si="15"/>
        <v>0</v>
      </c>
      <c r="AJ28" s="36">
        <f t="shared" si="15"/>
        <v>0</v>
      </c>
      <c r="AK28" s="36">
        <f t="shared" ref="AK28:BP28" si="16">SUM(AK29,AK82,AK146,AK165,AK169,AK173)</f>
        <v>0</v>
      </c>
      <c r="AL28" s="36">
        <f t="shared" si="16"/>
        <v>0</v>
      </c>
      <c r="AM28" s="36">
        <f t="shared" si="16"/>
        <v>0</v>
      </c>
      <c r="AN28" s="36">
        <f t="shared" si="16"/>
        <v>0</v>
      </c>
      <c r="AO28" s="36">
        <f t="shared" si="16"/>
        <v>0</v>
      </c>
      <c r="AP28" s="36">
        <f t="shared" si="16"/>
        <v>0</v>
      </c>
      <c r="AQ28" s="36">
        <f t="shared" si="16"/>
        <v>0</v>
      </c>
      <c r="AR28" s="36">
        <f t="shared" si="16"/>
        <v>0</v>
      </c>
      <c r="AS28" s="36">
        <f t="shared" si="16"/>
        <v>0</v>
      </c>
      <c r="AT28" s="36">
        <f t="shared" si="16"/>
        <v>0</v>
      </c>
      <c r="AU28" s="36">
        <f t="shared" si="16"/>
        <v>0</v>
      </c>
      <c r="AV28" s="36">
        <f t="shared" si="16"/>
        <v>0</v>
      </c>
      <c r="AW28" s="36">
        <f t="shared" si="16"/>
        <v>0</v>
      </c>
      <c r="AX28" s="36">
        <f t="shared" si="16"/>
        <v>0</v>
      </c>
      <c r="AY28" s="36">
        <f t="shared" si="16"/>
        <v>0</v>
      </c>
      <c r="AZ28" s="36">
        <f t="shared" si="16"/>
        <v>0</v>
      </c>
      <c r="BA28" s="36">
        <f t="shared" si="16"/>
        <v>0</v>
      </c>
      <c r="BB28" s="36">
        <f t="shared" si="16"/>
        <v>0</v>
      </c>
      <c r="BC28" s="36">
        <f t="shared" si="16"/>
        <v>0</v>
      </c>
      <c r="BD28" s="36">
        <f t="shared" si="16"/>
        <v>0</v>
      </c>
      <c r="BE28" s="36">
        <f t="shared" si="16"/>
        <v>0</v>
      </c>
      <c r="BF28" s="36">
        <f t="shared" si="16"/>
        <v>0</v>
      </c>
      <c r="BG28" s="36">
        <f t="shared" si="16"/>
        <v>0</v>
      </c>
      <c r="BH28" s="36">
        <f t="shared" si="16"/>
        <v>0</v>
      </c>
      <c r="BI28" s="36">
        <f t="shared" si="16"/>
        <v>0</v>
      </c>
      <c r="BJ28" s="36">
        <f t="shared" si="16"/>
        <v>0</v>
      </c>
      <c r="BK28" s="36">
        <f t="shared" si="16"/>
        <v>0</v>
      </c>
      <c r="BL28" s="36">
        <f t="shared" si="16"/>
        <v>0</v>
      </c>
      <c r="BM28" s="36">
        <f t="shared" si="16"/>
        <v>0</v>
      </c>
      <c r="BN28" s="36">
        <f t="shared" si="16"/>
        <v>0</v>
      </c>
      <c r="BO28" s="36">
        <f t="shared" si="16"/>
        <v>0</v>
      </c>
      <c r="BP28" s="36">
        <f t="shared" si="16"/>
        <v>0</v>
      </c>
      <c r="BQ28" s="36">
        <f t="shared" ref="BQ28:CV28" si="17">SUM(BQ29,BQ82,BQ146,BQ165,BQ169,BQ173)</f>
        <v>0</v>
      </c>
      <c r="BR28" s="36">
        <f t="shared" si="17"/>
        <v>0</v>
      </c>
      <c r="BS28" s="36">
        <f t="shared" si="17"/>
        <v>0</v>
      </c>
      <c r="BT28" s="36">
        <f t="shared" si="17"/>
        <v>0</v>
      </c>
      <c r="BU28" s="36">
        <f t="shared" si="17"/>
        <v>0</v>
      </c>
      <c r="BV28" s="36">
        <f t="shared" si="17"/>
        <v>0</v>
      </c>
      <c r="BW28" s="36">
        <f t="shared" si="17"/>
        <v>0</v>
      </c>
      <c r="BX28" s="36">
        <f t="shared" si="17"/>
        <v>0</v>
      </c>
      <c r="BY28" s="36">
        <f t="shared" si="17"/>
        <v>0</v>
      </c>
      <c r="BZ28" s="36">
        <f t="shared" si="17"/>
        <v>0</v>
      </c>
      <c r="CA28" s="36">
        <f t="shared" si="17"/>
        <v>0</v>
      </c>
      <c r="CB28" s="36">
        <f t="shared" si="17"/>
        <v>0</v>
      </c>
      <c r="CC28" s="36">
        <f t="shared" si="17"/>
        <v>0</v>
      </c>
      <c r="CD28" s="36">
        <f t="shared" si="17"/>
        <v>0</v>
      </c>
      <c r="CE28" s="36">
        <f t="shared" si="17"/>
        <v>0</v>
      </c>
      <c r="CF28" s="36">
        <f t="shared" si="17"/>
        <v>0</v>
      </c>
      <c r="CG28" s="36">
        <f t="shared" si="17"/>
        <v>0</v>
      </c>
      <c r="CH28" s="36">
        <f t="shared" si="17"/>
        <v>0</v>
      </c>
      <c r="CI28" s="36">
        <f t="shared" si="17"/>
        <v>0</v>
      </c>
      <c r="CJ28" s="36">
        <f t="shared" si="17"/>
        <v>0</v>
      </c>
      <c r="CK28" s="36">
        <f t="shared" si="17"/>
        <v>0</v>
      </c>
      <c r="CL28" s="36">
        <f t="shared" si="17"/>
        <v>0</v>
      </c>
      <c r="CM28" s="36">
        <f t="shared" si="17"/>
        <v>0</v>
      </c>
      <c r="CN28" s="36">
        <f t="shared" si="17"/>
        <v>0</v>
      </c>
      <c r="CO28" s="36">
        <f t="shared" si="17"/>
        <v>0</v>
      </c>
      <c r="CP28" s="36">
        <f t="shared" si="17"/>
        <v>0</v>
      </c>
      <c r="CQ28" s="36">
        <f t="shared" si="17"/>
        <v>0</v>
      </c>
      <c r="CR28" s="36">
        <f t="shared" si="17"/>
        <v>0</v>
      </c>
      <c r="CS28" s="36">
        <f t="shared" si="17"/>
        <v>0</v>
      </c>
      <c r="CT28" s="36">
        <f t="shared" si="17"/>
        <v>0</v>
      </c>
      <c r="CU28" s="36">
        <f t="shared" si="17"/>
        <v>0</v>
      </c>
      <c r="CV28" s="36">
        <f t="shared" si="17"/>
        <v>0</v>
      </c>
      <c r="CW28" s="36">
        <f t="shared" ref="CW28:DF28" si="18">SUM(CW29,CW82,CW146,CW165,CW169,CW173)</f>
        <v>0</v>
      </c>
      <c r="CX28" s="36">
        <f t="shared" si="18"/>
        <v>0</v>
      </c>
      <c r="CY28" s="36">
        <f t="shared" si="18"/>
        <v>0</v>
      </c>
      <c r="CZ28" s="36">
        <f t="shared" si="18"/>
        <v>0</v>
      </c>
      <c r="DA28" s="36">
        <f t="shared" si="18"/>
        <v>0</v>
      </c>
      <c r="DB28" s="36">
        <f t="shared" si="18"/>
        <v>0</v>
      </c>
      <c r="DC28" s="36">
        <f t="shared" si="18"/>
        <v>0</v>
      </c>
      <c r="DD28" s="36">
        <f t="shared" si="18"/>
        <v>0</v>
      </c>
      <c r="DE28" s="36">
        <f t="shared" si="18"/>
        <v>0</v>
      </c>
      <c r="DF28" s="36">
        <f t="shared" si="18"/>
        <v>0</v>
      </c>
    </row>
    <row r="29" spans="1:110" ht="37.5">
      <c r="A29" s="19"/>
      <c r="B29" s="23" t="s">
        <v>193</v>
      </c>
      <c r="C29" s="24" t="s">
        <v>194</v>
      </c>
      <c r="D29" s="25" t="s">
        <v>178</v>
      </c>
      <c r="E29" s="25">
        <f t="shared" ref="E29:AJ29" si="19">SUM(E30,E37,E46,E73)</f>
        <v>0</v>
      </c>
      <c r="F29" s="25">
        <f t="shared" si="19"/>
        <v>0</v>
      </c>
      <c r="G29" s="25">
        <f t="shared" si="19"/>
        <v>0</v>
      </c>
      <c r="H29" s="25">
        <f t="shared" si="19"/>
        <v>0</v>
      </c>
      <c r="I29" s="25">
        <f t="shared" si="19"/>
        <v>0</v>
      </c>
      <c r="J29" s="25">
        <f t="shared" si="19"/>
        <v>0</v>
      </c>
      <c r="K29" s="25">
        <f t="shared" si="19"/>
        <v>0</v>
      </c>
      <c r="L29" s="25">
        <f t="shared" si="19"/>
        <v>0</v>
      </c>
      <c r="M29" s="25">
        <f t="shared" si="19"/>
        <v>0</v>
      </c>
      <c r="N29" s="25">
        <f t="shared" si="19"/>
        <v>0</v>
      </c>
      <c r="O29" s="25">
        <f t="shared" si="19"/>
        <v>0</v>
      </c>
      <c r="P29" s="25">
        <f t="shared" si="19"/>
        <v>0</v>
      </c>
      <c r="Q29" s="25">
        <f t="shared" si="19"/>
        <v>0</v>
      </c>
      <c r="R29" s="25">
        <f t="shared" si="19"/>
        <v>0</v>
      </c>
      <c r="S29" s="25">
        <f t="shared" si="19"/>
        <v>0</v>
      </c>
      <c r="T29" s="25">
        <f t="shared" si="19"/>
        <v>0</v>
      </c>
      <c r="U29" s="25">
        <f t="shared" si="19"/>
        <v>0</v>
      </c>
      <c r="V29" s="25">
        <f t="shared" si="19"/>
        <v>0</v>
      </c>
      <c r="W29" s="25">
        <f t="shared" si="19"/>
        <v>0</v>
      </c>
      <c r="X29" s="25">
        <f t="shared" si="19"/>
        <v>0</v>
      </c>
      <c r="Y29" s="25">
        <f t="shared" si="19"/>
        <v>0</v>
      </c>
      <c r="Z29" s="25">
        <f t="shared" si="19"/>
        <v>0</v>
      </c>
      <c r="AA29" s="25">
        <f t="shared" si="19"/>
        <v>0</v>
      </c>
      <c r="AB29" s="25">
        <f t="shared" si="19"/>
        <v>0</v>
      </c>
      <c r="AC29" s="25">
        <f t="shared" si="19"/>
        <v>0</v>
      </c>
      <c r="AD29" s="25">
        <f t="shared" si="19"/>
        <v>0</v>
      </c>
      <c r="AE29" s="25">
        <f t="shared" si="19"/>
        <v>0</v>
      </c>
      <c r="AF29" s="25">
        <f t="shared" si="19"/>
        <v>0</v>
      </c>
      <c r="AG29" s="25">
        <f t="shared" si="19"/>
        <v>0</v>
      </c>
      <c r="AH29" s="25">
        <f t="shared" si="19"/>
        <v>0</v>
      </c>
      <c r="AI29" s="25">
        <f t="shared" si="19"/>
        <v>0</v>
      </c>
      <c r="AJ29" s="25">
        <f t="shared" si="19"/>
        <v>0</v>
      </c>
      <c r="AK29" s="25">
        <f t="shared" ref="AK29:BP29" si="20">SUM(AK30,AK37,AK46,AK73)</f>
        <v>0</v>
      </c>
      <c r="AL29" s="25">
        <f t="shared" si="20"/>
        <v>0</v>
      </c>
      <c r="AM29" s="25">
        <f t="shared" si="20"/>
        <v>0</v>
      </c>
      <c r="AN29" s="25">
        <f t="shared" si="20"/>
        <v>0</v>
      </c>
      <c r="AO29" s="25">
        <f t="shared" si="20"/>
        <v>0</v>
      </c>
      <c r="AP29" s="25">
        <f t="shared" si="20"/>
        <v>0</v>
      </c>
      <c r="AQ29" s="25">
        <f t="shared" si="20"/>
        <v>0</v>
      </c>
      <c r="AR29" s="25">
        <f t="shared" si="20"/>
        <v>0</v>
      </c>
      <c r="AS29" s="25">
        <f t="shared" si="20"/>
        <v>0</v>
      </c>
      <c r="AT29" s="25">
        <f t="shared" si="20"/>
        <v>0</v>
      </c>
      <c r="AU29" s="25">
        <f t="shared" si="20"/>
        <v>0</v>
      </c>
      <c r="AV29" s="25">
        <f t="shared" si="20"/>
        <v>0</v>
      </c>
      <c r="AW29" s="25">
        <f t="shared" si="20"/>
        <v>0</v>
      </c>
      <c r="AX29" s="25">
        <f t="shared" si="20"/>
        <v>0</v>
      </c>
      <c r="AY29" s="25">
        <f t="shared" si="20"/>
        <v>0</v>
      </c>
      <c r="AZ29" s="25">
        <f t="shared" si="20"/>
        <v>0</v>
      </c>
      <c r="BA29" s="25">
        <f t="shared" si="20"/>
        <v>0</v>
      </c>
      <c r="BB29" s="25">
        <f t="shared" si="20"/>
        <v>0</v>
      </c>
      <c r="BC29" s="25">
        <f t="shared" si="20"/>
        <v>0</v>
      </c>
      <c r="BD29" s="25">
        <f t="shared" si="20"/>
        <v>0</v>
      </c>
      <c r="BE29" s="25">
        <f t="shared" si="20"/>
        <v>0</v>
      </c>
      <c r="BF29" s="25">
        <f t="shared" si="20"/>
        <v>0</v>
      </c>
      <c r="BG29" s="25">
        <f t="shared" si="20"/>
        <v>0</v>
      </c>
      <c r="BH29" s="25">
        <f t="shared" si="20"/>
        <v>0</v>
      </c>
      <c r="BI29" s="25">
        <f t="shared" si="20"/>
        <v>0</v>
      </c>
      <c r="BJ29" s="25">
        <f t="shared" si="20"/>
        <v>0</v>
      </c>
      <c r="BK29" s="25">
        <f t="shared" si="20"/>
        <v>0</v>
      </c>
      <c r="BL29" s="25">
        <f t="shared" si="20"/>
        <v>0</v>
      </c>
      <c r="BM29" s="25">
        <f t="shared" si="20"/>
        <v>0</v>
      </c>
      <c r="BN29" s="25">
        <f t="shared" si="20"/>
        <v>0</v>
      </c>
      <c r="BO29" s="25">
        <f t="shared" si="20"/>
        <v>0</v>
      </c>
      <c r="BP29" s="25">
        <f t="shared" si="20"/>
        <v>0</v>
      </c>
      <c r="BQ29" s="25">
        <f t="shared" ref="BQ29:CV29" si="21">SUM(BQ30,BQ37,BQ46,BQ73)</f>
        <v>0</v>
      </c>
      <c r="BR29" s="25">
        <f t="shared" si="21"/>
        <v>0</v>
      </c>
      <c r="BS29" s="25">
        <f t="shared" si="21"/>
        <v>0</v>
      </c>
      <c r="BT29" s="25">
        <f t="shared" si="21"/>
        <v>0</v>
      </c>
      <c r="BU29" s="25">
        <f t="shared" si="21"/>
        <v>0</v>
      </c>
      <c r="BV29" s="25">
        <f t="shared" si="21"/>
        <v>0</v>
      </c>
      <c r="BW29" s="25">
        <f t="shared" si="21"/>
        <v>0</v>
      </c>
      <c r="BX29" s="25">
        <f t="shared" si="21"/>
        <v>0</v>
      </c>
      <c r="BY29" s="25">
        <f t="shared" si="21"/>
        <v>0</v>
      </c>
      <c r="BZ29" s="25">
        <f t="shared" si="21"/>
        <v>0</v>
      </c>
      <c r="CA29" s="25">
        <f t="shared" si="21"/>
        <v>0</v>
      </c>
      <c r="CB29" s="25">
        <f t="shared" si="21"/>
        <v>0</v>
      </c>
      <c r="CC29" s="25">
        <f t="shared" si="21"/>
        <v>0</v>
      </c>
      <c r="CD29" s="25">
        <f t="shared" si="21"/>
        <v>0</v>
      </c>
      <c r="CE29" s="25">
        <f t="shared" si="21"/>
        <v>0</v>
      </c>
      <c r="CF29" s="25">
        <f t="shared" si="21"/>
        <v>0</v>
      </c>
      <c r="CG29" s="25">
        <f t="shared" si="21"/>
        <v>0</v>
      </c>
      <c r="CH29" s="25">
        <f t="shared" si="21"/>
        <v>0</v>
      </c>
      <c r="CI29" s="25">
        <f t="shared" si="21"/>
        <v>0</v>
      </c>
      <c r="CJ29" s="25">
        <f t="shared" si="21"/>
        <v>0</v>
      </c>
      <c r="CK29" s="25">
        <f t="shared" si="21"/>
        <v>0</v>
      </c>
      <c r="CL29" s="25">
        <f t="shared" si="21"/>
        <v>0</v>
      </c>
      <c r="CM29" s="25">
        <f t="shared" si="21"/>
        <v>0</v>
      </c>
      <c r="CN29" s="25">
        <f t="shared" si="21"/>
        <v>0</v>
      </c>
      <c r="CO29" s="25">
        <f t="shared" si="21"/>
        <v>0</v>
      </c>
      <c r="CP29" s="25">
        <f t="shared" si="21"/>
        <v>0</v>
      </c>
      <c r="CQ29" s="25">
        <f t="shared" si="21"/>
        <v>0</v>
      </c>
      <c r="CR29" s="25">
        <f t="shared" si="21"/>
        <v>0</v>
      </c>
      <c r="CS29" s="25">
        <f t="shared" si="21"/>
        <v>0</v>
      </c>
      <c r="CT29" s="25">
        <f t="shared" si="21"/>
        <v>0</v>
      </c>
      <c r="CU29" s="25">
        <f t="shared" si="21"/>
        <v>0</v>
      </c>
      <c r="CV29" s="25">
        <f t="shared" si="21"/>
        <v>0</v>
      </c>
      <c r="CW29" s="25">
        <f t="shared" ref="CW29:DF29" si="22">SUM(CW30,CW37,CW46,CW73)</f>
        <v>0</v>
      </c>
      <c r="CX29" s="25">
        <f t="shared" si="22"/>
        <v>0</v>
      </c>
      <c r="CY29" s="25">
        <f t="shared" si="22"/>
        <v>0</v>
      </c>
      <c r="CZ29" s="25">
        <f t="shared" si="22"/>
        <v>0</v>
      </c>
      <c r="DA29" s="25">
        <f t="shared" si="22"/>
        <v>0</v>
      </c>
      <c r="DB29" s="25">
        <f t="shared" si="22"/>
        <v>0</v>
      </c>
      <c r="DC29" s="25">
        <f t="shared" si="22"/>
        <v>0</v>
      </c>
      <c r="DD29" s="25">
        <f t="shared" si="22"/>
        <v>0</v>
      </c>
      <c r="DE29" s="25">
        <f t="shared" si="22"/>
        <v>0</v>
      </c>
      <c r="DF29" s="25">
        <f t="shared" si="22"/>
        <v>0</v>
      </c>
    </row>
    <row r="30" spans="1:110" ht="56.25">
      <c r="A30" s="19"/>
      <c r="B30" s="37" t="s">
        <v>195</v>
      </c>
      <c r="C30" s="38" t="s">
        <v>196</v>
      </c>
      <c r="D30" s="39" t="s">
        <v>178</v>
      </c>
      <c r="E30" s="39">
        <v>0</v>
      </c>
      <c r="F30" s="39">
        <v>0</v>
      </c>
      <c r="G30" s="39">
        <v>0</v>
      </c>
      <c r="H30" s="39">
        <v>0</v>
      </c>
      <c r="I30" s="39">
        <v>0</v>
      </c>
      <c r="J30" s="39">
        <v>0</v>
      </c>
      <c r="K30" s="39">
        <v>0</v>
      </c>
      <c r="L30" s="39">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0</v>
      </c>
      <c r="AG30" s="39">
        <v>0</v>
      </c>
      <c r="AH30" s="39">
        <v>0</v>
      </c>
      <c r="AI30" s="39">
        <v>0</v>
      </c>
      <c r="AJ30" s="39">
        <v>0</v>
      </c>
      <c r="AK30" s="39">
        <v>0</v>
      </c>
      <c r="AL30" s="39">
        <v>0</v>
      </c>
      <c r="AM30" s="39">
        <v>0</v>
      </c>
      <c r="AN30" s="39">
        <v>0</v>
      </c>
      <c r="AO30" s="39">
        <v>0</v>
      </c>
      <c r="AP30" s="39">
        <v>0</v>
      </c>
      <c r="AQ30" s="39">
        <v>0</v>
      </c>
      <c r="AR30" s="39">
        <v>0</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39">
        <v>0</v>
      </c>
      <c r="BI30" s="39">
        <v>0</v>
      </c>
      <c r="BJ30" s="39">
        <v>0</v>
      </c>
      <c r="BK30" s="39">
        <v>0</v>
      </c>
      <c r="BL30" s="39">
        <v>0</v>
      </c>
      <c r="BM30" s="39">
        <v>0</v>
      </c>
      <c r="BN30" s="39">
        <v>0</v>
      </c>
      <c r="BO30" s="39">
        <v>0</v>
      </c>
      <c r="BP30" s="39">
        <v>0</v>
      </c>
      <c r="BQ30" s="39">
        <v>0</v>
      </c>
      <c r="BR30" s="39">
        <v>0</v>
      </c>
      <c r="BS30" s="39">
        <v>0</v>
      </c>
      <c r="BT30" s="39">
        <v>0</v>
      </c>
      <c r="BU30" s="39">
        <v>0</v>
      </c>
      <c r="BV30" s="39">
        <v>0</v>
      </c>
      <c r="BW30" s="39">
        <v>0</v>
      </c>
      <c r="BX30" s="39">
        <v>0</v>
      </c>
      <c r="BY30" s="39">
        <v>0</v>
      </c>
      <c r="BZ30" s="39">
        <v>0</v>
      </c>
      <c r="CA30" s="39">
        <v>0</v>
      </c>
      <c r="CB30" s="39">
        <v>0</v>
      </c>
      <c r="CC30" s="39">
        <v>0</v>
      </c>
      <c r="CD30" s="39">
        <v>0</v>
      </c>
      <c r="CE30" s="39">
        <v>0</v>
      </c>
      <c r="CF30" s="39">
        <v>0</v>
      </c>
      <c r="CG30" s="39">
        <v>0</v>
      </c>
      <c r="CH30" s="39">
        <v>0</v>
      </c>
      <c r="CI30" s="39" t="s">
        <v>197</v>
      </c>
      <c r="CJ30" s="39" t="s">
        <v>197</v>
      </c>
      <c r="CK30" s="39">
        <v>0</v>
      </c>
      <c r="CL30" s="39">
        <v>0</v>
      </c>
      <c r="CM30" s="39">
        <v>0</v>
      </c>
      <c r="CN30" s="39">
        <v>0</v>
      </c>
      <c r="CO30" s="39" t="s">
        <v>197</v>
      </c>
      <c r="CP30" s="39" t="s">
        <v>197</v>
      </c>
      <c r="CQ30" s="39">
        <v>0</v>
      </c>
      <c r="CR30" s="39">
        <v>0</v>
      </c>
      <c r="CS30" s="39">
        <v>0</v>
      </c>
      <c r="CT30" s="39">
        <v>0</v>
      </c>
      <c r="CU30" s="39">
        <v>0</v>
      </c>
      <c r="CV30" s="39">
        <v>0</v>
      </c>
      <c r="CW30" s="39">
        <v>0</v>
      </c>
      <c r="CX30" s="39">
        <v>0</v>
      </c>
      <c r="CY30" s="39">
        <v>0</v>
      </c>
      <c r="CZ30" s="39">
        <v>0</v>
      </c>
      <c r="DA30" s="39">
        <v>0</v>
      </c>
      <c r="DB30" s="39">
        <v>0</v>
      </c>
      <c r="DC30" s="39">
        <v>0</v>
      </c>
      <c r="DD30" s="39">
        <v>0</v>
      </c>
      <c r="DE30" s="39">
        <v>0</v>
      </c>
      <c r="DF30" s="39">
        <v>0</v>
      </c>
    </row>
    <row r="31" spans="1:110" ht="75">
      <c r="A31" s="19"/>
      <c r="B31" s="31" t="s">
        <v>198</v>
      </c>
      <c r="C31" s="32" t="s">
        <v>199</v>
      </c>
      <c r="D31" s="33" t="s">
        <v>178</v>
      </c>
      <c r="E31" s="33">
        <v>0</v>
      </c>
      <c r="F31" s="33">
        <v>0</v>
      </c>
      <c r="G31" s="33">
        <v>0</v>
      </c>
      <c r="H31" s="33">
        <v>0</v>
      </c>
      <c r="I31" s="33">
        <v>0</v>
      </c>
      <c r="J31" s="33">
        <v>0</v>
      </c>
      <c r="K31" s="33">
        <v>0</v>
      </c>
      <c r="L31" s="33">
        <v>0</v>
      </c>
      <c r="M31" s="33">
        <v>0</v>
      </c>
      <c r="N31" s="33">
        <v>0</v>
      </c>
      <c r="O31" s="33">
        <v>0</v>
      </c>
      <c r="P31" s="33">
        <v>0</v>
      </c>
      <c r="Q31" s="33">
        <v>0</v>
      </c>
      <c r="R31" s="33">
        <v>0</v>
      </c>
      <c r="S31" s="33">
        <v>0</v>
      </c>
      <c r="T31" s="33">
        <v>0</v>
      </c>
      <c r="U31" s="33">
        <v>0</v>
      </c>
      <c r="V31" s="33">
        <v>0</v>
      </c>
      <c r="W31" s="33">
        <v>0</v>
      </c>
      <c r="X31" s="33">
        <v>0</v>
      </c>
      <c r="Y31" s="33">
        <v>0</v>
      </c>
      <c r="Z31" s="33">
        <v>0</v>
      </c>
      <c r="AA31" s="33">
        <v>0</v>
      </c>
      <c r="AB31" s="33">
        <v>0</v>
      </c>
      <c r="AC31" s="33">
        <v>0</v>
      </c>
      <c r="AD31" s="33">
        <v>0</v>
      </c>
      <c r="AE31" s="33">
        <v>0</v>
      </c>
      <c r="AF31" s="33">
        <v>0</v>
      </c>
      <c r="AG31" s="33">
        <v>0</v>
      </c>
      <c r="AH31" s="33">
        <v>0</v>
      </c>
      <c r="AI31" s="33">
        <v>0</v>
      </c>
      <c r="AJ31" s="33">
        <v>0</v>
      </c>
      <c r="AK31" s="33">
        <v>0</v>
      </c>
      <c r="AL31" s="33">
        <v>0</v>
      </c>
      <c r="AM31" s="33">
        <v>0</v>
      </c>
      <c r="AN31" s="33">
        <v>0</v>
      </c>
      <c r="AO31" s="33">
        <v>0</v>
      </c>
      <c r="AP31" s="33">
        <v>0</v>
      </c>
      <c r="AQ31" s="33">
        <v>0</v>
      </c>
      <c r="AR31" s="33">
        <v>0</v>
      </c>
      <c r="AS31" s="33">
        <v>0</v>
      </c>
      <c r="AT31" s="33">
        <v>0</v>
      </c>
      <c r="AU31" s="33">
        <v>0</v>
      </c>
      <c r="AV31" s="33">
        <v>0</v>
      </c>
      <c r="AW31" s="33">
        <v>0</v>
      </c>
      <c r="AX31" s="33">
        <v>0</v>
      </c>
      <c r="AY31" s="33">
        <v>0</v>
      </c>
      <c r="AZ31" s="33">
        <v>0</v>
      </c>
      <c r="BA31" s="33">
        <v>0</v>
      </c>
      <c r="BB31" s="33">
        <v>0</v>
      </c>
      <c r="BC31" s="33">
        <v>0</v>
      </c>
      <c r="BD31" s="33">
        <v>0</v>
      </c>
      <c r="BE31" s="33">
        <v>0</v>
      </c>
      <c r="BF31" s="33">
        <v>0</v>
      </c>
      <c r="BG31" s="33">
        <v>0</v>
      </c>
      <c r="BH31" s="33">
        <v>0</v>
      </c>
      <c r="BI31" s="33">
        <v>0</v>
      </c>
      <c r="BJ31" s="33">
        <v>0</v>
      </c>
      <c r="BK31" s="33">
        <v>0</v>
      </c>
      <c r="BL31" s="33">
        <v>0</v>
      </c>
      <c r="BM31" s="33">
        <v>0</v>
      </c>
      <c r="BN31" s="33">
        <v>0</v>
      </c>
      <c r="BO31" s="33">
        <v>0</v>
      </c>
      <c r="BP31" s="33">
        <v>0</v>
      </c>
      <c r="BQ31" s="33">
        <v>0</v>
      </c>
      <c r="BR31" s="33">
        <v>0</v>
      </c>
      <c r="BS31" s="33">
        <v>0</v>
      </c>
      <c r="BT31" s="33">
        <v>0</v>
      </c>
      <c r="BU31" s="33">
        <v>0</v>
      </c>
      <c r="BV31" s="33">
        <v>0</v>
      </c>
      <c r="BW31" s="33">
        <v>0</v>
      </c>
      <c r="BX31" s="33">
        <v>0</v>
      </c>
      <c r="BY31" s="33">
        <v>0</v>
      </c>
      <c r="BZ31" s="33">
        <v>0</v>
      </c>
      <c r="CA31" s="33">
        <v>0</v>
      </c>
      <c r="CB31" s="33">
        <v>0</v>
      </c>
      <c r="CC31" s="33">
        <v>0</v>
      </c>
      <c r="CD31" s="33">
        <v>0</v>
      </c>
      <c r="CE31" s="33">
        <v>0</v>
      </c>
      <c r="CF31" s="33">
        <v>0</v>
      </c>
      <c r="CG31" s="33">
        <v>0</v>
      </c>
      <c r="CH31" s="33">
        <v>0</v>
      </c>
      <c r="CI31" s="33" t="s">
        <v>197</v>
      </c>
      <c r="CJ31" s="33" t="s">
        <v>197</v>
      </c>
      <c r="CK31" s="33">
        <v>0</v>
      </c>
      <c r="CL31" s="33">
        <v>0</v>
      </c>
      <c r="CM31" s="33">
        <v>0</v>
      </c>
      <c r="CN31" s="33">
        <v>0</v>
      </c>
      <c r="CO31" s="33" t="s">
        <v>197</v>
      </c>
      <c r="CP31" s="33" t="s">
        <v>197</v>
      </c>
      <c r="CQ31" s="33">
        <v>0</v>
      </c>
      <c r="CR31" s="33">
        <v>0</v>
      </c>
      <c r="CS31" s="33">
        <v>0</v>
      </c>
      <c r="CT31" s="33">
        <v>0</v>
      </c>
      <c r="CU31" s="33">
        <v>0</v>
      </c>
      <c r="CV31" s="33">
        <v>0</v>
      </c>
      <c r="CW31" s="33">
        <v>0</v>
      </c>
      <c r="CX31" s="33">
        <v>0</v>
      </c>
      <c r="CY31" s="33">
        <v>0</v>
      </c>
      <c r="CZ31" s="33">
        <v>0</v>
      </c>
      <c r="DA31" s="33">
        <v>0</v>
      </c>
      <c r="DB31" s="33">
        <v>0</v>
      </c>
      <c r="DC31" s="33">
        <v>0</v>
      </c>
      <c r="DD31" s="33">
        <v>0</v>
      </c>
      <c r="DE31" s="33">
        <v>0</v>
      </c>
      <c r="DF31" s="33">
        <v>0</v>
      </c>
    </row>
    <row r="32" spans="1:110" ht="75">
      <c r="A32" s="19"/>
      <c r="B32" s="31" t="s">
        <v>200</v>
      </c>
      <c r="C32" s="32" t="s">
        <v>201</v>
      </c>
      <c r="D32" s="33" t="s">
        <v>178</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0</v>
      </c>
      <c r="AK32" s="33">
        <v>0</v>
      </c>
      <c r="AL32" s="33">
        <v>0</v>
      </c>
      <c r="AM32" s="33">
        <v>0</v>
      </c>
      <c r="AN32" s="33">
        <v>0</v>
      </c>
      <c r="AO32" s="33">
        <v>0</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0</v>
      </c>
      <c r="BG32" s="33">
        <v>0</v>
      </c>
      <c r="BH32" s="33">
        <v>0</v>
      </c>
      <c r="BI32" s="33">
        <v>0</v>
      </c>
      <c r="BJ32" s="33">
        <v>0</v>
      </c>
      <c r="BK32" s="33">
        <v>0</v>
      </c>
      <c r="BL32" s="33">
        <v>0</v>
      </c>
      <c r="BM32" s="33">
        <v>0</v>
      </c>
      <c r="BN32" s="33">
        <v>0</v>
      </c>
      <c r="BO32" s="33">
        <v>0</v>
      </c>
      <c r="BP32" s="33">
        <v>0</v>
      </c>
      <c r="BQ32" s="33">
        <v>0</v>
      </c>
      <c r="BR32" s="33">
        <v>0</v>
      </c>
      <c r="BS32" s="33">
        <v>0</v>
      </c>
      <c r="BT32" s="33">
        <v>0</v>
      </c>
      <c r="BU32" s="33">
        <v>0</v>
      </c>
      <c r="BV32" s="33">
        <v>0</v>
      </c>
      <c r="BW32" s="33">
        <v>0</v>
      </c>
      <c r="BX32" s="33">
        <v>0</v>
      </c>
      <c r="BY32" s="33">
        <v>0</v>
      </c>
      <c r="BZ32" s="33">
        <v>0</v>
      </c>
      <c r="CA32" s="33">
        <v>0</v>
      </c>
      <c r="CB32" s="33">
        <v>0</v>
      </c>
      <c r="CC32" s="33">
        <v>0</v>
      </c>
      <c r="CD32" s="33">
        <v>0</v>
      </c>
      <c r="CE32" s="33">
        <v>0</v>
      </c>
      <c r="CF32" s="33">
        <v>0</v>
      </c>
      <c r="CG32" s="33">
        <v>0</v>
      </c>
      <c r="CH32" s="33">
        <v>0</v>
      </c>
      <c r="CI32" s="33" t="s">
        <v>197</v>
      </c>
      <c r="CJ32" s="33" t="s">
        <v>197</v>
      </c>
      <c r="CK32" s="33">
        <v>0</v>
      </c>
      <c r="CL32" s="33">
        <v>0</v>
      </c>
      <c r="CM32" s="33">
        <v>0</v>
      </c>
      <c r="CN32" s="33">
        <v>0</v>
      </c>
      <c r="CO32" s="33" t="s">
        <v>197</v>
      </c>
      <c r="CP32" s="33" t="s">
        <v>197</v>
      </c>
      <c r="CQ32" s="33">
        <v>0</v>
      </c>
      <c r="CR32" s="33">
        <v>0</v>
      </c>
      <c r="CS32" s="33">
        <v>0</v>
      </c>
      <c r="CT32" s="33">
        <v>0</v>
      </c>
      <c r="CU32" s="33">
        <v>0</v>
      </c>
      <c r="CV32" s="33">
        <v>0</v>
      </c>
      <c r="CW32" s="33">
        <v>0</v>
      </c>
      <c r="CX32" s="33">
        <v>0</v>
      </c>
      <c r="CY32" s="33">
        <v>0</v>
      </c>
      <c r="CZ32" s="33">
        <v>0</v>
      </c>
      <c r="DA32" s="33">
        <v>0</v>
      </c>
      <c r="DB32" s="33">
        <v>0</v>
      </c>
      <c r="DC32" s="33">
        <v>0</v>
      </c>
      <c r="DD32" s="33">
        <v>0</v>
      </c>
      <c r="DE32" s="33">
        <v>0</v>
      </c>
      <c r="DF32" s="33">
        <v>0</v>
      </c>
    </row>
    <row r="33" spans="1:110" ht="75">
      <c r="A33" s="19"/>
      <c r="B33" s="31" t="s">
        <v>202</v>
      </c>
      <c r="C33" s="32" t="s">
        <v>203</v>
      </c>
      <c r="D33" s="33" t="s">
        <v>178</v>
      </c>
      <c r="E33" s="33">
        <v>0</v>
      </c>
      <c r="F33" s="33">
        <v>0</v>
      </c>
      <c r="G33" s="33">
        <v>0</v>
      </c>
      <c r="H33" s="33">
        <v>0</v>
      </c>
      <c r="I33" s="33">
        <v>0</v>
      </c>
      <c r="J33" s="33">
        <v>0</v>
      </c>
      <c r="K33" s="33">
        <v>0</v>
      </c>
      <c r="L33" s="33">
        <v>0</v>
      </c>
      <c r="M33" s="33">
        <v>0</v>
      </c>
      <c r="N33" s="33">
        <v>0</v>
      </c>
      <c r="O33" s="33">
        <v>0</v>
      </c>
      <c r="P33" s="33">
        <v>0</v>
      </c>
      <c r="Q33" s="33">
        <v>0</v>
      </c>
      <c r="R33" s="33">
        <v>0</v>
      </c>
      <c r="S33" s="33">
        <v>0</v>
      </c>
      <c r="T33" s="33">
        <v>0</v>
      </c>
      <c r="U33" s="33">
        <v>0</v>
      </c>
      <c r="V33" s="33">
        <v>0</v>
      </c>
      <c r="W33" s="33">
        <v>0</v>
      </c>
      <c r="X33" s="33">
        <v>0</v>
      </c>
      <c r="Y33" s="33">
        <v>0</v>
      </c>
      <c r="Z33" s="33">
        <v>0</v>
      </c>
      <c r="AA33" s="33">
        <v>0</v>
      </c>
      <c r="AB33" s="33">
        <v>0</v>
      </c>
      <c r="AC33" s="33">
        <v>0</v>
      </c>
      <c r="AD33" s="33">
        <v>0</v>
      </c>
      <c r="AE33" s="33">
        <v>0</v>
      </c>
      <c r="AF33" s="33">
        <v>0</v>
      </c>
      <c r="AG33" s="33">
        <v>0</v>
      </c>
      <c r="AH33" s="33">
        <v>0</v>
      </c>
      <c r="AI33" s="33">
        <v>0</v>
      </c>
      <c r="AJ33" s="33">
        <v>0</v>
      </c>
      <c r="AK33" s="33">
        <v>0</v>
      </c>
      <c r="AL33" s="33">
        <v>0</v>
      </c>
      <c r="AM33" s="33">
        <v>0</v>
      </c>
      <c r="AN33" s="33">
        <v>0</v>
      </c>
      <c r="AO33" s="33">
        <v>0</v>
      </c>
      <c r="AP33" s="33">
        <v>0</v>
      </c>
      <c r="AQ33" s="33">
        <v>0</v>
      </c>
      <c r="AR33" s="33">
        <v>0</v>
      </c>
      <c r="AS33" s="33">
        <v>0</v>
      </c>
      <c r="AT33" s="33">
        <v>0</v>
      </c>
      <c r="AU33" s="33">
        <v>0</v>
      </c>
      <c r="AV33" s="33">
        <v>0</v>
      </c>
      <c r="AW33" s="33">
        <v>0</v>
      </c>
      <c r="AX33" s="33">
        <v>0</v>
      </c>
      <c r="AY33" s="33">
        <v>0</v>
      </c>
      <c r="AZ33" s="33">
        <v>0</v>
      </c>
      <c r="BA33" s="33">
        <v>0</v>
      </c>
      <c r="BB33" s="33">
        <v>0</v>
      </c>
      <c r="BC33" s="33">
        <v>0</v>
      </c>
      <c r="BD33" s="33">
        <v>0</v>
      </c>
      <c r="BE33" s="33">
        <v>0</v>
      </c>
      <c r="BF33" s="33">
        <v>0</v>
      </c>
      <c r="BG33" s="33">
        <v>0</v>
      </c>
      <c r="BH33" s="33">
        <v>0</v>
      </c>
      <c r="BI33" s="33">
        <v>0</v>
      </c>
      <c r="BJ33" s="33">
        <v>0</v>
      </c>
      <c r="BK33" s="33">
        <v>0</v>
      </c>
      <c r="BL33" s="33">
        <v>0</v>
      </c>
      <c r="BM33" s="33">
        <v>0</v>
      </c>
      <c r="BN33" s="33">
        <v>0</v>
      </c>
      <c r="BO33" s="33">
        <v>0</v>
      </c>
      <c r="BP33" s="33">
        <v>0</v>
      </c>
      <c r="BQ33" s="33">
        <v>0</v>
      </c>
      <c r="BR33" s="33">
        <v>0</v>
      </c>
      <c r="BS33" s="33">
        <v>0</v>
      </c>
      <c r="BT33" s="33">
        <v>0</v>
      </c>
      <c r="BU33" s="33">
        <v>0</v>
      </c>
      <c r="BV33" s="33">
        <v>0</v>
      </c>
      <c r="BW33" s="33">
        <v>0</v>
      </c>
      <c r="BX33" s="33">
        <v>0</v>
      </c>
      <c r="BY33" s="33">
        <v>0</v>
      </c>
      <c r="BZ33" s="33">
        <v>0</v>
      </c>
      <c r="CA33" s="33">
        <v>0</v>
      </c>
      <c r="CB33" s="33">
        <v>0</v>
      </c>
      <c r="CC33" s="33">
        <v>0</v>
      </c>
      <c r="CD33" s="33">
        <v>0</v>
      </c>
      <c r="CE33" s="33">
        <v>0</v>
      </c>
      <c r="CF33" s="33">
        <v>0</v>
      </c>
      <c r="CG33" s="33">
        <v>0</v>
      </c>
      <c r="CH33" s="33">
        <v>0</v>
      </c>
      <c r="CI33" s="33" t="s">
        <v>197</v>
      </c>
      <c r="CJ33" s="33" t="s">
        <v>197</v>
      </c>
      <c r="CK33" s="33">
        <v>0</v>
      </c>
      <c r="CL33" s="33">
        <v>0</v>
      </c>
      <c r="CM33" s="33">
        <v>0</v>
      </c>
      <c r="CN33" s="33">
        <v>0</v>
      </c>
      <c r="CO33" s="33" t="s">
        <v>197</v>
      </c>
      <c r="CP33" s="33" t="s">
        <v>197</v>
      </c>
      <c r="CQ33" s="33">
        <v>0</v>
      </c>
      <c r="CR33" s="33">
        <v>0</v>
      </c>
      <c r="CS33" s="33">
        <v>0</v>
      </c>
      <c r="CT33" s="33">
        <v>0</v>
      </c>
      <c r="CU33" s="33">
        <v>0</v>
      </c>
      <c r="CV33" s="33">
        <v>0</v>
      </c>
      <c r="CW33" s="33">
        <v>0</v>
      </c>
      <c r="CX33" s="33">
        <v>0</v>
      </c>
      <c r="CY33" s="33">
        <v>0</v>
      </c>
      <c r="CZ33" s="33">
        <v>0</v>
      </c>
      <c r="DA33" s="33">
        <v>0</v>
      </c>
      <c r="DB33" s="33">
        <v>0</v>
      </c>
      <c r="DC33" s="33">
        <v>0</v>
      </c>
      <c r="DD33" s="33">
        <v>0</v>
      </c>
      <c r="DE33" s="33">
        <v>0</v>
      </c>
      <c r="DF33" s="33">
        <v>0</v>
      </c>
    </row>
    <row r="34" spans="1:110" ht="18.75" hidden="1">
      <c r="A34" s="23" t="s">
        <v>179</v>
      </c>
      <c r="B34" s="31" t="s">
        <v>202</v>
      </c>
      <c r="C34" s="40" t="s">
        <v>204</v>
      </c>
      <c r="D34" s="33"/>
      <c r="E34" s="33" t="s">
        <v>197</v>
      </c>
      <c r="F34" s="33" t="s">
        <v>197</v>
      </c>
      <c r="G34" s="33"/>
      <c r="H34" s="33"/>
      <c r="I34" s="33"/>
      <c r="J34" s="33"/>
      <c r="K34" s="33"/>
      <c r="L34" s="33"/>
      <c r="M34" s="33" t="s">
        <v>197</v>
      </c>
      <c r="N34" s="33" t="s">
        <v>197</v>
      </c>
      <c r="O34" s="33"/>
      <c r="P34" s="33"/>
      <c r="Q34" s="33"/>
      <c r="R34" s="33"/>
      <c r="S34" s="33"/>
      <c r="T34" s="33"/>
      <c r="U34" s="33" t="s">
        <v>197</v>
      </c>
      <c r="V34" s="33" t="s">
        <v>197</v>
      </c>
      <c r="W34" s="33"/>
      <c r="X34" s="33"/>
      <c r="Y34" s="33"/>
      <c r="Z34" s="33"/>
      <c r="AA34" s="33"/>
      <c r="AB34" s="33"/>
      <c r="AC34" s="33" t="s">
        <v>197</v>
      </c>
      <c r="AD34" s="33" t="s">
        <v>197</v>
      </c>
      <c r="AE34" s="33"/>
      <c r="AF34" s="33"/>
      <c r="AG34" s="33"/>
      <c r="AH34" s="33"/>
      <c r="AI34" s="33"/>
      <c r="AJ34" s="33"/>
      <c r="AK34" s="33" t="s">
        <v>197</v>
      </c>
      <c r="AL34" s="33" t="s">
        <v>197</v>
      </c>
      <c r="AM34" s="33" t="s">
        <v>197</v>
      </c>
      <c r="AN34" s="33" t="s">
        <v>197</v>
      </c>
      <c r="AO34" s="33" t="s">
        <v>197</v>
      </c>
      <c r="AP34" s="33" t="s">
        <v>197</v>
      </c>
      <c r="AQ34" s="33" t="s">
        <v>197</v>
      </c>
      <c r="AR34" s="33" t="s">
        <v>197</v>
      </c>
      <c r="AS34" s="33" t="s">
        <v>197</v>
      </c>
      <c r="AT34" s="33" t="s">
        <v>197</v>
      </c>
      <c r="AU34" s="33"/>
      <c r="AV34" s="33"/>
      <c r="AW34" s="33"/>
      <c r="AX34" s="33"/>
      <c r="AY34" s="33"/>
      <c r="AZ34" s="33"/>
      <c r="BA34" s="33"/>
      <c r="BB34" s="33"/>
      <c r="BC34" s="33" t="s">
        <v>197</v>
      </c>
      <c r="BD34" s="33" t="s">
        <v>197</v>
      </c>
      <c r="BE34" s="33"/>
      <c r="BF34" s="33"/>
      <c r="BG34" s="33"/>
      <c r="BH34" s="33"/>
      <c r="BI34" s="33"/>
      <c r="BJ34" s="33"/>
      <c r="BK34" s="33"/>
      <c r="BL34" s="33"/>
      <c r="BM34" s="33"/>
      <c r="BN34" s="33"/>
      <c r="BO34" s="33" t="s">
        <v>197</v>
      </c>
      <c r="BP34" s="33" t="s">
        <v>197</v>
      </c>
      <c r="BQ34" s="33"/>
      <c r="BR34" s="33"/>
      <c r="BS34" s="33"/>
      <c r="BT34" s="33"/>
      <c r="BU34" s="33"/>
      <c r="BV34" s="33"/>
      <c r="BW34" s="33"/>
      <c r="BX34" s="33"/>
      <c r="BY34" s="33"/>
      <c r="BZ34" s="33"/>
      <c r="CA34" s="33" t="s">
        <v>197</v>
      </c>
      <c r="CB34" s="33" t="s">
        <v>197</v>
      </c>
      <c r="CC34" s="33"/>
      <c r="CD34" s="33"/>
      <c r="CE34" s="33"/>
      <c r="CF34" s="33"/>
      <c r="CG34" s="33"/>
      <c r="CH34" s="33"/>
      <c r="CI34" s="33" t="s">
        <v>197</v>
      </c>
      <c r="CJ34" s="33" t="s">
        <v>197</v>
      </c>
      <c r="CK34" s="33" t="s">
        <v>197</v>
      </c>
      <c r="CL34" s="33" t="s">
        <v>197</v>
      </c>
      <c r="CM34" s="33" t="s">
        <v>197</v>
      </c>
      <c r="CN34" s="33" t="s">
        <v>197</v>
      </c>
      <c r="CO34" s="33" t="s">
        <v>197</v>
      </c>
      <c r="CP34" s="33" t="s">
        <v>197</v>
      </c>
      <c r="CQ34" s="33" t="s">
        <v>197</v>
      </c>
      <c r="CR34" s="33" t="s">
        <v>197</v>
      </c>
      <c r="CS34" s="33" t="s">
        <v>197</v>
      </c>
      <c r="CT34" s="33" t="s">
        <v>197</v>
      </c>
      <c r="CU34" s="33" t="s">
        <v>197</v>
      </c>
      <c r="CV34" s="33" t="s">
        <v>197</v>
      </c>
      <c r="CW34" s="33" t="s">
        <v>197</v>
      </c>
      <c r="CX34" s="33" t="s">
        <v>197</v>
      </c>
      <c r="CY34" s="33" t="s">
        <v>197</v>
      </c>
      <c r="CZ34" s="33" t="s">
        <v>197</v>
      </c>
      <c r="DA34" s="33" t="s">
        <v>197</v>
      </c>
      <c r="DB34" s="33" t="s">
        <v>197</v>
      </c>
      <c r="DC34" s="33" t="s">
        <v>197</v>
      </c>
      <c r="DD34" s="33" t="s">
        <v>197</v>
      </c>
      <c r="DE34" s="33" t="s">
        <v>197</v>
      </c>
      <c r="DF34" s="33" t="s">
        <v>197</v>
      </c>
    </row>
    <row r="35" spans="1:110" ht="18.75" hidden="1">
      <c r="A35" s="23" t="s">
        <v>179</v>
      </c>
      <c r="B35" s="31" t="s">
        <v>202</v>
      </c>
      <c r="C35" s="40" t="s">
        <v>204</v>
      </c>
      <c r="D35" s="33"/>
      <c r="E35" s="33" t="s">
        <v>197</v>
      </c>
      <c r="F35" s="33" t="s">
        <v>197</v>
      </c>
      <c r="G35" s="33"/>
      <c r="H35" s="33"/>
      <c r="I35" s="33"/>
      <c r="J35" s="33"/>
      <c r="K35" s="33"/>
      <c r="L35" s="33"/>
      <c r="M35" s="33" t="s">
        <v>197</v>
      </c>
      <c r="N35" s="33" t="s">
        <v>197</v>
      </c>
      <c r="O35" s="33"/>
      <c r="P35" s="33"/>
      <c r="Q35" s="33"/>
      <c r="R35" s="33"/>
      <c r="S35" s="33"/>
      <c r="T35" s="33"/>
      <c r="U35" s="33" t="s">
        <v>197</v>
      </c>
      <c r="V35" s="33" t="s">
        <v>197</v>
      </c>
      <c r="W35" s="33"/>
      <c r="X35" s="33"/>
      <c r="Y35" s="33"/>
      <c r="Z35" s="33"/>
      <c r="AA35" s="33"/>
      <c r="AB35" s="33"/>
      <c r="AC35" s="33" t="s">
        <v>197</v>
      </c>
      <c r="AD35" s="33" t="s">
        <v>197</v>
      </c>
      <c r="AE35" s="33"/>
      <c r="AF35" s="33"/>
      <c r="AG35" s="33"/>
      <c r="AH35" s="33"/>
      <c r="AI35" s="33"/>
      <c r="AJ35" s="33"/>
      <c r="AK35" s="33" t="s">
        <v>197</v>
      </c>
      <c r="AL35" s="33" t="s">
        <v>197</v>
      </c>
      <c r="AM35" s="33" t="s">
        <v>197</v>
      </c>
      <c r="AN35" s="33" t="s">
        <v>197</v>
      </c>
      <c r="AO35" s="33" t="s">
        <v>197</v>
      </c>
      <c r="AP35" s="33" t="s">
        <v>197</v>
      </c>
      <c r="AQ35" s="33" t="s">
        <v>197</v>
      </c>
      <c r="AR35" s="33" t="s">
        <v>197</v>
      </c>
      <c r="AS35" s="33" t="s">
        <v>197</v>
      </c>
      <c r="AT35" s="33" t="s">
        <v>197</v>
      </c>
      <c r="AU35" s="33"/>
      <c r="AV35" s="33"/>
      <c r="AW35" s="33"/>
      <c r="AX35" s="33"/>
      <c r="AY35" s="33"/>
      <c r="AZ35" s="33"/>
      <c r="BA35" s="33"/>
      <c r="BB35" s="33"/>
      <c r="BC35" s="33" t="s">
        <v>197</v>
      </c>
      <c r="BD35" s="33" t="s">
        <v>197</v>
      </c>
      <c r="BE35" s="33"/>
      <c r="BF35" s="33"/>
      <c r="BG35" s="33"/>
      <c r="BH35" s="33"/>
      <c r="BI35" s="33"/>
      <c r="BJ35" s="33"/>
      <c r="BK35" s="33"/>
      <c r="BL35" s="33"/>
      <c r="BM35" s="33"/>
      <c r="BN35" s="33"/>
      <c r="BO35" s="33" t="s">
        <v>197</v>
      </c>
      <c r="BP35" s="33" t="s">
        <v>197</v>
      </c>
      <c r="BQ35" s="33"/>
      <c r="BR35" s="33"/>
      <c r="BS35" s="33"/>
      <c r="BT35" s="33"/>
      <c r="BU35" s="33"/>
      <c r="BV35" s="33"/>
      <c r="BW35" s="33"/>
      <c r="BX35" s="33"/>
      <c r="BY35" s="33"/>
      <c r="BZ35" s="33"/>
      <c r="CA35" s="33" t="s">
        <v>197</v>
      </c>
      <c r="CB35" s="33" t="s">
        <v>197</v>
      </c>
      <c r="CC35" s="33"/>
      <c r="CD35" s="33"/>
      <c r="CE35" s="33"/>
      <c r="CF35" s="33"/>
      <c r="CG35" s="33"/>
      <c r="CH35" s="33"/>
      <c r="CI35" s="33" t="s">
        <v>197</v>
      </c>
      <c r="CJ35" s="33" t="s">
        <v>197</v>
      </c>
      <c r="CK35" s="33" t="s">
        <v>197</v>
      </c>
      <c r="CL35" s="33" t="s">
        <v>197</v>
      </c>
      <c r="CM35" s="33" t="s">
        <v>197</v>
      </c>
      <c r="CN35" s="33" t="s">
        <v>197</v>
      </c>
      <c r="CO35" s="33" t="s">
        <v>197</v>
      </c>
      <c r="CP35" s="33" t="s">
        <v>197</v>
      </c>
      <c r="CQ35" s="33" t="s">
        <v>197</v>
      </c>
      <c r="CR35" s="33" t="s">
        <v>197</v>
      </c>
      <c r="CS35" s="33" t="s">
        <v>197</v>
      </c>
      <c r="CT35" s="33" t="s">
        <v>197</v>
      </c>
      <c r="CU35" s="33" t="s">
        <v>197</v>
      </c>
      <c r="CV35" s="33" t="s">
        <v>197</v>
      </c>
      <c r="CW35" s="33" t="s">
        <v>197</v>
      </c>
      <c r="CX35" s="33" t="s">
        <v>197</v>
      </c>
      <c r="CY35" s="33" t="s">
        <v>197</v>
      </c>
      <c r="CZ35" s="33" t="s">
        <v>197</v>
      </c>
      <c r="DA35" s="33" t="s">
        <v>197</v>
      </c>
      <c r="DB35" s="33" t="s">
        <v>197</v>
      </c>
      <c r="DC35" s="33" t="s">
        <v>197</v>
      </c>
      <c r="DD35" s="33" t="s">
        <v>197</v>
      </c>
      <c r="DE35" s="33" t="s">
        <v>197</v>
      </c>
      <c r="DF35" s="33" t="s">
        <v>197</v>
      </c>
    </row>
    <row r="36" spans="1:110" ht="18.75" hidden="1">
      <c r="A36" s="23" t="s">
        <v>179</v>
      </c>
      <c r="B36" s="31" t="s">
        <v>205</v>
      </c>
      <c r="C36" s="32" t="s">
        <v>205</v>
      </c>
      <c r="D36" s="33"/>
      <c r="E36" s="33" t="s">
        <v>197</v>
      </c>
      <c r="F36" s="33" t="s">
        <v>197</v>
      </c>
      <c r="G36" s="33"/>
      <c r="H36" s="33"/>
      <c r="I36" s="33"/>
      <c r="J36" s="33"/>
      <c r="K36" s="33"/>
      <c r="L36" s="33"/>
      <c r="M36" s="33" t="s">
        <v>197</v>
      </c>
      <c r="N36" s="33" t="s">
        <v>197</v>
      </c>
      <c r="O36" s="33"/>
      <c r="P36" s="33"/>
      <c r="Q36" s="33"/>
      <c r="R36" s="33"/>
      <c r="S36" s="33"/>
      <c r="T36" s="33"/>
      <c r="U36" s="33" t="s">
        <v>197</v>
      </c>
      <c r="V36" s="33" t="s">
        <v>197</v>
      </c>
      <c r="W36" s="33"/>
      <c r="X36" s="33"/>
      <c r="Y36" s="33"/>
      <c r="Z36" s="33"/>
      <c r="AA36" s="33"/>
      <c r="AB36" s="33"/>
      <c r="AC36" s="33" t="s">
        <v>197</v>
      </c>
      <c r="AD36" s="33" t="s">
        <v>197</v>
      </c>
      <c r="AE36" s="33"/>
      <c r="AF36" s="33"/>
      <c r="AG36" s="33"/>
      <c r="AH36" s="33"/>
      <c r="AI36" s="33"/>
      <c r="AJ36" s="33"/>
      <c r="AK36" s="33" t="s">
        <v>197</v>
      </c>
      <c r="AL36" s="33" t="s">
        <v>197</v>
      </c>
      <c r="AM36" s="33" t="s">
        <v>197</v>
      </c>
      <c r="AN36" s="33" t="s">
        <v>197</v>
      </c>
      <c r="AO36" s="33" t="s">
        <v>197</v>
      </c>
      <c r="AP36" s="33" t="s">
        <v>197</v>
      </c>
      <c r="AQ36" s="33" t="s">
        <v>197</v>
      </c>
      <c r="AR36" s="33" t="s">
        <v>197</v>
      </c>
      <c r="AS36" s="33" t="s">
        <v>197</v>
      </c>
      <c r="AT36" s="33" t="s">
        <v>197</v>
      </c>
      <c r="AU36" s="33"/>
      <c r="AV36" s="33"/>
      <c r="AW36" s="33"/>
      <c r="AX36" s="33"/>
      <c r="AY36" s="33"/>
      <c r="AZ36" s="33"/>
      <c r="BA36" s="33"/>
      <c r="BB36" s="33"/>
      <c r="BC36" s="33" t="s">
        <v>197</v>
      </c>
      <c r="BD36" s="33" t="s">
        <v>197</v>
      </c>
      <c r="BE36" s="33"/>
      <c r="BF36" s="33"/>
      <c r="BG36" s="33"/>
      <c r="BH36" s="33"/>
      <c r="BI36" s="33"/>
      <c r="BJ36" s="33"/>
      <c r="BK36" s="33"/>
      <c r="BL36" s="33"/>
      <c r="BM36" s="33"/>
      <c r="BN36" s="33"/>
      <c r="BO36" s="33" t="s">
        <v>197</v>
      </c>
      <c r="BP36" s="33" t="s">
        <v>197</v>
      </c>
      <c r="BQ36" s="33"/>
      <c r="BR36" s="33"/>
      <c r="BS36" s="33"/>
      <c r="BT36" s="33"/>
      <c r="BU36" s="33"/>
      <c r="BV36" s="33"/>
      <c r="BW36" s="33"/>
      <c r="BX36" s="33"/>
      <c r="BY36" s="33"/>
      <c r="BZ36" s="33"/>
      <c r="CA36" s="33" t="s">
        <v>197</v>
      </c>
      <c r="CB36" s="33" t="s">
        <v>197</v>
      </c>
      <c r="CC36" s="33"/>
      <c r="CD36" s="33"/>
      <c r="CE36" s="33"/>
      <c r="CF36" s="33"/>
      <c r="CG36" s="33"/>
      <c r="CH36" s="33"/>
      <c r="CI36" s="33" t="s">
        <v>197</v>
      </c>
      <c r="CJ36" s="33" t="s">
        <v>197</v>
      </c>
      <c r="CK36" s="33" t="s">
        <v>197</v>
      </c>
      <c r="CL36" s="33" t="s">
        <v>197</v>
      </c>
      <c r="CM36" s="33" t="s">
        <v>197</v>
      </c>
      <c r="CN36" s="33" t="s">
        <v>197</v>
      </c>
      <c r="CO36" s="33" t="s">
        <v>197</v>
      </c>
      <c r="CP36" s="33" t="s">
        <v>197</v>
      </c>
      <c r="CQ36" s="33" t="s">
        <v>197</v>
      </c>
      <c r="CR36" s="33" t="s">
        <v>197</v>
      </c>
      <c r="CS36" s="33" t="s">
        <v>197</v>
      </c>
      <c r="CT36" s="33" t="s">
        <v>197</v>
      </c>
      <c r="CU36" s="33" t="s">
        <v>197</v>
      </c>
      <c r="CV36" s="33" t="s">
        <v>197</v>
      </c>
      <c r="CW36" s="33" t="s">
        <v>197</v>
      </c>
      <c r="CX36" s="33" t="s">
        <v>197</v>
      </c>
      <c r="CY36" s="33" t="s">
        <v>197</v>
      </c>
      <c r="CZ36" s="33" t="s">
        <v>197</v>
      </c>
      <c r="DA36" s="33" t="s">
        <v>197</v>
      </c>
      <c r="DB36" s="33" t="s">
        <v>197</v>
      </c>
      <c r="DC36" s="33" t="s">
        <v>197</v>
      </c>
      <c r="DD36" s="33" t="s">
        <v>197</v>
      </c>
      <c r="DE36" s="33" t="s">
        <v>197</v>
      </c>
      <c r="DF36" s="33" t="s">
        <v>197</v>
      </c>
    </row>
    <row r="37" spans="1:110" ht="56.25">
      <c r="A37" s="19"/>
      <c r="B37" s="37" t="s">
        <v>206</v>
      </c>
      <c r="C37" s="38" t="s">
        <v>207</v>
      </c>
      <c r="D37" s="39" t="s">
        <v>178</v>
      </c>
      <c r="E37" s="39">
        <v>0</v>
      </c>
      <c r="F37" s="39">
        <v>0</v>
      </c>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39">
        <v>0</v>
      </c>
      <c r="BZ37" s="39">
        <v>0</v>
      </c>
      <c r="CA37" s="39">
        <v>0</v>
      </c>
      <c r="CB37" s="39">
        <v>0</v>
      </c>
      <c r="CC37" s="39">
        <v>0</v>
      </c>
      <c r="CD37" s="39">
        <v>0</v>
      </c>
      <c r="CE37" s="39">
        <v>0</v>
      </c>
      <c r="CF37" s="39">
        <v>0</v>
      </c>
      <c r="CG37" s="39">
        <v>0</v>
      </c>
      <c r="CH37" s="39">
        <v>0</v>
      </c>
      <c r="CI37" s="39" t="s">
        <v>197</v>
      </c>
      <c r="CJ37" s="39" t="s">
        <v>197</v>
      </c>
      <c r="CK37" s="39">
        <v>0</v>
      </c>
      <c r="CL37" s="39">
        <v>0</v>
      </c>
      <c r="CM37" s="39">
        <v>0</v>
      </c>
      <c r="CN37" s="39">
        <v>0</v>
      </c>
      <c r="CO37" s="39">
        <v>0</v>
      </c>
      <c r="CP37" s="39">
        <v>0</v>
      </c>
      <c r="CQ37" s="39">
        <v>0</v>
      </c>
      <c r="CR37" s="39">
        <v>0</v>
      </c>
      <c r="CS37" s="39">
        <v>0</v>
      </c>
      <c r="CT37" s="39">
        <v>0</v>
      </c>
      <c r="CU37" s="39">
        <v>0</v>
      </c>
      <c r="CV37" s="39">
        <v>0</v>
      </c>
      <c r="CW37" s="39">
        <v>0</v>
      </c>
      <c r="CX37" s="39">
        <v>0</v>
      </c>
      <c r="CY37" s="39">
        <v>0</v>
      </c>
      <c r="CZ37" s="39">
        <v>0</v>
      </c>
      <c r="DA37" s="39">
        <v>0</v>
      </c>
      <c r="DB37" s="39">
        <v>0</v>
      </c>
      <c r="DC37" s="39">
        <v>0</v>
      </c>
      <c r="DD37" s="39">
        <v>0</v>
      </c>
      <c r="DE37" s="39">
        <v>0</v>
      </c>
      <c r="DF37" s="39">
        <v>0</v>
      </c>
    </row>
    <row r="38" spans="1:110" ht="75">
      <c r="A38" s="19"/>
      <c r="B38" s="31" t="s">
        <v>208</v>
      </c>
      <c r="C38" s="32" t="s">
        <v>209</v>
      </c>
      <c r="D38" s="33" t="s">
        <v>178</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0</v>
      </c>
      <c r="AM38" s="33">
        <v>0</v>
      </c>
      <c r="AN38" s="33">
        <v>0</v>
      </c>
      <c r="AO38" s="33">
        <v>0</v>
      </c>
      <c r="AP38" s="33">
        <v>0</v>
      </c>
      <c r="AQ38" s="33">
        <v>0</v>
      </c>
      <c r="AR38" s="33">
        <v>0</v>
      </c>
      <c r="AS38" s="33">
        <v>0</v>
      </c>
      <c r="AT38" s="33">
        <v>0</v>
      </c>
      <c r="AU38" s="33">
        <v>0</v>
      </c>
      <c r="AV38" s="33">
        <v>0</v>
      </c>
      <c r="AW38" s="33">
        <v>0</v>
      </c>
      <c r="AX38" s="33">
        <v>0</v>
      </c>
      <c r="AY38" s="33">
        <v>0</v>
      </c>
      <c r="AZ38" s="33">
        <v>0</v>
      </c>
      <c r="BA38" s="33">
        <v>0</v>
      </c>
      <c r="BB38" s="33">
        <v>0</v>
      </c>
      <c r="BC38" s="33">
        <v>0</v>
      </c>
      <c r="BD38" s="33">
        <v>0</v>
      </c>
      <c r="BE38" s="33">
        <v>0</v>
      </c>
      <c r="BF38" s="33">
        <v>0</v>
      </c>
      <c r="BG38" s="33">
        <v>0</v>
      </c>
      <c r="BH38" s="33">
        <v>0</v>
      </c>
      <c r="BI38" s="33">
        <v>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v>
      </c>
      <c r="CG38" s="33">
        <v>0</v>
      </c>
      <c r="CH38" s="33">
        <v>0</v>
      </c>
      <c r="CI38" s="33" t="s">
        <v>197</v>
      </c>
      <c r="CJ38" s="33" t="s">
        <v>197</v>
      </c>
      <c r="CK38" s="33">
        <v>0</v>
      </c>
      <c r="CL38" s="33">
        <v>0</v>
      </c>
      <c r="CM38" s="33">
        <v>0</v>
      </c>
      <c r="CN38" s="33">
        <v>0</v>
      </c>
      <c r="CO38" s="33" t="s">
        <v>197</v>
      </c>
      <c r="CP38" s="33" t="s">
        <v>197</v>
      </c>
      <c r="CQ38" s="33">
        <v>0</v>
      </c>
      <c r="CR38" s="33">
        <v>0</v>
      </c>
      <c r="CS38" s="33">
        <v>0</v>
      </c>
      <c r="CT38" s="33">
        <v>0</v>
      </c>
      <c r="CU38" s="33">
        <v>0</v>
      </c>
      <c r="CV38" s="33">
        <v>0</v>
      </c>
      <c r="CW38" s="33">
        <v>0</v>
      </c>
      <c r="CX38" s="33">
        <v>0</v>
      </c>
      <c r="CY38" s="33">
        <v>0</v>
      </c>
      <c r="CZ38" s="33">
        <v>0</v>
      </c>
      <c r="DA38" s="33">
        <v>0</v>
      </c>
      <c r="DB38" s="33">
        <v>0</v>
      </c>
      <c r="DC38" s="33">
        <v>0</v>
      </c>
      <c r="DD38" s="33">
        <v>0</v>
      </c>
      <c r="DE38" s="33">
        <v>0</v>
      </c>
      <c r="DF38" s="33">
        <v>0</v>
      </c>
    </row>
    <row r="39" spans="1:110" ht="18.75" hidden="1">
      <c r="A39" s="23" t="s">
        <v>179</v>
      </c>
      <c r="B39" s="31" t="s">
        <v>208</v>
      </c>
      <c r="C39" s="40" t="s">
        <v>204</v>
      </c>
      <c r="D39" s="33"/>
      <c r="E39" s="33" t="s">
        <v>197</v>
      </c>
      <c r="F39" s="33" t="s">
        <v>197</v>
      </c>
      <c r="G39" s="33"/>
      <c r="H39" s="33"/>
      <c r="I39" s="33"/>
      <c r="J39" s="33"/>
      <c r="K39" s="33"/>
      <c r="L39" s="33"/>
      <c r="M39" s="33" t="s">
        <v>197</v>
      </c>
      <c r="N39" s="33" t="s">
        <v>197</v>
      </c>
      <c r="O39" s="33"/>
      <c r="P39" s="33"/>
      <c r="Q39" s="33"/>
      <c r="R39" s="33"/>
      <c r="S39" s="33"/>
      <c r="T39" s="33"/>
      <c r="U39" s="33" t="s">
        <v>197</v>
      </c>
      <c r="V39" s="33" t="s">
        <v>197</v>
      </c>
      <c r="W39" s="33"/>
      <c r="X39" s="33"/>
      <c r="Y39" s="33"/>
      <c r="Z39" s="33"/>
      <c r="AA39" s="33"/>
      <c r="AB39" s="33"/>
      <c r="AC39" s="33" t="s">
        <v>197</v>
      </c>
      <c r="AD39" s="33" t="s">
        <v>197</v>
      </c>
      <c r="AE39" s="33"/>
      <c r="AF39" s="33"/>
      <c r="AG39" s="33"/>
      <c r="AH39" s="33"/>
      <c r="AI39" s="33"/>
      <c r="AJ39" s="33"/>
      <c r="AK39" s="33" t="s">
        <v>197</v>
      </c>
      <c r="AL39" s="33" t="s">
        <v>197</v>
      </c>
      <c r="AM39" s="33" t="s">
        <v>197</v>
      </c>
      <c r="AN39" s="33" t="s">
        <v>197</v>
      </c>
      <c r="AO39" s="33" t="s">
        <v>197</v>
      </c>
      <c r="AP39" s="33" t="s">
        <v>197</v>
      </c>
      <c r="AQ39" s="33" t="s">
        <v>197</v>
      </c>
      <c r="AR39" s="33" t="s">
        <v>197</v>
      </c>
      <c r="AS39" s="33" t="s">
        <v>197</v>
      </c>
      <c r="AT39" s="33" t="s">
        <v>197</v>
      </c>
      <c r="AU39" s="33"/>
      <c r="AV39" s="33"/>
      <c r="AW39" s="33"/>
      <c r="AX39" s="33"/>
      <c r="AY39" s="33"/>
      <c r="AZ39" s="33"/>
      <c r="BA39" s="33"/>
      <c r="BB39" s="33"/>
      <c r="BC39" s="33" t="s">
        <v>197</v>
      </c>
      <c r="BD39" s="33" t="s">
        <v>197</v>
      </c>
      <c r="BE39" s="33"/>
      <c r="BF39" s="33"/>
      <c r="BG39" s="33"/>
      <c r="BH39" s="33"/>
      <c r="BI39" s="33"/>
      <c r="BJ39" s="33"/>
      <c r="BK39" s="33"/>
      <c r="BL39" s="33"/>
      <c r="BM39" s="33"/>
      <c r="BN39" s="33"/>
      <c r="BO39" s="33" t="s">
        <v>197</v>
      </c>
      <c r="BP39" s="33" t="s">
        <v>197</v>
      </c>
      <c r="BQ39" s="33"/>
      <c r="BR39" s="33"/>
      <c r="BS39" s="33"/>
      <c r="BT39" s="33"/>
      <c r="BU39" s="33"/>
      <c r="BV39" s="33"/>
      <c r="BW39" s="33"/>
      <c r="BX39" s="33"/>
      <c r="BY39" s="33"/>
      <c r="BZ39" s="33"/>
      <c r="CA39" s="33" t="s">
        <v>197</v>
      </c>
      <c r="CB39" s="33" t="s">
        <v>197</v>
      </c>
      <c r="CC39" s="33"/>
      <c r="CD39" s="33"/>
      <c r="CE39" s="33"/>
      <c r="CF39" s="33"/>
      <c r="CG39" s="33"/>
      <c r="CH39" s="33"/>
      <c r="CI39" s="33" t="s">
        <v>197</v>
      </c>
      <c r="CJ39" s="33" t="s">
        <v>197</v>
      </c>
      <c r="CK39" s="33" t="s">
        <v>197</v>
      </c>
      <c r="CL39" s="33" t="s">
        <v>197</v>
      </c>
      <c r="CM39" s="33" t="s">
        <v>197</v>
      </c>
      <c r="CN39" s="33" t="s">
        <v>197</v>
      </c>
      <c r="CO39" s="33" t="s">
        <v>197</v>
      </c>
      <c r="CP39" s="33" t="s">
        <v>197</v>
      </c>
      <c r="CQ39" s="33" t="s">
        <v>197</v>
      </c>
      <c r="CR39" s="33" t="s">
        <v>197</v>
      </c>
      <c r="CS39" s="33" t="s">
        <v>197</v>
      </c>
      <c r="CT39" s="33" t="s">
        <v>197</v>
      </c>
      <c r="CU39" s="33" t="s">
        <v>197</v>
      </c>
      <c r="CV39" s="33" t="s">
        <v>197</v>
      </c>
      <c r="CW39" s="33" t="s">
        <v>197</v>
      </c>
      <c r="CX39" s="33" t="s">
        <v>197</v>
      </c>
      <c r="CY39" s="33" t="s">
        <v>197</v>
      </c>
      <c r="CZ39" s="33" t="s">
        <v>197</v>
      </c>
      <c r="DA39" s="33" t="s">
        <v>197</v>
      </c>
      <c r="DB39" s="33" t="s">
        <v>197</v>
      </c>
      <c r="DC39" s="33" t="s">
        <v>197</v>
      </c>
      <c r="DD39" s="33" t="s">
        <v>197</v>
      </c>
      <c r="DE39" s="33" t="s">
        <v>197</v>
      </c>
      <c r="DF39" s="33" t="s">
        <v>197</v>
      </c>
    </row>
    <row r="40" spans="1:110" ht="18.75" hidden="1">
      <c r="A40" s="23" t="s">
        <v>179</v>
      </c>
      <c r="B40" s="31" t="s">
        <v>208</v>
      </c>
      <c r="C40" s="40" t="s">
        <v>204</v>
      </c>
      <c r="D40" s="33"/>
      <c r="E40" s="33" t="s">
        <v>197</v>
      </c>
      <c r="F40" s="33" t="s">
        <v>197</v>
      </c>
      <c r="G40" s="33"/>
      <c r="H40" s="33"/>
      <c r="I40" s="33"/>
      <c r="J40" s="33"/>
      <c r="K40" s="33"/>
      <c r="L40" s="33"/>
      <c r="M40" s="33" t="s">
        <v>197</v>
      </c>
      <c r="N40" s="33" t="s">
        <v>197</v>
      </c>
      <c r="O40" s="33"/>
      <c r="P40" s="33"/>
      <c r="Q40" s="33"/>
      <c r="R40" s="33"/>
      <c r="S40" s="33"/>
      <c r="T40" s="33"/>
      <c r="U40" s="33" t="s">
        <v>197</v>
      </c>
      <c r="V40" s="33" t="s">
        <v>197</v>
      </c>
      <c r="W40" s="33"/>
      <c r="X40" s="33"/>
      <c r="Y40" s="33"/>
      <c r="Z40" s="33"/>
      <c r="AA40" s="33"/>
      <c r="AB40" s="33"/>
      <c r="AC40" s="33" t="s">
        <v>197</v>
      </c>
      <c r="AD40" s="33" t="s">
        <v>197</v>
      </c>
      <c r="AE40" s="33"/>
      <c r="AF40" s="33"/>
      <c r="AG40" s="33"/>
      <c r="AH40" s="33"/>
      <c r="AI40" s="33"/>
      <c r="AJ40" s="33"/>
      <c r="AK40" s="33" t="s">
        <v>197</v>
      </c>
      <c r="AL40" s="33" t="s">
        <v>197</v>
      </c>
      <c r="AM40" s="33" t="s">
        <v>197</v>
      </c>
      <c r="AN40" s="33" t="s">
        <v>197</v>
      </c>
      <c r="AO40" s="33" t="s">
        <v>197</v>
      </c>
      <c r="AP40" s="33" t="s">
        <v>197</v>
      </c>
      <c r="AQ40" s="33" t="s">
        <v>197</v>
      </c>
      <c r="AR40" s="33" t="s">
        <v>197</v>
      </c>
      <c r="AS40" s="33" t="s">
        <v>197</v>
      </c>
      <c r="AT40" s="33" t="s">
        <v>197</v>
      </c>
      <c r="AU40" s="33"/>
      <c r="AV40" s="33"/>
      <c r="AW40" s="33"/>
      <c r="AX40" s="33"/>
      <c r="AY40" s="33"/>
      <c r="AZ40" s="33"/>
      <c r="BA40" s="33"/>
      <c r="BB40" s="33"/>
      <c r="BC40" s="33" t="s">
        <v>197</v>
      </c>
      <c r="BD40" s="33" t="s">
        <v>197</v>
      </c>
      <c r="BE40" s="33"/>
      <c r="BF40" s="33"/>
      <c r="BG40" s="33"/>
      <c r="BH40" s="33"/>
      <c r="BI40" s="33"/>
      <c r="BJ40" s="33"/>
      <c r="BK40" s="33"/>
      <c r="BL40" s="33"/>
      <c r="BM40" s="33"/>
      <c r="BN40" s="33"/>
      <c r="BO40" s="33" t="s">
        <v>197</v>
      </c>
      <c r="BP40" s="33" t="s">
        <v>197</v>
      </c>
      <c r="BQ40" s="33"/>
      <c r="BR40" s="33"/>
      <c r="BS40" s="33"/>
      <c r="BT40" s="33"/>
      <c r="BU40" s="33"/>
      <c r="BV40" s="33"/>
      <c r="BW40" s="33"/>
      <c r="BX40" s="33"/>
      <c r="BY40" s="33"/>
      <c r="BZ40" s="33"/>
      <c r="CA40" s="33" t="s">
        <v>197</v>
      </c>
      <c r="CB40" s="33" t="s">
        <v>197</v>
      </c>
      <c r="CC40" s="33"/>
      <c r="CD40" s="33"/>
      <c r="CE40" s="33"/>
      <c r="CF40" s="33"/>
      <c r="CG40" s="33"/>
      <c r="CH40" s="33"/>
      <c r="CI40" s="33" t="s">
        <v>197</v>
      </c>
      <c r="CJ40" s="33" t="s">
        <v>197</v>
      </c>
      <c r="CK40" s="33" t="s">
        <v>197</v>
      </c>
      <c r="CL40" s="33" t="s">
        <v>197</v>
      </c>
      <c r="CM40" s="33" t="s">
        <v>197</v>
      </c>
      <c r="CN40" s="33" t="s">
        <v>197</v>
      </c>
      <c r="CO40" s="33" t="s">
        <v>197</v>
      </c>
      <c r="CP40" s="33" t="s">
        <v>197</v>
      </c>
      <c r="CQ40" s="33" t="s">
        <v>197</v>
      </c>
      <c r="CR40" s="33" t="s">
        <v>197</v>
      </c>
      <c r="CS40" s="33" t="s">
        <v>197</v>
      </c>
      <c r="CT40" s="33" t="s">
        <v>197</v>
      </c>
      <c r="CU40" s="33" t="s">
        <v>197</v>
      </c>
      <c r="CV40" s="33" t="s">
        <v>197</v>
      </c>
      <c r="CW40" s="33" t="s">
        <v>197</v>
      </c>
      <c r="CX40" s="33" t="s">
        <v>197</v>
      </c>
      <c r="CY40" s="33" t="s">
        <v>197</v>
      </c>
      <c r="CZ40" s="33" t="s">
        <v>197</v>
      </c>
      <c r="DA40" s="33" t="s">
        <v>197</v>
      </c>
      <c r="DB40" s="33" t="s">
        <v>197</v>
      </c>
      <c r="DC40" s="33" t="s">
        <v>197</v>
      </c>
      <c r="DD40" s="33" t="s">
        <v>197</v>
      </c>
      <c r="DE40" s="33" t="s">
        <v>197</v>
      </c>
      <c r="DF40" s="33" t="s">
        <v>197</v>
      </c>
    </row>
    <row r="41" spans="1:110" ht="18.75" hidden="1">
      <c r="A41" s="23" t="s">
        <v>179</v>
      </c>
      <c r="B41" s="31" t="s">
        <v>205</v>
      </c>
      <c r="C41" s="32" t="s">
        <v>205</v>
      </c>
      <c r="D41" s="33"/>
      <c r="E41" s="33" t="s">
        <v>197</v>
      </c>
      <c r="F41" s="33" t="s">
        <v>197</v>
      </c>
      <c r="G41" s="33"/>
      <c r="H41" s="33"/>
      <c r="I41" s="33"/>
      <c r="J41" s="33"/>
      <c r="K41" s="33"/>
      <c r="L41" s="33"/>
      <c r="M41" s="33" t="s">
        <v>197</v>
      </c>
      <c r="N41" s="33" t="s">
        <v>197</v>
      </c>
      <c r="O41" s="33"/>
      <c r="P41" s="33"/>
      <c r="Q41" s="33"/>
      <c r="R41" s="33"/>
      <c r="S41" s="33"/>
      <c r="T41" s="33"/>
      <c r="U41" s="33" t="s">
        <v>197</v>
      </c>
      <c r="V41" s="33" t="s">
        <v>197</v>
      </c>
      <c r="W41" s="33"/>
      <c r="X41" s="33"/>
      <c r="Y41" s="33"/>
      <c r="Z41" s="33"/>
      <c r="AA41" s="33"/>
      <c r="AB41" s="33"/>
      <c r="AC41" s="33" t="s">
        <v>197</v>
      </c>
      <c r="AD41" s="33" t="s">
        <v>197</v>
      </c>
      <c r="AE41" s="33"/>
      <c r="AF41" s="33"/>
      <c r="AG41" s="33"/>
      <c r="AH41" s="33"/>
      <c r="AI41" s="33"/>
      <c r="AJ41" s="33"/>
      <c r="AK41" s="33" t="s">
        <v>197</v>
      </c>
      <c r="AL41" s="33" t="s">
        <v>197</v>
      </c>
      <c r="AM41" s="33" t="s">
        <v>197</v>
      </c>
      <c r="AN41" s="33" t="s">
        <v>197</v>
      </c>
      <c r="AO41" s="33" t="s">
        <v>197</v>
      </c>
      <c r="AP41" s="33" t="s">
        <v>197</v>
      </c>
      <c r="AQ41" s="33" t="s">
        <v>197</v>
      </c>
      <c r="AR41" s="33" t="s">
        <v>197</v>
      </c>
      <c r="AS41" s="33" t="s">
        <v>197</v>
      </c>
      <c r="AT41" s="33" t="s">
        <v>197</v>
      </c>
      <c r="AU41" s="33"/>
      <c r="AV41" s="33"/>
      <c r="AW41" s="33"/>
      <c r="AX41" s="33"/>
      <c r="AY41" s="33"/>
      <c r="AZ41" s="33"/>
      <c r="BA41" s="33"/>
      <c r="BB41" s="33"/>
      <c r="BC41" s="33" t="s">
        <v>197</v>
      </c>
      <c r="BD41" s="33" t="s">
        <v>197</v>
      </c>
      <c r="BE41" s="33"/>
      <c r="BF41" s="33"/>
      <c r="BG41" s="33"/>
      <c r="BH41" s="33"/>
      <c r="BI41" s="33"/>
      <c r="BJ41" s="33"/>
      <c r="BK41" s="33"/>
      <c r="BL41" s="33"/>
      <c r="BM41" s="33"/>
      <c r="BN41" s="33"/>
      <c r="BO41" s="33" t="s">
        <v>197</v>
      </c>
      <c r="BP41" s="33" t="s">
        <v>197</v>
      </c>
      <c r="BQ41" s="33"/>
      <c r="BR41" s="33"/>
      <c r="BS41" s="33"/>
      <c r="BT41" s="33"/>
      <c r="BU41" s="33"/>
      <c r="BV41" s="33"/>
      <c r="BW41" s="33"/>
      <c r="BX41" s="33"/>
      <c r="BY41" s="33"/>
      <c r="BZ41" s="33"/>
      <c r="CA41" s="33" t="s">
        <v>197</v>
      </c>
      <c r="CB41" s="33" t="s">
        <v>197</v>
      </c>
      <c r="CC41" s="33"/>
      <c r="CD41" s="33"/>
      <c r="CE41" s="33"/>
      <c r="CF41" s="33"/>
      <c r="CG41" s="33"/>
      <c r="CH41" s="33"/>
      <c r="CI41" s="33" t="s">
        <v>197</v>
      </c>
      <c r="CJ41" s="33" t="s">
        <v>197</v>
      </c>
      <c r="CK41" s="33" t="s">
        <v>197</v>
      </c>
      <c r="CL41" s="33" t="s">
        <v>197</v>
      </c>
      <c r="CM41" s="33" t="s">
        <v>197</v>
      </c>
      <c r="CN41" s="33" t="s">
        <v>197</v>
      </c>
      <c r="CO41" s="33" t="s">
        <v>197</v>
      </c>
      <c r="CP41" s="33" t="s">
        <v>197</v>
      </c>
      <c r="CQ41" s="33" t="s">
        <v>197</v>
      </c>
      <c r="CR41" s="33" t="s">
        <v>197</v>
      </c>
      <c r="CS41" s="33" t="s">
        <v>197</v>
      </c>
      <c r="CT41" s="33" t="s">
        <v>197</v>
      </c>
      <c r="CU41" s="33" t="s">
        <v>197</v>
      </c>
      <c r="CV41" s="33" t="s">
        <v>197</v>
      </c>
      <c r="CW41" s="33" t="s">
        <v>197</v>
      </c>
      <c r="CX41" s="33" t="s">
        <v>197</v>
      </c>
      <c r="CY41" s="33" t="s">
        <v>197</v>
      </c>
      <c r="CZ41" s="33" t="s">
        <v>197</v>
      </c>
      <c r="DA41" s="33" t="s">
        <v>197</v>
      </c>
      <c r="DB41" s="33" t="s">
        <v>197</v>
      </c>
      <c r="DC41" s="33" t="s">
        <v>197</v>
      </c>
      <c r="DD41" s="33" t="s">
        <v>197</v>
      </c>
      <c r="DE41" s="33" t="s">
        <v>197</v>
      </c>
      <c r="DF41" s="33" t="s">
        <v>197</v>
      </c>
    </row>
    <row r="42" spans="1:110" ht="56.25">
      <c r="A42" s="19"/>
      <c r="B42" s="31" t="s">
        <v>210</v>
      </c>
      <c r="C42" s="32" t="s">
        <v>211</v>
      </c>
      <c r="D42" s="33" t="s">
        <v>178</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t="s">
        <v>197</v>
      </c>
      <c r="CJ42" s="33" t="s">
        <v>197</v>
      </c>
      <c r="CK42" s="33">
        <v>0</v>
      </c>
      <c r="CL42" s="33">
        <v>0</v>
      </c>
      <c r="CM42" s="33">
        <v>0</v>
      </c>
      <c r="CN42" s="33">
        <v>0</v>
      </c>
      <c r="CO42" s="33" t="s">
        <v>197</v>
      </c>
      <c r="CP42" s="33" t="s">
        <v>197</v>
      </c>
      <c r="CQ42" s="33">
        <v>0</v>
      </c>
      <c r="CR42" s="33">
        <v>0</v>
      </c>
      <c r="CS42" s="33">
        <v>0</v>
      </c>
      <c r="CT42" s="33">
        <v>0</v>
      </c>
      <c r="CU42" s="33">
        <v>0</v>
      </c>
      <c r="CV42" s="33">
        <v>0</v>
      </c>
      <c r="CW42" s="33">
        <v>0</v>
      </c>
      <c r="CX42" s="33">
        <v>0</v>
      </c>
      <c r="CY42" s="33">
        <v>0</v>
      </c>
      <c r="CZ42" s="33">
        <v>0</v>
      </c>
      <c r="DA42" s="33">
        <v>0</v>
      </c>
      <c r="DB42" s="33">
        <v>0</v>
      </c>
      <c r="DC42" s="33">
        <v>0</v>
      </c>
      <c r="DD42" s="33">
        <v>0</v>
      </c>
      <c r="DE42" s="33">
        <v>0</v>
      </c>
      <c r="DF42" s="33">
        <v>0</v>
      </c>
    </row>
    <row r="43" spans="1:110" ht="18.75" hidden="1">
      <c r="A43" s="23" t="s">
        <v>179</v>
      </c>
      <c r="B43" s="31" t="s">
        <v>210</v>
      </c>
      <c r="C43" s="40" t="s">
        <v>204</v>
      </c>
      <c r="D43" s="33"/>
      <c r="E43" s="33" t="s">
        <v>197</v>
      </c>
      <c r="F43" s="33" t="s">
        <v>197</v>
      </c>
      <c r="G43" s="33"/>
      <c r="H43" s="33"/>
      <c r="I43" s="33"/>
      <c r="J43" s="33"/>
      <c r="K43" s="33"/>
      <c r="L43" s="33"/>
      <c r="M43" s="33" t="s">
        <v>197</v>
      </c>
      <c r="N43" s="33" t="s">
        <v>197</v>
      </c>
      <c r="O43" s="33"/>
      <c r="P43" s="33"/>
      <c r="Q43" s="33"/>
      <c r="R43" s="33"/>
      <c r="S43" s="33"/>
      <c r="T43" s="33"/>
      <c r="U43" s="33" t="s">
        <v>197</v>
      </c>
      <c r="V43" s="33" t="s">
        <v>197</v>
      </c>
      <c r="W43" s="33"/>
      <c r="X43" s="33"/>
      <c r="Y43" s="33"/>
      <c r="Z43" s="33"/>
      <c r="AA43" s="33"/>
      <c r="AB43" s="33"/>
      <c r="AC43" s="33" t="s">
        <v>197</v>
      </c>
      <c r="AD43" s="33" t="s">
        <v>197</v>
      </c>
      <c r="AE43" s="33"/>
      <c r="AF43" s="33"/>
      <c r="AG43" s="33"/>
      <c r="AH43" s="33"/>
      <c r="AI43" s="33"/>
      <c r="AJ43" s="33"/>
      <c r="AK43" s="33" t="s">
        <v>197</v>
      </c>
      <c r="AL43" s="33" t="s">
        <v>197</v>
      </c>
      <c r="AM43" s="33" t="s">
        <v>197</v>
      </c>
      <c r="AN43" s="33" t="s">
        <v>197</v>
      </c>
      <c r="AO43" s="33" t="s">
        <v>197</v>
      </c>
      <c r="AP43" s="33" t="s">
        <v>197</v>
      </c>
      <c r="AQ43" s="33" t="s">
        <v>197</v>
      </c>
      <c r="AR43" s="33" t="s">
        <v>197</v>
      </c>
      <c r="AS43" s="33" t="s">
        <v>197</v>
      </c>
      <c r="AT43" s="33" t="s">
        <v>197</v>
      </c>
      <c r="AU43" s="33"/>
      <c r="AV43" s="33"/>
      <c r="AW43" s="33"/>
      <c r="AX43" s="33"/>
      <c r="AY43" s="33"/>
      <c r="AZ43" s="33"/>
      <c r="BA43" s="33"/>
      <c r="BB43" s="33"/>
      <c r="BC43" s="33" t="s">
        <v>197</v>
      </c>
      <c r="BD43" s="33" t="s">
        <v>197</v>
      </c>
      <c r="BE43" s="33"/>
      <c r="BF43" s="33"/>
      <c r="BG43" s="33"/>
      <c r="BH43" s="33"/>
      <c r="BI43" s="33"/>
      <c r="BJ43" s="33"/>
      <c r="BK43" s="33"/>
      <c r="BL43" s="33"/>
      <c r="BM43" s="33"/>
      <c r="BN43" s="33"/>
      <c r="BO43" s="33" t="s">
        <v>197</v>
      </c>
      <c r="BP43" s="33" t="s">
        <v>197</v>
      </c>
      <c r="BQ43" s="33"/>
      <c r="BR43" s="33"/>
      <c r="BS43" s="33"/>
      <c r="BT43" s="33"/>
      <c r="BU43" s="33"/>
      <c r="BV43" s="33"/>
      <c r="BW43" s="33"/>
      <c r="BX43" s="33"/>
      <c r="BY43" s="33"/>
      <c r="BZ43" s="33"/>
      <c r="CA43" s="33" t="s">
        <v>197</v>
      </c>
      <c r="CB43" s="33" t="s">
        <v>197</v>
      </c>
      <c r="CC43" s="33"/>
      <c r="CD43" s="33"/>
      <c r="CE43" s="33"/>
      <c r="CF43" s="33"/>
      <c r="CG43" s="33"/>
      <c r="CH43" s="33"/>
      <c r="CI43" s="33" t="s">
        <v>197</v>
      </c>
      <c r="CJ43" s="33" t="s">
        <v>197</v>
      </c>
      <c r="CK43" s="33" t="s">
        <v>197</v>
      </c>
      <c r="CL43" s="33" t="s">
        <v>197</v>
      </c>
      <c r="CM43" s="33" t="s">
        <v>197</v>
      </c>
      <c r="CN43" s="33" t="s">
        <v>197</v>
      </c>
      <c r="CO43" s="33" t="s">
        <v>197</v>
      </c>
      <c r="CP43" s="33" t="s">
        <v>197</v>
      </c>
      <c r="CQ43" s="33" t="s">
        <v>197</v>
      </c>
      <c r="CR43" s="33" t="s">
        <v>197</v>
      </c>
      <c r="CS43" s="33" t="s">
        <v>197</v>
      </c>
      <c r="CT43" s="33" t="s">
        <v>197</v>
      </c>
      <c r="CU43" s="33" t="s">
        <v>197</v>
      </c>
      <c r="CV43" s="33" t="s">
        <v>197</v>
      </c>
      <c r="CW43" s="33" t="s">
        <v>197</v>
      </c>
      <c r="CX43" s="33" t="s">
        <v>197</v>
      </c>
      <c r="CY43" s="33" t="s">
        <v>197</v>
      </c>
      <c r="CZ43" s="33" t="s">
        <v>197</v>
      </c>
      <c r="DA43" s="33" t="s">
        <v>197</v>
      </c>
      <c r="DB43" s="33" t="s">
        <v>197</v>
      </c>
      <c r="DC43" s="33" t="s">
        <v>197</v>
      </c>
      <c r="DD43" s="33" t="s">
        <v>197</v>
      </c>
      <c r="DE43" s="33" t="s">
        <v>197</v>
      </c>
      <c r="DF43" s="33" t="s">
        <v>197</v>
      </c>
    </row>
    <row r="44" spans="1:110" ht="18.75" hidden="1">
      <c r="A44" s="23" t="s">
        <v>179</v>
      </c>
      <c r="B44" s="31" t="s">
        <v>210</v>
      </c>
      <c r="C44" s="40" t="s">
        <v>204</v>
      </c>
      <c r="D44" s="33"/>
      <c r="E44" s="33" t="s">
        <v>197</v>
      </c>
      <c r="F44" s="33" t="s">
        <v>197</v>
      </c>
      <c r="G44" s="33"/>
      <c r="H44" s="33"/>
      <c r="I44" s="33"/>
      <c r="J44" s="33"/>
      <c r="K44" s="33"/>
      <c r="L44" s="33"/>
      <c r="M44" s="33" t="s">
        <v>197</v>
      </c>
      <c r="N44" s="33" t="s">
        <v>197</v>
      </c>
      <c r="O44" s="33"/>
      <c r="P44" s="33"/>
      <c r="Q44" s="33"/>
      <c r="R44" s="33"/>
      <c r="S44" s="33"/>
      <c r="T44" s="33"/>
      <c r="U44" s="33" t="s">
        <v>197</v>
      </c>
      <c r="V44" s="33" t="s">
        <v>197</v>
      </c>
      <c r="W44" s="33"/>
      <c r="X44" s="33"/>
      <c r="Y44" s="33"/>
      <c r="Z44" s="33"/>
      <c r="AA44" s="33"/>
      <c r="AB44" s="33"/>
      <c r="AC44" s="33" t="s">
        <v>197</v>
      </c>
      <c r="AD44" s="33" t="s">
        <v>197</v>
      </c>
      <c r="AE44" s="33"/>
      <c r="AF44" s="33"/>
      <c r="AG44" s="33"/>
      <c r="AH44" s="33"/>
      <c r="AI44" s="33"/>
      <c r="AJ44" s="33"/>
      <c r="AK44" s="33" t="s">
        <v>197</v>
      </c>
      <c r="AL44" s="33" t="s">
        <v>197</v>
      </c>
      <c r="AM44" s="33" t="s">
        <v>197</v>
      </c>
      <c r="AN44" s="33" t="s">
        <v>197</v>
      </c>
      <c r="AO44" s="33" t="s">
        <v>197</v>
      </c>
      <c r="AP44" s="33" t="s">
        <v>197</v>
      </c>
      <c r="AQ44" s="33" t="s">
        <v>197</v>
      </c>
      <c r="AR44" s="33" t="s">
        <v>197</v>
      </c>
      <c r="AS44" s="33" t="s">
        <v>197</v>
      </c>
      <c r="AT44" s="33" t="s">
        <v>197</v>
      </c>
      <c r="AU44" s="33"/>
      <c r="AV44" s="33"/>
      <c r="AW44" s="33"/>
      <c r="AX44" s="33"/>
      <c r="AY44" s="33"/>
      <c r="AZ44" s="33"/>
      <c r="BA44" s="33"/>
      <c r="BB44" s="33"/>
      <c r="BC44" s="33" t="s">
        <v>197</v>
      </c>
      <c r="BD44" s="33" t="s">
        <v>197</v>
      </c>
      <c r="BE44" s="33"/>
      <c r="BF44" s="33"/>
      <c r="BG44" s="33"/>
      <c r="BH44" s="33"/>
      <c r="BI44" s="33"/>
      <c r="BJ44" s="33"/>
      <c r="BK44" s="33"/>
      <c r="BL44" s="33"/>
      <c r="BM44" s="33"/>
      <c r="BN44" s="33"/>
      <c r="BO44" s="33" t="s">
        <v>197</v>
      </c>
      <c r="BP44" s="33" t="s">
        <v>197</v>
      </c>
      <c r="BQ44" s="33"/>
      <c r="BR44" s="33"/>
      <c r="BS44" s="33"/>
      <c r="BT44" s="33"/>
      <c r="BU44" s="33"/>
      <c r="BV44" s="33"/>
      <c r="BW44" s="33"/>
      <c r="BX44" s="33"/>
      <c r="BY44" s="33"/>
      <c r="BZ44" s="33"/>
      <c r="CA44" s="33" t="s">
        <v>197</v>
      </c>
      <c r="CB44" s="33" t="s">
        <v>197</v>
      </c>
      <c r="CC44" s="33"/>
      <c r="CD44" s="33"/>
      <c r="CE44" s="33"/>
      <c r="CF44" s="33"/>
      <c r="CG44" s="33"/>
      <c r="CH44" s="33"/>
      <c r="CI44" s="33" t="s">
        <v>197</v>
      </c>
      <c r="CJ44" s="33" t="s">
        <v>197</v>
      </c>
      <c r="CK44" s="33" t="s">
        <v>197</v>
      </c>
      <c r="CL44" s="33" t="s">
        <v>197</v>
      </c>
      <c r="CM44" s="33" t="s">
        <v>197</v>
      </c>
      <c r="CN44" s="33" t="s">
        <v>197</v>
      </c>
      <c r="CO44" s="33" t="s">
        <v>197</v>
      </c>
      <c r="CP44" s="33" t="s">
        <v>197</v>
      </c>
      <c r="CQ44" s="33" t="s">
        <v>197</v>
      </c>
      <c r="CR44" s="33" t="s">
        <v>197</v>
      </c>
      <c r="CS44" s="33" t="s">
        <v>197</v>
      </c>
      <c r="CT44" s="33" t="s">
        <v>197</v>
      </c>
      <c r="CU44" s="33" t="s">
        <v>197</v>
      </c>
      <c r="CV44" s="33" t="s">
        <v>197</v>
      </c>
      <c r="CW44" s="33" t="s">
        <v>197</v>
      </c>
      <c r="CX44" s="33" t="s">
        <v>197</v>
      </c>
      <c r="CY44" s="33" t="s">
        <v>197</v>
      </c>
      <c r="CZ44" s="33" t="s">
        <v>197</v>
      </c>
      <c r="DA44" s="33" t="s">
        <v>197</v>
      </c>
      <c r="DB44" s="33" t="s">
        <v>197</v>
      </c>
      <c r="DC44" s="33" t="s">
        <v>197</v>
      </c>
      <c r="DD44" s="33" t="s">
        <v>197</v>
      </c>
      <c r="DE44" s="33" t="s">
        <v>197</v>
      </c>
      <c r="DF44" s="33" t="s">
        <v>197</v>
      </c>
    </row>
    <row r="45" spans="1:110" ht="18.75" hidden="1">
      <c r="A45" s="23" t="s">
        <v>179</v>
      </c>
      <c r="B45" s="31" t="s">
        <v>205</v>
      </c>
      <c r="C45" s="32" t="s">
        <v>205</v>
      </c>
      <c r="D45" s="33"/>
      <c r="E45" s="33" t="s">
        <v>197</v>
      </c>
      <c r="F45" s="33" t="s">
        <v>197</v>
      </c>
      <c r="G45" s="33"/>
      <c r="H45" s="33"/>
      <c r="I45" s="33"/>
      <c r="J45" s="33"/>
      <c r="K45" s="33"/>
      <c r="L45" s="33"/>
      <c r="M45" s="33" t="s">
        <v>197</v>
      </c>
      <c r="N45" s="33" t="s">
        <v>197</v>
      </c>
      <c r="O45" s="33"/>
      <c r="P45" s="33"/>
      <c r="Q45" s="33"/>
      <c r="R45" s="33"/>
      <c r="S45" s="33"/>
      <c r="T45" s="33"/>
      <c r="U45" s="33" t="s">
        <v>197</v>
      </c>
      <c r="V45" s="33" t="s">
        <v>197</v>
      </c>
      <c r="W45" s="33"/>
      <c r="X45" s="33"/>
      <c r="Y45" s="33"/>
      <c r="Z45" s="33"/>
      <c r="AA45" s="33"/>
      <c r="AB45" s="33"/>
      <c r="AC45" s="33" t="s">
        <v>197</v>
      </c>
      <c r="AD45" s="33" t="s">
        <v>197</v>
      </c>
      <c r="AE45" s="33"/>
      <c r="AF45" s="33"/>
      <c r="AG45" s="33"/>
      <c r="AH45" s="33"/>
      <c r="AI45" s="33"/>
      <c r="AJ45" s="33"/>
      <c r="AK45" s="33" t="s">
        <v>197</v>
      </c>
      <c r="AL45" s="33" t="s">
        <v>197</v>
      </c>
      <c r="AM45" s="33" t="s">
        <v>197</v>
      </c>
      <c r="AN45" s="33" t="s">
        <v>197</v>
      </c>
      <c r="AO45" s="33" t="s">
        <v>197</v>
      </c>
      <c r="AP45" s="33" t="s">
        <v>197</v>
      </c>
      <c r="AQ45" s="33" t="s">
        <v>197</v>
      </c>
      <c r="AR45" s="33" t="s">
        <v>197</v>
      </c>
      <c r="AS45" s="33" t="s">
        <v>197</v>
      </c>
      <c r="AT45" s="33" t="s">
        <v>197</v>
      </c>
      <c r="AU45" s="33"/>
      <c r="AV45" s="33"/>
      <c r="AW45" s="33"/>
      <c r="AX45" s="33"/>
      <c r="AY45" s="33"/>
      <c r="AZ45" s="33"/>
      <c r="BA45" s="33"/>
      <c r="BB45" s="33"/>
      <c r="BC45" s="33" t="s">
        <v>197</v>
      </c>
      <c r="BD45" s="33" t="s">
        <v>197</v>
      </c>
      <c r="BE45" s="33"/>
      <c r="BF45" s="33"/>
      <c r="BG45" s="33"/>
      <c r="BH45" s="33"/>
      <c r="BI45" s="33"/>
      <c r="BJ45" s="33"/>
      <c r="BK45" s="33"/>
      <c r="BL45" s="33"/>
      <c r="BM45" s="33"/>
      <c r="BN45" s="33"/>
      <c r="BO45" s="33" t="s">
        <v>197</v>
      </c>
      <c r="BP45" s="33" t="s">
        <v>197</v>
      </c>
      <c r="BQ45" s="33"/>
      <c r="BR45" s="33"/>
      <c r="BS45" s="33"/>
      <c r="BT45" s="33"/>
      <c r="BU45" s="33"/>
      <c r="BV45" s="33"/>
      <c r="BW45" s="33"/>
      <c r="BX45" s="33"/>
      <c r="BY45" s="33"/>
      <c r="BZ45" s="33"/>
      <c r="CA45" s="33" t="s">
        <v>197</v>
      </c>
      <c r="CB45" s="33" t="s">
        <v>197</v>
      </c>
      <c r="CC45" s="33"/>
      <c r="CD45" s="33"/>
      <c r="CE45" s="33"/>
      <c r="CF45" s="33"/>
      <c r="CG45" s="33"/>
      <c r="CH45" s="33"/>
      <c r="CI45" s="33" t="s">
        <v>197</v>
      </c>
      <c r="CJ45" s="33" t="s">
        <v>197</v>
      </c>
      <c r="CK45" s="33" t="s">
        <v>197</v>
      </c>
      <c r="CL45" s="33" t="s">
        <v>197</v>
      </c>
      <c r="CM45" s="33" t="s">
        <v>197</v>
      </c>
      <c r="CN45" s="33" t="s">
        <v>197</v>
      </c>
      <c r="CO45" s="33" t="s">
        <v>197</v>
      </c>
      <c r="CP45" s="33" t="s">
        <v>197</v>
      </c>
      <c r="CQ45" s="33" t="s">
        <v>197</v>
      </c>
      <c r="CR45" s="33" t="s">
        <v>197</v>
      </c>
      <c r="CS45" s="33" t="s">
        <v>197</v>
      </c>
      <c r="CT45" s="33" t="s">
        <v>197</v>
      </c>
      <c r="CU45" s="33" t="s">
        <v>197</v>
      </c>
      <c r="CV45" s="33" t="s">
        <v>197</v>
      </c>
      <c r="CW45" s="33" t="s">
        <v>197</v>
      </c>
      <c r="CX45" s="33" t="s">
        <v>197</v>
      </c>
      <c r="CY45" s="33" t="s">
        <v>197</v>
      </c>
      <c r="CZ45" s="33" t="s">
        <v>197</v>
      </c>
      <c r="DA45" s="33" t="s">
        <v>197</v>
      </c>
      <c r="DB45" s="33" t="s">
        <v>197</v>
      </c>
      <c r="DC45" s="33" t="s">
        <v>197</v>
      </c>
      <c r="DD45" s="33" t="s">
        <v>197</v>
      </c>
      <c r="DE45" s="33" t="s">
        <v>197</v>
      </c>
      <c r="DF45" s="33" t="s">
        <v>197</v>
      </c>
    </row>
    <row r="46" spans="1:110" ht="56.25">
      <c r="A46" s="19"/>
      <c r="B46" s="37" t="s">
        <v>212</v>
      </c>
      <c r="C46" s="38" t="s">
        <v>213</v>
      </c>
      <c r="D46" s="39" t="s">
        <v>178</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39">
        <v>0</v>
      </c>
      <c r="BZ46" s="39">
        <v>0</v>
      </c>
      <c r="CA46" s="39">
        <v>0</v>
      </c>
      <c r="CB46" s="39">
        <v>0</v>
      </c>
      <c r="CC46" s="39">
        <v>0</v>
      </c>
      <c r="CD46" s="39">
        <v>0</v>
      </c>
      <c r="CE46" s="39">
        <v>0</v>
      </c>
      <c r="CF46" s="39">
        <v>0</v>
      </c>
      <c r="CG46" s="39">
        <v>0</v>
      </c>
      <c r="CH46" s="39">
        <v>0</v>
      </c>
      <c r="CI46" s="39" t="s">
        <v>197</v>
      </c>
      <c r="CJ46" s="39" t="s">
        <v>197</v>
      </c>
      <c r="CK46" s="39">
        <v>0</v>
      </c>
      <c r="CL46" s="39">
        <v>0</v>
      </c>
      <c r="CM46" s="39">
        <v>0</v>
      </c>
      <c r="CN46" s="39">
        <v>0</v>
      </c>
      <c r="CO46" s="39">
        <v>0</v>
      </c>
      <c r="CP46" s="39">
        <v>0</v>
      </c>
      <c r="CQ46" s="39">
        <v>0</v>
      </c>
      <c r="CR46" s="39">
        <v>0</v>
      </c>
      <c r="CS46" s="39">
        <v>0</v>
      </c>
      <c r="CT46" s="39">
        <v>0</v>
      </c>
      <c r="CU46" s="39">
        <v>0</v>
      </c>
      <c r="CV46" s="39">
        <v>0</v>
      </c>
      <c r="CW46" s="39">
        <v>0</v>
      </c>
      <c r="CX46" s="39">
        <v>0</v>
      </c>
      <c r="CY46" s="39">
        <v>0</v>
      </c>
      <c r="CZ46" s="39">
        <v>0</v>
      </c>
      <c r="DA46" s="39">
        <v>0</v>
      </c>
      <c r="DB46" s="39">
        <v>0</v>
      </c>
      <c r="DC46" s="39">
        <v>0</v>
      </c>
      <c r="DD46" s="39">
        <v>0</v>
      </c>
      <c r="DE46" s="39">
        <v>0</v>
      </c>
      <c r="DF46" s="39">
        <v>0</v>
      </c>
    </row>
    <row r="47" spans="1:110" ht="37.5">
      <c r="A47" s="19"/>
      <c r="B47" s="31" t="s">
        <v>214</v>
      </c>
      <c r="C47" s="32" t="s">
        <v>215</v>
      </c>
      <c r="D47" s="33" t="s">
        <v>178</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t="s">
        <v>197</v>
      </c>
      <c r="CJ47" s="33" t="s">
        <v>197</v>
      </c>
      <c r="CK47" s="33">
        <v>0</v>
      </c>
      <c r="CL47" s="33">
        <v>0</v>
      </c>
      <c r="CM47" s="33">
        <v>0</v>
      </c>
      <c r="CN47" s="33">
        <v>0</v>
      </c>
      <c r="CO47" s="33" t="s">
        <v>197</v>
      </c>
      <c r="CP47" s="33" t="s">
        <v>197</v>
      </c>
      <c r="CQ47" s="33">
        <v>0</v>
      </c>
      <c r="CR47" s="33">
        <v>0</v>
      </c>
      <c r="CS47" s="33">
        <v>0</v>
      </c>
      <c r="CT47" s="33">
        <v>0</v>
      </c>
      <c r="CU47" s="33">
        <v>0</v>
      </c>
      <c r="CV47" s="33">
        <v>0</v>
      </c>
      <c r="CW47" s="33">
        <v>0</v>
      </c>
      <c r="CX47" s="33">
        <v>0</v>
      </c>
      <c r="CY47" s="33">
        <v>0</v>
      </c>
      <c r="CZ47" s="33">
        <v>0</v>
      </c>
      <c r="DA47" s="33">
        <v>0</v>
      </c>
      <c r="DB47" s="33">
        <v>0</v>
      </c>
      <c r="DC47" s="33">
        <v>0</v>
      </c>
      <c r="DD47" s="33">
        <v>0</v>
      </c>
      <c r="DE47" s="33">
        <v>0</v>
      </c>
      <c r="DF47" s="33">
        <v>0</v>
      </c>
    </row>
    <row r="48" spans="1:110" ht="131.25">
      <c r="A48" s="19"/>
      <c r="B48" s="31" t="s">
        <v>214</v>
      </c>
      <c r="C48" s="32" t="s">
        <v>216</v>
      </c>
      <c r="D48" s="33" t="s">
        <v>178</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t="s">
        <v>197</v>
      </c>
      <c r="CJ48" s="33" t="s">
        <v>197</v>
      </c>
      <c r="CK48" s="33">
        <v>0</v>
      </c>
      <c r="CL48" s="33">
        <v>0</v>
      </c>
      <c r="CM48" s="33">
        <v>0</v>
      </c>
      <c r="CN48" s="33">
        <v>0</v>
      </c>
      <c r="CO48" s="33" t="s">
        <v>197</v>
      </c>
      <c r="CP48" s="33" t="s">
        <v>197</v>
      </c>
      <c r="CQ48" s="33">
        <v>0</v>
      </c>
      <c r="CR48" s="33">
        <v>0</v>
      </c>
      <c r="CS48" s="33">
        <v>0</v>
      </c>
      <c r="CT48" s="33">
        <v>0</v>
      </c>
      <c r="CU48" s="33">
        <v>0</v>
      </c>
      <c r="CV48" s="33">
        <v>0</v>
      </c>
      <c r="CW48" s="33">
        <v>0</v>
      </c>
      <c r="CX48" s="33">
        <v>0</v>
      </c>
      <c r="CY48" s="33">
        <v>0</v>
      </c>
      <c r="CZ48" s="33">
        <v>0</v>
      </c>
      <c r="DA48" s="33">
        <v>0</v>
      </c>
      <c r="DB48" s="33">
        <v>0</v>
      </c>
      <c r="DC48" s="33">
        <v>0</v>
      </c>
      <c r="DD48" s="33">
        <v>0</v>
      </c>
      <c r="DE48" s="33">
        <v>0</v>
      </c>
      <c r="DF48" s="33">
        <v>0</v>
      </c>
    </row>
    <row r="49" spans="1:110" ht="18.75" hidden="1">
      <c r="A49" s="23" t="s">
        <v>179</v>
      </c>
      <c r="B49" s="31" t="s">
        <v>214</v>
      </c>
      <c r="C49" s="40" t="s">
        <v>204</v>
      </c>
      <c r="D49" s="33"/>
      <c r="E49" s="33" t="s">
        <v>197</v>
      </c>
      <c r="F49" s="33" t="s">
        <v>197</v>
      </c>
      <c r="G49" s="33"/>
      <c r="H49" s="33"/>
      <c r="I49" s="33"/>
      <c r="J49" s="33"/>
      <c r="K49" s="33"/>
      <c r="L49" s="33"/>
      <c r="M49" s="33" t="s">
        <v>197</v>
      </c>
      <c r="N49" s="33" t="s">
        <v>197</v>
      </c>
      <c r="O49" s="33"/>
      <c r="P49" s="33"/>
      <c r="Q49" s="33"/>
      <c r="R49" s="33"/>
      <c r="S49" s="33"/>
      <c r="T49" s="33"/>
      <c r="U49" s="33" t="s">
        <v>197</v>
      </c>
      <c r="V49" s="33" t="s">
        <v>197</v>
      </c>
      <c r="W49" s="33"/>
      <c r="X49" s="33"/>
      <c r="Y49" s="33"/>
      <c r="Z49" s="33"/>
      <c r="AA49" s="33"/>
      <c r="AB49" s="33"/>
      <c r="AC49" s="33" t="s">
        <v>197</v>
      </c>
      <c r="AD49" s="33" t="s">
        <v>197</v>
      </c>
      <c r="AE49" s="33"/>
      <c r="AF49" s="33"/>
      <c r="AG49" s="33"/>
      <c r="AH49" s="33"/>
      <c r="AI49" s="33"/>
      <c r="AJ49" s="33"/>
      <c r="AK49" s="33" t="s">
        <v>197</v>
      </c>
      <c r="AL49" s="33" t="s">
        <v>197</v>
      </c>
      <c r="AM49" s="33" t="s">
        <v>197</v>
      </c>
      <c r="AN49" s="33" t="s">
        <v>197</v>
      </c>
      <c r="AO49" s="33" t="s">
        <v>197</v>
      </c>
      <c r="AP49" s="33" t="s">
        <v>197</v>
      </c>
      <c r="AQ49" s="33" t="s">
        <v>197</v>
      </c>
      <c r="AR49" s="33" t="s">
        <v>197</v>
      </c>
      <c r="AS49" s="33" t="s">
        <v>197</v>
      </c>
      <c r="AT49" s="33" t="s">
        <v>197</v>
      </c>
      <c r="AU49" s="33"/>
      <c r="AV49" s="33"/>
      <c r="AW49" s="33"/>
      <c r="AX49" s="33"/>
      <c r="AY49" s="33"/>
      <c r="AZ49" s="33"/>
      <c r="BA49" s="33"/>
      <c r="BB49" s="33"/>
      <c r="BC49" s="33" t="s">
        <v>197</v>
      </c>
      <c r="BD49" s="33" t="s">
        <v>197</v>
      </c>
      <c r="BE49" s="33"/>
      <c r="BF49" s="33"/>
      <c r="BG49" s="33"/>
      <c r="BH49" s="33"/>
      <c r="BI49" s="33"/>
      <c r="BJ49" s="33"/>
      <c r="BK49" s="33"/>
      <c r="BL49" s="33"/>
      <c r="BM49" s="33"/>
      <c r="BN49" s="33"/>
      <c r="BO49" s="33" t="s">
        <v>197</v>
      </c>
      <c r="BP49" s="33" t="s">
        <v>197</v>
      </c>
      <c r="BQ49" s="33"/>
      <c r="BR49" s="33"/>
      <c r="BS49" s="33"/>
      <c r="BT49" s="33"/>
      <c r="BU49" s="33"/>
      <c r="BV49" s="33"/>
      <c r="BW49" s="33"/>
      <c r="BX49" s="33"/>
      <c r="BY49" s="33"/>
      <c r="BZ49" s="33"/>
      <c r="CA49" s="33" t="s">
        <v>197</v>
      </c>
      <c r="CB49" s="33" t="s">
        <v>197</v>
      </c>
      <c r="CC49" s="33"/>
      <c r="CD49" s="33"/>
      <c r="CE49" s="33"/>
      <c r="CF49" s="33"/>
      <c r="CG49" s="33"/>
      <c r="CH49" s="33"/>
      <c r="CI49" s="33" t="s">
        <v>197</v>
      </c>
      <c r="CJ49" s="33" t="s">
        <v>197</v>
      </c>
      <c r="CK49" s="33" t="s">
        <v>197</v>
      </c>
      <c r="CL49" s="33" t="s">
        <v>197</v>
      </c>
      <c r="CM49" s="33" t="s">
        <v>197</v>
      </c>
      <c r="CN49" s="33" t="s">
        <v>197</v>
      </c>
      <c r="CO49" s="33" t="s">
        <v>197</v>
      </c>
      <c r="CP49" s="33" t="s">
        <v>197</v>
      </c>
      <c r="CQ49" s="33" t="s">
        <v>197</v>
      </c>
      <c r="CR49" s="33" t="s">
        <v>197</v>
      </c>
      <c r="CS49" s="33" t="s">
        <v>197</v>
      </c>
      <c r="CT49" s="33" t="s">
        <v>197</v>
      </c>
      <c r="CU49" s="33" t="s">
        <v>197</v>
      </c>
      <c r="CV49" s="33" t="s">
        <v>197</v>
      </c>
      <c r="CW49" s="33" t="s">
        <v>197</v>
      </c>
      <c r="CX49" s="33" t="s">
        <v>197</v>
      </c>
      <c r="CY49" s="33" t="s">
        <v>197</v>
      </c>
      <c r="CZ49" s="33" t="s">
        <v>197</v>
      </c>
      <c r="DA49" s="33" t="s">
        <v>197</v>
      </c>
      <c r="DB49" s="33" t="s">
        <v>197</v>
      </c>
      <c r="DC49" s="33" t="s">
        <v>197</v>
      </c>
      <c r="DD49" s="33" t="s">
        <v>197</v>
      </c>
      <c r="DE49" s="33" t="s">
        <v>197</v>
      </c>
      <c r="DF49" s="33" t="s">
        <v>197</v>
      </c>
    </row>
    <row r="50" spans="1:110" ht="18.75" hidden="1">
      <c r="A50" s="23" t="s">
        <v>179</v>
      </c>
      <c r="B50" s="31" t="s">
        <v>214</v>
      </c>
      <c r="C50" s="40" t="s">
        <v>204</v>
      </c>
      <c r="D50" s="33"/>
      <c r="E50" s="33" t="s">
        <v>197</v>
      </c>
      <c r="F50" s="33" t="s">
        <v>197</v>
      </c>
      <c r="G50" s="33"/>
      <c r="H50" s="33"/>
      <c r="I50" s="33"/>
      <c r="J50" s="33"/>
      <c r="K50" s="33"/>
      <c r="L50" s="33"/>
      <c r="M50" s="33" t="s">
        <v>197</v>
      </c>
      <c r="N50" s="33" t="s">
        <v>197</v>
      </c>
      <c r="O50" s="33"/>
      <c r="P50" s="33"/>
      <c r="Q50" s="33"/>
      <c r="R50" s="33"/>
      <c r="S50" s="33"/>
      <c r="T50" s="33"/>
      <c r="U50" s="33" t="s">
        <v>197</v>
      </c>
      <c r="V50" s="33" t="s">
        <v>197</v>
      </c>
      <c r="W50" s="33"/>
      <c r="X50" s="33"/>
      <c r="Y50" s="33"/>
      <c r="Z50" s="33"/>
      <c r="AA50" s="33"/>
      <c r="AB50" s="33"/>
      <c r="AC50" s="33" t="s">
        <v>197</v>
      </c>
      <c r="AD50" s="33" t="s">
        <v>197</v>
      </c>
      <c r="AE50" s="33"/>
      <c r="AF50" s="33"/>
      <c r="AG50" s="33"/>
      <c r="AH50" s="33"/>
      <c r="AI50" s="33"/>
      <c r="AJ50" s="33"/>
      <c r="AK50" s="33" t="s">
        <v>197</v>
      </c>
      <c r="AL50" s="33" t="s">
        <v>197</v>
      </c>
      <c r="AM50" s="33" t="s">
        <v>197</v>
      </c>
      <c r="AN50" s="33" t="s">
        <v>197</v>
      </c>
      <c r="AO50" s="33" t="s">
        <v>197</v>
      </c>
      <c r="AP50" s="33" t="s">
        <v>197</v>
      </c>
      <c r="AQ50" s="33" t="s">
        <v>197</v>
      </c>
      <c r="AR50" s="33" t="s">
        <v>197</v>
      </c>
      <c r="AS50" s="33" t="s">
        <v>197</v>
      </c>
      <c r="AT50" s="33" t="s">
        <v>197</v>
      </c>
      <c r="AU50" s="33"/>
      <c r="AV50" s="33"/>
      <c r="AW50" s="33"/>
      <c r="AX50" s="33"/>
      <c r="AY50" s="33"/>
      <c r="AZ50" s="33"/>
      <c r="BA50" s="33"/>
      <c r="BB50" s="33"/>
      <c r="BC50" s="33" t="s">
        <v>197</v>
      </c>
      <c r="BD50" s="33" t="s">
        <v>197</v>
      </c>
      <c r="BE50" s="33"/>
      <c r="BF50" s="33"/>
      <c r="BG50" s="33"/>
      <c r="BH50" s="33"/>
      <c r="BI50" s="33"/>
      <c r="BJ50" s="33"/>
      <c r="BK50" s="33"/>
      <c r="BL50" s="33"/>
      <c r="BM50" s="33"/>
      <c r="BN50" s="33"/>
      <c r="BO50" s="33" t="s">
        <v>197</v>
      </c>
      <c r="BP50" s="33" t="s">
        <v>197</v>
      </c>
      <c r="BQ50" s="33"/>
      <c r="BR50" s="33"/>
      <c r="BS50" s="33"/>
      <c r="BT50" s="33"/>
      <c r="BU50" s="33"/>
      <c r="BV50" s="33"/>
      <c r="BW50" s="33"/>
      <c r="BX50" s="33"/>
      <c r="BY50" s="33"/>
      <c r="BZ50" s="33"/>
      <c r="CA50" s="33" t="s">
        <v>197</v>
      </c>
      <c r="CB50" s="33" t="s">
        <v>197</v>
      </c>
      <c r="CC50" s="33"/>
      <c r="CD50" s="33"/>
      <c r="CE50" s="33"/>
      <c r="CF50" s="33"/>
      <c r="CG50" s="33"/>
      <c r="CH50" s="33"/>
      <c r="CI50" s="33" t="s">
        <v>197</v>
      </c>
      <c r="CJ50" s="33" t="s">
        <v>197</v>
      </c>
      <c r="CK50" s="33" t="s">
        <v>197</v>
      </c>
      <c r="CL50" s="33" t="s">
        <v>197</v>
      </c>
      <c r="CM50" s="33" t="s">
        <v>197</v>
      </c>
      <c r="CN50" s="33" t="s">
        <v>197</v>
      </c>
      <c r="CO50" s="33" t="s">
        <v>197</v>
      </c>
      <c r="CP50" s="33" t="s">
        <v>197</v>
      </c>
      <c r="CQ50" s="33" t="s">
        <v>197</v>
      </c>
      <c r="CR50" s="33" t="s">
        <v>197</v>
      </c>
      <c r="CS50" s="33" t="s">
        <v>197</v>
      </c>
      <c r="CT50" s="33" t="s">
        <v>197</v>
      </c>
      <c r="CU50" s="33" t="s">
        <v>197</v>
      </c>
      <c r="CV50" s="33" t="s">
        <v>197</v>
      </c>
      <c r="CW50" s="33" t="s">
        <v>197</v>
      </c>
      <c r="CX50" s="33" t="s">
        <v>197</v>
      </c>
      <c r="CY50" s="33" t="s">
        <v>197</v>
      </c>
      <c r="CZ50" s="33" t="s">
        <v>197</v>
      </c>
      <c r="DA50" s="33" t="s">
        <v>197</v>
      </c>
      <c r="DB50" s="33" t="s">
        <v>197</v>
      </c>
      <c r="DC50" s="33" t="s">
        <v>197</v>
      </c>
      <c r="DD50" s="33" t="s">
        <v>197</v>
      </c>
      <c r="DE50" s="33" t="s">
        <v>197</v>
      </c>
      <c r="DF50" s="33" t="s">
        <v>197</v>
      </c>
    </row>
    <row r="51" spans="1:110" ht="18.75" hidden="1">
      <c r="A51" s="23" t="s">
        <v>179</v>
      </c>
      <c r="B51" s="31" t="s">
        <v>205</v>
      </c>
      <c r="C51" s="32" t="s">
        <v>205</v>
      </c>
      <c r="D51" s="33"/>
      <c r="E51" s="33" t="s">
        <v>197</v>
      </c>
      <c r="F51" s="33" t="s">
        <v>197</v>
      </c>
      <c r="G51" s="33"/>
      <c r="H51" s="33"/>
      <c r="I51" s="33"/>
      <c r="J51" s="33"/>
      <c r="K51" s="33"/>
      <c r="L51" s="33"/>
      <c r="M51" s="33" t="s">
        <v>197</v>
      </c>
      <c r="N51" s="33" t="s">
        <v>197</v>
      </c>
      <c r="O51" s="33"/>
      <c r="P51" s="33"/>
      <c r="Q51" s="33"/>
      <c r="R51" s="33"/>
      <c r="S51" s="33"/>
      <c r="T51" s="33"/>
      <c r="U51" s="33" t="s">
        <v>197</v>
      </c>
      <c r="V51" s="33" t="s">
        <v>197</v>
      </c>
      <c r="W51" s="33"/>
      <c r="X51" s="33"/>
      <c r="Y51" s="33"/>
      <c r="Z51" s="33"/>
      <c r="AA51" s="33"/>
      <c r="AB51" s="33"/>
      <c r="AC51" s="33" t="s">
        <v>197</v>
      </c>
      <c r="AD51" s="33" t="s">
        <v>197</v>
      </c>
      <c r="AE51" s="33"/>
      <c r="AF51" s="33"/>
      <c r="AG51" s="33"/>
      <c r="AH51" s="33"/>
      <c r="AI51" s="33"/>
      <c r="AJ51" s="33"/>
      <c r="AK51" s="33" t="s">
        <v>197</v>
      </c>
      <c r="AL51" s="33" t="s">
        <v>197</v>
      </c>
      <c r="AM51" s="33" t="s">
        <v>197</v>
      </c>
      <c r="AN51" s="33" t="s">
        <v>197</v>
      </c>
      <c r="AO51" s="33" t="s">
        <v>197</v>
      </c>
      <c r="AP51" s="33" t="s">
        <v>197</v>
      </c>
      <c r="AQ51" s="33" t="s">
        <v>197</v>
      </c>
      <c r="AR51" s="33" t="s">
        <v>197</v>
      </c>
      <c r="AS51" s="33" t="s">
        <v>197</v>
      </c>
      <c r="AT51" s="33" t="s">
        <v>197</v>
      </c>
      <c r="AU51" s="33"/>
      <c r="AV51" s="33"/>
      <c r="AW51" s="33"/>
      <c r="AX51" s="33"/>
      <c r="AY51" s="33"/>
      <c r="AZ51" s="33"/>
      <c r="BA51" s="33"/>
      <c r="BB51" s="33"/>
      <c r="BC51" s="33" t="s">
        <v>197</v>
      </c>
      <c r="BD51" s="33" t="s">
        <v>197</v>
      </c>
      <c r="BE51" s="33"/>
      <c r="BF51" s="33"/>
      <c r="BG51" s="33"/>
      <c r="BH51" s="33"/>
      <c r="BI51" s="33"/>
      <c r="BJ51" s="33"/>
      <c r="BK51" s="33"/>
      <c r="BL51" s="33"/>
      <c r="BM51" s="33"/>
      <c r="BN51" s="33"/>
      <c r="BO51" s="33" t="s">
        <v>197</v>
      </c>
      <c r="BP51" s="33" t="s">
        <v>197</v>
      </c>
      <c r="BQ51" s="33"/>
      <c r="BR51" s="33"/>
      <c r="BS51" s="33"/>
      <c r="BT51" s="33"/>
      <c r="BU51" s="33"/>
      <c r="BV51" s="33"/>
      <c r="BW51" s="33"/>
      <c r="BX51" s="33"/>
      <c r="BY51" s="33"/>
      <c r="BZ51" s="33"/>
      <c r="CA51" s="33" t="s">
        <v>197</v>
      </c>
      <c r="CB51" s="33" t="s">
        <v>197</v>
      </c>
      <c r="CC51" s="33"/>
      <c r="CD51" s="33"/>
      <c r="CE51" s="33"/>
      <c r="CF51" s="33"/>
      <c r="CG51" s="33"/>
      <c r="CH51" s="33"/>
      <c r="CI51" s="33" t="s">
        <v>197</v>
      </c>
      <c r="CJ51" s="33" t="s">
        <v>197</v>
      </c>
      <c r="CK51" s="33" t="s">
        <v>197</v>
      </c>
      <c r="CL51" s="33" t="s">
        <v>197</v>
      </c>
      <c r="CM51" s="33" t="s">
        <v>197</v>
      </c>
      <c r="CN51" s="33" t="s">
        <v>197</v>
      </c>
      <c r="CO51" s="33" t="s">
        <v>197</v>
      </c>
      <c r="CP51" s="33" t="s">
        <v>197</v>
      </c>
      <c r="CQ51" s="33" t="s">
        <v>197</v>
      </c>
      <c r="CR51" s="33" t="s">
        <v>197</v>
      </c>
      <c r="CS51" s="33" t="s">
        <v>197</v>
      </c>
      <c r="CT51" s="33" t="s">
        <v>197</v>
      </c>
      <c r="CU51" s="33" t="s">
        <v>197</v>
      </c>
      <c r="CV51" s="33" t="s">
        <v>197</v>
      </c>
      <c r="CW51" s="33" t="s">
        <v>197</v>
      </c>
      <c r="CX51" s="33" t="s">
        <v>197</v>
      </c>
      <c r="CY51" s="33" t="s">
        <v>197</v>
      </c>
      <c r="CZ51" s="33" t="s">
        <v>197</v>
      </c>
      <c r="DA51" s="33" t="s">
        <v>197</v>
      </c>
      <c r="DB51" s="33" t="s">
        <v>197</v>
      </c>
      <c r="DC51" s="33" t="s">
        <v>197</v>
      </c>
      <c r="DD51" s="33" t="s">
        <v>197</v>
      </c>
      <c r="DE51" s="33" t="s">
        <v>197</v>
      </c>
      <c r="DF51" s="33" t="s">
        <v>197</v>
      </c>
    </row>
    <row r="52" spans="1:110" ht="112.5">
      <c r="A52" s="19"/>
      <c r="B52" s="31" t="s">
        <v>214</v>
      </c>
      <c r="C52" s="32" t="s">
        <v>217</v>
      </c>
      <c r="D52" s="33" t="s">
        <v>178</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t="s">
        <v>197</v>
      </c>
      <c r="CJ52" s="33" t="s">
        <v>197</v>
      </c>
      <c r="CK52" s="33">
        <v>0</v>
      </c>
      <c r="CL52" s="33">
        <v>0</v>
      </c>
      <c r="CM52" s="33">
        <v>0</v>
      </c>
      <c r="CN52" s="33">
        <v>0</v>
      </c>
      <c r="CO52" s="33" t="s">
        <v>197</v>
      </c>
      <c r="CP52" s="33" t="s">
        <v>197</v>
      </c>
      <c r="CQ52" s="33">
        <v>0</v>
      </c>
      <c r="CR52" s="33">
        <v>0</v>
      </c>
      <c r="CS52" s="33">
        <v>0</v>
      </c>
      <c r="CT52" s="33">
        <v>0</v>
      </c>
      <c r="CU52" s="33">
        <v>0</v>
      </c>
      <c r="CV52" s="33">
        <v>0</v>
      </c>
      <c r="CW52" s="33">
        <v>0</v>
      </c>
      <c r="CX52" s="33">
        <v>0</v>
      </c>
      <c r="CY52" s="33">
        <v>0</v>
      </c>
      <c r="CZ52" s="33">
        <v>0</v>
      </c>
      <c r="DA52" s="33">
        <v>0</v>
      </c>
      <c r="DB52" s="33">
        <v>0</v>
      </c>
      <c r="DC52" s="33">
        <v>0</v>
      </c>
      <c r="DD52" s="33">
        <v>0</v>
      </c>
      <c r="DE52" s="33">
        <v>0</v>
      </c>
      <c r="DF52" s="33">
        <v>0</v>
      </c>
    </row>
    <row r="53" spans="1:110" ht="18.75" hidden="1">
      <c r="A53" s="23" t="s">
        <v>179</v>
      </c>
      <c r="B53" s="31" t="s">
        <v>214</v>
      </c>
      <c r="C53" s="40" t="s">
        <v>204</v>
      </c>
      <c r="D53" s="33"/>
      <c r="E53" s="33" t="s">
        <v>197</v>
      </c>
      <c r="F53" s="33" t="s">
        <v>197</v>
      </c>
      <c r="G53" s="33"/>
      <c r="H53" s="33"/>
      <c r="I53" s="33"/>
      <c r="J53" s="33"/>
      <c r="K53" s="33"/>
      <c r="L53" s="33"/>
      <c r="M53" s="33" t="s">
        <v>197</v>
      </c>
      <c r="N53" s="33" t="s">
        <v>197</v>
      </c>
      <c r="O53" s="33"/>
      <c r="P53" s="33"/>
      <c r="Q53" s="33"/>
      <c r="R53" s="33"/>
      <c r="S53" s="33"/>
      <c r="T53" s="33"/>
      <c r="U53" s="33" t="s">
        <v>197</v>
      </c>
      <c r="V53" s="33" t="s">
        <v>197</v>
      </c>
      <c r="W53" s="33"/>
      <c r="X53" s="33"/>
      <c r="Y53" s="33"/>
      <c r="Z53" s="33"/>
      <c r="AA53" s="33"/>
      <c r="AB53" s="33"/>
      <c r="AC53" s="33" t="s">
        <v>197</v>
      </c>
      <c r="AD53" s="33" t="s">
        <v>197</v>
      </c>
      <c r="AE53" s="33"/>
      <c r="AF53" s="33"/>
      <c r="AG53" s="33"/>
      <c r="AH53" s="33"/>
      <c r="AI53" s="33"/>
      <c r="AJ53" s="33"/>
      <c r="AK53" s="33" t="s">
        <v>197</v>
      </c>
      <c r="AL53" s="33" t="s">
        <v>197</v>
      </c>
      <c r="AM53" s="33" t="s">
        <v>197</v>
      </c>
      <c r="AN53" s="33" t="s">
        <v>197</v>
      </c>
      <c r="AO53" s="33" t="s">
        <v>197</v>
      </c>
      <c r="AP53" s="33" t="s">
        <v>197</v>
      </c>
      <c r="AQ53" s="33" t="s">
        <v>197</v>
      </c>
      <c r="AR53" s="33" t="s">
        <v>197</v>
      </c>
      <c r="AS53" s="33" t="s">
        <v>197</v>
      </c>
      <c r="AT53" s="33" t="s">
        <v>197</v>
      </c>
      <c r="AU53" s="33"/>
      <c r="AV53" s="33"/>
      <c r="AW53" s="33"/>
      <c r="AX53" s="33"/>
      <c r="AY53" s="33"/>
      <c r="AZ53" s="33"/>
      <c r="BA53" s="33"/>
      <c r="BB53" s="33"/>
      <c r="BC53" s="33" t="s">
        <v>197</v>
      </c>
      <c r="BD53" s="33" t="s">
        <v>197</v>
      </c>
      <c r="BE53" s="33"/>
      <c r="BF53" s="33"/>
      <c r="BG53" s="33"/>
      <c r="BH53" s="33"/>
      <c r="BI53" s="33"/>
      <c r="BJ53" s="33"/>
      <c r="BK53" s="33"/>
      <c r="BL53" s="33"/>
      <c r="BM53" s="33"/>
      <c r="BN53" s="33"/>
      <c r="BO53" s="33" t="s">
        <v>197</v>
      </c>
      <c r="BP53" s="33" t="s">
        <v>197</v>
      </c>
      <c r="BQ53" s="33"/>
      <c r="BR53" s="33"/>
      <c r="BS53" s="33"/>
      <c r="BT53" s="33"/>
      <c r="BU53" s="33"/>
      <c r="BV53" s="33"/>
      <c r="BW53" s="33"/>
      <c r="BX53" s="33"/>
      <c r="BY53" s="33"/>
      <c r="BZ53" s="33"/>
      <c r="CA53" s="33" t="s">
        <v>197</v>
      </c>
      <c r="CB53" s="33" t="s">
        <v>197</v>
      </c>
      <c r="CC53" s="33"/>
      <c r="CD53" s="33"/>
      <c r="CE53" s="33"/>
      <c r="CF53" s="33"/>
      <c r="CG53" s="33"/>
      <c r="CH53" s="33"/>
      <c r="CI53" s="33" t="s">
        <v>197</v>
      </c>
      <c r="CJ53" s="33" t="s">
        <v>197</v>
      </c>
      <c r="CK53" s="33" t="s">
        <v>197</v>
      </c>
      <c r="CL53" s="33" t="s">
        <v>197</v>
      </c>
      <c r="CM53" s="33" t="s">
        <v>197</v>
      </c>
      <c r="CN53" s="33" t="s">
        <v>197</v>
      </c>
      <c r="CO53" s="33" t="s">
        <v>197</v>
      </c>
      <c r="CP53" s="33" t="s">
        <v>197</v>
      </c>
      <c r="CQ53" s="33" t="s">
        <v>197</v>
      </c>
      <c r="CR53" s="33" t="s">
        <v>197</v>
      </c>
      <c r="CS53" s="33" t="s">
        <v>197</v>
      </c>
      <c r="CT53" s="33" t="s">
        <v>197</v>
      </c>
      <c r="CU53" s="33" t="s">
        <v>197</v>
      </c>
      <c r="CV53" s="33" t="s">
        <v>197</v>
      </c>
      <c r="CW53" s="33" t="s">
        <v>197</v>
      </c>
      <c r="CX53" s="33" t="s">
        <v>197</v>
      </c>
      <c r="CY53" s="33" t="s">
        <v>197</v>
      </c>
      <c r="CZ53" s="33" t="s">
        <v>197</v>
      </c>
      <c r="DA53" s="33" t="s">
        <v>197</v>
      </c>
      <c r="DB53" s="33" t="s">
        <v>197</v>
      </c>
      <c r="DC53" s="33" t="s">
        <v>197</v>
      </c>
      <c r="DD53" s="33" t="s">
        <v>197</v>
      </c>
      <c r="DE53" s="33" t="s">
        <v>197</v>
      </c>
      <c r="DF53" s="33" t="s">
        <v>197</v>
      </c>
    </row>
    <row r="54" spans="1:110" ht="18.75" hidden="1">
      <c r="A54" s="23" t="s">
        <v>179</v>
      </c>
      <c r="B54" s="31" t="s">
        <v>214</v>
      </c>
      <c r="C54" s="40" t="s">
        <v>204</v>
      </c>
      <c r="D54" s="33"/>
      <c r="E54" s="33" t="s">
        <v>197</v>
      </c>
      <c r="F54" s="33" t="s">
        <v>197</v>
      </c>
      <c r="G54" s="33"/>
      <c r="H54" s="33"/>
      <c r="I54" s="33"/>
      <c r="J54" s="33"/>
      <c r="K54" s="33"/>
      <c r="L54" s="33"/>
      <c r="M54" s="33" t="s">
        <v>197</v>
      </c>
      <c r="N54" s="33" t="s">
        <v>197</v>
      </c>
      <c r="O54" s="33"/>
      <c r="P54" s="33"/>
      <c r="Q54" s="33"/>
      <c r="R54" s="33"/>
      <c r="S54" s="33"/>
      <c r="T54" s="33"/>
      <c r="U54" s="33" t="s">
        <v>197</v>
      </c>
      <c r="V54" s="33" t="s">
        <v>197</v>
      </c>
      <c r="W54" s="33"/>
      <c r="X54" s="33"/>
      <c r="Y54" s="33"/>
      <c r="Z54" s="33"/>
      <c r="AA54" s="33"/>
      <c r="AB54" s="33"/>
      <c r="AC54" s="33" t="s">
        <v>197</v>
      </c>
      <c r="AD54" s="33" t="s">
        <v>197</v>
      </c>
      <c r="AE54" s="33"/>
      <c r="AF54" s="33"/>
      <c r="AG54" s="33"/>
      <c r="AH54" s="33"/>
      <c r="AI54" s="33"/>
      <c r="AJ54" s="33"/>
      <c r="AK54" s="33" t="s">
        <v>197</v>
      </c>
      <c r="AL54" s="33" t="s">
        <v>197</v>
      </c>
      <c r="AM54" s="33" t="s">
        <v>197</v>
      </c>
      <c r="AN54" s="33" t="s">
        <v>197</v>
      </c>
      <c r="AO54" s="33" t="s">
        <v>197</v>
      </c>
      <c r="AP54" s="33" t="s">
        <v>197</v>
      </c>
      <c r="AQ54" s="33" t="s">
        <v>197</v>
      </c>
      <c r="AR54" s="33" t="s">
        <v>197</v>
      </c>
      <c r="AS54" s="33" t="s">
        <v>197</v>
      </c>
      <c r="AT54" s="33" t="s">
        <v>197</v>
      </c>
      <c r="AU54" s="33"/>
      <c r="AV54" s="33"/>
      <c r="AW54" s="33"/>
      <c r="AX54" s="33"/>
      <c r="AY54" s="33"/>
      <c r="AZ54" s="33"/>
      <c r="BA54" s="33"/>
      <c r="BB54" s="33"/>
      <c r="BC54" s="33" t="s">
        <v>197</v>
      </c>
      <c r="BD54" s="33" t="s">
        <v>197</v>
      </c>
      <c r="BE54" s="33"/>
      <c r="BF54" s="33"/>
      <c r="BG54" s="33"/>
      <c r="BH54" s="33"/>
      <c r="BI54" s="33"/>
      <c r="BJ54" s="33"/>
      <c r="BK54" s="33"/>
      <c r="BL54" s="33"/>
      <c r="BM54" s="33"/>
      <c r="BN54" s="33"/>
      <c r="BO54" s="33" t="s">
        <v>197</v>
      </c>
      <c r="BP54" s="33" t="s">
        <v>197</v>
      </c>
      <c r="BQ54" s="33"/>
      <c r="BR54" s="33"/>
      <c r="BS54" s="33"/>
      <c r="BT54" s="33"/>
      <c r="BU54" s="33"/>
      <c r="BV54" s="33"/>
      <c r="BW54" s="33"/>
      <c r="BX54" s="33"/>
      <c r="BY54" s="33"/>
      <c r="BZ54" s="33"/>
      <c r="CA54" s="33" t="s">
        <v>197</v>
      </c>
      <c r="CB54" s="33" t="s">
        <v>197</v>
      </c>
      <c r="CC54" s="33"/>
      <c r="CD54" s="33"/>
      <c r="CE54" s="33"/>
      <c r="CF54" s="33"/>
      <c r="CG54" s="33"/>
      <c r="CH54" s="33"/>
      <c r="CI54" s="33" t="s">
        <v>197</v>
      </c>
      <c r="CJ54" s="33" t="s">
        <v>197</v>
      </c>
      <c r="CK54" s="33" t="s">
        <v>197</v>
      </c>
      <c r="CL54" s="33" t="s">
        <v>197</v>
      </c>
      <c r="CM54" s="33" t="s">
        <v>197</v>
      </c>
      <c r="CN54" s="33" t="s">
        <v>197</v>
      </c>
      <c r="CO54" s="33" t="s">
        <v>197</v>
      </c>
      <c r="CP54" s="33" t="s">
        <v>197</v>
      </c>
      <c r="CQ54" s="33" t="s">
        <v>197</v>
      </c>
      <c r="CR54" s="33" t="s">
        <v>197</v>
      </c>
      <c r="CS54" s="33" t="s">
        <v>197</v>
      </c>
      <c r="CT54" s="33" t="s">
        <v>197</v>
      </c>
      <c r="CU54" s="33" t="s">
        <v>197</v>
      </c>
      <c r="CV54" s="33" t="s">
        <v>197</v>
      </c>
      <c r="CW54" s="33" t="s">
        <v>197</v>
      </c>
      <c r="CX54" s="33" t="s">
        <v>197</v>
      </c>
      <c r="CY54" s="33" t="s">
        <v>197</v>
      </c>
      <c r="CZ54" s="33" t="s">
        <v>197</v>
      </c>
      <c r="DA54" s="33" t="s">
        <v>197</v>
      </c>
      <c r="DB54" s="33" t="s">
        <v>197</v>
      </c>
      <c r="DC54" s="33" t="s">
        <v>197</v>
      </c>
      <c r="DD54" s="33" t="s">
        <v>197</v>
      </c>
      <c r="DE54" s="33" t="s">
        <v>197</v>
      </c>
      <c r="DF54" s="33" t="s">
        <v>197</v>
      </c>
    </row>
    <row r="55" spans="1:110" ht="18.75" hidden="1">
      <c r="A55" s="23" t="s">
        <v>179</v>
      </c>
      <c r="B55" s="31" t="s">
        <v>205</v>
      </c>
      <c r="C55" s="32" t="s">
        <v>205</v>
      </c>
      <c r="D55" s="33"/>
      <c r="E55" s="33" t="s">
        <v>197</v>
      </c>
      <c r="F55" s="33" t="s">
        <v>197</v>
      </c>
      <c r="G55" s="33"/>
      <c r="H55" s="33"/>
      <c r="I55" s="33"/>
      <c r="J55" s="33"/>
      <c r="K55" s="33"/>
      <c r="L55" s="33"/>
      <c r="M55" s="33" t="s">
        <v>197</v>
      </c>
      <c r="N55" s="33" t="s">
        <v>197</v>
      </c>
      <c r="O55" s="33"/>
      <c r="P55" s="33"/>
      <c r="Q55" s="33"/>
      <c r="R55" s="33"/>
      <c r="S55" s="33"/>
      <c r="T55" s="33"/>
      <c r="U55" s="33" t="s">
        <v>197</v>
      </c>
      <c r="V55" s="33" t="s">
        <v>197</v>
      </c>
      <c r="W55" s="33"/>
      <c r="X55" s="33"/>
      <c r="Y55" s="33"/>
      <c r="Z55" s="33"/>
      <c r="AA55" s="33"/>
      <c r="AB55" s="33"/>
      <c r="AC55" s="33" t="s">
        <v>197</v>
      </c>
      <c r="AD55" s="33" t="s">
        <v>197</v>
      </c>
      <c r="AE55" s="33"/>
      <c r="AF55" s="33"/>
      <c r="AG55" s="33"/>
      <c r="AH55" s="33"/>
      <c r="AI55" s="33"/>
      <c r="AJ55" s="33"/>
      <c r="AK55" s="33" t="s">
        <v>197</v>
      </c>
      <c r="AL55" s="33" t="s">
        <v>197</v>
      </c>
      <c r="AM55" s="33" t="s">
        <v>197</v>
      </c>
      <c r="AN55" s="33" t="s">
        <v>197</v>
      </c>
      <c r="AO55" s="33" t="s">
        <v>197</v>
      </c>
      <c r="AP55" s="33" t="s">
        <v>197</v>
      </c>
      <c r="AQ55" s="33" t="s">
        <v>197</v>
      </c>
      <c r="AR55" s="33" t="s">
        <v>197</v>
      </c>
      <c r="AS55" s="33" t="s">
        <v>197</v>
      </c>
      <c r="AT55" s="33" t="s">
        <v>197</v>
      </c>
      <c r="AU55" s="33"/>
      <c r="AV55" s="33"/>
      <c r="AW55" s="33"/>
      <c r="AX55" s="33"/>
      <c r="AY55" s="33"/>
      <c r="AZ55" s="33"/>
      <c r="BA55" s="33"/>
      <c r="BB55" s="33"/>
      <c r="BC55" s="33" t="s">
        <v>197</v>
      </c>
      <c r="BD55" s="33" t="s">
        <v>197</v>
      </c>
      <c r="BE55" s="33"/>
      <c r="BF55" s="33"/>
      <c r="BG55" s="33"/>
      <c r="BH55" s="33"/>
      <c r="BI55" s="33"/>
      <c r="BJ55" s="33"/>
      <c r="BK55" s="33"/>
      <c r="BL55" s="33"/>
      <c r="BM55" s="33"/>
      <c r="BN55" s="33"/>
      <c r="BO55" s="33" t="s">
        <v>197</v>
      </c>
      <c r="BP55" s="33" t="s">
        <v>197</v>
      </c>
      <c r="BQ55" s="33"/>
      <c r="BR55" s="33"/>
      <c r="BS55" s="33"/>
      <c r="BT55" s="33"/>
      <c r="BU55" s="33"/>
      <c r="BV55" s="33"/>
      <c r="BW55" s="33"/>
      <c r="BX55" s="33"/>
      <c r="BY55" s="33"/>
      <c r="BZ55" s="33"/>
      <c r="CA55" s="33" t="s">
        <v>197</v>
      </c>
      <c r="CB55" s="33" t="s">
        <v>197</v>
      </c>
      <c r="CC55" s="33"/>
      <c r="CD55" s="33"/>
      <c r="CE55" s="33"/>
      <c r="CF55" s="33"/>
      <c r="CG55" s="33"/>
      <c r="CH55" s="33"/>
      <c r="CI55" s="33" t="s">
        <v>197</v>
      </c>
      <c r="CJ55" s="33" t="s">
        <v>197</v>
      </c>
      <c r="CK55" s="33" t="s">
        <v>197</v>
      </c>
      <c r="CL55" s="33" t="s">
        <v>197</v>
      </c>
      <c r="CM55" s="33" t="s">
        <v>197</v>
      </c>
      <c r="CN55" s="33" t="s">
        <v>197</v>
      </c>
      <c r="CO55" s="33" t="s">
        <v>197</v>
      </c>
      <c r="CP55" s="33" t="s">
        <v>197</v>
      </c>
      <c r="CQ55" s="33" t="s">
        <v>197</v>
      </c>
      <c r="CR55" s="33" t="s">
        <v>197</v>
      </c>
      <c r="CS55" s="33" t="s">
        <v>197</v>
      </c>
      <c r="CT55" s="33" t="s">
        <v>197</v>
      </c>
      <c r="CU55" s="33" t="s">
        <v>197</v>
      </c>
      <c r="CV55" s="33" t="s">
        <v>197</v>
      </c>
      <c r="CW55" s="33" t="s">
        <v>197</v>
      </c>
      <c r="CX55" s="33" t="s">
        <v>197</v>
      </c>
      <c r="CY55" s="33" t="s">
        <v>197</v>
      </c>
      <c r="CZ55" s="33" t="s">
        <v>197</v>
      </c>
      <c r="DA55" s="33" t="s">
        <v>197</v>
      </c>
      <c r="DB55" s="33" t="s">
        <v>197</v>
      </c>
      <c r="DC55" s="33" t="s">
        <v>197</v>
      </c>
      <c r="DD55" s="33" t="s">
        <v>197</v>
      </c>
      <c r="DE55" s="33" t="s">
        <v>197</v>
      </c>
      <c r="DF55" s="33" t="s">
        <v>197</v>
      </c>
    </row>
    <row r="56" spans="1:110" ht="112.5">
      <c r="A56" s="19"/>
      <c r="B56" s="31" t="s">
        <v>214</v>
      </c>
      <c r="C56" s="32" t="s">
        <v>218</v>
      </c>
      <c r="D56" s="33" t="s">
        <v>178</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0</v>
      </c>
      <c r="BN56" s="33">
        <v>0</v>
      </c>
      <c r="BO56" s="33">
        <v>0</v>
      </c>
      <c r="BP56" s="33">
        <v>0</v>
      </c>
      <c r="BQ56" s="33">
        <v>0</v>
      </c>
      <c r="BR56" s="33">
        <v>0</v>
      </c>
      <c r="BS56" s="33">
        <v>0</v>
      </c>
      <c r="BT56" s="33">
        <v>0</v>
      </c>
      <c r="BU56" s="33">
        <v>0</v>
      </c>
      <c r="BV56" s="33">
        <v>0</v>
      </c>
      <c r="BW56" s="33">
        <v>0</v>
      </c>
      <c r="BX56" s="33">
        <v>0</v>
      </c>
      <c r="BY56" s="33">
        <v>0</v>
      </c>
      <c r="BZ56" s="33">
        <v>0</v>
      </c>
      <c r="CA56" s="33">
        <v>0</v>
      </c>
      <c r="CB56" s="33">
        <v>0</v>
      </c>
      <c r="CC56" s="33">
        <v>0</v>
      </c>
      <c r="CD56" s="33">
        <v>0</v>
      </c>
      <c r="CE56" s="33">
        <v>0</v>
      </c>
      <c r="CF56" s="33">
        <v>0</v>
      </c>
      <c r="CG56" s="33">
        <v>0</v>
      </c>
      <c r="CH56" s="33">
        <v>0</v>
      </c>
      <c r="CI56" s="33" t="s">
        <v>197</v>
      </c>
      <c r="CJ56" s="33" t="s">
        <v>197</v>
      </c>
      <c r="CK56" s="33">
        <v>0</v>
      </c>
      <c r="CL56" s="33">
        <v>0</v>
      </c>
      <c r="CM56" s="33">
        <v>0</v>
      </c>
      <c r="CN56" s="33">
        <v>0</v>
      </c>
      <c r="CO56" s="33" t="s">
        <v>197</v>
      </c>
      <c r="CP56" s="33" t="s">
        <v>197</v>
      </c>
      <c r="CQ56" s="33">
        <v>0</v>
      </c>
      <c r="CR56" s="33">
        <v>0</v>
      </c>
      <c r="CS56" s="33">
        <v>0</v>
      </c>
      <c r="CT56" s="33">
        <v>0</v>
      </c>
      <c r="CU56" s="33">
        <v>0</v>
      </c>
      <c r="CV56" s="33">
        <v>0</v>
      </c>
      <c r="CW56" s="33">
        <v>0</v>
      </c>
      <c r="CX56" s="33">
        <v>0</v>
      </c>
      <c r="CY56" s="33">
        <v>0</v>
      </c>
      <c r="CZ56" s="33">
        <v>0</v>
      </c>
      <c r="DA56" s="33">
        <v>0</v>
      </c>
      <c r="DB56" s="33">
        <v>0</v>
      </c>
      <c r="DC56" s="33">
        <v>0</v>
      </c>
      <c r="DD56" s="33">
        <v>0</v>
      </c>
      <c r="DE56" s="33">
        <v>0</v>
      </c>
      <c r="DF56" s="33">
        <v>0</v>
      </c>
    </row>
    <row r="57" spans="1:110" ht="18.75" hidden="1">
      <c r="A57" s="23" t="s">
        <v>179</v>
      </c>
      <c r="B57" s="31" t="s">
        <v>214</v>
      </c>
      <c r="C57" s="40" t="s">
        <v>204</v>
      </c>
      <c r="D57" s="33"/>
      <c r="E57" s="33" t="s">
        <v>197</v>
      </c>
      <c r="F57" s="33" t="s">
        <v>197</v>
      </c>
      <c r="G57" s="33"/>
      <c r="H57" s="33"/>
      <c r="I57" s="33"/>
      <c r="J57" s="33"/>
      <c r="K57" s="33"/>
      <c r="L57" s="33"/>
      <c r="M57" s="33" t="s">
        <v>197</v>
      </c>
      <c r="N57" s="33" t="s">
        <v>197</v>
      </c>
      <c r="O57" s="33"/>
      <c r="P57" s="33"/>
      <c r="Q57" s="33"/>
      <c r="R57" s="33"/>
      <c r="S57" s="33"/>
      <c r="T57" s="33"/>
      <c r="U57" s="33" t="s">
        <v>197</v>
      </c>
      <c r="V57" s="33" t="s">
        <v>197</v>
      </c>
      <c r="W57" s="33"/>
      <c r="X57" s="33"/>
      <c r="Y57" s="33"/>
      <c r="Z57" s="33"/>
      <c r="AA57" s="33"/>
      <c r="AB57" s="33"/>
      <c r="AC57" s="33" t="s">
        <v>197</v>
      </c>
      <c r="AD57" s="33" t="s">
        <v>197</v>
      </c>
      <c r="AE57" s="33"/>
      <c r="AF57" s="33"/>
      <c r="AG57" s="33"/>
      <c r="AH57" s="33"/>
      <c r="AI57" s="33"/>
      <c r="AJ57" s="33"/>
      <c r="AK57" s="33" t="s">
        <v>197</v>
      </c>
      <c r="AL57" s="33" t="s">
        <v>197</v>
      </c>
      <c r="AM57" s="33" t="s">
        <v>197</v>
      </c>
      <c r="AN57" s="33" t="s">
        <v>197</v>
      </c>
      <c r="AO57" s="33" t="s">
        <v>197</v>
      </c>
      <c r="AP57" s="33" t="s">
        <v>197</v>
      </c>
      <c r="AQ57" s="33" t="s">
        <v>197</v>
      </c>
      <c r="AR57" s="33" t="s">
        <v>197</v>
      </c>
      <c r="AS57" s="33" t="s">
        <v>197</v>
      </c>
      <c r="AT57" s="33" t="s">
        <v>197</v>
      </c>
      <c r="AU57" s="33"/>
      <c r="AV57" s="33"/>
      <c r="AW57" s="33"/>
      <c r="AX57" s="33"/>
      <c r="AY57" s="33"/>
      <c r="AZ57" s="33"/>
      <c r="BA57" s="33"/>
      <c r="BB57" s="33"/>
      <c r="BC57" s="33" t="s">
        <v>197</v>
      </c>
      <c r="BD57" s="33" t="s">
        <v>197</v>
      </c>
      <c r="BE57" s="33"/>
      <c r="BF57" s="33"/>
      <c r="BG57" s="33"/>
      <c r="BH57" s="33"/>
      <c r="BI57" s="33"/>
      <c r="BJ57" s="33"/>
      <c r="BK57" s="33"/>
      <c r="BL57" s="33"/>
      <c r="BM57" s="33"/>
      <c r="BN57" s="33"/>
      <c r="BO57" s="33" t="s">
        <v>197</v>
      </c>
      <c r="BP57" s="33" t="s">
        <v>197</v>
      </c>
      <c r="BQ57" s="33"/>
      <c r="BR57" s="33"/>
      <c r="BS57" s="33"/>
      <c r="BT57" s="33"/>
      <c r="BU57" s="33"/>
      <c r="BV57" s="33"/>
      <c r="BW57" s="33"/>
      <c r="BX57" s="33"/>
      <c r="BY57" s="33"/>
      <c r="BZ57" s="33"/>
      <c r="CA57" s="33" t="s">
        <v>197</v>
      </c>
      <c r="CB57" s="33" t="s">
        <v>197</v>
      </c>
      <c r="CC57" s="33"/>
      <c r="CD57" s="33"/>
      <c r="CE57" s="33"/>
      <c r="CF57" s="33"/>
      <c r="CG57" s="33"/>
      <c r="CH57" s="33"/>
      <c r="CI57" s="33" t="s">
        <v>197</v>
      </c>
      <c r="CJ57" s="33" t="s">
        <v>197</v>
      </c>
      <c r="CK57" s="33" t="s">
        <v>197</v>
      </c>
      <c r="CL57" s="33" t="s">
        <v>197</v>
      </c>
      <c r="CM57" s="33" t="s">
        <v>197</v>
      </c>
      <c r="CN57" s="33" t="s">
        <v>197</v>
      </c>
      <c r="CO57" s="33" t="s">
        <v>197</v>
      </c>
      <c r="CP57" s="33" t="s">
        <v>197</v>
      </c>
      <c r="CQ57" s="33" t="s">
        <v>197</v>
      </c>
      <c r="CR57" s="33" t="s">
        <v>197</v>
      </c>
      <c r="CS57" s="33" t="s">
        <v>197</v>
      </c>
      <c r="CT57" s="33" t="s">
        <v>197</v>
      </c>
      <c r="CU57" s="33" t="s">
        <v>197</v>
      </c>
      <c r="CV57" s="33" t="s">
        <v>197</v>
      </c>
      <c r="CW57" s="33" t="s">
        <v>197</v>
      </c>
      <c r="CX57" s="33" t="s">
        <v>197</v>
      </c>
      <c r="CY57" s="33" t="s">
        <v>197</v>
      </c>
      <c r="CZ57" s="33" t="s">
        <v>197</v>
      </c>
      <c r="DA57" s="33" t="s">
        <v>197</v>
      </c>
      <c r="DB57" s="33" t="s">
        <v>197</v>
      </c>
      <c r="DC57" s="33" t="s">
        <v>197</v>
      </c>
      <c r="DD57" s="33" t="s">
        <v>197</v>
      </c>
      <c r="DE57" s="33" t="s">
        <v>197</v>
      </c>
      <c r="DF57" s="33" t="s">
        <v>197</v>
      </c>
    </row>
    <row r="58" spans="1:110" ht="18.75" hidden="1">
      <c r="A58" s="23" t="s">
        <v>179</v>
      </c>
      <c r="B58" s="31" t="s">
        <v>214</v>
      </c>
      <c r="C58" s="40" t="s">
        <v>204</v>
      </c>
      <c r="D58" s="33"/>
      <c r="E58" s="33" t="s">
        <v>197</v>
      </c>
      <c r="F58" s="33" t="s">
        <v>197</v>
      </c>
      <c r="G58" s="33"/>
      <c r="H58" s="33"/>
      <c r="I58" s="33"/>
      <c r="J58" s="33"/>
      <c r="K58" s="33"/>
      <c r="L58" s="33"/>
      <c r="M58" s="33" t="s">
        <v>197</v>
      </c>
      <c r="N58" s="33" t="s">
        <v>197</v>
      </c>
      <c r="O58" s="33"/>
      <c r="P58" s="33"/>
      <c r="Q58" s="33"/>
      <c r="R58" s="33"/>
      <c r="S58" s="33"/>
      <c r="T58" s="33"/>
      <c r="U58" s="33" t="s">
        <v>197</v>
      </c>
      <c r="V58" s="33" t="s">
        <v>197</v>
      </c>
      <c r="W58" s="33"/>
      <c r="X58" s="33"/>
      <c r="Y58" s="33"/>
      <c r="Z58" s="33"/>
      <c r="AA58" s="33"/>
      <c r="AB58" s="33"/>
      <c r="AC58" s="33" t="s">
        <v>197</v>
      </c>
      <c r="AD58" s="33" t="s">
        <v>197</v>
      </c>
      <c r="AE58" s="33"/>
      <c r="AF58" s="33"/>
      <c r="AG58" s="33"/>
      <c r="AH58" s="33"/>
      <c r="AI58" s="33"/>
      <c r="AJ58" s="33"/>
      <c r="AK58" s="33" t="s">
        <v>197</v>
      </c>
      <c r="AL58" s="33" t="s">
        <v>197</v>
      </c>
      <c r="AM58" s="33" t="s">
        <v>197</v>
      </c>
      <c r="AN58" s="33" t="s">
        <v>197</v>
      </c>
      <c r="AO58" s="33" t="s">
        <v>197</v>
      </c>
      <c r="AP58" s="33" t="s">
        <v>197</v>
      </c>
      <c r="AQ58" s="33" t="s">
        <v>197</v>
      </c>
      <c r="AR58" s="33" t="s">
        <v>197</v>
      </c>
      <c r="AS58" s="33" t="s">
        <v>197</v>
      </c>
      <c r="AT58" s="33" t="s">
        <v>197</v>
      </c>
      <c r="AU58" s="33"/>
      <c r="AV58" s="33"/>
      <c r="AW58" s="33"/>
      <c r="AX58" s="33"/>
      <c r="AY58" s="33"/>
      <c r="AZ58" s="33"/>
      <c r="BA58" s="33"/>
      <c r="BB58" s="33"/>
      <c r="BC58" s="33" t="s">
        <v>197</v>
      </c>
      <c r="BD58" s="33" t="s">
        <v>197</v>
      </c>
      <c r="BE58" s="33"/>
      <c r="BF58" s="33"/>
      <c r="BG58" s="33"/>
      <c r="BH58" s="33"/>
      <c r="BI58" s="33"/>
      <c r="BJ58" s="33"/>
      <c r="BK58" s="33"/>
      <c r="BL58" s="33"/>
      <c r="BM58" s="33"/>
      <c r="BN58" s="33"/>
      <c r="BO58" s="33" t="s">
        <v>197</v>
      </c>
      <c r="BP58" s="33" t="s">
        <v>197</v>
      </c>
      <c r="BQ58" s="33"/>
      <c r="BR58" s="33"/>
      <c r="BS58" s="33"/>
      <c r="BT58" s="33"/>
      <c r="BU58" s="33"/>
      <c r="BV58" s="33"/>
      <c r="BW58" s="33"/>
      <c r="BX58" s="33"/>
      <c r="BY58" s="33"/>
      <c r="BZ58" s="33"/>
      <c r="CA58" s="33" t="s">
        <v>197</v>
      </c>
      <c r="CB58" s="33" t="s">
        <v>197</v>
      </c>
      <c r="CC58" s="33"/>
      <c r="CD58" s="33"/>
      <c r="CE58" s="33"/>
      <c r="CF58" s="33"/>
      <c r="CG58" s="33"/>
      <c r="CH58" s="33"/>
      <c r="CI58" s="33" t="s">
        <v>197</v>
      </c>
      <c r="CJ58" s="33" t="s">
        <v>197</v>
      </c>
      <c r="CK58" s="33" t="s">
        <v>197</v>
      </c>
      <c r="CL58" s="33" t="s">
        <v>197</v>
      </c>
      <c r="CM58" s="33" t="s">
        <v>197</v>
      </c>
      <c r="CN58" s="33" t="s">
        <v>197</v>
      </c>
      <c r="CO58" s="33" t="s">
        <v>197</v>
      </c>
      <c r="CP58" s="33" t="s">
        <v>197</v>
      </c>
      <c r="CQ58" s="33" t="s">
        <v>197</v>
      </c>
      <c r="CR58" s="33" t="s">
        <v>197</v>
      </c>
      <c r="CS58" s="33" t="s">
        <v>197</v>
      </c>
      <c r="CT58" s="33" t="s">
        <v>197</v>
      </c>
      <c r="CU58" s="33" t="s">
        <v>197</v>
      </c>
      <c r="CV58" s="33" t="s">
        <v>197</v>
      </c>
      <c r="CW58" s="33" t="s">
        <v>197</v>
      </c>
      <c r="CX58" s="33" t="s">
        <v>197</v>
      </c>
      <c r="CY58" s="33" t="s">
        <v>197</v>
      </c>
      <c r="CZ58" s="33" t="s">
        <v>197</v>
      </c>
      <c r="DA58" s="33" t="s">
        <v>197</v>
      </c>
      <c r="DB58" s="33" t="s">
        <v>197</v>
      </c>
      <c r="DC58" s="33" t="s">
        <v>197</v>
      </c>
      <c r="DD58" s="33" t="s">
        <v>197</v>
      </c>
      <c r="DE58" s="33" t="s">
        <v>197</v>
      </c>
      <c r="DF58" s="33" t="s">
        <v>197</v>
      </c>
    </row>
    <row r="59" spans="1:110" ht="18.75" hidden="1">
      <c r="A59" s="23" t="s">
        <v>179</v>
      </c>
      <c r="B59" s="31" t="s">
        <v>205</v>
      </c>
      <c r="C59" s="32" t="s">
        <v>205</v>
      </c>
      <c r="D59" s="33"/>
      <c r="E59" s="33" t="s">
        <v>197</v>
      </c>
      <c r="F59" s="33" t="s">
        <v>197</v>
      </c>
      <c r="G59" s="33"/>
      <c r="H59" s="33"/>
      <c r="I59" s="33"/>
      <c r="J59" s="33"/>
      <c r="K59" s="33"/>
      <c r="L59" s="33"/>
      <c r="M59" s="33" t="s">
        <v>197</v>
      </c>
      <c r="N59" s="33" t="s">
        <v>197</v>
      </c>
      <c r="O59" s="33"/>
      <c r="P59" s="33"/>
      <c r="Q59" s="33"/>
      <c r="R59" s="33"/>
      <c r="S59" s="33"/>
      <c r="T59" s="33"/>
      <c r="U59" s="33" t="s">
        <v>197</v>
      </c>
      <c r="V59" s="33" t="s">
        <v>197</v>
      </c>
      <c r="W59" s="33"/>
      <c r="X59" s="33"/>
      <c r="Y59" s="33"/>
      <c r="Z59" s="33"/>
      <c r="AA59" s="33"/>
      <c r="AB59" s="33"/>
      <c r="AC59" s="33" t="s">
        <v>197</v>
      </c>
      <c r="AD59" s="33" t="s">
        <v>197</v>
      </c>
      <c r="AE59" s="33"/>
      <c r="AF59" s="33"/>
      <c r="AG59" s="33"/>
      <c r="AH59" s="33"/>
      <c r="AI59" s="33"/>
      <c r="AJ59" s="33"/>
      <c r="AK59" s="33" t="s">
        <v>197</v>
      </c>
      <c r="AL59" s="33" t="s">
        <v>197</v>
      </c>
      <c r="AM59" s="33" t="s">
        <v>197</v>
      </c>
      <c r="AN59" s="33" t="s">
        <v>197</v>
      </c>
      <c r="AO59" s="33" t="s">
        <v>197</v>
      </c>
      <c r="AP59" s="33" t="s">
        <v>197</v>
      </c>
      <c r="AQ59" s="33" t="s">
        <v>197</v>
      </c>
      <c r="AR59" s="33" t="s">
        <v>197</v>
      </c>
      <c r="AS59" s="33" t="s">
        <v>197</v>
      </c>
      <c r="AT59" s="33" t="s">
        <v>197</v>
      </c>
      <c r="AU59" s="33"/>
      <c r="AV59" s="33"/>
      <c r="AW59" s="33"/>
      <c r="AX59" s="33"/>
      <c r="AY59" s="33"/>
      <c r="AZ59" s="33"/>
      <c r="BA59" s="33"/>
      <c r="BB59" s="33"/>
      <c r="BC59" s="33" t="s">
        <v>197</v>
      </c>
      <c r="BD59" s="33" t="s">
        <v>197</v>
      </c>
      <c r="BE59" s="33"/>
      <c r="BF59" s="33"/>
      <c r="BG59" s="33"/>
      <c r="BH59" s="33"/>
      <c r="BI59" s="33"/>
      <c r="BJ59" s="33"/>
      <c r="BK59" s="33"/>
      <c r="BL59" s="33"/>
      <c r="BM59" s="33"/>
      <c r="BN59" s="33"/>
      <c r="BO59" s="33" t="s">
        <v>197</v>
      </c>
      <c r="BP59" s="33" t="s">
        <v>197</v>
      </c>
      <c r="BQ59" s="33"/>
      <c r="BR59" s="33"/>
      <c r="BS59" s="33"/>
      <c r="BT59" s="33"/>
      <c r="BU59" s="33"/>
      <c r="BV59" s="33"/>
      <c r="BW59" s="33"/>
      <c r="BX59" s="33"/>
      <c r="BY59" s="33"/>
      <c r="BZ59" s="33"/>
      <c r="CA59" s="33" t="s">
        <v>197</v>
      </c>
      <c r="CB59" s="33" t="s">
        <v>197</v>
      </c>
      <c r="CC59" s="33"/>
      <c r="CD59" s="33"/>
      <c r="CE59" s="33"/>
      <c r="CF59" s="33"/>
      <c r="CG59" s="33"/>
      <c r="CH59" s="33"/>
      <c r="CI59" s="33" t="s">
        <v>197</v>
      </c>
      <c r="CJ59" s="33" t="s">
        <v>197</v>
      </c>
      <c r="CK59" s="33" t="s">
        <v>197</v>
      </c>
      <c r="CL59" s="33" t="s">
        <v>197</v>
      </c>
      <c r="CM59" s="33" t="s">
        <v>197</v>
      </c>
      <c r="CN59" s="33" t="s">
        <v>197</v>
      </c>
      <c r="CO59" s="33" t="s">
        <v>197</v>
      </c>
      <c r="CP59" s="33" t="s">
        <v>197</v>
      </c>
      <c r="CQ59" s="33" t="s">
        <v>197</v>
      </c>
      <c r="CR59" s="33" t="s">
        <v>197</v>
      </c>
      <c r="CS59" s="33" t="s">
        <v>197</v>
      </c>
      <c r="CT59" s="33" t="s">
        <v>197</v>
      </c>
      <c r="CU59" s="33" t="s">
        <v>197</v>
      </c>
      <c r="CV59" s="33" t="s">
        <v>197</v>
      </c>
      <c r="CW59" s="33" t="s">
        <v>197</v>
      </c>
      <c r="CX59" s="33" t="s">
        <v>197</v>
      </c>
      <c r="CY59" s="33" t="s">
        <v>197</v>
      </c>
      <c r="CZ59" s="33" t="s">
        <v>197</v>
      </c>
      <c r="DA59" s="33" t="s">
        <v>197</v>
      </c>
      <c r="DB59" s="33" t="s">
        <v>197</v>
      </c>
      <c r="DC59" s="33" t="s">
        <v>197</v>
      </c>
      <c r="DD59" s="33" t="s">
        <v>197</v>
      </c>
      <c r="DE59" s="33" t="s">
        <v>197</v>
      </c>
      <c r="DF59" s="33" t="s">
        <v>197</v>
      </c>
    </row>
    <row r="60" spans="1:110" ht="37.5">
      <c r="A60" s="19"/>
      <c r="B60" s="31" t="s">
        <v>219</v>
      </c>
      <c r="C60" s="32" t="s">
        <v>215</v>
      </c>
      <c r="D60" s="33" t="s">
        <v>178</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t="s">
        <v>197</v>
      </c>
      <c r="CJ60" s="33" t="s">
        <v>197</v>
      </c>
      <c r="CK60" s="33">
        <v>0</v>
      </c>
      <c r="CL60" s="33">
        <v>0</v>
      </c>
      <c r="CM60" s="33">
        <v>0</v>
      </c>
      <c r="CN60" s="33">
        <v>0</v>
      </c>
      <c r="CO60" s="33" t="s">
        <v>197</v>
      </c>
      <c r="CP60" s="33" t="s">
        <v>197</v>
      </c>
      <c r="CQ60" s="33">
        <v>0</v>
      </c>
      <c r="CR60" s="33">
        <v>0</v>
      </c>
      <c r="CS60" s="33">
        <v>0</v>
      </c>
      <c r="CT60" s="33">
        <v>0</v>
      </c>
      <c r="CU60" s="33">
        <v>0</v>
      </c>
      <c r="CV60" s="33">
        <v>0</v>
      </c>
      <c r="CW60" s="33">
        <v>0</v>
      </c>
      <c r="CX60" s="33">
        <v>0</v>
      </c>
      <c r="CY60" s="33">
        <v>0</v>
      </c>
      <c r="CZ60" s="33">
        <v>0</v>
      </c>
      <c r="DA60" s="33">
        <v>0</v>
      </c>
      <c r="DB60" s="33">
        <v>0</v>
      </c>
      <c r="DC60" s="33">
        <v>0</v>
      </c>
      <c r="DD60" s="33">
        <v>0</v>
      </c>
      <c r="DE60" s="33">
        <v>0</v>
      </c>
      <c r="DF60" s="33">
        <v>0</v>
      </c>
    </row>
    <row r="61" spans="1:110" ht="131.25">
      <c r="A61" s="19"/>
      <c r="B61" s="31" t="s">
        <v>219</v>
      </c>
      <c r="C61" s="32" t="s">
        <v>216</v>
      </c>
      <c r="D61" s="33" t="s">
        <v>178</v>
      </c>
      <c r="E61" s="33">
        <v>0</v>
      </c>
      <c r="F61" s="33">
        <v>0</v>
      </c>
      <c r="G61" s="33">
        <v>0</v>
      </c>
      <c r="H61" s="33">
        <v>0</v>
      </c>
      <c r="I61" s="33">
        <v>0</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c r="AA61" s="33">
        <v>0</v>
      </c>
      <c r="AB61" s="33">
        <v>0</v>
      </c>
      <c r="AC61" s="33">
        <v>0</v>
      </c>
      <c r="AD61" s="33">
        <v>0</v>
      </c>
      <c r="AE61" s="33">
        <v>0</v>
      </c>
      <c r="AF61" s="33">
        <v>0</v>
      </c>
      <c r="AG61" s="33">
        <v>0</v>
      </c>
      <c r="AH61" s="33">
        <v>0</v>
      </c>
      <c r="AI61" s="33">
        <v>0</v>
      </c>
      <c r="AJ61" s="33">
        <v>0</v>
      </c>
      <c r="AK61" s="33">
        <v>0</v>
      </c>
      <c r="AL61" s="33">
        <v>0</v>
      </c>
      <c r="AM61" s="33">
        <v>0</v>
      </c>
      <c r="AN61" s="33">
        <v>0</v>
      </c>
      <c r="AO61" s="33">
        <v>0</v>
      </c>
      <c r="AP61" s="33">
        <v>0</v>
      </c>
      <c r="AQ61" s="33">
        <v>0</v>
      </c>
      <c r="AR61" s="33">
        <v>0</v>
      </c>
      <c r="AS61" s="33">
        <v>0</v>
      </c>
      <c r="AT61" s="33">
        <v>0</v>
      </c>
      <c r="AU61" s="33">
        <v>0</v>
      </c>
      <c r="AV61" s="33">
        <v>0</v>
      </c>
      <c r="AW61" s="33">
        <v>0</v>
      </c>
      <c r="AX61" s="33">
        <v>0</v>
      </c>
      <c r="AY61" s="33">
        <v>0</v>
      </c>
      <c r="AZ61" s="33">
        <v>0</v>
      </c>
      <c r="BA61" s="33">
        <v>0</v>
      </c>
      <c r="BB61" s="33">
        <v>0</v>
      </c>
      <c r="BC61" s="33">
        <v>0</v>
      </c>
      <c r="BD61" s="33">
        <v>0</v>
      </c>
      <c r="BE61" s="33">
        <v>0</v>
      </c>
      <c r="BF61" s="33">
        <v>0</v>
      </c>
      <c r="BG61" s="33">
        <v>0</v>
      </c>
      <c r="BH61" s="33">
        <v>0</v>
      </c>
      <c r="BI61" s="33">
        <v>0</v>
      </c>
      <c r="BJ61" s="33">
        <v>0</v>
      </c>
      <c r="BK61" s="33">
        <v>0</v>
      </c>
      <c r="BL61" s="33">
        <v>0</v>
      </c>
      <c r="BM61" s="33">
        <v>0</v>
      </c>
      <c r="BN61" s="33">
        <v>0</v>
      </c>
      <c r="BO61" s="33">
        <v>0</v>
      </c>
      <c r="BP61" s="33">
        <v>0</v>
      </c>
      <c r="BQ61" s="33">
        <v>0</v>
      </c>
      <c r="BR61" s="33">
        <v>0</v>
      </c>
      <c r="BS61" s="33">
        <v>0</v>
      </c>
      <c r="BT61" s="33">
        <v>0</v>
      </c>
      <c r="BU61" s="33">
        <v>0</v>
      </c>
      <c r="BV61" s="33">
        <v>0</v>
      </c>
      <c r="BW61" s="33">
        <v>0</v>
      </c>
      <c r="BX61" s="33">
        <v>0</v>
      </c>
      <c r="BY61" s="33">
        <v>0</v>
      </c>
      <c r="BZ61" s="33">
        <v>0</v>
      </c>
      <c r="CA61" s="33">
        <v>0</v>
      </c>
      <c r="CB61" s="33">
        <v>0</v>
      </c>
      <c r="CC61" s="33">
        <v>0</v>
      </c>
      <c r="CD61" s="33">
        <v>0</v>
      </c>
      <c r="CE61" s="33">
        <v>0</v>
      </c>
      <c r="CF61" s="33">
        <v>0</v>
      </c>
      <c r="CG61" s="33">
        <v>0</v>
      </c>
      <c r="CH61" s="33">
        <v>0</v>
      </c>
      <c r="CI61" s="33" t="s">
        <v>197</v>
      </c>
      <c r="CJ61" s="33" t="s">
        <v>197</v>
      </c>
      <c r="CK61" s="33">
        <v>0</v>
      </c>
      <c r="CL61" s="33">
        <v>0</v>
      </c>
      <c r="CM61" s="33">
        <v>0</v>
      </c>
      <c r="CN61" s="33">
        <v>0</v>
      </c>
      <c r="CO61" s="33" t="s">
        <v>197</v>
      </c>
      <c r="CP61" s="33" t="s">
        <v>197</v>
      </c>
      <c r="CQ61" s="33">
        <v>0</v>
      </c>
      <c r="CR61" s="33">
        <v>0</v>
      </c>
      <c r="CS61" s="33">
        <v>0</v>
      </c>
      <c r="CT61" s="33">
        <v>0</v>
      </c>
      <c r="CU61" s="33">
        <v>0</v>
      </c>
      <c r="CV61" s="33">
        <v>0</v>
      </c>
      <c r="CW61" s="33">
        <v>0</v>
      </c>
      <c r="CX61" s="33">
        <v>0</v>
      </c>
      <c r="CY61" s="33">
        <v>0</v>
      </c>
      <c r="CZ61" s="33">
        <v>0</v>
      </c>
      <c r="DA61" s="33">
        <v>0</v>
      </c>
      <c r="DB61" s="33">
        <v>0</v>
      </c>
      <c r="DC61" s="33">
        <v>0</v>
      </c>
      <c r="DD61" s="33">
        <v>0</v>
      </c>
      <c r="DE61" s="33">
        <v>0</v>
      </c>
      <c r="DF61" s="33">
        <v>0</v>
      </c>
    </row>
    <row r="62" spans="1:110" ht="18.75" hidden="1">
      <c r="A62" s="23" t="s">
        <v>179</v>
      </c>
      <c r="B62" s="31" t="s">
        <v>219</v>
      </c>
      <c r="C62" s="40" t="s">
        <v>204</v>
      </c>
      <c r="D62" s="33"/>
      <c r="E62" s="33" t="s">
        <v>197</v>
      </c>
      <c r="F62" s="33" t="s">
        <v>197</v>
      </c>
      <c r="G62" s="33"/>
      <c r="H62" s="33"/>
      <c r="I62" s="33"/>
      <c r="J62" s="33"/>
      <c r="K62" s="33"/>
      <c r="L62" s="33"/>
      <c r="M62" s="33" t="s">
        <v>197</v>
      </c>
      <c r="N62" s="33" t="s">
        <v>197</v>
      </c>
      <c r="O62" s="33"/>
      <c r="P62" s="33"/>
      <c r="Q62" s="33"/>
      <c r="R62" s="33"/>
      <c r="S62" s="33"/>
      <c r="T62" s="33"/>
      <c r="U62" s="33" t="s">
        <v>197</v>
      </c>
      <c r="V62" s="33" t="s">
        <v>197</v>
      </c>
      <c r="W62" s="33"/>
      <c r="X62" s="33"/>
      <c r="Y62" s="33"/>
      <c r="Z62" s="33"/>
      <c r="AA62" s="33"/>
      <c r="AB62" s="33"/>
      <c r="AC62" s="33" t="s">
        <v>197</v>
      </c>
      <c r="AD62" s="33" t="s">
        <v>197</v>
      </c>
      <c r="AE62" s="33"/>
      <c r="AF62" s="33"/>
      <c r="AG62" s="33"/>
      <c r="AH62" s="33"/>
      <c r="AI62" s="33"/>
      <c r="AJ62" s="33"/>
      <c r="AK62" s="33" t="s">
        <v>197</v>
      </c>
      <c r="AL62" s="33" t="s">
        <v>197</v>
      </c>
      <c r="AM62" s="33" t="s">
        <v>197</v>
      </c>
      <c r="AN62" s="33" t="s">
        <v>197</v>
      </c>
      <c r="AO62" s="33" t="s">
        <v>197</v>
      </c>
      <c r="AP62" s="33" t="s">
        <v>197</v>
      </c>
      <c r="AQ62" s="33" t="s">
        <v>197</v>
      </c>
      <c r="AR62" s="33" t="s">
        <v>197</v>
      </c>
      <c r="AS62" s="33" t="s">
        <v>197</v>
      </c>
      <c r="AT62" s="33" t="s">
        <v>197</v>
      </c>
      <c r="AU62" s="33"/>
      <c r="AV62" s="33"/>
      <c r="AW62" s="33"/>
      <c r="AX62" s="33"/>
      <c r="AY62" s="33"/>
      <c r="AZ62" s="33"/>
      <c r="BA62" s="33"/>
      <c r="BB62" s="33"/>
      <c r="BC62" s="33" t="s">
        <v>197</v>
      </c>
      <c r="BD62" s="33" t="s">
        <v>197</v>
      </c>
      <c r="BE62" s="33"/>
      <c r="BF62" s="33"/>
      <c r="BG62" s="33"/>
      <c r="BH62" s="33"/>
      <c r="BI62" s="33"/>
      <c r="BJ62" s="33"/>
      <c r="BK62" s="33"/>
      <c r="BL62" s="33"/>
      <c r="BM62" s="33"/>
      <c r="BN62" s="33"/>
      <c r="BO62" s="33" t="s">
        <v>197</v>
      </c>
      <c r="BP62" s="33" t="s">
        <v>197</v>
      </c>
      <c r="BQ62" s="33"/>
      <c r="BR62" s="33"/>
      <c r="BS62" s="33"/>
      <c r="BT62" s="33"/>
      <c r="BU62" s="33"/>
      <c r="BV62" s="33"/>
      <c r="BW62" s="33"/>
      <c r="BX62" s="33"/>
      <c r="BY62" s="33"/>
      <c r="BZ62" s="33"/>
      <c r="CA62" s="33" t="s">
        <v>197</v>
      </c>
      <c r="CB62" s="33" t="s">
        <v>197</v>
      </c>
      <c r="CC62" s="33"/>
      <c r="CD62" s="33"/>
      <c r="CE62" s="33"/>
      <c r="CF62" s="33"/>
      <c r="CG62" s="33"/>
      <c r="CH62" s="33"/>
      <c r="CI62" s="33" t="s">
        <v>197</v>
      </c>
      <c r="CJ62" s="33" t="s">
        <v>197</v>
      </c>
      <c r="CK62" s="33" t="s">
        <v>197</v>
      </c>
      <c r="CL62" s="33" t="s">
        <v>197</v>
      </c>
      <c r="CM62" s="33" t="s">
        <v>197</v>
      </c>
      <c r="CN62" s="33" t="s">
        <v>197</v>
      </c>
      <c r="CO62" s="33" t="s">
        <v>197</v>
      </c>
      <c r="CP62" s="33" t="s">
        <v>197</v>
      </c>
      <c r="CQ62" s="33" t="s">
        <v>197</v>
      </c>
      <c r="CR62" s="33" t="s">
        <v>197</v>
      </c>
      <c r="CS62" s="33" t="s">
        <v>197</v>
      </c>
      <c r="CT62" s="33" t="s">
        <v>197</v>
      </c>
      <c r="CU62" s="33" t="s">
        <v>197</v>
      </c>
      <c r="CV62" s="33" t="s">
        <v>197</v>
      </c>
      <c r="CW62" s="33" t="s">
        <v>197</v>
      </c>
      <c r="CX62" s="33" t="s">
        <v>197</v>
      </c>
      <c r="CY62" s="33" t="s">
        <v>197</v>
      </c>
      <c r="CZ62" s="33" t="s">
        <v>197</v>
      </c>
      <c r="DA62" s="33" t="s">
        <v>197</v>
      </c>
      <c r="DB62" s="33" t="s">
        <v>197</v>
      </c>
      <c r="DC62" s="33" t="s">
        <v>197</v>
      </c>
      <c r="DD62" s="33" t="s">
        <v>197</v>
      </c>
      <c r="DE62" s="33" t="s">
        <v>197</v>
      </c>
      <c r="DF62" s="33" t="s">
        <v>197</v>
      </c>
    </row>
    <row r="63" spans="1:110" ht="18.75" hidden="1">
      <c r="A63" s="23" t="s">
        <v>179</v>
      </c>
      <c r="B63" s="31" t="s">
        <v>219</v>
      </c>
      <c r="C63" s="40" t="s">
        <v>204</v>
      </c>
      <c r="D63" s="33"/>
      <c r="E63" s="33" t="s">
        <v>197</v>
      </c>
      <c r="F63" s="33" t="s">
        <v>197</v>
      </c>
      <c r="G63" s="33"/>
      <c r="H63" s="33"/>
      <c r="I63" s="33"/>
      <c r="J63" s="33"/>
      <c r="K63" s="33"/>
      <c r="L63" s="33"/>
      <c r="M63" s="33" t="s">
        <v>197</v>
      </c>
      <c r="N63" s="33" t="s">
        <v>197</v>
      </c>
      <c r="O63" s="33"/>
      <c r="P63" s="33"/>
      <c r="Q63" s="33"/>
      <c r="R63" s="33"/>
      <c r="S63" s="33"/>
      <c r="T63" s="33"/>
      <c r="U63" s="33" t="s">
        <v>197</v>
      </c>
      <c r="V63" s="33" t="s">
        <v>197</v>
      </c>
      <c r="W63" s="33"/>
      <c r="X63" s="33"/>
      <c r="Y63" s="33"/>
      <c r="Z63" s="33"/>
      <c r="AA63" s="33"/>
      <c r="AB63" s="33"/>
      <c r="AC63" s="33" t="s">
        <v>197</v>
      </c>
      <c r="AD63" s="33" t="s">
        <v>197</v>
      </c>
      <c r="AE63" s="33"/>
      <c r="AF63" s="33"/>
      <c r="AG63" s="33"/>
      <c r="AH63" s="33"/>
      <c r="AI63" s="33"/>
      <c r="AJ63" s="33"/>
      <c r="AK63" s="33" t="s">
        <v>197</v>
      </c>
      <c r="AL63" s="33" t="s">
        <v>197</v>
      </c>
      <c r="AM63" s="33" t="s">
        <v>197</v>
      </c>
      <c r="AN63" s="33" t="s">
        <v>197</v>
      </c>
      <c r="AO63" s="33" t="s">
        <v>197</v>
      </c>
      <c r="AP63" s="33" t="s">
        <v>197</v>
      </c>
      <c r="AQ63" s="33" t="s">
        <v>197</v>
      </c>
      <c r="AR63" s="33" t="s">
        <v>197</v>
      </c>
      <c r="AS63" s="33" t="s">
        <v>197</v>
      </c>
      <c r="AT63" s="33" t="s">
        <v>197</v>
      </c>
      <c r="AU63" s="33"/>
      <c r="AV63" s="33"/>
      <c r="AW63" s="33"/>
      <c r="AX63" s="33"/>
      <c r="AY63" s="33"/>
      <c r="AZ63" s="33"/>
      <c r="BA63" s="33"/>
      <c r="BB63" s="33"/>
      <c r="BC63" s="33" t="s">
        <v>197</v>
      </c>
      <c r="BD63" s="33" t="s">
        <v>197</v>
      </c>
      <c r="BE63" s="33"/>
      <c r="BF63" s="33"/>
      <c r="BG63" s="33"/>
      <c r="BH63" s="33"/>
      <c r="BI63" s="33"/>
      <c r="BJ63" s="33"/>
      <c r="BK63" s="33"/>
      <c r="BL63" s="33"/>
      <c r="BM63" s="33"/>
      <c r="BN63" s="33"/>
      <c r="BO63" s="33" t="s">
        <v>197</v>
      </c>
      <c r="BP63" s="33" t="s">
        <v>197</v>
      </c>
      <c r="BQ63" s="33"/>
      <c r="BR63" s="33"/>
      <c r="BS63" s="33"/>
      <c r="BT63" s="33"/>
      <c r="BU63" s="33"/>
      <c r="BV63" s="33"/>
      <c r="BW63" s="33"/>
      <c r="BX63" s="33"/>
      <c r="BY63" s="33"/>
      <c r="BZ63" s="33"/>
      <c r="CA63" s="33" t="s">
        <v>197</v>
      </c>
      <c r="CB63" s="33" t="s">
        <v>197</v>
      </c>
      <c r="CC63" s="33"/>
      <c r="CD63" s="33"/>
      <c r="CE63" s="33"/>
      <c r="CF63" s="33"/>
      <c r="CG63" s="33"/>
      <c r="CH63" s="33"/>
      <c r="CI63" s="33" t="s">
        <v>197</v>
      </c>
      <c r="CJ63" s="33" t="s">
        <v>197</v>
      </c>
      <c r="CK63" s="33" t="s">
        <v>197</v>
      </c>
      <c r="CL63" s="33" t="s">
        <v>197</v>
      </c>
      <c r="CM63" s="33" t="s">
        <v>197</v>
      </c>
      <c r="CN63" s="33" t="s">
        <v>197</v>
      </c>
      <c r="CO63" s="33" t="s">
        <v>197</v>
      </c>
      <c r="CP63" s="33" t="s">
        <v>197</v>
      </c>
      <c r="CQ63" s="33" t="s">
        <v>197</v>
      </c>
      <c r="CR63" s="33" t="s">
        <v>197</v>
      </c>
      <c r="CS63" s="33" t="s">
        <v>197</v>
      </c>
      <c r="CT63" s="33" t="s">
        <v>197</v>
      </c>
      <c r="CU63" s="33" t="s">
        <v>197</v>
      </c>
      <c r="CV63" s="33" t="s">
        <v>197</v>
      </c>
      <c r="CW63" s="33" t="s">
        <v>197</v>
      </c>
      <c r="CX63" s="33" t="s">
        <v>197</v>
      </c>
      <c r="CY63" s="33" t="s">
        <v>197</v>
      </c>
      <c r="CZ63" s="33" t="s">
        <v>197</v>
      </c>
      <c r="DA63" s="33" t="s">
        <v>197</v>
      </c>
      <c r="DB63" s="33" t="s">
        <v>197</v>
      </c>
      <c r="DC63" s="33" t="s">
        <v>197</v>
      </c>
      <c r="DD63" s="33" t="s">
        <v>197</v>
      </c>
      <c r="DE63" s="33" t="s">
        <v>197</v>
      </c>
      <c r="DF63" s="33" t="s">
        <v>197</v>
      </c>
    </row>
    <row r="64" spans="1:110" ht="18.75" hidden="1">
      <c r="A64" s="23" t="s">
        <v>179</v>
      </c>
      <c r="B64" s="31" t="s">
        <v>205</v>
      </c>
      <c r="C64" s="32" t="s">
        <v>205</v>
      </c>
      <c r="D64" s="33"/>
      <c r="E64" s="33" t="s">
        <v>197</v>
      </c>
      <c r="F64" s="33" t="s">
        <v>197</v>
      </c>
      <c r="G64" s="33"/>
      <c r="H64" s="33"/>
      <c r="I64" s="33"/>
      <c r="J64" s="33"/>
      <c r="K64" s="33"/>
      <c r="L64" s="33"/>
      <c r="M64" s="33" t="s">
        <v>197</v>
      </c>
      <c r="N64" s="33" t="s">
        <v>197</v>
      </c>
      <c r="O64" s="33"/>
      <c r="P64" s="33"/>
      <c r="Q64" s="33"/>
      <c r="R64" s="33"/>
      <c r="S64" s="33"/>
      <c r="T64" s="33"/>
      <c r="U64" s="33" t="s">
        <v>197</v>
      </c>
      <c r="V64" s="33" t="s">
        <v>197</v>
      </c>
      <c r="W64" s="33"/>
      <c r="X64" s="33"/>
      <c r="Y64" s="33"/>
      <c r="Z64" s="33"/>
      <c r="AA64" s="33"/>
      <c r="AB64" s="33"/>
      <c r="AC64" s="33" t="s">
        <v>197</v>
      </c>
      <c r="AD64" s="33" t="s">
        <v>197</v>
      </c>
      <c r="AE64" s="33"/>
      <c r="AF64" s="33"/>
      <c r="AG64" s="33"/>
      <c r="AH64" s="33"/>
      <c r="AI64" s="33"/>
      <c r="AJ64" s="33"/>
      <c r="AK64" s="33" t="s">
        <v>197</v>
      </c>
      <c r="AL64" s="33" t="s">
        <v>197</v>
      </c>
      <c r="AM64" s="33" t="s">
        <v>197</v>
      </c>
      <c r="AN64" s="33" t="s">
        <v>197</v>
      </c>
      <c r="AO64" s="33" t="s">
        <v>197</v>
      </c>
      <c r="AP64" s="33" t="s">
        <v>197</v>
      </c>
      <c r="AQ64" s="33" t="s">
        <v>197</v>
      </c>
      <c r="AR64" s="33" t="s">
        <v>197</v>
      </c>
      <c r="AS64" s="33" t="s">
        <v>197</v>
      </c>
      <c r="AT64" s="33" t="s">
        <v>197</v>
      </c>
      <c r="AU64" s="33"/>
      <c r="AV64" s="33"/>
      <c r="AW64" s="33"/>
      <c r="AX64" s="33"/>
      <c r="AY64" s="33"/>
      <c r="AZ64" s="33"/>
      <c r="BA64" s="33"/>
      <c r="BB64" s="33"/>
      <c r="BC64" s="33" t="s">
        <v>197</v>
      </c>
      <c r="BD64" s="33" t="s">
        <v>197</v>
      </c>
      <c r="BE64" s="33"/>
      <c r="BF64" s="33"/>
      <c r="BG64" s="33"/>
      <c r="BH64" s="33"/>
      <c r="BI64" s="33"/>
      <c r="BJ64" s="33"/>
      <c r="BK64" s="33"/>
      <c r="BL64" s="33"/>
      <c r="BM64" s="33"/>
      <c r="BN64" s="33"/>
      <c r="BO64" s="33" t="s">
        <v>197</v>
      </c>
      <c r="BP64" s="33" t="s">
        <v>197</v>
      </c>
      <c r="BQ64" s="33"/>
      <c r="BR64" s="33"/>
      <c r="BS64" s="33"/>
      <c r="BT64" s="33"/>
      <c r="BU64" s="33"/>
      <c r="BV64" s="33"/>
      <c r="BW64" s="33"/>
      <c r="BX64" s="33"/>
      <c r="BY64" s="33"/>
      <c r="BZ64" s="33"/>
      <c r="CA64" s="33" t="s">
        <v>197</v>
      </c>
      <c r="CB64" s="33" t="s">
        <v>197</v>
      </c>
      <c r="CC64" s="33"/>
      <c r="CD64" s="33"/>
      <c r="CE64" s="33"/>
      <c r="CF64" s="33"/>
      <c r="CG64" s="33"/>
      <c r="CH64" s="33"/>
      <c r="CI64" s="33" t="s">
        <v>197</v>
      </c>
      <c r="CJ64" s="33" t="s">
        <v>197</v>
      </c>
      <c r="CK64" s="33" t="s">
        <v>197</v>
      </c>
      <c r="CL64" s="33" t="s">
        <v>197</v>
      </c>
      <c r="CM64" s="33" t="s">
        <v>197</v>
      </c>
      <c r="CN64" s="33" t="s">
        <v>197</v>
      </c>
      <c r="CO64" s="33" t="s">
        <v>197</v>
      </c>
      <c r="CP64" s="33" t="s">
        <v>197</v>
      </c>
      <c r="CQ64" s="33" t="s">
        <v>197</v>
      </c>
      <c r="CR64" s="33" t="s">
        <v>197</v>
      </c>
      <c r="CS64" s="33" t="s">
        <v>197</v>
      </c>
      <c r="CT64" s="33" t="s">
        <v>197</v>
      </c>
      <c r="CU64" s="33" t="s">
        <v>197</v>
      </c>
      <c r="CV64" s="33" t="s">
        <v>197</v>
      </c>
      <c r="CW64" s="33" t="s">
        <v>197</v>
      </c>
      <c r="CX64" s="33" t="s">
        <v>197</v>
      </c>
      <c r="CY64" s="33" t="s">
        <v>197</v>
      </c>
      <c r="CZ64" s="33" t="s">
        <v>197</v>
      </c>
      <c r="DA64" s="33" t="s">
        <v>197</v>
      </c>
      <c r="DB64" s="33" t="s">
        <v>197</v>
      </c>
      <c r="DC64" s="33" t="s">
        <v>197</v>
      </c>
      <c r="DD64" s="33" t="s">
        <v>197</v>
      </c>
      <c r="DE64" s="33" t="s">
        <v>197</v>
      </c>
      <c r="DF64" s="33" t="s">
        <v>197</v>
      </c>
    </row>
    <row r="65" spans="1:110" ht="112.5">
      <c r="A65" s="19"/>
      <c r="B65" s="31" t="s">
        <v>219</v>
      </c>
      <c r="C65" s="32" t="s">
        <v>217</v>
      </c>
      <c r="D65" s="33" t="s">
        <v>178</v>
      </c>
      <c r="E65" s="33">
        <v>0</v>
      </c>
      <c r="F65" s="33">
        <v>0</v>
      </c>
      <c r="G65" s="33">
        <v>0</v>
      </c>
      <c r="H65" s="33">
        <v>0</v>
      </c>
      <c r="I65" s="33">
        <v>0</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0</v>
      </c>
      <c r="BK65" s="33">
        <v>0</v>
      </c>
      <c r="BL65" s="33">
        <v>0</v>
      </c>
      <c r="BM65" s="33">
        <v>0</v>
      </c>
      <c r="BN65" s="33">
        <v>0</v>
      </c>
      <c r="BO65" s="33">
        <v>0</v>
      </c>
      <c r="BP65" s="33">
        <v>0</v>
      </c>
      <c r="BQ65" s="33">
        <v>0</v>
      </c>
      <c r="BR65" s="33">
        <v>0</v>
      </c>
      <c r="BS65" s="33">
        <v>0</v>
      </c>
      <c r="BT65" s="33">
        <v>0</v>
      </c>
      <c r="BU65" s="33">
        <v>0</v>
      </c>
      <c r="BV65" s="33">
        <v>0</v>
      </c>
      <c r="BW65" s="33">
        <v>0</v>
      </c>
      <c r="BX65" s="33">
        <v>0</v>
      </c>
      <c r="BY65" s="33">
        <v>0</v>
      </c>
      <c r="BZ65" s="33">
        <v>0</v>
      </c>
      <c r="CA65" s="33">
        <v>0</v>
      </c>
      <c r="CB65" s="33">
        <v>0</v>
      </c>
      <c r="CC65" s="33">
        <v>0</v>
      </c>
      <c r="CD65" s="33">
        <v>0</v>
      </c>
      <c r="CE65" s="33">
        <v>0</v>
      </c>
      <c r="CF65" s="33">
        <v>0</v>
      </c>
      <c r="CG65" s="33">
        <v>0</v>
      </c>
      <c r="CH65" s="33">
        <v>0</v>
      </c>
      <c r="CI65" s="33" t="s">
        <v>197</v>
      </c>
      <c r="CJ65" s="33" t="s">
        <v>197</v>
      </c>
      <c r="CK65" s="33">
        <v>0</v>
      </c>
      <c r="CL65" s="33">
        <v>0</v>
      </c>
      <c r="CM65" s="33">
        <v>0</v>
      </c>
      <c r="CN65" s="33">
        <v>0</v>
      </c>
      <c r="CO65" s="33" t="s">
        <v>197</v>
      </c>
      <c r="CP65" s="33" t="s">
        <v>197</v>
      </c>
      <c r="CQ65" s="33">
        <v>0</v>
      </c>
      <c r="CR65" s="33">
        <v>0</v>
      </c>
      <c r="CS65" s="33">
        <v>0</v>
      </c>
      <c r="CT65" s="33">
        <v>0</v>
      </c>
      <c r="CU65" s="33">
        <v>0</v>
      </c>
      <c r="CV65" s="33">
        <v>0</v>
      </c>
      <c r="CW65" s="33">
        <v>0</v>
      </c>
      <c r="CX65" s="33">
        <v>0</v>
      </c>
      <c r="CY65" s="33">
        <v>0</v>
      </c>
      <c r="CZ65" s="33">
        <v>0</v>
      </c>
      <c r="DA65" s="33">
        <v>0</v>
      </c>
      <c r="DB65" s="33">
        <v>0</v>
      </c>
      <c r="DC65" s="33">
        <v>0</v>
      </c>
      <c r="DD65" s="33">
        <v>0</v>
      </c>
      <c r="DE65" s="33">
        <v>0</v>
      </c>
      <c r="DF65" s="33">
        <v>0</v>
      </c>
    </row>
    <row r="66" spans="1:110" ht="18.75" hidden="1">
      <c r="A66" s="23" t="s">
        <v>179</v>
      </c>
      <c r="B66" s="31" t="s">
        <v>219</v>
      </c>
      <c r="C66" s="40" t="s">
        <v>204</v>
      </c>
      <c r="D66" s="33"/>
      <c r="E66" s="33" t="s">
        <v>197</v>
      </c>
      <c r="F66" s="33" t="s">
        <v>197</v>
      </c>
      <c r="G66" s="33"/>
      <c r="H66" s="33"/>
      <c r="I66" s="33"/>
      <c r="J66" s="33"/>
      <c r="K66" s="33"/>
      <c r="L66" s="33"/>
      <c r="M66" s="33" t="s">
        <v>197</v>
      </c>
      <c r="N66" s="33" t="s">
        <v>197</v>
      </c>
      <c r="O66" s="33"/>
      <c r="P66" s="33"/>
      <c r="Q66" s="33"/>
      <c r="R66" s="33"/>
      <c r="S66" s="33"/>
      <c r="T66" s="33"/>
      <c r="U66" s="33" t="s">
        <v>197</v>
      </c>
      <c r="V66" s="33" t="s">
        <v>197</v>
      </c>
      <c r="W66" s="33"/>
      <c r="X66" s="33"/>
      <c r="Y66" s="33"/>
      <c r="Z66" s="33"/>
      <c r="AA66" s="33"/>
      <c r="AB66" s="33"/>
      <c r="AC66" s="33" t="s">
        <v>197</v>
      </c>
      <c r="AD66" s="33" t="s">
        <v>197</v>
      </c>
      <c r="AE66" s="33"/>
      <c r="AF66" s="33"/>
      <c r="AG66" s="33"/>
      <c r="AH66" s="33"/>
      <c r="AI66" s="33"/>
      <c r="AJ66" s="33"/>
      <c r="AK66" s="33" t="s">
        <v>197</v>
      </c>
      <c r="AL66" s="33" t="s">
        <v>197</v>
      </c>
      <c r="AM66" s="33" t="s">
        <v>197</v>
      </c>
      <c r="AN66" s="33" t="s">
        <v>197</v>
      </c>
      <c r="AO66" s="33" t="s">
        <v>197</v>
      </c>
      <c r="AP66" s="33" t="s">
        <v>197</v>
      </c>
      <c r="AQ66" s="33" t="s">
        <v>197</v>
      </c>
      <c r="AR66" s="33" t="s">
        <v>197</v>
      </c>
      <c r="AS66" s="33" t="s">
        <v>197</v>
      </c>
      <c r="AT66" s="33" t="s">
        <v>197</v>
      </c>
      <c r="AU66" s="33"/>
      <c r="AV66" s="33"/>
      <c r="AW66" s="33"/>
      <c r="AX66" s="33"/>
      <c r="AY66" s="33"/>
      <c r="AZ66" s="33"/>
      <c r="BA66" s="33"/>
      <c r="BB66" s="33"/>
      <c r="BC66" s="33" t="s">
        <v>197</v>
      </c>
      <c r="BD66" s="33" t="s">
        <v>197</v>
      </c>
      <c r="BE66" s="33"/>
      <c r="BF66" s="33"/>
      <c r="BG66" s="33"/>
      <c r="BH66" s="33"/>
      <c r="BI66" s="33"/>
      <c r="BJ66" s="33"/>
      <c r="BK66" s="33"/>
      <c r="BL66" s="33"/>
      <c r="BM66" s="33"/>
      <c r="BN66" s="33"/>
      <c r="BO66" s="33" t="s">
        <v>197</v>
      </c>
      <c r="BP66" s="33" t="s">
        <v>197</v>
      </c>
      <c r="BQ66" s="33"/>
      <c r="BR66" s="33"/>
      <c r="BS66" s="33"/>
      <c r="BT66" s="33"/>
      <c r="BU66" s="33"/>
      <c r="BV66" s="33"/>
      <c r="BW66" s="33"/>
      <c r="BX66" s="33"/>
      <c r="BY66" s="33"/>
      <c r="BZ66" s="33"/>
      <c r="CA66" s="33" t="s">
        <v>197</v>
      </c>
      <c r="CB66" s="33" t="s">
        <v>197</v>
      </c>
      <c r="CC66" s="33"/>
      <c r="CD66" s="33"/>
      <c r="CE66" s="33"/>
      <c r="CF66" s="33"/>
      <c r="CG66" s="33"/>
      <c r="CH66" s="33"/>
      <c r="CI66" s="33" t="s">
        <v>197</v>
      </c>
      <c r="CJ66" s="33" t="s">
        <v>197</v>
      </c>
      <c r="CK66" s="33" t="s">
        <v>197</v>
      </c>
      <c r="CL66" s="33" t="s">
        <v>197</v>
      </c>
      <c r="CM66" s="33" t="s">
        <v>197</v>
      </c>
      <c r="CN66" s="33" t="s">
        <v>197</v>
      </c>
      <c r="CO66" s="33" t="s">
        <v>197</v>
      </c>
      <c r="CP66" s="33" t="s">
        <v>197</v>
      </c>
      <c r="CQ66" s="33" t="s">
        <v>197</v>
      </c>
      <c r="CR66" s="33" t="s">
        <v>197</v>
      </c>
      <c r="CS66" s="33" t="s">
        <v>197</v>
      </c>
      <c r="CT66" s="33" t="s">
        <v>197</v>
      </c>
      <c r="CU66" s="33" t="s">
        <v>197</v>
      </c>
      <c r="CV66" s="33" t="s">
        <v>197</v>
      </c>
      <c r="CW66" s="33" t="s">
        <v>197</v>
      </c>
      <c r="CX66" s="33" t="s">
        <v>197</v>
      </c>
      <c r="CY66" s="33" t="s">
        <v>197</v>
      </c>
      <c r="CZ66" s="33" t="s">
        <v>197</v>
      </c>
      <c r="DA66" s="33" t="s">
        <v>197</v>
      </c>
      <c r="DB66" s="33" t="s">
        <v>197</v>
      </c>
      <c r="DC66" s="33" t="s">
        <v>197</v>
      </c>
      <c r="DD66" s="33" t="s">
        <v>197</v>
      </c>
      <c r="DE66" s="33" t="s">
        <v>197</v>
      </c>
      <c r="DF66" s="33" t="s">
        <v>197</v>
      </c>
    </row>
    <row r="67" spans="1:110" ht="18.75" hidden="1">
      <c r="A67" s="23" t="s">
        <v>179</v>
      </c>
      <c r="B67" s="31" t="s">
        <v>219</v>
      </c>
      <c r="C67" s="40" t="s">
        <v>204</v>
      </c>
      <c r="D67" s="33"/>
      <c r="E67" s="33" t="s">
        <v>197</v>
      </c>
      <c r="F67" s="33" t="s">
        <v>197</v>
      </c>
      <c r="G67" s="33"/>
      <c r="H67" s="33"/>
      <c r="I67" s="33"/>
      <c r="J67" s="33"/>
      <c r="K67" s="33"/>
      <c r="L67" s="33"/>
      <c r="M67" s="33" t="s">
        <v>197</v>
      </c>
      <c r="N67" s="33" t="s">
        <v>197</v>
      </c>
      <c r="O67" s="33"/>
      <c r="P67" s="33"/>
      <c r="Q67" s="33"/>
      <c r="R67" s="33"/>
      <c r="S67" s="33"/>
      <c r="T67" s="33"/>
      <c r="U67" s="33" t="s">
        <v>197</v>
      </c>
      <c r="V67" s="33" t="s">
        <v>197</v>
      </c>
      <c r="W67" s="33"/>
      <c r="X67" s="33"/>
      <c r="Y67" s="33"/>
      <c r="Z67" s="33"/>
      <c r="AA67" s="33"/>
      <c r="AB67" s="33"/>
      <c r="AC67" s="33" t="s">
        <v>197</v>
      </c>
      <c r="AD67" s="33" t="s">
        <v>197</v>
      </c>
      <c r="AE67" s="33"/>
      <c r="AF67" s="33"/>
      <c r="AG67" s="33"/>
      <c r="AH67" s="33"/>
      <c r="AI67" s="33"/>
      <c r="AJ67" s="33"/>
      <c r="AK67" s="33" t="s">
        <v>197</v>
      </c>
      <c r="AL67" s="33" t="s">
        <v>197</v>
      </c>
      <c r="AM67" s="33" t="s">
        <v>197</v>
      </c>
      <c r="AN67" s="33" t="s">
        <v>197</v>
      </c>
      <c r="AO67" s="33" t="s">
        <v>197</v>
      </c>
      <c r="AP67" s="33" t="s">
        <v>197</v>
      </c>
      <c r="AQ67" s="33" t="s">
        <v>197</v>
      </c>
      <c r="AR67" s="33" t="s">
        <v>197</v>
      </c>
      <c r="AS67" s="33" t="s">
        <v>197</v>
      </c>
      <c r="AT67" s="33" t="s">
        <v>197</v>
      </c>
      <c r="AU67" s="33"/>
      <c r="AV67" s="33"/>
      <c r="AW67" s="33"/>
      <c r="AX67" s="33"/>
      <c r="AY67" s="33"/>
      <c r="AZ67" s="33"/>
      <c r="BA67" s="33"/>
      <c r="BB67" s="33"/>
      <c r="BC67" s="33" t="s">
        <v>197</v>
      </c>
      <c r="BD67" s="33" t="s">
        <v>197</v>
      </c>
      <c r="BE67" s="33"/>
      <c r="BF67" s="33"/>
      <c r="BG67" s="33"/>
      <c r="BH67" s="33"/>
      <c r="BI67" s="33"/>
      <c r="BJ67" s="33"/>
      <c r="BK67" s="33"/>
      <c r="BL67" s="33"/>
      <c r="BM67" s="33"/>
      <c r="BN67" s="33"/>
      <c r="BO67" s="33" t="s">
        <v>197</v>
      </c>
      <c r="BP67" s="33" t="s">
        <v>197</v>
      </c>
      <c r="BQ67" s="33"/>
      <c r="BR67" s="33"/>
      <c r="BS67" s="33"/>
      <c r="BT67" s="33"/>
      <c r="BU67" s="33"/>
      <c r="BV67" s="33"/>
      <c r="BW67" s="33"/>
      <c r="BX67" s="33"/>
      <c r="BY67" s="33"/>
      <c r="BZ67" s="33"/>
      <c r="CA67" s="33" t="s">
        <v>197</v>
      </c>
      <c r="CB67" s="33" t="s">
        <v>197</v>
      </c>
      <c r="CC67" s="33"/>
      <c r="CD67" s="33"/>
      <c r="CE67" s="33"/>
      <c r="CF67" s="33"/>
      <c r="CG67" s="33"/>
      <c r="CH67" s="33"/>
      <c r="CI67" s="33" t="s">
        <v>197</v>
      </c>
      <c r="CJ67" s="33" t="s">
        <v>197</v>
      </c>
      <c r="CK67" s="33" t="s">
        <v>197</v>
      </c>
      <c r="CL67" s="33" t="s">
        <v>197</v>
      </c>
      <c r="CM67" s="33" t="s">
        <v>197</v>
      </c>
      <c r="CN67" s="33" t="s">
        <v>197</v>
      </c>
      <c r="CO67" s="33" t="s">
        <v>197</v>
      </c>
      <c r="CP67" s="33" t="s">
        <v>197</v>
      </c>
      <c r="CQ67" s="33" t="s">
        <v>197</v>
      </c>
      <c r="CR67" s="33" t="s">
        <v>197</v>
      </c>
      <c r="CS67" s="33" t="s">
        <v>197</v>
      </c>
      <c r="CT67" s="33" t="s">
        <v>197</v>
      </c>
      <c r="CU67" s="33" t="s">
        <v>197</v>
      </c>
      <c r="CV67" s="33" t="s">
        <v>197</v>
      </c>
      <c r="CW67" s="33" t="s">
        <v>197</v>
      </c>
      <c r="CX67" s="33" t="s">
        <v>197</v>
      </c>
      <c r="CY67" s="33" t="s">
        <v>197</v>
      </c>
      <c r="CZ67" s="33" t="s">
        <v>197</v>
      </c>
      <c r="DA67" s="33" t="s">
        <v>197</v>
      </c>
      <c r="DB67" s="33" t="s">
        <v>197</v>
      </c>
      <c r="DC67" s="33" t="s">
        <v>197</v>
      </c>
      <c r="DD67" s="33" t="s">
        <v>197</v>
      </c>
      <c r="DE67" s="33" t="s">
        <v>197</v>
      </c>
      <c r="DF67" s="33" t="s">
        <v>197</v>
      </c>
    </row>
    <row r="68" spans="1:110" ht="18.75" hidden="1">
      <c r="A68" s="23" t="s">
        <v>179</v>
      </c>
      <c r="B68" s="31" t="s">
        <v>205</v>
      </c>
      <c r="C68" s="32" t="s">
        <v>205</v>
      </c>
      <c r="D68" s="33"/>
      <c r="E68" s="33" t="s">
        <v>197</v>
      </c>
      <c r="F68" s="33" t="s">
        <v>197</v>
      </c>
      <c r="G68" s="33"/>
      <c r="H68" s="33"/>
      <c r="I68" s="33"/>
      <c r="J68" s="33"/>
      <c r="K68" s="33"/>
      <c r="L68" s="33"/>
      <c r="M68" s="33" t="s">
        <v>197</v>
      </c>
      <c r="N68" s="33" t="s">
        <v>197</v>
      </c>
      <c r="O68" s="33"/>
      <c r="P68" s="33"/>
      <c r="Q68" s="33"/>
      <c r="R68" s="33"/>
      <c r="S68" s="33"/>
      <c r="T68" s="33"/>
      <c r="U68" s="33" t="s">
        <v>197</v>
      </c>
      <c r="V68" s="33" t="s">
        <v>197</v>
      </c>
      <c r="W68" s="33"/>
      <c r="X68" s="33"/>
      <c r="Y68" s="33"/>
      <c r="Z68" s="33"/>
      <c r="AA68" s="33"/>
      <c r="AB68" s="33"/>
      <c r="AC68" s="33" t="s">
        <v>197</v>
      </c>
      <c r="AD68" s="33" t="s">
        <v>197</v>
      </c>
      <c r="AE68" s="33"/>
      <c r="AF68" s="33"/>
      <c r="AG68" s="33"/>
      <c r="AH68" s="33"/>
      <c r="AI68" s="33"/>
      <c r="AJ68" s="33"/>
      <c r="AK68" s="33" t="s">
        <v>197</v>
      </c>
      <c r="AL68" s="33" t="s">
        <v>197</v>
      </c>
      <c r="AM68" s="33" t="s">
        <v>197</v>
      </c>
      <c r="AN68" s="33" t="s">
        <v>197</v>
      </c>
      <c r="AO68" s="33" t="s">
        <v>197</v>
      </c>
      <c r="AP68" s="33" t="s">
        <v>197</v>
      </c>
      <c r="AQ68" s="33" t="s">
        <v>197</v>
      </c>
      <c r="AR68" s="33" t="s">
        <v>197</v>
      </c>
      <c r="AS68" s="33" t="s">
        <v>197</v>
      </c>
      <c r="AT68" s="33" t="s">
        <v>197</v>
      </c>
      <c r="AU68" s="33"/>
      <c r="AV68" s="33"/>
      <c r="AW68" s="33"/>
      <c r="AX68" s="33"/>
      <c r="AY68" s="33"/>
      <c r="AZ68" s="33"/>
      <c r="BA68" s="33"/>
      <c r="BB68" s="33"/>
      <c r="BC68" s="33" t="s">
        <v>197</v>
      </c>
      <c r="BD68" s="33" t="s">
        <v>197</v>
      </c>
      <c r="BE68" s="33"/>
      <c r="BF68" s="33"/>
      <c r="BG68" s="33"/>
      <c r="BH68" s="33"/>
      <c r="BI68" s="33"/>
      <c r="BJ68" s="33"/>
      <c r="BK68" s="33"/>
      <c r="BL68" s="33"/>
      <c r="BM68" s="33"/>
      <c r="BN68" s="33"/>
      <c r="BO68" s="33" t="s">
        <v>197</v>
      </c>
      <c r="BP68" s="33" t="s">
        <v>197</v>
      </c>
      <c r="BQ68" s="33"/>
      <c r="BR68" s="33"/>
      <c r="BS68" s="33"/>
      <c r="BT68" s="33"/>
      <c r="BU68" s="33"/>
      <c r="BV68" s="33"/>
      <c r="BW68" s="33"/>
      <c r="BX68" s="33"/>
      <c r="BY68" s="33"/>
      <c r="BZ68" s="33"/>
      <c r="CA68" s="33" t="s">
        <v>197</v>
      </c>
      <c r="CB68" s="33" t="s">
        <v>197</v>
      </c>
      <c r="CC68" s="33"/>
      <c r="CD68" s="33"/>
      <c r="CE68" s="33"/>
      <c r="CF68" s="33"/>
      <c r="CG68" s="33"/>
      <c r="CH68" s="33"/>
      <c r="CI68" s="33" t="s">
        <v>197</v>
      </c>
      <c r="CJ68" s="33" t="s">
        <v>197</v>
      </c>
      <c r="CK68" s="33" t="s">
        <v>197</v>
      </c>
      <c r="CL68" s="33" t="s">
        <v>197</v>
      </c>
      <c r="CM68" s="33" t="s">
        <v>197</v>
      </c>
      <c r="CN68" s="33" t="s">
        <v>197</v>
      </c>
      <c r="CO68" s="33" t="s">
        <v>197</v>
      </c>
      <c r="CP68" s="33" t="s">
        <v>197</v>
      </c>
      <c r="CQ68" s="33" t="s">
        <v>197</v>
      </c>
      <c r="CR68" s="33" t="s">
        <v>197</v>
      </c>
      <c r="CS68" s="33" t="s">
        <v>197</v>
      </c>
      <c r="CT68" s="33" t="s">
        <v>197</v>
      </c>
      <c r="CU68" s="33" t="s">
        <v>197</v>
      </c>
      <c r="CV68" s="33" t="s">
        <v>197</v>
      </c>
      <c r="CW68" s="33" t="s">
        <v>197</v>
      </c>
      <c r="CX68" s="33" t="s">
        <v>197</v>
      </c>
      <c r="CY68" s="33" t="s">
        <v>197</v>
      </c>
      <c r="CZ68" s="33" t="s">
        <v>197</v>
      </c>
      <c r="DA68" s="33" t="s">
        <v>197</v>
      </c>
      <c r="DB68" s="33" t="s">
        <v>197</v>
      </c>
      <c r="DC68" s="33" t="s">
        <v>197</v>
      </c>
      <c r="DD68" s="33" t="s">
        <v>197</v>
      </c>
      <c r="DE68" s="33" t="s">
        <v>197</v>
      </c>
      <c r="DF68" s="33" t="s">
        <v>197</v>
      </c>
    </row>
    <row r="69" spans="1:110" ht="112.5">
      <c r="A69" s="19"/>
      <c r="B69" s="31" t="s">
        <v>219</v>
      </c>
      <c r="C69" s="32" t="s">
        <v>220</v>
      </c>
      <c r="D69" s="33" t="s">
        <v>178</v>
      </c>
      <c r="E69" s="33">
        <v>0</v>
      </c>
      <c r="F69" s="33">
        <v>0</v>
      </c>
      <c r="G69" s="33">
        <v>0</v>
      </c>
      <c r="H69" s="33">
        <v>0</v>
      </c>
      <c r="I69" s="33">
        <v>0</v>
      </c>
      <c r="J69" s="33">
        <v>0</v>
      </c>
      <c r="K69" s="33">
        <v>0</v>
      </c>
      <c r="L69" s="33">
        <v>0</v>
      </c>
      <c r="M69" s="33">
        <v>0</v>
      </c>
      <c r="N69" s="33">
        <v>0</v>
      </c>
      <c r="O69" s="33">
        <v>0</v>
      </c>
      <c r="P69" s="33">
        <v>0</v>
      </c>
      <c r="Q69" s="33">
        <v>0</v>
      </c>
      <c r="R69" s="33">
        <v>0</v>
      </c>
      <c r="S69" s="33">
        <v>0</v>
      </c>
      <c r="T69" s="33">
        <v>0</v>
      </c>
      <c r="U69" s="33">
        <v>0</v>
      </c>
      <c r="V69" s="33">
        <v>0</v>
      </c>
      <c r="W69" s="33">
        <v>0</v>
      </c>
      <c r="X69" s="33">
        <v>0</v>
      </c>
      <c r="Y69" s="33">
        <v>0</v>
      </c>
      <c r="Z69" s="33">
        <v>0</v>
      </c>
      <c r="AA69" s="33">
        <v>0</v>
      </c>
      <c r="AB69" s="33">
        <v>0</v>
      </c>
      <c r="AC69" s="33">
        <v>0</v>
      </c>
      <c r="AD69" s="33">
        <v>0</v>
      </c>
      <c r="AE69" s="33">
        <v>0</v>
      </c>
      <c r="AF69" s="33">
        <v>0</v>
      </c>
      <c r="AG69" s="33">
        <v>0</v>
      </c>
      <c r="AH69" s="33">
        <v>0</v>
      </c>
      <c r="AI69" s="33">
        <v>0</v>
      </c>
      <c r="AJ69" s="33">
        <v>0</v>
      </c>
      <c r="AK69" s="33">
        <v>0</v>
      </c>
      <c r="AL69" s="33">
        <v>0</v>
      </c>
      <c r="AM69" s="33">
        <v>0</v>
      </c>
      <c r="AN69" s="33">
        <v>0</v>
      </c>
      <c r="AO69" s="33">
        <v>0</v>
      </c>
      <c r="AP69" s="33">
        <v>0</v>
      </c>
      <c r="AQ69" s="33">
        <v>0</v>
      </c>
      <c r="AR69" s="33">
        <v>0</v>
      </c>
      <c r="AS69" s="33">
        <v>0</v>
      </c>
      <c r="AT69" s="33">
        <v>0</v>
      </c>
      <c r="AU69" s="33">
        <v>0</v>
      </c>
      <c r="AV69" s="33">
        <v>0</v>
      </c>
      <c r="AW69" s="33">
        <v>0</v>
      </c>
      <c r="AX69" s="33">
        <v>0</v>
      </c>
      <c r="AY69" s="33">
        <v>0</v>
      </c>
      <c r="AZ69" s="33">
        <v>0</v>
      </c>
      <c r="BA69" s="33">
        <v>0</v>
      </c>
      <c r="BB69" s="33">
        <v>0</v>
      </c>
      <c r="BC69" s="33">
        <v>0</v>
      </c>
      <c r="BD69" s="33">
        <v>0</v>
      </c>
      <c r="BE69" s="33">
        <v>0</v>
      </c>
      <c r="BF69" s="33">
        <v>0</v>
      </c>
      <c r="BG69" s="33">
        <v>0</v>
      </c>
      <c r="BH69" s="33">
        <v>0</v>
      </c>
      <c r="BI69" s="33">
        <v>0</v>
      </c>
      <c r="BJ69" s="33">
        <v>0</v>
      </c>
      <c r="BK69" s="33">
        <v>0</v>
      </c>
      <c r="BL69" s="33">
        <v>0</v>
      </c>
      <c r="BM69" s="33">
        <v>0</v>
      </c>
      <c r="BN69" s="33">
        <v>0</v>
      </c>
      <c r="BO69" s="33">
        <v>0</v>
      </c>
      <c r="BP69" s="33">
        <v>0</v>
      </c>
      <c r="BQ69" s="33">
        <v>0</v>
      </c>
      <c r="BR69" s="33">
        <v>0</v>
      </c>
      <c r="BS69" s="33">
        <v>0</v>
      </c>
      <c r="BT69" s="33">
        <v>0</v>
      </c>
      <c r="BU69" s="33">
        <v>0</v>
      </c>
      <c r="BV69" s="33">
        <v>0</v>
      </c>
      <c r="BW69" s="33">
        <v>0</v>
      </c>
      <c r="BX69" s="33">
        <v>0</v>
      </c>
      <c r="BY69" s="33">
        <v>0</v>
      </c>
      <c r="BZ69" s="33">
        <v>0</v>
      </c>
      <c r="CA69" s="33">
        <v>0</v>
      </c>
      <c r="CB69" s="33">
        <v>0</v>
      </c>
      <c r="CC69" s="33">
        <v>0</v>
      </c>
      <c r="CD69" s="33">
        <v>0</v>
      </c>
      <c r="CE69" s="33">
        <v>0</v>
      </c>
      <c r="CF69" s="33">
        <v>0</v>
      </c>
      <c r="CG69" s="33">
        <v>0</v>
      </c>
      <c r="CH69" s="33">
        <v>0</v>
      </c>
      <c r="CI69" s="33" t="s">
        <v>197</v>
      </c>
      <c r="CJ69" s="33" t="s">
        <v>197</v>
      </c>
      <c r="CK69" s="33">
        <v>0</v>
      </c>
      <c r="CL69" s="33">
        <v>0</v>
      </c>
      <c r="CM69" s="33">
        <v>0</v>
      </c>
      <c r="CN69" s="33">
        <v>0</v>
      </c>
      <c r="CO69" s="33" t="s">
        <v>197</v>
      </c>
      <c r="CP69" s="33" t="s">
        <v>197</v>
      </c>
      <c r="CQ69" s="33">
        <v>0</v>
      </c>
      <c r="CR69" s="33">
        <v>0</v>
      </c>
      <c r="CS69" s="33">
        <v>0</v>
      </c>
      <c r="CT69" s="33">
        <v>0</v>
      </c>
      <c r="CU69" s="33">
        <v>0</v>
      </c>
      <c r="CV69" s="33">
        <v>0</v>
      </c>
      <c r="CW69" s="33">
        <v>0</v>
      </c>
      <c r="CX69" s="33">
        <v>0</v>
      </c>
      <c r="CY69" s="33">
        <v>0</v>
      </c>
      <c r="CZ69" s="33">
        <v>0</v>
      </c>
      <c r="DA69" s="33">
        <v>0</v>
      </c>
      <c r="DB69" s="33">
        <v>0</v>
      </c>
      <c r="DC69" s="33">
        <v>0</v>
      </c>
      <c r="DD69" s="33">
        <v>0</v>
      </c>
      <c r="DE69" s="33">
        <v>0</v>
      </c>
      <c r="DF69" s="33">
        <v>0</v>
      </c>
    </row>
    <row r="70" spans="1:110" ht="18.75" hidden="1">
      <c r="A70" s="23" t="s">
        <v>179</v>
      </c>
      <c r="B70" s="31" t="s">
        <v>219</v>
      </c>
      <c r="C70" s="40" t="s">
        <v>204</v>
      </c>
      <c r="D70" s="33"/>
      <c r="E70" s="33" t="s">
        <v>197</v>
      </c>
      <c r="F70" s="33" t="s">
        <v>197</v>
      </c>
      <c r="G70" s="33"/>
      <c r="H70" s="33"/>
      <c r="I70" s="33"/>
      <c r="J70" s="33"/>
      <c r="K70" s="33"/>
      <c r="L70" s="33"/>
      <c r="M70" s="33" t="s">
        <v>197</v>
      </c>
      <c r="N70" s="33" t="s">
        <v>197</v>
      </c>
      <c r="O70" s="33"/>
      <c r="P70" s="33"/>
      <c r="Q70" s="33"/>
      <c r="R70" s="33"/>
      <c r="S70" s="33"/>
      <c r="T70" s="33"/>
      <c r="U70" s="33" t="s">
        <v>197</v>
      </c>
      <c r="V70" s="33" t="s">
        <v>197</v>
      </c>
      <c r="W70" s="33"/>
      <c r="X70" s="33"/>
      <c r="Y70" s="33"/>
      <c r="Z70" s="33"/>
      <c r="AA70" s="33"/>
      <c r="AB70" s="33"/>
      <c r="AC70" s="33" t="s">
        <v>197</v>
      </c>
      <c r="AD70" s="33" t="s">
        <v>197</v>
      </c>
      <c r="AE70" s="33"/>
      <c r="AF70" s="33"/>
      <c r="AG70" s="33"/>
      <c r="AH70" s="33"/>
      <c r="AI70" s="33"/>
      <c r="AJ70" s="33"/>
      <c r="AK70" s="33" t="s">
        <v>197</v>
      </c>
      <c r="AL70" s="33" t="s">
        <v>197</v>
      </c>
      <c r="AM70" s="33" t="s">
        <v>197</v>
      </c>
      <c r="AN70" s="33" t="s">
        <v>197</v>
      </c>
      <c r="AO70" s="33" t="s">
        <v>197</v>
      </c>
      <c r="AP70" s="33" t="s">
        <v>197</v>
      </c>
      <c r="AQ70" s="33" t="s">
        <v>197</v>
      </c>
      <c r="AR70" s="33" t="s">
        <v>197</v>
      </c>
      <c r="AS70" s="33" t="s">
        <v>197</v>
      </c>
      <c r="AT70" s="33" t="s">
        <v>197</v>
      </c>
      <c r="AU70" s="33"/>
      <c r="AV70" s="33"/>
      <c r="AW70" s="33"/>
      <c r="AX70" s="33"/>
      <c r="AY70" s="33"/>
      <c r="AZ70" s="33"/>
      <c r="BA70" s="33"/>
      <c r="BB70" s="33"/>
      <c r="BC70" s="33" t="s">
        <v>197</v>
      </c>
      <c r="BD70" s="33" t="s">
        <v>197</v>
      </c>
      <c r="BE70" s="33"/>
      <c r="BF70" s="33"/>
      <c r="BG70" s="33"/>
      <c r="BH70" s="33"/>
      <c r="BI70" s="33"/>
      <c r="BJ70" s="33"/>
      <c r="BK70" s="33"/>
      <c r="BL70" s="33"/>
      <c r="BM70" s="33"/>
      <c r="BN70" s="33"/>
      <c r="BO70" s="33" t="s">
        <v>197</v>
      </c>
      <c r="BP70" s="33" t="s">
        <v>197</v>
      </c>
      <c r="BQ70" s="33"/>
      <c r="BR70" s="33"/>
      <c r="BS70" s="33"/>
      <c r="BT70" s="33"/>
      <c r="BU70" s="33"/>
      <c r="BV70" s="33"/>
      <c r="BW70" s="33"/>
      <c r="BX70" s="33"/>
      <c r="BY70" s="33"/>
      <c r="BZ70" s="33"/>
      <c r="CA70" s="33" t="s">
        <v>197</v>
      </c>
      <c r="CB70" s="33" t="s">
        <v>197</v>
      </c>
      <c r="CC70" s="33"/>
      <c r="CD70" s="33"/>
      <c r="CE70" s="33"/>
      <c r="CF70" s="33"/>
      <c r="CG70" s="33"/>
      <c r="CH70" s="33"/>
      <c r="CI70" s="33" t="s">
        <v>197</v>
      </c>
      <c r="CJ70" s="33" t="s">
        <v>197</v>
      </c>
      <c r="CK70" s="33" t="s">
        <v>197</v>
      </c>
      <c r="CL70" s="33" t="s">
        <v>197</v>
      </c>
      <c r="CM70" s="33" t="s">
        <v>197</v>
      </c>
      <c r="CN70" s="33" t="s">
        <v>197</v>
      </c>
      <c r="CO70" s="33" t="s">
        <v>197</v>
      </c>
      <c r="CP70" s="33" t="s">
        <v>197</v>
      </c>
      <c r="CQ70" s="33" t="s">
        <v>197</v>
      </c>
      <c r="CR70" s="33" t="s">
        <v>197</v>
      </c>
      <c r="CS70" s="33" t="s">
        <v>197</v>
      </c>
      <c r="CT70" s="33" t="s">
        <v>197</v>
      </c>
      <c r="CU70" s="33" t="s">
        <v>197</v>
      </c>
      <c r="CV70" s="33" t="s">
        <v>197</v>
      </c>
      <c r="CW70" s="33" t="s">
        <v>197</v>
      </c>
      <c r="CX70" s="33" t="s">
        <v>197</v>
      </c>
      <c r="CY70" s="33" t="s">
        <v>197</v>
      </c>
      <c r="CZ70" s="33" t="s">
        <v>197</v>
      </c>
      <c r="DA70" s="33" t="s">
        <v>197</v>
      </c>
      <c r="DB70" s="33" t="s">
        <v>197</v>
      </c>
      <c r="DC70" s="33" t="s">
        <v>197</v>
      </c>
      <c r="DD70" s="33" t="s">
        <v>197</v>
      </c>
      <c r="DE70" s="33" t="s">
        <v>197</v>
      </c>
      <c r="DF70" s="33" t="s">
        <v>197</v>
      </c>
    </row>
    <row r="71" spans="1:110" ht="18.75" hidden="1">
      <c r="A71" s="23" t="s">
        <v>179</v>
      </c>
      <c r="B71" s="31" t="s">
        <v>219</v>
      </c>
      <c r="C71" s="40" t="s">
        <v>204</v>
      </c>
      <c r="D71" s="33"/>
      <c r="E71" s="33" t="s">
        <v>197</v>
      </c>
      <c r="F71" s="33" t="s">
        <v>197</v>
      </c>
      <c r="G71" s="33"/>
      <c r="H71" s="33"/>
      <c r="I71" s="33"/>
      <c r="J71" s="33"/>
      <c r="K71" s="33"/>
      <c r="L71" s="33"/>
      <c r="M71" s="33" t="s">
        <v>197</v>
      </c>
      <c r="N71" s="33" t="s">
        <v>197</v>
      </c>
      <c r="O71" s="33"/>
      <c r="P71" s="33"/>
      <c r="Q71" s="33"/>
      <c r="R71" s="33"/>
      <c r="S71" s="33"/>
      <c r="T71" s="33"/>
      <c r="U71" s="33" t="s">
        <v>197</v>
      </c>
      <c r="V71" s="33" t="s">
        <v>197</v>
      </c>
      <c r="W71" s="33"/>
      <c r="X71" s="33"/>
      <c r="Y71" s="33"/>
      <c r="Z71" s="33"/>
      <c r="AA71" s="33"/>
      <c r="AB71" s="33"/>
      <c r="AC71" s="33" t="s">
        <v>197</v>
      </c>
      <c r="AD71" s="33" t="s">
        <v>197</v>
      </c>
      <c r="AE71" s="33"/>
      <c r="AF71" s="33"/>
      <c r="AG71" s="33"/>
      <c r="AH71" s="33"/>
      <c r="AI71" s="33"/>
      <c r="AJ71" s="33"/>
      <c r="AK71" s="33" t="s">
        <v>197</v>
      </c>
      <c r="AL71" s="33" t="s">
        <v>197</v>
      </c>
      <c r="AM71" s="33" t="s">
        <v>197</v>
      </c>
      <c r="AN71" s="33" t="s">
        <v>197</v>
      </c>
      <c r="AO71" s="33" t="s">
        <v>197</v>
      </c>
      <c r="AP71" s="33" t="s">
        <v>197</v>
      </c>
      <c r="AQ71" s="33" t="s">
        <v>197</v>
      </c>
      <c r="AR71" s="33" t="s">
        <v>197</v>
      </c>
      <c r="AS71" s="33" t="s">
        <v>197</v>
      </c>
      <c r="AT71" s="33" t="s">
        <v>197</v>
      </c>
      <c r="AU71" s="33"/>
      <c r="AV71" s="33"/>
      <c r="AW71" s="33"/>
      <c r="AX71" s="33"/>
      <c r="AY71" s="33"/>
      <c r="AZ71" s="33"/>
      <c r="BA71" s="33"/>
      <c r="BB71" s="33"/>
      <c r="BC71" s="33" t="s">
        <v>197</v>
      </c>
      <c r="BD71" s="33" t="s">
        <v>197</v>
      </c>
      <c r="BE71" s="33"/>
      <c r="BF71" s="33"/>
      <c r="BG71" s="33"/>
      <c r="BH71" s="33"/>
      <c r="BI71" s="33"/>
      <c r="BJ71" s="33"/>
      <c r="BK71" s="33"/>
      <c r="BL71" s="33"/>
      <c r="BM71" s="33"/>
      <c r="BN71" s="33"/>
      <c r="BO71" s="33" t="s">
        <v>197</v>
      </c>
      <c r="BP71" s="33" t="s">
        <v>197</v>
      </c>
      <c r="BQ71" s="33"/>
      <c r="BR71" s="33"/>
      <c r="BS71" s="33"/>
      <c r="BT71" s="33"/>
      <c r="BU71" s="33"/>
      <c r="BV71" s="33"/>
      <c r="BW71" s="33"/>
      <c r="BX71" s="33"/>
      <c r="BY71" s="33"/>
      <c r="BZ71" s="33"/>
      <c r="CA71" s="33" t="s">
        <v>197</v>
      </c>
      <c r="CB71" s="33" t="s">
        <v>197</v>
      </c>
      <c r="CC71" s="33"/>
      <c r="CD71" s="33"/>
      <c r="CE71" s="33"/>
      <c r="CF71" s="33"/>
      <c r="CG71" s="33"/>
      <c r="CH71" s="33"/>
      <c r="CI71" s="33" t="s">
        <v>197</v>
      </c>
      <c r="CJ71" s="33" t="s">
        <v>197</v>
      </c>
      <c r="CK71" s="33" t="s">
        <v>197</v>
      </c>
      <c r="CL71" s="33" t="s">
        <v>197</v>
      </c>
      <c r="CM71" s="33" t="s">
        <v>197</v>
      </c>
      <c r="CN71" s="33" t="s">
        <v>197</v>
      </c>
      <c r="CO71" s="33" t="s">
        <v>197</v>
      </c>
      <c r="CP71" s="33" t="s">
        <v>197</v>
      </c>
      <c r="CQ71" s="33" t="s">
        <v>197</v>
      </c>
      <c r="CR71" s="33" t="s">
        <v>197</v>
      </c>
      <c r="CS71" s="33" t="s">
        <v>197</v>
      </c>
      <c r="CT71" s="33" t="s">
        <v>197</v>
      </c>
      <c r="CU71" s="33" t="s">
        <v>197</v>
      </c>
      <c r="CV71" s="33" t="s">
        <v>197</v>
      </c>
      <c r="CW71" s="33" t="s">
        <v>197</v>
      </c>
      <c r="CX71" s="33" t="s">
        <v>197</v>
      </c>
      <c r="CY71" s="33" t="s">
        <v>197</v>
      </c>
      <c r="CZ71" s="33" t="s">
        <v>197</v>
      </c>
      <c r="DA71" s="33" t="s">
        <v>197</v>
      </c>
      <c r="DB71" s="33" t="s">
        <v>197</v>
      </c>
      <c r="DC71" s="33" t="s">
        <v>197</v>
      </c>
      <c r="DD71" s="33" t="s">
        <v>197</v>
      </c>
      <c r="DE71" s="33" t="s">
        <v>197</v>
      </c>
      <c r="DF71" s="33" t="s">
        <v>197</v>
      </c>
    </row>
    <row r="72" spans="1:110" ht="18.75" hidden="1">
      <c r="A72" s="23" t="s">
        <v>179</v>
      </c>
      <c r="B72" s="31" t="s">
        <v>205</v>
      </c>
      <c r="C72" s="32" t="s">
        <v>205</v>
      </c>
      <c r="D72" s="33"/>
      <c r="E72" s="33" t="s">
        <v>197</v>
      </c>
      <c r="F72" s="33" t="s">
        <v>197</v>
      </c>
      <c r="G72" s="33"/>
      <c r="H72" s="33"/>
      <c r="I72" s="33"/>
      <c r="J72" s="33"/>
      <c r="K72" s="33"/>
      <c r="L72" s="33"/>
      <c r="M72" s="33" t="s">
        <v>197</v>
      </c>
      <c r="N72" s="33" t="s">
        <v>197</v>
      </c>
      <c r="O72" s="33"/>
      <c r="P72" s="33"/>
      <c r="Q72" s="33"/>
      <c r="R72" s="33"/>
      <c r="S72" s="33"/>
      <c r="T72" s="33"/>
      <c r="U72" s="33" t="s">
        <v>197</v>
      </c>
      <c r="V72" s="33" t="s">
        <v>197</v>
      </c>
      <c r="W72" s="33"/>
      <c r="X72" s="33"/>
      <c r="Y72" s="33"/>
      <c r="Z72" s="33"/>
      <c r="AA72" s="33"/>
      <c r="AB72" s="33"/>
      <c r="AC72" s="33" t="s">
        <v>197</v>
      </c>
      <c r="AD72" s="33" t="s">
        <v>197</v>
      </c>
      <c r="AE72" s="33"/>
      <c r="AF72" s="33"/>
      <c r="AG72" s="33"/>
      <c r="AH72" s="33"/>
      <c r="AI72" s="33"/>
      <c r="AJ72" s="33"/>
      <c r="AK72" s="33" t="s">
        <v>197</v>
      </c>
      <c r="AL72" s="33" t="s">
        <v>197</v>
      </c>
      <c r="AM72" s="33" t="s">
        <v>197</v>
      </c>
      <c r="AN72" s="33" t="s">
        <v>197</v>
      </c>
      <c r="AO72" s="33" t="s">
        <v>197</v>
      </c>
      <c r="AP72" s="33" t="s">
        <v>197</v>
      </c>
      <c r="AQ72" s="33" t="s">
        <v>197</v>
      </c>
      <c r="AR72" s="33" t="s">
        <v>197</v>
      </c>
      <c r="AS72" s="33" t="s">
        <v>197</v>
      </c>
      <c r="AT72" s="33" t="s">
        <v>197</v>
      </c>
      <c r="AU72" s="33"/>
      <c r="AV72" s="33"/>
      <c r="AW72" s="33"/>
      <c r="AX72" s="33"/>
      <c r="AY72" s="33"/>
      <c r="AZ72" s="33"/>
      <c r="BA72" s="33"/>
      <c r="BB72" s="33"/>
      <c r="BC72" s="33" t="s">
        <v>197</v>
      </c>
      <c r="BD72" s="33" t="s">
        <v>197</v>
      </c>
      <c r="BE72" s="33"/>
      <c r="BF72" s="33"/>
      <c r="BG72" s="33"/>
      <c r="BH72" s="33"/>
      <c r="BI72" s="33"/>
      <c r="BJ72" s="33"/>
      <c r="BK72" s="33"/>
      <c r="BL72" s="33"/>
      <c r="BM72" s="33"/>
      <c r="BN72" s="33"/>
      <c r="BO72" s="33" t="s">
        <v>197</v>
      </c>
      <c r="BP72" s="33" t="s">
        <v>197</v>
      </c>
      <c r="BQ72" s="33"/>
      <c r="BR72" s="33"/>
      <c r="BS72" s="33"/>
      <c r="BT72" s="33"/>
      <c r="BU72" s="33"/>
      <c r="BV72" s="33"/>
      <c r="BW72" s="33"/>
      <c r="BX72" s="33"/>
      <c r="BY72" s="33"/>
      <c r="BZ72" s="33"/>
      <c r="CA72" s="33" t="s">
        <v>197</v>
      </c>
      <c r="CB72" s="33" t="s">
        <v>197</v>
      </c>
      <c r="CC72" s="33"/>
      <c r="CD72" s="33"/>
      <c r="CE72" s="33"/>
      <c r="CF72" s="33"/>
      <c r="CG72" s="33"/>
      <c r="CH72" s="33"/>
      <c r="CI72" s="33" t="s">
        <v>197</v>
      </c>
      <c r="CJ72" s="33" t="s">
        <v>197</v>
      </c>
      <c r="CK72" s="33" t="s">
        <v>197</v>
      </c>
      <c r="CL72" s="33" t="s">
        <v>197</v>
      </c>
      <c r="CM72" s="33" t="s">
        <v>197</v>
      </c>
      <c r="CN72" s="33" t="s">
        <v>197</v>
      </c>
      <c r="CO72" s="33" t="s">
        <v>197</v>
      </c>
      <c r="CP72" s="33" t="s">
        <v>197</v>
      </c>
      <c r="CQ72" s="33" t="s">
        <v>197</v>
      </c>
      <c r="CR72" s="33" t="s">
        <v>197</v>
      </c>
      <c r="CS72" s="33" t="s">
        <v>197</v>
      </c>
      <c r="CT72" s="33" t="s">
        <v>197</v>
      </c>
      <c r="CU72" s="33" t="s">
        <v>197</v>
      </c>
      <c r="CV72" s="33" t="s">
        <v>197</v>
      </c>
      <c r="CW72" s="33" t="s">
        <v>197</v>
      </c>
      <c r="CX72" s="33" t="s">
        <v>197</v>
      </c>
      <c r="CY72" s="33" t="s">
        <v>197</v>
      </c>
      <c r="CZ72" s="33" t="s">
        <v>197</v>
      </c>
      <c r="DA72" s="33" t="s">
        <v>197</v>
      </c>
      <c r="DB72" s="33" t="s">
        <v>197</v>
      </c>
      <c r="DC72" s="33" t="s">
        <v>197</v>
      </c>
      <c r="DD72" s="33" t="s">
        <v>197</v>
      </c>
      <c r="DE72" s="33" t="s">
        <v>197</v>
      </c>
      <c r="DF72" s="33" t="s">
        <v>197</v>
      </c>
    </row>
    <row r="73" spans="1:110" ht="112.5">
      <c r="A73" s="19"/>
      <c r="B73" s="37" t="s">
        <v>221</v>
      </c>
      <c r="C73" s="38" t="s">
        <v>222</v>
      </c>
      <c r="D73" s="39" t="s">
        <v>178</v>
      </c>
      <c r="E73" s="39">
        <f t="shared" ref="E73:AJ73" si="23">SUM(E74,E77)</f>
        <v>0</v>
      </c>
      <c r="F73" s="39">
        <f t="shared" si="23"/>
        <v>0</v>
      </c>
      <c r="G73" s="39">
        <f t="shared" si="23"/>
        <v>0</v>
      </c>
      <c r="H73" s="39">
        <f t="shared" si="23"/>
        <v>0</v>
      </c>
      <c r="I73" s="39">
        <f t="shared" si="23"/>
        <v>0</v>
      </c>
      <c r="J73" s="39">
        <f t="shared" si="23"/>
        <v>0</v>
      </c>
      <c r="K73" s="39">
        <f t="shared" si="23"/>
        <v>0</v>
      </c>
      <c r="L73" s="39">
        <f t="shared" si="23"/>
        <v>0</v>
      </c>
      <c r="M73" s="39">
        <f t="shared" si="23"/>
        <v>0</v>
      </c>
      <c r="N73" s="39">
        <f t="shared" si="23"/>
        <v>0</v>
      </c>
      <c r="O73" s="39">
        <f t="shared" si="23"/>
        <v>0</v>
      </c>
      <c r="P73" s="39">
        <f t="shared" si="23"/>
        <v>0</v>
      </c>
      <c r="Q73" s="39">
        <f t="shared" si="23"/>
        <v>0</v>
      </c>
      <c r="R73" s="39">
        <f t="shared" si="23"/>
        <v>0</v>
      </c>
      <c r="S73" s="39">
        <f t="shared" si="23"/>
        <v>0</v>
      </c>
      <c r="T73" s="39">
        <f t="shared" si="23"/>
        <v>0</v>
      </c>
      <c r="U73" s="39">
        <f t="shared" si="23"/>
        <v>0</v>
      </c>
      <c r="V73" s="39">
        <f t="shared" si="23"/>
        <v>0</v>
      </c>
      <c r="W73" s="39">
        <f t="shared" si="23"/>
        <v>0</v>
      </c>
      <c r="X73" s="39">
        <f t="shared" si="23"/>
        <v>0</v>
      </c>
      <c r="Y73" s="39">
        <f t="shared" si="23"/>
        <v>0</v>
      </c>
      <c r="Z73" s="39">
        <f t="shared" si="23"/>
        <v>0</v>
      </c>
      <c r="AA73" s="39">
        <f t="shared" si="23"/>
        <v>0</v>
      </c>
      <c r="AB73" s="39">
        <f t="shared" si="23"/>
        <v>0</v>
      </c>
      <c r="AC73" s="39">
        <f t="shared" si="23"/>
        <v>0</v>
      </c>
      <c r="AD73" s="39">
        <f t="shared" si="23"/>
        <v>0</v>
      </c>
      <c r="AE73" s="39">
        <f t="shared" si="23"/>
        <v>0</v>
      </c>
      <c r="AF73" s="39">
        <f t="shared" si="23"/>
        <v>0</v>
      </c>
      <c r="AG73" s="39">
        <f t="shared" si="23"/>
        <v>0</v>
      </c>
      <c r="AH73" s="39">
        <f t="shared" si="23"/>
        <v>0</v>
      </c>
      <c r="AI73" s="39">
        <f t="shared" si="23"/>
        <v>0</v>
      </c>
      <c r="AJ73" s="39">
        <f t="shared" si="23"/>
        <v>0</v>
      </c>
      <c r="AK73" s="39">
        <f t="shared" ref="AK73:BP73" si="24">SUM(AK74,AK77)</f>
        <v>0</v>
      </c>
      <c r="AL73" s="39">
        <f t="shared" si="24"/>
        <v>0</v>
      </c>
      <c r="AM73" s="39">
        <f t="shared" si="24"/>
        <v>0</v>
      </c>
      <c r="AN73" s="39">
        <f t="shared" si="24"/>
        <v>0</v>
      </c>
      <c r="AO73" s="39">
        <f t="shared" si="24"/>
        <v>0</v>
      </c>
      <c r="AP73" s="39">
        <f t="shared" si="24"/>
        <v>0</v>
      </c>
      <c r="AQ73" s="39">
        <f t="shared" si="24"/>
        <v>0</v>
      </c>
      <c r="AR73" s="39">
        <f t="shared" si="24"/>
        <v>0</v>
      </c>
      <c r="AS73" s="39">
        <f t="shared" si="24"/>
        <v>0</v>
      </c>
      <c r="AT73" s="39">
        <f t="shared" si="24"/>
        <v>0</v>
      </c>
      <c r="AU73" s="39">
        <f t="shared" si="24"/>
        <v>0</v>
      </c>
      <c r="AV73" s="39">
        <f t="shared" si="24"/>
        <v>0</v>
      </c>
      <c r="AW73" s="39">
        <f t="shared" si="24"/>
        <v>0</v>
      </c>
      <c r="AX73" s="39">
        <f t="shared" si="24"/>
        <v>0</v>
      </c>
      <c r="AY73" s="39">
        <f t="shared" si="24"/>
        <v>0</v>
      </c>
      <c r="AZ73" s="39">
        <f t="shared" si="24"/>
        <v>0</v>
      </c>
      <c r="BA73" s="39">
        <f t="shared" si="24"/>
        <v>0</v>
      </c>
      <c r="BB73" s="39">
        <f t="shared" si="24"/>
        <v>0</v>
      </c>
      <c r="BC73" s="39">
        <f t="shared" si="24"/>
        <v>0</v>
      </c>
      <c r="BD73" s="39">
        <f t="shared" si="24"/>
        <v>0</v>
      </c>
      <c r="BE73" s="39">
        <f t="shared" si="24"/>
        <v>0</v>
      </c>
      <c r="BF73" s="39">
        <f t="shared" si="24"/>
        <v>0</v>
      </c>
      <c r="BG73" s="39">
        <f t="shared" si="24"/>
        <v>0</v>
      </c>
      <c r="BH73" s="39">
        <f t="shared" si="24"/>
        <v>0</v>
      </c>
      <c r="BI73" s="39">
        <f t="shared" si="24"/>
        <v>0</v>
      </c>
      <c r="BJ73" s="39">
        <f t="shared" si="24"/>
        <v>0</v>
      </c>
      <c r="BK73" s="39">
        <f t="shared" si="24"/>
        <v>0</v>
      </c>
      <c r="BL73" s="39">
        <f t="shared" si="24"/>
        <v>0</v>
      </c>
      <c r="BM73" s="39">
        <f t="shared" si="24"/>
        <v>0</v>
      </c>
      <c r="BN73" s="39">
        <f t="shared" si="24"/>
        <v>0</v>
      </c>
      <c r="BO73" s="39">
        <f t="shared" si="24"/>
        <v>0</v>
      </c>
      <c r="BP73" s="39">
        <f t="shared" si="24"/>
        <v>0</v>
      </c>
      <c r="BQ73" s="39">
        <f t="shared" ref="BQ73:CV73" si="25">SUM(BQ74,BQ77)</f>
        <v>0</v>
      </c>
      <c r="BR73" s="39">
        <f t="shared" si="25"/>
        <v>0</v>
      </c>
      <c r="BS73" s="39">
        <f t="shared" si="25"/>
        <v>0</v>
      </c>
      <c r="BT73" s="39">
        <f t="shared" si="25"/>
        <v>0</v>
      </c>
      <c r="BU73" s="39">
        <f t="shared" si="25"/>
        <v>0</v>
      </c>
      <c r="BV73" s="39">
        <f t="shared" si="25"/>
        <v>0</v>
      </c>
      <c r="BW73" s="39">
        <f t="shared" si="25"/>
        <v>0</v>
      </c>
      <c r="BX73" s="39">
        <f t="shared" si="25"/>
        <v>0</v>
      </c>
      <c r="BY73" s="39">
        <f t="shared" si="25"/>
        <v>0</v>
      </c>
      <c r="BZ73" s="39">
        <f t="shared" si="25"/>
        <v>0</v>
      </c>
      <c r="CA73" s="39">
        <f t="shared" si="25"/>
        <v>0</v>
      </c>
      <c r="CB73" s="39">
        <f t="shared" si="25"/>
        <v>0</v>
      </c>
      <c r="CC73" s="39">
        <f t="shared" si="25"/>
        <v>0</v>
      </c>
      <c r="CD73" s="39">
        <f t="shared" si="25"/>
        <v>0</v>
      </c>
      <c r="CE73" s="39">
        <f t="shared" si="25"/>
        <v>0</v>
      </c>
      <c r="CF73" s="39">
        <f t="shared" si="25"/>
        <v>0</v>
      </c>
      <c r="CG73" s="39">
        <f t="shared" si="25"/>
        <v>0</v>
      </c>
      <c r="CH73" s="39">
        <f t="shared" si="25"/>
        <v>0</v>
      </c>
      <c r="CI73" s="39">
        <f t="shared" si="25"/>
        <v>0</v>
      </c>
      <c r="CJ73" s="39">
        <f t="shared" si="25"/>
        <v>0</v>
      </c>
      <c r="CK73" s="39">
        <f t="shared" si="25"/>
        <v>0</v>
      </c>
      <c r="CL73" s="39">
        <f t="shared" si="25"/>
        <v>0</v>
      </c>
      <c r="CM73" s="39">
        <f t="shared" si="25"/>
        <v>0</v>
      </c>
      <c r="CN73" s="39">
        <f t="shared" si="25"/>
        <v>0</v>
      </c>
      <c r="CO73" s="39">
        <f t="shared" si="25"/>
        <v>0</v>
      </c>
      <c r="CP73" s="39">
        <f t="shared" si="25"/>
        <v>0</v>
      </c>
      <c r="CQ73" s="39">
        <f t="shared" si="25"/>
        <v>0</v>
      </c>
      <c r="CR73" s="39">
        <f t="shared" si="25"/>
        <v>0</v>
      </c>
      <c r="CS73" s="39">
        <f t="shared" si="25"/>
        <v>0</v>
      </c>
      <c r="CT73" s="39">
        <f t="shared" si="25"/>
        <v>0</v>
      </c>
      <c r="CU73" s="39">
        <f t="shared" si="25"/>
        <v>0</v>
      </c>
      <c r="CV73" s="39">
        <f t="shared" si="25"/>
        <v>0</v>
      </c>
      <c r="CW73" s="39">
        <f t="shared" ref="CW73:DF73" si="26">SUM(CW74,CW77)</f>
        <v>0</v>
      </c>
      <c r="CX73" s="39">
        <f t="shared" si="26"/>
        <v>0</v>
      </c>
      <c r="CY73" s="39">
        <f t="shared" si="26"/>
        <v>0</v>
      </c>
      <c r="CZ73" s="39">
        <f t="shared" si="26"/>
        <v>0</v>
      </c>
      <c r="DA73" s="39">
        <f t="shared" si="26"/>
        <v>0</v>
      </c>
      <c r="DB73" s="39">
        <f t="shared" si="26"/>
        <v>0</v>
      </c>
      <c r="DC73" s="39">
        <f t="shared" si="26"/>
        <v>0</v>
      </c>
      <c r="DD73" s="39">
        <f t="shared" si="26"/>
        <v>0</v>
      </c>
      <c r="DE73" s="39">
        <f t="shared" si="26"/>
        <v>0</v>
      </c>
      <c r="DF73" s="39">
        <f t="shared" si="26"/>
        <v>0</v>
      </c>
    </row>
    <row r="74" spans="1:110" ht="93.75">
      <c r="A74" s="19"/>
      <c r="B74" s="31" t="s">
        <v>223</v>
      </c>
      <c r="C74" s="32" t="s">
        <v>224</v>
      </c>
      <c r="D74" s="33" t="s">
        <v>178</v>
      </c>
      <c r="E74" s="33">
        <f t="shared" ref="E74:AJ74" si="27">SUM(E75:E76)</f>
        <v>0</v>
      </c>
      <c r="F74" s="33">
        <f t="shared" si="27"/>
        <v>0</v>
      </c>
      <c r="G74" s="33">
        <f t="shared" si="27"/>
        <v>0</v>
      </c>
      <c r="H74" s="33">
        <f t="shared" si="27"/>
        <v>0</v>
      </c>
      <c r="I74" s="33">
        <f t="shared" si="27"/>
        <v>0</v>
      </c>
      <c r="J74" s="33">
        <f t="shared" si="27"/>
        <v>0</v>
      </c>
      <c r="K74" s="33">
        <f t="shared" si="27"/>
        <v>0</v>
      </c>
      <c r="L74" s="33">
        <f t="shared" si="27"/>
        <v>0</v>
      </c>
      <c r="M74" s="33">
        <f t="shared" si="27"/>
        <v>0</v>
      </c>
      <c r="N74" s="33">
        <f t="shared" si="27"/>
        <v>0</v>
      </c>
      <c r="O74" s="33">
        <f t="shared" si="27"/>
        <v>0</v>
      </c>
      <c r="P74" s="33">
        <f t="shared" si="27"/>
        <v>0</v>
      </c>
      <c r="Q74" s="33">
        <f t="shared" si="27"/>
        <v>0</v>
      </c>
      <c r="R74" s="33">
        <f t="shared" si="27"/>
        <v>0</v>
      </c>
      <c r="S74" s="33">
        <f t="shared" si="27"/>
        <v>0</v>
      </c>
      <c r="T74" s="33">
        <f t="shared" si="27"/>
        <v>0</v>
      </c>
      <c r="U74" s="33">
        <f t="shared" si="27"/>
        <v>0</v>
      </c>
      <c r="V74" s="33">
        <f t="shared" si="27"/>
        <v>0</v>
      </c>
      <c r="W74" s="33">
        <f t="shared" si="27"/>
        <v>0</v>
      </c>
      <c r="X74" s="33">
        <f t="shared" si="27"/>
        <v>0</v>
      </c>
      <c r="Y74" s="33">
        <f t="shared" si="27"/>
        <v>0</v>
      </c>
      <c r="Z74" s="33">
        <f t="shared" si="27"/>
        <v>0</v>
      </c>
      <c r="AA74" s="33">
        <f t="shared" si="27"/>
        <v>0</v>
      </c>
      <c r="AB74" s="33">
        <f t="shared" si="27"/>
        <v>0</v>
      </c>
      <c r="AC74" s="33">
        <f t="shared" si="27"/>
        <v>0</v>
      </c>
      <c r="AD74" s="33">
        <f t="shared" si="27"/>
        <v>0</v>
      </c>
      <c r="AE74" s="33">
        <f t="shared" si="27"/>
        <v>0</v>
      </c>
      <c r="AF74" s="33">
        <f t="shared" si="27"/>
        <v>0</v>
      </c>
      <c r="AG74" s="33">
        <f t="shared" si="27"/>
        <v>0</v>
      </c>
      <c r="AH74" s="33">
        <f t="shared" si="27"/>
        <v>0</v>
      </c>
      <c r="AI74" s="33">
        <f t="shared" si="27"/>
        <v>0</v>
      </c>
      <c r="AJ74" s="33">
        <f t="shared" si="27"/>
        <v>0</v>
      </c>
      <c r="AK74" s="33">
        <f t="shared" ref="AK74:BP74" si="28">SUM(AK75:AK76)</f>
        <v>0</v>
      </c>
      <c r="AL74" s="33">
        <f t="shared" si="28"/>
        <v>0</v>
      </c>
      <c r="AM74" s="33">
        <f t="shared" si="28"/>
        <v>0</v>
      </c>
      <c r="AN74" s="33">
        <f t="shared" si="28"/>
        <v>0</v>
      </c>
      <c r="AO74" s="33">
        <f t="shared" si="28"/>
        <v>0</v>
      </c>
      <c r="AP74" s="33">
        <f t="shared" si="28"/>
        <v>0</v>
      </c>
      <c r="AQ74" s="33">
        <f t="shared" si="28"/>
        <v>0</v>
      </c>
      <c r="AR74" s="33">
        <f t="shared" si="28"/>
        <v>0</v>
      </c>
      <c r="AS74" s="33">
        <f t="shared" si="28"/>
        <v>0</v>
      </c>
      <c r="AT74" s="33">
        <f t="shared" si="28"/>
        <v>0</v>
      </c>
      <c r="AU74" s="33">
        <f t="shared" si="28"/>
        <v>0</v>
      </c>
      <c r="AV74" s="33">
        <f t="shared" si="28"/>
        <v>0</v>
      </c>
      <c r="AW74" s="33">
        <f t="shared" si="28"/>
        <v>0</v>
      </c>
      <c r="AX74" s="33">
        <f t="shared" si="28"/>
        <v>0</v>
      </c>
      <c r="AY74" s="33">
        <f t="shared" si="28"/>
        <v>0</v>
      </c>
      <c r="AZ74" s="33">
        <f t="shared" si="28"/>
        <v>0</v>
      </c>
      <c r="BA74" s="33">
        <f t="shared" si="28"/>
        <v>0</v>
      </c>
      <c r="BB74" s="33">
        <f t="shared" si="28"/>
        <v>0</v>
      </c>
      <c r="BC74" s="33">
        <f t="shared" si="28"/>
        <v>0</v>
      </c>
      <c r="BD74" s="33">
        <f t="shared" si="28"/>
        <v>0</v>
      </c>
      <c r="BE74" s="33">
        <f t="shared" si="28"/>
        <v>0</v>
      </c>
      <c r="BF74" s="33">
        <f t="shared" si="28"/>
        <v>0</v>
      </c>
      <c r="BG74" s="33">
        <f t="shared" si="28"/>
        <v>0</v>
      </c>
      <c r="BH74" s="33">
        <f t="shared" si="28"/>
        <v>0</v>
      </c>
      <c r="BI74" s="33">
        <f t="shared" si="28"/>
        <v>0</v>
      </c>
      <c r="BJ74" s="33">
        <f t="shared" si="28"/>
        <v>0</v>
      </c>
      <c r="BK74" s="33">
        <f t="shared" si="28"/>
        <v>0</v>
      </c>
      <c r="BL74" s="33">
        <f t="shared" si="28"/>
        <v>0</v>
      </c>
      <c r="BM74" s="33">
        <f t="shared" si="28"/>
        <v>0</v>
      </c>
      <c r="BN74" s="33">
        <f t="shared" si="28"/>
        <v>0</v>
      </c>
      <c r="BO74" s="33">
        <f t="shared" si="28"/>
        <v>0</v>
      </c>
      <c r="BP74" s="33">
        <f t="shared" si="28"/>
        <v>0</v>
      </c>
      <c r="BQ74" s="33">
        <f t="shared" ref="BQ74:CV74" si="29">SUM(BQ75:BQ76)</f>
        <v>0</v>
      </c>
      <c r="BR74" s="33">
        <f t="shared" si="29"/>
        <v>0</v>
      </c>
      <c r="BS74" s="33">
        <f t="shared" si="29"/>
        <v>0</v>
      </c>
      <c r="BT74" s="33">
        <f t="shared" si="29"/>
        <v>0</v>
      </c>
      <c r="BU74" s="33">
        <f t="shared" si="29"/>
        <v>0</v>
      </c>
      <c r="BV74" s="33">
        <f t="shared" si="29"/>
        <v>0</v>
      </c>
      <c r="BW74" s="33">
        <f t="shared" si="29"/>
        <v>0</v>
      </c>
      <c r="BX74" s="33">
        <f t="shared" si="29"/>
        <v>0</v>
      </c>
      <c r="BY74" s="33">
        <f t="shared" si="29"/>
        <v>0</v>
      </c>
      <c r="BZ74" s="33">
        <f t="shared" si="29"/>
        <v>0</v>
      </c>
      <c r="CA74" s="33">
        <f t="shared" si="29"/>
        <v>0</v>
      </c>
      <c r="CB74" s="33">
        <f t="shared" si="29"/>
        <v>0</v>
      </c>
      <c r="CC74" s="33">
        <f t="shared" si="29"/>
        <v>0</v>
      </c>
      <c r="CD74" s="33">
        <f t="shared" si="29"/>
        <v>0</v>
      </c>
      <c r="CE74" s="33">
        <f t="shared" si="29"/>
        <v>0</v>
      </c>
      <c r="CF74" s="33">
        <f t="shared" si="29"/>
        <v>0</v>
      </c>
      <c r="CG74" s="33">
        <f t="shared" si="29"/>
        <v>0</v>
      </c>
      <c r="CH74" s="33">
        <f t="shared" si="29"/>
        <v>0</v>
      </c>
      <c r="CI74" s="33">
        <f t="shared" si="29"/>
        <v>0</v>
      </c>
      <c r="CJ74" s="33">
        <f t="shared" si="29"/>
        <v>0</v>
      </c>
      <c r="CK74" s="33">
        <f t="shared" si="29"/>
        <v>0</v>
      </c>
      <c r="CL74" s="33">
        <f t="shared" si="29"/>
        <v>0</v>
      </c>
      <c r="CM74" s="33">
        <f t="shared" si="29"/>
        <v>0</v>
      </c>
      <c r="CN74" s="33">
        <f t="shared" si="29"/>
        <v>0</v>
      </c>
      <c r="CO74" s="33">
        <f t="shared" si="29"/>
        <v>0</v>
      </c>
      <c r="CP74" s="33">
        <f t="shared" si="29"/>
        <v>0</v>
      </c>
      <c r="CQ74" s="33">
        <f t="shared" si="29"/>
        <v>0</v>
      </c>
      <c r="CR74" s="33">
        <f t="shared" si="29"/>
        <v>0</v>
      </c>
      <c r="CS74" s="33">
        <f t="shared" si="29"/>
        <v>0</v>
      </c>
      <c r="CT74" s="33">
        <f t="shared" si="29"/>
        <v>0</v>
      </c>
      <c r="CU74" s="33">
        <f t="shared" si="29"/>
        <v>0</v>
      </c>
      <c r="CV74" s="33">
        <f t="shared" si="29"/>
        <v>0</v>
      </c>
      <c r="CW74" s="33">
        <f t="shared" ref="CW74:DF74" si="30">SUM(CW75:CW76)</f>
        <v>0</v>
      </c>
      <c r="CX74" s="33">
        <f t="shared" si="30"/>
        <v>0</v>
      </c>
      <c r="CY74" s="33">
        <f t="shared" si="30"/>
        <v>0</v>
      </c>
      <c r="CZ74" s="33">
        <f t="shared" si="30"/>
        <v>0</v>
      </c>
      <c r="DA74" s="33">
        <f t="shared" si="30"/>
        <v>0</v>
      </c>
      <c r="DB74" s="33">
        <f t="shared" si="30"/>
        <v>0</v>
      </c>
      <c r="DC74" s="33">
        <f t="shared" si="30"/>
        <v>0</v>
      </c>
      <c r="DD74" s="33">
        <f t="shared" si="30"/>
        <v>0</v>
      </c>
      <c r="DE74" s="33">
        <f t="shared" si="30"/>
        <v>0</v>
      </c>
      <c r="DF74" s="33">
        <f t="shared" si="30"/>
        <v>0</v>
      </c>
    </row>
    <row r="75" spans="1:110" ht="56.25">
      <c r="A75" s="23" t="s">
        <v>179</v>
      </c>
      <c r="B75" s="31" t="s">
        <v>223</v>
      </c>
      <c r="C75" s="32" t="s">
        <v>225</v>
      </c>
      <c r="D75" s="41" t="s">
        <v>226</v>
      </c>
      <c r="E75" s="33">
        <v>0</v>
      </c>
      <c r="F75" s="33">
        <v>0</v>
      </c>
      <c r="G75" s="33">
        <v>0</v>
      </c>
      <c r="H75" s="33">
        <v>0</v>
      </c>
      <c r="I75" s="33">
        <v>0</v>
      </c>
      <c r="J75" s="33">
        <v>0</v>
      </c>
      <c r="K75" s="33">
        <v>0</v>
      </c>
      <c r="L75" s="33">
        <v>0</v>
      </c>
      <c r="M75" s="33">
        <v>0</v>
      </c>
      <c r="N75" s="33">
        <v>0</v>
      </c>
      <c r="O75" s="33">
        <v>0</v>
      </c>
      <c r="P75" s="33">
        <v>0</v>
      </c>
      <c r="Q75" s="33">
        <v>0</v>
      </c>
      <c r="R75" s="33">
        <v>0</v>
      </c>
      <c r="S75" s="33">
        <v>0</v>
      </c>
      <c r="T75" s="33">
        <v>0</v>
      </c>
      <c r="U75" s="33">
        <v>0</v>
      </c>
      <c r="V75" s="33">
        <v>0</v>
      </c>
      <c r="W75" s="33">
        <v>0</v>
      </c>
      <c r="X75" s="33">
        <v>0</v>
      </c>
      <c r="Y75" s="33">
        <v>0</v>
      </c>
      <c r="Z75" s="33">
        <v>0</v>
      </c>
      <c r="AA75" s="33">
        <v>0</v>
      </c>
      <c r="AB75" s="33">
        <v>0</v>
      </c>
      <c r="AC75" s="33">
        <v>0</v>
      </c>
      <c r="AD75" s="33">
        <v>0</v>
      </c>
      <c r="AE75" s="33">
        <v>0</v>
      </c>
      <c r="AF75" s="33">
        <v>0</v>
      </c>
      <c r="AG75" s="33">
        <v>0</v>
      </c>
      <c r="AH75" s="33">
        <v>0</v>
      </c>
      <c r="AI75" s="33">
        <v>0</v>
      </c>
      <c r="AJ75" s="33">
        <v>0</v>
      </c>
      <c r="AK75" s="33">
        <v>0</v>
      </c>
      <c r="AL75" s="33">
        <v>0</v>
      </c>
      <c r="AM75" s="33">
        <v>0</v>
      </c>
      <c r="AN75" s="33">
        <v>0</v>
      </c>
      <c r="AO75" s="33">
        <v>0</v>
      </c>
      <c r="AP75" s="33">
        <v>0</v>
      </c>
      <c r="AQ75" s="33">
        <v>0</v>
      </c>
      <c r="AR75" s="33">
        <v>0</v>
      </c>
      <c r="AS75" s="33">
        <v>0</v>
      </c>
      <c r="AT75" s="33">
        <v>0</v>
      </c>
      <c r="AU75" s="33">
        <v>0</v>
      </c>
      <c r="AV75" s="33">
        <v>0</v>
      </c>
      <c r="AW75" s="33">
        <v>0</v>
      </c>
      <c r="AX75" s="33">
        <v>0</v>
      </c>
      <c r="AY75" s="33">
        <v>0</v>
      </c>
      <c r="AZ75" s="33">
        <v>0</v>
      </c>
      <c r="BA75" s="33">
        <v>0</v>
      </c>
      <c r="BB75" s="33">
        <v>0</v>
      </c>
      <c r="BC75" s="33">
        <v>0</v>
      </c>
      <c r="BD75" s="33">
        <v>0</v>
      </c>
      <c r="BE75" s="33">
        <v>0</v>
      </c>
      <c r="BF75" s="33">
        <v>0</v>
      </c>
      <c r="BG75" s="33">
        <v>0</v>
      </c>
      <c r="BH75" s="33">
        <v>0</v>
      </c>
      <c r="BI75" s="33">
        <v>0</v>
      </c>
      <c r="BJ75" s="33">
        <v>0</v>
      </c>
      <c r="BK75" s="33">
        <v>0</v>
      </c>
      <c r="BL75" s="33">
        <v>0</v>
      </c>
      <c r="BM75" s="33">
        <v>0</v>
      </c>
      <c r="BN75" s="33">
        <v>0</v>
      </c>
      <c r="BO75" s="33">
        <v>0</v>
      </c>
      <c r="BP75" s="33">
        <v>0</v>
      </c>
      <c r="BQ75" s="33">
        <v>0</v>
      </c>
      <c r="BR75" s="33">
        <v>0</v>
      </c>
      <c r="BS75" s="33">
        <v>0</v>
      </c>
      <c r="BT75" s="33">
        <v>0</v>
      </c>
      <c r="BU75" s="33">
        <v>0</v>
      </c>
      <c r="BV75" s="33">
        <v>0</v>
      </c>
      <c r="BW75" s="33">
        <v>0</v>
      </c>
      <c r="BX75" s="33">
        <v>0</v>
      </c>
      <c r="BY75" s="33">
        <v>0</v>
      </c>
      <c r="BZ75" s="33">
        <v>0</v>
      </c>
      <c r="CA75" s="33">
        <v>0</v>
      </c>
      <c r="CB75" s="33">
        <v>0</v>
      </c>
      <c r="CC75" s="33">
        <v>0</v>
      </c>
      <c r="CD75" s="33">
        <v>0</v>
      </c>
      <c r="CE75" s="33">
        <v>0</v>
      </c>
      <c r="CF75" s="33">
        <v>0</v>
      </c>
      <c r="CG75" s="33">
        <v>0</v>
      </c>
      <c r="CH75" s="33">
        <v>0</v>
      </c>
      <c r="CI75" s="33">
        <v>0</v>
      </c>
      <c r="CJ75" s="33">
        <v>0</v>
      </c>
      <c r="CK75" s="33">
        <v>0</v>
      </c>
      <c r="CL75" s="33">
        <v>0</v>
      </c>
      <c r="CM75" s="33">
        <v>0</v>
      </c>
      <c r="CN75" s="33">
        <v>0</v>
      </c>
      <c r="CO75" s="33" t="s">
        <v>197</v>
      </c>
      <c r="CP75" s="33" t="s">
        <v>197</v>
      </c>
      <c r="CQ75" s="33">
        <v>0</v>
      </c>
      <c r="CR75" s="33">
        <v>0</v>
      </c>
      <c r="CS75" s="33">
        <v>0</v>
      </c>
      <c r="CT75" s="33">
        <v>0</v>
      </c>
      <c r="CU75" s="33">
        <v>0</v>
      </c>
      <c r="CV75" s="33">
        <v>0</v>
      </c>
      <c r="CW75" s="33">
        <v>0</v>
      </c>
      <c r="CX75" s="33">
        <v>0</v>
      </c>
      <c r="CY75" s="33">
        <v>0</v>
      </c>
      <c r="CZ75" s="33">
        <v>0</v>
      </c>
      <c r="DA75" s="33">
        <v>0</v>
      </c>
      <c r="DB75" s="33">
        <v>0</v>
      </c>
      <c r="DC75" s="33">
        <v>0</v>
      </c>
      <c r="DD75" s="33">
        <v>0</v>
      </c>
      <c r="DE75" s="33">
        <v>0</v>
      </c>
      <c r="DF75" s="33">
        <v>0</v>
      </c>
    </row>
    <row r="76" spans="1:110" ht="37.5">
      <c r="A76" s="23" t="s">
        <v>179</v>
      </c>
      <c r="B76" s="31" t="s">
        <v>223</v>
      </c>
      <c r="C76" s="32" t="s">
        <v>227</v>
      </c>
      <c r="D76" s="41" t="s">
        <v>228</v>
      </c>
      <c r="E76" s="33">
        <v>0</v>
      </c>
      <c r="F76" s="33">
        <v>0</v>
      </c>
      <c r="G76" s="33">
        <v>0</v>
      </c>
      <c r="H76" s="33">
        <v>0</v>
      </c>
      <c r="I76" s="33">
        <v>0</v>
      </c>
      <c r="J76" s="33">
        <v>0</v>
      </c>
      <c r="K76" s="33">
        <v>0</v>
      </c>
      <c r="L76" s="33">
        <v>0</v>
      </c>
      <c r="M76" s="33">
        <v>0</v>
      </c>
      <c r="N76" s="33">
        <v>0</v>
      </c>
      <c r="O76" s="33">
        <v>0</v>
      </c>
      <c r="P76" s="33">
        <v>0</v>
      </c>
      <c r="Q76" s="33">
        <v>0</v>
      </c>
      <c r="R76" s="33">
        <v>0</v>
      </c>
      <c r="S76" s="33">
        <v>0</v>
      </c>
      <c r="T76" s="33">
        <v>0</v>
      </c>
      <c r="U76" s="33">
        <v>0</v>
      </c>
      <c r="V76" s="33">
        <v>0</v>
      </c>
      <c r="W76" s="33">
        <v>0</v>
      </c>
      <c r="X76" s="33">
        <v>0</v>
      </c>
      <c r="Y76" s="33">
        <v>0</v>
      </c>
      <c r="Z76" s="33">
        <v>0</v>
      </c>
      <c r="AA76" s="33">
        <v>0</v>
      </c>
      <c r="AB76" s="33">
        <v>0</v>
      </c>
      <c r="AC76" s="33">
        <v>0</v>
      </c>
      <c r="AD76" s="33">
        <v>0</v>
      </c>
      <c r="AE76" s="33">
        <v>0</v>
      </c>
      <c r="AF76" s="33">
        <v>0</v>
      </c>
      <c r="AG76" s="33">
        <v>0</v>
      </c>
      <c r="AH76" s="33">
        <v>0</v>
      </c>
      <c r="AI76" s="33">
        <v>0</v>
      </c>
      <c r="AJ76" s="33">
        <v>0</v>
      </c>
      <c r="AK76" s="33">
        <v>0</v>
      </c>
      <c r="AL76" s="33">
        <v>0</v>
      </c>
      <c r="AM76" s="33">
        <v>0</v>
      </c>
      <c r="AN76" s="33">
        <v>0</v>
      </c>
      <c r="AO76" s="33">
        <v>0</v>
      </c>
      <c r="AP76" s="33">
        <v>0</v>
      </c>
      <c r="AQ76" s="33">
        <v>0</v>
      </c>
      <c r="AR76" s="33">
        <v>0</v>
      </c>
      <c r="AS76" s="33">
        <v>0</v>
      </c>
      <c r="AT76" s="33">
        <v>0</v>
      </c>
      <c r="AU76" s="33">
        <v>0</v>
      </c>
      <c r="AV76" s="33">
        <v>0</v>
      </c>
      <c r="AW76" s="33">
        <v>0</v>
      </c>
      <c r="AX76" s="33">
        <v>0</v>
      </c>
      <c r="AY76" s="33">
        <v>0</v>
      </c>
      <c r="AZ76" s="33">
        <v>0</v>
      </c>
      <c r="BA76" s="33">
        <v>0</v>
      </c>
      <c r="BB76" s="33">
        <v>0</v>
      </c>
      <c r="BC76" s="33">
        <v>0</v>
      </c>
      <c r="BD76" s="33">
        <v>0</v>
      </c>
      <c r="BE76" s="33">
        <v>0</v>
      </c>
      <c r="BF76" s="33">
        <v>0</v>
      </c>
      <c r="BG76" s="33">
        <v>0</v>
      </c>
      <c r="BH76" s="33">
        <v>0</v>
      </c>
      <c r="BI76" s="33">
        <v>0</v>
      </c>
      <c r="BJ76" s="33">
        <v>0</v>
      </c>
      <c r="BK76" s="33">
        <v>0</v>
      </c>
      <c r="BL76" s="33">
        <v>0</v>
      </c>
      <c r="BM76" s="33">
        <v>0</v>
      </c>
      <c r="BN76" s="33">
        <v>0</v>
      </c>
      <c r="BO76" s="33">
        <v>0</v>
      </c>
      <c r="BP76" s="33">
        <v>0</v>
      </c>
      <c r="BQ76" s="33">
        <v>0</v>
      </c>
      <c r="BR76" s="33">
        <v>0</v>
      </c>
      <c r="BS76" s="33">
        <v>0</v>
      </c>
      <c r="BT76" s="33">
        <v>0</v>
      </c>
      <c r="BU76" s="33">
        <v>0</v>
      </c>
      <c r="BV76" s="33">
        <v>0</v>
      </c>
      <c r="BW76" s="33">
        <v>0</v>
      </c>
      <c r="BX76" s="33">
        <v>0</v>
      </c>
      <c r="BY76" s="33">
        <v>0</v>
      </c>
      <c r="BZ76" s="33">
        <v>0</v>
      </c>
      <c r="CA76" s="33">
        <v>0</v>
      </c>
      <c r="CB76" s="33">
        <v>0</v>
      </c>
      <c r="CC76" s="33">
        <v>0</v>
      </c>
      <c r="CD76" s="33">
        <v>0</v>
      </c>
      <c r="CE76" s="33">
        <v>0</v>
      </c>
      <c r="CF76" s="33">
        <v>0</v>
      </c>
      <c r="CG76" s="33">
        <v>0</v>
      </c>
      <c r="CH76" s="33">
        <v>0</v>
      </c>
      <c r="CI76" s="33">
        <v>0</v>
      </c>
      <c r="CJ76" s="33">
        <v>0</v>
      </c>
      <c r="CK76" s="33">
        <v>0</v>
      </c>
      <c r="CL76" s="33">
        <v>0</v>
      </c>
      <c r="CM76" s="33">
        <v>0</v>
      </c>
      <c r="CN76" s="33">
        <v>0</v>
      </c>
      <c r="CO76" s="33" t="s">
        <v>197</v>
      </c>
      <c r="CP76" s="33" t="s">
        <v>197</v>
      </c>
      <c r="CQ76" s="33">
        <v>0</v>
      </c>
      <c r="CR76" s="33">
        <v>0</v>
      </c>
      <c r="CS76" s="33">
        <v>0</v>
      </c>
      <c r="CT76" s="33">
        <v>0</v>
      </c>
      <c r="CU76" s="33">
        <v>0</v>
      </c>
      <c r="CV76" s="33">
        <v>0</v>
      </c>
      <c r="CW76" s="33">
        <v>0</v>
      </c>
      <c r="CX76" s="33">
        <v>0</v>
      </c>
      <c r="CY76" s="33">
        <v>0</v>
      </c>
      <c r="CZ76" s="33">
        <v>0</v>
      </c>
      <c r="DA76" s="33">
        <v>0</v>
      </c>
      <c r="DB76" s="33">
        <v>0</v>
      </c>
      <c r="DC76" s="33">
        <v>0</v>
      </c>
      <c r="DD76" s="33">
        <v>0</v>
      </c>
      <c r="DE76" s="33">
        <v>0</v>
      </c>
      <c r="DF76" s="33">
        <v>0</v>
      </c>
    </row>
    <row r="77" spans="1:110" ht="93.75">
      <c r="A77" s="19"/>
      <c r="B77" s="31" t="s">
        <v>229</v>
      </c>
      <c r="C77" s="32" t="s">
        <v>230</v>
      </c>
      <c r="D77" s="33" t="s">
        <v>178</v>
      </c>
      <c r="E77" s="33">
        <f t="shared" ref="E77:AJ77" si="31">SUM(E78:E81)</f>
        <v>0</v>
      </c>
      <c r="F77" s="33">
        <f t="shared" si="31"/>
        <v>0</v>
      </c>
      <c r="G77" s="33">
        <f t="shared" si="31"/>
        <v>0</v>
      </c>
      <c r="H77" s="33">
        <f t="shared" si="31"/>
        <v>0</v>
      </c>
      <c r="I77" s="33">
        <f t="shared" si="31"/>
        <v>0</v>
      </c>
      <c r="J77" s="33">
        <f t="shared" si="31"/>
        <v>0</v>
      </c>
      <c r="K77" s="33">
        <f t="shared" si="31"/>
        <v>0</v>
      </c>
      <c r="L77" s="33">
        <f t="shared" si="31"/>
        <v>0</v>
      </c>
      <c r="M77" s="33">
        <f t="shared" si="31"/>
        <v>0</v>
      </c>
      <c r="N77" s="33">
        <f t="shared" si="31"/>
        <v>0</v>
      </c>
      <c r="O77" s="33">
        <f t="shared" si="31"/>
        <v>0</v>
      </c>
      <c r="P77" s="33">
        <f t="shared" si="31"/>
        <v>0</v>
      </c>
      <c r="Q77" s="33">
        <f t="shared" si="31"/>
        <v>0</v>
      </c>
      <c r="R77" s="33">
        <f t="shared" si="31"/>
        <v>0</v>
      </c>
      <c r="S77" s="33">
        <f t="shared" si="31"/>
        <v>0</v>
      </c>
      <c r="T77" s="33">
        <f t="shared" si="31"/>
        <v>0</v>
      </c>
      <c r="U77" s="33">
        <f t="shared" si="31"/>
        <v>0</v>
      </c>
      <c r="V77" s="33">
        <f t="shared" si="31"/>
        <v>0</v>
      </c>
      <c r="W77" s="33">
        <f t="shared" si="31"/>
        <v>0</v>
      </c>
      <c r="X77" s="33">
        <f t="shared" si="31"/>
        <v>0</v>
      </c>
      <c r="Y77" s="33">
        <f t="shared" si="31"/>
        <v>0</v>
      </c>
      <c r="Z77" s="33">
        <f t="shared" si="31"/>
        <v>0</v>
      </c>
      <c r="AA77" s="33">
        <f t="shared" si="31"/>
        <v>0</v>
      </c>
      <c r="AB77" s="33">
        <f t="shared" si="31"/>
        <v>0</v>
      </c>
      <c r="AC77" s="33">
        <f t="shared" si="31"/>
        <v>0</v>
      </c>
      <c r="AD77" s="33">
        <f t="shared" si="31"/>
        <v>0</v>
      </c>
      <c r="AE77" s="33">
        <f t="shared" si="31"/>
        <v>0</v>
      </c>
      <c r="AF77" s="33">
        <f t="shared" si="31"/>
        <v>0</v>
      </c>
      <c r="AG77" s="33">
        <f t="shared" si="31"/>
        <v>0</v>
      </c>
      <c r="AH77" s="33">
        <f t="shared" si="31"/>
        <v>0</v>
      </c>
      <c r="AI77" s="33">
        <f t="shared" si="31"/>
        <v>0</v>
      </c>
      <c r="AJ77" s="33">
        <f t="shared" si="31"/>
        <v>0</v>
      </c>
      <c r="AK77" s="33">
        <f t="shared" ref="AK77:BP77" si="32">SUM(AK78:AK81)</f>
        <v>0</v>
      </c>
      <c r="AL77" s="33">
        <f t="shared" si="32"/>
        <v>0</v>
      </c>
      <c r="AM77" s="33">
        <f t="shared" si="32"/>
        <v>0</v>
      </c>
      <c r="AN77" s="33">
        <f t="shared" si="32"/>
        <v>0</v>
      </c>
      <c r="AO77" s="33">
        <f t="shared" si="32"/>
        <v>0</v>
      </c>
      <c r="AP77" s="33">
        <f t="shared" si="32"/>
        <v>0</v>
      </c>
      <c r="AQ77" s="33">
        <f t="shared" si="32"/>
        <v>0</v>
      </c>
      <c r="AR77" s="33">
        <f t="shared" si="32"/>
        <v>0</v>
      </c>
      <c r="AS77" s="33">
        <f t="shared" si="32"/>
        <v>0</v>
      </c>
      <c r="AT77" s="33">
        <f t="shared" si="32"/>
        <v>0</v>
      </c>
      <c r="AU77" s="33">
        <f t="shared" si="32"/>
        <v>0</v>
      </c>
      <c r="AV77" s="33">
        <f t="shared" si="32"/>
        <v>0</v>
      </c>
      <c r="AW77" s="33">
        <f t="shared" si="32"/>
        <v>0</v>
      </c>
      <c r="AX77" s="33">
        <f t="shared" si="32"/>
        <v>0</v>
      </c>
      <c r="AY77" s="33">
        <f t="shared" si="32"/>
        <v>0</v>
      </c>
      <c r="AZ77" s="33">
        <f t="shared" si="32"/>
        <v>0</v>
      </c>
      <c r="BA77" s="33">
        <f t="shared" si="32"/>
        <v>0</v>
      </c>
      <c r="BB77" s="33">
        <f t="shared" si="32"/>
        <v>0</v>
      </c>
      <c r="BC77" s="33">
        <f t="shared" si="32"/>
        <v>0</v>
      </c>
      <c r="BD77" s="33">
        <f t="shared" si="32"/>
        <v>0</v>
      </c>
      <c r="BE77" s="33">
        <f t="shared" si="32"/>
        <v>0</v>
      </c>
      <c r="BF77" s="33">
        <f t="shared" si="32"/>
        <v>0</v>
      </c>
      <c r="BG77" s="33">
        <f t="shared" si="32"/>
        <v>0</v>
      </c>
      <c r="BH77" s="33">
        <f t="shared" si="32"/>
        <v>0</v>
      </c>
      <c r="BI77" s="33">
        <f t="shared" si="32"/>
        <v>0</v>
      </c>
      <c r="BJ77" s="33">
        <f t="shared" si="32"/>
        <v>0</v>
      </c>
      <c r="BK77" s="33">
        <f t="shared" si="32"/>
        <v>0</v>
      </c>
      <c r="BL77" s="33">
        <f t="shared" si="32"/>
        <v>0</v>
      </c>
      <c r="BM77" s="33">
        <f t="shared" si="32"/>
        <v>0</v>
      </c>
      <c r="BN77" s="33">
        <f t="shared" si="32"/>
        <v>0</v>
      </c>
      <c r="BO77" s="33">
        <f t="shared" si="32"/>
        <v>0</v>
      </c>
      <c r="BP77" s="33">
        <f t="shared" si="32"/>
        <v>0</v>
      </c>
      <c r="BQ77" s="33">
        <f t="shared" ref="BQ77:CV77" si="33">SUM(BQ78:BQ81)</f>
        <v>0</v>
      </c>
      <c r="BR77" s="33">
        <f t="shared" si="33"/>
        <v>0</v>
      </c>
      <c r="BS77" s="33">
        <f t="shared" si="33"/>
        <v>0</v>
      </c>
      <c r="BT77" s="33">
        <f t="shared" si="33"/>
        <v>0</v>
      </c>
      <c r="BU77" s="33">
        <f t="shared" si="33"/>
        <v>0</v>
      </c>
      <c r="BV77" s="33">
        <f t="shared" si="33"/>
        <v>0</v>
      </c>
      <c r="BW77" s="33">
        <f t="shared" si="33"/>
        <v>0</v>
      </c>
      <c r="BX77" s="33">
        <f t="shared" si="33"/>
        <v>0</v>
      </c>
      <c r="BY77" s="33">
        <f t="shared" si="33"/>
        <v>0</v>
      </c>
      <c r="BZ77" s="33">
        <f t="shared" si="33"/>
        <v>0</v>
      </c>
      <c r="CA77" s="33">
        <f t="shared" si="33"/>
        <v>0</v>
      </c>
      <c r="CB77" s="33">
        <f t="shared" si="33"/>
        <v>0</v>
      </c>
      <c r="CC77" s="33">
        <f t="shared" si="33"/>
        <v>0</v>
      </c>
      <c r="CD77" s="33">
        <f t="shared" si="33"/>
        <v>0</v>
      </c>
      <c r="CE77" s="33">
        <f t="shared" si="33"/>
        <v>0</v>
      </c>
      <c r="CF77" s="33">
        <f t="shared" si="33"/>
        <v>0</v>
      </c>
      <c r="CG77" s="33">
        <f t="shared" si="33"/>
        <v>0</v>
      </c>
      <c r="CH77" s="33">
        <f t="shared" si="33"/>
        <v>0</v>
      </c>
      <c r="CI77" s="33">
        <f t="shared" si="33"/>
        <v>0</v>
      </c>
      <c r="CJ77" s="33">
        <f t="shared" si="33"/>
        <v>0</v>
      </c>
      <c r="CK77" s="33">
        <f t="shared" si="33"/>
        <v>0</v>
      </c>
      <c r="CL77" s="33">
        <f t="shared" si="33"/>
        <v>0</v>
      </c>
      <c r="CM77" s="33">
        <f t="shared" si="33"/>
        <v>0</v>
      </c>
      <c r="CN77" s="33">
        <f t="shared" si="33"/>
        <v>0</v>
      </c>
      <c r="CO77" s="33">
        <f t="shared" si="33"/>
        <v>0</v>
      </c>
      <c r="CP77" s="33">
        <f t="shared" si="33"/>
        <v>0</v>
      </c>
      <c r="CQ77" s="33">
        <f t="shared" si="33"/>
        <v>0</v>
      </c>
      <c r="CR77" s="33">
        <f t="shared" si="33"/>
        <v>0</v>
      </c>
      <c r="CS77" s="33">
        <f t="shared" si="33"/>
        <v>0</v>
      </c>
      <c r="CT77" s="33">
        <f t="shared" si="33"/>
        <v>0</v>
      </c>
      <c r="CU77" s="33">
        <f t="shared" si="33"/>
        <v>0</v>
      </c>
      <c r="CV77" s="33">
        <f t="shared" si="33"/>
        <v>0</v>
      </c>
      <c r="CW77" s="33">
        <f t="shared" ref="CW77:DF77" si="34">SUM(CW78:CW81)</f>
        <v>0</v>
      </c>
      <c r="CX77" s="33">
        <f t="shared" si="34"/>
        <v>0</v>
      </c>
      <c r="CY77" s="33">
        <f t="shared" si="34"/>
        <v>0</v>
      </c>
      <c r="CZ77" s="33">
        <f t="shared" si="34"/>
        <v>0</v>
      </c>
      <c r="DA77" s="33">
        <f t="shared" si="34"/>
        <v>0</v>
      </c>
      <c r="DB77" s="33">
        <f t="shared" si="34"/>
        <v>0</v>
      </c>
      <c r="DC77" s="33">
        <f t="shared" si="34"/>
        <v>0</v>
      </c>
      <c r="DD77" s="33">
        <f t="shared" si="34"/>
        <v>0</v>
      </c>
      <c r="DE77" s="33">
        <f t="shared" si="34"/>
        <v>0</v>
      </c>
      <c r="DF77" s="33">
        <f t="shared" si="34"/>
        <v>0</v>
      </c>
    </row>
    <row r="78" spans="1:110" ht="47.25">
      <c r="A78" s="23" t="s">
        <v>179</v>
      </c>
      <c r="B78" s="31" t="s">
        <v>229</v>
      </c>
      <c r="C78" s="42" t="s">
        <v>231</v>
      </c>
      <c r="D78" s="41" t="s">
        <v>232</v>
      </c>
      <c r="E78" s="33">
        <v>0</v>
      </c>
      <c r="F78" s="33">
        <v>0</v>
      </c>
      <c r="G78" s="33">
        <v>0</v>
      </c>
      <c r="H78" s="33">
        <v>0</v>
      </c>
      <c r="I78" s="33">
        <v>0</v>
      </c>
      <c r="J78" s="33">
        <v>0</v>
      </c>
      <c r="K78" s="33">
        <v>0</v>
      </c>
      <c r="L78" s="33">
        <v>0</v>
      </c>
      <c r="M78" s="33">
        <v>0</v>
      </c>
      <c r="N78" s="33">
        <v>0</v>
      </c>
      <c r="O78" s="33">
        <v>0</v>
      </c>
      <c r="P78" s="33">
        <v>0</v>
      </c>
      <c r="Q78" s="33">
        <v>0</v>
      </c>
      <c r="R78" s="33">
        <v>0</v>
      </c>
      <c r="S78" s="33">
        <v>0</v>
      </c>
      <c r="T78" s="33">
        <v>0</v>
      </c>
      <c r="U78" s="33">
        <v>0</v>
      </c>
      <c r="V78" s="33">
        <v>0</v>
      </c>
      <c r="W78" s="33">
        <v>0</v>
      </c>
      <c r="X78" s="33">
        <v>0</v>
      </c>
      <c r="Y78" s="33">
        <v>0</v>
      </c>
      <c r="Z78" s="33">
        <v>0</v>
      </c>
      <c r="AA78" s="33">
        <v>0</v>
      </c>
      <c r="AB78" s="33">
        <v>0</v>
      </c>
      <c r="AC78" s="33">
        <v>0</v>
      </c>
      <c r="AD78" s="33">
        <v>0</v>
      </c>
      <c r="AE78" s="33">
        <v>0</v>
      </c>
      <c r="AF78" s="33">
        <v>0</v>
      </c>
      <c r="AG78" s="33">
        <v>0</v>
      </c>
      <c r="AH78" s="33">
        <v>0</v>
      </c>
      <c r="AI78" s="33">
        <v>0</v>
      </c>
      <c r="AJ78" s="33">
        <v>0</v>
      </c>
      <c r="AK78" s="33">
        <v>0</v>
      </c>
      <c r="AL78" s="33">
        <v>0</v>
      </c>
      <c r="AM78" s="33">
        <v>0</v>
      </c>
      <c r="AN78" s="33">
        <v>0</v>
      </c>
      <c r="AO78" s="33">
        <v>0</v>
      </c>
      <c r="AP78" s="33">
        <v>0</v>
      </c>
      <c r="AQ78" s="33">
        <v>0</v>
      </c>
      <c r="AR78" s="33">
        <v>0</v>
      </c>
      <c r="AS78" s="33">
        <v>0</v>
      </c>
      <c r="AT78" s="33">
        <v>0</v>
      </c>
      <c r="AU78" s="33">
        <v>0</v>
      </c>
      <c r="AV78" s="33">
        <v>0</v>
      </c>
      <c r="AW78" s="33">
        <v>0</v>
      </c>
      <c r="AX78" s="33">
        <v>0</v>
      </c>
      <c r="AY78" s="33">
        <v>0</v>
      </c>
      <c r="AZ78" s="33">
        <v>0</v>
      </c>
      <c r="BA78" s="33">
        <v>0</v>
      </c>
      <c r="BB78" s="33">
        <v>0</v>
      </c>
      <c r="BC78" s="33">
        <v>0</v>
      </c>
      <c r="BD78" s="33">
        <v>0</v>
      </c>
      <c r="BE78" s="33">
        <v>0</v>
      </c>
      <c r="BF78" s="33">
        <v>0</v>
      </c>
      <c r="BG78" s="33">
        <v>0</v>
      </c>
      <c r="BH78" s="33">
        <v>0</v>
      </c>
      <c r="BI78" s="33">
        <v>0</v>
      </c>
      <c r="BJ78" s="33">
        <v>0</v>
      </c>
      <c r="BK78" s="33">
        <v>0</v>
      </c>
      <c r="BL78" s="33">
        <v>0</v>
      </c>
      <c r="BM78" s="33">
        <v>0</v>
      </c>
      <c r="BN78" s="33">
        <v>0</v>
      </c>
      <c r="BO78" s="33">
        <v>0</v>
      </c>
      <c r="BP78" s="33">
        <v>0</v>
      </c>
      <c r="BQ78" s="33">
        <v>0</v>
      </c>
      <c r="BR78" s="33">
        <v>0</v>
      </c>
      <c r="BS78" s="33">
        <v>0</v>
      </c>
      <c r="BT78" s="33">
        <v>0</v>
      </c>
      <c r="BU78" s="33">
        <v>0</v>
      </c>
      <c r="BV78" s="33">
        <v>0</v>
      </c>
      <c r="BW78" s="33">
        <v>0</v>
      </c>
      <c r="BX78" s="33">
        <v>0</v>
      </c>
      <c r="BY78" s="33">
        <v>0</v>
      </c>
      <c r="BZ78" s="33">
        <v>0</v>
      </c>
      <c r="CA78" s="33">
        <v>0</v>
      </c>
      <c r="CB78" s="33">
        <v>0</v>
      </c>
      <c r="CC78" s="33">
        <v>0</v>
      </c>
      <c r="CD78" s="33">
        <v>0</v>
      </c>
      <c r="CE78" s="33">
        <v>0</v>
      </c>
      <c r="CF78" s="33">
        <v>0</v>
      </c>
      <c r="CG78" s="33">
        <v>0</v>
      </c>
      <c r="CH78" s="33">
        <v>0</v>
      </c>
      <c r="CI78" s="33">
        <v>0</v>
      </c>
      <c r="CJ78" s="33">
        <v>0</v>
      </c>
      <c r="CK78" s="33">
        <v>0</v>
      </c>
      <c r="CL78" s="33">
        <v>0</v>
      </c>
      <c r="CM78" s="33">
        <v>0</v>
      </c>
      <c r="CN78" s="33">
        <v>0</v>
      </c>
      <c r="CO78" s="33" t="s">
        <v>197</v>
      </c>
      <c r="CP78" s="33" t="s">
        <v>197</v>
      </c>
      <c r="CQ78" s="33">
        <v>0</v>
      </c>
      <c r="CR78" s="33">
        <v>0</v>
      </c>
      <c r="CS78" s="33">
        <v>0</v>
      </c>
      <c r="CT78" s="33">
        <v>0</v>
      </c>
      <c r="CU78" s="33">
        <v>0</v>
      </c>
      <c r="CV78" s="33">
        <v>0</v>
      </c>
      <c r="CW78" s="33">
        <v>0</v>
      </c>
      <c r="CX78" s="33">
        <v>0</v>
      </c>
      <c r="CY78" s="33">
        <v>0</v>
      </c>
      <c r="CZ78" s="33">
        <v>0</v>
      </c>
      <c r="DA78" s="33">
        <v>0</v>
      </c>
      <c r="DB78" s="33">
        <v>0</v>
      </c>
      <c r="DC78" s="33">
        <v>0</v>
      </c>
      <c r="DD78" s="33">
        <v>0</v>
      </c>
      <c r="DE78" s="33">
        <v>0</v>
      </c>
      <c r="DF78" s="33">
        <v>0</v>
      </c>
    </row>
    <row r="79" spans="1:110" ht="49.35" customHeight="1">
      <c r="A79" s="23" t="s">
        <v>179</v>
      </c>
      <c r="B79" s="31" t="s">
        <v>229</v>
      </c>
      <c r="C79" s="42" t="s">
        <v>233</v>
      </c>
      <c r="D79" s="41" t="s">
        <v>234</v>
      </c>
      <c r="E79" s="33">
        <v>0</v>
      </c>
      <c r="F79" s="33">
        <v>0</v>
      </c>
      <c r="G79" s="33">
        <v>0</v>
      </c>
      <c r="H79" s="33">
        <v>0</v>
      </c>
      <c r="I79" s="33">
        <v>0</v>
      </c>
      <c r="J79" s="33">
        <v>0</v>
      </c>
      <c r="K79" s="33">
        <v>0</v>
      </c>
      <c r="L79" s="33">
        <v>0</v>
      </c>
      <c r="M79" s="33">
        <v>0</v>
      </c>
      <c r="N79" s="33">
        <v>0</v>
      </c>
      <c r="O79" s="33">
        <v>0</v>
      </c>
      <c r="P79" s="33">
        <v>0</v>
      </c>
      <c r="Q79" s="33">
        <v>0</v>
      </c>
      <c r="R79" s="33">
        <v>0</v>
      </c>
      <c r="S79" s="33">
        <v>0</v>
      </c>
      <c r="T79" s="33">
        <v>0</v>
      </c>
      <c r="U79" s="33">
        <v>0</v>
      </c>
      <c r="V79" s="33">
        <v>0</v>
      </c>
      <c r="W79" s="33">
        <v>0</v>
      </c>
      <c r="X79" s="33">
        <v>0</v>
      </c>
      <c r="Y79" s="33">
        <v>0</v>
      </c>
      <c r="Z79" s="33">
        <v>0</v>
      </c>
      <c r="AA79" s="33">
        <v>0</v>
      </c>
      <c r="AB79" s="33">
        <v>0</v>
      </c>
      <c r="AC79" s="33">
        <v>0</v>
      </c>
      <c r="AD79" s="33">
        <v>0</v>
      </c>
      <c r="AE79" s="33">
        <v>0</v>
      </c>
      <c r="AF79" s="33">
        <v>0</v>
      </c>
      <c r="AG79" s="33">
        <v>0</v>
      </c>
      <c r="AH79" s="33">
        <v>0</v>
      </c>
      <c r="AI79" s="33">
        <v>0</v>
      </c>
      <c r="AJ79" s="33">
        <v>0</v>
      </c>
      <c r="AK79" s="33">
        <v>0</v>
      </c>
      <c r="AL79" s="33">
        <v>0</v>
      </c>
      <c r="AM79" s="33">
        <v>0</v>
      </c>
      <c r="AN79" s="33">
        <v>0</v>
      </c>
      <c r="AO79" s="33">
        <v>0</v>
      </c>
      <c r="AP79" s="33">
        <v>0</v>
      </c>
      <c r="AQ79" s="33">
        <v>0</v>
      </c>
      <c r="AR79" s="33">
        <v>0</v>
      </c>
      <c r="AS79" s="33">
        <v>0</v>
      </c>
      <c r="AT79" s="33">
        <v>0</v>
      </c>
      <c r="AU79" s="33">
        <v>0</v>
      </c>
      <c r="AV79" s="33">
        <v>0</v>
      </c>
      <c r="AW79" s="33">
        <v>0</v>
      </c>
      <c r="AX79" s="33">
        <v>0</v>
      </c>
      <c r="AY79" s="33">
        <v>0</v>
      </c>
      <c r="AZ79" s="33">
        <v>0</v>
      </c>
      <c r="BA79" s="33">
        <v>0</v>
      </c>
      <c r="BB79" s="33">
        <v>0</v>
      </c>
      <c r="BC79" s="33">
        <v>0</v>
      </c>
      <c r="BD79" s="33">
        <v>0</v>
      </c>
      <c r="BE79" s="33">
        <v>0</v>
      </c>
      <c r="BF79" s="33">
        <v>0</v>
      </c>
      <c r="BG79" s="33">
        <v>0</v>
      </c>
      <c r="BH79" s="33">
        <v>0</v>
      </c>
      <c r="BI79" s="33">
        <v>0</v>
      </c>
      <c r="BJ79" s="33">
        <v>0</v>
      </c>
      <c r="BK79" s="33">
        <v>0</v>
      </c>
      <c r="BL79" s="33">
        <v>0</v>
      </c>
      <c r="BM79" s="33">
        <v>0</v>
      </c>
      <c r="BN79" s="33">
        <v>0</v>
      </c>
      <c r="BO79" s="33">
        <v>0</v>
      </c>
      <c r="BP79" s="33">
        <v>0</v>
      </c>
      <c r="BQ79" s="33">
        <v>0</v>
      </c>
      <c r="BR79" s="33">
        <v>0</v>
      </c>
      <c r="BS79" s="33">
        <v>0</v>
      </c>
      <c r="BT79" s="33">
        <v>0</v>
      </c>
      <c r="BU79" s="33">
        <v>0</v>
      </c>
      <c r="BV79" s="33">
        <v>0</v>
      </c>
      <c r="BW79" s="33">
        <v>0</v>
      </c>
      <c r="BX79" s="33">
        <v>0</v>
      </c>
      <c r="BY79" s="33">
        <v>0</v>
      </c>
      <c r="BZ79" s="33">
        <v>0</v>
      </c>
      <c r="CA79" s="33">
        <v>0</v>
      </c>
      <c r="CB79" s="33">
        <v>0</v>
      </c>
      <c r="CC79" s="33">
        <v>0</v>
      </c>
      <c r="CD79" s="33">
        <v>0</v>
      </c>
      <c r="CE79" s="33">
        <v>0</v>
      </c>
      <c r="CF79" s="33">
        <v>0</v>
      </c>
      <c r="CG79" s="33">
        <v>0</v>
      </c>
      <c r="CH79" s="33">
        <v>0</v>
      </c>
      <c r="CI79" s="33">
        <v>0</v>
      </c>
      <c r="CJ79" s="33">
        <v>0</v>
      </c>
      <c r="CK79" s="33">
        <v>0</v>
      </c>
      <c r="CL79" s="33">
        <v>0</v>
      </c>
      <c r="CM79" s="33">
        <v>0</v>
      </c>
      <c r="CN79" s="33">
        <v>0</v>
      </c>
      <c r="CO79" s="33" t="s">
        <v>197</v>
      </c>
      <c r="CP79" s="33" t="s">
        <v>197</v>
      </c>
      <c r="CQ79" s="33">
        <v>0</v>
      </c>
      <c r="CR79" s="33">
        <v>0</v>
      </c>
      <c r="CS79" s="33">
        <v>0</v>
      </c>
      <c r="CT79" s="33">
        <v>0</v>
      </c>
      <c r="CU79" s="33">
        <v>0</v>
      </c>
      <c r="CV79" s="33">
        <v>0</v>
      </c>
      <c r="CW79" s="33">
        <v>0</v>
      </c>
      <c r="CX79" s="33">
        <v>0</v>
      </c>
      <c r="CY79" s="33">
        <v>0</v>
      </c>
      <c r="CZ79" s="33">
        <v>0</v>
      </c>
      <c r="DA79" s="33">
        <v>0</v>
      </c>
      <c r="DB79" s="33">
        <v>0</v>
      </c>
      <c r="DC79" s="33">
        <v>0</v>
      </c>
      <c r="DD79" s="33">
        <v>0</v>
      </c>
      <c r="DE79" s="33">
        <v>0</v>
      </c>
      <c r="DF79" s="33">
        <v>0</v>
      </c>
    </row>
    <row r="80" spans="1:110" ht="26.45" hidden="1" customHeight="1">
      <c r="A80" s="23" t="s">
        <v>179</v>
      </c>
      <c r="B80" s="31" t="s">
        <v>229</v>
      </c>
      <c r="C80" s="43">
        <v>0</v>
      </c>
      <c r="D80" s="41">
        <v>0</v>
      </c>
      <c r="E80" s="33">
        <v>0</v>
      </c>
      <c r="F80" s="33">
        <v>0</v>
      </c>
      <c r="G80" s="33">
        <v>0</v>
      </c>
      <c r="H80" s="33">
        <v>0</v>
      </c>
      <c r="I80" s="33">
        <v>0</v>
      </c>
      <c r="J80" s="33">
        <v>0</v>
      </c>
      <c r="K80" s="33">
        <v>0</v>
      </c>
      <c r="L80" s="33">
        <v>0</v>
      </c>
      <c r="M80" s="33">
        <v>0</v>
      </c>
      <c r="N80" s="33">
        <v>0</v>
      </c>
      <c r="O80" s="33">
        <v>0</v>
      </c>
      <c r="P80" s="33">
        <v>0</v>
      </c>
      <c r="Q80" s="33">
        <v>0</v>
      </c>
      <c r="R80" s="33">
        <v>0</v>
      </c>
      <c r="S80" s="33">
        <v>0</v>
      </c>
      <c r="T80" s="33">
        <v>0</v>
      </c>
      <c r="U80" s="33">
        <v>0</v>
      </c>
      <c r="V80" s="33">
        <v>0</v>
      </c>
      <c r="W80" s="33">
        <v>0</v>
      </c>
      <c r="X80" s="33">
        <v>0</v>
      </c>
      <c r="Y80" s="33">
        <v>0</v>
      </c>
      <c r="Z80" s="33">
        <v>0</v>
      </c>
      <c r="AA80" s="33">
        <v>0</v>
      </c>
      <c r="AB80" s="33">
        <v>0</v>
      </c>
      <c r="AC80" s="33">
        <v>0</v>
      </c>
      <c r="AD80" s="33">
        <v>0</v>
      </c>
      <c r="AE80" s="33">
        <v>0</v>
      </c>
      <c r="AF80" s="33">
        <v>0</v>
      </c>
      <c r="AG80" s="33">
        <v>0</v>
      </c>
      <c r="AH80" s="33">
        <v>0</v>
      </c>
      <c r="AI80" s="33">
        <v>0</v>
      </c>
      <c r="AJ80" s="33">
        <v>0</v>
      </c>
      <c r="AK80" s="33">
        <v>0</v>
      </c>
      <c r="AL80" s="33">
        <v>0</v>
      </c>
      <c r="AM80" s="33">
        <v>0</v>
      </c>
      <c r="AN80" s="33">
        <v>0</v>
      </c>
      <c r="AO80" s="33">
        <v>0</v>
      </c>
      <c r="AP80" s="33">
        <v>0</v>
      </c>
      <c r="AQ80" s="33">
        <v>0</v>
      </c>
      <c r="AR80" s="33">
        <v>0</v>
      </c>
      <c r="AS80" s="33">
        <v>0</v>
      </c>
      <c r="AT80" s="33">
        <v>0</v>
      </c>
      <c r="AU80" s="33">
        <v>0</v>
      </c>
      <c r="AV80" s="33">
        <v>0</v>
      </c>
      <c r="AW80" s="33">
        <v>0</v>
      </c>
      <c r="AX80" s="33">
        <v>0</v>
      </c>
      <c r="AY80" s="33">
        <v>0</v>
      </c>
      <c r="AZ80" s="33">
        <v>0</v>
      </c>
      <c r="BA80" s="33">
        <v>0</v>
      </c>
      <c r="BB80" s="33">
        <v>0</v>
      </c>
      <c r="BC80" s="33">
        <v>0</v>
      </c>
      <c r="BD80" s="33">
        <v>0</v>
      </c>
      <c r="BE80" s="33">
        <v>0</v>
      </c>
      <c r="BF80" s="33">
        <v>0</v>
      </c>
      <c r="BG80" s="33">
        <v>0</v>
      </c>
      <c r="BH80" s="33">
        <v>0</v>
      </c>
      <c r="BI80" s="33">
        <v>0</v>
      </c>
      <c r="BJ80" s="33">
        <v>0</v>
      </c>
      <c r="BK80" s="33">
        <v>0</v>
      </c>
      <c r="BL80" s="33">
        <v>0</v>
      </c>
      <c r="BM80" s="33">
        <v>0</v>
      </c>
      <c r="BN80" s="33">
        <v>0</v>
      </c>
      <c r="BO80" s="33">
        <v>0</v>
      </c>
      <c r="BP80" s="33">
        <v>0</v>
      </c>
      <c r="BQ80" s="33">
        <v>0</v>
      </c>
      <c r="BR80" s="33">
        <v>0</v>
      </c>
      <c r="BS80" s="33">
        <v>0</v>
      </c>
      <c r="BT80" s="33">
        <v>0</v>
      </c>
      <c r="BU80" s="33">
        <v>0</v>
      </c>
      <c r="BV80" s="33">
        <v>0</v>
      </c>
      <c r="BW80" s="33">
        <v>0</v>
      </c>
      <c r="BX80" s="33">
        <v>0</v>
      </c>
      <c r="BY80" s="33">
        <v>0</v>
      </c>
      <c r="BZ80" s="33">
        <v>0</v>
      </c>
      <c r="CA80" s="33">
        <v>0</v>
      </c>
      <c r="CB80" s="33">
        <v>0</v>
      </c>
      <c r="CC80" s="33">
        <v>0</v>
      </c>
      <c r="CD80" s="33">
        <v>0</v>
      </c>
      <c r="CE80" s="33">
        <v>0</v>
      </c>
      <c r="CF80" s="33">
        <v>0</v>
      </c>
      <c r="CG80" s="33">
        <v>0</v>
      </c>
      <c r="CH80" s="33">
        <v>0</v>
      </c>
      <c r="CI80" s="33">
        <v>0</v>
      </c>
      <c r="CJ80" s="33">
        <v>0</v>
      </c>
      <c r="CK80" s="33">
        <v>0</v>
      </c>
      <c r="CL80" s="33">
        <v>0</v>
      </c>
      <c r="CM80" s="33">
        <v>0</v>
      </c>
      <c r="CN80" s="33">
        <v>0</v>
      </c>
      <c r="CO80" s="33" t="s">
        <v>197</v>
      </c>
      <c r="CP80" s="33" t="s">
        <v>197</v>
      </c>
      <c r="CQ80" s="33">
        <v>0</v>
      </c>
      <c r="CR80" s="33">
        <v>0</v>
      </c>
      <c r="CS80" s="33">
        <v>0</v>
      </c>
      <c r="CT80" s="33">
        <v>0</v>
      </c>
      <c r="CU80" s="33">
        <v>0</v>
      </c>
      <c r="CV80" s="33">
        <v>0</v>
      </c>
      <c r="CW80" s="33">
        <v>0</v>
      </c>
      <c r="CX80" s="33">
        <v>0</v>
      </c>
      <c r="CY80" s="33">
        <v>0</v>
      </c>
      <c r="CZ80" s="33">
        <v>0</v>
      </c>
      <c r="DA80" s="33">
        <v>0</v>
      </c>
      <c r="DB80" s="33">
        <v>0</v>
      </c>
      <c r="DC80" s="33">
        <v>0</v>
      </c>
      <c r="DD80" s="33">
        <v>0</v>
      </c>
      <c r="DE80" s="33">
        <v>0</v>
      </c>
      <c r="DF80" s="33">
        <v>0</v>
      </c>
    </row>
    <row r="81" spans="1:110" ht="18.75" hidden="1">
      <c r="A81" s="23" t="s">
        <v>179</v>
      </c>
      <c r="B81" s="31" t="s">
        <v>229</v>
      </c>
      <c r="C81" s="43">
        <v>0</v>
      </c>
      <c r="D81" s="41">
        <v>0</v>
      </c>
      <c r="E81" s="33">
        <v>0</v>
      </c>
      <c r="F81" s="33">
        <v>0</v>
      </c>
      <c r="G81" s="33">
        <v>0</v>
      </c>
      <c r="H81" s="33">
        <v>0</v>
      </c>
      <c r="I81" s="33">
        <v>0</v>
      </c>
      <c r="J81" s="33">
        <v>0</v>
      </c>
      <c r="K81" s="33">
        <v>0</v>
      </c>
      <c r="L81" s="33">
        <v>0</v>
      </c>
      <c r="M81" s="33">
        <v>0</v>
      </c>
      <c r="N81" s="33">
        <v>0</v>
      </c>
      <c r="O81" s="33">
        <v>0</v>
      </c>
      <c r="P81" s="33">
        <v>0</v>
      </c>
      <c r="Q81" s="33">
        <v>0</v>
      </c>
      <c r="R81" s="33">
        <v>0</v>
      </c>
      <c r="S81" s="33">
        <v>0</v>
      </c>
      <c r="T81" s="33">
        <v>0</v>
      </c>
      <c r="U81" s="33">
        <v>0</v>
      </c>
      <c r="V81" s="33">
        <v>0</v>
      </c>
      <c r="W81" s="33">
        <v>0</v>
      </c>
      <c r="X81" s="33">
        <v>0</v>
      </c>
      <c r="Y81" s="33">
        <v>0</v>
      </c>
      <c r="Z81" s="33">
        <v>0</v>
      </c>
      <c r="AA81" s="33">
        <v>0</v>
      </c>
      <c r="AB81" s="33">
        <v>0</v>
      </c>
      <c r="AC81" s="33">
        <v>0</v>
      </c>
      <c r="AD81" s="33">
        <v>0</v>
      </c>
      <c r="AE81" s="33">
        <v>0</v>
      </c>
      <c r="AF81" s="33">
        <v>0</v>
      </c>
      <c r="AG81" s="33">
        <v>0</v>
      </c>
      <c r="AH81" s="33">
        <v>0</v>
      </c>
      <c r="AI81" s="33">
        <v>0</v>
      </c>
      <c r="AJ81" s="33">
        <v>0</v>
      </c>
      <c r="AK81" s="33">
        <v>0</v>
      </c>
      <c r="AL81" s="33">
        <v>0</v>
      </c>
      <c r="AM81" s="33">
        <v>0</v>
      </c>
      <c r="AN81" s="33">
        <v>0</v>
      </c>
      <c r="AO81" s="33">
        <v>0</v>
      </c>
      <c r="AP81" s="33">
        <v>0</v>
      </c>
      <c r="AQ81" s="33">
        <v>0</v>
      </c>
      <c r="AR81" s="33">
        <v>0</v>
      </c>
      <c r="AS81" s="33">
        <v>0</v>
      </c>
      <c r="AT81" s="33">
        <v>0</v>
      </c>
      <c r="AU81" s="33">
        <v>0</v>
      </c>
      <c r="AV81" s="33">
        <v>0</v>
      </c>
      <c r="AW81" s="33">
        <v>0</v>
      </c>
      <c r="AX81" s="33">
        <v>0</v>
      </c>
      <c r="AY81" s="33">
        <v>0</v>
      </c>
      <c r="AZ81" s="33">
        <v>0</v>
      </c>
      <c r="BA81" s="33">
        <v>0</v>
      </c>
      <c r="BB81" s="33">
        <v>0</v>
      </c>
      <c r="BC81" s="33">
        <v>0</v>
      </c>
      <c r="BD81" s="33">
        <v>0</v>
      </c>
      <c r="BE81" s="33">
        <v>0</v>
      </c>
      <c r="BF81" s="33">
        <v>0</v>
      </c>
      <c r="BG81" s="33">
        <v>0</v>
      </c>
      <c r="BH81" s="33">
        <v>0</v>
      </c>
      <c r="BI81" s="33">
        <v>0</v>
      </c>
      <c r="BJ81" s="33">
        <v>0</v>
      </c>
      <c r="BK81" s="33">
        <v>0</v>
      </c>
      <c r="BL81" s="33">
        <v>0</v>
      </c>
      <c r="BM81" s="33">
        <v>0</v>
      </c>
      <c r="BN81" s="33">
        <v>0</v>
      </c>
      <c r="BO81" s="33">
        <v>0</v>
      </c>
      <c r="BP81" s="33">
        <v>0</v>
      </c>
      <c r="BQ81" s="33">
        <v>0</v>
      </c>
      <c r="BR81" s="33">
        <v>0</v>
      </c>
      <c r="BS81" s="33">
        <v>0</v>
      </c>
      <c r="BT81" s="33">
        <v>0</v>
      </c>
      <c r="BU81" s="33">
        <v>0</v>
      </c>
      <c r="BV81" s="33">
        <v>0</v>
      </c>
      <c r="BW81" s="33">
        <v>0</v>
      </c>
      <c r="BX81" s="33">
        <v>0</v>
      </c>
      <c r="BY81" s="33">
        <v>0</v>
      </c>
      <c r="BZ81" s="33">
        <v>0</v>
      </c>
      <c r="CA81" s="33">
        <v>0</v>
      </c>
      <c r="CB81" s="33">
        <v>0</v>
      </c>
      <c r="CC81" s="33">
        <v>0</v>
      </c>
      <c r="CD81" s="33">
        <v>0</v>
      </c>
      <c r="CE81" s="33">
        <v>0</v>
      </c>
      <c r="CF81" s="33">
        <v>0</v>
      </c>
      <c r="CG81" s="33">
        <v>0</v>
      </c>
      <c r="CH81" s="33">
        <v>0</v>
      </c>
      <c r="CI81" s="33">
        <v>0</v>
      </c>
      <c r="CJ81" s="33">
        <v>0</v>
      </c>
      <c r="CK81" s="33">
        <v>0</v>
      </c>
      <c r="CL81" s="33">
        <v>0</v>
      </c>
      <c r="CM81" s="33">
        <v>0</v>
      </c>
      <c r="CN81" s="33">
        <v>0</v>
      </c>
      <c r="CO81" s="33" t="s">
        <v>197</v>
      </c>
      <c r="CP81" s="33" t="s">
        <v>197</v>
      </c>
      <c r="CQ81" s="33">
        <v>0</v>
      </c>
      <c r="CR81" s="33">
        <v>0</v>
      </c>
      <c r="CS81" s="33">
        <v>0</v>
      </c>
      <c r="CT81" s="33">
        <v>0</v>
      </c>
      <c r="CU81" s="33">
        <v>0</v>
      </c>
      <c r="CV81" s="33">
        <v>0</v>
      </c>
      <c r="CW81" s="33">
        <v>0</v>
      </c>
      <c r="CX81" s="33">
        <v>0</v>
      </c>
      <c r="CY81" s="33">
        <v>0</v>
      </c>
      <c r="CZ81" s="33">
        <v>0</v>
      </c>
      <c r="DA81" s="33">
        <v>0</v>
      </c>
      <c r="DB81" s="33">
        <v>0</v>
      </c>
      <c r="DC81" s="33">
        <v>0</v>
      </c>
      <c r="DD81" s="33">
        <v>0</v>
      </c>
      <c r="DE81" s="33">
        <v>0</v>
      </c>
      <c r="DF81" s="33">
        <v>0</v>
      </c>
    </row>
    <row r="82" spans="1:110" ht="37.5">
      <c r="A82" s="19"/>
      <c r="B82" s="23" t="s">
        <v>235</v>
      </c>
      <c r="C82" s="24" t="s">
        <v>236</v>
      </c>
      <c r="D82" s="25" t="s">
        <v>178</v>
      </c>
      <c r="E82" s="25">
        <f t="shared" ref="E82:AJ82" si="35">SUM(E83,E92,E101,E134)</f>
        <v>0</v>
      </c>
      <c r="F82" s="25">
        <f t="shared" si="35"/>
        <v>0</v>
      </c>
      <c r="G82" s="25">
        <f t="shared" si="35"/>
        <v>0</v>
      </c>
      <c r="H82" s="25">
        <f t="shared" si="35"/>
        <v>0</v>
      </c>
      <c r="I82" s="25">
        <f t="shared" si="35"/>
        <v>0</v>
      </c>
      <c r="J82" s="25">
        <f t="shared" si="35"/>
        <v>0</v>
      </c>
      <c r="K82" s="25">
        <f t="shared" si="35"/>
        <v>0</v>
      </c>
      <c r="L82" s="25">
        <f t="shared" si="35"/>
        <v>0</v>
      </c>
      <c r="M82" s="25">
        <f t="shared" si="35"/>
        <v>0</v>
      </c>
      <c r="N82" s="25">
        <f t="shared" si="35"/>
        <v>0</v>
      </c>
      <c r="O82" s="25">
        <f t="shared" si="35"/>
        <v>0</v>
      </c>
      <c r="P82" s="25">
        <f t="shared" si="35"/>
        <v>0</v>
      </c>
      <c r="Q82" s="25">
        <f t="shared" si="35"/>
        <v>0</v>
      </c>
      <c r="R82" s="25">
        <f t="shared" si="35"/>
        <v>0</v>
      </c>
      <c r="S82" s="25">
        <f t="shared" si="35"/>
        <v>0</v>
      </c>
      <c r="T82" s="25">
        <f t="shared" si="35"/>
        <v>0</v>
      </c>
      <c r="U82" s="25">
        <f t="shared" si="35"/>
        <v>0</v>
      </c>
      <c r="V82" s="25">
        <f t="shared" si="35"/>
        <v>0</v>
      </c>
      <c r="W82" s="25">
        <f t="shared" si="35"/>
        <v>0</v>
      </c>
      <c r="X82" s="25">
        <f t="shared" si="35"/>
        <v>0</v>
      </c>
      <c r="Y82" s="25">
        <f t="shared" si="35"/>
        <v>0</v>
      </c>
      <c r="Z82" s="25">
        <f t="shared" si="35"/>
        <v>0</v>
      </c>
      <c r="AA82" s="25">
        <f t="shared" si="35"/>
        <v>0</v>
      </c>
      <c r="AB82" s="25">
        <f t="shared" si="35"/>
        <v>0</v>
      </c>
      <c r="AC82" s="25">
        <f t="shared" si="35"/>
        <v>0</v>
      </c>
      <c r="AD82" s="25">
        <f t="shared" si="35"/>
        <v>0</v>
      </c>
      <c r="AE82" s="25">
        <f t="shared" si="35"/>
        <v>0</v>
      </c>
      <c r="AF82" s="25">
        <f t="shared" si="35"/>
        <v>0</v>
      </c>
      <c r="AG82" s="25">
        <f t="shared" si="35"/>
        <v>0</v>
      </c>
      <c r="AH82" s="25">
        <f t="shared" si="35"/>
        <v>0</v>
      </c>
      <c r="AI82" s="25">
        <f t="shared" si="35"/>
        <v>0</v>
      </c>
      <c r="AJ82" s="25">
        <f t="shared" si="35"/>
        <v>0</v>
      </c>
      <c r="AK82" s="25">
        <f t="shared" ref="AK82:BP82" si="36">SUM(AK83,AK92,AK101,AK134)</f>
        <v>0</v>
      </c>
      <c r="AL82" s="25">
        <f t="shared" si="36"/>
        <v>0</v>
      </c>
      <c r="AM82" s="25">
        <f t="shared" si="36"/>
        <v>0</v>
      </c>
      <c r="AN82" s="25">
        <f t="shared" si="36"/>
        <v>0</v>
      </c>
      <c r="AO82" s="25">
        <f t="shared" si="36"/>
        <v>0</v>
      </c>
      <c r="AP82" s="25">
        <f t="shared" si="36"/>
        <v>0</v>
      </c>
      <c r="AQ82" s="25">
        <f t="shared" si="36"/>
        <v>0</v>
      </c>
      <c r="AR82" s="25">
        <f t="shared" si="36"/>
        <v>0</v>
      </c>
      <c r="AS82" s="25">
        <f t="shared" si="36"/>
        <v>0</v>
      </c>
      <c r="AT82" s="25">
        <f t="shared" si="36"/>
        <v>0</v>
      </c>
      <c r="AU82" s="25">
        <f t="shared" si="36"/>
        <v>0</v>
      </c>
      <c r="AV82" s="25">
        <f t="shared" si="36"/>
        <v>0</v>
      </c>
      <c r="AW82" s="25">
        <f t="shared" si="36"/>
        <v>0</v>
      </c>
      <c r="AX82" s="25">
        <f t="shared" si="36"/>
        <v>0</v>
      </c>
      <c r="AY82" s="25">
        <f t="shared" si="36"/>
        <v>0</v>
      </c>
      <c r="AZ82" s="25">
        <f t="shared" si="36"/>
        <v>0</v>
      </c>
      <c r="BA82" s="25">
        <f t="shared" si="36"/>
        <v>0</v>
      </c>
      <c r="BB82" s="25">
        <f t="shared" si="36"/>
        <v>0</v>
      </c>
      <c r="BC82" s="25">
        <f t="shared" si="36"/>
        <v>0</v>
      </c>
      <c r="BD82" s="25">
        <f t="shared" si="36"/>
        <v>0</v>
      </c>
      <c r="BE82" s="25">
        <f t="shared" si="36"/>
        <v>0</v>
      </c>
      <c r="BF82" s="25">
        <f t="shared" si="36"/>
        <v>0</v>
      </c>
      <c r="BG82" s="25">
        <f t="shared" si="36"/>
        <v>0</v>
      </c>
      <c r="BH82" s="25">
        <f t="shared" si="36"/>
        <v>0</v>
      </c>
      <c r="BI82" s="25">
        <f t="shared" si="36"/>
        <v>0</v>
      </c>
      <c r="BJ82" s="25">
        <f t="shared" si="36"/>
        <v>0</v>
      </c>
      <c r="BK82" s="25">
        <f t="shared" si="36"/>
        <v>0</v>
      </c>
      <c r="BL82" s="25">
        <f t="shared" si="36"/>
        <v>0</v>
      </c>
      <c r="BM82" s="25">
        <f t="shared" si="36"/>
        <v>0</v>
      </c>
      <c r="BN82" s="25">
        <f t="shared" si="36"/>
        <v>0</v>
      </c>
      <c r="BO82" s="25">
        <f t="shared" si="36"/>
        <v>0</v>
      </c>
      <c r="BP82" s="25">
        <f t="shared" si="36"/>
        <v>0</v>
      </c>
      <c r="BQ82" s="25">
        <f t="shared" ref="BQ82:CV82" si="37">SUM(BQ83,BQ92,BQ101,BQ134)</f>
        <v>0</v>
      </c>
      <c r="BR82" s="25">
        <f t="shared" si="37"/>
        <v>0</v>
      </c>
      <c r="BS82" s="25">
        <f t="shared" si="37"/>
        <v>0</v>
      </c>
      <c r="BT82" s="25">
        <f t="shared" si="37"/>
        <v>0</v>
      </c>
      <c r="BU82" s="25">
        <f t="shared" si="37"/>
        <v>0</v>
      </c>
      <c r="BV82" s="25">
        <f t="shared" si="37"/>
        <v>0</v>
      </c>
      <c r="BW82" s="25">
        <f t="shared" si="37"/>
        <v>0</v>
      </c>
      <c r="BX82" s="25">
        <f t="shared" si="37"/>
        <v>0</v>
      </c>
      <c r="BY82" s="25">
        <f t="shared" si="37"/>
        <v>0</v>
      </c>
      <c r="BZ82" s="25">
        <f t="shared" si="37"/>
        <v>0</v>
      </c>
      <c r="CA82" s="25">
        <f t="shared" si="37"/>
        <v>0</v>
      </c>
      <c r="CB82" s="25">
        <f t="shared" si="37"/>
        <v>0</v>
      </c>
      <c r="CC82" s="25">
        <f t="shared" si="37"/>
        <v>0</v>
      </c>
      <c r="CD82" s="25">
        <f t="shared" si="37"/>
        <v>0</v>
      </c>
      <c r="CE82" s="25">
        <f t="shared" si="37"/>
        <v>0</v>
      </c>
      <c r="CF82" s="25">
        <f t="shared" si="37"/>
        <v>0</v>
      </c>
      <c r="CG82" s="25">
        <f t="shared" si="37"/>
        <v>0</v>
      </c>
      <c r="CH82" s="25">
        <f t="shared" si="37"/>
        <v>0</v>
      </c>
      <c r="CI82" s="25">
        <f t="shared" si="37"/>
        <v>0</v>
      </c>
      <c r="CJ82" s="25">
        <f t="shared" si="37"/>
        <v>0</v>
      </c>
      <c r="CK82" s="25">
        <f t="shared" si="37"/>
        <v>0</v>
      </c>
      <c r="CL82" s="25">
        <f t="shared" si="37"/>
        <v>0</v>
      </c>
      <c r="CM82" s="25">
        <f t="shared" si="37"/>
        <v>0</v>
      </c>
      <c r="CN82" s="25">
        <f t="shared" si="37"/>
        <v>0</v>
      </c>
      <c r="CO82" s="25">
        <f t="shared" si="37"/>
        <v>0</v>
      </c>
      <c r="CP82" s="25">
        <f t="shared" si="37"/>
        <v>0</v>
      </c>
      <c r="CQ82" s="25">
        <f t="shared" si="37"/>
        <v>0</v>
      </c>
      <c r="CR82" s="25">
        <f t="shared" si="37"/>
        <v>0</v>
      </c>
      <c r="CS82" s="25">
        <f t="shared" si="37"/>
        <v>0</v>
      </c>
      <c r="CT82" s="25">
        <f t="shared" si="37"/>
        <v>0</v>
      </c>
      <c r="CU82" s="25">
        <f t="shared" si="37"/>
        <v>0</v>
      </c>
      <c r="CV82" s="25">
        <f t="shared" si="37"/>
        <v>0</v>
      </c>
      <c r="CW82" s="25">
        <f t="shared" ref="CW82:DF82" si="38">SUM(CW83,CW92,CW101,CW134)</f>
        <v>0</v>
      </c>
      <c r="CX82" s="25">
        <f t="shared" si="38"/>
        <v>0</v>
      </c>
      <c r="CY82" s="25">
        <f t="shared" si="38"/>
        <v>0</v>
      </c>
      <c r="CZ82" s="25">
        <f t="shared" si="38"/>
        <v>0</v>
      </c>
      <c r="DA82" s="25">
        <f t="shared" si="38"/>
        <v>0</v>
      </c>
      <c r="DB82" s="25">
        <f t="shared" si="38"/>
        <v>0</v>
      </c>
      <c r="DC82" s="25">
        <f t="shared" si="38"/>
        <v>0</v>
      </c>
      <c r="DD82" s="25">
        <f t="shared" si="38"/>
        <v>0</v>
      </c>
      <c r="DE82" s="25">
        <f t="shared" si="38"/>
        <v>0</v>
      </c>
      <c r="DF82" s="25">
        <f t="shared" si="38"/>
        <v>0</v>
      </c>
    </row>
    <row r="83" spans="1:110" ht="75">
      <c r="A83" s="19"/>
      <c r="B83" s="37" t="s">
        <v>237</v>
      </c>
      <c r="C83" s="38" t="s">
        <v>238</v>
      </c>
      <c r="D83" s="39" t="s">
        <v>178</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39">
        <v>0</v>
      </c>
      <c r="BZ83" s="39">
        <v>0</v>
      </c>
      <c r="CA83" s="39">
        <v>0</v>
      </c>
      <c r="CB83" s="39">
        <v>0</v>
      </c>
      <c r="CC83" s="39">
        <v>0</v>
      </c>
      <c r="CD83" s="39">
        <v>0</v>
      </c>
      <c r="CE83" s="39">
        <v>0</v>
      </c>
      <c r="CF83" s="39">
        <v>0</v>
      </c>
      <c r="CG83" s="39">
        <v>0</v>
      </c>
      <c r="CH83" s="39">
        <v>0</v>
      </c>
      <c r="CI83" s="39" t="s">
        <v>197</v>
      </c>
      <c r="CJ83" s="39" t="s">
        <v>197</v>
      </c>
      <c r="CK83" s="39">
        <v>0</v>
      </c>
      <c r="CL83" s="39">
        <v>0</v>
      </c>
      <c r="CM83" s="39">
        <v>0</v>
      </c>
      <c r="CN83" s="39">
        <v>0</v>
      </c>
      <c r="CO83" s="39" t="s">
        <v>197</v>
      </c>
      <c r="CP83" s="39" t="s">
        <v>197</v>
      </c>
      <c r="CQ83" s="39" t="s">
        <v>197</v>
      </c>
      <c r="CR83" s="39" t="s">
        <v>197</v>
      </c>
      <c r="CS83" s="39" t="s">
        <v>197</v>
      </c>
      <c r="CT83" s="39" t="s">
        <v>197</v>
      </c>
      <c r="CU83" s="39">
        <v>0</v>
      </c>
      <c r="CV83" s="39">
        <v>0</v>
      </c>
      <c r="CW83" s="39">
        <v>0</v>
      </c>
      <c r="CX83" s="39">
        <v>0</v>
      </c>
      <c r="CY83" s="39">
        <v>0</v>
      </c>
      <c r="CZ83" s="39">
        <v>0</v>
      </c>
      <c r="DA83" s="39">
        <v>0</v>
      </c>
      <c r="DB83" s="39">
        <v>0</v>
      </c>
      <c r="DC83" s="39">
        <v>0</v>
      </c>
      <c r="DD83" s="39">
        <v>0</v>
      </c>
      <c r="DE83" s="39">
        <v>0</v>
      </c>
      <c r="DF83" s="39">
        <v>0</v>
      </c>
    </row>
    <row r="84" spans="1:110" ht="37.5">
      <c r="A84" s="19"/>
      <c r="B84" s="31" t="s">
        <v>239</v>
      </c>
      <c r="C84" s="32" t="s">
        <v>240</v>
      </c>
      <c r="D84" s="33" t="s">
        <v>178</v>
      </c>
      <c r="E84" s="33">
        <v>0</v>
      </c>
      <c r="F84" s="33">
        <v>0</v>
      </c>
      <c r="G84" s="33">
        <v>0</v>
      </c>
      <c r="H84" s="33">
        <v>0</v>
      </c>
      <c r="I84" s="33">
        <v>0</v>
      </c>
      <c r="J84" s="33">
        <v>0</v>
      </c>
      <c r="K84" s="33">
        <v>0</v>
      </c>
      <c r="L84" s="33">
        <v>0</v>
      </c>
      <c r="M84" s="33">
        <v>0</v>
      </c>
      <c r="N84" s="33">
        <v>0</v>
      </c>
      <c r="O84" s="33">
        <v>0</v>
      </c>
      <c r="P84" s="33">
        <v>0</v>
      </c>
      <c r="Q84" s="33">
        <v>0</v>
      </c>
      <c r="R84" s="33">
        <v>0</v>
      </c>
      <c r="S84" s="33">
        <v>0</v>
      </c>
      <c r="T84" s="33">
        <v>0</v>
      </c>
      <c r="U84" s="33">
        <v>0</v>
      </c>
      <c r="V84" s="33">
        <v>0</v>
      </c>
      <c r="W84" s="33">
        <v>0</v>
      </c>
      <c r="X84" s="33">
        <v>0</v>
      </c>
      <c r="Y84" s="33">
        <v>0</v>
      </c>
      <c r="Z84" s="33">
        <v>0</v>
      </c>
      <c r="AA84" s="33">
        <v>0</v>
      </c>
      <c r="AB84" s="33">
        <v>0</v>
      </c>
      <c r="AC84" s="33">
        <v>0</v>
      </c>
      <c r="AD84" s="33">
        <v>0</v>
      </c>
      <c r="AE84" s="33">
        <v>0</v>
      </c>
      <c r="AF84" s="33">
        <v>0</v>
      </c>
      <c r="AG84" s="33">
        <v>0</v>
      </c>
      <c r="AH84" s="33">
        <v>0</v>
      </c>
      <c r="AI84" s="33">
        <v>0</v>
      </c>
      <c r="AJ84" s="33">
        <v>0</v>
      </c>
      <c r="AK84" s="33">
        <v>0</v>
      </c>
      <c r="AL84" s="33">
        <v>0</v>
      </c>
      <c r="AM84" s="33">
        <v>0</v>
      </c>
      <c r="AN84" s="33">
        <v>0</v>
      </c>
      <c r="AO84" s="33">
        <v>0</v>
      </c>
      <c r="AP84" s="33">
        <v>0</v>
      </c>
      <c r="AQ84" s="33">
        <v>0</v>
      </c>
      <c r="AR84" s="33">
        <v>0</v>
      </c>
      <c r="AS84" s="33">
        <v>0</v>
      </c>
      <c r="AT84" s="33">
        <v>0</v>
      </c>
      <c r="AU84" s="33">
        <v>0</v>
      </c>
      <c r="AV84" s="33">
        <v>0</v>
      </c>
      <c r="AW84" s="33">
        <v>0</v>
      </c>
      <c r="AX84" s="33">
        <v>0</v>
      </c>
      <c r="AY84" s="33">
        <v>0</v>
      </c>
      <c r="AZ84" s="33">
        <v>0</v>
      </c>
      <c r="BA84" s="33">
        <v>0</v>
      </c>
      <c r="BB84" s="33">
        <v>0</v>
      </c>
      <c r="BC84" s="33">
        <v>0</v>
      </c>
      <c r="BD84" s="33">
        <v>0</v>
      </c>
      <c r="BE84" s="33">
        <v>0</v>
      </c>
      <c r="BF84" s="33">
        <v>0</v>
      </c>
      <c r="BG84" s="33">
        <v>0</v>
      </c>
      <c r="BH84" s="33">
        <v>0</v>
      </c>
      <c r="BI84" s="33">
        <v>0</v>
      </c>
      <c r="BJ84" s="33">
        <v>0</v>
      </c>
      <c r="BK84" s="33">
        <v>0</v>
      </c>
      <c r="BL84" s="33">
        <v>0</v>
      </c>
      <c r="BM84" s="33">
        <v>0</v>
      </c>
      <c r="BN84" s="33">
        <v>0</v>
      </c>
      <c r="BO84" s="33">
        <v>0</v>
      </c>
      <c r="BP84" s="33">
        <v>0</v>
      </c>
      <c r="BQ84" s="33">
        <v>0</v>
      </c>
      <c r="BR84" s="33">
        <v>0</v>
      </c>
      <c r="BS84" s="33">
        <v>0</v>
      </c>
      <c r="BT84" s="33">
        <v>0</v>
      </c>
      <c r="BU84" s="33">
        <v>0</v>
      </c>
      <c r="BV84" s="33">
        <v>0</v>
      </c>
      <c r="BW84" s="33">
        <v>0</v>
      </c>
      <c r="BX84" s="33">
        <v>0</v>
      </c>
      <c r="BY84" s="33">
        <v>0</v>
      </c>
      <c r="BZ84" s="33">
        <v>0</v>
      </c>
      <c r="CA84" s="33">
        <v>0</v>
      </c>
      <c r="CB84" s="33">
        <v>0</v>
      </c>
      <c r="CC84" s="33">
        <v>0</v>
      </c>
      <c r="CD84" s="33">
        <v>0</v>
      </c>
      <c r="CE84" s="33">
        <v>0</v>
      </c>
      <c r="CF84" s="33">
        <v>0</v>
      </c>
      <c r="CG84" s="33">
        <v>0</v>
      </c>
      <c r="CH84" s="33">
        <v>0</v>
      </c>
      <c r="CI84" s="33" t="s">
        <v>197</v>
      </c>
      <c r="CJ84" s="33" t="s">
        <v>197</v>
      </c>
      <c r="CK84" s="33">
        <v>0</v>
      </c>
      <c r="CL84" s="33">
        <v>0</v>
      </c>
      <c r="CM84" s="33">
        <v>0</v>
      </c>
      <c r="CN84" s="33">
        <v>0</v>
      </c>
      <c r="CO84" s="33" t="s">
        <v>197</v>
      </c>
      <c r="CP84" s="33" t="s">
        <v>197</v>
      </c>
      <c r="CQ84" s="33" t="s">
        <v>197</v>
      </c>
      <c r="CR84" s="33" t="s">
        <v>197</v>
      </c>
      <c r="CS84" s="33" t="s">
        <v>197</v>
      </c>
      <c r="CT84" s="33" t="s">
        <v>197</v>
      </c>
      <c r="CU84" s="33">
        <v>0</v>
      </c>
      <c r="CV84" s="33">
        <v>0</v>
      </c>
      <c r="CW84" s="33">
        <v>0</v>
      </c>
      <c r="CX84" s="33">
        <v>0</v>
      </c>
      <c r="CY84" s="33">
        <v>0</v>
      </c>
      <c r="CZ84" s="33">
        <v>0</v>
      </c>
      <c r="DA84" s="33">
        <v>0</v>
      </c>
      <c r="DB84" s="33">
        <v>0</v>
      </c>
      <c r="DC84" s="33">
        <v>0</v>
      </c>
      <c r="DD84" s="33">
        <v>0</v>
      </c>
      <c r="DE84" s="33">
        <v>0</v>
      </c>
      <c r="DF84" s="33">
        <v>0</v>
      </c>
    </row>
    <row r="85" spans="1:110" ht="18.75" hidden="1">
      <c r="A85" s="26" t="s">
        <v>181</v>
      </c>
      <c r="B85" s="31" t="s">
        <v>239</v>
      </c>
      <c r="C85" s="40" t="s">
        <v>204</v>
      </c>
      <c r="D85" s="33"/>
      <c r="E85" s="33" t="s">
        <v>197</v>
      </c>
      <c r="F85" s="33" t="s">
        <v>197</v>
      </c>
      <c r="G85" s="33"/>
      <c r="H85" s="33"/>
      <c r="I85" s="33"/>
      <c r="J85" s="33"/>
      <c r="K85" s="33"/>
      <c r="L85" s="33"/>
      <c r="M85" s="33" t="s">
        <v>197</v>
      </c>
      <c r="N85" s="33" t="s">
        <v>197</v>
      </c>
      <c r="O85" s="33"/>
      <c r="P85" s="33"/>
      <c r="Q85" s="33"/>
      <c r="R85" s="33"/>
      <c r="S85" s="33"/>
      <c r="T85" s="33"/>
      <c r="U85" s="33" t="s">
        <v>197</v>
      </c>
      <c r="V85" s="33" t="s">
        <v>197</v>
      </c>
      <c r="W85" s="33"/>
      <c r="X85" s="33"/>
      <c r="Y85" s="33"/>
      <c r="Z85" s="33"/>
      <c r="AA85" s="33"/>
      <c r="AB85" s="33"/>
      <c r="AC85" s="33" t="s">
        <v>197</v>
      </c>
      <c r="AD85" s="33" t="s">
        <v>197</v>
      </c>
      <c r="AE85" s="33"/>
      <c r="AF85" s="33"/>
      <c r="AG85" s="33"/>
      <c r="AH85" s="33"/>
      <c r="AI85" s="33"/>
      <c r="AJ85" s="33"/>
      <c r="AK85" s="33" t="s">
        <v>197</v>
      </c>
      <c r="AL85" s="33" t="s">
        <v>197</v>
      </c>
      <c r="AM85" s="33" t="s">
        <v>197</v>
      </c>
      <c r="AN85" s="33" t="s">
        <v>197</v>
      </c>
      <c r="AO85" s="33" t="s">
        <v>197</v>
      </c>
      <c r="AP85" s="33" t="s">
        <v>197</v>
      </c>
      <c r="AQ85" s="33" t="s">
        <v>197</v>
      </c>
      <c r="AR85" s="33" t="s">
        <v>197</v>
      </c>
      <c r="AS85" s="33" t="s">
        <v>197</v>
      </c>
      <c r="AT85" s="33" t="s">
        <v>197</v>
      </c>
      <c r="AU85" s="33"/>
      <c r="AV85" s="33"/>
      <c r="AW85" s="33"/>
      <c r="AX85" s="33"/>
      <c r="AY85" s="33"/>
      <c r="AZ85" s="33"/>
      <c r="BA85" s="33"/>
      <c r="BB85" s="33"/>
      <c r="BC85" s="33" t="s">
        <v>197</v>
      </c>
      <c r="BD85" s="33" t="s">
        <v>197</v>
      </c>
      <c r="BE85" s="33"/>
      <c r="BF85" s="33"/>
      <c r="BG85" s="33"/>
      <c r="BH85" s="33"/>
      <c r="BI85" s="33"/>
      <c r="BJ85" s="33"/>
      <c r="BK85" s="33"/>
      <c r="BL85" s="33"/>
      <c r="BM85" s="33"/>
      <c r="BN85" s="33"/>
      <c r="BO85" s="33" t="s">
        <v>197</v>
      </c>
      <c r="BP85" s="33" t="s">
        <v>197</v>
      </c>
      <c r="BQ85" s="33"/>
      <c r="BR85" s="33"/>
      <c r="BS85" s="33"/>
      <c r="BT85" s="33"/>
      <c r="BU85" s="33"/>
      <c r="BV85" s="33"/>
      <c r="BW85" s="33"/>
      <c r="BX85" s="33"/>
      <c r="BY85" s="33"/>
      <c r="BZ85" s="33"/>
      <c r="CA85" s="33" t="s">
        <v>197</v>
      </c>
      <c r="CB85" s="33" t="s">
        <v>197</v>
      </c>
      <c r="CC85" s="33"/>
      <c r="CD85" s="33"/>
      <c r="CE85" s="33"/>
      <c r="CF85" s="33"/>
      <c r="CG85" s="33"/>
      <c r="CH85" s="33"/>
      <c r="CI85" s="33" t="s">
        <v>197</v>
      </c>
      <c r="CJ85" s="33" t="s">
        <v>197</v>
      </c>
      <c r="CK85" s="33" t="s">
        <v>197</v>
      </c>
      <c r="CL85" s="33" t="s">
        <v>197</v>
      </c>
      <c r="CM85" s="33" t="s">
        <v>197</v>
      </c>
      <c r="CN85" s="33" t="s">
        <v>197</v>
      </c>
      <c r="CO85" s="33" t="s">
        <v>197</v>
      </c>
      <c r="CP85" s="33" t="s">
        <v>197</v>
      </c>
      <c r="CQ85" s="33" t="s">
        <v>197</v>
      </c>
      <c r="CR85" s="33" t="s">
        <v>197</v>
      </c>
      <c r="CS85" s="33" t="s">
        <v>197</v>
      </c>
      <c r="CT85" s="33" t="s">
        <v>197</v>
      </c>
      <c r="CU85" s="33" t="s">
        <v>197</v>
      </c>
      <c r="CV85" s="33" t="s">
        <v>197</v>
      </c>
      <c r="CW85" s="33" t="s">
        <v>197</v>
      </c>
      <c r="CX85" s="33" t="s">
        <v>197</v>
      </c>
      <c r="CY85" s="33" t="s">
        <v>197</v>
      </c>
      <c r="CZ85" s="33" t="s">
        <v>197</v>
      </c>
      <c r="DA85" s="33" t="s">
        <v>197</v>
      </c>
      <c r="DB85" s="33" t="s">
        <v>197</v>
      </c>
      <c r="DC85" s="33" t="s">
        <v>197</v>
      </c>
      <c r="DD85" s="33" t="s">
        <v>197</v>
      </c>
      <c r="DE85" s="33" t="s">
        <v>197</v>
      </c>
      <c r="DF85" s="33" t="s">
        <v>197</v>
      </c>
    </row>
    <row r="86" spans="1:110" ht="18.75" hidden="1">
      <c r="A86" s="26" t="s">
        <v>181</v>
      </c>
      <c r="B86" s="31" t="s">
        <v>239</v>
      </c>
      <c r="C86" s="40" t="s">
        <v>204</v>
      </c>
      <c r="D86" s="33"/>
      <c r="E86" s="33" t="s">
        <v>197</v>
      </c>
      <c r="F86" s="33" t="s">
        <v>197</v>
      </c>
      <c r="G86" s="33"/>
      <c r="H86" s="33"/>
      <c r="I86" s="33"/>
      <c r="J86" s="33"/>
      <c r="K86" s="33"/>
      <c r="L86" s="33"/>
      <c r="M86" s="33" t="s">
        <v>197</v>
      </c>
      <c r="N86" s="33" t="s">
        <v>197</v>
      </c>
      <c r="O86" s="33"/>
      <c r="P86" s="33"/>
      <c r="Q86" s="33"/>
      <c r="R86" s="33"/>
      <c r="S86" s="33"/>
      <c r="T86" s="33"/>
      <c r="U86" s="33" t="s">
        <v>197</v>
      </c>
      <c r="V86" s="33" t="s">
        <v>197</v>
      </c>
      <c r="W86" s="33"/>
      <c r="X86" s="33"/>
      <c r="Y86" s="33"/>
      <c r="Z86" s="33"/>
      <c r="AA86" s="33"/>
      <c r="AB86" s="33"/>
      <c r="AC86" s="33" t="s">
        <v>197</v>
      </c>
      <c r="AD86" s="33" t="s">
        <v>197</v>
      </c>
      <c r="AE86" s="33"/>
      <c r="AF86" s="33"/>
      <c r="AG86" s="33"/>
      <c r="AH86" s="33"/>
      <c r="AI86" s="33"/>
      <c r="AJ86" s="33"/>
      <c r="AK86" s="33" t="s">
        <v>197</v>
      </c>
      <c r="AL86" s="33" t="s">
        <v>197</v>
      </c>
      <c r="AM86" s="33" t="s">
        <v>197</v>
      </c>
      <c r="AN86" s="33" t="s">
        <v>197</v>
      </c>
      <c r="AO86" s="33" t="s">
        <v>197</v>
      </c>
      <c r="AP86" s="33" t="s">
        <v>197</v>
      </c>
      <c r="AQ86" s="33" t="s">
        <v>197</v>
      </c>
      <c r="AR86" s="33" t="s">
        <v>197</v>
      </c>
      <c r="AS86" s="33" t="s">
        <v>197</v>
      </c>
      <c r="AT86" s="33" t="s">
        <v>197</v>
      </c>
      <c r="AU86" s="33"/>
      <c r="AV86" s="33"/>
      <c r="AW86" s="33"/>
      <c r="AX86" s="33"/>
      <c r="AY86" s="33"/>
      <c r="AZ86" s="33"/>
      <c r="BA86" s="33"/>
      <c r="BB86" s="33"/>
      <c r="BC86" s="33" t="s">
        <v>197</v>
      </c>
      <c r="BD86" s="33" t="s">
        <v>197</v>
      </c>
      <c r="BE86" s="33"/>
      <c r="BF86" s="33"/>
      <c r="BG86" s="33"/>
      <c r="BH86" s="33"/>
      <c r="BI86" s="33"/>
      <c r="BJ86" s="33"/>
      <c r="BK86" s="33"/>
      <c r="BL86" s="33"/>
      <c r="BM86" s="33"/>
      <c r="BN86" s="33"/>
      <c r="BO86" s="33" t="s">
        <v>197</v>
      </c>
      <c r="BP86" s="33" t="s">
        <v>197</v>
      </c>
      <c r="BQ86" s="33"/>
      <c r="BR86" s="33"/>
      <c r="BS86" s="33"/>
      <c r="BT86" s="33"/>
      <c r="BU86" s="33"/>
      <c r="BV86" s="33"/>
      <c r="BW86" s="33"/>
      <c r="BX86" s="33"/>
      <c r="BY86" s="33"/>
      <c r="BZ86" s="33"/>
      <c r="CA86" s="33" t="s">
        <v>197</v>
      </c>
      <c r="CB86" s="33" t="s">
        <v>197</v>
      </c>
      <c r="CC86" s="33"/>
      <c r="CD86" s="33"/>
      <c r="CE86" s="33"/>
      <c r="CF86" s="33"/>
      <c r="CG86" s="33"/>
      <c r="CH86" s="33"/>
      <c r="CI86" s="33" t="s">
        <v>197</v>
      </c>
      <c r="CJ86" s="33" t="s">
        <v>197</v>
      </c>
      <c r="CK86" s="33" t="s">
        <v>197</v>
      </c>
      <c r="CL86" s="33" t="s">
        <v>197</v>
      </c>
      <c r="CM86" s="33" t="s">
        <v>197</v>
      </c>
      <c r="CN86" s="33" t="s">
        <v>197</v>
      </c>
      <c r="CO86" s="33" t="s">
        <v>197</v>
      </c>
      <c r="CP86" s="33" t="s">
        <v>197</v>
      </c>
      <c r="CQ86" s="33" t="s">
        <v>197</v>
      </c>
      <c r="CR86" s="33" t="s">
        <v>197</v>
      </c>
      <c r="CS86" s="33" t="s">
        <v>197</v>
      </c>
      <c r="CT86" s="33" t="s">
        <v>197</v>
      </c>
      <c r="CU86" s="33" t="s">
        <v>197</v>
      </c>
      <c r="CV86" s="33" t="s">
        <v>197</v>
      </c>
      <c r="CW86" s="33" t="s">
        <v>197</v>
      </c>
      <c r="CX86" s="33" t="s">
        <v>197</v>
      </c>
      <c r="CY86" s="33" t="s">
        <v>197</v>
      </c>
      <c r="CZ86" s="33" t="s">
        <v>197</v>
      </c>
      <c r="DA86" s="33" t="s">
        <v>197</v>
      </c>
      <c r="DB86" s="33" t="s">
        <v>197</v>
      </c>
      <c r="DC86" s="33" t="s">
        <v>197</v>
      </c>
      <c r="DD86" s="33" t="s">
        <v>197</v>
      </c>
      <c r="DE86" s="33" t="s">
        <v>197</v>
      </c>
      <c r="DF86" s="33" t="s">
        <v>197</v>
      </c>
    </row>
    <row r="87" spans="1:110" ht="18.75" hidden="1">
      <c r="A87" s="26" t="s">
        <v>181</v>
      </c>
      <c r="B87" s="31" t="s">
        <v>205</v>
      </c>
      <c r="C87" s="32" t="s">
        <v>205</v>
      </c>
      <c r="D87" s="33"/>
      <c r="E87" s="33" t="s">
        <v>197</v>
      </c>
      <c r="F87" s="33" t="s">
        <v>197</v>
      </c>
      <c r="G87" s="33"/>
      <c r="H87" s="33"/>
      <c r="I87" s="33"/>
      <c r="J87" s="33"/>
      <c r="K87" s="33"/>
      <c r="L87" s="33"/>
      <c r="M87" s="33" t="s">
        <v>197</v>
      </c>
      <c r="N87" s="33" t="s">
        <v>197</v>
      </c>
      <c r="O87" s="33"/>
      <c r="P87" s="33"/>
      <c r="Q87" s="33"/>
      <c r="R87" s="33"/>
      <c r="S87" s="33"/>
      <c r="T87" s="33"/>
      <c r="U87" s="33" t="s">
        <v>197</v>
      </c>
      <c r="V87" s="33" t="s">
        <v>197</v>
      </c>
      <c r="W87" s="33"/>
      <c r="X87" s="33"/>
      <c r="Y87" s="33"/>
      <c r="Z87" s="33"/>
      <c r="AA87" s="33"/>
      <c r="AB87" s="33"/>
      <c r="AC87" s="33" t="s">
        <v>197</v>
      </c>
      <c r="AD87" s="33" t="s">
        <v>197</v>
      </c>
      <c r="AE87" s="33"/>
      <c r="AF87" s="33"/>
      <c r="AG87" s="33"/>
      <c r="AH87" s="33"/>
      <c r="AI87" s="33"/>
      <c r="AJ87" s="33"/>
      <c r="AK87" s="33" t="s">
        <v>197</v>
      </c>
      <c r="AL87" s="33" t="s">
        <v>197</v>
      </c>
      <c r="AM87" s="33" t="s">
        <v>197</v>
      </c>
      <c r="AN87" s="33" t="s">
        <v>197</v>
      </c>
      <c r="AO87" s="33" t="s">
        <v>197</v>
      </c>
      <c r="AP87" s="33" t="s">
        <v>197</v>
      </c>
      <c r="AQ87" s="33" t="s">
        <v>197</v>
      </c>
      <c r="AR87" s="33" t="s">
        <v>197</v>
      </c>
      <c r="AS87" s="33" t="s">
        <v>197</v>
      </c>
      <c r="AT87" s="33" t="s">
        <v>197</v>
      </c>
      <c r="AU87" s="33"/>
      <c r="AV87" s="33"/>
      <c r="AW87" s="33"/>
      <c r="AX87" s="33"/>
      <c r="AY87" s="33"/>
      <c r="AZ87" s="33"/>
      <c r="BA87" s="33"/>
      <c r="BB87" s="33"/>
      <c r="BC87" s="33" t="s">
        <v>197</v>
      </c>
      <c r="BD87" s="33" t="s">
        <v>197</v>
      </c>
      <c r="BE87" s="33"/>
      <c r="BF87" s="33"/>
      <c r="BG87" s="33"/>
      <c r="BH87" s="33"/>
      <c r="BI87" s="33"/>
      <c r="BJ87" s="33"/>
      <c r="BK87" s="33"/>
      <c r="BL87" s="33"/>
      <c r="BM87" s="33"/>
      <c r="BN87" s="33"/>
      <c r="BO87" s="33" t="s">
        <v>197</v>
      </c>
      <c r="BP87" s="33" t="s">
        <v>197</v>
      </c>
      <c r="BQ87" s="33"/>
      <c r="BR87" s="33"/>
      <c r="BS87" s="33"/>
      <c r="BT87" s="33"/>
      <c r="BU87" s="33"/>
      <c r="BV87" s="33"/>
      <c r="BW87" s="33"/>
      <c r="BX87" s="33"/>
      <c r="BY87" s="33"/>
      <c r="BZ87" s="33"/>
      <c r="CA87" s="33" t="s">
        <v>197</v>
      </c>
      <c r="CB87" s="33" t="s">
        <v>197</v>
      </c>
      <c r="CC87" s="33"/>
      <c r="CD87" s="33"/>
      <c r="CE87" s="33"/>
      <c r="CF87" s="33"/>
      <c r="CG87" s="33"/>
      <c r="CH87" s="33"/>
      <c r="CI87" s="33" t="s">
        <v>197</v>
      </c>
      <c r="CJ87" s="33" t="s">
        <v>197</v>
      </c>
      <c r="CK87" s="33" t="s">
        <v>197</v>
      </c>
      <c r="CL87" s="33" t="s">
        <v>197</v>
      </c>
      <c r="CM87" s="33" t="s">
        <v>197</v>
      </c>
      <c r="CN87" s="33" t="s">
        <v>197</v>
      </c>
      <c r="CO87" s="33" t="s">
        <v>197</v>
      </c>
      <c r="CP87" s="33" t="s">
        <v>197</v>
      </c>
      <c r="CQ87" s="33" t="s">
        <v>197</v>
      </c>
      <c r="CR87" s="33" t="s">
        <v>197</v>
      </c>
      <c r="CS87" s="33" t="s">
        <v>197</v>
      </c>
      <c r="CT87" s="33" t="s">
        <v>197</v>
      </c>
      <c r="CU87" s="33" t="s">
        <v>197</v>
      </c>
      <c r="CV87" s="33" t="s">
        <v>197</v>
      </c>
      <c r="CW87" s="33" t="s">
        <v>197</v>
      </c>
      <c r="CX87" s="33" t="s">
        <v>197</v>
      </c>
      <c r="CY87" s="33" t="s">
        <v>197</v>
      </c>
      <c r="CZ87" s="33" t="s">
        <v>197</v>
      </c>
      <c r="DA87" s="33" t="s">
        <v>197</v>
      </c>
      <c r="DB87" s="33" t="s">
        <v>197</v>
      </c>
      <c r="DC87" s="33" t="s">
        <v>197</v>
      </c>
      <c r="DD87" s="33" t="s">
        <v>197</v>
      </c>
      <c r="DE87" s="33" t="s">
        <v>197</v>
      </c>
      <c r="DF87" s="33" t="s">
        <v>197</v>
      </c>
    </row>
    <row r="88" spans="1:110" ht="75">
      <c r="A88" s="19"/>
      <c r="B88" s="31" t="s">
        <v>241</v>
      </c>
      <c r="C88" s="32" t="s">
        <v>242</v>
      </c>
      <c r="D88" s="33" t="s">
        <v>178</v>
      </c>
      <c r="E88" s="33">
        <v>0</v>
      </c>
      <c r="F88" s="33">
        <v>0</v>
      </c>
      <c r="G88" s="33">
        <v>0</v>
      </c>
      <c r="H88" s="33">
        <v>0</v>
      </c>
      <c r="I88" s="33">
        <v>0</v>
      </c>
      <c r="J88" s="33">
        <v>0</v>
      </c>
      <c r="K88" s="33">
        <v>0</v>
      </c>
      <c r="L88" s="33">
        <v>0</v>
      </c>
      <c r="M88" s="33">
        <v>0</v>
      </c>
      <c r="N88" s="33">
        <v>0</v>
      </c>
      <c r="O88" s="33">
        <v>0</v>
      </c>
      <c r="P88" s="33">
        <v>0</v>
      </c>
      <c r="Q88" s="33">
        <v>0</v>
      </c>
      <c r="R88" s="33">
        <v>0</v>
      </c>
      <c r="S88" s="33">
        <v>0</v>
      </c>
      <c r="T88" s="33">
        <v>0</v>
      </c>
      <c r="U88" s="33">
        <v>0</v>
      </c>
      <c r="V88" s="33">
        <v>0</v>
      </c>
      <c r="W88" s="33">
        <v>0</v>
      </c>
      <c r="X88" s="33">
        <v>0</v>
      </c>
      <c r="Y88" s="33">
        <v>0</v>
      </c>
      <c r="Z88" s="33">
        <v>0</v>
      </c>
      <c r="AA88" s="33">
        <v>0</v>
      </c>
      <c r="AB88" s="33">
        <v>0</v>
      </c>
      <c r="AC88" s="33">
        <v>0</v>
      </c>
      <c r="AD88" s="33">
        <v>0</v>
      </c>
      <c r="AE88" s="33">
        <v>0</v>
      </c>
      <c r="AF88" s="33">
        <v>0</v>
      </c>
      <c r="AG88" s="33">
        <v>0</v>
      </c>
      <c r="AH88" s="33">
        <v>0</v>
      </c>
      <c r="AI88" s="33">
        <v>0</v>
      </c>
      <c r="AJ88" s="33">
        <v>0</v>
      </c>
      <c r="AK88" s="33">
        <v>0</v>
      </c>
      <c r="AL88" s="33">
        <v>0</v>
      </c>
      <c r="AM88" s="33">
        <v>0</v>
      </c>
      <c r="AN88" s="33">
        <v>0</v>
      </c>
      <c r="AO88" s="33">
        <v>0</v>
      </c>
      <c r="AP88" s="33">
        <v>0</v>
      </c>
      <c r="AQ88" s="33">
        <v>0</v>
      </c>
      <c r="AR88" s="33">
        <v>0</v>
      </c>
      <c r="AS88" s="33">
        <v>0</v>
      </c>
      <c r="AT88" s="33">
        <v>0</v>
      </c>
      <c r="AU88" s="33">
        <v>0</v>
      </c>
      <c r="AV88" s="33">
        <v>0</v>
      </c>
      <c r="AW88" s="33">
        <v>0</v>
      </c>
      <c r="AX88" s="33">
        <v>0</v>
      </c>
      <c r="AY88" s="33">
        <v>0</v>
      </c>
      <c r="AZ88" s="33">
        <v>0</v>
      </c>
      <c r="BA88" s="33">
        <v>0</v>
      </c>
      <c r="BB88" s="33">
        <v>0</v>
      </c>
      <c r="BC88" s="33">
        <v>0</v>
      </c>
      <c r="BD88" s="33">
        <v>0</v>
      </c>
      <c r="BE88" s="33">
        <v>0</v>
      </c>
      <c r="BF88" s="33">
        <v>0</v>
      </c>
      <c r="BG88" s="33">
        <v>0</v>
      </c>
      <c r="BH88" s="33">
        <v>0</v>
      </c>
      <c r="BI88" s="33">
        <v>0</v>
      </c>
      <c r="BJ88" s="33">
        <v>0</v>
      </c>
      <c r="BK88" s="33">
        <v>0</v>
      </c>
      <c r="BL88" s="33">
        <v>0</v>
      </c>
      <c r="BM88" s="33">
        <v>0</v>
      </c>
      <c r="BN88" s="33">
        <v>0</v>
      </c>
      <c r="BO88" s="33">
        <v>0</v>
      </c>
      <c r="BP88" s="33">
        <v>0</v>
      </c>
      <c r="BQ88" s="33">
        <v>0</v>
      </c>
      <c r="BR88" s="33">
        <v>0</v>
      </c>
      <c r="BS88" s="33">
        <v>0</v>
      </c>
      <c r="BT88" s="33">
        <v>0</v>
      </c>
      <c r="BU88" s="33">
        <v>0</v>
      </c>
      <c r="BV88" s="33">
        <v>0</v>
      </c>
      <c r="BW88" s="33">
        <v>0</v>
      </c>
      <c r="BX88" s="33">
        <v>0</v>
      </c>
      <c r="BY88" s="33">
        <v>0</v>
      </c>
      <c r="BZ88" s="33">
        <v>0</v>
      </c>
      <c r="CA88" s="33">
        <v>0</v>
      </c>
      <c r="CB88" s="33">
        <v>0</v>
      </c>
      <c r="CC88" s="33">
        <v>0</v>
      </c>
      <c r="CD88" s="33">
        <v>0</v>
      </c>
      <c r="CE88" s="33">
        <v>0</v>
      </c>
      <c r="CF88" s="33">
        <v>0</v>
      </c>
      <c r="CG88" s="33">
        <v>0</v>
      </c>
      <c r="CH88" s="33">
        <v>0</v>
      </c>
      <c r="CI88" s="33" t="s">
        <v>197</v>
      </c>
      <c r="CJ88" s="33" t="s">
        <v>197</v>
      </c>
      <c r="CK88" s="33">
        <v>0</v>
      </c>
      <c r="CL88" s="33">
        <v>0</v>
      </c>
      <c r="CM88" s="33">
        <v>0</v>
      </c>
      <c r="CN88" s="33">
        <v>0</v>
      </c>
      <c r="CO88" s="33" t="s">
        <v>197</v>
      </c>
      <c r="CP88" s="33" t="s">
        <v>197</v>
      </c>
      <c r="CQ88" s="33" t="s">
        <v>197</v>
      </c>
      <c r="CR88" s="33" t="s">
        <v>197</v>
      </c>
      <c r="CS88" s="33" t="s">
        <v>197</v>
      </c>
      <c r="CT88" s="33" t="s">
        <v>197</v>
      </c>
      <c r="CU88" s="33">
        <v>0</v>
      </c>
      <c r="CV88" s="33">
        <v>0</v>
      </c>
      <c r="CW88" s="33">
        <v>0</v>
      </c>
      <c r="CX88" s="33">
        <v>0</v>
      </c>
      <c r="CY88" s="33">
        <v>0</v>
      </c>
      <c r="CZ88" s="33">
        <v>0</v>
      </c>
      <c r="DA88" s="33">
        <v>0</v>
      </c>
      <c r="DB88" s="33">
        <v>0</v>
      </c>
      <c r="DC88" s="33">
        <v>0</v>
      </c>
      <c r="DD88" s="33">
        <v>0</v>
      </c>
      <c r="DE88" s="33">
        <v>0</v>
      </c>
      <c r="DF88" s="33">
        <v>0</v>
      </c>
    </row>
    <row r="89" spans="1:110" ht="18.75" hidden="1">
      <c r="A89" s="26" t="s">
        <v>181</v>
      </c>
      <c r="B89" s="31" t="s">
        <v>241</v>
      </c>
      <c r="C89" s="40" t="s">
        <v>204</v>
      </c>
      <c r="D89" s="33"/>
      <c r="E89" s="33" t="s">
        <v>197</v>
      </c>
      <c r="F89" s="33" t="s">
        <v>197</v>
      </c>
      <c r="G89" s="33"/>
      <c r="H89" s="33"/>
      <c r="I89" s="33"/>
      <c r="J89" s="33"/>
      <c r="K89" s="33"/>
      <c r="L89" s="33"/>
      <c r="M89" s="33" t="s">
        <v>197</v>
      </c>
      <c r="N89" s="33" t="s">
        <v>197</v>
      </c>
      <c r="O89" s="33"/>
      <c r="P89" s="33"/>
      <c r="Q89" s="33"/>
      <c r="R89" s="33"/>
      <c r="S89" s="33"/>
      <c r="T89" s="33"/>
      <c r="U89" s="33" t="s">
        <v>197</v>
      </c>
      <c r="V89" s="33" t="s">
        <v>197</v>
      </c>
      <c r="W89" s="33"/>
      <c r="X89" s="33"/>
      <c r="Y89" s="33"/>
      <c r="Z89" s="33"/>
      <c r="AA89" s="33"/>
      <c r="AB89" s="33"/>
      <c r="AC89" s="33" t="s">
        <v>197</v>
      </c>
      <c r="AD89" s="33" t="s">
        <v>197</v>
      </c>
      <c r="AE89" s="33"/>
      <c r="AF89" s="33"/>
      <c r="AG89" s="33"/>
      <c r="AH89" s="33"/>
      <c r="AI89" s="33"/>
      <c r="AJ89" s="33"/>
      <c r="AK89" s="33" t="s">
        <v>197</v>
      </c>
      <c r="AL89" s="33" t="s">
        <v>197</v>
      </c>
      <c r="AM89" s="33" t="s">
        <v>197</v>
      </c>
      <c r="AN89" s="33" t="s">
        <v>197</v>
      </c>
      <c r="AO89" s="33" t="s">
        <v>197</v>
      </c>
      <c r="AP89" s="33" t="s">
        <v>197</v>
      </c>
      <c r="AQ89" s="33" t="s">
        <v>197</v>
      </c>
      <c r="AR89" s="33" t="s">
        <v>197</v>
      </c>
      <c r="AS89" s="33" t="s">
        <v>197</v>
      </c>
      <c r="AT89" s="33" t="s">
        <v>197</v>
      </c>
      <c r="AU89" s="33"/>
      <c r="AV89" s="33"/>
      <c r="AW89" s="33"/>
      <c r="AX89" s="33"/>
      <c r="AY89" s="33"/>
      <c r="AZ89" s="33"/>
      <c r="BA89" s="33"/>
      <c r="BB89" s="33"/>
      <c r="BC89" s="33" t="s">
        <v>197</v>
      </c>
      <c r="BD89" s="33" t="s">
        <v>197</v>
      </c>
      <c r="BE89" s="33"/>
      <c r="BF89" s="33"/>
      <c r="BG89" s="33"/>
      <c r="BH89" s="33"/>
      <c r="BI89" s="33"/>
      <c r="BJ89" s="33"/>
      <c r="BK89" s="33"/>
      <c r="BL89" s="33"/>
      <c r="BM89" s="33"/>
      <c r="BN89" s="33"/>
      <c r="BO89" s="33" t="s">
        <v>197</v>
      </c>
      <c r="BP89" s="33" t="s">
        <v>197</v>
      </c>
      <c r="BQ89" s="33"/>
      <c r="BR89" s="33"/>
      <c r="BS89" s="33"/>
      <c r="BT89" s="33"/>
      <c r="BU89" s="33"/>
      <c r="BV89" s="33"/>
      <c r="BW89" s="33"/>
      <c r="BX89" s="33"/>
      <c r="BY89" s="33"/>
      <c r="BZ89" s="33"/>
      <c r="CA89" s="33" t="s">
        <v>197</v>
      </c>
      <c r="CB89" s="33" t="s">
        <v>197</v>
      </c>
      <c r="CC89" s="33"/>
      <c r="CD89" s="33"/>
      <c r="CE89" s="33"/>
      <c r="CF89" s="33"/>
      <c r="CG89" s="33"/>
      <c r="CH89" s="33"/>
      <c r="CI89" s="33" t="s">
        <v>197</v>
      </c>
      <c r="CJ89" s="33" t="s">
        <v>197</v>
      </c>
      <c r="CK89" s="33" t="s">
        <v>197</v>
      </c>
      <c r="CL89" s="33" t="s">
        <v>197</v>
      </c>
      <c r="CM89" s="33" t="s">
        <v>197</v>
      </c>
      <c r="CN89" s="33" t="s">
        <v>197</v>
      </c>
      <c r="CO89" s="33" t="s">
        <v>197</v>
      </c>
      <c r="CP89" s="33" t="s">
        <v>197</v>
      </c>
      <c r="CQ89" s="33" t="s">
        <v>197</v>
      </c>
      <c r="CR89" s="33" t="s">
        <v>197</v>
      </c>
      <c r="CS89" s="33" t="s">
        <v>197</v>
      </c>
      <c r="CT89" s="33" t="s">
        <v>197</v>
      </c>
      <c r="CU89" s="33" t="s">
        <v>197</v>
      </c>
      <c r="CV89" s="33" t="s">
        <v>197</v>
      </c>
      <c r="CW89" s="33" t="s">
        <v>197</v>
      </c>
      <c r="CX89" s="33" t="s">
        <v>197</v>
      </c>
      <c r="CY89" s="33" t="s">
        <v>197</v>
      </c>
      <c r="CZ89" s="33" t="s">
        <v>197</v>
      </c>
      <c r="DA89" s="33" t="s">
        <v>197</v>
      </c>
      <c r="DB89" s="33" t="s">
        <v>197</v>
      </c>
      <c r="DC89" s="33" t="s">
        <v>197</v>
      </c>
      <c r="DD89" s="33" t="s">
        <v>197</v>
      </c>
      <c r="DE89" s="33" t="s">
        <v>197</v>
      </c>
      <c r="DF89" s="33" t="s">
        <v>197</v>
      </c>
    </row>
    <row r="90" spans="1:110" ht="18.75" hidden="1">
      <c r="A90" s="26" t="s">
        <v>181</v>
      </c>
      <c r="B90" s="31" t="s">
        <v>241</v>
      </c>
      <c r="C90" s="40" t="s">
        <v>204</v>
      </c>
      <c r="D90" s="33"/>
      <c r="E90" s="33" t="s">
        <v>197</v>
      </c>
      <c r="F90" s="33" t="s">
        <v>197</v>
      </c>
      <c r="G90" s="33"/>
      <c r="H90" s="33"/>
      <c r="I90" s="33"/>
      <c r="J90" s="33"/>
      <c r="K90" s="33"/>
      <c r="L90" s="33"/>
      <c r="M90" s="33" t="s">
        <v>197</v>
      </c>
      <c r="N90" s="33" t="s">
        <v>197</v>
      </c>
      <c r="O90" s="33"/>
      <c r="P90" s="33"/>
      <c r="Q90" s="33"/>
      <c r="R90" s="33"/>
      <c r="S90" s="33"/>
      <c r="T90" s="33"/>
      <c r="U90" s="33" t="s">
        <v>197</v>
      </c>
      <c r="V90" s="33" t="s">
        <v>197</v>
      </c>
      <c r="W90" s="33"/>
      <c r="X90" s="33"/>
      <c r="Y90" s="33"/>
      <c r="Z90" s="33"/>
      <c r="AA90" s="33"/>
      <c r="AB90" s="33"/>
      <c r="AC90" s="33" t="s">
        <v>197</v>
      </c>
      <c r="AD90" s="33" t="s">
        <v>197</v>
      </c>
      <c r="AE90" s="33"/>
      <c r="AF90" s="33"/>
      <c r="AG90" s="33"/>
      <c r="AH90" s="33"/>
      <c r="AI90" s="33"/>
      <c r="AJ90" s="33"/>
      <c r="AK90" s="33" t="s">
        <v>197</v>
      </c>
      <c r="AL90" s="33" t="s">
        <v>197</v>
      </c>
      <c r="AM90" s="33" t="s">
        <v>197</v>
      </c>
      <c r="AN90" s="33" t="s">
        <v>197</v>
      </c>
      <c r="AO90" s="33" t="s">
        <v>197</v>
      </c>
      <c r="AP90" s="33" t="s">
        <v>197</v>
      </c>
      <c r="AQ90" s="33" t="s">
        <v>197</v>
      </c>
      <c r="AR90" s="33" t="s">
        <v>197</v>
      </c>
      <c r="AS90" s="33" t="s">
        <v>197</v>
      </c>
      <c r="AT90" s="33" t="s">
        <v>197</v>
      </c>
      <c r="AU90" s="33"/>
      <c r="AV90" s="33"/>
      <c r="AW90" s="33"/>
      <c r="AX90" s="33"/>
      <c r="AY90" s="33"/>
      <c r="AZ90" s="33"/>
      <c r="BA90" s="33"/>
      <c r="BB90" s="33"/>
      <c r="BC90" s="33" t="s">
        <v>197</v>
      </c>
      <c r="BD90" s="33" t="s">
        <v>197</v>
      </c>
      <c r="BE90" s="33"/>
      <c r="BF90" s="33"/>
      <c r="BG90" s="33"/>
      <c r="BH90" s="33"/>
      <c r="BI90" s="33"/>
      <c r="BJ90" s="33"/>
      <c r="BK90" s="33"/>
      <c r="BL90" s="33"/>
      <c r="BM90" s="33"/>
      <c r="BN90" s="33"/>
      <c r="BO90" s="33" t="s">
        <v>197</v>
      </c>
      <c r="BP90" s="33" t="s">
        <v>197</v>
      </c>
      <c r="BQ90" s="33"/>
      <c r="BR90" s="33"/>
      <c r="BS90" s="33"/>
      <c r="BT90" s="33"/>
      <c r="BU90" s="33"/>
      <c r="BV90" s="33"/>
      <c r="BW90" s="33"/>
      <c r="BX90" s="33"/>
      <c r="BY90" s="33"/>
      <c r="BZ90" s="33"/>
      <c r="CA90" s="33" t="s">
        <v>197</v>
      </c>
      <c r="CB90" s="33" t="s">
        <v>197</v>
      </c>
      <c r="CC90" s="33"/>
      <c r="CD90" s="33"/>
      <c r="CE90" s="33"/>
      <c r="CF90" s="33"/>
      <c r="CG90" s="33"/>
      <c r="CH90" s="33"/>
      <c r="CI90" s="33" t="s">
        <v>197</v>
      </c>
      <c r="CJ90" s="33" t="s">
        <v>197</v>
      </c>
      <c r="CK90" s="33" t="s">
        <v>197</v>
      </c>
      <c r="CL90" s="33" t="s">
        <v>197</v>
      </c>
      <c r="CM90" s="33" t="s">
        <v>197</v>
      </c>
      <c r="CN90" s="33" t="s">
        <v>197</v>
      </c>
      <c r="CO90" s="33" t="s">
        <v>197</v>
      </c>
      <c r="CP90" s="33" t="s">
        <v>197</v>
      </c>
      <c r="CQ90" s="33" t="s">
        <v>197</v>
      </c>
      <c r="CR90" s="33" t="s">
        <v>197</v>
      </c>
      <c r="CS90" s="33" t="s">
        <v>197</v>
      </c>
      <c r="CT90" s="33" t="s">
        <v>197</v>
      </c>
      <c r="CU90" s="33" t="s">
        <v>197</v>
      </c>
      <c r="CV90" s="33" t="s">
        <v>197</v>
      </c>
      <c r="CW90" s="33" t="s">
        <v>197</v>
      </c>
      <c r="CX90" s="33" t="s">
        <v>197</v>
      </c>
      <c r="CY90" s="33" t="s">
        <v>197</v>
      </c>
      <c r="CZ90" s="33" t="s">
        <v>197</v>
      </c>
      <c r="DA90" s="33" t="s">
        <v>197</v>
      </c>
      <c r="DB90" s="33" t="s">
        <v>197</v>
      </c>
      <c r="DC90" s="33" t="s">
        <v>197</v>
      </c>
      <c r="DD90" s="33" t="s">
        <v>197</v>
      </c>
      <c r="DE90" s="33" t="s">
        <v>197</v>
      </c>
      <c r="DF90" s="33" t="s">
        <v>197</v>
      </c>
    </row>
    <row r="91" spans="1:110" ht="18.75" hidden="1">
      <c r="A91" s="26" t="s">
        <v>181</v>
      </c>
      <c r="B91" s="31" t="s">
        <v>205</v>
      </c>
      <c r="C91" s="32" t="s">
        <v>205</v>
      </c>
      <c r="D91" s="33"/>
      <c r="E91" s="33" t="s">
        <v>197</v>
      </c>
      <c r="F91" s="33" t="s">
        <v>197</v>
      </c>
      <c r="G91" s="33"/>
      <c r="H91" s="33"/>
      <c r="I91" s="33"/>
      <c r="J91" s="33"/>
      <c r="K91" s="33"/>
      <c r="L91" s="33"/>
      <c r="M91" s="33" t="s">
        <v>197</v>
      </c>
      <c r="N91" s="33" t="s">
        <v>197</v>
      </c>
      <c r="O91" s="33"/>
      <c r="P91" s="33"/>
      <c r="Q91" s="33"/>
      <c r="R91" s="33"/>
      <c r="S91" s="33"/>
      <c r="T91" s="33"/>
      <c r="U91" s="33" t="s">
        <v>197</v>
      </c>
      <c r="V91" s="33" t="s">
        <v>197</v>
      </c>
      <c r="W91" s="33"/>
      <c r="X91" s="33"/>
      <c r="Y91" s="33"/>
      <c r="Z91" s="33"/>
      <c r="AA91" s="33"/>
      <c r="AB91" s="33"/>
      <c r="AC91" s="33" t="s">
        <v>197</v>
      </c>
      <c r="AD91" s="33" t="s">
        <v>197</v>
      </c>
      <c r="AE91" s="33"/>
      <c r="AF91" s="33"/>
      <c r="AG91" s="33"/>
      <c r="AH91" s="33"/>
      <c r="AI91" s="33"/>
      <c r="AJ91" s="33"/>
      <c r="AK91" s="33" t="s">
        <v>197</v>
      </c>
      <c r="AL91" s="33" t="s">
        <v>197</v>
      </c>
      <c r="AM91" s="33" t="s">
        <v>197</v>
      </c>
      <c r="AN91" s="33" t="s">
        <v>197</v>
      </c>
      <c r="AO91" s="33" t="s">
        <v>197</v>
      </c>
      <c r="AP91" s="33" t="s">
        <v>197</v>
      </c>
      <c r="AQ91" s="33" t="s">
        <v>197</v>
      </c>
      <c r="AR91" s="33" t="s">
        <v>197</v>
      </c>
      <c r="AS91" s="33" t="s">
        <v>197</v>
      </c>
      <c r="AT91" s="33" t="s">
        <v>197</v>
      </c>
      <c r="AU91" s="33"/>
      <c r="AV91" s="33"/>
      <c r="AW91" s="33"/>
      <c r="AX91" s="33"/>
      <c r="AY91" s="33"/>
      <c r="AZ91" s="33"/>
      <c r="BA91" s="33"/>
      <c r="BB91" s="33"/>
      <c r="BC91" s="33" t="s">
        <v>197</v>
      </c>
      <c r="BD91" s="33" t="s">
        <v>197</v>
      </c>
      <c r="BE91" s="33"/>
      <c r="BF91" s="33"/>
      <c r="BG91" s="33"/>
      <c r="BH91" s="33"/>
      <c r="BI91" s="33"/>
      <c r="BJ91" s="33"/>
      <c r="BK91" s="33"/>
      <c r="BL91" s="33"/>
      <c r="BM91" s="33"/>
      <c r="BN91" s="33"/>
      <c r="BO91" s="33" t="s">
        <v>197</v>
      </c>
      <c r="BP91" s="33" t="s">
        <v>197</v>
      </c>
      <c r="BQ91" s="33"/>
      <c r="BR91" s="33"/>
      <c r="BS91" s="33"/>
      <c r="BT91" s="33"/>
      <c r="BU91" s="33"/>
      <c r="BV91" s="33"/>
      <c r="BW91" s="33"/>
      <c r="BX91" s="33"/>
      <c r="BY91" s="33"/>
      <c r="BZ91" s="33"/>
      <c r="CA91" s="33" t="s">
        <v>197</v>
      </c>
      <c r="CB91" s="33" t="s">
        <v>197</v>
      </c>
      <c r="CC91" s="33"/>
      <c r="CD91" s="33"/>
      <c r="CE91" s="33"/>
      <c r="CF91" s="33"/>
      <c r="CG91" s="33"/>
      <c r="CH91" s="33"/>
      <c r="CI91" s="33" t="s">
        <v>197</v>
      </c>
      <c r="CJ91" s="33" t="s">
        <v>197</v>
      </c>
      <c r="CK91" s="33" t="s">
        <v>197</v>
      </c>
      <c r="CL91" s="33" t="s">
        <v>197</v>
      </c>
      <c r="CM91" s="33" t="s">
        <v>197</v>
      </c>
      <c r="CN91" s="33" t="s">
        <v>197</v>
      </c>
      <c r="CO91" s="33" t="s">
        <v>197</v>
      </c>
      <c r="CP91" s="33" t="s">
        <v>197</v>
      </c>
      <c r="CQ91" s="33" t="s">
        <v>197</v>
      </c>
      <c r="CR91" s="33" t="s">
        <v>197</v>
      </c>
      <c r="CS91" s="33" t="s">
        <v>197</v>
      </c>
      <c r="CT91" s="33" t="s">
        <v>197</v>
      </c>
      <c r="CU91" s="33" t="s">
        <v>197</v>
      </c>
      <c r="CV91" s="33" t="s">
        <v>197</v>
      </c>
      <c r="CW91" s="33" t="s">
        <v>197</v>
      </c>
      <c r="CX91" s="33" t="s">
        <v>197</v>
      </c>
      <c r="CY91" s="33" t="s">
        <v>197</v>
      </c>
      <c r="CZ91" s="33" t="s">
        <v>197</v>
      </c>
      <c r="DA91" s="33" t="s">
        <v>197</v>
      </c>
      <c r="DB91" s="33" t="s">
        <v>197</v>
      </c>
      <c r="DC91" s="33" t="s">
        <v>197</v>
      </c>
      <c r="DD91" s="33" t="s">
        <v>197</v>
      </c>
      <c r="DE91" s="33" t="s">
        <v>197</v>
      </c>
      <c r="DF91" s="33" t="s">
        <v>197</v>
      </c>
    </row>
    <row r="92" spans="1:110" ht="56.25">
      <c r="A92" s="19"/>
      <c r="B92" s="37" t="s">
        <v>243</v>
      </c>
      <c r="C92" s="38" t="s">
        <v>244</v>
      </c>
      <c r="D92" s="39" t="s">
        <v>178</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39">
        <v>0</v>
      </c>
      <c r="AT92" s="39">
        <v>0</v>
      </c>
      <c r="AU92" s="39">
        <v>0</v>
      </c>
      <c r="AV92" s="39">
        <v>0</v>
      </c>
      <c r="AW92" s="39">
        <v>0</v>
      </c>
      <c r="AX92" s="39">
        <v>0</v>
      </c>
      <c r="AY92" s="39">
        <v>0</v>
      </c>
      <c r="AZ92" s="39">
        <v>0</v>
      </c>
      <c r="BA92" s="39">
        <v>0</v>
      </c>
      <c r="BB92" s="39">
        <v>0</v>
      </c>
      <c r="BC92" s="39">
        <v>0</v>
      </c>
      <c r="BD92" s="39">
        <v>0</v>
      </c>
      <c r="BE92" s="39">
        <v>0</v>
      </c>
      <c r="BF92" s="39">
        <v>0</v>
      </c>
      <c r="BG92" s="39">
        <v>0</v>
      </c>
      <c r="BH92" s="39">
        <v>0</v>
      </c>
      <c r="BI92" s="39">
        <v>0</v>
      </c>
      <c r="BJ92" s="39">
        <v>0</v>
      </c>
      <c r="BK92" s="39">
        <v>0</v>
      </c>
      <c r="BL92" s="39">
        <v>0</v>
      </c>
      <c r="BM92" s="39">
        <v>0</v>
      </c>
      <c r="BN92" s="39">
        <v>0</v>
      </c>
      <c r="BO92" s="39">
        <v>0</v>
      </c>
      <c r="BP92" s="39">
        <v>0</v>
      </c>
      <c r="BQ92" s="39">
        <v>0</v>
      </c>
      <c r="BR92" s="39">
        <v>0</v>
      </c>
      <c r="BS92" s="39">
        <v>0</v>
      </c>
      <c r="BT92" s="39">
        <v>0</v>
      </c>
      <c r="BU92" s="39">
        <v>0</v>
      </c>
      <c r="BV92" s="39">
        <v>0</v>
      </c>
      <c r="BW92" s="39">
        <v>0</v>
      </c>
      <c r="BX92" s="39">
        <v>0</v>
      </c>
      <c r="BY92" s="39">
        <v>0</v>
      </c>
      <c r="BZ92" s="39">
        <v>0</v>
      </c>
      <c r="CA92" s="39">
        <v>0</v>
      </c>
      <c r="CB92" s="39">
        <v>0</v>
      </c>
      <c r="CC92" s="39">
        <v>0</v>
      </c>
      <c r="CD92" s="39">
        <v>0</v>
      </c>
      <c r="CE92" s="39">
        <v>0</v>
      </c>
      <c r="CF92" s="39">
        <v>0</v>
      </c>
      <c r="CG92" s="39">
        <v>0</v>
      </c>
      <c r="CH92" s="39">
        <v>0</v>
      </c>
      <c r="CI92" s="39" t="s">
        <v>197</v>
      </c>
      <c r="CJ92" s="39" t="s">
        <v>197</v>
      </c>
      <c r="CK92" s="39">
        <v>0</v>
      </c>
      <c r="CL92" s="39">
        <v>0</v>
      </c>
      <c r="CM92" s="39">
        <v>0</v>
      </c>
      <c r="CN92" s="39">
        <v>0</v>
      </c>
      <c r="CO92" s="39" t="s">
        <v>197</v>
      </c>
      <c r="CP92" s="39" t="s">
        <v>197</v>
      </c>
      <c r="CQ92" s="39" t="s">
        <v>197</v>
      </c>
      <c r="CR92" s="39" t="s">
        <v>197</v>
      </c>
      <c r="CS92" s="39" t="s">
        <v>197</v>
      </c>
      <c r="CT92" s="39" t="s">
        <v>197</v>
      </c>
      <c r="CU92" s="39">
        <v>0</v>
      </c>
      <c r="CV92" s="39">
        <v>0</v>
      </c>
      <c r="CW92" s="39">
        <v>0</v>
      </c>
      <c r="CX92" s="39">
        <v>0</v>
      </c>
      <c r="CY92" s="39">
        <v>0</v>
      </c>
      <c r="CZ92" s="39">
        <v>0</v>
      </c>
      <c r="DA92" s="39">
        <v>0</v>
      </c>
      <c r="DB92" s="39">
        <v>0</v>
      </c>
      <c r="DC92" s="39">
        <v>0</v>
      </c>
      <c r="DD92" s="39">
        <v>0</v>
      </c>
      <c r="DE92" s="39">
        <v>0</v>
      </c>
      <c r="DF92" s="39">
        <v>0</v>
      </c>
    </row>
    <row r="93" spans="1:110" ht="37.5">
      <c r="A93" s="19"/>
      <c r="B93" s="31" t="s">
        <v>245</v>
      </c>
      <c r="C93" s="32" t="s">
        <v>246</v>
      </c>
      <c r="D93" s="33" t="s">
        <v>178</v>
      </c>
      <c r="E93" s="33">
        <v>0</v>
      </c>
      <c r="F93" s="33">
        <v>0</v>
      </c>
      <c r="G93" s="33">
        <v>0</v>
      </c>
      <c r="H93" s="33">
        <v>0</v>
      </c>
      <c r="I93" s="33">
        <v>0</v>
      </c>
      <c r="J93" s="33">
        <v>0</v>
      </c>
      <c r="K93" s="33">
        <v>0</v>
      </c>
      <c r="L93" s="33">
        <v>0</v>
      </c>
      <c r="M93" s="33">
        <v>0</v>
      </c>
      <c r="N93" s="33">
        <v>0</v>
      </c>
      <c r="O93" s="33">
        <v>0</v>
      </c>
      <c r="P93" s="33">
        <v>0</v>
      </c>
      <c r="Q93" s="33">
        <v>0</v>
      </c>
      <c r="R93" s="33">
        <v>0</v>
      </c>
      <c r="S93" s="33">
        <v>0</v>
      </c>
      <c r="T93" s="33">
        <v>0</v>
      </c>
      <c r="U93" s="33">
        <v>0</v>
      </c>
      <c r="V93" s="33">
        <v>0</v>
      </c>
      <c r="W93" s="33">
        <v>0</v>
      </c>
      <c r="X93" s="33">
        <v>0</v>
      </c>
      <c r="Y93" s="33">
        <v>0</v>
      </c>
      <c r="Z93" s="33">
        <v>0</v>
      </c>
      <c r="AA93" s="33">
        <v>0</v>
      </c>
      <c r="AB93" s="33">
        <v>0</v>
      </c>
      <c r="AC93" s="33">
        <v>0</v>
      </c>
      <c r="AD93" s="33">
        <v>0</v>
      </c>
      <c r="AE93" s="33">
        <v>0</v>
      </c>
      <c r="AF93" s="33">
        <v>0</v>
      </c>
      <c r="AG93" s="33">
        <v>0</v>
      </c>
      <c r="AH93" s="33">
        <v>0</v>
      </c>
      <c r="AI93" s="33">
        <v>0</v>
      </c>
      <c r="AJ93" s="33">
        <v>0</v>
      </c>
      <c r="AK93" s="33">
        <v>0</v>
      </c>
      <c r="AL93" s="33">
        <v>0</v>
      </c>
      <c r="AM93" s="33">
        <v>0</v>
      </c>
      <c r="AN93" s="33">
        <v>0</v>
      </c>
      <c r="AO93" s="33">
        <v>0</v>
      </c>
      <c r="AP93" s="33">
        <v>0</v>
      </c>
      <c r="AQ93" s="33">
        <v>0</v>
      </c>
      <c r="AR93" s="33">
        <v>0</v>
      </c>
      <c r="AS93" s="33">
        <v>0</v>
      </c>
      <c r="AT93" s="33">
        <v>0</v>
      </c>
      <c r="AU93" s="33">
        <v>0</v>
      </c>
      <c r="AV93" s="33">
        <v>0</v>
      </c>
      <c r="AW93" s="33">
        <v>0</v>
      </c>
      <c r="AX93" s="33">
        <v>0</v>
      </c>
      <c r="AY93" s="33">
        <v>0</v>
      </c>
      <c r="AZ93" s="33">
        <v>0</v>
      </c>
      <c r="BA93" s="33">
        <v>0</v>
      </c>
      <c r="BB93" s="33">
        <v>0</v>
      </c>
      <c r="BC93" s="33">
        <v>0</v>
      </c>
      <c r="BD93" s="33">
        <v>0</v>
      </c>
      <c r="BE93" s="33">
        <v>0</v>
      </c>
      <c r="BF93" s="33">
        <v>0</v>
      </c>
      <c r="BG93" s="33">
        <v>0</v>
      </c>
      <c r="BH93" s="33">
        <v>0</v>
      </c>
      <c r="BI93" s="33">
        <v>0</v>
      </c>
      <c r="BJ93" s="33">
        <v>0</v>
      </c>
      <c r="BK93" s="33">
        <v>0</v>
      </c>
      <c r="BL93" s="33">
        <v>0</v>
      </c>
      <c r="BM93" s="33">
        <v>0</v>
      </c>
      <c r="BN93" s="33">
        <v>0</v>
      </c>
      <c r="BO93" s="33">
        <v>0</v>
      </c>
      <c r="BP93" s="33">
        <v>0</v>
      </c>
      <c r="BQ93" s="33">
        <v>0</v>
      </c>
      <c r="BR93" s="33">
        <v>0</v>
      </c>
      <c r="BS93" s="33">
        <v>0</v>
      </c>
      <c r="BT93" s="33">
        <v>0</v>
      </c>
      <c r="BU93" s="33">
        <v>0</v>
      </c>
      <c r="BV93" s="33">
        <v>0</v>
      </c>
      <c r="BW93" s="33">
        <v>0</v>
      </c>
      <c r="BX93" s="33">
        <v>0</v>
      </c>
      <c r="BY93" s="33">
        <v>0</v>
      </c>
      <c r="BZ93" s="33">
        <v>0</v>
      </c>
      <c r="CA93" s="33">
        <v>0</v>
      </c>
      <c r="CB93" s="33">
        <v>0</v>
      </c>
      <c r="CC93" s="33">
        <v>0</v>
      </c>
      <c r="CD93" s="33">
        <v>0</v>
      </c>
      <c r="CE93" s="33">
        <v>0</v>
      </c>
      <c r="CF93" s="33">
        <v>0</v>
      </c>
      <c r="CG93" s="33">
        <v>0</v>
      </c>
      <c r="CH93" s="33">
        <v>0</v>
      </c>
      <c r="CI93" s="33" t="s">
        <v>197</v>
      </c>
      <c r="CJ93" s="33" t="s">
        <v>197</v>
      </c>
      <c r="CK93" s="33">
        <v>0</v>
      </c>
      <c r="CL93" s="33">
        <v>0</v>
      </c>
      <c r="CM93" s="33">
        <v>0</v>
      </c>
      <c r="CN93" s="33">
        <v>0</v>
      </c>
      <c r="CO93" s="33" t="s">
        <v>197</v>
      </c>
      <c r="CP93" s="33" t="s">
        <v>197</v>
      </c>
      <c r="CQ93" s="33" t="s">
        <v>197</v>
      </c>
      <c r="CR93" s="33" t="s">
        <v>197</v>
      </c>
      <c r="CS93" s="33" t="s">
        <v>197</v>
      </c>
      <c r="CT93" s="33" t="s">
        <v>197</v>
      </c>
      <c r="CU93" s="33">
        <v>0</v>
      </c>
      <c r="CV93" s="33">
        <v>0</v>
      </c>
      <c r="CW93" s="33">
        <v>0</v>
      </c>
      <c r="CX93" s="33">
        <v>0</v>
      </c>
      <c r="CY93" s="33">
        <v>0</v>
      </c>
      <c r="CZ93" s="33">
        <v>0</v>
      </c>
      <c r="DA93" s="33">
        <v>0</v>
      </c>
      <c r="DB93" s="33">
        <v>0</v>
      </c>
      <c r="DC93" s="33">
        <v>0</v>
      </c>
      <c r="DD93" s="33">
        <v>0</v>
      </c>
      <c r="DE93" s="33">
        <v>0</v>
      </c>
      <c r="DF93" s="33">
        <v>0</v>
      </c>
    </row>
    <row r="94" spans="1:110" ht="18.75" hidden="1">
      <c r="A94" s="26" t="s">
        <v>181</v>
      </c>
      <c r="B94" s="31" t="s">
        <v>245</v>
      </c>
      <c r="C94" s="40" t="s">
        <v>204</v>
      </c>
      <c r="D94" s="33"/>
      <c r="E94" s="33" t="s">
        <v>197</v>
      </c>
      <c r="F94" s="33" t="s">
        <v>197</v>
      </c>
      <c r="G94" s="33"/>
      <c r="H94" s="33"/>
      <c r="I94" s="33"/>
      <c r="J94" s="33"/>
      <c r="K94" s="33"/>
      <c r="L94" s="33"/>
      <c r="M94" s="33" t="s">
        <v>197</v>
      </c>
      <c r="N94" s="33" t="s">
        <v>197</v>
      </c>
      <c r="O94" s="33"/>
      <c r="P94" s="33"/>
      <c r="Q94" s="33"/>
      <c r="R94" s="33"/>
      <c r="S94" s="33"/>
      <c r="T94" s="33"/>
      <c r="U94" s="33" t="s">
        <v>197</v>
      </c>
      <c r="V94" s="33" t="s">
        <v>197</v>
      </c>
      <c r="W94" s="33"/>
      <c r="X94" s="33"/>
      <c r="Y94" s="33"/>
      <c r="Z94" s="33"/>
      <c r="AA94" s="33"/>
      <c r="AB94" s="33"/>
      <c r="AC94" s="33" t="s">
        <v>197</v>
      </c>
      <c r="AD94" s="33" t="s">
        <v>197</v>
      </c>
      <c r="AE94" s="33"/>
      <c r="AF94" s="33"/>
      <c r="AG94" s="33"/>
      <c r="AH94" s="33"/>
      <c r="AI94" s="33"/>
      <c r="AJ94" s="33"/>
      <c r="AK94" s="33" t="s">
        <v>197</v>
      </c>
      <c r="AL94" s="33" t="s">
        <v>197</v>
      </c>
      <c r="AM94" s="33" t="s">
        <v>197</v>
      </c>
      <c r="AN94" s="33" t="s">
        <v>197</v>
      </c>
      <c r="AO94" s="33" t="s">
        <v>197</v>
      </c>
      <c r="AP94" s="33" t="s">
        <v>197</v>
      </c>
      <c r="AQ94" s="33" t="s">
        <v>197</v>
      </c>
      <c r="AR94" s="33" t="s">
        <v>197</v>
      </c>
      <c r="AS94" s="33" t="s">
        <v>197</v>
      </c>
      <c r="AT94" s="33" t="s">
        <v>197</v>
      </c>
      <c r="AU94" s="33"/>
      <c r="AV94" s="33"/>
      <c r="AW94" s="33"/>
      <c r="AX94" s="33"/>
      <c r="AY94" s="33"/>
      <c r="AZ94" s="33"/>
      <c r="BA94" s="33"/>
      <c r="BB94" s="33"/>
      <c r="BC94" s="33" t="s">
        <v>197</v>
      </c>
      <c r="BD94" s="33" t="s">
        <v>197</v>
      </c>
      <c r="BE94" s="33"/>
      <c r="BF94" s="33"/>
      <c r="BG94" s="33"/>
      <c r="BH94" s="33"/>
      <c r="BI94" s="33"/>
      <c r="BJ94" s="33"/>
      <c r="BK94" s="33"/>
      <c r="BL94" s="33"/>
      <c r="BM94" s="33"/>
      <c r="BN94" s="33"/>
      <c r="BO94" s="33" t="s">
        <v>197</v>
      </c>
      <c r="BP94" s="33" t="s">
        <v>197</v>
      </c>
      <c r="BQ94" s="33"/>
      <c r="BR94" s="33"/>
      <c r="BS94" s="33"/>
      <c r="BT94" s="33"/>
      <c r="BU94" s="33"/>
      <c r="BV94" s="33"/>
      <c r="BW94" s="33"/>
      <c r="BX94" s="33"/>
      <c r="BY94" s="33"/>
      <c r="BZ94" s="33"/>
      <c r="CA94" s="33" t="s">
        <v>197</v>
      </c>
      <c r="CB94" s="33" t="s">
        <v>197</v>
      </c>
      <c r="CC94" s="33"/>
      <c r="CD94" s="33"/>
      <c r="CE94" s="33"/>
      <c r="CF94" s="33"/>
      <c r="CG94" s="33"/>
      <c r="CH94" s="33"/>
      <c r="CI94" s="33" t="s">
        <v>197</v>
      </c>
      <c r="CJ94" s="33" t="s">
        <v>197</v>
      </c>
      <c r="CK94" s="33" t="s">
        <v>197</v>
      </c>
      <c r="CL94" s="33" t="s">
        <v>197</v>
      </c>
      <c r="CM94" s="33" t="s">
        <v>197</v>
      </c>
      <c r="CN94" s="33" t="s">
        <v>197</v>
      </c>
      <c r="CO94" s="33" t="s">
        <v>197</v>
      </c>
      <c r="CP94" s="33" t="s">
        <v>197</v>
      </c>
      <c r="CQ94" s="33" t="s">
        <v>197</v>
      </c>
      <c r="CR94" s="33" t="s">
        <v>197</v>
      </c>
      <c r="CS94" s="33" t="s">
        <v>197</v>
      </c>
      <c r="CT94" s="33" t="s">
        <v>197</v>
      </c>
      <c r="CU94" s="33" t="s">
        <v>197</v>
      </c>
      <c r="CV94" s="33" t="s">
        <v>197</v>
      </c>
      <c r="CW94" s="33" t="s">
        <v>197</v>
      </c>
      <c r="CX94" s="33" t="s">
        <v>197</v>
      </c>
      <c r="CY94" s="33" t="s">
        <v>197</v>
      </c>
      <c r="CZ94" s="33" t="s">
        <v>197</v>
      </c>
      <c r="DA94" s="33" t="s">
        <v>197</v>
      </c>
      <c r="DB94" s="33" t="s">
        <v>197</v>
      </c>
      <c r="DC94" s="33" t="s">
        <v>197</v>
      </c>
      <c r="DD94" s="33" t="s">
        <v>197</v>
      </c>
      <c r="DE94" s="33" t="s">
        <v>197</v>
      </c>
      <c r="DF94" s="33" t="s">
        <v>197</v>
      </c>
    </row>
    <row r="95" spans="1:110" ht="18.75" hidden="1">
      <c r="A95" s="26" t="s">
        <v>181</v>
      </c>
      <c r="B95" s="31" t="s">
        <v>245</v>
      </c>
      <c r="C95" s="40" t="s">
        <v>204</v>
      </c>
      <c r="D95" s="33"/>
      <c r="E95" s="33" t="s">
        <v>197</v>
      </c>
      <c r="F95" s="33" t="s">
        <v>197</v>
      </c>
      <c r="G95" s="33"/>
      <c r="H95" s="33"/>
      <c r="I95" s="33"/>
      <c r="J95" s="33"/>
      <c r="K95" s="33"/>
      <c r="L95" s="33"/>
      <c r="M95" s="33" t="s">
        <v>197</v>
      </c>
      <c r="N95" s="33" t="s">
        <v>197</v>
      </c>
      <c r="O95" s="33"/>
      <c r="P95" s="33"/>
      <c r="Q95" s="33"/>
      <c r="R95" s="33"/>
      <c r="S95" s="33"/>
      <c r="T95" s="33"/>
      <c r="U95" s="33" t="s">
        <v>197</v>
      </c>
      <c r="V95" s="33" t="s">
        <v>197</v>
      </c>
      <c r="W95" s="33"/>
      <c r="X95" s="33"/>
      <c r="Y95" s="33"/>
      <c r="Z95" s="33"/>
      <c r="AA95" s="33"/>
      <c r="AB95" s="33"/>
      <c r="AC95" s="33" t="s">
        <v>197</v>
      </c>
      <c r="AD95" s="33" t="s">
        <v>197</v>
      </c>
      <c r="AE95" s="33"/>
      <c r="AF95" s="33"/>
      <c r="AG95" s="33"/>
      <c r="AH95" s="33"/>
      <c r="AI95" s="33"/>
      <c r="AJ95" s="33"/>
      <c r="AK95" s="33" t="s">
        <v>197</v>
      </c>
      <c r="AL95" s="33" t="s">
        <v>197</v>
      </c>
      <c r="AM95" s="33" t="s">
        <v>197</v>
      </c>
      <c r="AN95" s="33" t="s">
        <v>197</v>
      </c>
      <c r="AO95" s="33" t="s">
        <v>197</v>
      </c>
      <c r="AP95" s="33" t="s">
        <v>197</v>
      </c>
      <c r="AQ95" s="33" t="s">
        <v>197</v>
      </c>
      <c r="AR95" s="33" t="s">
        <v>197</v>
      </c>
      <c r="AS95" s="33" t="s">
        <v>197</v>
      </c>
      <c r="AT95" s="33" t="s">
        <v>197</v>
      </c>
      <c r="AU95" s="33"/>
      <c r="AV95" s="33"/>
      <c r="AW95" s="33"/>
      <c r="AX95" s="33"/>
      <c r="AY95" s="33"/>
      <c r="AZ95" s="33"/>
      <c r="BA95" s="33"/>
      <c r="BB95" s="33"/>
      <c r="BC95" s="33" t="s">
        <v>197</v>
      </c>
      <c r="BD95" s="33" t="s">
        <v>197</v>
      </c>
      <c r="BE95" s="33"/>
      <c r="BF95" s="33"/>
      <c r="BG95" s="33"/>
      <c r="BH95" s="33"/>
      <c r="BI95" s="33"/>
      <c r="BJ95" s="33"/>
      <c r="BK95" s="33"/>
      <c r="BL95" s="33"/>
      <c r="BM95" s="33"/>
      <c r="BN95" s="33"/>
      <c r="BO95" s="33" t="s">
        <v>197</v>
      </c>
      <c r="BP95" s="33" t="s">
        <v>197</v>
      </c>
      <c r="BQ95" s="33"/>
      <c r="BR95" s="33"/>
      <c r="BS95" s="33"/>
      <c r="BT95" s="33"/>
      <c r="BU95" s="33"/>
      <c r="BV95" s="33"/>
      <c r="BW95" s="33"/>
      <c r="BX95" s="33"/>
      <c r="BY95" s="33"/>
      <c r="BZ95" s="33"/>
      <c r="CA95" s="33" t="s">
        <v>197</v>
      </c>
      <c r="CB95" s="33" t="s">
        <v>197</v>
      </c>
      <c r="CC95" s="33"/>
      <c r="CD95" s="33"/>
      <c r="CE95" s="33"/>
      <c r="CF95" s="33"/>
      <c r="CG95" s="33"/>
      <c r="CH95" s="33"/>
      <c r="CI95" s="33" t="s">
        <v>197</v>
      </c>
      <c r="CJ95" s="33" t="s">
        <v>197</v>
      </c>
      <c r="CK95" s="33" t="s">
        <v>197</v>
      </c>
      <c r="CL95" s="33" t="s">
        <v>197</v>
      </c>
      <c r="CM95" s="33" t="s">
        <v>197</v>
      </c>
      <c r="CN95" s="33" t="s">
        <v>197</v>
      </c>
      <c r="CO95" s="33" t="s">
        <v>197</v>
      </c>
      <c r="CP95" s="33" t="s">
        <v>197</v>
      </c>
      <c r="CQ95" s="33" t="s">
        <v>197</v>
      </c>
      <c r="CR95" s="33" t="s">
        <v>197</v>
      </c>
      <c r="CS95" s="33" t="s">
        <v>197</v>
      </c>
      <c r="CT95" s="33" t="s">
        <v>197</v>
      </c>
      <c r="CU95" s="33" t="s">
        <v>197</v>
      </c>
      <c r="CV95" s="33" t="s">
        <v>197</v>
      </c>
      <c r="CW95" s="33" t="s">
        <v>197</v>
      </c>
      <c r="CX95" s="33" t="s">
        <v>197</v>
      </c>
      <c r="CY95" s="33" t="s">
        <v>197</v>
      </c>
      <c r="CZ95" s="33" t="s">
        <v>197</v>
      </c>
      <c r="DA95" s="33" t="s">
        <v>197</v>
      </c>
      <c r="DB95" s="33" t="s">
        <v>197</v>
      </c>
      <c r="DC95" s="33" t="s">
        <v>197</v>
      </c>
      <c r="DD95" s="33" t="s">
        <v>197</v>
      </c>
      <c r="DE95" s="33" t="s">
        <v>197</v>
      </c>
      <c r="DF95" s="33" t="s">
        <v>197</v>
      </c>
    </row>
    <row r="96" spans="1:110" ht="18.75" hidden="1">
      <c r="A96" s="26" t="s">
        <v>181</v>
      </c>
      <c r="B96" s="31" t="s">
        <v>205</v>
      </c>
      <c r="C96" s="32" t="s">
        <v>205</v>
      </c>
      <c r="D96" s="33"/>
      <c r="E96" s="33" t="s">
        <v>197</v>
      </c>
      <c r="F96" s="33" t="s">
        <v>197</v>
      </c>
      <c r="G96" s="33"/>
      <c r="H96" s="33"/>
      <c r="I96" s="33"/>
      <c r="J96" s="33"/>
      <c r="K96" s="33"/>
      <c r="L96" s="33"/>
      <c r="M96" s="33" t="s">
        <v>197</v>
      </c>
      <c r="N96" s="33" t="s">
        <v>197</v>
      </c>
      <c r="O96" s="33"/>
      <c r="P96" s="33"/>
      <c r="Q96" s="33"/>
      <c r="R96" s="33"/>
      <c r="S96" s="33"/>
      <c r="T96" s="33"/>
      <c r="U96" s="33" t="s">
        <v>197</v>
      </c>
      <c r="V96" s="33" t="s">
        <v>197</v>
      </c>
      <c r="W96" s="33"/>
      <c r="X96" s="33"/>
      <c r="Y96" s="33"/>
      <c r="Z96" s="33"/>
      <c r="AA96" s="33"/>
      <c r="AB96" s="33"/>
      <c r="AC96" s="33" t="s">
        <v>197</v>
      </c>
      <c r="AD96" s="33" t="s">
        <v>197</v>
      </c>
      <c r="AE96" s="33"/>
      <c r="AF96" s="33"/>
      <c r="AG96" s="33"/>
      <c r="AH96" s="33"/>
      <c r="AI96" s="33"/>
      <c r="AJ96" s="33"/>
      <c r="AK96" s="33" t="s">
        <v>197</v>
      </c>
      <c r="AL96" s="33" t="s">
        <v>197</v>
      </c>
      <c r="AM96" s="33" t="s">
        <v>197</v>
      </c>
      <c r="AN96" s="33" t="s">
        <v>197</v>
      </c>
      <c r="AO96" s="33" t="s">
        <v>197</v>
      </c>
      <c r="AP96" s="33" t="s">
        <v>197</v>
      </c>
      <c r="AQ96" s="33" t="s">
        <v>197</v>
      </c>
      <c r="AR96" s="33" t="s">
        <v>197</v>
      </c>
      <c r="AS96" s="33" t="s">
        <v>197</v>
      </c>
      <c r="AT96" s="33" t="s">
        <v>197</v>
      </c>
      <c r="AU96" s="33"/>
      <c r="AV96" s="33"/>
      <c r="AW96" s="33"/>
      <c r="AX96" s="33"/>
      <c r="AY96" s="33"/>
      <c r="AZ96" s="33"/>
      <c r="BA96" s="33"/>
      <c r="BB96" s="33"/>
      <c r="BC96" s="33" t="s">
        <v>197</v>
      </c>
      <c r="BD96" s="33" t="s">
        <v>197</v>
      </c>
      <c r="BE96" s="33"/>
      <c r="BF96" s="33"/>
      <c r="BG96" s="33"/>
      <c r="BH96" s="33"/>
      <c r="BI96" s="33"/>
      <c r="BJ96" s="33"/>
      <c r="BK96" s="33"/>
      <c r="BL96" s="33"/>
      <c r="BM96" s="33"/>
      <c r="BN96" s="33"/>
      <c r="BO96" s="33" t="s">
        <v>197</v>
      </c>
      <c r="BP96" s="33" t="s">
        <v>197</v>
      </c>
      <c r="BQ96" s="33"/>
      <c r="BR96" s="33"/>
      <c r="BS96" s="33"/>
      <c r="BT96" s="33"/>
      <c r="BU96" s="33"/>
      <c r="BV96" s="33"/>
      <c r="BW96" s="33"/>
      <c r="BX96" s="33"/>
      <c r="BY96" s="33"/>
      <c r="BZ96" s="33"/>
      <c r="CA96" s="33" t="s">
        <v>197</v>
      </c>
      <c r="CB96" s="33" t="s">
        <v>197</v>
      </c>
      <c r="CC96" s="33"/>
      <c r="CD96" s="33"/>
      <c r="CE96" s="33"/>
      <c r="CF96" s="33"/>
      <c r="CG96" s="33"/>
      <c r="CH96" s="33"/>
      <c r="CI96" s="33" t="s">
        <v>197</v>
      </c>
      <c r="CJ96" s="33" t="s">
        <v>197</v>
      </c>
      <c r="CK96" s="33" t="s">
        <v>197</v>
      </c>
      <c r="CL96" s="33" t="s">
        <v>197</v>
      </c>
      <c r="CM96" s="33" t="s">
        <v>197</v>
      </c>
      <c r="CN96" s="33" t="s">
        <v>197</v>
      </c>
      <c r="CO96" s="33" t="s">
        <v>197</v>
      </c>
      <c r="CP96" s="33" t="s">
        <v>197</v>
      </c>
      <c r="CQ96" s="33" t="s">
        <v>197</v>
      </c>
      <c r="CR96" s="33" t="s">
        <v>197</v>
      </c>
      <c r="CS96" s="33" t="s">
        <v>197</v>
      </c>
      <c r="CT96" s="33" t="s">
        <v>197</v>
      </c>
      <c r="CU96" s="33" t="s">
        <v>197</v>
      </c>
      <c r="CV96" s="33" t="s">
        <v>197</v>
      </c>
      <c r="CW96" s="33" t="s">
        <v>197</v>
      </c>
      <c r="CX96" s="33" t="s">
        <v>197</v>
      </c>
      <c r="CY96" s="33" t="s">
        <v>197</v>
      </c>
      <c r="CZ96" s="33" t="s">
        <v>197</v>
      </c>
      <c r="DA96" s="33" t="s">
        <v>197</v>
      </c>
      <c r="DB96" s="33" t="s">
        <v>197</v>
      </c>
      <c r="DC96" s="33" t="s">
        <v>197</v>
      </c>
      <c r="DD96" s="33" t="s">
        <v>197</v>
      </c>
      <c r="DE96" s="33" t="s">
        <v>197</v>
      </c>
      <c r="DF96" s="33" t="s">
        <v>197</v>
      </c>
    </row>
    <row r="97" spans="1:110" ht="37.5">
      <c r="A97" s="19"/>
      <c r="B97" s="31" t="s">
        <v>247</v>
      </c>
      <c r="C97" s="32" t="s">
        <v>248</v>
      </c>
      <c r="D97" s="33" t="s">
        <v>178</v>
      </c>
      <c r="E97" s="33">
        <v>0</v>
      </c>
      <c r="F97" s="33">
        <v>0</v>
      </c>
      <c r="G97" s="33">
        <v>0</v>
      </c>
      <c r="H97" s="33">
        <v>0</v>
      </c>
      <c r="I97" s="33">
        <v>0</v>
      </c>
      <c r="J97" s="33">
        <v>0</v>
      </c>
      <c r="K97" s="33">
        <v>0</v>
      </c>
      <c r="L97" s="33">
        <v>0</v>
      </c>
      <c r="M97" s="33">
        <v>0</v>
      </c>
      <c r="N97" s="33">
        <v>0</v>
      </c>
      <c r="O97" s="33">
        <v>0</v>
      </c>
      <c r="P97" s="33">
        <v>0</v>
      </c>
      <c r="Q97" s="33">
        <v>0</v>
      </c>
      <c r="R97" s="33">
        <v>0</v>
      </c>
      <c r="S97" s="33">
        <v>0</v>
      </c>
      <c r="T97" s="33">
        <v>0</v>
      </c>
      <c r="U97" s="33">
        <v>0</v>
      </c>
      <c r="V97" s="33">
        <v>0</v>
      </c>
      <c r="W97" s="33">
        <v>0</v>
      </c>
      <c r="X97" s="33">
        <v>0</v>
      </c>
      <c r="Y97" s="33">
        <v>0</v>
      </c>
      <c r="Z97" s="33">
        <v>0</v>
      </c>
      <c r="AA97" s="33">
        <v>0</v>
      </c>
      <c r="AB97" s="33">
        <v>0</v>
      </c>
      <c r="AC97" s="33">
        <v>0</v>
      </c>
      <c r="AD97" s="33">
        <v>0</v>
      </c>
      <c r="AE97" s="33">
        <v>0</v>
      </c>
      <c r="AF97" s="33">
        <v>0</v>
      </c>
      <c r="AG97" s="33">
        <v>0</v>
      </c>
      <c r="AH97" s="33">
        <v>0</v>
      </c>
      <c r="AI97" s="33">
        <v>0</v>
      </c>
      <c r="AJ97" s="33">
        <v>0</v>
      </c>
      <c r="AK97" s="33">
        <v>0</v>
      </c>
      <c r="AL97" s="33">
        <v>0</v>
      </c>
      <c r="AM97" s="33">
        <v>0</v>
      </c>
      <c r="AN97" s="33">
        <v>0</v>
      </c>
      <c r="AO97" s="33">
        <v>0</v>
      </c>
      <c r="AP97" s="33">
        <v>0</v>
      </c>
      <c r="AQ97" s="33">
        <v>0</v>
      </c>
      <c r="AR97" s="33">
        <v>0</v>
      </c>
      <c r="AS97" s="33">
        <v>0</v>
      </c>
      <c r="AT97" s="33">
        <v>0</v>
      </c>
      <c r="AU97" s="33">
        <v>0</v>
      </c>
      <c r="AV97" s="33">
        <v>0</v>
      </c>
      <c r="AW97" s="33">
        <v>0</v>
      </c>
      <c r="AX97" s="33">
        <v>0</v>
      </c>
      <c r="AY97" s="33">
        <v>0</v>
      </c>
      <c r="AZ97" s="33">
        <v>0</v>
      </c>
      <c r="BA97" s="33">
        <v>0</v>
      </c>
      <c r="BB97" s="33">
        <v>0</v>
      </c>
      <c r="BC97" s="33">
        <v>0</v>
      </c>
      <c r="BD97" s="33">
        <v>0</v>
      </c>
      <c r="BE97" s="33">
        <v>0</v>
      </c>
      <c r="BF97" s="33">
        <v>0</v>
      </c>
      <c r="BG97" s="33">
        <v>0</v>
      </c>
      <c r="BH97" s="33">
        <v>0</v>
      </c>
      <c r="BI97" s="33">
        <v>0</v>
      </c>
      <c r="BJ97" s="33">
        <v>0</v>
      </c>
      <c r="BK97" s="33">
        <v>0</v>
      </c>
      <c r="BL97" s="33">
        <v>0</v>
      </c>
      <c r="BM97" s="33">
        <v>0</v>
      </c>
      <c r="BN97" s="33">
        <v>0</v>
      </c>
      <c r="BO97" s="33">
        <v>0</v>
      </c>
      <c r="BP97" s="33">
        <v>0</v>
      </c>
      <c r="BQ97" s="33">
        <v>0</v>
      </c>
      <c r="BR97" s="33">
        <v>0</v>
      </c>
      <c r="BS97" s="33">
        <v>0</v>
      </c>
      <c r="BT97" s="33">
        <v>0</v>
      </c>
      <c r="BU97" s="33">
        <v>0</v>
      </c>
      <c r="BV97" s="33">
        <v>0</v>
      </c>
      <c r="BW97" s="33">
        <v>0</v>
      </c>
      <c r="BX97" s="33">
        <v>0</v>
      </c>
      <c r="BY97" s="33">
        <v>0</v>
      </c>
      <c r="BZ97" s="33">
        <v>0</v>
      </c>
      <c r="CA97" s="33">
        <v>0</v>
      </c>
      <c r="CB97" s="33">
        <v>0</v>
      </c>
      <c r="CC97" s="33">
        <v>0</v>
      </c>
      <c r="CD97" s="33">
        <v>0</v>
      </c>
      <c r="CE97" s="33">
        <v>0</v>
      </c>
      <c r="CF97" s="33">
        <v>0</v>
      </c>
      <c r="CG97" s="33">
        <v>0</v>
      </c>
      <c r="CH97" s="33">
        <v>0</v>
      </c>
      <c r="CI97" s="33" t="s">
        <v>197</v>
      </c>
      <c r="CJ97" s="33" t="s">
        <v>197</v>
      </c>
      <c r="CK97" s="33">
        <v>0</v>
      </c>
      <c r="CL97" s="33">
        <v>0</v>
      </c>
      <c r="CM97" s="33">
        <v>0</v>
      </c>
      <c r="CN97" s="33">
        <v>0</v>
      </c>
      <c r="CO97" s="33" t="s">
        <v>197</v>
      </c>
      <c r="CP97" s="33" t="s">
        <v>197</v>
      </c>
      <c r="CQ97" s="33" t="s">
        <v>197</v>
      </c>
      <c r="CR97" s="33" t="s">
        <v>197</v>
      </c>
      <c r="CS97" s="33" t="s">
        <v>197</v>
      </c>
      <c r="CT97" s="33" t="s">
        <v>197</v>
      </c>
      <c r="CU97" s="33">
        <v>0</v>
      </c>
      <c r="CV97" s="33">
        <v>0</v>
      </c>
      <c r="CW97" s="33">
        <v>0</v>
      </c>
      <c r="CX97" s="33">
        <v>0</v>
      </c>
      <c r="CY97" s="33">
        <v>0</v>
      </c>
      <c r="CZ97" s="33">
        <v>0</v>
      </c>
      <c r="DA97" s="33">
        <v>0</v>
      </c>
      <c r="DB97" s="33">
        <v>0</v>
      </c>
      <c r="DC97" s="33">
        <v>0</v>
      </c>
      <c r="DD97" s="33">
        <v>0</v>
      </c>
      <c r="DE97" s="33">
        <v>0</v>
      </c>
      <c r="DF97" s="33">
        <v>0</v>
      </c>
    </row>
    <row r="98" spans="1:110" ht="18.75" hidden="1">
      <c r="A98" s="26" t="s">
        <v>181</v>
      </c>
      <c r="B98" s="31" t="s">
        <v>247</v>
      </c>
      <c r="C98" s="40" t="s">
        <v>204</v>
      </c>
      <c r="D98" s="33"/>
      <c r="E98" s="33" t="s">
        <v>197</v>
      </c>
      <c r="F98" s="33" t="s">
        <v>197</v>
      </c>
      <c r="G98" s="33"/>
      <c r="H98" s="33"/>
      <c r="I98" s="33"/>
      <c r="J98" s="33"/>
      <c r="K98" s="33"/>
      <c r="L98" s="33"/>
      <c r="M98" s="33" t="s">
        <v>197</v>
      </c>
      <c r="N98" s="33" t="s">
        <v>197</v>
      </c>
      <c r="O98" s="33"/>
      <c r="P98" s="33"/>
      <c r="Q98" s="33"/>
      <c r="R98" s="33"/>
      <c r="S98" s="33"/>
      <c r="T98" s="33"/>
      <c r="U98" s="33" t="s">
        <v>197</v>
      </c>
      <c r="V98" s="33" t="s">
        <v>197</v>
      </c>
      <c r="W98" s="33"/>
      <c r="X98" s="33"/>
      <c r="Y98" s="33"/>
      <c r="Z98" s="33"/>
      <c r="AA98" s="33"/>
      <c r="AB98" s="33"/>
      <c r="AC98" s="33" t="s">
        <v>197</v>
      </c>
      <c r="AD98" s="33" t="s">
        <v>197</v>
      </c>
      <c r="AE98" s="33"/>
      <c r="AF98" s="33"/>
      <c r="AG98" s="33"/>
      <c r="AH98" s="33"/>
      <c r="AI98" s="33"/>
      <c r="AJ98" s="33"/>
      <c r="AK98" s="33" t="s">
        <v>197</v>
      </c>
      <c r="AL98" s="33" t="s">
        <v>197</v>
      </c>
      <c r="AM98" s="33" t="s">
        <v>197</v>
      </c>
      <c r="AN98" s="33" t="s">
        <v>197</v>
      </c>
      <c r="AO98" s="33" t="s">
        <v>197</v>
      </c>
      <c r="AP98" s="33" t="s">
        <v>197</v>
      </c>
      <c r="AQ98" s="33" t="s">
        <v>197</v>
      </c>
      <c r="AR98" s="33" t="s">
        <v>197</v>
      </c>
      <c r="AS98" s="33" t="s">
        <v>197</v>
      </c>
      <c r="AT98" s="33" t="s">
        <v>197</v>
      </c>
      <c r="AU98" s="33"/>
      <c r="AV98" s="33"/>
      <c r="AW98" s="33"/>
      <c r="AX98" s="33"/>
      <c r="AY98" s="33"/>
      <c r="AZ98" s="33"/>
      <c r="BA98" s="33"/>
      <c r="BB98" s="33"/>
      <c r="BC98" s="33" t="s">
        <v>197</v>
      </c>
      <c r="BD98" s="33" t="s">
        <v>197</v>
      </c>
      <c r="BE98" s="33"/>
      <c r="BF98" s="33"/>
      <c r="BG98" s="33"/>
      <c r="BH98" s="33"/>
      <c r="BI98" s="33"/>
      <c r="BJ98" s="33"/>
      <c r="BK98" s="33"/>
      <c r="BL98" s="33"/>
      <c r="BM98" s="33"/>
      <c r="BN98" s="33"/>
      <c r="BO98" s="33" t="s">
        <v>197</v>
      </c>
      <c r="BP98" s="33" t="s">
        <v>197</v>
      </c>
      <c r="BQ98" s="33"/>
      <c r="BR98" s="33"/>
      <c r="BS98" s="33"/>
      <c r="BT98" s="33"/>
      <c r="BU98" s="33"/>
      <c r="BV98" s="33"/>
      <c r="BW98" s="33"/>
      <c r="BX98" s="33"/>
      <c r="BY98" s="33"/>
      <c r="BZ98" s="33"/>
      <c r="CA98" s="33" t="s">
        <v>197</v>
      </c>
      <c r="CB98" s="33" t="s">
        <v>197</v>
      </c>
      <c r="CC98" s="33"/>
      <c r="CD98" s="33"/>
      <c r="CE98" s="33"/>
      <c r="CF98" s="33"/>
      <c r="CG98" s="33"/>
      <c r="CH98" s="33"/>
      <c r="CI98" s="33" t="s">
        <v>197</v>
      </c>
      <c r="CJ98" s="33" t="s">
        <v>197</v>
      </c>
      <c r="CK98" s="33" t="s">
        <v>197</v>
      </c>
      <c r="CL98" s="33" t="s">
        <v>197</v>
      </c>
      <c r="CM98" s="33" t="s">
        <v>197</v>
      </c>
      <c r="CN98" s="33" t="s">
        <v>197</v>
      </c>
      <c r="CO98" s="33" t="s">
        <v>197</v>
      </c>
      <c r="CP98" s="33" t="s">
        <v>197</v>
      </c>
      <c r="CQ98" s="33" t="s">
        <v>197</v>
      </c>
      <c r="CR98" s="33" t="s">
        <v>197</v>
      </c>
      <c r="CS98" s="33" t="s">
        <v>197</v>
      </c>
      <c r="CT98" s="33" t="s">
        <v>197</v>
      </c>
      <c r="CU98" s="33" t="s">
        <v>197</v>
      </c>
      <c r="CV98" s="33" t="s">
        <v>197</v>
      </c>
      <c r="CW98" s="33" t="s">
        <v>197</v>
      </c>
      <c r="CX98" s="33" t="s">
        <v>197</v>
      </c>
      <c r="CY98" s="33" t="s">
        <v>197</v>
      </c>
      <c r="CZ98" s="33" t="s">
        <v>197</v>
      </c>
      <c r="DA98" s="33" t="s">
        <v>197</v>
      </c>
      <c r="DB98" s="33" t="s">
        <v>197</v>
      </c>
      <c r="DC98" s="33" t="s">
        <v>197</v>
      </c>
      <c r="DD98" s="33" t="s">
        <v>197</v>
      </c>
      <c r="DE98" s="33" t="s">
        <v>197</v>
      </c>
      <c r="DF98" s="33" t="s">
        <v>197</v>
      </c>
    </row>
    <row r="99" spans="1:110" ht="18.75" hidden="1">
      <c r="A99" s="26" t="s">
        <v>181</v>
      </c>
      <c r="B99" s="31" t="s">
        <v>247</v>
      </c>
      <c r="C99" s="40" t="s">
        <v>204</v>
      </c>
      <c r="D99" s="33"/>
      <c r="E99" s="33" t="s">
        <v>197</v>
      </c>
      <c r="F99" s="33" t="s">
        <v>197</v>
      </c>
      <c r="G99" s="33"/>
      <c r="H99" s="33"/>
      <c r="I99" s="33"/>
      <c r="J99" s="33"/>
      <c r="K99" s="33"/>
      <c r="L99" s="33"/>
      <c r="M99" s="33" t="s">
        <v>197</v>
      </c>
      <c r="N99" s="33" t="s">
        <v>197</v>
      </c>
      <c r="O99" s="33"/>
      <c r="P99" s="33"/>
      <c r="Q99" s="33"/>
      <c r="R99" s="33"/>
      <c r="S99" s="33"/>
      <c r="T99" s="33"/>
      <c r="U99" s="33" t="s">
        <v>197</v>
      </c>
      <c r="V99" s="33" t="s">
        <v>197</v>
      </c>
      <c r="W99" s="33"/>
      <c r="X99" s="33"/>
      <c r="Y99" s="33"/>
      <c r="Z99" s="33"/>
      <c r="AA99" s="33"/>
      <c r="AB99" s="33"/>
      <c r="AC99" s="33" t="s">
        <v>197</v>
      </c>
      <c r="AD99" s="33" t="s">
        <v>197</v>
      </c>
      <c r="AE99" s="33"/>
      <c r="AF99" s="33"/>
      <c r="AG99" s="33"/>
      <c r="AH99" s="33"/>
      <c r="AI99" s="33"/>
      <c r="AJ99" s="33"/>
      <c r="AK99" s="33" t="s">
        <v>197</v>
      </c>
      <c r="AL99" s="33" t="s">
        <v>197</v>
      </c>
      <c r="AM99" s="33" t="s">
        <v>197</v>
      </c>
      <c r="AN99" s="33" t="s">
        <v>197</v>
      </c>
      <c r="AO99" s="33" t="s">
        <v>197</v>
      </c>
      <c r="AP99" s="33" t="s">
        <v>197</v>
      </c>
      <c r="AQ99" s="33" t="s">
        <v>197</v>
      </c>
      <c r="AR99" s="33" t="s">
        <v>197</v>
      </c>
      <c r="AS99" s="33" t="s">
        <v>197</v>
      </c>
      <c r="AT99" s="33" t="s">
        <v>197</v>
      </c>
      <c r="AU99" s="33"/>
      <c r="AV99" s="33"/>
      <c r="AW99" s="33"/>
      <c r="AX99" s="33"/>
      <c r="AY99" s="33"/>
      <c r="AZ99" s="33"/>
      <c r="BA99" s="33"/>
      <c r="BB99" s="33"/>
      <c r="BC99" s="33" t="s">
        <v>197</v>
      </c>
      <c r="BD99" s="33" t="s">
        <v>197</v>
      </c>
      <c r="BE99" s="33"/>
      <c r="BF99" s="33"/>
      <c r="BG99" s="33"/>
      <c r="BH99" s="33"/>
      <c r="BI99" s="33"/>
      <c r="BJ99" s="33"/>
      <c r="BK99" s="33"/>
      <c r="BL99" s="33"/>
      <c r="BM99" s="33"/>
      <c r="BN99" s="33"/>
      <c r="BO99" s="33" t="s">
        <v>197</v>
      </c>
      <c r="BP99" s="33" t="s">
        <v>197</v>
      </c>
      <c r="BQ99" s="33"/>
      <c r="BR99" s="33"/>
      <c r="BS99" s="33"/>
      <c r="BT99" s="33"/>
      <c r="BU99" s="33"/>
      <c r="BV99" s="33"/>
      <c r="BW99" s="33"/>
      <c r="BX99" s="33"/>
      <c r="BY99" s="33"/>
      <c r="BZ99" s="33"/>
      <c r="CA99" s="33" t="s">
        <v>197</v>
      </c>
      <c r="CB99" s="33" t="s">
        <v>197</v>
      </c>
      <c r="CC99" s="33"/>
      <c r="CD99" s="33"/>
      <c r="CE99" s="33"/>
      <c r="CF99" s="33"/>
      <c r="CG99" s="33"/>
      <c r="CH99" s="33"/>
      <c r="CI99" s="33" t="s">
        <v>197</v>
      </c>
      <c r="CJ99" s="33" t="s">
        <v>197</v>
      </c>
      <c r="CK99" s="33" t="s">
        <v>197</v>
      </c>
      <c r="CL99" s="33" t="s">
        <v>197</v>
      </c>
      <c r="CM99" s="33" t="s">
        <v>197</v>
      </c>
      <c r="CN99" s="33" t="s">
        <v>197</v>
      </c>
      <c r="CO99" s="33" t="s">
        <v>197</v>
      </c>
      <c r="CP99" s="33" t="s">
        <v>197</v>
      </c>
      <c r="CQ99" s="33" t="s">
        <v>197</v>
      </c>
      <c r="CR99" s="33" t="s">
        <v>197</v>
      </c>
      <c r="CS99" s="33" t="s">
        <v>197</v>
      </c>
      <c r="CT99" s="33" t="s">
        <v>197</v>
      </c>
      <c r="CU99" s="33" t="s">
        <v>197</v>
      </c>
      <c r="CV99" s="33" t="s">
        <v>197</v>
      </c>
      <c r="CW99" s="33" t="s">
        <v>197</v>
      </c>
      <c r="CX99" s="33" t="s">
        <v>197</v>
      </c>
      <c r="CY99" s="33" t="s">
        <v>197</v>
      </c>
      <c r="CZ99" s="33" t="s">
        <v>197</v>
      </c>
      <c r="DA99" s="33" t="s">
        <v>197</v>
      </c>
      <c r="DB99" s="33" t="s">
        <v>197</v>
      </c>
      <c r="DC99" s="33" t="s">
        <v>197</v>
      </c>
      <c r="DD99" s="33" t="s">
        <v>197</v>
      </c>
      <c r="DE99" s="33" t="s">
        <v>197</v>
      </c>
      <c r="DF99" s="33" t="s">
        <v>197</v>
      </c>
    </row>
    <row r="100" spans="1:110" ht="18.75" hidden="1">
      <c r="A100" s="26" t="s">
        <v>181</v>
      </c>
      <c r="B100" s="31" t="s">
        <v>205</v>
      </c>
      <c r="C100" s="32" t="s">
        <v>205</v>
      </c>
      <c r="D100" s="33"/>
      <c r="E100" s="33" t="s">
        <v>197</v>
      </c>
      <c r="F100" s="33" t="s">
        <v>197</v>
      </c>
      <c r="G100" s="33"/>
      <c r="H100" s="33"/>
      <c r="I100" s="33"/>
      <c r="J100" s="33"/>
      <c r="K100" s="33"/>
      <c r="L100" s="33"/>
      <c r="M100" s="33" t="s">
        <v>197</v>
      </c>
      <c r="N100" s="33" t="s">
        <v>197</v>
      </c>
      <c r="O100" s="33"/>
      <c r="P100" s="33"/>
      <c r="Q100" s="33"/>
      <c r="R100" s="33"/>
      <c r="S100" s="33"/>
      <c r="T100" s="33"/>
      <c r="U100" s="33" t="s">
        <v>197</v>
      </c>
      <c r="V100" s="33" t="s">
        <v>197</v>
      </c>
      <c r="W100" s="33"/>
      <c r="X100" s="33"/>
      <c r="Y100" s="33"/>
      <c r="Z100" s="33"/>
      <c r="AA100" s="33"/>
      <c r="AB100" s="33"/>
      <c r="AC100" s="33" t="s">
        <v>197</v>
      </c>
      <c r="AD100" s="33" t="s">
        <v>197</v>
      </c>
      <c r="AE100" s="33"/>
      <c r="AF100" s="33"/>
      <c r="AG100" s="33"/>
      <c r="AH100" s="33"/>
      <c r="AI100" s="33"/>
      <c r="AJ100" s="33"/>
      <c r="AK100" s="33" t="s">
        <v>197</v>
      </c>
      <c r="AL100" s="33" t="s">
        <v>197</v>
      </c>
      <c r="AM100" s="33" t="s">
        <v>197</v>
      </c>
      <c r="AN100" s="33" t="s">
        <v>197</v>
      </c>
      <c r="AO100" s="33" t="s">
        <v>197</v>
      </c>
      <c r="AP100" s="33" t="s">
        <v>197</v>
      </c>
      <c r="AQ100" s="33" t="s">
        <v>197</v>
      </c>
      <c r="AR100" s="33" t="s">
        <v>197</v>
      </c>
      <c r="AS100" s="33" t="s">
        <v>197</v>
      </c>
      <c r="AT100" s="33" t="s">
        <v>197</v>
      </c>
      <c r="AU100" s="33"/>
      <c r="AV100" s="33"/>
      <c r="AW100" s="33"/>
      <c r="AX100" s="33"/>
      <c r="AY100" s="33"/>
      <c r="AZ100" s="33"/>
      <c r="BA100" s="33"/>
      <c r="BB100" s="33"/>
      <c r="BC100" s="33" t="s">
        <v>197</v>
      </c>
      <c r="BD100" s="33" t="s">
        <v>197</v>
      </c>
      <c r="BE100" s="33"/>
      <c r="BF100" s="33"/>
      <c r="BG100" s="33"/>
      <c r="BH100" s="33"/>
      <c r="BI100" s="33"/>
      <c r="BJ100" s="33"/>
      <c r="BK100" s="33"/>
      <c r="BL100" s="33"/>
      <c r="BM100" s="33"/>
      <c r="BN100" s="33"/>
      <c r="BO100" s="33" t="s">
        <v>197</v>
      </c>
      <c r="BP100" s="33" t="s">
        <v>197</v>
      </c>
      <c r="BQ100" s="33"/>
      <c r="BR100" s="33"/>
      <c r="BS100" s="33"/>
      <c r="BT100" s="33"/>
      <c r="BU100" s="33"/>
      <c r="BV100" s="33"/>
      <c r="BW100" s="33"/>
      <c r="BX100" s="33"/>
      <c r="BY100" s="33"/>
      <c r="BZ100" s="33"/>
      <c r="CA100" s="33" t="s">
        <v>197</v>
      </c>
      <c r="CB100" s="33" t="s">
        <v>197</v>
      </c>
      <c r="CC100" s="33"/>
      <c r="CD100" s="33"/>
      <c r="CE100" s="33"/>
      <c r="CF100" s="33"/>
      <c r="CG100" s="33"/>
      <c r="CH100" s="33"/>
      <c r="CI100" s="33" t="s">
        <v>197</v>
      </c>
      <c r="CJ100" s="33" t="s">
        <v>197</v>
      </c>
      <c r="CK100" s="33" t="s">
        <v>197</v>
      </c>
      <c r="CL100" s="33" t="s">
        <v>197</v>
      </c>
      <c r="CM100" s="33" t="s">
        <v>197</v>
      </c>
      <c r="CN100" s="33" t="s">
        <v>197</v>
      </c>
      <c r="CO100" s="33" t="s">
        <v>197</v>
      </c>
      <c r="CP100" s="33" t="s">
        <v>197</v>
      </c>
      <c r="CQ100" s="33" t="s">
        <v>197</v>
      </c>
      <c r="CR100" s="33" t="s">
        <v>197</v>
      </c>
      <c r="CS100" s="33" t="s">
        <v>197</v>
      </c>
      <c r="CT100" s="33" t="s">
        <v>197</v>
      </c>
      <c r="CU100" s="33" t="s">
        <v>197</v>
      </c>
      <c r="CV100" s="33" t="s">
        <v>197</v>
      </c>
      <c r="CW100" s="33" t="s">
        <v>197</v>
      </c>
      <c r="CX100" s="33" t="s">
        <v>197</v>
      </c>
      <c r="CY100" s="33" t="s">
        <v>197</v>
      </c>
      <c r="CZ100" s="33" t="s">
        <v>197</v>
      </c>
      <c r="DA100" s="33" t="s">
        <v>197</v>
      </c>
      <c r="DB100" s="33" t="s">
        <v>197</v>
      </c>
      <c r="DC100" s="33" t="s">
        <v>197</v>
      </c>
      <c r="DD100" s="33" t="s">
        <v>197</v>
      </c>
      <c r="DE100" s="33" t="s">
        <v>197</v>
      </c>
      <c r="DF100" s="33" t="s">
        <v>197</v>
      </c>
    </row>
    <row r="101" spans="1:110" ht="56.25">
      <c r="A101" s="19"/>
      <c r="B101" s="37" t="s">
        <v>249</v>
      </c>
      <c r="C101" s="38" t="s">
        <v>250</v>
      </c>
      <c r="D101" s="39" t="s">
        <v>178</v>
      </c>
      <c r="E101" s="39">
        <v>0</v>
      </c>
      <c r="F101" s="39">
        <v>0</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c r="AE101" s="39">
        <v>0</v>
      </c>
      <c r="AF101" s="39">
        <v>0</v>
      </c>
      <c r="AG101" s="39">
        <v>0</v>
      </c>
      <c r="AH101" s="39">
        <v>0</v>
      </c>
      <c r="AI101" s="39">
        <v>0</v>
      </c>
      <c r="AJ101" s="39">
        <v>0</v>
      </c>
      <c r="AK101" s="39">
        <v>0</v>
      </c>
      <c r="AL101" s="39">
        <v>0</v>
      </c>
      <c r="AM101" s="39">
        <v>0</v>
      </c>
      <c r="AN101" s="39">
        <v>0</v>
      </c>
      <c r="AO101" s="39">
        <v>0</v>
      </c>
      <c r="AP101" s="39">
        <v>0</v>
      </c>
      <c r="AQ101" s="39">
        <v>0</v>
      </c>
      <c r="AR101" s="39">
        <v>0</v>
      </c>
      <c r="AS101" s="39">
        <v>0</v>
      </c>
      <c r="AT101" s="39">
        <v>0</v>
      </c>
      <c r="AU101" s="39">
        <v>0</v>
      </c>
      <c r="AV101" s="39">
        <v>0</v>
      </c>
      <c r="AW101" s="39">
        <v>0</v>
      </c>
      <c r="AX101" s="39">
        <v>0</v>
      </c>
      <c r="AY101" s="39">
        <v>0</v>
      </c>
      <c r="AZ101" s="39">
        <v>0</v>
      </c>
      <c r="BA101" s="39">
        <v>0</v>
      </c>
      <c r="BB101" s="39">
        <v>0</v>
      </c>
      <c r="BC101" s="39">
        <v>0</v>
      </c>
      <c r="BD101" s="39">
        <v>0</v>
      </c>
      <c r="BE101" s="39">
        <v>0</v>
      </c>
      <c r="BF101" s="39">
        <v>0</v>
      </c>
      <c r="BG101" s="39">
        <v>0</v>
      </c>
      <c r="BH101" s="39">
        <v>0</v>
      </c>
      <c r="BI101" s="39">
        <v>0</v>
      </c>
      <c r="BJ101" s="39">
        <v>0</v>
      </c>
      <c r="BK101" s="39">
        <v>0</v>
      </c>
      <c r="BL101" s="39">
        <v>0</v>
      </c>
      <c r="BM101" s="39">
        <v>0</v>
      </c>
      <c r="BN101" s="39">
        <v>0</v>
      </c>
      <c r="BO101" s="39">
        <v>0</v>
      </c>
      <c r="BP101" s="39">
        <v>0</v>
      </c>
      <c r="BQ101" s="39">
        <v>0</v>
      </c>
      <c r="BR101" s="39">
        <v>0</v>
      </c>
      <c r="BS101" s="39">
        <v>0</v>
      </c>
      <c r="BT101" s="39">
        <v>0</v>
      </c>
      <c r="BU101" s="39">
        <v>0</v>
      </c>
      <c r="BV101" s="39">
        <v>0</v>
      </c>
      <c r="BW101" s="39">
        <v>0</v>
      </c>
      <c r="BX101" s="39">
        <v>0</v>
      </c>
      <c r="BY101" s="39">
        <v>0</v>
      </c>
      <c r="BZ101" s="39">
        <v>0</v>
      </c>
      <c r="CA101" s="39">
        <v>0</v>
      </c>
      <c r="CB101" s="39">
        <v>0</v>
      </c>
      <c r="CC101" s="39">
        <v>0</v>
      </c>
      <c r="CD101" s="39">
        <v>0</v>
      </c>
      <c r="CE101" s="39">
        <v>0</v>
      </c>
      <c r="CF101" s="39">
        <v>0</v>
      </c>
      <c r="CG101" s="39">
        <v>0</v>
      </c>
      <c r="CH101" s="39">
        <v>0</v>
      </c>
      <c r="CI101" s="39" t="s">
        <v>197</v>
      </c>
      <c r="CJ101" s="39" t="s">
        <v>197</v>
      </c>
      <c r="CK101" s="39">
        <v>0</v>
      </c>
      <c r="CL101" s="39">
        <v>0</v>
      </c>
      <c r="CM101" s="39">
        <v>0</v>
      </c>
      <c r="CN101" s="39">
        <v>0</v>
      </c>
      <c r="CO101" s="39" t="s">
        <v>197</v>
      </c>
      <c r="CP101" s="39" t="s">
        <v>197</v>
      </c>
      <c r="CQ101" s="39" t="s">
        <v>197</v>
      </c>
      <c r="CR101" s="39" t="s">
        <v>197</v>
      </c>
      <c r="CS101" s="39" t="s">
        <v>197</v>
      </c>
      <c r="CT101" s="39" t="s">
        <v>197</v>
      </c>
      <c r="CU101" s="39">
        <v>0</v>
      </c>
      <c r="CV101" s="39">
        <v>0</v>
      </c>
      <c r="CW101" s="39">
        <v>0</v>
      </c>
      <c r="CX101" s="39">
        <v>0</v>
      </c>
      <c r="CY101" s="39">
        <v>0</v>
      </c>
      <c r="CZ101" s="39">
        <v>0</v>
      </c>
      <c r="DA101" s="39">
        <v>0</v>
      </c>
      <c r="DB101" s="39">
        <v>0</v>
      </c>
      <c r="DC101" s="39">
        <v>0</v>
      </c>
      <c r="DD101" s="39">
        <v>0</v>
      </c>
      <c r="DE101" s="39">
        <v>0</v>
      </c>
      <c r="DF101" s="39">
        <v>0</v>
      </c>
    </row>
    <row r="102" spans="1:110" ht="56.25">
      <c r="A102" s="19"/>
      <c r="B102" s="31" t="s">
        <v>251</v>
      </c>
      <c r="C102" s="32" t="s">
        <v>252</v>
      </c>
      <c r="D102" s="33" t="s">
        <v>178</v>
      </c>
      <c r="E102" s="33">
        <v>0</v>
      </c>
      <c r="F102" s="33">
        <v>0</v>
      </c>
      <c r="G102" s="33">
        <v>0</v>
      </c>
      <c r="H102" s="33">
        <v>0</v>
      </c>
      <c r="I102" s="33">
        <v>0</v>
      </c>
      <c r="J102" s="33">
        <v>0</v>
      </c>
      <c r="K102" s="33">
        <v>0</v>
      </c>
      <c r="L102" s="33">
        <v>0</v>
      </c>
      <c r="M102" s="33">
        <v>0</v>
      </c>
      <c r="N102" s="33">
        <v>0</v>
      </c>
      <c r="O102" s="33">
        <v>0</v>
      </c>
      <c r="P102" s="33">
        <v>0</v>
      </c>
      <c r="Q102" s="33">
        <v>0</v>
      </c>
      <c r="R102" s="33">
        <v>0</v>
      </c>
      <c r="S102" s="33">
        <v>0</v>
      </c>
      <c r="T102" s="33">
        <v>0</v>
      </c>
      <c r="U102" s="33">
        <v>0</v>
      </c>
      <c r="V102" s="33">
        <v>0</v>
      </c>
      <c r="W102" s="33">
        <v>0</v>
      </c>
      <c r="X102" s="33">
        <v>0</v>
      </c>
      <c r="Y102" s="33">
        <v>0</v>
      </c>
      <c r="Z102" s="33">
        <v>0</v>
      </c>
      <c r="AA102" s="33">
        <v>0</v>
      </c>
      <c r="AB102" s="33">
        <v>0</v>
      </c>
      <c r="AC102" s="33">
        <v>0</v>
      </c>
      <c r="AD102" s="33">
        <v>0</v>
      </c>
      <c r="AE102" s="33">
        <v>0</v>
      </c>
      <c r="AF102" s="33">
        <v>0</v>
      </c>
      <c r="AG102" s="33">
        <v>0</v>
      </c>
      <c r="AH102" s="33">
        <v>0</v>
      </c>
      <c r="AI102" s="33">
        <v>0</v>
      </c>
      <c r="AJ102" s="33">
        <v>0</v>
      </c>
      <c r="AK102" s="33">
        <v>0</v>
      </c>
      <c r="AL102" s="33">
        <v>0</v>
      </c>
      <c r="AM102" s="33">
        <v>0</v>
      </c>
      <c r="AN102" s="33">
        <v>0</v>
      </c>
      <c r="AO102" s="33">
        <v>0</v>
      </c>
      <c r="AP102" s="33">
        <v>0</v>
      </c>
      <c r="AQ102" s="33">
        <v>0</v>
      </c>
      <c r="AR102" s="33">
        <v>0</v>
      </c>
      <c r="AS102" s="33">
        <v>0</v>
      </c>
      <c r="AT102" s="33">
        <v>0</v>
      </c>
      <c r="AU102" s="33">
        <v>0</v>
      </c>
      <c r="AV102" s="33">
        <v>0</v>
      </c>
      <c r="AW102" s="33">
        <v>0</v>
      </c>
      <c r="AX102" s="33">
        <v>0</v>
      </c>
      <c r="AY102" s="33">
        <v>0</v>
      </c>
      <c r="AZ102" s="33">
        <v>0</v>
      </c>
      <c r="BA102" s="33">
        <v>0</v>
      </c>
      <c r="BB102" s="33">
        <v>0</v>
      </c>
      <c r="BC102" s="33">
        <v>0</v>
      </c>
      <c r="BD102" s="33">
        <v>0</v>
      </c>
      <c r="BE102" s="33">
        <v>0</v>
      </c>
      <c r="BF102" s="33">
        <v>0</v>
      </c>
      <c r="BG102" s="33">
        <v>0</v>
      </c>
      <c r="BH102" s="33">
        <v>0</v>
      </c>
      <c r="BI102" s="33">
        <v>0</v>
      </c>
      <c r="BJ102" s="33">
        <v>0</v>
      </c>
      <c r="BK102" s="33">
        <v>0</v>
      </c>
      <c r="BL102" s="33">
        <v>0</v>
      </c>
      <c r="BM102" s="33">
        <v>0</v>
      </c>
      <c r="BN102" s="33">
        <v>0</v>
      </c>
      <c r="BO102" s="33">
        <v>0</v>
      </c>
      <c r="BP102" s="33">
        <v>0</v>
      </c>
      <c r="BQ102" s="33">
        <v>0</v>
      </c>
      <c r="BR102" s="33">
        <v>0</v>
      </c>
      <c r="BS102" s="33">
        <v>0</v>
      </c>
      <c r="BT102" s="33">
        <v>0</v>
      </c>
      <c r="BU102" s="33">
        <v>0</v>
      </c>
      <c r="BV102" s="33">
        <v>0</v>
      </c>
      <c r="BW102" s="33">
        <v>0</v>
      </c>
      <c r="BX102" s="33">
        <v>0</v>
      </c>
      <c r="BY102" s="33">
        <v>0</v>
      </c>
      <c r="BZ102" s="33">
        <v>0</v>
      </c>
      <c r="CA102" s="33">
        <v>0</v>
      </c>
      <c r="CB102" s="33">
        <v>0</v>
      </c>
      <c r="CC102" s="33">
        <v>0</v>
      </c>
      <c r="CD102" s="33">
        <v>0</v>
      </c>
      <c r="CE102" s="33">
        <v>0</v>
      </c>
      <c r="CF102" s="33">
        <v>0</v>
      </c>
      <c r="CG102" s="33">
        <v>0</v>
      </c>
      <c r="CH102" s="33">
        <v>0</v>
      </c>
      <c r="CI102" s="33" t="s">
        <v>197</v>
      </c>
      <c r="CJ102" s="33" t="s">
        <v>197</v>
      </c>
      <c r="CK102" s="33">
        <v>0</v>
      </c>
      <c r="CL102" s="33">
        <v>0</v>
      </c>
      <c r="CM102" s="33">
        <v>0</v>
      </c>
      <c r="CN102" s="33">
        <v>0</v>
      </c>
      <c r="CO102" s="33" t="s">
        <v>197</v>
      </c>
      <c r="CP102" s="33" t="s">
        <v>197</v>
      </c>
      <c r="CQ102" s="33" t="s">
        <v>197</v>
      </c>
      <c r="CR102" s="33" t="s">
        <v>197</v>
      </c>
      <c r="CS102" s="33" t="s">
        <v>197</v>
      </c>
      <c r="CT102" s="33" t="s">
        <v>197</v>
      </c>
      <c r="CU102" s="33">
        <v>0</v>
      </c>
      <c r="CV102" s="33">
        <v>0</v>
      </c>
      <c r="CW102" s="33">
        <v>0</v>
      </c>
      <c r="CX102" s="33">
        <v>0</v>
      </c>
      <c r="CY102" s="33">
        <v>0</v>
      </c>
      <c r="CZ102" s="33">
        <v>0</v>
      </c>
      <c r="DA102" s="33">
        <v>0</v>
      </c>
      <c r="DB102" s="33">
        <v>0</v>
      </c>
      <c r="DC102" s="33">
        <v>0</v>
      </c>
      <c r="DD102" s="33">
        <v>0</v>
      </c>
      <c r="DE102" s="33">
        <v>0</v>
      </c>
      <c r="DF102" s="33">
        <v>0</v>
      </c>
    </row>
    <row r="103" spans="1:110" ht="18.75" hidden="1">
      <c r="A103" s="26" t="s">
        <v>181</v>
      </c>
      <c r="B103" s="31" t="s">
        <v>251</v>
      </c>
      <c r="C103" s="40" t="s">
        <v>204</v>
      </c>
      <c r="D103" s="33"/>
      <c r="E103" s="33" t="s">
        <v>197</v>
      </c>
      <c r="F103" s="33" t="s">
        <v>197</v>
      </c>
      <c r="G103" s="33"/>
      <c r="H103" s="33"/>
      <c r="I103" s="33"/>
      <c r="J103" s="33"/>
      <c r="K103" s="33"/>
      <c r="L103" s="33"/>
      <c r="M103" s="33" t="s">
        <v>197</v>
      </c>
      <c r="N103" s="33" t="s">
        <v>197</v>
      </c>
      <c r="O103" s="33"/>
      <c r="P103" s="33"/>
      <c r="Q103" s="33"/>
      <c r="R103" s="33"/>
      <c r="S103" s="33"/>
      <c r="T103" s="33"/>
      <c r="U103" s="33" t="s">
        <v>197</v>
      </c>
      <c r="V103" s="33" t="s">
        <v>197</v>
      </c>
      <c r="W103" s="33"/>
      <c r="X103" s="33"/>
      <c r="Y103" s="33"/>
      <c r="Z103" s="33"/>
      <c r="AA103" s="33"/>
      <c r="AB103" s="33"/>
      <c r="AC103" s="33" t="s">
        <v>197</v>
      </c>
      <c r="AD103" s="33" t="s">
        <v>197</v>
      </c>
      <c r="AE103" s="33"/>
      <c r="AF103" s="33"/>
      <c r="AG103" s="33"/>
      <c r="AH103" s="33"/>
      <c r="AI103" s="33"/>
      <c r="AJ103" s="33"/>
      <c r="AK103" s="33" t="s">
        <v>197</v>
      </c>
      <c r="AL103" s="33" t="s">
        <v>197</v>
      </c>
      <c r="AM103" s="33" t="s">
        <v>197</v>
      </c>
      <c r="AN103" s="33" t="s">
        <v>197</v>
      </c>
      <c r="AO103" s="33" t="s">
        <v>197</v>
      </c>
      <c r="AP103" s="33" t="s">
        <v>197</v>
      </c>
      <c r="AQ103" s="33" t="s">
        <v>197</v>
      </c>
      <c r="AR103" s="33" t="s">
        <v>197</v>
      </c>
      <c r="AS103" s="33" t="s">
        <v>197</v>
      </c>
      <c r="AT103" s="33" t="s">
        <v>197</v>
      </c>
      <c r="AU103" s="33"/>
      <c r="AV103" s="33"/>
      <c r="AW103" s="33"/>
      <c r="AX103" s="33"/>
      <c r="AY103" s="33"/>
      <c r="AZ103" s="33"/>
      <c r="BA103" s="33"/>
      <c r="BB103" s="33"/>
      <c r="BC103" s="33" t="s">
        <v>197</v>
      </c>
      <c r="BD103" s="33" t="s">
        <v>197</v>
      </c>
      <c r="BE103" s="33"/>
      <c r="BF103" s="33"/>
      <c r="BG103" s="33"/>
      <c r="BH103" s="33"/>
      <c r="BI103" s="33"/>
      <c r="BJ103" s="33"/>
      <c r="BK103" s="33"/>
      <c r="BL103" s="33"/>
      <c r="BM103" s="33"/>
      <c r="BN103" s="33"/>
      <c r="BO103" s="33" t="s">
        <v>197</v>
      </c>
      <c r="BP103" s="33" t="s">
        <v>197</v>
      </c>
      <c r="BQ103" s="33"/>
      <c r="BR103" s="33"/>
      <c r="BS103" s="33"/>
      <c r="BT103" s="33"/>
      <c r="BU103" s="33"/>
      <c r="BV103" s="33"/>
      <c r="BW103" s="33"/>
      <c r="BX103" s="33"/>
      <c r="BY103" s="33"/>
      <c r="BZ103" s="33"/>
      <c r="CA103" s="33" t="s">
        <v>197</v>
      </c>
      <c r="CB103" s="33" t="s">
        <v>197</v>
      </c>
      <c r="CC103" s="33"/>
      <c r="CD103" s="33"/>
      <c r="CE103" s="33"/>
      <c r="CF103" s="33"/>
      <c r="CG103" s="33"/>
      <c r="CH103" s="33"/>
      <c r="CI103" s="33" t="s">
        <v>197</v>
      </c>
      <c r="CJ103" s="33" t="s">
        <v>197</v>
      </c>
      <c r="CK103" s="33" t="s">
        <v>197</v>
      </c>
      <c r="CL103" s="33" t="s">
        <v>197</v>
      </c>
      <c r="CM103" s="33" t="s">
        <v>197</v>
      </c>
      <c r="CN103" s="33" t="s">
        <v>197</v>
      </c>
      <c r="CO103" s="33" t="s">
        <v>197</v>
      </c>
      <c r="CP103" s="33" t="s">
        <v>197</v>
      </c>
      <c r="CQ103" s="33" t="s">
        <v>197</v>
      </c>
      <c r="CR103" s="33" t="s">
        <v>197</v>
      </c>
      <c r="CS103" s="33" t="s">
        <v>197</v>
      </c>
      <c r="CT103" s="33" t="s">
        <v>197</v>
      </c>
      <c r="CU103" s="33" t="s">
        <v>197</v>
      </c>
      <c r="CV103" s="33" t="s">
        <v>197</v>
      </c>
      <c r="CW103" s="33" t="s">
        <v>197</v>
      </c>
      <c r="CX103" s="33" t="s">
        <v>197</v>
      </c>
      <c r="CY103" s="33" t="s">
        <v>197</v>
      </c>
      <c r="CZ103" s="33" t="s">
        <v>197</v>
      </c>
      <c r="DA103" s="33" t="s">
        <v>197</v>
      </c>
      <c r="DB103" s="33" t="s">
        <v>197</v>
      </c>
      <c r="DC103" s="33" t="s">
        <v>197</v>
      </c>
      <c r="DD103" s="33" t="s">
        <v>197</v>
      </c>
      <c r="DE103" s="33" t="s">
        <v>197</v>
      </c>
      <c r="DF103" s="33" t="s">
        <v>197</v>
      </c>
    </row>
    <row r="104" spans="1:110" ht="18.75" hidden="1">
      <c r="A104" s="26" t="s">
        <v>181</v>
      </c>
      <c r="B104" s="31" t="s">
        <v>251</v>
      </c>
      <c r="C104" s="40" t="s">
        <v>204</v>
      </c>
      <c r="D104" s="33"/>
      <c r="E104" s="33" t="s">
        <v>197</v>
      </c>
      <c r="F104" s="33" t="s">
        <v>197</v>
      </c>
      <c r="G104" s="33"/>
      <c r="H104" s="33"/>
      <c r="I104" s="33"/>
      <c r="J104" s="33"/>
      <c r="K104" s="33"/>
      <c r="L104" s="33"/>
      <c r="M104" s="33" t="s">
        <v>197</v>
      </c>
      <c r="N104" s="33" t="s">
        <v>197</v>
      </c>
      <c r="O104" s="33"/>
      <c r="P104" s="33"/>
      <c r="Q104" s="33"/>
      <c r="R104" s="33"/>
      <c r="S104" s="33"/>
      <c r="T104" s="33"/>
      <c r="U104" s="33" t="s">
        <v>197</v>
      </c>
      <c r="V104" s="33" t="s">
        <v>197</v>
      </c>
      <c r="W104" s="33"/>
      <c r="X104" s="33"/>
      <c r="Y104" s="33"/>
      <c r="Z104" s="33"/>
      <c r="AA104" s="33"/>
      <c r="AB104" s="33"/>
      <c r="AC104" s="33" t="s">
        <v>197</v>
      </c>
      <c r="AD104" s="33" t="s">
        <v>197</v>
      </c>
      <c r="AE104" s="33"/>
      <c r="AF104" s="33"/>
      <c r="AG104" s="33"/>
      <c r="AH104" s="33"/>
      <c r="AI104" s="33"/>
      <c r="AJ104" s="33"/>
      <c r="AK104" s="33" t="s">
        <v>197</v>
      </c>
      <c r="AL104" s="33" t="s">
        <v>197</v>
      </c>
      <c r="AM104" s="33" t="s">
        <v>197</v>
      </c>
      <c r="AN104" s="33" t="s">
        <v>197</v>
      </c>
      <c r="AO104" s="33" t="s">
        <v>197</v>
      </c>
      <c r="AP104" s="33" t="s">
        <v>197</v>
      </c>
      <c r="AQ104" s="33" t="s">
        <v>197</v>
      </c>
      <c r="AR104" s="33" t="s">
        <v>197</v>
      </c>
      <c r="AS104" s="33" t="s">
        <v>197</v>
      </c>
      <c r="AT104" s="33" t="s">
        <v>197</v>
      </c>
      <c r="AU104" s="33"/>
      <c r="AV104" s="33"/>
      <c r="AW104" s="33"/>
      <c r="AX104" s="33"/>
      <c r="AY104" s="33"/>
      <c r="AZ104" s="33"/>
      <c r="BA104" s="33"/>
      <c r="BB104" s="33"/>
      <c r="BC104" s="33" t="s">
        <v>197</v>
      </c>
      <c r="BD104" s="33" t="s">
        <v>197</v>
      </c>
      <c r="BE104" s="33"/>
      <c r="BF104" s="33"/>
      <c r="BG104" s="33"/>
      <c r="BH104" s="33"/>
      <c r="BI104" s="33"/>
      <c r="BJ104" s="33"/>
      <c r="BK104" s="33"/>
      <c r="BL104" s="33"/>
      <c r="BM104" s="33"/>
      <c r="BN104" s="33"/>
      <c r="BO104" s="33" t="s">
        <v>197</v>
      </c>
      <c r="BP104" s="33" t="s">
        <v>197</v>
      </c>
      <c r="BQ104" s="33"/>
      <c r="BR104" s="33"/>
      <c r="BS104" s="33"/>
      <c r="BT104" s="33"/>
      <c r="BU104" s="33"/>
      <c r="BV104" s="33"/>
      <c r="BW104" s="33"/>
      <c r="BX104" s="33"/>
      <c r="BY104" s="33"/>
      <c r="BZ104" s="33"/>
      <c r="CA104" s="33" t="s">
        <v>197</v>
      </c>
      <c r="CB104" s="33" t="s">
        <v>197</v>
      </c>
      <c r="CC104" s="33"/>
      <c r="CD104" s="33"/>
      <c r="CE104" s="33"/>
      <c r="CF104" s="33"/>
      <c r="CG104" s="33"/>
      <c r="CH104" s="33"/>
      <c r="CI104" s="33" t="s">
        <v>197</v>
      </c>
      <c r="CJ104" s="33" t="s">
        <v>197</v>
      </c>
      <c r="CK104" s="33" t="s">
        <v>197</v>
      </c>
      <c r="CL104" s="33" t="s">
        <v>197</v>
      </c>
      <c r="CM104" s="33" t="s">
        <v>197</v>
      </c>
      <c r="CN104" s="33" t="s">
        <v>197</v>
      </c>
      <c r="CO104" s="33" t="s">
        <v>197</v>
      </c>
      <c r="CP104" s="33" t="s">
        <v>197</v>
      </c>
      <c r="CQ104" s="33" t="s">
        <v>197</v>
      </c>
      <c r="CR104" s="33" t="s">
        <v>197</v>
      </c>
      <c r="CS104" s="33" t="s">
        <v>197</v>
      </c>
      <c r="CT104" s="33" t="s">
        <v>197</v>
      </c>
      <c r="CU104" s="33" t="s">
        <v>197</v>
      </c>
      <c r="CV104" s="33" t="s">
        <v>197</v>
      </c>
      <c r="CW104" s="33" t="s">
        <v>197</v>
      </c>
      <c r="CX104" s="33" t="s">
        <v>197</v>
      </c>
      <c r="CY104" s="33" t="s">
        <v>197</v>
      </c>
      <c r="CZ104" s="33" t="s">
        <v>197</v>
      </c>
      <c r="DA104" s="33" t="s">
        <v>197</v>
      </c>
      <c r="DB104" s="33" t="s">
        <v>197</v>
      </c>
      <c r="DC104" s="33" t="s">
        <v>197</v>
      </c>
      <c r="DD104" s="33" t="s">
        <v>197</v>
      </c>
      <c r="DE104" s="33" t="s">
        <v>197</v>
      </c>
      <c r="DF104" s="33" t="s">
        <v>197</v>
      </c>
    </row>
    <row r="105" spans="1:110" ht="18.75" hidden="1">
      <c r="A105" s="26" t="s">
        <v>181</v>
      </c>
      <c r="B105" s="31" t="s">
        <v>205</v>
      </c>
      <c r="C105" s="32" t="s">
        <v>205</v>
      </c>
      <c r="D105" s="33"/>
      <c r="E105" s="33" t="s">
        <v>197</v>
      </c>
      <c r="F105" s="33" t="s">
        <v>197</v>
      </c>
      <c r="G105" s="33"/>
      <c r="H105" s="33"/>
      <c r="I105" s="33"/>
      <c r="J105" s="33"/>
      <c r="K105" s="33"/>
      <c r="L105" s="33"/>
      <c r="M105" s="33" t="s">
        <v>197</v>
      </c>
      <c r="N105" s="33" t="s">
        <v>197</v>
      </c>
      <c r="O105" s="33"/>
      <c r="P105" s="33"/>
      <c r="Q105" s="33"/>
      <c r="R105" s="33"/>
      <c r="S105" s="33"/>
      <c r="T105" s="33"/>
      <c r="U105" s="33" t="s">
        <v>197</v>
      </c>
      <c r="V105" s="33" t="s">
        <v>197</v>
      </c>
      <c r="W105" s="33"/>
      <c r="X105" s="33"/>
      <c r="Y105" s="33"/>
      <c r="Z105" s="33"/>
      <c r="AA105" s="33"/>
      <c r="AB105" s="33"/>
      <c r="AC105" s="33" t="s">
        <v>197</v>
      </c>
      <c r="AD105" s="33" t="s">
        <v>197</v>
      </c>
      <c r="AE105" s="33"/>
      <c r="AF105" s="33"/>
      <c r="AG105" s="33"/>
      <c r="AH105" s="33"/>
      <c r="AI105" s="33"/>
      <c r="AJ105" s="33"/>
      <c r="AK105" s="33" t="s">
        <v>197</v>
      </c>
      <c r="AL105" s="33" t="s">
        <v>197</v>
      </c>
      <c r="AM105" s="33" t="s">
        <v>197</v>
      </c>
      <c r="AN105" s="33" t="s">
        <v>197</v>
      </c>
      <c r="AO105" s="33" t="s">
        <v>197</v>
      </c>
      <c r="AP105" s="33" t="s">
        <v>197</v>
      </c>
      <c r="AQ105" s="33" t="s">
        <v>197</v>
      </c>
      <c r="AR105" s="33" t="s">
        <v>197</v>
      </c>
      <c r="AS105" s="33" t="s">
        <v>197</v>
      </c>
      <c r="AT105" s="33" t="s">
        <v>197</v>
      </c>
      <c r="AU105" s="33"/>
      <c r="AV105" s="33"/>
      <c r="AW105" s="33"/>
      <c r="AX105" s="33"/>
      <c r="AY105" s="33"/>
      <c r="AZ105" s="33"/>
      <c r="BA105" s="33"/>
      <c r="BB105" s="33"/>
      <c r="BC105" s="33" t="s">
        <v>197</v>
      </c>
      <c r="BD105" s="33" t="s">
        <v>197</v>
      </c>
      <c r="BE105" s="33"/>
      <c r="BF105" s="33"/>
      <c r="BG105" s="33"/>
      <c r="BH105" s="33"/>
      <c r="BI105" s="33"/>
      <c r="BJ105" s="33"/>
      <c r="BK105" s="33"/>
      <c r="BL105" s="33"/>
      <c r="BM105" s="33"/>
      <c r="BN105" s="33"/>
      <c r="BO105" s="33" t="s">
        <v>197</v>
      </c>
      <c r="BP105" s="33" t="s">
        <v>197</v>
      </c>
      <c r="BQ105" s="33"/>
      <c r="BR105" s="33"/>
      <c r="BS105" s="33"/>
      <c r="BT105" s="33"/>
      <c r="BU105" s="33"/>
      <c r="BV105" s="33"/>
      <c r="BW105" s="33"/>
      <c r="BX105" s="33"/>
      <c r="BY105" s="33"/>
      <c r="BZ105" s="33"/>
      <c r="CA105" s="33" t="s">
        <v>197</v>
      </c>
      <c r="CB105" s="33" t="s">
        <v>197</v>
      </c>
      <c r="CC105" s="33"/>
      <c r="CD105" s="33"/>
      <c r="CE105" s="33"/>
      <c r="CF105" s="33"/>
      <c r="CG105" s="33"/>
      <c r="CH105" s="33"/>
      <c r="CI105" s="33" t="s">
        <v>197</v>
      </c>
      <c r="CJ105" s="33" t="s">
        <v>197</v>
      </c>
      <c r="CK105" s="33" t="s">
        <v>197</v>
      </c>
      <c r="CL105" s="33" t="s">
        <v>197</v>
      </c>
      <c r="CM105" s="33" t="s">
        <v>197</v>
      </c>
      <c r="CN105" s="33" t="s">
        <v>197</v>
      </c>
      <c r="CO105" s="33" t="s">
        <v>197</v>
      </c>
      <c r="CP105" s="33" t="s">
        <v>197</v>
      </c>
      <c r="CQ105" s="33" t="s">
        <v>197</v>
      </c>
      <c r="CR105" s="33" t="s">
        <v>197</v>
      </c>
      <c r="CS105" s="33" t="s">
        <v>197</v>
      </c>
      <c r="CT105" s="33" t="s">
        <v>197</v>
      </c>
      <c r="CU105" s="33" t="s">
        <v>197</v>
      </c>
      <c r="CV105" s="33" t="s">
        <v>197</v>
      </c>
      <c r="CW105" s="33" t="s">
        <v>197</v>
      </c>
      <c r="CX105" s="33" t="s">
        <v>197</v>
      </c>
      <c r="CY105" s="33" t="s">
        <v>197</v>
      </c>
      <c r="CZ105" s="33" t="s">
        <v>197</v>
      </c>
      <c r="DA105" s="33" t="s">
        <v>197</v>
      </c>
      <c r="DB105" s="33" t="s">
        <v>197</v>
      </c>
      <c r="DC105" s="33" t="s">
        <v>197</v>
      </c>
      <c r="DD105" s="33" t="s">
        <v>197</v>
      </c>
      <c r="DE105" s="33" t="s">
        <v>197</v>
      </c>
      <c r="DF105" s="33" t="s">
        <v>197</v>
      </c>
    </row>
    <row r="106" spans="1:110" ht="37.5">
      <c r="A106" s="19"/>
      <c r="B106" s="31" t="s">
        <v>253</v>
      </c>
      <c r="C106" s="32" t="s">
        <v>254</v>
      </c>
      <c r="D106" s="33" t="s">
        <v>178</v>
      </c>
      <c r="E106" s="33">
        <v>0</v>
      </c>
      <c r="F106" s="33">
        <v>0</v>
      </c>
      <c r="G106" s="33">
        <v>0</v>
      </c>
      <c r="H106" s="33">
        <v>0</v>
      </c>
      <c r="I106" s="33">
        <v>0</v>
      </c>
      <c r="J106" s="33">
        <v>0</v>
      </c>
      <c r="K106" s="33">
        <v>0</v>
      </c>
      <c r="L106" s="33">
        <v>0</v>
      </c>
      <c r="M106" s="33">
        <v>0</v>
      </c>
      <c r="N106" s="33">
        <v>0</v>
      </c>
      <c r="O106" s="33">
        <v>0</v>
      </c>
      <c r="P106" s="33">
        <v>0</v>
      </c>
      <c r="Q106" s="33">
        <v>0</v>
      </c>
      <c r="R106" s="33">
        <v>0</v>
      </c>
      <c r="S106" s="33">
        <v>0</v>
      </c>
      <c r="T106" s="33">
        <v>0</v>
      </c>
      <c r="U106" s="33">
        <v>0</v>
      </c>
      <c r="V106" s="33">
        <v>0</v>
      </c>
      <c r="W106" s="33">
        <v>0</v>
      </c>
      <c r="X106" s="33">
        <v>0</v>
      </c>
      <c r="Y106" s="33">
        <v>0</v>
      </c>
      <c r="Z106" s="33">
        <v>0</v>
      </c>
      <c r="AA106" s="33">
        <v>0</v>
      </c>
      <c r="AB106" s="33">
        <v>0</v>
      </c>
      <c r="AC106" s="33">
        <v>0</v>
      </c>
      <c r="AD106" s="33">
        <v>0</v>
      </c>
      <c r="AE106" s="33">
        <v>0</v>
      </c>
      <c r="AF106" s="33">
        <v>0</v>
      </c>
      <c r="AG106" s="33">
        <v>0</v>
      </c>
      <c r="AH106" s="33">
        <v>0</v>
      </c>
      <c r="AI106" s="33">
        <v>0</v>
      </c>
      <c r="AJ106" s="33">
        <v>0</v>
      </c>
      <c r="AK106" s="33">
        <v>0</v>
      </c>
      <c r="AL106" s="33">
        <v>0</v>
      </c>
      <c r="AM106" s="33">
        <v>0</v>
      </c>
      <c r="AN106" s="33">
        <v>0</v>
      </c>
      <c r="AO106" s="33">
        <v>0</v>
      </c>
      <c r="AP106" s="33">
        <v>0</v>
      </c>
      <c r="AQ106" s="33">
        <v>0</v>
      </c>
      <c r="AR106" s="33">
        <v>0</v>
      </c>
      <c r="AS106" s="33">
        <v>0</v>
      </c>
      <c r="AT106" s="33">
        <v>0</v>
      </c>
      <c r="AU106" s="33">
        <v>0</v>
      </c>
      <c r="AV106" s="33">
        <v>0</v>
      </c>
      <c r="AW106" s="33">
        <v>0</v>
      </c>
      <c r="AX106" s="33">
        <v>0</v>
      </c>
      <c r="AY106" s="33">
        <v>0</v>
      </c>
      <c r="AZ106" s="33">
        <v>0</v>
      </c>
      <c r="BA106" s="33">
        <v>0</v>
      </c>
      <c r="BB106" s="33">
        <v>0</v>
      </c>
      <c r="BC106" s="33">
        <v>0</v>
      </c>
      <c r="BD106" s="33">
        <v>0</v>
      </c>
      <c r="BE106" s="33">
        <v>0</v>
      </c>
      <c r="BF106" s="33">
        <v>0</v>
      </c>
      <c r="BG106" s="33">
        <v>0</v>
      </c>
      <c r="BH106" s="33">
        <v>0</v>
      </c>
      <c r="BI106" s="33">
        <v>0</v>
      </c>
      <c r="BJ106" s="33">
        <v>0</v>
      </c>
      <c r="BK106" s="33">
        <v>0</v>
      </c>
      <c r="BL106" s="33">
        <v>0</v>
      </c>
      <c r="BM106" s="33">
        <v>0</v>
      </c>
      <c r="BN106" s="33">
        <v>0</v>
      </c>
      <c r="BO106" s="33">
        <v>0</v>
      </c>
      <c r="BP106" s="33">
        <v>0</v>
      </c>
      <c r="BQ106" s="33">
        <v>0</v>
      </c>
      <c r="BR106" s="33">
        <v>0</v>
      </c>
      <c r="BS106" s="33">
        <v>0</v>
      </c>
      <c r="BT106" s="33">
        <v>0</v>
      </c>
      <c r="BU106" s="33">
        <v>0</v>
      </c>
      <c r="BV106" s="33">
        <v>0</v>
      </c>
      <c r="BW106" s="33">
        <v>0</v>
      </c>
      <c r="BX106" s="33">
        <v>0</v>
      </c>
      <c r="BY106" s="33">
        <v>0</v>
      </c>
      <c r="BZ106" s="33">
        <v>0</v>
      </c>
      <c r="CA106" s="33">
        <v>0</v>
      </c>
      <c r="CB106" s="33">
        <v>0</v>
      </c>
      <c r="CC106" s="33">
        <v>0</v>
      </c>
      <c r="CD106" s="33">
        <v>0</v>
      </c>
      <c r="CE106" s="33">
        <v>0</v>
      </c>
      <c r="CF106" s="33">
        <v>0</v>
      </c>
      <c r="CG106" s="33">
        <v>0</v>
      </c>
      <c r="CH106" s="33">
        <v>0</v>
      </c>
      <c r="CI106" s="33" t="s">
        <v>197</v>
      </c>
      <c r="CJ106" s="33" t="s">
        <v>197</v>
      </c>
      <c r="CK106" s="33">
        <v>0</v>
      </c>
      <c r="CL106" s="33">
        <v>0</v>
      </c>
      <c r="CM106" s="33">
        <v>0</v>
      </c>
      <c r="CN106" s="33">
        <v>0</v>
      </c>
      <c r="CO106" s="33" t="s">
        <v>197</v>
      </c>
      <c r="CP106" s="33" t="s">
        <v>197</v>
      </c>
      <c r="CQ106" s="33" t="s">
        <v>197</v>
      </c>
      <c r="CR106" s="33" t="s">
        <v>197</v>
      </c>
      <c r="CS106" s="33" t="s">
        <v>197</v>
      </c>
      <c r="CT106" s="33" t="s">
        <v>197</v>
      </c>
      <c r="CU106" s="33">
        <v>0</v>
      </c>
      <c r="CV106" s="33">
        <v>0</v>
      </c>
      <c r="CW106" s="33">
        <v>0</v>
      </c>
      <c r="CX106" s="33">
        <v>0</v>
      </c>
      <c r="CY106" s="33">
        <v>0</v>
      </c>
      <c r="CZ106" s="33">
        <v>0</v>
      </c>
      <c r="DA106" s="33">
        <v>0</v>
      </c>
      <c r="DB106" s="33">
        <v>0</v>
      </c>
      <c r="DC106" s="33">
        <v>0</v>
      </c>
      <c r="DD106" s="33">
        <v>0</v>
      </c>
      <c r="DE106" s="33">
        <v>0</v>
      </c>
      <c r="DF106" s="33">
        <v>0</v>
      </c>
    </row>
    <row r="107" spans="1:110" ht="18.75" hidden="1">
      <c r="A107" s="26" t="s">
        <v>181</v>
      </c>
      <c r="B107" s="31" t="s">
        <v>253</v>
      </c>
      <c r="C107" s="40" t="s">
        <v>204</v>
      </c>
      <c r="D107" s="33"/>
      <c r="E107" s="33" t="s">
        <v>197</v>
      </c>
      <c r="F107" s="33" t="s">
        <v>197</v>
      </c>
      <c r="G107" s="33"/>
      <c r="H107" s="33"/>
      <c r="I107" s="33"/>
      <c r="J107" s="33"/>
      <c r="K107" s="33"/>
      <c r="L107" s="33"/>
      <c r="M107" s="33" t="s">
        <v>197</v>
      </c>
      <c r="N107" s="33" t="s">
        <v>197</v>
      </c>
      <c r="O107" s="33"/>
      <c r="P107" s="33"/>
      <c r="Q107" s="33"/>
      <c r="R107" s="33"/>
      <c r="S107" s="33"/>
      <c r="T107" s="33"/>
      <c r="U107" s="33" t="s">
        <v>197</v>
      </c>
      <c r="V107" s="33" t="s">
        <v>197</v>
      </c>
      <c r="W107" s="33"/>
      <c r="X107" s="33"/>
      <c r="Y107" s="33"/>
      <c r="Z107" s="33"/>
      <c r="AA107" s="33"/>
      <c r="AB107" s="33"/>
      <c r="AC107" s="33" t="s">
        <v>197</v>
      </c>
      <c r="AD107" s="33" t="s">
        <v>197</v>
      </c>
      <c r="AE107" s="33"/>
      <c r="AF107" s="33"/>
      <c r="AG107" s="33"/>
      <c r="AH107" s="33"/>
      <c r="AI107" s="33"/>
      <c r="AJ107" s="33"/>
      <c r="AK107" s="33" t="s">
        <v>197</v>
      </c>
      <c r="AL107" s="33" t="s">
        <v>197</v>
      </c>
      <c r="AM107" s="33" t="s">
        <v>197</v>
      </c>
      <c r="AN107" s="33" t="s">
        <v>197</v>
      </c>
      <c r="AO107" s="33" t="s">
        <v>197</v>
      </c>
      <c r="AP107" s="33" t="s">
        <v>197</v>
      </c>
      <c r="AQ107" s="33" t="s">
        <v>197</v>
      </c>
      <c r="AR107" s="33" t="s">
        <v>197</v>
      </c>
      <c r="AS107" s="33" t="s">
        <v>197</v>
      </c>
      <c r="AT107" s="33" t="s">
        <v>197</v>
      </c>
      <c r="AU107" s="33"/>
      <c r="AV107" s="33"/>
      <c r="AW107" s="33"/>
      <c r="AX107" s="33"/>
      <c r="AY107" s="33"/>
      <c r="AZ107" s="33"/>
      <c r="BA107" s="33"/>
      <c r="BB107" s="33"/>
      <c r="BC107" s="33" t="s">
        <v>197</v>
      </c>
      <c r="BD107" s="33" t="s">
        <v>197</v>
      </c>
      <c r="BE107" s="33"/>
      <c r="BF107" s="33"/>
      <c r="BG107" s="33"/>
      <c r="BH107" s="33"/>
      <c r="BI107" s="33"/>
      <c r="BJ107" s="33"/>
      <c r="BK107" s="33"/>
      <c r="BL107" s="33"/>
      <c r="BM107" s="33"/>
      <c r="BN107" s="33"/>
      <c r="BO107" s="33" t="s">
        <v>197</v>
      </c>
      <c r="BP107" s="33" t="s">
        <v>197</v>
      </c>
      <c r="BQ107" s="33"/>
      <c r="BR107" s="33"/>
      <c r="BS107" s="33"/>
      <c r="BT107" s="33"/>
      <c r="BU107" s="33"/>
      <c r="BV107" s="33"/>
      <c r="BW107" s="33"/>
      <c r="BX107" s="33"/>
      <c r="BY107" s="33"/>
      <c r="BZ107" s="33"/>
      <c r="CA107" s="33" t="s">
        <v>197</v>
      </c>
      <c r="CB107" s="33" t="s">
        <v>197</v>
      </c>
      <c r="CC107" s="33"/>
      <c r="CD107" s="33"/>
      <c r="CE107" s="33"/>
      <c r="CF107" s="33"/>
      <c r="CG107" s="33"/>
      <c r="CH107" s="33"/>
      <c r="CI107" s="33" t="s">
        <v>197</v>
      </c>
      <c r="CJ107" s="33" t="s">
        <v>197</v>
      </c>
      <c r="CK107" s="33" t="s">
        <v>197</v>
      </c>
      <c r="CL107" s="33" t="s">
        <v>197</v>
      </c>
      <c r="CM107" s="33" t="s">
        <v>197</v>
      </c>
      <c r="CN107" s="33" t="s">
        <v>197</v>
      </c>
      <c r="CO107" s="33" t="s">
        <v>197</v>
      </c>
      <c r="CP107" s="33" t="s">
        <v>197</v>
      </c>
      <c r="CQ107" s="33" t="s">
        <v>197</v>
      </c>
      <c r="CR107" s="33" t="s">
        <v>197</v>
      </c>
      <c r="CS107" s="33" t="s">
        <v>197</v>
      </c>
      <c r="CT107" s="33" t="s">
        <v>197</v>
      </c>
      <c r="CU107" s="33" t="s">
        <v>197</v>
      </c>
      <c r="CV107" s="33" t="s">
        <v>197</v>
      </c>
      <c r="CW107" s="33" t="s">
        <v>197</v>
      </c>
      <c r="CX107" s="33" t="s">
        <v>197</v>
      </c>
      <c r="CY107" s="33" t="s">
        <v>197</v>
      </c>
      <c r="CZ107" s="33" t="s">
        <v>197</v>
      </c>
      <c r="DA107" s="33" t="s">
        <v>197</v>
      </c>
      <c r="DB107" s="33" t="s">
        <v>197</v>
      </c>
      <c r="DC107" s="33" t="s">
        <v>197</v>
      </c>
      <c r="DD107" s="33" t="s">
        <v>197</v>
      </c>
      <c r="DE107" s="33" t="s">
        <v>197</v>
      </c>
      <c r="DF107" s="33" t="s">
        <v>197</v>
      </c>
    </row>
    <row r="108" spans="1:110" ht="18.75" hidden="1">
      <c r="A108" s="26" t="s">
        <v>181</v>
      </c>
      <c r="B108" s="31" t="s">
        <v>253</v>
      </c>
      <c r="C108" s="40" t="s">
        <v>204</v>
      </c>
      <c r="D108" s="33"/>
      <c r="E108" s="33" t="s">
        <v>197</v>
      </c>
      <c r="F108" s="33" t="s">
        <v>197</v>
      </c>
      <c r="G108" s="33"/>
      <c r="H108" s="33"/>
      <c r="I108" s="33"/>
      <c r="J108" s="33"/>
      <c r="K108" s="33"/>
      <c r="L108" s="33"/>
      <c r="M108" s="33" t="s">
        <v>197</v>
      </c>
      <c r="N108" s="33" t="s">
        <v>197</v>
      </c>
      <c r="O108" s="33"/>
      <c r="P108" s="33"/>
      <c r="Q108" s="33"/>
      <c r="R108" s="33"/>
      <c r="S108" s="33"/>
      <c r="T108" s="33"/>
      <c r="U108" s="33" t="s">
        <v>197</v>
      </c>
      <c r="V108" s="33" t="s">
        <v>197</v>
      </c>
      <c r="W108" s="33"/>
      <c r="X108" s="33"/>
      <c r="Y108" s="33"/>
      <c r="Z108" s="33"/>
      <c r="AA108" s="33"/>
      <c r="AB108" s="33"/>
      <c r="AC108" s="33" t="s">
        <v>197</v>
      </c>
      <c r="AD108" s="33" t="s">
        <v>197</v>
      </c>
      <c r="AE108" s="33"/>
      <c r="AF108" s="33"/>
      <c r="AG108" s="33"/>
      <c r="AH108" s="33"/>
      <c r="AI108" s="33"/>
      <c r="AJ108" s="33"/>
      <c r="AK108" s="33" t="s">
        <v>197</v>
      </c>
      <c r="AL108" s="33" t="s">
        <v>197</v>
      </c>
      <c r="AM108" s="33" t="s">
        <v>197</v>
      </c>
      <c r="AN108" s="33" t="s">
        <v>197</v>
      </c>
      <c r="AO108" s="33" t="s">
        <v>197</v>
      </c>
      <c r="AP108" s="33" t="s">
        <v>197</v>
      </c>
      <c r="AQ108" s="33" t="s">
        <v>197</v>
      </c>
      <c r="AR108" s="33" t="s">
        <v>197</v>
      </c>
      <c r="AS108" s="33" t="s">
        <v>197</v>
      </c>
      <c r="AT108" s="33" t="s">
        <v>197</v>
      </c>
      <c r="AU108" s="33"/>
      <c r="AV108" s="33"/>
      <c r="AW108" s="33"/>
      <c r="AX108" s="33"/>
      <c r="AY108" s="33"/>
      <c r="AZ108" s="33"/>
      <c r="BA108" s="33"/>
      <c r="BB108" s="33"/>
      <c r="BC108" s="33" t="s">
        <v>197</v>
      </c>
      <c r="BD108" s="33" t="s">
        <v>197</v>
      </c>
      <c r="BE108" s="33"/>
      <c r="BF108" s="33"/>
      <c r="BG108" s="33"/>
      <c r="BH108" s="33"/>
      <c r="BI108" s="33"/>
      <c r="BJ108" s="33"/>
      <c r="BK108" s="33"/>
      <c r="BL108" s="33"/>
      <c r="BM108" s="33"/>
      <c r="BN108" s="33"/>
      <c r="BO108" s="33" t="s">
        <v>197</v>
      </c>
      <c r="BP108" s="33" t="s">
        <v>197</v>
      </c>
      <c r="BQ108" s="33"/>
      <c r="BR108" s="33"/>
      <c r="BS108" s="33"/>
      <c r="BT108" s="33"/>
      <c r="BU108" s="33"/>
      <c r="BV108" s="33"/>
      <c r="BW108" s="33"/>
      <c r="BX108" s="33"/>
      <c r="BY108" s="33"/>
      <c r="BZ108" s="33"/>
      <c r="CA108" s="33" t="s">
        <v>197</v>
      </c>
      <c r="CB108" s="33" t="s">
        <v>197</v>
      </c>
      <c r="CC108" s="33"/>
      <c r="CD108" s="33"/>
      <c r="CE108" s="33"/>
      <c r="CF108" s="33"/>
      <c r="CG108" s="33"/>
      <c r="CH108" s="33"/>
      <c r="CI108" s="33" t="s">
        <v>197</v>
      </c>
      <c r="CJ108" s="33" t="s">
        <v>197</v>
      </c>
      <c r="CK108" s="33" t="s">
        <v>197</v>
      </c>
      <c r="CL108" s="33" t="s">
        <v>197</v>
      </c>
      <c r="CM108" s="33" t="s">
        <v>197</v>
      </c>
      <c r="CN108" s="33" t="s">
        <v>197</v>
      </c>
      <c r="CO108" s="33" t="s">
        <v>197</v>
      </c>
      <c r="CP108" s="33" t="s">
        <v>197</v>
      </c>
      <c r="CQ108" s="33" t="s">
        <v>197</v>
      </c>
      <c r="CR108" s="33" t="s">
        <v>197</v>
      </c>
      <c r="CS108" s="33" t="s">
        <v>197</v>
      </c>
      <c r="CT108" s="33" t="s">
        <v>197</v>
      </c>
      <c r="CU108" s="33" t="s">
        <v>197</v>
      </c>
      <c r="CV108" s="33" t="s">
        <v>197</v>
      </c>
      <c r="CW108" s="33" t="s">
        <v>197</v>
      </c>
      <c r="CX108" s="33" t="s">
        <v>197</v>
      </c>
      <c r="CY108" s="33" t="s">
        <v>197</v>
      </c>
      <c r="CZ108" s="33" t="s">
        <v>197</v>
      </c>
      <c r="DA108" s="33" t="s">
        <v>197</v>
      </c>
      <c r="DB108" s="33" t="s">
        <v>197</v>
      </c>
      <c r="DC108" s="33" t="s">
        <v>197</v>
      </c>
      <c r="DD108" s="33" t="s">
        <v>197</v>
      </c>
      <c r="DE108" s="33" t="s">
        <v>197</v>
      </c>
      <c r="DF108" s="33" t="s">
        <v>197</v>
      </c>
    </row>
    <row r="109" spans="1:110" ht="18.75" hidden="1">
      <c r="A109" s="26" t="s">
        <v>181</v>
      </c>
      <c r="B109" s="31" t="s">
        <v>205</v>
      </c>
      <c r="C109" s="32" t="s">
        <v>205</v>
      </c>
      <c r="D109" s="33"/>
      <c r="E109" s="33" t="s">
        <v>197</v>
      </c>
      <c r="F109" s="33" t="s">
        <v>197</v>
      </c>
      <c r="G109" s="33"/>
      <c r="H109" s="33"/>
      <c r="I109" s="33"/>
      <c r="J109" s="33"/>
      <c r="K109" s="33"/>
      <c r="L109" s="33"/>
      <c r="M109" s="33" t="s">
        <v>197</v>
      </c>
      <c r="N109" s="33" t="s">
        <v>197</v>
      </c>
      <c r="O109" s="33"/>
      <c r="P109" s="33"/>
      <c r="Q109" s="33"/>
      <c r="R109" s="33"/>
      <c r="S109" s="33"/>
      <c r="T109" s="33"/>
      <c r="U109" s="33" t="s">
        <v>197</v>
      </c>
      <c r="V109" s="33" t="s">
        <v>197</v>
      </c>
      <c r="W109" s="33"/>
      <c r="X109" s="33"/>
      <c r="Y109" s="33"/>
      <c r="Z109" s="33"/>
      <c r="AA109" s="33"/>
      <c r="AB109" s="33"/>
      <c r="AC109" s="33" t="s">
        <v>197</v>
      </c>
      <c r="AD109" s="33" t="s">
        <v>197</v>
      </c>
      <c r="AE109" s="33"/>
      <c r="AF109" s="33"/>
      <c r="AG109" s="33"/>
      <c r="AH109" s="33"/>
      <c r="AI109" s="33"/>
      <c r="AJ109" s="33"/>
      <c r="AK109" s="33" t="s">
        <v>197</v>
      </c>
      <c r="AL109" s="33" t="s">
        <v>197</v>
      </c>
      <c r="AM109" s="33" t="s">
        <v>197</v>
      </c>
      <c r="AN109" s="33" t="s">
        <v>197</v>
      </c>
      <c r="AO109" s="33" t="s">
        <v>197</v>
      </c>
      <c r="AP109" s="33" t="s">
        <v>197</v>
      </c>
      <c r="AQ109" s="33" t="s">
        <v>197</v>
      </c>
      <c r="AR109" s="33" t="s">
        <v>197</v>
      </c>
      <c r="AS109" s="33" t="s">
        <v>197</v>
      </c>
      <c r="AT109" s="33" t="s">
        <v>197</v>
      </c>
      <c r="AU109" s="33"/>
      <c r="AV109" s="33"/>
      <c r="AW109" s="33"/>
      <c r="AX109" s="33"/>
      <c r="AY109" s="33"/>
      <c r="AZ109" s="33"/>
      <c r="BA109" s="33"/>
      <c r="BB109" s="33"/>
      <c r="BC109" s="33" t="s">
        <v>197</v>
      </c>
      <c r="BD109" s="33" t="s">
        <v>197</v>
      </c>
      <c r="BE109" s="33"/>
      <c r="BF109" s="33"/>
      <c r="BG109" s="33"/>
      <c r="BH109" s="33"/>
      <c r="BI109" s="33"/>
      <c r="BJ109" s="33"/>
      <c r="BK109" s="33"/>
      <c r="BL109" s="33"/>
      <c r="BM109" s="33"/>
      <c r="BN109" s="33"/>
      <c r="BO109" s="33" t="s">
        <v>197</v>
      </c>
      <c r="BP109" s="33" t="s">
        <v>197</v>
      </c>
      <c r="BQ109" s="33"/>
      <c r="BR109" s="33"/>
      <c r="BS109" s="33"/>
      <c r="BT109" s="33"/>
      <c r="BU109" s="33"/>
      <c r="BV109" s="33"/>
      <c r="BW109" s="33"/>
      <c r="BX109" s="33"/>
      <c r="BY109" s="33"/>
      <c r="BZ109" s="33"/>
      <c r="CA109" s="33" t="s">
        <v>197</v>
      </c>
      <c r="CB109" s="33" t="s">
        <v>197</v>
      </c>
      <c r="CC109" s="33"/>
      <c r="CD109" s="33"/>
      <c r="CE109" s="33"/>
      <c r="CF109" s="33"/>
      <c r="CG109" s="33"/>
      <c r="CH109" s="33"/>
      <c r="CI109" s="33" t="s">
        <v>197</v>
      </c>
      <c r="CJ109" s="33" t="s">
        <v>197</v>
      </c>
      <c r="CK109" s="33" t="s">
        <v>197</v>
      </c>
      <c r="CL109" s="33" t="s">
        <v>197</v>
      </c>
      <c r="CM109" s="33" t="s">
        <v>197</v>
      </c>
      <c r="CN109" s="33" t="s">
        <v>197</v>
      </c>
      <c r="CO109" s="33" t="s">
        <v>197</v>
      </c>
      <c r="CP109" s="33" t="s">
        <v>197</v>
      </c>
      <c r="CQ109" s="33" t="s">
        <v>197</v>
      </c>
      <c r="CR109" s="33" t="s">
        <v>197</v>
      </c>
      <c r="CS109" s="33" t="s">
        <v>197</v>
      </c>
      <c r="CT109" s="33" t="s">
        <v>197</v>
      </c>
      <c r="CU109" s="33" t="s">
        <v>197</v>
      </c>
      <c r="CV109" s="33" t="s">
        <v>197</v>
      </c>
      <c r="CW109" s="33" t="s">
        <v>197</v>
      </c>
      <c r="CX109" s="33" t="s">
        <v>197</v>
      </c>
      <c r="CY109" s="33" t="s">
        <v>197</v>
      </c>
      <c r="CZ109" s="33" t="s">
        <v>197</v>
      </c>
      <c r="DA109" s="33" t="s">
        <v>197</v>
      </c>
      <c r="DB109" s="33" t="s">
        <v>197</v>
      </c>
      <c r="DC109" s="33" t="s">
        <v>197</v>
      </c>
      <c r="DD109" s="33" t="s">
        <v>197</v>
      </c>
      <c r="DE109" s="33" t="s">
        <v>197</v>
      </c>
      <c r="DF109" s="33" t="s">
        <v>197</v>
      </c>
    </row>
    <row r="110" spans="1:110" ht="37.5">
      <c r="A110" s="19"/>
      <c r="B110" s="31" t="s">
        <v>255</v>
      </c>
      <c r="C110" s="32" t="s">
        <v>256</v>
      </c>
      <c r="D110" s="33" t="s">
        <v>178</v>
      </c>
      <c r="E110" s="33">
        <v>0</v>
      </c>
      <c r="F110" s="33">
        <v>0</v>
      </c>
      <c r="G110" s="33">
        <v>0</v>
      </c>
      <c r="H110" s="33">
        <v>0</v>
      </c>
      <c r="I110" s="33">
        <v>0</v>
      </c>
      <c r="J110" s="33">
        <v>0</v>
      </c>
      <c r="K110" s="33">
        <v>0</v>
      </c>
      <c r="L110" s="33">
        <v>0</v>
      </c>
      <c r="M110" s="33">
        <v>0</v>
      </c>
      <c r="N110" s="33">
        <v>0</v>
      </c>
      <c r="O110" s="33">
        <v>0</v>
      </c>
      <c r="P110" s="33">
        <v>0</v>
      </c>
      <c r="Q110" s="33">
        <v>0</v>
      </c>
      <c r="R110" s="33">
        <v>0</v>
      </c>
      <c r="S110" s="33">
        <v>0</v>
      </c>
      <c r="T110" s="33">
        <v>0</v>
      </c>
      <c r="U110" s="33">
        <v>0</v>
      </c>
      <c r="V110" s="33">
        <v>0</v>
      </c>
      <c r="W110" s="33">
        <v>0</v>
      </c>
      <c r="X110" s="33">
        <v>0</v>
      </c>
      <c r="Y110" s="33">
        <v>0</v>
      </c>
      <c r="Z110" s="33">
        <v>0</v>
      </c>
      <c r="AA110" s="33">
        <v>0</v>
      </c>
      <c r="AB110" s="33">
        <v>0</v>
      </c>
      <c r="AC110" s="33">
        <v>0</v>
      </c>
      <c r="AD110" s="33">
        <v>0</v>
      </c>
      <c r="AE110" s="33">
        <v>0</v>
      </c>
      <c r="AF110" s="33">
        <v>0</v>
      </c>
      <c r="AG110" s="33">
        <v>0</v>
      </c>
      <c r="AH110" s="33">
        <v>0</v>
      </c>
      <c r="AI110" s="33">
        <v>0</v>
      </c>
      <c r="AJ110" s="33">
        <v>0</v>
      </c>
      <c r="AK110" s="33">
        <v>0</v>
      </c>
      <c r="AL110" s="33">
        <v>0</v>
      </c>
      <c r="AM110" s="33">
        <v>0</v>
      </c>
      <c r="AN110" s="33">
        <v>0</v>
      </c>
      <c r="AO110" s="33">
        <v>0</v>
      </c>
      <c r="AP110" s="33">
        <v>0</v>
      </c>
      <c r="AQ110" s="33">
        <v>0</v>
      </c>
      <c r="AR110" s="33">
        <v>0</v>
      </c>
      <c r="AS110" s="33">
        <v>0</v>
      </c>
      <c r="AT110" s="33">
        <v>0</v>
      </c>
      <c r="AU110" s="33">
        <v>0</v>
      </c>
      <c r="AV110" s="33">
        <v>0</v>
      </c>
      <c r="AW110" s="33">
        <v>0</v>
      </c>
      <c r="AX110" s="33">
        <v>0</v>
      </c>
      <c r="AY110" s="33">
        <v>0</v>
      </c>
      <c r="AZ110" s="33">
        <v>0</v>
      </c>
      <c r="BA110" s="33">
        <v>0</v>
      </c>
      <c r="BB110" s="33">
        <v>0</v>
      </c>
      <c r="BC110" s="33">
        <v>0</v>
      </c>
      <c r="BD110" s="33">
        <v>0</v>
      </c>
      <c r="BE110" s="33">
        <v>0</v>
      </c>
      <c r="BF110" s="33">
        <v>0</v>
      </c>
      <c r="BG110" s="33">
        <v>0</v>
      </c>
      <c r="BH110" s="33">
        <v>0</v>
      </c>
      <c r="BI110" s="33">
        <v>0</v>
      </c>
      <c r="BJ110" s="33">
        <v>0</v>
      </c>
      <c r="BK110" s="33">
        <v>0</v>
      </c>
      <c r="BL110" s="33">
        <v>0</v>
      </c>
      <c r="BM110" s="33">
        <v>0</v>
      </c>
      <c r="BN110" s="33">
        <v>0</v>
      </c>
      <c r="BO110" s="33">
        <v>0</v>
      </c>
      <c r="BP110" s="33">
        <v>0</v>
      </c>
      <c r="BQ110" s="33">
        <v>0</v>
      </c>
      <c r="BR110" s="33">
        <v>0</v>
      </c>
      <c r="BS110" s="33">
        <v>0</v>
      </c>
      <c r="BT110" s="33">
        <v>0</v>
      </c>
      <c r="BU110" s="33">
        <v>0</v>
      </c>
      <c r="BV110" s="33">
        <v>0</v>
      </c>
      <c r="BW110" s="33">
        <v>0</v>
      </c>
      <c r="BX110" s="33">
        <v>0</v>
      </c>
      <c r="BY110" s="33">
        <v>0</v>
      </c>
      <c r="BZ110" s="33">
        <v>0</v>
      </c>
      <c r="CA110" s="33">
        <v>0</v>
      </c>
      <c r="CB110" s="33">
        <v>0</v>
      </c>
      <c r="CC110" s="33">
        <v>0</v>
      </c>
      <c r="CD110" s="33">
        <v>0</v>
      </c>
      <c r="CE110" s="33">
        <v>0</v>
      </c>
      <c r="CF110" s="33">
        <v>0</v>
      </c>
      <c r="CG110" s="33">
        <v>0</v>
      </c>
      <c r="CH110" s="33">
        <v>0</v>
      </c>
      <c r="CI110" s="33" t="s">
        <v>197</v>
      </c>
      <c r="CJ110" s="33" t="s">
        <v>197</v>
      </c>
      <c r="CK110" s="33">
        <v>0</v>
      </c>
      <c r="CL110" s="33">
        <v>0</v>
      </c>
      <c r="CM110" s="33">
        <v>0</v>
      </c>
      <c r="CN110" s="33">
        <v>0</v>
      </c>
      <c r="CO110" s="33" t="s">
        <v>197</v>
      </c>
      <c r="CP110" s="33" t="s">
        <v>197</v>
      </c>
      <c r="CQ110" s="33" t="s">
        <v>197</v>
      </c>
      <c r="CR110" s="33" t="s">
        <v>197</v>
      </c>
      <c r="CS110" s="33" t="s">
        <v>197</v>
      </c>
      <c r="CT110" s="33" t="s">
        <v>197</v>
      </c>
      <c r="CU110" s="33">
        <v>0</v>
      </c>
      <c r="CV110" s="33">
        <v>0</v>
      </c>
      <c r="CW110" s="33">
        <v>0</v>
      </c>
      <c r="CX110" s="33">
        <v>0</v>
      </c>
      <c r="CY110" s="33">
        <v>0</v>
      </c>
      <c r="CZ110" s="33">
        <v>0</v>
      </c>
      <c r="DA110" s="33">
        <v>0</v>
      </c>
      <c r="DB110" s="33">
        <v>0</v>
      </c>
      <c r="DC110" s="33">
        <v>0</v>
      </c>
      <c r="DD110" s="33">
        <v>0</v>
      </c>
      <c r="DE110" s="33">
        <v>0</v>
      </c>
      <c r="DF110" s="33">
        <v>0</v>
      </c>
    </row>
    <row r="111" spans="1:110" ht="18.75" hidden="1">
      <c r="A111" s="26" t="s">
        <v>181</v>
      </c>
      <c r="B111" s="31" t="s">
        <v>255</v>
      </c>
      <c r="C111" s="40" t="s">
        <v>204</v>
      </c>
      <c r="D111" s="33"/>
      <c r="E111" s="33" t="s">
        <v>197</v>
      </c>
      <c r="F111" s="33" t="s">
        <v>197</v>
      </c>
      <c r="G111" s="33"/>
      <c r="H111" s="33"/>
      <c r="I111" s="33"/>
      <c r="J111" s="33"/>
      <c r="K111" s="33"/>
      <c r="L111" s="33"/>
      <c r="M111" s="33" t="s">
        <v>197</v>
      </c>
      <c r="N111" s="33" t="s">
        <v>197</v>
      </c>
      <c r="O111" s="33"/>
      <c r="P111" s="33"/>
      <c r="Q111" s="33"/>
      <c r="R111" s="33"/>
      <c r="S111" s="33"/>
      <c r="T111" s="33"/>
      <c r="U111" s="33" t="s">
        <v>197</v>
      </c>
      <c r="V111" s="33" t="s">
        <v>197</v>
      </c>
      <c r="W111" s="33"/>
      <c r="X111" s="33"/>
      <c r="Y111" s="33"/>
      <c r="Z111" s="33"/>
      <c r="AA111" s="33"/>
      <c r="AB111" s="33"/>
      <c r="AC111" s="33" t="s">
        <v>197</v>
      </c>
      <c r="AD111" s="33" t="s">
        <v>197</v>
      </c>
      <c r="AE111" s="33"/>
      <c r="AF111" s="33"/>
      <c r="AG111" s="33"/>
      <c r="AH111" s="33"/>
      <c r="AI111" s="33"/>
      <c r="AJ111" s="33"/>
      <c r="AK111" s="33" t="s">
        <v>197</v>
      </c>
      <c r="AL111" s="33" t="s">
        <v>197</v>
      </c>
      <c r="AM111" s="33" t="s">
        <v>197</v>
      </c>
      <c r="AN111" s="33" t="s">
        <v>197</v>
      </c>
      <c r="AO111" s="33" t="s">
        <v>197</v>
      </c>
      <c r="AP111" s="33" t="s">
        <v>197</v>
      </c>
      <c r="AQ111" s="33" t="s">
        <v>197</v>
      </c>
      <c r="AR111" s="33" t="s">
        <v>197</v>
      </c>
      <c r="AS111" s="33" t="s">
        <v>197</v>
      </c>
      <c r="AT111" s="33" t="s">
        <v>197</v>
      </c>
      <c r="AU111" s="33"/>
      <c r="AV111" s="33"/>
      <c r="AW111" s="33"/>
      <c r="AX111" s="33"/>
      <c r="AY111" s="33"/>
      <c r="AZ111" s="33"/>
      <c r="BA111" s="33"/>
      <c r="BB111" s="33"/>
      <c r="BC111" s="33" t="s">
        <v>197</v>
      </c>
      <c r="BD111" s="33" t="s">
        <v>197</v>
      </c>
      <c r="BE111" s="33"/>
      <c r="BF111" s="33"/>
      <c r="BG111" s="33"/>
      <c r="BH111" s="33"/>
      <c r="BI111" s="33"/>
      <c r="BJ111" s="33"/>
      <c r="BK111" s="33"/>
      <c r="BL111" s="33"/>
      <c r="BM111" s="33"/>
      <c r="BN111" s="33"/>
      <c r="BO111" s="33" t="s">
        <v>197</v>
      </c>
      <c r="BP111" s="33" t="s">
        <v>197</v>
      </c>
      <c r="BQ111" s="33"/>
      <c r="BR111" s="33"/>
      <c r="BS111" s="33"/>
      <c r="BT111" s="33"/>
      <c r="BU111" s="33"/>
      <c r="BV111" s="33"/>
      <c r="BW111" s="33"/>
      <c r="BX111" s="33"/>
      <c r="BY111" s="33"/>
      <c r="BZ111" s="33"/>
      <c r="CA111" s="33" t="s">
        <v>197</v>
      </c>
      <c r="CB111" s="33" t="s">
        <v>197</v>
      </c>
      <c r="CC111" s="33"/>
      <c r="CD111" s="33"/>
      <c r="CE111" s="33"/>
      <c r="CF111" s="33"/>
      <c r="CG111" s="33"/>
      <c r="CH111" s="33"/>
      <c r="CI111" s="33" t="s">
        <v>197</v>
      </c>
      <c r="CJ111" s="33" t="s">
        <v>197</v>
      </c>
      <c r="CK111" s="33" t="s">
        <v>197</v>
      </c>
      <c r="CL111" s="33" t="s">
        <v>197</v>
      </c>
      <c r="CM111" s="33" t="s">
        <v>197</v>
      </c>
      <c r="CN111" s="33" t="s">
        <v>197</v>
      </c>
      <c r="CO111" s="33" t="s">
        <v>197</v>
      </c>
      <c r="CP111" s="33" t="s">
        <v>197</v>
      </c>
      <c r="CQ111" s="33" t="s">
        <v>197</v>
      </c>
      <c r="CR111" s="33" t="s">
        <v>197</v>
      </c>
      <c r="CS111" s="33" t="s">
        <v>197</v>
      </c>
      <c r="CT111" s="33" t="s">
        <v>197</v>
      </c>
      <c r="CU111" s="33" t="s">
        <v>197</v>
      </c>
      <c r="CV111" s="33" t="s">
        <v>197</v>
      </c>
      <c r="CW111" s="33" t="s">
        <v>197</v>
      </c>
      <c r="CX111" s="33" t="s">
        <v>197</v>
      </c>
      <c r="CY111" s="33" t="s">
        <v>197</v>
      </c>
      <c r="CZ111" s="33" t="s">
        <v>197</v>
      </c>
      <c r="DA111" s="33" t="s">
        <v>197</v>
      </c>
      <c r="DB111" s="33" t="s">
        <v>197</v>
      </c>
      <c r="DC111" s="33" t="s">
        <v>197</v>
      </c>
      <c r="DD111" s="33" t="s">
        <v>197</v>
      </c>
      <c r="DE111" s="33" t="s">
        <v>197</v>
      </c>
      <c r="DF111" s="33" t="s">
        <v>197</v>
      </c>
    </row>
    <row r="112" spans="1:110" ht="18.75" hidden="1">
      <c r="A112" s="26" t="s">
        <v>181</v>
      </c>
      <c r="B112" s="31" t="s">
        <v>255</v>
      </c>
      <c r="C112" s="40" t="s">
        <v>204</v>
      </c>
      <c r="D112" s="33"/>
      <c r="E112" s="33" t="s">
        <v>197</v>
      </c>
      <c r="F112" s="33" t="s">
        <v>197</v>
      </c>
      <c r="G112" s="33"/>
      <c r="H112" s="33"/>
      <c r="I112" s="33"/>
      <c r="J112" s="33"/>
      <c r="K112" s="33"/>
      <c r="L112" s="33"/>
      <c r="M112" s="33" t="s">
        <v>197</v>
      </c>
      <c r="N112" s="33" t="s">
        <v>197</v>
      </c>
      <c r="O112" s="33"/>
      <c r="P112" s="33"/>
      <c r="Q112" s="33"/>
      <c r="R112" s="33"/>
      <c r="S112" s="33"/>
      <c r="T112" s="33"/>
      <c r="U112" s="33" t="s">
        <v>197</v>
      </c>
      <c r="V112" s="33" t="s">
        <v>197</v>
      </c>
      <c r="W112" s="33"/>
      <c r="X112" s="33"/>
      <c r="Y112" s="33"/>
      <c r="Z112" s="33"/>
      <c r="AA112" s="33"/>
      <c r="AB112" s="33"/>
      <c r="AC112" s="33" t="s">
        <v>197</v>
      </c>
      <c r="AD112" s="33" t="s">
        <v>197</v>
      </c>
      <c r="AE112" s="33"/>
      <c r="AF112" s="33"/>
      <c r="AG112" s="33"/>
      <c r="AH112" s="33"/>
      <c r="AI112" s="33"/>
      <c r="AJ112" s="33"/>
      <c r="AK112" s="33" t="s">
        <v>197</v>
      </c>
      <c r="AL112" s="33" t="s">
        <v>197</v>
      </c>
      <c r="AM112" s="33" t="s">
        <v>197</v>
      </c>
      <c r="AN112" s="33" t="s">
        <v>197</v>
      </c>
      <c r="AO112" s="33" t="s">
        <v>197</v>
      </c>
      <c r="AP112" s="33" t="s">
        <v>197</v>
      </c>
      <c r="AQ112" s="33" t="s">
        <v>197</v>
      </c>
      <c r="AR112" s="33" t="s">
        <v>197</v>
      </c>
      <c r="AS112" s="33" t="s">
        <v>197</v>
      </c>
      <c r="AT112" s="33" t="s">
        <v>197</v>
      </c>
      <c r="AU112" s="33"/>
      <c r="AV112" s="33"/>
      <c r="AW112" s="33"/>
      <c r="AX112" s="33"/>
      <c r="AY112" s="33"/>
      <c r="AZ112" s="33"/>
      <c r="BA112" s="33"/>
      <c r="BB112" s="33"/>
      <c r="BC112" s="33" t="s">
        <v>197</v>
      </c>
      <c r="BD112" s="33" t="s">
        <v>197</v>
      </c>
      <c r="BE112" s="33"/>
      <c r="BF112" s="33"/>
      <c r="BG112" s="33"/>
      <c r="BH112" s="33"/>
      <c r="BI112" s="33"/>
      <c r="BJ112" s="33"/>
      <c r="BK112" s="33"/>
      <c r="BL112" s="33"/>
      <c r="BM112" s="33"/>
      <c r="BN112" s="33"/>
      <c r="BO112" s="33" t="s">
        <v>197</v>
      </c>
      <c r="BP112" s="33" t="s">
        <v>197</v>
      </c>
      <c r="BQ112" s="33"/>
      <c r="BR112" s="33"/>
      <c r="BS112" s="33"/>
      <c r="BT112" s="33"/>
      <c r="BU112" s="33"/>
      <c r="BV112" s="33"/>
      <c r="BW112" s="33"/>
      <c r="BX112" s="33"/>
      <c r="BY112" s="33"/>
      <c r="BZ112" s="33"/>
      <c r="CA112" s="33" t="s">
        <v>197</v>
      </c>
      <c r="CB112" s="33" t="s">
        <v>197</v>
      </c>
      <c r="CC112" s="33"/>
      <c r="CD112" s="33"/>
      <c r="CE112" s="33"/>
      <c r="CF112" s="33"/>
      <c r="CG112" s="33"/>
      <c r="CH112" s="33"/>
      <c r="CI112" s="33" t="s">
        <v>197</v>
      </c>
      <c r="CJ112" s="33" t="s">
        <v>197</v>
      </c>
      <c r="CK112" s="33" t="s">
        <v>197</v>
      </c>
      <c r="CL112" s="33" t="s">
        <v>197</v>
      </c>
      <c r="CM112" s="33" t="s">
        <v>197</v>
      </c>
      <c r="CN112" s="33" t="s">
        <v>197</v>
      </c>
      <c r="CO112" s="33" t="s">
        <v>197</v>
      </c>
      <c r="CP112" s="33" t="s">
        <v>197</v>
      </c>
      <c r="CQ112" s="33" t="s">
        <v>197</v>
      </c>
      <c r="CR112" s="33" t="s">
        <v>197</v>
      </c>
      <c r="CS112" s="33" t="s">
        <v>197</v>
      </c>
      <c r="CT112" s="33" t="s">
        <v>197</v>
      </c>
      <c r="CU112" s="33" t="s">
        <v>197</v>
      </c>
      <c r="CV112" s="33" t="s">
        <v>197</v>
      </c>
      <c r="CW112" s="33" t="s">
        <v>197</v>
      </c>
      <c r="CX112" s="33" t="s">
        <v>197</v>
      </c>
      <c r="CY112" s="33" t="s">
        <v>197</v>
      </c>
      <c r="CZ112" s="33" t="s">
        <v>197</v>
      </c>
      <c r="DA112" s="33" t="s">
        <v>197</v>
      </c>
      <c r="DB112" s="33" t="s">
        <v>197</v>
      </c>
      <c r="DC112" s="33" t="s">
        <v>197</v>
      </c>
      <c r="DD112" s="33" t="s">
        <v>197</v>
      </c>
      <c r="DE112" s="33" t="s">
        <v>197</v>
      </c>
      <c r="DF112" s="33" t="s">
        <v>197</v>
      </c>
    </row>
    <row r="113" spans="1:110" ht="18.75" hidden="1">
      <c r="A113" s="26" t="s">
        <v>181</v>
      </c>
      <c r="B113" s="31" t="s">
        <v>205</v>
      </c>
      <c r="C113" s="32" t="s">
        <v>205</v>
      </c>
      <c r="D113" s="33"/>
      <c r="E113" s="33" t="s">
        <v>197</v>
      </c>
      <c r="F113" s="33" t="s">
        <v>197</v>
      </c>
      <c r="G113" s="33"/>
      <c r="H113" s="33"/>
      <c r="I113" s="33"/>
      <c r="J113" s="33"/>
      <c r="K113" s="33"/>
      <c r="L113" s="33"/>
      <c r="M113" s="33" t="s">
        <v>197</v>
      </c>
      <c r="N113" s="33" t="s">
        <v>197</v>
      </c>
      <c r="O113" s="33"/>
      <c r="P113" s="33"/>
      <c r="Q113" s="33"/>
      <c r="R113" s="33"/>
      <c r="S113" s="33"/>
      <c r="T113" s="33"/>
      <c r="U113" s="33" t="s">
        <v>197</v>
      </c>
      <c r="V113" s="33" t="s">
        <v>197</v>
      </c>
      <c r="W113" s="33"/>
      <c r="X113" s="33"/>
      <c r="Y113" s="33"/>
      <c r="Z113" s="33"/>
      <c r="AA113" s="33"/>
      <c r="AB113" s="33"/>
      <c r="AC113" s="33" t="s">
        <v>197</v>
      </c>
      <c r="AD113" s="33" t="s">
        <v>197</v>
      </c>
      <c r="AE113" s="33"/>
      <c r="AF113" s="33"/>
      <c r="AG113" s="33"/>
      <c r="AH113" s="33"/>
      <c r="AI113" s="33"/>
      <c r="AJ113" s="33"/>
      <c r="AK113" s="33" t="s">
        <v>197</v>
      </c>
      <c r="AL113" s="33" t="s">
        <v>197</v>
      </c>
      <c r="AM113" s="33" t="s">
        <v>197</v>
      </c>
      <c r="AN113" s="33" t="s">
        <v>197</v>
      </c>
      <c r="AO113" s="33" t="s">
        <v>197</v>
      </c>
      <c r="AP113" s="33" t="s">
        <v>197</v>
      </c>
      <c r="AQ113" s="33" t="s">
        <v>197</v>
      </c>
      <c r="AR113" s="33" t="s">
        <v>197</v>
      </c>
      <c r="AS113" s="33" t="s">
        <v>197</v>
      </c>
      <c r="AT113" s="33" t="s">
        <v>197</v>
      </c>
      <c r="AU113" s="33"/>
      <c r="AV113" s="33"/>
      <c r="AW113" s="33"/>
      <c r="AX113" s="33"/>
      <c r="AY113" s="33"/>
      <c r="AZ113" s="33"/>
      <c r="BA113" s="33"/>
      <c r="BB113" s="33"/>
      <c r="BC113" s="33" t="s">
        <v>197</v>
      </c>
      <c r="BD113" s="33" t="s">
        <v>197</v>
      </c>
      <c r="BE113" s="33"/>
      <c r="BF113" s="33"/>
      <c r="BG113" s="33"/>
      <c r="BH113" s="33"/>
      <c r="BI113" s="33"/>
      <c r="BJ113" s="33"/>
      <c r="BK113" s="33"/>
      <c r="BL113" s="33"/>
      <c r="BM113" s="33"/>
      <c r="BN113" s="33"/>
      <c r="BO113" s="33" t="s">
        <v>197</v>
      </c>
      <c r="BP113" s="33" t="s">
        <v>197</v>
      </c>
      <c r="BQ113" s="33"/>
      <c r="BR113" s="33"/>
      <c r="BS113" s="33"/>
      <c r="BT113" s="33"/>
      <c r="BU113" s="33"/>
      <c r="BV113" s="33"/>
      <c r="BW113" s="33"/>
      <c r="BX113" s="33"/>
      <c r="BY113" s="33"/>
      <c r="BZ113" s="33"/>
      <c r="CA113" s="33" t="s">
        <v>197</v>
      </c>
      <c r="CB113" s="33" t="s">
        <v>197</v>
      </c>
      <c r="CC113" s="33"/>
      <c r="CD113" s="33"/>
      <c r="CE113" s="33"/>
      <c r="CF113" s="33"/>
      <c r="CG113" s="33"/>
      <c r="CH113" s="33"/>
      <c r="CI113" s="33" t="s">
        <v>197</v>
      </c>
      <c r="CJ113" s="33" t="s">
        <v>197</v>
      </c>
      <c r="CK113" s="33" t="s">
        <v>197</v>
      </c>
      <c r="CL113" s="33" t="s">
        <v>197</v>
      </c>
      <c r="CM113" s="33" t="s">
        <v>197</v>
      </c>
      <c r="CN113" s="33" t="s">
        <v>197</v>
      </c>
      <c r="CO113" s="33" t="s">
        <v>197</v>
      </c>
      <c r="CP113" s="33" t="s">
        <v>197</v>
      </c>
      <c r="CQ113" s="33" t="s">
        <v>197</v>
      </c>
      <c r="CR113" s="33" t="s">
        <v>197</v>
      </c>
      <c r="CS113" s="33" t="s">
        <v>197</v>
      </c>
      <c r="CT113" s="33" t="s">
        <v>197</v>
      </c>
      <c r="CU113" s="33" t="s">
        <v>197</v>
      </c>
      <c r="CV113" s="33" t="s">
        <v>197</v>
      </c>
      <c r="CW113" s="33" t="s">
        <v>197</v>
      </c>
      <c r="CX113" s="33" t="s">
        <v>197</v>
      </c>
      <c r="CY113" s="33" t="s">
        <v>197</v>
      </c>
      <c r="CZ113" s="33" t="s">
        <v>197</v>
      </c>
      <c r="DA113" s="33" t="s">
        <v>197</v>
      </c>
      <c r="DB113" s="33" t="s">
        <v>197</v>
      </c>
      <c r="DC113" s="33" t="s">
        <v>197</v>
      </c>
      <c r="DD113" s="33" t="s">
        <v>197</v>
      </c>
      <c r="DE113" s="33" t="s">
        <v>197</v>
      </c>
      <c r="DF113" s="33" t="s">
        <v>197</v>
      </c>
    </row>
    <row r="114" spans="1:110" ht="56.25">
      <c r="A114" s="19"/>
      <c r="B114" s="31" t="s">
        <v>257</v>
      </c>
      <c r="C114" s="32" t="s">
        <v>258</v>
      </c>
      <c r="D114" s="33" t="s">
        <v>178</v>
      </c>
      <c r="E114" s="33">
        <v>0</v>
      </c>
      <c r="F114" s="33">
        <v>0</v>
      </c>
      <c r="G114" s="33">
        <v>0</v>
      </c>
      <c r="H114" s="33">
        <v>0</v>
      </c>
      <c r="I114" s="33">
        <v>0</v>
      </c>
      <c r="J114" s="33">
        <v>0</v>
      </c>
      <c r="K114" s="33">
        <v>0</v>
      </c>
      <c r="L114" s="33">
        <v>0</v>
      </c>
      <c r="M114" s="33">
        <v>0</v>
      </c>
      <c r="N114" s="33">
        <v>0</v>
      </c>
      <c r="O114" s="33">
        <v>0</v>
      </c>
      <c r="P114" s="33">
        <v>0</v>
      </c>
      <c r="Q114" s="33">
        <v>0</v>
      </c>
      <c r="R114" s="33">
        <v>0</v>
      </c>
      <c r="S114" s="33">
        <v>0</v>
      </c>
      <c r="T114" s="33">
        <v>0</v>
      </c>
      <c r="U114" s="33">
        <v>0</v>
      </c>
      <c r="V114" s="33">
        <v>0</v>
      </c>
      <c r="W114" s="33">
        <v>0</v>
      </c>
      <c r="X114" s="33">
        <v>0</v>
      </c>
      <c r="Y114" s="33">
        <v>0</v>
      </c>
      <c r="Z114" s="33">
        <v>0</v>
      </c>
      <c r="AA114" s="33">
        <v>0</v>
      </c>
      <c r="AB114" s="33">
        <v>0</v>
      </c>
      <c r="AC114" s="33">
        <v>0</v>
      </c>
      <c r="AD114" s="33">
        <v>0</v>
      </c>
      <c r="AE114" s="33">
        <v>0</v>
      </c>
      <c r="AF114" s="33">
        <v>0</v>
      </c>
      <c r="AG114" s="33">
        <v>0</v>
      </c>
      <c r="AH114" s="33">
        <v>0</v>
      </c>
      <c r="AI114" s="33">
        <v>0</v>
      </c>
      <c r="AJ114" s="33">
        <v>0</v>
      </c>
      <c r="AK114" s="33">
        <v>0</v>
      </c>
      <c r="AL114" s="33">
        <v>0</v>
      </c>
      <c r="AM114" s="33">
        <v>0</v>
      </c>
      <c r="AN114" s="33">
        <v>0</v>
      </c>
      <c r="AO114" s="33">
        <v>0</v>
      </c>
      <c r="AP114" s="33">
        <v>0</v>
      </c>
      <c r="AQ114" s="33">
        <v>0</v>
      </c>
      <c r="AR114" s="33">
        <v>0</v>
      </c>
      <c r="AS114" s="33">
        <v>0</v>
      </c>
      <c r="AT114" s="33">
        <v>0</v>
      </c>
      <c r="AU114" s="33">
        <v>0</v>
      </c>
      <c r="AV114" s="33">
        <v>0</v>
      </c>
      <c r="AW114" s="33">
        <v>0</v>
      </c>
      <c r="AX114" s="33">
        <v>0</v>
      </c>
      <c r="AY114" s="33">
        <v>0</v>
      </c>
      <c r="AZ114" s="33">
        <v>0</v>
      </c>
      <c r="BA114" s="33">
        <v>0</v>
      </c>
      <c r="BB114" s="33">
        <v>0</v>
      </c>
      <c r="BC114" s="33">
        <v>0</v>
      </c>
      <c r="BD114" s="33">
        <v>0</v>
      </c>
      <c r="BE114" s="33">
        <v>0</v>
      </c>
      <c r="BF114" s="33">
        <v>0</v>
      </c>
      <c r="BG114" s="33">
        <v>0</v>
      </c>
      <c r="BH114" s="33">
        <v>0</v>
      </c>
      <c r="BI114" s="33">
        <v>0</v>
      </c>
      <c r="BJ114" s="33">
        <v>0</v>
      </c>
      <c r="BK114" s="33">
        <v>0</v>
      </c>
      <c r="BL114" s="33">
        <v>0</v>
      </c>
      <c r="BM114" s="33">
        <v>0</v>
      </c>
      <c r="BN114" s="33">
        <v>0</v>
      </c>
      <c r="BO114" s="33">
        <v>0</v>
      </c>
      <c r="BP114" s="33">
        <v>0</v>
      </c>
      <c r="BQ114" s="33">
        <v>0</v>
      </c>
      <c r="BR114" s="33">
        <v>0</v>
      </c>
      <c r="BS114" s="33">
        <v>0</v>
      </c>
      <c r="BT114" s="33">
        <v>0</v>
      </c>
      <c r="BU114" s="33">
        <v>0</v>
      </c>
      <c r="BV114" s="33">
        <v>0</v>
      </c>
      <c r="BW114" s="33">
        <v>0</v>
      </c>
      <c r="BX114" s="33">
        <v>0</v>
      </c>
      <c r="BY114" s="33">
        <v>0</v>
      </c>
      <c r="BZ114" s="33">
        <v>0</v>
      </c>
      <c r="CA114" s="33">
        <v>0</v>
      </c>
      <c r="CB114" s="33">
        <v>0</v>
      </c>
      <c r="CC114" s="33">
        <v>0</v>
      </c>
      <c r="CD114" s="33">
        <v>0</v>
      </c>
      <c r="CE114" s="33">
        <v>0</v>
      </c>
      <c r="CF114" s="33">
        <v>0</v>
      </c>
      <c r="CG114" s="33">
        <v>0</v>
      </c>
      <c r="CH114" s="33">
        <v>0</v>
      </c>
      <c r="CI114" s="33" t="s">
        <v>197</v>
      </c>
      <c r="CJ114" s="33" t="s">
        <v>197</v>
      </c>
      <c r="CK114" s="33">
        <v>0</v>
      </c>
      <c r="CL114" s="33">
        <v>0</v>
      </c>
      <c r="CM114" s="33">
        <v>0</v>
      </c>
      <c r="CN114" s="33">
        <v>0</v>
      </c>
      <c r="CO114" s="33" t="s">
        <v>197</v>
      </c>
      <c r="CP114" s="33" t="s">
        <v>197</v>
      </c>
      <c r="CQ114" s="33" t="s">
        <v>197</v>
      </c>
      <c r="CR114" s="33" t="s">
        <v>197</v>
      </c>
      <c r="CS114" s="33" t="s">
        <v>197</v>
      </c>
      <c r="CT114" s="33" t="s">
        <v>197</v>
      </c>
      <c r="CU114" s="33">
        <v>0</v>
      </c>
      <c r="CV114" s="33">
        <v>0</v>
      </c>
      <c r="CW114" s="33">
        <v>0</v>
      </c>
      <c r="CX114" s="33">
        <v>0</v>
      </c>
      <c r="CY114" s="33">
        <v>0</v>
      </c>
      <c r="CZ114" s="33">
        <v>0</v>
      </c>
      <c r="DA114" s="33">
        <v>0</v>
      </c>
      <c r="DB114" s="33">
        <v>0</v>
      </c>
      <c r="DC114" s="33">
        <v>0</v>
      </c>
      <c r="DD114" s="33">
        <v>0</v>
      </c>
      <c r="DE114" s="33">
        <v>0</v>
      </c>
      <c r="DF114" s="33">
        <v>0</v>
      </c>
    </row>
    <row r="115" spans="1:110" ht="18.75" hidden="1">
      <c r="A115" s="26" t="s">
        <v>181</v>
      </c>
      <c r="B115" s="31" t="s">
        <v>257</v>
      </c>
      <c r="C115" s="40" t="s">
        <v>204</v>
      </c>
      <c r="D115" s="33"/>
      <c r="E115" s="33" t="s">
        <v>197</v>
      </c>
      <c r="F115" s="33" t="s">
        <v>197</v>
      </c>
      <c r="G115" s="33"/>
      <c r="H115" s="33"/>
      <c r="I115" s="33"/>
      <c r="J115" s="33"/>
      <c r="K115" s="33"/>
      <c r="L115" s="33"/>
      <c r="M115" s="33" t="s">
        <v>197</v>
      </c>
      <c r="N115" s="33" t="s">
        <v>197</v>
      </c>
      <c r="O115" s="33"/>
      <c r="P115" s="33"/>
      <c r="Q115" s="33"/>
      <c r="R115" s="33"/>
      <c r="S115" s="33"/>
      <c r="T115" s="33"/>
      <c r="U115" s="33" t="s">
        <v>197</v>
      </c>
      <c r="V115" s="33" t="s">
        <v>197</v>
      </c>
      <c r="W115" s="33"/>
      <c r="X115" s="33"/>
      <c r="Y115" s="33"/>
      <c r="Z115" s="33"/>
      <c r="AA115" s="33"/>
      <c r="AB115" s="33"/>
      <c r="AC115" s="33" t="s">
        <v>197</v>
      </c>
      <c r="AD115" s="33" t="s">
        <v>197</v>
      </c>
      <c r="AE115" s="33"/>
      <c r="AF115" s="33"/>
      <c r="AG115" s="33"/>
      <c r="AH115" s="33"/>
      <c r="AI115" s="33"/>
      <c r="AJ115" s="33"/>
      <c r="AK115" s="33" t="s">
        <v>197</v>
      </c>
      <c r="AL115" s="33" t="s">
        <v>197</v>
      </c>
      <c r="AM115" s="33" t="s">
        <v>197</v>
      </c>
      <c r="AN115" s="33" t="s">
        <v>197</v>
      </c>
      <c r="AO115" s="33" t="s">
        <v>197</v>
      </c>
      <c r="AP115" s="33" t="s">
        <v>197</v>
      </c>
      <c r="AQ115" s="33" t="s">
        <v>197</v>
      </c>
      <c r="AR115" s="33" t="s">
        <v>197</v>
      </c>
      <c r="AS115" s="33" t="s">
        <v>197</v>
      </c>
      <c r="AT115" s="33" t="s">
        <v>197</v>
      </c>
      <c r="AU115" s="33"/>
      <c r="AV115" s="33"/>
      <c r="AW115" s="33"/>
      <c r="AX115" s="33"/>
      <c r="AY115" s="33"/>
      <c r="AZ115" s="33"/>
      <c r="BA115" s="33"/>
      <c r="BB115" s="33"/>
      <c r="BC115" s="33" t="s">
        <v>197</v>
      </c>
      <c r="BD115" s="33" t="s">
        <v>197</v>
      </c>
      <c r="BE115" s="33"/>
      <c r="BF115" s="33"/>
      <c r="BG115" s="33"/>
      <c r="BH115" s="33"/>
      <c r="BI115" s="33"/>
      <c r="BJ115" s="33"/>
      <c r="BK115" s="33"/>
      <c r="BL115" s="33"/>
      <c r="BM115" s="33"/>
      <c r="BN115" s="33"/>
      <c r="BO115" s="33" t="s">
        <v>197</v>
      </c>
      <c r="BP115" s="33" t="s">
        <v>197</v>
      </c>
      <c r="BQ115" s="33"/>
      <c r="BR115" s="33"/>
      <c r="BS115" s="33"/>
      <c r="BT115" s="33"/>
      <c r="BU115" s="33"/>
      <c r="BV115" s="33"/>
      <c r="BW115" s="33"/>
      <c r="BX115" s="33"/>
      <c r="BY115" s="33"/>
      <c r="BZ115" s="33"/>
      <c r="CA115" s="33" t="s">
        <v>197</v>
      </c>
      <c r="CB115" s="33" t="s">
        <v>197</v>
      </c>
      <c r="CC115" s="33"/>
      <c r="CD115" s="33"/>
      <c r="CE115" s="33"/>
      <c r="CF115" s="33"/>
      <c r="CG115" s="33"/>
      <c r="CH115" s="33"/>
      <c r="CI115" s="33" t="s">
        <v>197</v>
      </c>
      <c r="CJ115" s="33" t="s">
        <v>197</v>
      </c>
      <c r="CK115" s="33" t="s">
        <v>197</v>
      </c>
      <c r="CL115" s="33" t="s">
        <v>197</v>
      </c>
      <c r="CM115" s="33" t="s">
        <v>197</v>
      </c>
      <c r="CN115" s="33" t="s">
        <v>197</v>
      </c>
      <c r="CO115" s="33" t="s">
        <v>197</v>
      </c>
      <c r="CP115" s="33" t="s">
        <v>197</v>
      </c>
      <c r="CQ115" s="33" t="s">
        <v>197</v>
      </c>
      <c r="CR115" s="33" t="s">
        <v>197</v>
      </c>
      <c r="CS115" s="33" t="s">
        <v>197</v>
      </c>
      <c r="CT115" s="33" t="s">
        <v>197</v>
      </c>
      <c r="CU115" s="33" t="s">
        <v>197</v>
      </c>
      <c r="CV115" s="33" t="s">
        <v>197</v>
      </c>
      <c r="CW115" s="33" t="s">
        <v>197</v>
      </c>
      <c r="CX115" s="33" t="s">
        <v>197</v>
      </c>
      <c r="CY115" s="33" t="s">
        <v>197</v>
      </c>
      <c r="CZ115" s="33" t="s">
        <v>197</v>
      </c>
      <c r="DA115" s="33" t="s">
        <v>197</v>
      </c>
      <c r="DB115" s="33" t="s">
        <v>197</v>
      </c>
      <c r="DC115" s="33" t="s">
        <v>197</v>
      </c>
      <c r="DD115" s="33" t="s">
        <v>197</v>
      </c>
      <c r="DE115" s="33" t="s">
        <v>197</v>
      </c>
      <c r="DF115" s="33" t="s">
        <v>197</v>
      </c>
    </row>
    <row r="116" spans="1:110" ht="18.75" hidden="1">
      <c r="A116" s="26" t="s">
        <v>181</v>
      </c>
      <c r="B116" s="31" t="s">
        <v>257</v>
      </c>
      <c r="C116" s="40" t="s">
        <v>204</v>
      </c>
      <c r="D116" s="33"/>
      <c r="E116" s="33" t="s">
        <v>197</v>
      </c>
      <c r="F116" s="33" t="s">
        <v>197</v>
      </c>
      <c r="G116" s="33"/>
      <c r="H116" s="33"/>
      <c r="I116" s="33"/>
      <c r="J116" s="33"/>
      <c r="K116" s="33"/>
      <c r="L116" s="33"/>
      <c r="M116" s="33" t="s">
        <v>197</v>
      </c>
      <c r="N116" s="33" t="s">
        <v>197</v>
      </c>
      <c r="O116" s="33"/>
      <c r="P116" s="33"/>
      <c r="Q116" s="33"/>
      <c r="R116" s="33"/>
      <c r="S116" s="33"/>
      <c r="T116" s="33"/>
      <c r="U116" s="33" t="s">
        <v>197</v>
      </c>
      <c r="V116" s="33" t="s">
        <v>197</v>
      </c>
      <c r="W116" s="33"/>
      <c r="X116" s="33"/>
      <c r="Y116" s="33"/>
      <c r="Z116" s="33"/>
      <c r="AA116" s="33"/>
      <c r="AB116" s="33"/>
      <c r="AC116" s="33" t="s">
        <v>197</v>
      </c>
      <c r="AD116" s="33" t="s">
        <v>197</v>
      </c>
      <c r="AE116" s="33"/>
      <c r="AF116" s="33"/>
      <c r="AG116" s="33"/>
      <c r="AH116" s="33"/>
      <c r="AI116" s="33"/>
      <c r="AJ116" s="33"/>
      <c r="AK116" s="33" t="s">
        <v>197</v>
      </c>
      <c r="AL116" s="33" t="s">
        <v>197</v>
      </c>
      <c r="AM116" s="33" t="s">
        <v>197</v>
      </c>
      <c r="AN116" s="33" t="s">
        <v>197</v>
      </c>
      <c r="AO116" s="33" t="s">
        <v>197</v>
      </c>
      <c r="AP116" s="33" t="s">
        <v>197</v>
      </c>
      <c r="AQ116" s="33" t="s">
        <v>197</v>
      </c>
      <c r="AR116" s="33" t="s">
        <v>197</v>
      </c>
      <c r="AS116" s="33" t="s">
        <v>197</v>
      </c>
      <c r="AT116" s="33" t="s">
        <v>197</v>
      </c>
      <c r="AU116" s="33"/>
      <c r="AV116" s="33"/>
      <c r="AW116" s="33"/>
      <c r="AX116" s="33"/>
      <c r="AY116" s="33"/>
      <c r="AZ116" s="33"/>
      <c r="BA116" s="33"/>
      <c r="BB116" s="33"/>
      <c r="BC116" s="33" t="s">
        <v>197</v>
      </c>
      <c r="BD116" s="33" t="s">
        <v>197</v>
      </c>
      <c r="BE116" s="33"/>
      <c r="BF116" s="33"/>
      <c r="BG116" s="33"/>
      <c r="BH116" s="33"/>
      <c r="BI116" s="33"/>
      <c r="BJ116" s="33"/>
      <c r="BK116" s="33"/>
      <c r="BL116" s="33"/>
      <c r="BM116" s="33"/>
      <c r="BN116" s="33"/>
      <c r="BO116" s="33" t="s">
        <v>197</v>
      </c>
      <c r="BP116" s="33" t="s">
        <v>197</v>
      </c>
      <c r="BQ116" s="33"/>
      <c r="BR116" s="33"/>
      <c r="BS116" s="33"/>
      <c r="BT116" s="33"/>
      <c r="BU116" s="33"/>
      <c r="BV116" s="33"/>
      <c r="BW116" s="33"/>
      <c r="BX116" s="33"/>
      <c r="BY116" s="33"/>
      <c r="BZ116" s="33"/>
      <c r="CA116" s="33" t="s">
        <v>197</v>
      </c>
      <c r="CB116" s="33" t="s">
        <v>197</v>
      </c>
      <c r="CC116" s="33"/>
      <c r="CD116" s="33"/>
      <c r="CE116" s="33"/>
      <c r="CF116" s="33"/>
      <c r="CG116" s="33"/>
      <c r="CH116" s="33"/>
      <c r="CI116" s="33" t="s">
        <v>197</v>
      </c>
      <c r="CJ116" s="33" t="s">
        <v>197</v>
      </c>
      <c r="CK116" s="33" t="s">
        <v>197</v>
      </c>
      <c r="CL116" s="33" t="s">
        <v>197</v>
      </c>
      <c r="CM116" s="33" t="s">
        <v>197</v>
      </c>
      <c r="CN116" s="33" t="s">
        <v>197</v>
      </c>
      <c r="CO116" s="33" t="s">
        <v>197</v>
      </c>
      <c r="CP116" s="33" t="s">
        <v>197</v>
      </c>
      <c r="CQ116" s="33" t="s">
        <v>197</v>
      </c>
      <c r="CR116" s="33" t="s">
        <v>197</v>
      </c>
      <c r="CS116" s="33" t="s">
        <v>197</v>
      </c>
      <c r="CT116" s="33" t="s">
        <v>197</v>
      </c>
      <c r="CU116" s="33" t="s">
        <v>197</v>
      </c>
      <c r="CV116" s="33" t="s">
        <v>197</v>
      </c>
      <c r="CW116" s="33" t="s">
        <v>197</v>
      </c>
      <c r="CX116" s="33" t="s">
        <v>197</v>
      </c>
      <c r="CY116" s="33" t="s">
        <v>197</v>
      </c>
      <c r="CZ116" s="33" t="s">
        <v>197</v>
      </c>
      <c r="DA116" s="33" t="s">
        <v>197</v>
      </c>
      <c r="DB116" s="33" t="s">
        <v>197</v>
      </c>
      <c r="DC116" s="33" t="s">
        <v>197</v>
      </c>
      <c r="DD116" s="33" t="s">
        <v>197</v>
      </c>
      <c r="DE116" s="33" t="s">
        <v>197</v>
      </c>
      <c r="DF116" s="33" t="s">
        <v>197</v>
      </c>
    </row>
    <row r="117" spans="1:110" ht="18.75" hidden="1">
      <c r="A117" s="26" t="s">
        <v>181</v>
      </c>
      <c r="B117" s="31" t="s">
        <v>205</v>
      </c>
      <c r="C117" s="32" t="s">
        <v>205</v>
      </c>
      <c r="D117" s="33"/>
      <c r="E117" s="33" t="s">
        <v>197</v>
      </c>
      <c r="F117" s="33" t="s">
        <v>197</v>
      </c>
      <c r="G117" s="33"/>
      <c r="H117" s="33"/>
      <c r="I117" s="33"/>
      <c r="J117" s="33"/>
      <c r="K117" s="33"/>
      <c r="L117" s="33"/>
      <c r="M117" s="33" t="s">
        <v>197</v>
      </c>
      <c r="N117" s="33" t="s">
        <v>197</v>
      </c>
      <c r="O117" s="33"/>
      <c r="P117" s="33"/>
      <c r="Q117" s="33"/>
      <c r="R117" s="33"/>
      <c r="S117" s="33"/>
      <c r="T117" s="33"/>
      <c r="U117" s="33" t="s">
        <v>197</v>
      </c>
      <c r="V117" s="33" t="s">
        <v>197</v>
      </c>
      <c r="W117" s="33"/>
      <c r="X117" s="33"/>
      <c r="Y117" s="33"/>
      <c r="Z117" s="33"/>
      <c r="AA117" s="33"/>
      <c r="AB117" s="33"/>
      <c r="AC117" s="33" t="s">
        <v>197</v>
      </c>
      <c r="AD117" s="33" t="s">
        <v>197</v>
      </c>
      <c r="AE117" s="33"/>
      <c r="AF117" s="33"/>
      <c r="AG117" s="33"/>
      <c r="AH117" s="33"/>
      <c r="AI117" s="33"/>
      <c r="AJ117" s="33"/>
      <c r="AK117" s="33" t="s">
        <v>197</v>
      </c>
      <c r="AL117" s="33" t="s">
        <v>197</v>
      </c>
      <c r="AM117" s="33" t="s">
        <v>197</v>
      </c>
      <c r="AN117" s="33" t="s">
        <v>197</v>
      </c>
      <c r="AO117" s="33" t="s">
        <v>197</v>
      </c>
      <c r="AP117" s="33" t="s">
        <v>197</v>
      </c>
      <c r="AQ117" s="33" t="s">
        <v>197</v>
      </c>
      <c r="AR117" s="33" t="s">
        <v>197</v>
      </c>
      <c r="AS117" s="33" t="s">
        <v>197</v>
      </c>
      <c r="AT117" s="33" t="s">
        <v>197</v>
      </c>
      <c r="AU117" s="33"/>
      <c r="AV117" s="33"/>
      <c r="AW117" s="33"/>
      <c r="AX117" s="33"/>
      <c r="AY117" s="33"/>
      <c r="AZ117" s="33"/>
      <c r="BA117" s="33"/>
      <c r="BB117" s="33"/>
      <c r="BC117" s="33" t="s">
        <v>197</v>
      </c>
      <c r="BD117" s="33" t="s">
        <v>197</v>
      </c>
      <c r="BE117" s="33"/>
      <c r="BF117" s="33"/>
      <c r="BG117" s="33"/>
      <c r="BH117" s="33"/>
      <c r="BI117" s="33"/>
      <c r="BJ117" s="33"/>
      <c r="BK117" s="33"/>
      <c r="BL117" s="33"/>
      <c r="BM117" s="33"/>
      <c r="BN117" s="33"/>
      <c r="BO117" s="33" t="s">
        <v>197</v>
      </c>
      <c r="BP117" s="33" t="s">
        <v>197</v>
      </c>
      <c r="BQ117" s="33"/>
      <c r="BR117" s="33"/>
      <c r="BS117" s="33"/>
      <c r="BT117" s="33"/>
      <c r="BU117" s="33"/>
      <c r="BV117" s="33"/>
      <c r="BW117" s="33"/>
      <c r="BX117" s="33"/>
      <c r="BY117" s="33"/>
      <c r="BZ117" s="33"/>
      <c r="CA117" s="33" t="s">
        <v>197</v>
      </c>
      <c r="CB117" s="33" t="s">
        <v>197</v>
      </c>
      <c r="CC117" s="33"/>
      <c r="CD117" s="33"/>
      <c r="CE117" s="33"/>
      <c r="CF117" s="33"/>
      <c r="CG117" s="33"/>
      <c r="CH117" s="33"/>
      <c r="CI117" s="33" t="s">
        <v>197</v>
      </c>
      <c r="CJ117" s="33" t="s">
        <v>197</v>
      </c>
      <c r="CK117" s="33" t="s">
        <v>197</v>
      </c>
      <c r="CL117" s="33" t="s">
        <v>197</v>
      </c>
      <c r="CM117" s="33" t="s">
        <v>197</v>
      </c>
      <c r="CN117" s="33" t="s">
        <v>197</v>
      </c>
      <c r="CO117" s="33" t="s">
        <v>197</v>
      </c>
      <c r="CP117" s="33" t="s">
        <v>197</v>
      </c>
      <c r="CQ117" s="33" t="s">
        <v>197</v>
      </c>
      <c r="CR117" s="33" t="s">
        <v>197</v>
      </c>
      <c r="CS117" s="33" t="s">
        <v>197</v>
      </c>
      <c r="CT117" s="33" t="s">
        <v>197</v>
      </c>
      <c r="CU117" s="33" t="s">
        <v>197</v>
      </c>
      <c r="CV117" s="33" t="s">
        <v>197</v>
      </c>
      <c r="CW117" s="33" t="s">
        <v>197</v>
      </c>
      <c r="CX117" s="33" t="s">
        <v>197</v>
      </c>
      <c r="CY117" s="33" t="s">
        <v>197</v>
      </c>
      <c r="CZ117" s="33" t="s">
        <v>197</v>
      </c>
      <c r="DA117" s="33" t="s">
        <v>197</v>
      </c>
      <c r="DB117" s="33" t="s">
        <v>197</v>
      </c>
      <c r="DC117" s="33" t="s">
        <v>197</v>
      </c>
      <c r="DD117" s="33" t="s">
        <v>197</v>
      </c>
      <c r="DE117" s="33" t="s">
        <v>197</v>
      </c>
      <c r="DF117" s="33" t="s">
        <v>197</v>
      </c>
    </row>
    <row r="118" spans="1:110" ht="56.25">
      <c r="A118" s="19"/>
      <c r="B118" s="31" t="s">
        <v>259</v>
      </c>
      <c r="C118" s="32" t="s">
        <v>260</v>
      </c>
      <c r="D118" s="33" t="s">
        <v>178</v>
      </c>
      <c r="E118" s="33">
        <v>0</v>
      </c>
      <c r="F118" s="33">
        <v>0</v>
      </c>
      <c r="G118" s="33">
        <v>0</v>
      </c>
      <c r="H118" s="33">
        <v>0</v>
      </c>
      <c r="I118" s="33">
        <v>0</v>
      </c>
      <c r="J118" s="33">
        <v>0</v>
      </c>
      <c r="K118" s="33">
        <v>0</v>
      </c>
      <c r="L118" s="33">
        <v>0</v>
      </c>
      <c r="M118" s="33">
        <v>0</v>
      </c>
      <c r="N118" s="33">
        <v>0</v>
      </c>
      <c r="O118" s="33">
        <v>0</v>
      </c>
      <c r="P118" s="33">
        <v>0</v>
      </c>
      <c r="Q118" s="33">
        <v>0</v>
      </c>
      <c r="R118" s="33">
        <v>0</v>
      </c>
      <c r="S118" s="33">
        <v>0</v>
      </c>
      <c r="T118" s="33">
        <v>0</v>
      </c>
      <c r="U118" s="33">
        <v>0</v>
      </c>
      <c r="V118" s="33">
        <v>0</v>
      </c>
      <c r="W118" s="33">
        <v>0</v>
      </c>
      <c r="X118" s="33">
        <v>0</v>
      </c>
      <c r="Y118" s="33">
        <v>0</v>
      </c>
      <c r="Z118" s="33">
        <v>0</v>
      </c>
      <c r="AA118" s="33">
        <v>0</v>
      </c>
      <c r="AB118" s="33">
        <v>0</v>
      </c>
      <c r="AC118" s="33">
        <v>0</v>
      </c>
      <c r="AD118" s="33">
        <v>0</v>
      </c>
      <c r="AE118" s="33">
        <v>0</v>
      </c>
      <c r="AF118" s="33">
        <v>0</v>
      </c>
      <c r="AG118" s="33">
        <v>0</v>
      </c>
      <c r="AH118" s="33">
        <v>0</v>
      </c>
      <c r="AI118" s="33">
        <v>0</v>
      </c>
      <c r="AJ118" s="33">
        <v>0</v>
      </c>
      <c r="AK118" s="33">
        <v>0</v>
      </c>
      <c r="AL118" s="33">
        <v>0</v>
      </c>
      <c r="AM118" s="33">
        <v>0</v>
      </c>
      <c r="AN118" s="33">
        <v>0</v>
      </c>
      <c r="AO118" s="33">
        <v>0</v>
      </c>
      <c r="AP118" s="33">
        <v>0</v>
      </c>
      <c r="AQ118" s="33">
        <v>0</v>
      </c>
      <c r="AR118" s="33">
        <v>0</v>
      </c>
      <c r="AS118" s="33">
        <v>0</v>
      </c>
      <c r="AT118" s="33">
        <v>0</v>
      </c>
      <c r="AU118" s="33">
        <v>0</v>
      </c>
      <c r="AV118" s="33">
        <v>0</v>
      </c>
      <c r="AW118" s="33">
        <v>0</v>
      </c>
      <c r="AX118" s="33">
        <v>0</v>
      </c>
      <c r="AY118" s="33">
        <v>0</v>
      </c>
      <c r="AZ118" s="33">
        <v>0</v>
      </c>
      <c r="BA118" s="33">
        <v>0</v>
      </c>
      <c r="BB118" s="33">
        <v>0</v>
      </c>
      <c r="BC118" s="33">
        <v>0</v>
      </c>
      <c r="BD118" s="33">
        <v>0</v>
      </c>
      <c r="BE118" s="33">
        <v>0</v>
      </c>
      <c r="BF118" s="33">
        <v>0</v>
      </c>
      <c r="BG118" s="33">
        <v>0</v>
      </c>
      <c r="BH118" s="33">
        <v>0</v>
      </c>
      <c r="BI118" s="33">
        <v>0</v>
      </c>
      <c r="BJ118" s="33">
        <v>0</v>
      </c>
      <c r="BK118" s="33">
        <v>0</v>
      </c>
      <c r="BL118" s="33">
        <v>0</v>
      </c>
      <c r="BM118" s="33">
        <v>0</v>
      </c>
      <c r="BN118" s="33">
        <v>0</v>
      </c>
      <c r="BO118" s="33">
        <v>0</v>
      </c>
      <c r="BP118" s="33">
        <v>0</v>
      </c>
      <c r="BQ118" s="33">
        <v>0</v>
      </c>
      <c r="BR118" s="33">
        <v>0</v>
      </c>
      <c r="BS118" s="33">
        <v>0</v>
      </c>
      <c r="BT118" s="33">
        <v>0</v>
      </c>
      <c r="BU118" s="33">
        <v>0</v>
      </c>
      <c r="BV118" s="33">
        <v>0</v>
      </c>
      <c r="BW118" s="33">
        <v>0</v>
      </c>
      <c r="BX118" s="33">
        <v>0</v>
      </c>
      <c r="BY118" s="33">
        <v>0</v>
      </c>
      <c r="BZ118" s="33">
        <v>0</v>
      </c>
      <c r="CA118" s="33">
        <v>0</v>
      </c>
      <c r="CB118" s="33">
        <v>0</v>
      </c>
      <c r="CC118" s="33">
        <v>0</v>
      </c>
      <c r="CD118" s="33">
        <v>0</v>
      </c>
      <c r="CE118" s="33">
        <v>0</v>
      </c>
      <c r="CF118" s="33">
        <v>0</v>
      </c>
      <c r="CG118" s="33">
        <v>0</v>
      </c>
      <c r="CH118" s="33">
        <v>0</v>
      </c>
      <c r="CI118" s="33" t="s">
        <v>197</v>
      </c>
      <c r="CJ118" s="33" t="s">
        <v>197</v>
      </c>
      <c r="CK118" s="33">
        <v>0</v>
      </c>
      <c r="CL118" s="33">
        <v>0</v>
      </c>
      <c r="CM118" s="33">
        <v>0</v>
      </c>
      <c r="CN118" s="33">
        <v>0</v>
      </c>
      <c r="CO118" s="33" t="s">
        <v>197</v>
      </c>
      <c r="CP118" s="33" t="s">
        <v>197</v>
      </c>
      <c r="CQ118" s="33" t="s">
        <v>197</v>
      </c>
      <c r="CR118" s="33" t="s">
        <v>197</v>
      </c>
      <c r="CS118" s="33" t="s">
        <v>197</v>
      </c>
      <c r="CT118" s="33" t="s">
        <v>197</v>
      </c>
      <c r="CU118" s="33">
        <v>0</v>
      </c>
      <c r="CV118" s="33">
        <v>0</v>
      </c>
      <c r="CW118" s="33">
        <v>0</v>
      </c>
      <c r="CX118" s="33">
        <v>0</v>
      </c>
      <c r="CY118" s="33">
        <v>0</v>
      </c>
      <c r="CZ118" s="33">
        <v>0</v>
      </c>
      <c r="DA118" s="33">
        <v>0</v>
      </c>
      <c r="DB118" s="33">
        <v>0</v>
      </c>
      <c r="DC118" s="33">
        <v>0</v>
      </c>
      <c r="DD118" s="33">
        <v>0</v>
      </c>
      <c r="DE118" s="33">
        <v>0</v>
      </c>
      <c r="DF118" s="33">
        <v>0</v>
      </c>
    </row>
    <row r="119" spans="1:110" ht="18.75" hidden="1">
      <c r="A119" s="26" t="s">
        <v>181</v>
      </c>
      <c r="B119" s="31" t="s">
        <v>259</v>
      </c>
      <c r="C119" s="40" t="s">
        <v>204</v>
      </c>
      <c r="D119" s="33"/>
      <c r="E119" s="33" t="s">
        <v>197</v>
      </c>
      <c r="F119" s="33" t="s">
        <v>197</v>
      </c>
      <c r="G119" s="33"/>
      <c r="H119" s="33"/>
      <c r="I119" s="33"/>
      <c r="J119" s="33"/>
      <c r="K119" s="33"/>
      <c r="L119" s="33"/>
      <c r="M119" s="33" t="s">
        <v>197</v>
      </c>
      <c r="N119" s="33" t="s">
        <v>197</v>
      </c>
      <c r="O119" s="33"/>
      <c r="P119" s="33"/>
      <c r="Q119" s="33"/>
      <c r="R119" s="33"/>
      <c r="S119" s="33"/>
      <c r="T119" s="33"/>
      <c r="U119" s="33" t="s">
        <v>197</v>
      </c>
      <c r="V119" s="33" t="s">
        <v>197</v>
      </c>
      <c r="W119" s="33"/>
      <c r="X119" s="33"/>
      <c r="Y119" s="33"/>
      <c r="Z119" s="33"/>
      <c r="AA119" s="33"/>
      <c r="AB119" s="33"/>
      <c r="AC119" s="33" t="s">
        <v>197</v>
      </c>
      <c r="AD119" s="33" t="s">
        <v>197</v>
      </c>
      <c r="AE119" s="33"/>
      <c r="AF119" s="33"/>
      <c r="AG119" s="33"/>
      <c r="AH119" s="33"/>
      <c r="AI119" s="33"/>
      <c r="AJ119" s="33"/>
      <c r="AK119" s="33" t="s">
        <v>197</v>
      </c>
      <c r="AL119" s="33" t="s">
        <v>197</v>
      </c>
      <c r="AM119" s="33" t="s">
        <v>197</v>
      </c>
      <c r="AN119" s="33" t="s">
        <v>197</v>
      </c>
      <c r="AO119" s="33" t="s">
        <v>197</v>
      </c>
      <c r="AP119" s="33" t="s">
        <v>197</v>
      </c>
      <c r="AQ119" s="33" t="s">
        <v>197</v>
      </c>
      <c r="AR119" s="33" t="s">
        <v>197</v>
      </c>
      <c r="AS119" s="33" t="s">
        <v>197</v>
      </c>
      <c r="AT119" s="33" t="s">
        <v>197</v>
      </c>
      <c r="AU119" s="33"/>
      <c r="AV119" s="33"/>
      <c r="AW119" s="33"/>
      <c r="AX119" s="33"/>
      <c r="AY119" s="33"/>
      <c r="AZ119" s="33"/>
      <c r="BA119" s="33"/>
      <c r="BB119" s="33"/>
      <c r="BC119" s="33" t="s">
        <v>197</v>
      </c>
      <c r="BD119" s="33" t="s">
        <v>197</v>
      </c>
      <c r="BE119" s="33"/>
      <c r="BF119" s="33"/>
      <c r="BG119" s="33"/>
      <c r="BH119" s="33"/>
      <c r="BI119" s="33"/>
      <c r="BJ119" s="33"/>
      <c r="BK119" s="33"/>
      <c r="BL119" s="33"/>
      <c r="BM119" s="33"/>
      <c r="BN119" s="33"/>
      <c r="BO119" s="33" t="s">
        <v>197</v>
      </c>
      <c r="BP119" s="33" t="s">
        <v>197</v>
      </c>
      <c r="BQ119" s="33"/>
      <c r="BR119" s="33"/>
      <c r="BS119" s="33"/>
      <c r="BT119" s="33"/>
      <c r="BU119" s="33"/>
      <c r="BV119" s="33"/>
      <c r="BW119" s="33"/>
      <c r="BX119" s="33"/>
      <c r="BY119" s="33"/>
      <c r="BZ119" s="33"/>
      <c r="CA119" s="33" t="s">
        <v>197</v>
      </c>
      <c r="CB119" s="33" t="s">
        <v>197</v>
      </c>
      <c r="CC119" s="33"/>
      <c r="CD119" s="33"/>
      <c r="CE119" s="33"/>
      <c r="CF119" s="33"/>
      <c r="CG119" s="33"/>
      <c r="CH119" s="33"/>
      <c r="CI119" s="33" t="s">
        <v>197</v>
      </c>
      <c r="CJ119" s="33" t="s">
        <v>197</v>
      </c>
      <c r="CK119" s="33" t="s">
        <v>197</v>
      </c>
      <c r="CL119" s="33" t="s">
        <v>197</v>
      </c>
      <c r="CM119" s="33" t="s">
        <v>197</v>
      </c>
      <c r="CN119" s="33" t="s">
        <v>197</v>
      </c>
      <c r="CO119" s="33" t="s">
        <v>197</v>
      </c>
      <c r="CP119" s="33" t="s">
        <v>197</v>
      </c>
      <c r="CQ119" s="33" t="s">
        <v>197</v>
      </c>
      <c r="CR119" s="33" t="s">
        <v>197</v>
      </c>
      <c r="CS119" s="33" t="s">
        <v>197</v>
      </c>
      <c r="CT119" s="33" t="s">
        <v>197</v>
      </c>
      <c r="CU119" s="33" t="s">
        <v>197</v>
      </c>
      <c r="CV119" s="33" t="s">
        <v>197</v>
      </c>
      <c r="CW119" s="33" t="s">
        <v>197</v>
      </c>
      <c r="CX119" s="33" t="s">
        <v>197</v>
      </c>
      <c r="CY119" s="33" t="s">
        <v>197</v>
      </c>
      <c r="CZ119" s="33" t="s">
        <v>197</v>
      </c>
      <c r="DA119" s="33" t="s">
        <v>197</v>
      </c>
      <c r="DB119" s="33" t="s">
        <v>197</v>
      </c>
      <c r="DC119" s="33" t="s">
        <v>197</v>
      </c>
      <c r="DD119" s="33" t="s">
        <v>197</v>
      </c>
      <c r="DE119" s="33" t="s">
        <v>197</v>
      </c>
      <c r="DF119" s="33" t="s">
        <v>197</v>
      </c>
    </row>
    <row r="120" spans="1:110" ht="18.75" hidden="1">
      <c r="A120" s="26" t="s">
        <v>181</v>
      </c>
      <c r="B120" s="31" t="s">
        <v>259</v>
      </c>
      <c r="C120" s="40" t="s">
        <v>204</v>
      </c>
      <c r="D120" s="33"/>
      <c r="E120" s="33" t="s">
        <v>197</v>
      </c>
      <c r="F120" s="33" t="s">
        <v>197</v>
      </c>
      <c r="G120" s="33"/>
      <c r="H120" s="33"/>
      <c r="I120" s="33"/>
      <c r="J120" s="33"/>
      <c r="K120" s="33"/>
      <c r="L120" s="33"/>
      <c r="M120" s="33" t="s">
        <v>197</v>
      </c>
      <c r="N120" s="33" t="s">
        <v>197</v>
      </c>
      <c r="O120" s="33"/>
      <c r="P120" s="33"/>
      <c r="Q120" s="33"/>
      <c r="R120" s="33"/>
      <c r="S120" s="33"/>
      <c r="T120" s="33"/>
      <c r="U120" s="33" t="s">
        <v>197</v>
      </c>
      <c r="V120" s="33" t="s">
        <v>197</v>
      </c>
      <c r="W120" s="33"/>
      <c r="X120" s="33"/>
      <c r="Y120" s="33"/>
      <c r="Z120" s="33"/>
      <c r="AA120" s="33"/>
      <c r="AB120" s="33"/>
      <c r="AC120" s="33" t="s">
        <v>197</v>
      </c>
      <c r="AD120" s="33" t="s">
        <v>197</v>
      </c>
      <c r="AE120" s="33"/>
      <c r="AF120" s="33"/>
      <c r="AG120" s="33"/>
      <c r="AH120" s="33"/>
      <c r="AI120" s="33"/>
      <c r="AJ120" s="33"/>
      <c r="AK120" s="33" t="s">
        <v>197</v>
      </c>
      <c r="AL120" s="33" t="s">
        <v>197</v>
      </c>
      <c r="AM120" s="33" t="s">
        <v>197</v>
      </c>
      <c r="AN120" s="33" t="s">
        <v>197</v>
      </c>
      <c r="AO120" s="33" t="s">
        <v>197</v>
      </c>
      <c r="AP120" s="33" t="s">
        <v>197</v>
      </c>
      <c r="AQ120" s="33" t="s">
        <v>197</v>
      </c>
      <c r="AR120" s="33" t="s">
        <v>197</v>
      </c>
      <c r="AS120" s="33" t="s">
        <v>197</v>
      </c>
      <c r="AT120" s="33" t="s">
        <v>197</v>
      </c>
      <c r="AU120" s="33"/>
      <c r="AV120" s="33"/>
      <c r="AW120" s="33"/>
      <c r="AX120" s="33"/>
      <c r="AY120" s="33"/>
      <c r="AZ120" s="33"/>
      <c r="BA120" s="33"/>
      <c r="BB120" s="33"/>
      <c r="BC120" s="33" t="s">
        <v>197</v>
      </c>
      <c r="BD120" s="33" t="s">
        <v>197</v>
      </c>
      <c r="BE120" s="33"/>
      <c r="BF120" s="33"/>
      <c r="BG120" s="33"/>
      <c r="BH120" s="33"/>
      <c r="BI120" s="33"/>
      <c r="BJ120" s="33"/>
      <c r="BK120" s="33"/>
      <c r="BL120" s="33"/>
      <c r="BM120" s="33"/>
      <c r="BN120" s="33"/>
      <c r="BO120" s="33" t="s">
        <v>197</v>
      </c>
      <c r="BP120" s="33" t="s">
        <v>197</v>
      </c>
      <c r="BQ120" s="33"/>
      <c r="BR120" s="33"/>
      <c r="BS120" s="33"/>
      <c r="BT120" s="33"/>
      <c r="BU120" s="33"/>
      <c r="BV120" s="33"/>
      <c r="BW120" s="33"/>
      <c r="BX120" s="33"/>
      <c r="BY120" s="33"/>
      <c r="BZ120" s="33"/>
      <c r="CA120" s="33" t="s">
        <v>197</v>
      </c>
      <c r="CB120" s="33" t="s">
        <v>197</v>
      </c>
      <c r="CC120" s="33"/>
      <c r="CD120" s="33"/>
      <c r="CE120" s="33"/>
      <c r="CF120" s="33"/>
      <c r="CG120" s="33"/>
      <c r="CH120" s="33"/>
      <c r="CI120" s="33" t="s">
        <v>197</v>
      </c>
      <c r="CJ120" s="33" t="s">
        <v>197</v>
      </c>
      <c r="CK120" s="33" t="s">
        <v>197</v>
      </c>
      <c r="CL120" s="33" t="s">
        <v>197</v>
      </c>
      <c r="CM120" s="33" t="s">
        <v>197</v>
      </c>
      <c r="CN120" s="33" t="s">
        <v>197</v>
      </c>
      <c r="CO120" s="33" t="s">
        <v>197</v>
      </c>
      <c r="CP120" s="33" t="s">
        <v>197</v>
      </c>
      <c r="CQ120" s="33" t="s">
        <v>197</v>
      </c>
      <c r="CR120" s="33" t="s">
        <v>197</v>
      </c>
      <c r="CS120" s="33" t="s">
        <v>197</v>
      </c>
      <c r="CT120" s="33" t="s">
        <v>197</v>
      </c>
      <c r="CU120" s="33" t="s">
        <v>197</v>
      </c>
      <c r="CV120" s="33" t="s">
        <v>197</v>
      </c>
      <c r="CW120" s="33" t="s">
        <v>197</v>
      </c>
      <c r="CX120" s="33" t="s">
        <v>197</v>
      </c>
      <c r="CY120" s="33" t="s">
        <v>197</v>
      </c>
      <c r="CZ120" s="33" t="s">
        <v>197</v>
      </c>
      <c r="DA120" s="33" t="s">
        <v>197</v>
      </c>
      <c r="DB120" s="33" t="s">
        <v>197</v>
      </c>
      <c r="DC120" s="33" t="s">
        <v>197</v>
      </c>
      <c r="DD120" s="33" t="s">
        <v>197</v>
      </c>
      <c r="DE120" s="33" t="s">
        <v>197</v>
      </c>
      <c r="DF120" s="33" t="s">
        <v>197</v>
      </c>
    </row>
    <row r="121" spans="1:110" ht="18.75" hidden="1">
      <c r="A121" s="26" t="s">
        <v>181</v>
      </c>
      <c r="B121" s="31" t="s">
        <v>205</v>
      </c>
      <c r="C121" s="32" t="s">
        <v>205</v>
      </c>
      <c r="D121" s="33"/>
      <c r="E121" s="33" t="s">
        <v>197</v>
      </c>
      <c r="F121" s="33" t="s">
        <v>197</v>
      </c>
      <c r="G121" s="33"/>
      <c r="H121" s="33"/>
      <c r="I121" s="33"/>
      <c r="J121" s="33"/>
      <c r="K121" s="33"/>
      <c r="L121" s="33"/>
      <c r="M121" s="33" t="s">
        <v>197</v>
      </c>
      <c r="N121" s="33" t="s">
        <v>197</v>
      </c>
      <c r="O121" s="33"/>
      <c r="P121" s="33"/>
      <c r="Q121" s="33"/>
      <c r="R121" s="33"/>
      <c r="S121" s="33"/>
      <c r="T121" s="33"/>
      <c r="U121" s="33" t="s">
        <v>197</v>
      </c>
      <c r="V121" s="33" t="s">
        <v>197</v>
      </c>
      <c r="W121" s="33"/>
      <c r="X121" s="33"/>
      <c r="Y121" s="33"/>
      <c r="Z121" s="33"/>
      <c r="AA121" s="33"/>
      <c r="AB121" s="33"/>
      <c r="AC121" s="33" t="s">
        <v>197</v>
      </c>
      <c r="AD121" s="33" t="s">
        <v>197</v>
      </c>
      <c r="AE121" s="33"/>
      <c r="AF121" s="33"/>
      <c r="AG121" s="33"/>
      <c r="AH121" s="33"/>
      <c r="AI121" s="33"/>
      <c r="AJ121" s="33"/>
      <c r="AK121" s="33" t="s">
        <v>197</v>
      </c>
      <c r="AL121" s="33" t="s">
        <v>197</v>
      </c>
      <c r="AM121" s="33" t="s">
        <v>197</v>
      </c>
      <c r="AN121" s="33" t="s">
        <v>197</v>
      </c>
      <c r="AO121" s="33" t="s">
        <v>197</v>
      </c>
      <c r="AP121" s="33" t="s">
        <v>197</v>
      </c>
      <c r="AQ121" s="33" t="s">
        <v>197</v>
      </c>
      <c r="AR121" s="33" t="s">
        <v>197</v>
      </c>
      <c r="AS121" s="33" t="s">
        <v>197</v>
      </c>
      <c r="AT121" s="33" t="s">
        <v>197</v>
      </c>
      <c r="AU121" s="33"/>
      <c r="AV121" s="33"/>
      <c r="AW121" s="33"/>
      <c r="AX121" s="33"/>
      <c r="AY121" s="33"/>
      <c r="AZ121" s="33"/>
      <c r="BA121" s="33"/>
      <c r="BB121" s="33"/>
      <c r="BC121" s="33" t="s">
        <v>197</v>
      </c>
      <c r="BD121" s="33" t="s">
        <v>197</v>
      </c>
      <c r="BE121" s="33"/>
      <c r="BF121" s="33"/>
      <c r="BG121" s="33"/>
      <c r="BH121" s="33"/>
      <c r="BI121" s="33"/>
      <c r="BJ121" s="33"/>
      <c r="BK121" s="33"/>
      <c r="BL121" s="33"/>
      <c r="BM121" s="33"/>
      <c r="BN121" s="33"/>
      <c r="BO121" s="33" t="s">
        <v>197</v>
      </c>
      <c r="BP121" s="33" t="s">
        <v>197</v>
      </c>
      <c r="BQ121" s="33"/>
      <c r="BR121" s="33"/>
      <c r="BS121" s="33"/>
      <c r="BT121" s="33"/>
      <c r="BU121" s="33"/>
      <c r="BV121" s="33"/>
      <c r="BW121" s="33"/>
      <c r="BX121" s="33"/>
      <c r="BY121" s="33"/>
      <c r="BZ121" s="33"/>
      <c r="CA121" s="33" t="s">
        <v>197</v>
      </c>
      <c r="CB121" s="33" t="s">
        <v>197</v>
      </c>
      <c r="CC121" s="33"/>
      <c r="CD121" s="33"/>
      <c r="CE121" s="33"/>
      <c r="CF121" s="33"/>
      <c r="CG121" s="33"/>
      <c r="CH121" s="33"/>
      <c r="CI121" s="33" t="s">
        <v>197</v>
      </c>
      <c r="CJ121" s="33" t="s">
        <v>197</v>
      </c>
      <c r="CK121" s="33" t="s">
        <v>197</v>
      </c>
      <c r="CL121" s="33" t="s">
        <v>197</v>
      </c>
      <c r="CM121" s="33" t="s">
        <v>197</v>
      </c>
      <c r="CN121" s="33" t="s">
        <v>197</v>
      </c>
      <c r="CO121" s="33" t="s">
        <v>197</v>
      </c>
      <c r="CP121" s="33" t="s">
        <v>197</v>
      </c>
      <c r="CQ121" s="33" t="s">
        <v>197</v>
      </c>
      <c r="CR121" s="33" t="s">
        <v>197</v>
      </c>
      <c r="CS121" s="33" t="s">
        <v>197</v>
      </c>
      <c r="CT121" s="33" t="s">
        <v>197</v>
      </c>
      <c r="CU121" s="33" t="s">
        <v>197</v>
      </c>
      <c r="CV121" s="33" t="s">
        <v>197</v>
      </c>
      <c r="CW121" s="33" t="s">
        <v>197</v>
      </c>
      <c r="CX121" s="33" t="s">
        <v>197</v>
      </c>
      <c r="CY121" s="33" t="s">
        <v>197</v>
      </c>
      <c r="CZ121" s="33" t="s">
        <v>197</v>
      </c>
      <c r="DA121" s="33" t="s">
        <v>197</v>
      </c>
      <c r="DB121" s="33" t="s">
        <v>197</v>
      </c>
      <c r="DC121" s="33" t="s">
        <v>197</v>
      </c>
      <c r="DD121" s="33" t="s">
        <v>197</v>
      </c>
      <c r="DE121" s="33" t="s">
        <v>197</v>
      </c>
      <c r="DF121" s="33" t="s">
        <v>197</v>
      </c>
    </row>
    <row r="122" spans="1:110" ht="56.25">
      <c r="A122" s="19"/>
      <c r="B122" s="31" t="s">
        <v>261</v>
      </c>
      <c r="C122" s="32" t="s">
        <v>262</v>
      </c>
      <c r="D122" s="33" t="s">
        <v>178</v>
      </c>
      <c r="E122" s="33">
        <v>0</v>
      </c>
      <c r="F122" s="33">
        <v>0</v>
      </c>
      <c r="G122" s="33">
        <v>0</v>
      </c>
      <c r="H122" s="33">
        <v>0</v>
      </c>
      <c r="I122" s="33">
        <v>0</v>
      </c>
      <c r="J122" s="33">
        <v>0</v>
      </c>
      <c r="K122" s="33">
        <v>0</v>
      </c>
      <c r="L122" s="33">
        <v>0</v>
      </c>
      <c r="M122" s="33">
        <v>0</v>
      </c>
      <c r="N122" s="33">
        <v>0</v>
      </c>
      <c r="O122" s="33">
        <v>0</v>
      </c>
      <c r="P122" s="33">
        <v>0</v>
      </c>
      <c r="Q122" s="33">
        <v>0</v>
      </c>
      <c r="R122" s="33">
        <v>0</v>
      </c>
      <c r="S122" s="33">
        <v>0</v>
      </c>
      <c r="T122" s="33">
        <v>0</v>
      </c>
      <c r="U122" s="33">
        <v>0</v>
      </c>
      <c r="V122" s="33">
        <v>0</v>
      </c>
      <c r="W122" s="33">
        <v>0</v>
      </c>
      <c r="X122" s="33">
        <v>0</v>
      </c>
      <c r="Y122" s="33">
        <v>0</v>
      </c>
      <c r="Z122" s="33">
        <v>0</v>
      </c>
      <c r="AA122" s="33">
        <v>0</v>
      </c>
      <c r="AB122" s="33">
        <v>0</v>
      </c>
      <c r="AC122" s="33">
        <v>0</v>
      </c>
      <c r="AD122" s="33">
        <v>0</v>
      </c>
      <c r="AE122" s="33">
        <v>0</v>
      </c>
      <c r="AF122" s="33">
        <v>0</v>
      </c>
      <c r="AG122" s="33">
        <v>0</v>
      </c>
      <c r="AH122" s="33">
        <v>0</v>
      </c>
      <c r="AI122" s="33">
        <v>0</v>
      </c>
      <c r="AJ122" s="33">
        <v>0</v>
      </c>
      <c r="AK122" s="33">
        <v>0</v>
      </c>
      <c r="AL122" s="33">
        <v>0</v>
      </c>
      <c r="AM122" s="33">
        <v>0</v>
      </c>
      <c r="AN122" s="33">
        <v>0</v>
      </c>
      <c r="AO122" s="33">
        <v>0</v>
      </c>
      <c r="AP122" s="33">
        <v>0</v>
      </c>
      <c r="AQ122" s="33">
        <v>0</v>
      </c>
      <c r="AR122" s="33">
        <v>0</v>
      </c>
      <c r="AS122" s="33">
        <v>0</v>
      </c>
      <c r="AT122" s="33">
        <v>0</v>
      </c>
      <c r="AU122" s="33">
        <v>0</v>
      </c>
      <c r="AV122" s="33">
        <v>0</v>
      </c>
      <c r="AW122" s="33">
        <v>0</v>
      </c>
      <c r="AX122" s="33">
        <v>0</v>
      </c>
      <c r="AY122" s="33">
        <v>0</v>
      </c>
      <c r="AZ122" s="33">
        <v>0</v>
      </c>
      <c r="BA122" s="33">
        <v>0</v>
      </c>
      <c r="BB122" s="33">
        <v>0</v>
      </c>
      <c r="BC122" s="33">
        <v>0</v>
      </c>
      <c r="BD122" s="33">
        <v>0</v>
      </c>
      <c r="BE122" s="33">
        <v>0</v>
      </c>
      <c r="BF122" s="33">
        <v>0</v>
      </c>
      <c r="BG122" s="33">
        <v>0</v>
      </c>
      <c r="BH122" s="33">
        <v>0</v>
      </c>
      <c r="BI122" s="33">
        <v>0</v>
      </c>
      <c r="BJ122" s="33">
        <v>0</v>
      </c>
      <c r="BK122" s="33">
        <v>0</v>
      </c>
      <c r="BL122" s="33">
        <v>0</v>
      </c>
      <c r="BM122" s="33">
        <v>0</v>
      </c>
      <c r="BN122" s="33">
        <v>0</v>
      </c>
      <c r="BO122" s="33">
        <v>0</v>
      </c>
      <c r="BP122" s="33">
        <v>0</v>
      </c>
      <c r="BQ122" s="33">
        <v>0</v>
      </c>
      <c r="BR122" s="33">
        <v>0</v>
      </c>
      <c r="BS122" s="33">
        <v>0</v>
      </c>
      <c r="BT122" s="33">
        <v>0</v>
      </c>
      <c r="BU122" s="33">
        <v>0</v>
      </c>
      <c r="BV122" s="33">
        <v>0</v>
      </c>
      <c r="BW122" s="33">
        <v>0</v>
      </c>
      <c r="BX122" s="33">
        <v>0</v>
      </c>
      <c r="BY122" s="33">
        <v>0</v>
      </c>
      <c r="BZ122" s="33">
        <v>0</v>
      </c>
      <c r="CA122" s="33">
        <v>0</v>
      </c>
      <c r="CB122" s="33">
        <v>0</v>
      </c>
      <c r="CC122" s="33">
        <v>0</v>
      </c>
      <c r="CD122" s="33">
        <v>0</v>
      </c>
      <c r="CE122" s="33">
        <v>0</v>
      </c>
      <c r="CF122" s="33">
        <v>0</v>
      </c>
      <c r="CG122" s="33">
        <v>0</v>
      </c>
      <c r="CH122" s="33">
        <v>0</v>
      </c>
      <c r="CI122" s="33" t="s">
        <v>197</v>
      </c>
      <c r="CJ122" s="33" t="s">
        <v>197</v>
      </c>
      <c r="CK122" s="33">
        <v>0</v>
      </c>
      <c r="CL122" s="33">
        <v>0</v>
      </c>
      <c r="CM122" s="33">
        <v>0</v>
      </c>
      <c r="CN122" s="33">
        <v>0</v>
      </c>
      <c r="CO122" s="33" t="s">
        <v>197</v>
      </c>
      <c r="CP122" s="33" t="s">
        <v>197</v>
      </c>
      <c r="CQ122" s="33" t="s">
        <v>197</v>
      </c>
      <c r="CR122" s="33" t="s">
        <v>197</v>
      </c>
      <c r="CS122" s="33" t="s">
        <v>197</v>
      </c>
      <c r="CT122" s="33" t="s">
        <v>197</v>
      </c>
      <c r="CU122" s="33">
        <v>0</v>
      </c>
      <c r="CV122" s="33">
        <v>0</v>
      </c>
      <c r="CW122" s="33">
        <v>0</v>
      </c>
      <c r="CX122" s="33">
        <v>0</v>
      </c>
      <c r="CY122" s="33">
        <v>0</v>
      </c>
      <c r="CZ122" s="33">
        <v>0</v>
      </c>
      <c r="DA122" s="33">
        <v>0</v>
      </c>
      <c r="DB122" s="33">
        <v>0</v>
      </c>
      <c r="DC122" s="33">
        <v>0</v>
      </c>
      <c r="DD122" s="33">
        <v>0</v>
      </c>
      <c r="DE122" s="33">
        <v>0</v>
      </c>
      <c r="DF122" s="33">
        <v>0</v>
      </c>
    </row>
    <row r="123" spans="1:110" ht="18.75" hidden="1">
      <c r="A123" s="26" t="s">
        <v>181</v>
      </c>
      <c r="B123" s="31" t="s">
        <v>261</v>
      </c>
      <c r="C123" s="40" t="s">
        <v>204</v>
      </c>
      <c r="D123" s="33"/>
      <c r="E123" s="33" t="s">
        <v>197</v>
      </c>
      <c r="F123" s="33" t="s">
        <v>197</v>
      </c>
      <c r="G123" s="33"/>
      <c r="H123" s="33"/>
      <c r="I123" s="33"/>
      <c r="J123" s="33"/>
      <c r="K123" s="33"/>
      <c r="L123" s="33"/>
      <c r="M123" s="33" t="s">
        <v>197</v>
      </c>
      <c r="N123" s="33" t="s">
        <v>197</v>
      </c>
      <c r="O123" s="33"/>
      <c r="P123" s="33"/>
      <c r="Q123" s="33"/>
      <c r="R123" s="33"/>
      <c r="S123" s="33"/>
      <c r="T123" s="33"/>
      <c r="U123" s="33" t="s">
        <v>197</v>
      </c>
      <c r="V123" s="33" t="s">
        <v>197</v>
      </c>
      <c r="W123" s="33"/>
      <c r="X123" s="33"/>
      <c r="Y123" s="33"/>
      <c r="Z123" s="33"/>
      <c r="AA123" s="33"/>
      <c r="AB123" s="33"/>
      <c r="AC123" s="33" t="s">
        <v>197</v>
      </c>
      <c r="AD123" s="33" t="s">
        <v>197</v>
      </c>
      <c r="AE123" s="33"/>
      <c r="AF123" s="33"/>
      <c r="AG123" s="33"/>
      <c r="AH123" s="33"/>
      <c r="AI123" s="33"/>
      <c r="AJ123" s="33"/>
      <c r="AK123" s="33" t="s">
        <v>197</v>
      </c>
      <c r="AL123" s="33" t="s">
        <v>197</v>
      </c>
      <c r="AM123" s="33" t="s">
        <v>197</v>
      </c>
      <c r="AN123" s="33" t="s">
        <v>197</v>
      </c>
      <c r="AO123" s="33" t="s">
        <v>197</v>
      </c>
      <c r="AP123" s="33" t="s">
        <v>197</v>
      </c>
      <c r="AQ123" s="33" t="s">
        <v>197</v>
      </c>
      <c r="AR123" s="33" t="s">
        <v>197</v>
      </c>
      <c r="AS123" s="33" t="s">
        <v>197</v>
      </c>
      <c r="AT123" s="33" t="s">
        <v>197</v>
      </c>
      <c r="AU123" s="33"/>
      <c r="AV123" s="33"/>
      <c r="AW123" s="33"/>
      <c r="AX123" s="33"/>
      <c r="AY123" s="33"/>
      <c r="AZ123" s="33"/>
      <c r="BA123" s="33"/>
      <c r="BB123" s="33"/>
      <c r="BC123" s="33" t="s">
        <v>197</v>
      </c>
      <c r="BD123" s="33" t="s">
        <v>197</v>
      </c>
      <c r="BE123" s="33"/>
      <c r="BF123" s="33"/>
      <c r="BG123" s="33"/>
      <c r="BH123" s="33"/>
      <c r="BI123" s="33"/>
      <c r="BJ123" s="33"/>
      <c r="BK123" s="33"/>
      <c r="BL123" s="33"/>
      <c r="BM123" s="33"/>
      <c r="BN123" s="33"/>
      <c r="BO123" s="33" t="s">
        <v>197</v>
      </c>
      <c r="BP123" s="33" t="s">
        <v>197</v>
      </c>
      <c r="BQ123" s="33"/>
      <c r="BR123" s="33"/>
      <c r="BS123" s="33"/>
      <c r="BT123" s="33"/>
      <c r="BU123" s="33"/>
      <c r="BV123" s="33"/>
      <c r="BW123" s="33"/>
      <c r="BX123" s="33"/>
      <c r="BY123" s="33"/>
      <c r="BZ123" s="33"/>
      <c r="CA123" s="33" t="s">
        <v>197</v>
      </c>
      <c r="CB123" s="33" t="s">
        <v>197</v>
      </c>
      <c r="CC123" s="33"/>
      <c r="CD123" s="33"/>
      <c r="CE123" s="33"/>
      <c r="CF123" s="33"/>
      <c r="CG123" s="33"/>
      <c r="CH123" s="33"/>
      <c r="CI123" s="33" t="s">
        <v>197</v>
      </c>
      <c r="CJ123" s="33" t="s">
        <v>197</v>
      </c>
      <c r="CK123" s="33" t="s">
        <v>197</v>
      </c>
      <c r="CL123" s="33" t="s">
        <v>197</v>
      </c>
      <c r="CM123" s="33" t="s">
        <v>197</v>
      </c>
      <c r="CN123" s="33" t="s">
        <v>197</v>
      </c>
      <c r="CO123" s="33" t="s">
        <v>197</v>
      </c>
      <c r="CP123" s="33" t="s">
        <v>197</v>
      </c>
      <c r="CQ123" s="33" t="s">
        <v>197</v>
      </c>
      <c r="CR123" s="33" t="s">
        <v>197</v>
      </c>
      <c r="CS123" s="33" t="s">
        <v>197</v>
      </c>
      <c r="CT123" s="33" t="s">
        <v>197</v>
      </c>
      <c r="CU123" s="33" t="s">
        <v>197</v>
      </c>
      <c r="CV123" s="33" t="s">
        <v>197</v>
      </c>
      <c r="CW123" s="33" t="s">
        <v>197</v>
      </c>
      <c r="CX123" s="33" t="s">
        <v>197</v>
      </c>
      <c r="CY123" s="33" t="s">
        <v>197</v>
      </c>
      <c r="CZ123" s="33" t="s">
        <v>197</v>
      </c>
      <c r="DA123" s="33" t="s">
        <v>197</v>
      </c>
      <c r="DB123" s="33" t="s">
        <v>197</v>
      </c>
      <c r="DC123" s="33" t="s">
        <v>197</v>
      </c>
      <c r="DD123" s="33" t="s">
        <v>197</v>
      </c>
      <c r="DE123" s="33" t="s">
        <v>197</v>
      </c>
      <c r="DF123" s="33" t="s">
        <v>197</v>
      </c>
    </row>
    <row r="124" spans="1:110" ht="18.75" hidden="1">
      <c r="A124" s="26" t="s">
        <v>181</v>
      </c>
      <c r="B124" s="31" t="s">
        <v>261</v>
      </c>
      <c r="C124" s="40" t="s">
        <v>204</v>
      </c>
      <c r="D124" s="33"/>
      <c r="E124" s="33" t="s">
        <v>197</v>
      </c>
      <c r="F124" s="33" t="s">
        <v>197</v>
      </c>
      <c r="G124" s="33"/>
      <c r="H124" s="33"/>
      <c r="I124" s="33"/>
      <c r="J124" s="33"/>
      <c r="K124" s="33"/>
      <c r="L124" s="33"/>
      <c r="M124" s="33" t="s">
        <v>197</v>
      </c>
      <c r="N124" s="33" t="s">
        <v>197</v>
      </c>
      <c r="O124" s="33"/>
      <c r="P124" s="33"/>
      <c r="Q124" s="33"/>
      <c r="R124" s="33"/>
      <c r="S124" s="33"/>
      <c r="T124" s="33"/>
      <c r="U124" s="33" t="s">
        <v>197</v>
      </c>
      <c r="V124" s="33" t="s">
        <v>197</v>
      </c>
      <c r="W124" s="33"/>
      <c r="X124" s="33"/>
      <c r="Y124" s="33"/>
      <c r="Z124" s="33"/>
      <c r="AA124" s="33"/>
      <c r="AB124" s="33"/>
      <c r="AC124" s="33" t="s">
        <v>197</v>
      </c>
      <c r="AD124" s="33" t="s">
        <v>197</v>
      </c>
      <c r="AE124" s="33"/>
      <c r="AF124" s="33"/>
      <c r="AG124" s="33"/>
      <c r="AH124" s="33"/>
      <c r="AI124" s="33"/>
      <c r="AJ124" s="33"/>
      <c r="AK124" s="33" t="s">
        <v>197</v>
      </c>
      <c r="AL124" s="33" t="s">
        <v>197</v>
      </c>
      <c r="AM124" s="33" t="s">
        <v>197</v>
      </c>
      <c r="AN124" s="33" t="s">
        <v>197</v>
      </c>
      <c r="AO124" s="33" t="s">
        <v>197</v>
      </c>
      <c r="AP124" s="33" t="s">
        <v>197</v>
      </c>
      <c r="AQ124" s="33" t="s">
        <v>197</v>
      </c>
      <c r="AR124" s="33" t="s">
        <v>197</v>
      </c>
      <c r="AS124" s="33" t="s">
        <v>197</v>
      </c>
      <c r="AT124" s="33" t="s">
        <v>197</v>
      </c>
      <c r="AU124" s="33"/>
      <c r="AV124" s="33"/>
      <c r="AW124" s="33"/>
      <c r="AX124" s="33"/>
      <c r="AY124" s="33"/>
      <c r="AZ124" s="33"/>
      <c r="BA124" s="33"/>
      <c r="BB124" s="33"/>
      <c r="BC124" s="33" t="s">
        <v>197</v>
      </c>
      <c r="BD124" s="33" t="s">
        <v>197</v>
      </c>
      <c r="BE124" s="33"/>
      <c r="BF124" s="33"/>
      <c r="BG124" s="33"/>
      <c r="BH124" s="33"/>
      <c r="BI124" s="33"/>
      <c r="BJ124" s="33"/>
      <c r="BK124" s="33"/>
      <c r="BL124" s="33"/>
      <c r="BM124" s="33"/>
      <c r="BN124" s="33"/>
      <c r="BO124" s="33" t="s">
        <v>197</v>
      </c>
      <c r="BP124" s="33" t="s">
        <v>197</v>
      </c>
      <c r="BQ124" s="33"/>
      <c r="BR124" s="33"/>
      <c r="BS124" s="33"/>
      <c r="BT124" s="33"/>
      <c r="BU124" s="33"/>
      <c r="BV124" s="33"/>
      <c r="BW124" s="33"/>
      <c r="BX124" s="33"/>
      <c r="BY124" s="33"/>
      <c r="BZ124" s="33"/>
      <c r="CA124" s="33" t="s">
        <v>197</v>
      </c>
      <c r="CB124" s="33" t="s">
        <v>197</v>
      </c>
      <c r="CC124" s="33"/>
      <c r="CD124" s="33"/>
      <c r="CE124" s="33"/>
      <c r="CF124" s="33"/>
      <c r="CG124" s="33"/>
      <c r="CH124" s="33"/>
      <c r="CI124" s="33" t="s">
        <v>197</v>
      </c>
      <c r="CJ124" s="33" t="s">
        <v>197</v>
      </c>
      <c r="CK124" s="33" t="s">
        <v>197</v>
      </c>
      <c r="CL124" s="33" t="s">
        <v>197</v>
      </c>
      <c r="CM124" s="33" t="s">
        <v>197</v>
      </c>
      <c r="CN124" s="33" t="s">
        <v>197</v>
      </c>
      <c r="CO124" s="33" t="s">
        <v>197</v>
      </c>
      <c r="CP124" s="33" t="s">
        <v>197</v>
      </c>
      <c r="CQ124" s="33" t="s">
        <v>197</v>
      </c>
      <c r="CR124" s="33" t="s">
        <v>197</v>
      </c>
      <c r="CS124" s="33" t="s">
        <v>197</v>
      </c>
      <c r="CT124" s="33" t="s">
        <v>197</v>
      </c>
      <c r="CU124" s="33" t="s">
        <v>197</v>
      </c>
      <c r="CV124" s="33" t="s">
        <v>197</v>
      </c>
      <c r="CW124" s="33" t="s">
        <v>197</v>
      </c>
      <c r="CX124" s="33" t="s">
        <v>197</v>
      </c>
      <c r="CY124" s="33" t="s">
        <v>197</v>
      </c>
      <c r="CZ124" s="33" t="s">
        <v>197</v>
      </c>
      <c r="DA124" s="33" t="s">
        <v>197</v>
      </c>
      <c r="DB124" s="33" t="s">
        <v>197</v>
      </c>
      <c r="DC124" s="33" t="s">
        <v>197</v>
      </c>
      <c r="DD124" s="33" t="s">
        <v>197</v>
      </c>
      <c r="DE124" s="33" t="s">
        <v>197</v>
      </c>
      <c r="DF124" s="33" t="s">
        <v>197</v>
      </c>
    </row>
    <row r="125" spans="1:110" ht="18.75" hidden="1">
      <c r="A125" s="26" t="s">
        <v>181</v>
      </c>
      <c r="B125" s="31" t="s">
        <v>205</v>
      </c>
      <c r="C125" s="32" t="s">
        <v>205</v>
      </c>
      <c r="D125" s="33"/>
      <c r="E125" s="33" t="s">
        <v>197</v>
      </c>
      <c r="F125" s="33" t="s">
        <v>197</v>
      </c>
      <c r="G125" s="33"/>
      <c r="H125" s="33"/>
      <c r="I125" s="33"/>
      <c r="J125" s="33"/>
      <c r="K125" s="33"/>
      <c r="L125" s="33"/>
      <c r="M125" s="33" t="s">
        <v>197</v>
      </c>
      <c r="N125" s="33" t="s">
        <v>197</v>
      </c>
      <c r="O125" s="33"/>
      <c r="P125" s="33"/>
      <c r="Q125" s="33"/>
      <c r="R125" s="33"/>
      <c r="S125" s="33"/>
      <c r="T125" s="33"/>
      <c r="U125" s="33" t="s">
        <v>197</v>
      </c>
      <c r="V125" s="33" t="s">
        <v>197</v>
      </c>
      <c r="W125" s="33"/>
      <c r="X125" s="33"/>
      <c r="Y125" s="33"/>
      <c r="Z125" s="33"/>
      <c r="AA125" s="33"/>
      <c r="AB125" s="33"/>
      <c r="AC125" s="33" t="s">
        <v>197</v>
      </c>
      <c r="AD125" s="33" t="s">
        <v>197</v>
      </c>
      <c r="AE125" s="33"/>
      <c r="AF125" s="33"/>
      <c r="AG125" s="33"/>
      <c r="AH125" s="33"/>
      <c r="AI125" s="33"/>
      <c r="AJ125" s="33"/>
      <c r="AK125" s="33" t="s">
        <v>197</v>
      </c>
      <c r="AL125" s="33" t="s">
        <v>197</v>
      </c>
      <c r="AM125" s="33" t="s">
        <v>197</v>
      </c>
      <c r="AN125" s="33" t="s">
        <v>197</v>
      </c>
      <c r="AO125" s="33" t="s">
        <v>197</v>
      </c>
      <c r="AP125" s="33" t="s">
        <v>197</v>
      </c>
      <c r="AQ125" s="33" t="s">
        <v>197</v>
      </c>
      <c r="AR125" s="33" t="s">
        <v>197</v>
      </c>
      <c r="AS125" s="33" t="s">
        <v>197</v>
      </c>
      <c r="AT125" s="33" t="s">
        <v>197</v>
      </c>
      <c r="AU125" s="33"/>
      <c r="AV125" s="33"/>
      <c r="AW125" s="33"/>
      <c r="AX125" s="33"/>
      <c r="AY125" s="33"/>
      <c r="AZ125" s="33"/>
      <c r="BA125" s="33"/>
      <c r="BB125" s="33"/>
      <c r="BC125" s="33" t="s">
        <v>197</v>
      </c>
      <c r="BD125" s="33" t="s">
        <v>197</v>
      </c>
      <c r="BE125" s="33"/>
      <c r="BF125" s="33"/>
      <c r="BG125" s="33"/>
      <c r="BH125" s="33"/>
      <c r="BI125" s="33"/>
      <c r="BJ125" s="33"/>
      <c r="BK125" s="33"/>
      <c r="BL125" s="33"/>
      <c r="BM125" s="33"/>
      <c r="BN125" s="33"/>
      <c r="BO125" s="33" t="s">
        <v>197</v>
      </c>
      <c r="BP125" s="33" t="s">
        <v>197</v>
      </c>
      <c r="BQ125" s="33"/>
      <c r="BR125" s="33"/>
      <c r="BS125" s="33"/>
      <c r="BT125" s="33"/>
      <c r="BU125" s="33"/>
      <c r="BV125" s="33"/>
      <c r="BW125" s="33"/>
      <c r="BX125" s="33"/>
      <c r="BY125" s="33"/>
      <c r="BZ125" s="33"/>
      <c r="CA125" s="33" t="s">
        <v>197</v>
      </c>
      <c r="CB125" s="33" t="s">
        <v>197</v>
      </c>
      <c r="CC125" s="33"/>
      <c r="CD125" s="33"/>
      <c r="CE125" s="33"/>
      <c r="CF125" s="33"/>
      <c r="CG125" s="33"/>
      <c r="CH125" s="33"/>
      <c r="CI125" s="33" t="s">
        <v>197</v>
      </c>
      <c r="CJ125" s="33" t="s">
        <v>197</v>
      </c>
      <c r="CK125" s="33" t="s">
        <v>197</v>
      </c>
      <c r="CL125" s="33" t="s">
        <v>197</v>
      </c>
      <c r="CM125" s="33" t="s">
        <v>197</v>
      </c>
      <c r="CN125" s="33" t="s">
        <v>197</v>
      </c>
      <c r="CO125" s="33" t="s">
        <v>197</v>
      </c>
      <c r="CP125" s="33" t="s">
        <v>197</v>
      </c>
      <c r="CQ125" s="33" t="s">
        <v>197</v>
      </c>
      <c r="CR125" s="33" t="s">
        <v>197</v>
      </c>
      <c r="CS125" s="33" t="s">
        <v>197</v>
      </c>
      <c r="CT125" s="33" t="s">
        <v>197</v>
      </c>
      <c r="CU125" s="33" t="s">
        <v>197</v>
      </c>
      <c r="CV125" s="33" t="s">
        <v>197</v>
      </c>
      <c r="CW125" s="33" t="s">
        <v>197</v>
      </c>
      <c r="CX125" s="33" t="s">
        <v>197</v>
      </c>
      <c r="CY125" s="33" t="s">
        <v>197</v>
      </c>
      <c r="CZ125" s="33" t="s">
        <v>197</v>
      </c>
      <c r="DA125" s="33" t="s">
        <v>197</v>
      </c>
      <c r="DB125" s="33" t="s">
        <v>197</v>
      </c>
      <c r="DC125" s="33" t="s">
        <v>197</v>
      </c>
      <c r="DD125" s="33" t="s">
        <v>197</v>
      </c>
      <c r="DE125" s="33" t="s">
        <v>197</v>
      </c>
      <c r="DF125" s="33" t="s">
        <v>197</v>
      </c>
    </row>
    <row r="126" spans="1:110" ht="56.25">
      <c r="A126" s="19"/>
      <c r="B126" s="31" t="s">
        <v>263</v>
      </c>
      <c r="C126" s="32" t="s">
        <v>264</v>
      </c>
      <c r="D126" s="33" t="s">
        <v>178</v>
      </c>
      <c r="E126" s="33">
        <v>0</v>
      </c>
      <c r="F126" s="33">
        <v>0</v>
      </c>
      <c r="G126" s="33">
        <v>0</v>
      </c>
      <c r="H126" s="33">
        <v>0</v>
      </c>
      <c r="I126" s="33">
        <v>0</v>
      </c>
      <c r="J126" s="33">
        <v>0</v>
      </c>
      <c r="K126" s="33">
        <v>0</v>
      </c>
      <c r="L126" s="33">
        <v>0</v>
      </c>
      <c r="M126" s="33">
        <v>0</v>
      </c>
      <c r="N126" s="33">
        <v>0</v>
      </c>
      <c r="O126" s="33">
        <v>0</v>
      </c>
      <c r="P126" s="33">
        <v>0</v>
      </c>
      <c r="Q126" s="33">
        <v>0</v>
      </c>
      <c r="R126" s="33">
        <v>0</v>
      </c>
      <c r="S126" s="33">
        <v>0</v>
      </c>
      <c r="T126" s="33">
        <v>0</v>
      </c>
      <c r="U126" s="33">
        <v>0</v>
      </c>
      <c r="V126" s="33">
        <v>0</v>
      </c>
      <c r="W126" s="33">
        <v>0</v>
      </c>
      <c r="X126" s="33">
        <v>0</v>
      </c>
      <c r="Y126" s="33">
        <v>0</v>
      </c>
      <c r="Z126" s="33">
        <v>0</v>
      </c>
      <c r="AA126" s="33">
        <v>0</v>
      </c>
      <c r="AB126" s="33">
        <v>0</v>
      </c>
      <c r="AC126" s="33">
        <v>0</v>
      </c>
      <c r="AD126" s="33">
        <v>0</v>
      </c>
      <c r="AE126" s="33">
        <v>0</v>
      </c>
      <c r="AF126" s="33">
        <v>0</v>
      </c>
      <c r="AG126" s="33">
        <v>0</v>
      </c>
      <c r="AH126" s="33">
        <v>0</v>
      </c>
      <c r="AI126" s="33">
        <v>0</v>
      </c>
      <c r="AJ126" s="33">
        <v>0</v>
      </c>
      <c r="AK126" s="33">
        <v>0</v>
      </c>
      <c r="AL126" s="33">
        <v>0</v>
      </c>
      <c r="AM126" s="33">
        <v>0</v>
      </c>
      <c r="AN126" s="33">
        <v>0</v>
      </c>
      <c r="AO126" s="33">
        <v>0</v>
      </c>
      <c r="AP126" s="33">
        <v>0</v>
      </c>
      <c r="AQ126" s="33">
        <v>0</v>
      </c>
      <c r="AR126" s="33">
        <v>0</v>
      </c>
      <c r="AS126" s="33">
        <v>0</v>
      </c>
      <c r="AT126" s="33">
        <v>0</v>
      </c>
      <c r="AU126" s="33">
        <v>0</v>
      </c>
      <c r="AV126" s="33">
        <v>0</v>
      </c>
      <c r="AW126" s="33">
        <v>0</v>
      </c>
      <c r="AX126" s="33">
        <v>0</v>
      </c>
      <c r="AY126" s="33">
        <v>0</v>
      </c>
      <c r="AZ126" s="33">
        <v>0</v>
      </c>
      <c r="BA126" s="33">
        <v>0</v>
      </c>
      <c r="BB126" s="33">
        <v>0</v>
      </c>
      <c r="BC126" s="33">
        <v>0</v>
      </c>
      <c r="BD126" s="33">
        <v>0</v>
      </c>
      <c r="BE126" s="33">
        <v>0</v>
      </c>
      <c r="BF126" s="33">
        <v>0</v>
      </c>
      <c r="BG126" s="33">
        <v>0</v>
      </c>
      <c r="BH126" s="33">
        <v>0</v>
      </c>
      <c r="BI126" s="33">
        <v>0</v>
      </c>
      <c r="BJ126" s="33">
        <v>0</v>
      </c>
      <c r="BK126" s="33">
        <v>0</v>
      </c>
      <c r="BL126" s="33">
        <v>0</v>
      </c>
      <c r="BM126" s="33">
        <v>0</v>
      </c>
      <c r="BN126" s="33">
        <v>0</v>
      </c>
      <c r="BO126" s="33">
        <v>0</v>
      </c>
      <c r="BP126" s="33">
        <v>0</v>
      </c>
      <c r="BQ126" s="33">
        <v>0</v>
      </c>
      <c r="BR126" s="33">
        <v>0</v>
      </c>
      <c r="BS126" s="33">
        <v>0</v>
      </c>
      <c r="BT126" s="33">
        <v>0</v>
      </c>
      <c r="BU126" s="33">
        <v>0</v>
      </c>
      <c r="BV126" s="33">
        <v>0</v>
      </c>
      <c r="BW126" s="33">
        <v>0</v>
      </c>
      <c r="BX126" s="33">
        <v>0</v>
      </c>
      <c r="BY126" s="33">
        <v>0</v>
      </c>
      <c r="BZ126" s="33">
        <v>0</v>
      </c>
      <c r="CA126" s="33">
        <v>0</v>
      </c>
      <c r="CB126" s="33">
        <v>0</v>
      </c>
      <c r="CC126" s="33">
        <v>0</v>
      </c>
      <c r="CD126" s="33">
        <v>0</v>
      </c>
      <c r="CE126" s="33">
        <v>0</v>
      </c>
      <c r="CF126" s="33">
        <v>0</v>
      </c>
      <c r="CG126" s="33">
        <v>0</v>
      </c>
      <c r="CH126" s="33">
        <v>0</v>
      </c>
      <c r="CI126" s="33" t="s">
        <v>197</v>
      </c>
      <c r="CJ126" s="33" t="s">
        <v>197</v>
      </c>
      <c r="CK126" s="33">
        <v>0</v>
      </c>
      <c r="CL126" s="33">
        <v>0</v>
      </c>
      <c r="CM126" s="33">
        <v>0</v>
      </c>
      <c r="CN126" s="33">
        <v>0</v>
      </c>
      <c r="CO126" s="33" t="s">
        <v>197</v>
      </c>
      <c r="CP126" s="33" t="s">
        <v>197</v>
      </c>
      <c r="CQ126" s="33" t="s">
        <v>197</v>
      </c>
      <c r="CR126" s="33" t="s">
        <v>197</v>
      </c>
      <c r="CS126" s="33" t="s">
        <v>197</v>
      </c>
      <c r="CT126" s="33" t="s">
        <v>197</v>
      </c>
      <c r="CU126" s="33">
        <v>0</v>
      </c>
      <c r="CV126" s="33">
        <v>0</v>
      </c>
      <c r="CW126" s="33">
        <v>0</v>
      </c>
      <c r="CX126" s="33">
        <v>0</v>
      </c>
      <c r="CY126" s="33">
        <v>0</v>
      </c>
      <c r="CZ126" s="33">
        <v>0</v>
      </c>
      <c r="DA126" s="33">
        <v>0</v>
      </c>
      <c r="DB126" s="33">
        <v>0</v>
      </c>
      <c r="DC126" s="33">
        <v>0</v>
      </c>
      <c r="DD126" s="33">
        <v>0</v>
      </c>
      <c r="DE126" s="33">
        <v>0</v>
      </c>
      <c r="DF126" s="33">
        <v>0</v>
      </c>
    </row>
    <row r="127" spans="1:110" ht="18.75" hidden="1">
      <c r="A127" s="26" t="s">
        <v>181</v>
      </c>
      <c r="B127" s="31" t="s">
        <v>263</v>
      </c>
      <c r="C127" s="40" t="s">
        <v>204</v>
      </c>
      <c r="D127" s="33"/>
      <c r="E127" s="33" t="s">
        <v>197</v>
      </c>
      <c r="F127" s="33" t="s">
        <v>197</v>
      </c>
      <c r="G127" s="33"/>
      <c r="H127" s="33"/>
      <c r="I127" s="33"/>
      <c r="J127" s="33"/>
      <c r="K127" s="33"/>
      <c r="L127" s="33"/>
      <c r="M127" s="33" t="s">
        <v>197</v>
      </c>
      <c r="N127" s="33" t="s">
        <v>197</v>
      </c>
      <c r="O127" s="33"/>
      <c r="P127" s="33"/>
      <c r="Q127" s="33"/>
      <c r="R127" s="33"/>
      <c r="S127" s="33"/>
      <c r="T127" s="33"/>
      <c r="U127" s="33" t="s">
        <v>197</v>
      </c>
      <c r="V127" s="33" t="s">
        <v>197</v>
      </c>
      <c r="W127" s="33"/>
      <c r="X127" s="33"/>
      <c r="Y127" s="33"/>
      <c r="Z127" s="33"/>
      <c r="AA127" s="33"/>
      <c r="AB127" s="33"/>
      <c r="AC127" s="33" t="s">
        <v>197</v>
      </c>
      <c r="AD127" s="33" t="s">
        <v>197</v>
      </c>
      <c r="AE127" s="33"/>
      <c r="AF127" s="33"/>
      <c r="AG127" s="33"/>
      <c r="AH127" s="33"/>
      <c r="AI127" s="33"/>
      <c r="AJ127" s="33"/>
      <c r="AK127" s="33" t="s">
        <v>197</v>
      </c>
      <c r="AL127" s="33" t="s">
        <v>197</v>
      </c>
      <c r="AM127" s="33" t="s">
        <v>197</v>
      </c>
      <c r="AN127" s="33" t="s">
        <v>197</v>
      </c>
      <c r="AO127" s="33" t="s">
        <v>197</v>
      </c>
      <c r="AP127" s="33" t="s">
        <v>197</v>
      </c>
      <c r="AQ127" s="33" t="s">
        <v>197</v>
      </c>
      <c r="AR127" s="33" t="s">
        <v>197</v>
      </c>
      <c r="AS127" s="33" t="s">
        <v>197</v>
      </c>
      <c r="AT127" s="33" t="s">
        <v>197</v>
      </c>
      <c r="AU127" s="33"/>
      <c r="AV127" s="33"/>
      <c r="AW127" s="33"/>
      <c r="AX127" s="33"/>
      <c r="AY127" s="33"/>
      <c r="AZ127" s="33"/>
      <c r="BA127" s="33"/>
      <c r="BB127" s="33"/>
      <c r="BC127" s="33" t="s">
        <v>197</v>
      </c>
      <c r="BD127" s="33" t="s">
        <v>197</v>
      </c>
      <c r="BE127" s="33"/>
      <c r="BF127" s="33"/>
      <c r="BG127" s="33"/>
      <c r="BH127" s="33"/>
      <c r="BI127" s="33"/>
      <c r="BJ127" s="33"/>
      <c r="BK127" s="33"/>
      <c r="BL127" s="33"/>
      <c r="BM127" s="33"/>
      <c r="BN127" s="33"/>
      <c r="BO127" s="33" t="s">
        <v>197</v>
      </c>
      <c r="BP127" s="33" t="s">
        <v>197</v>
      </c>
      <c r="BQ127" s="33"/>
      <c r="BR127" s="33"/>
      <c r="BS127" s="33"/>
      <c r="BT127" s="33"/>
      <c r="BU127" s="33"/>
      <c r="BV127" s="33"/>
      <c r="BW127" s="33"/>
      <c r="BX127" s="33"/>
      <c r="BY127" s="33"/>
      <c r="BZ127" s="33"/>
      <c r="CA127" s="33" t="s">
        <v>197</v>
      </c>
      <c r="CB127" s="33" t="s">
        <v>197</v>
      </c>
      <c r="CC127" s="33"/>
      <c r="CD127" s="33"/>
      <c r="CE127" s="33"/>
      <c r="CF127" s="33"/>
      <c r="CG127" s="33"/>
      <c r="CH127" s="33"/>
      <c r="CI127" s="33" t="s">
        <v>197</v>
      </c>
      <c r="CJ127" s="33" t="s">
        <v>197</v>
      </c>
      <c r="CK127" s="33" t="s">
        <v>197</v>
      </c>
      <c r="CL127" s="33" t="s">
        <v>197</v>
      </c>
      <c r="CM127" s="33" t="s">
        <v>197</v>
      </c>
      <c r="CN127" s="33" t="s">
        <v>197</v>
      </c>
      <c r="CO127" s="33" t="s">
        <v>197</v>
      </c>
      <c r="CP127" s="33" t="s">
        <v>197</v>
      </c>
      <c r="CQ127" s="33" t="s">
        <v>197</v>
      </c>
      <c r="CR127" s="33" t="s">
        <v>197</v>
      </c>
      <c r="CS127" s="33" t="s">
        <v>197</v>
      </c>
      <c r="CT127" s="33" t="s">
        <v>197</v>
      </c>
      <c r="CU127" s="33" t="s">
        <v>197</v>
      </c>
      <c r="CV127" s="33" t="s">
        <v>197</v>
      </c>
      <c r="CW127" s="33" t="s">
        <v>197</v>
      </c>
      <c r="CX127" s="33" t="s">
        <v>197</v>
      </c>
      <c r="CY127" s="33" t="s">
        <v>197</v>
      </c>
      <c r="CZ127" s="33" t="s">
        <v>197</v>
      </c>
      <c r="DA127" s="33" t="s">
        <v>197</v>
      </c>
      <c r="DB127" s="33" t="s">
        <v>197</v>
      </c>
      <c r="DC127" s="33" t="s">
        <v>197</v>
      </c>
      <c r="DD127" s="33" t="s">
        <v>197</v>
      </c>
      <c r="DE127" s="33" t="s">
        <v>197</v>
      </c>
      <c r="DF127" s="33" t="s">
        <v>197</v>
      </c>
    </row>
    <row r="128" spans="1:110" ht="18.75" hidden="1">
      <c r="A128" s="26" t="s">
        <v>181</v>
      </c>
      <c r="B128" s="31" t="s">
        <v>263</v>
      </c>
      <c r="C128" s="40" t="s">
        <v>204</v>
      </c>
      <c r="D128" s="33"/>
      <c r="E128" s="33" t="s">
        <v>197</v>
      </c>
      <c r="F128" s="33" t="s">
        <v>197</v>
      </c>
      <c r="G128" s="33"/>
      <c r="H128" s="33"/>
      <c r="I128" s="33"/>
      <c r="J128" s="33"/>
      <c r="K128" s="33"/>
      <c r="L128" s="33"/>
      <c r="M128" s="33" t="s">
        <v>197</v>
      </c>
      <c r="N128" s="33" t="s">
        <v>197</v>
      </c>
      <c r="O128" s="33"/>
      <c r="P128" s="33"/>
      <c r="Q128" s="33"/>
      <c r="R128" s="33"/>
      <c r="S128" s="33"/>
      <c r="T128" s="33"/>
      <c r="U128" s="33" t="s">
        <v>197</v>
      </c>
      <c r="V128" s="33" t="s">
        <v>197</v>
      </c>
      <c r="W128" s="33"/>
      <c r="X128" s="33"/>
      <c r="Y128" s="33"/>
      <c r="Z128" s="33"/>
      <c r="AA128" s="33"/>
      <c r="AB128" s="33"/>
      <c r="AC128" s="33" t="s">
        <v>197</v>
      </c>
      <c r="AD128" s="33" t="s">
        <v>197</v>
      </c>
      <c r="AE128" s="33"/>
      <c r="AF128" s="33"/>
      <c r="AG128" s="33"/>
      <c r="AH128" s="33"/>
      <c r="AI128" s="33"/>
      <c r="AJ128" s="33"/>
      <c r="AK128" s="33" t="s">
        <v>197</v>
      </c>
      <c r="AL128" s="33" t="s">
        <v>197</v>
      </c>
      <c r="AM128" s="33" t="s">
        <v>197</v>
      </c>
      <c r="AN128" s="33" t="s">
        <v>197</v>
      </c>
      <c r="AO128" s="33" t="s">
        <v>197</v>
      </c>
      <c r="AP128" s="33" t="s">
        <v>197</v>
      </c>
      <c r="AQ128" s="33" t="s">
        <v>197</v>
      </c>
      <c r="AR128" s="33" t="s">
        <v>197</v>
      </c>
      <c r="AS128" s="33" t="s">
        <v>197</v>
      </c>
      <c r="AT128" s="33" t="s">
        <v>197</v>
      </c>
      <c r="AU128" s="33"/>
      <c r="AV128" s="33"/>
      <c r="AW128" s="33"/>
      <c r="AX128" s="33"/>
      <c r="AY128" s="33"/>
      <c r="AZ128" s="33"/>
      <c r="BA128" s="33"/>
      <c r="BB128" s="33"/>
      <c r="BC128" s="33" t="s">
        <v>197</v>
      </c>
      <c r="BD128" s="33" t="s">
        <v>197</v>
      </c>
      <c r="BE128" s="33"/>
      <c r="BF128" s="33"/>
      <c r="BG128" s="33"/>
      <c r="BH128" s="33"/>
      <c r="BI128" s="33"/>
      <c r="BJ128" s="33"/>
      <c r="BK128" s="33"/>
      <c r="BL128" s="33"/>
      <c r="BM128" s="33"/>
      <c r="BN128" s="33"/>
      <c r="BO128" s="33" t="s">
        <v>197</v>
      </c>
      <c r="BP128" s="33" t="s">
        <v>197</v>
      </c>
      <c r="BQ128" s="33"/>
      <c r="BR128" s="33"/>
      <c r="BS128" s="33"/>
      <c r="BT128" s="33"/>
      <c r="BU128" s="33"/>
      <c r="BV128" s="33"/>
      <c r="BW128" s="33"/>
      <c r="BX128" s="33"/>
      <c r="BY128" s="33"/>
      <c r="BZ128" s="33"/>
      <c r="CA128" s="33" t="s">
        <v>197</v>
      </c>
      <c r="CB128" s="33" t="s">
        <v>197</v>
      </c>
      <c r="CC128" s="33"/>
      <c r="CD128" s="33"/>
      <c r="CE128" s="33"/>
      <c r="CF128" s="33"/>
      <c r="CG128" s="33"/>
      <c r="CH128" s="33"/>
      <c r="CI128" s="33" t="s">
        <v>197</v>
      </c>
      <c r="CJ128" s="33" t="s">
        <v>197</v>
      </c>
      <c r="CK128" s="33" t="s">
        <v>197</v>
      </c>
      <c r="CL128" s="33" t="s">
        <v>197</v>
      </c>
      <c r="CM128" s="33" t="s">
        <v>197</v>
      </c>
      <c r="CN128" s="33" t="s">
        <v>197</v>
      </c>
      <c r="CO128" s="33" t="s">
        <v>197</v>
      </c>
      <c r="CP128" s="33" t="s">
        <v>197</v>
      </c>
      <c r="CQ128" s="33" t="s">
        <v>197</v>
      </c>
      <c r="CR128" s="33" t="s">
        <v>197</v>
      </c>
      <c r="CS128" s="33" t="s">
        <v>197</v>
      </c>
      <c r="CT128" s="33" t="s">
        <v>197</v>
      </c>
      <c r="CU128" s="33" t="s">
        <v>197</v>
      </c>
      <c r="CV128" s="33" t="s">
        <v>197</v>
      </c>
      <c r="CW128" s="33" t="s">
        <v>197</v>
      </c>
      <c r="CX128" s="33" t="s">
        <v>197</v>
      </c>
      <c r="CY128" s="33" t="s">
        <v>197</v>
      </c>
      <c r="CZ128" s="33" t="s">
        <v>197</v>
      </c>
      <c r="DA128" s="33" t="s">
        <v>197</v>
      </c>
      <c r="DB128" s="33" t="s">
        <v>197</v>
      </c>
      <c r="DC128" s="33" t="s">
        <v>197</v>
      </c>
      <c r="DD128" s="33" t="s">
        <v>197</v>
      </c>
      <c r="DE128" s="33" t="s">
        <v>197</v>
      </c>
      <c r="DF128" s="33" t="s">
        <v>197</v>
      </c>
    </row>
    <row r="129" spans="1:110" ht="18.75" hidden="1">
      <c r="A129" s="26" t="s">
        <v>181</v>
      </c>
      <c r="B129" s="31" t="s">
        <v>205</v>
      </c>
      <c r="C129" s="32" t="s">
        <v>205</v>
      </c>
      <c r="D129" s="33"/>
      <c r="E129" s="33" t="s">
        <v>197</v>
      </c>
      <c r="F129" s="33" t="s">
        <v>197</v>
      </c>
      <c r="G129" s="33"/>
      <c r="H129" s="33"/>
      <c r="I129" s="33"/>
      <c r="J129" s="33"/>
      <c r="K129" s="33"/>
      <c r="L129" s="33"/>
      <c r="M129" s="33" t="s">
        <v>197</v>
      </c>
      <c r="N129" s="33" t="s">
        <v>197</v>
      </c>
      <c r="O129" s="33"/>
      <c r="P129" s="33"/>
      <c r="Q129" s="33"/>
      <c r="R129" s="33"/>
      <c r="S129" s="33"/>
      <c r="T129" s="33"/>
      <c r="U129" s="33" t="s">
        <v>197</v>
      </c>
      <c r="V129" s="33" t="s">
        <v>197</v>
      </c>
      <c r="W129" s="33"/>
      <c r="X129" s="33"/>
      <c r="Y129" s="33"/>
      <c r="Z129" s="33"/>
      <c r="AA129" s="33"/>
      <c r="AB129" s="33"/>
      <c r="AC129" s="33" t="s">
        <v>197</v>
      </c>
      <c r="AD129" s="33" t="s">
        <v>197</v>
      </c>
      <c r="AE129" s="33"/>
      <c r="AF129" s="33"/>
      <c r="AG129" s="33"/>
      <c r="AH129" s="33"/>
      <c r="AI129" s="33"/>
      <c r="AJ129" s="33"/>
      <c r="AK129" s="33" t="s">
        <v>197</v>
      </c>
      <c r="AL129" s="33" t="s">
        <v>197</v>
      </c>
      <c r="AM129" s="33" t="s">
        <v>197</v>
      </c>
      <c r="AN129" s="33" t="s">
        <v>197</v>
      </c>
      <c r="AO129" s="33" t="s">
        <v>197</v>
      </c>
      <c r="AP129" s="33" t="s">
        <v>197</v>
      </c>
      <c r="AQ129" s="33" t="s">
        <v>197</v>
      </c>
      <c r="AR129" s="33" t="s">
        <v>197</v>
      </c>
      <c r="AS129" s="33" t="s">
        <v>197</v>
      </c>
      <c r="AT129" s="33" t="s">
        <v>197</v>
      </c>
      <c r="AU129" s="33"/>
      <c r="AV129" s="33"/>
      <c r="AW129" s="33"/>
      <c r="AX129" s="33"/>
      <c r="AY129" s="33"/>
      <c r="AZ129" s="33"/>
      <c r="BA129" s="33"/>
      <c r="BB129" s="33"/>
      <c r="BC129" s="33" t="s">
        <v>197</v>
      </c>
      <c r="BD129" s="33" t="s">
        <v>197</v>
      </c>
      <c r="BE129" s="33"/>
      <c r="BF129" s="33"/>
      <c r="BG129" s="33"/>
      <c r="BH129" s="33"/>
      <c r="BI129" s="33"/>
      <c r="BJ129" s="33"/>
      <c r="BK129" s="33"/>
      <c r="BL129" s="33"/>
      <c r="BM129" s="33"/>
      <c r="BN129" s="33"/>
      <c r="BO129" s="33" t="s">
        <v>197</v>
      </c>
      <c r="BP129" s="33" t="s">
        <v>197</v>
      </c>
      <c r="BQ129" s="33"/>
      <c r="BR129" s="33"/>
      <c r="BS129" s="33"/>
      <c r="BT129" s="33"/>
      <c r="BU129" s="33"/>
      <c r="BV129" s="33"/>
      <c r="BW129" s="33"/>
      <c r="BX129" s="33"/>
      <c r="BY129" s="33"/>
      <c r="BZ129" s="33"/>
      <c r="CA129" s="33" t="s">
        <v>197</v>
      </c>
      <c r="CB129" s="33" t="s">
        <v>197</v>
      </c>
      <c r="CC129" s="33"/>
      <c r="CD129" s="33"/>
      <c r="CE129" s="33"/>
      <c r="CF129" s="33"/>
      <c r="CG129" s="33"/>
      <c r="CH129" s="33"/>
      <c r="CI129" s="33" t="s">
        <v>197</v>
      </c>
      <c r="CJ129" s="33" t="s">
        <v>197</v>
      </c>
      <c r="CK129" s="33" t="s">
        <v>197</v>
      </c>
      <c r="CL129" s="33" t="s">
        <v>197</v>
      </c>
      <c r="CM129" s="33" t="s">
        <v>197</v>
      </c>
      <c r="CN129" s="33" t="s">
        <v>197</v>
      </c>
      <c r="CO129" s="33" t="s">
        <v>197</v>
      </c>
      <c r="CP129" s="33" t="s">
        <v>197</v>
      </c>
      <c r="CQ129" s="33" t="s">
        <v>197</v>
      </c>
      <c r="CR129" s="33" t="s">
        <v>197</v>
      </c>
      <c r="CS129" s="33" t="s">
        <v>197</v>
      </c>
      <c r="CT129" s="33" t="s">
        <v>197</v>
      </c>
      <c r="CU129" s="33" t="s">
        <v>197</v>
      </c>
      <c r="CV129" s="33" t="s">
        <v>197</v>
      </c>
      <c r="CW129" s="33" t="s">
        <v>197</v>
      </c>
      <c r="CX129" s="33" t="s">
        <v>197</v>
      </c>
      <c r="CY129" s="33" t="s">
        <v>197</v>
      </c>
      <c r="CZ129" s="33" t="s">
        <v>197</v>
      </c>
      <c r="DA129" s="33" t="s">
        <v>197</v>
      </c>
      <c r="DB129" s="33" t="s">
        <v>197</v>
      </c>
      <c r="DC129" s="33" t="s">
        <v>197</v>
      </c>
      <c r="DD129" s="33" t="s">
        <v>197</v>
      </c>
      <c r="DE129" s="33" t="s">
        <v>197</v>
      </c>
      <c r="DF129" s="33" t="s">
        <v>197</v>
      </c>
    </row>
    <row r="130" spans="1:110" ht="75">
      <c r="A130" s="19"/>
      <c r="B130" s="31" t="s">
        <v>265</v>
      </c>
      <c r="C130" s="32" t="s">
        <v>266</v>
      </c>
      <c r="D130" s="33" t="s">
        <v>178</v>
      </c>
      <c r="E130" s="33">
        <v>0</v>
      </c>
      <c r="F130" s="33">
        <v>0</v>
      </c>
      <c r="G130" s="33">
        <v>0</v>
      </c>
      <c r="H130" s="33">
        <v>0</v>
      </c>
      <c r="I130" s="33">
        <v>0</v>
      </c>
      <c r="J130" s="33">
        <v>0</v>
      </c>
      <c r="K130" s="33">
        <v>0</v>
      </c>
      <c r="L130" s="33">
        <v>0</v>
      </c>
      <c r="M130" s="33">
        <v>0</v>
      </c>
      <c r="N130" s="33">
        <v>0</v>
      </c>
      <c r="O130" s="33">
        <v>0</v>
      </c>
      <c r="P130" s="33">
        <v>0</v>
      </c>
      <c r="Q130" s="33">
        <v>0</v>
      </c>
      <c r="R130" s="33">
        <v>0</v>
      </c>
      <c r="S130" s="33">
        <v>0</v>
      </c>
      <c r="T130" s="33">
        <v>0</v>
      </c>
      <c r="U130" s="33">
        <v>0</v>
      </c>
      <c r="V130" s="33">
        <v>0</v>
      </c>
      <c r="W130" s="33">
        <v>0</v>
      </c>
      <c r="X130" s="33">
        <v>0</v>
      </c>
      <c r="Y130" s="33">
        <v>0</v>
      </c>
      <c r="Z130" s="33">
        <v>0</v>
      </c>
      <c r="AA130" s="33">
        <v>0</v>
      </c>
      <c r="AB130" s="33">
        <v>0</v>
      </c>
      <c r="AC130" s="33">
        <v>0</v>
      </c>
      <c r="AD130" s="33">
        <v>0</v>
      </c>
      <c r="AE130" s="33">
        <v>0</v>
      </c>
      <c r="AF130" s="33">
        <v>0</v>
      </c>
      <c r="AG130" s="33">
        <v>0</v>
      </c>
      <c r="AH130" s="33">
        <v>0</v>
      </c>
      <c r="AI130" s="33">
        <v>0</v>
      </c>
      <c r="AJ130" s="33">
        <v>0</v>
      </c>
      <c r="AK130" s="33">
        <v>0</v>
      </c>
      <c r="AL130" s="33">
        <v>0</v>
      </c>
      <c r="AM130" s="33">
        <v>0</v>
      </c>
      <c r="AN130" s="33">
        <v>0</v>
      </c>
      <c r="AO130" s="33">
        <v>0</v>
      </c>
      <c r="AP130" s="33">
        <v>0</v>
      </c>
      <c r="AQ130" s="33">
        <v>0</v>
      </c>
      <c r="AR130" s="33">
        <v>0</v>
      </c>
      <c r="AS130" s="33">
        <v>0</v>
      </c>
      <c r="AT130" s="33">
        <v>0</v>
      </c>
      <c r="AU130" s="33">
        <v>0</v>
      </c>
      <c r="AV130" s="33">
        <v>0</v>
      </c>
      <c r="AW130" s="33">
        <v>0</v>
      </c>
      <c r="AX130" s="33">
        <v>0</v>
      </c>
      <c r="AY130" s="33">
        <v>0</v>
      </c>
      <c r="AZ130" s="33">
        <v>0</v>
      </c>
      <c r="BA130" s="33">
        <v>0</v>
      </c>
      <c r="BB130" s="33">
        <v>0</v>
      </c>
      <c r="BC130" s="33">
        <v>0</v>
      </c>
      <c r="BD130" s="33">
        <v>0</v>
      </c>
      <c r="BE130" s="33">
        <v>0</v>
      </c>
      <c r="BF130" s="33">
        <v>0</v>
      </c>
      <c r="BG130" s="33">
        <v>0</v>
      </c>
      <c r="BH130" s="33">
        <v>0</v>
      </c>
      <c r="BI130" s="33">
        <v>0</v>
      </c>
      <c r="BJ130" s="33">
        <v>0</v>
      </c>
      <c r="BK130" s="33">
        <v>0</v>
      </c>
      <c r="BL130" s="33">
        <v>0</v>
      </c>
      <c r="BM130" s="33">
        <v>0</v>
      </c>
      <c r="BN130" s="33">
        <v>0</v>
      </c>
      <c r="BO130" s="33">
        <v>0</v>
      </c>
      <c r="BP130" s="33">
        <v>0</v>
      </c>
      <c r="BQ130" s="33">
        <v>0</v>
      </c>
      <c r="BR130" s="33">
        <v>0</v>
      </c>
      <c r="BS130" s="33">
        <v>0</v>
      </c>
      <c r="BT130" s="33">
        <v>0</v>
      </c>
      <c r="BU130" s="33">
        <v>0</v>
      </c>
      <c r="BV130" s="33">
        <v>0</v>
      </c>
      <c r="BW130" s="33">
        <v>0</v>
      </c>
      <c r="BX130" s="33">
        <v>0</v>
      </c>
      <c r="BY130" s="33">
        <v>0</v>
      </c>
      <c r="BZ130" s="33">
        <v>0</v>
      </c>
      <c r="CA130" s="33">
        <v>0</v>
      </c>
      <c r="CB130" s="33">
        <v>0</v>
      </c>
      <c r="CC130" s="33">
        <v>0</v>
      </c>
      <c r="CD130" s="33">
        <v>0</v>
      </c>
      <c r="CE130" s="33">
        <v>0</v>
      </c>
      <c r="CF130" s="33">
        <v>0</v>
      </c>
      <c r="CG130" s="33">
        <v>0</v>
      </c>
      <c r="CH130" s="33">
        <v>0</v>
      </c>
      <c r="CI130" s="33" t="s">
        <v>197</v>
      </c>
      <c r="CJ130" s="33" t="s">
        <v>197</v>
      </c>
      <c r="CK130" s="33">
        <v>0</v>
      </c>
      <c r="CL130" s="33">
        <v>0</v>
      </c>
      <c r="CM130" s="33">
        <v>0</v>
      </c>
      <c r="CN130" s="33">
        <v>0</v>
      </c>
      <c r="CO130" s="33" t="s">
        <v>197</v>
      </c>
      <c r="CP130" s="33" t="s">
        <v>197</v>
      </c>
      <c r="CQ130" s="33" t="s">
        <v>197</v>
      </c>
      <c r="CR130" s="33" t="s">
        <v>197</v>
      </c>
      <c r="CS130" s="33" t="s">
        <v>197</v>
      </c>
      <c r="CT130" s="33" t="s">
        <v>197</v>
      </c>
      <c r="CU130" s="33">
        <v>0</v>
      </c>
      <c r="CV130" s="33">
        <v>0</v>
      </c>
      <c r="CW130" s="33">
        <v>0</v>
      </c>
      <c r="CX130" s="33">
        <v>0</v>
      </c>
      <c r="CY130" s="33">
        <v>0</v>
      </c>
      <c r="CZ130" s="33">
        <v>0</v>
      </c>
      <c r="DA130" s="33">
        <v>0</v>
      </c>
      <c r="DB130" s="33">
        <v>0</v>
      </c>
      <c r="DC130" s="33">
        <v>0</v>
      </c>
      <c r="DD130" s="33">
        <v>0</v>
      </c>
      <c r="DE130" s="33">
        <v>0</v>
      </c>
      <c r="DF130" s="33">
        <v>0</v>
      </c>
    </row>
    <row r="131" spans="1:110" ht="18.75" hidden="1">
      <c r="A131" s="26" t="s">
        <v>181</v>
      </c>
      <c r="B131" s="31" t="s">
        <v>265</v>
      </c>
      <c r="C131" s="40" t="s">
        <v>204</v>
      </c>
      <c r="D131" s="33"/>
      <c r="E131" s="33" t="s">
        <v>197</v>
      </c>
      <c r="F131" s="33" t="s">
        <v>197</v>
      </c>
      <c r="G131" s="33"/>
      <c r="H131" s="33"/>
      <c r="I131" s="33"/>
      <c r="J131" s="33"/>
      <c r="K131" s="33"/>
      <c r="L131" s="33"/>
      <c r="M131" s="33" t="s">
        <v>197</v>
      </c>
      <c r="N131" s="33" t="s">
        <v>197</v>
      </c>
      <c r="O131" s="33"/>
      <c r="P131" s="33"/>
      <c r="Q131" s="33"/>
      <c r="R131" s="33"/>
      <c r="S131" s="33"/>
      <c r="T131" s="33"/>
      <c r="U131" s="33" t="s">
        <v>197</v>
      </c>
      <c r="V131" s="33" t="s">
        <v>197</v>
      </c>
      <c r="W131" s="33"/>
      <c r="X131" s="33"/>
      <c r="Y131" s="33"/>
      <c r="Z131" s="33"/>
      <c r="AA131" s="33"/>
      <c r="AB131" s="33"/>
      <c r="AC131" s="33" t="s">
        <v>197</v>
      </c>
      <c r="AD131" s="33" t="s">
        <v>197</v>
      </c>
      <c r="AE131" s="33"/>
      <c r="AF131" s="33"/>
      <c r="AG131" s="33"/>
      <c r="AH131" s="33"/>
      <c r="AI131" s="33"/>
      <c r="AJ131" s="33"/>
      <c r="AK131" s="33" t="s">
        <v>197</v>
      </c>
      <c r="AL131" s="33" t="s">
        <v>197</v>
      </c>
      <c r="AM131" s="33" t="s">
        <v>197</v>
      </c>
      <c r="AN131" s="33" t="s">
        <v>197</v>
      </c>
      <c r="AO131" s="33" t="s">
        <v>197</v>
      </c>
      <c r="AP131" s="33" t="s">
        <v>197</v>
      </c>
      <c r="AQ131" s="33" t="s">
        <v>197</v>
      </c>
      <c r="AR131" s="33" t="s">
        <v>197</v>
      </c>
      <c r="AS131" s="33" t="s">
        <v>197</v>
      </c>
      <c r="AT131" s="33" t="s">
        <v>197</v>
      </c>
      <c r="AU131" s="33"/>
      <c r="AV131" s="33"/>
      <c r="AW131" s="33"/>
      <c r="AX131" s="33"/>
      <c r="AY131" s="33"/>
      <c r="AZ131" s="33"/>
      <c r="BA131" s="33"/>
      <c r="BB131" s="33"/>
      <c r="BC131" s="33" t="s">
        <v>197</v>
      </c>
      <c r="BD131" s="33" t="s">
        <v>197</v>
      </c>
      <c r="BE131" s="33"/>
      <c r="BF131" s="33"/>
      <c r="BG131" s="33"/>
      <c r="BH131" s="33"/>
      <c r="BI131" s="33"/>
      <c r="BJ131" s="33"/>
      <c r="BK131" s="33"/>
      <c r="BL131" s="33"/>
      <c r="BM131" s="33"/>
      <c r="BN131" s="33"/>
      <c r="BO131" s="33" t="s">
        <v>197</v>
      </c>
      <c r="BP131" s="33" t="s">
        <v>197</v>
      </c>
      <c r="BQ131" s="33"/>
      <c r="BR131" s="33"/>
      <c r="BS131" s="33"/>
      <c r="BT131" s="33"/>
      <c r="BU131" s="33"/>
      <c r="BV131" s="33"/>
      <c r="BW131" s="33"/>
      <c r="BX131" s="33"/>
      <c r="BY131" s="33"/>
      <c r="BZ131" s="33"/>
      <c r="CA131" s="33" t="s">
        <v>197</v>
      </c>
      <c r="CB131" s="33" t="s">
        <v>197</v>
      </c>
      <c r="CC131" s="33"/>
      <c r="CD131" s="33"/>
      <c r="CE131" s="33"/>
      <c r="CF131" s="33"/>
      <c r="CG131" s="33"/>
      <c r="CH131" s="33"/>
      <c r="CI131" s="33" t="s">
        <v>197</v>
      </c>
      <c r="CJ131" s="33" t="s">
        <v>197</v>
      </c>
      <c r="CK131" s="33" t="s">
        <v>197</v>
      </c>
      <c r="CL131" s="33" t="s">
        <v>197</v>
      </c>
      <c r="CM131" s="33" t="s">
        <v>197</v>
      </c>
      <c r="CN131" s="33" t="s">
        <v>197</v>
      </c>
      <c r="CO131" s="33" t="s">
        <v>197</v>
      </c>
      <c r="CP131" s="33" t="s">
        <v>197</v>
      </c>
      <c r="CQ131" s="33" t="s">
        <v>197</v>
      </c>
      <c r="CR131" s="33" t="s">
        <v>197</v>
      </c>
      <c r="CS131" s="33" t="s">
        <v>197</v>
      </c>
      <c r="CT131" s="33" t="s">
        <v>197</v>
      </c>
      <c r="CU131" s="33" t="s">
        <v>197</v>
      </c>
      <c r="CV131" s="33" t="s">
        <v>197</v>
      </c>
      <c r="CW131" s="33" t="s">
        <v>197</v>
      </c>
      <c r="CX131" s="33" t="s">
        <v>197</v>
      </c>
      <c r="CY131" s="33" t="s">
        <v>197</v>
      </c>
      <c r="CZ131" s="33" t="s">
        <v>197</v>
      </c>
      <c r="DA131" s="33" t="s">
        <v>197</v>
      </c>
      <c r="DB131" s="33" t="s">
        <v>197</v>
      </c>
      <c r="DC131" s="33" t="s">
        <v>197</v>
      </c>
      <c r="DD131" s="33" t="s">
        <v>197</v>
      </c>
      <c r="DE131" s="33" t="s">
        <v>197</v>
      </c>
      <c r="DF131" s="33" t="s">
        <v>197</v>
      </c>
    </row>
    <row r="132" spans="1:110" ht="18.75" hidden="1">
      <c r="A132" s="26" t="s">
        <v>181</v>
      </c>
      <c r="B132" s="31" t="s">
        <v>265</v>
      </c>
      <c r="C132" s="40" t="s">
        <v>204</v>
      </c>
      <c r="D132" s="33"/>
      <c r="E132" s="33" t="s">
        <v>197</v>
      </c>
      <c r="F132" s="33" t="s">
        <v>197</v>
      </c>
      <c r="G132" s="33"/>
      <c r="H132" s="33"/>
      <c r="I132" s="33"/>
      <c r="J132" s="33"/>
      <c r="K132" s="33"/>
      <c r="L132" s="33"/>
      <c r="M132" s="33" t="s">
        <v>197</v>
      </c>
      <c r="N132" s="33" t="s">
        <v>197</v>
      </c>
      <c r="O132" s="33"/>
      <c r="P132" s="33"/>
      <c r="Q132" s="33"/>
      <c r="R132" s="33"/>
      <c r="S132" s="33"/>
      <c r="T132" s="33"/>
      <c r="U132" s="33" t="s">
        <v>197</v>
      </c>
      <c r="V132" s="33" t="s">
        <v>197</v>
      </c>
      <c r="W132" s="33"/>
      <c r="X132" s="33"/>
      <c r="Y132" s="33"/>
      <c r="Z132" s="33"/>
      <c r="AA132" s="33"/>
      <c r="AB132" s="33"/>
      <c r="AC132" s="33" t="s">
        <v>197</v>
      </c>
      <c r="AD132" s="33" t="s">
        <v>197</v>
      </c>
      <c r="AE132" s="33"/>
      <c r="AF132" s="33"/>
      <c r="AG132" s="33"/>
      <c r="AH132" s="33"/>
      <c r="AI132" s="33"/>
      <c r="AJ132" s="33"/>
      <c r="AK132" s="33" t="s">
        <v>197</v>
      </c>
      <c r="AL132" s="33" t="s">
        <v>197</v>
      </c>
      <c r="AM132" s="33" t="s">
        <v>197</v>
      </c>
      <c r="AN132" s="33" t="s">
        <v>197</v>
      </c>
      <c r="AO132" s="33" t="s">
        <v>197</v>
      </c>
      <c r="AP132" s="33" t="s">
        <v>197</v>
      </c>
      <c r="AQ132" s="33" t="s">
        <v>197</v>
      </c>
      <c r="AR132" s="33" t="s">
        <v>197</v>
      </c>
      <c r="AS132" s="33" t="s">
        <v>197</v>
      </c>
      <c r="AT132" s="33" t="s">
        <v>197</v>
      </c>
      <c r="AU132" s="33"/>
      <c r="AV132" s="33"/>
      <c r="AW132" s="33"/>
      <c r="AX132" s="33"/>
      <c r="AY132" s="33"/>
      <c r="AZ132" s="33"/>
      <c r="BA132" s="33"/>
      <c r="BB132" s="33"/>
      <c r="BC132" s="33" t="s">
        <v>197</v>
      </c>
      <c r="BD132" s="33" t="s">
        <v>197</v>
      </c>
      <c r="BE132" s="33"/>
      <c r="BF132" s="33"/>
      <c r="BG132" s="33"/>
      <c r="BH132" s="33"/>
      <c r="BI132" s="33"/>
      <c r="BJ132" s="33"/>
      <c r="BK132" s="33"/>
      <c r="BL132" s="33"/>
      <c r="BM132" s="33"/>
      <c r="BN132" s="33"/>
      <c r="BO132" s="33" t="s">
        <v>197</v>
      </c>
      <c r="BP132" s="33" t="s">
        <v>197</v>
      </c>
      <c r="BQ132" s="33"/>
      <c r="BR132" s="33"/>
      <c r="BS132" s="33"/>
      <c r="BT132" s="33"/>
      <c r="BU132" s="33"/>
      <c r="BV132" s="33"/>
      <c r="BW132" s="33"/>
      <c r="BX132" s="33"/>
      <c r="BY132" s="33"/>
      <c r="BZ132" s="33"/>
      <c r="CA132" s="33" t="s">
        <v>197</v>
      </c>
      <c r="CB132" s="33" t="s">
        <v>197</v>
      </c>
      <c r="CC132" s="33"/>
      <c r="CD132" s="33"/>
      <c r="CE132" s="33"/>
      <c r="CF132" s="33"/>
      <c r="CG132" s="33"/>
      <c r="CH132" s="33"/>
      <c r="CI132" s="33" t="s">
        <v>197</v>
      </c>
      <c r="CJ132" s="33" t="s">
        <v>197</v>
      </c>
      <c r="CK132" s="33" t="s">
        <v>197</v>
      </c>
      <c r="CL132" s="33" t="s">
        <v>197</v>
      </c>
      <c r="CM132" s="33" t="s">
        <v>197</v>
      </c>
      <c r="CN132" s="33" t="s">
        <v>197</v>
      </c>
      <c r="CO132" s="33" t="s">
        <v>197</v>
      </c>
      <c r="CP132" s="33" t="s">
        <v>197</v>
      </c>
      <c r="CQ132" s="33" t="s">
        <v>197</v>
      </c>
      <c r="CR132" s="33" t="s">
        <v>197</v>
      </c>
      <c r="CS132" s="33" t="s">
        <v>197</v>
      </c>
      <c r="CT132" s="33" t="s">
        <v>197</v>
      </c>
      <c r="CU132" s="33" t="s">
        <v>197</v>
      </c>
      <c r="CV132" s="33" t="s">
        <v>197</v>
      </c>
      <c r="CW132" s="33" t="s">
        <v>197</v>
      </c>
      <c r="CX132" s="33" t="s">
        <v>197</v>
      </c>
      <c r="CY132" s="33" t="s">
        <v>197</v>
      </c>
      <c r="CZ132" s="33" t="s">
        <v>197</v>
      </c>
      <c r="DA132" s="33" t="s">
        <v>197</v>
      </c>
      <c r="DB132" s="33" t="s">
        <v>197</v>
      </c>
      <c r="DC132" s="33" t="s">
        <v>197</v>
      </c>
      <c r="DD132" s="33" t="s">
        <v>197</v>
      </c>
      <c r="DE132" s="33" t="s">
        <v>197</v>
      </c>
      <c r="DF132" s="33" t="s">
        <v>197</v>
      </c>
    </row>
    <row r="133" spans="1:110" ht="18.75" hidden="1">
      <c r="A133" s="26" t="s">
        <v>181</v>
      </c>
      <c r="B133" s="31" t="s">
        <v>205</v>
      </c>
      <c r="C133" s="32" t="s">
        <v>205</v>
      </c>
      <c r="D133" s="33"/>
      <c r="E133" s="33" t="s">
        <v>197</v>
      </c>
      <c r="F133" s="33" t="s">
        <v>197</v>
      </c>
      <c r="G133" s="33"/>
      <c r="H133" s="33"/>
      <c r="I133" s="33"/>
      <c r="J133" s="33"/>
      <c r="K133" s="33"/>
      <c r="L133" s="33"/>
      <c r="M133" s="33" t="s">
        <v>197</v>
      </c>
      <c r="N133" s="33" t="s">
        <v>197</v>
      </c>
      <c r="O133" s="33"/>
      <c r="P133" s="33"/>
      <c r="Q133" s="33"/>
      <c r="R133" s="33"/>
      <c r="S133" s="33"/>
      <c r="T133" s="33"/>
      <c r="U133" s="33" t="s">
        <v>197</v>
      </c>
      <c r="V133" s="33" t="s">
        <v>197</v>
      </c>
      <c r="W133" s="33"/>
      <c r="X133" s="33"/>
      <c r="Y133" s="33"/>
      <c r="Z133" s="33"/>
      <c r="AA133" s="33"/>
      <c r="AB133" s="33"/>
      <c r="AC133" s="33" t="s">
        <v>197</v>
      </c>
      <c r="AD133" s="33" t="s">
        <v>197</v>
      </c>
      <c r="AE133" s="33"/>
      <c r="AF133" s="33"/>
      <c r="AG133" s="33"/>
      <c r="AH133" s="33"/>
      <c r="AI133" s="33"/>
      <c r="AJ133" s="33"/>
      <c r="AK133" s="33" t="s">
        <v>197</v>
      </c>
      <c r="AL133" s="33" t="s">
        <v>197</v>
      </c>
      <c r="AM133" s="33" t="s">
        <v>197</v>
      </c>
      <c r="AN133" s="33" t="s">
        <v>197</v>
      </c>
      <c r="AO133" s="33" t="s">
        <v>197</v>
      </c>
      <c r="AP133" s="33" t="s">
        <v>197</v>
      </c>
      <c r="AQ133" s="33" t="s">
        <v>197</v>
      </c>
      <c r="AR133" s="33" t="s">
        <v>197</v>
      </c>
      <c r="AS133" s="33" t="s">
        <v>197</v>
      </c>
      <c r="AT133" s="33" t="s">
        <v>197</v>
      </c>
      <c r="AU133" s="33"/>
      <c r="AV133" s="33"/>
      <c r="AW133" s="33"/>
      <c r="AX133" s="33"/>
      <c r="AY133" s="33"/>
      <c r="AZ133" s="33"/>
      <c r="BA133" s="33"/>
      <c r="BB133" s="33"/>
      <c r="BC133" s="33" t="s">
        <v>197</v>
      </c>
      <c r="BD133" s="33" t="s">
        <v>197</v>
      </c>
      <c r="BE133" s="33"/>
      <c r="BF133" s="33"/>
      <c r="BG133" s="33"/>
      <c r="BH133" s="33"/>
      <c r="BI133" s="33"/>
      <c r="BJ133" s="33"/>
      <c r="BK133" s="33"/>
      <c r="BL133" s="33"/>
      <c r="BM133" s="33"/>
      <c r="BN133" s="33"/>
      <c r="BO133" s="33" t="s">
        <v>197</v>
      </c>
      <c r="BP133" s="33" t="s">
        <v>197</v>
      </c>
      <c r="BQ133" s="33"/>
      <c r="BR133" s="33"/>
      <c r="BS133" s="33"/>
      <c r="BT133" s="33"/>
      <c r="BU133" s="33"/>
      <c r="BV133" s="33"/>
      <c r="BW133" s="33"/>
      <c r="BX133" s="33"/>
      <c r="BY133" s="33"/>
      <c r="BZ133" s="33"/>
      <c r="CA133" s="33" t="s">
        <v>197</v>
      </c>
      <c r="CB133" s="33" t="s">
        <v>197</v>
      </c>
      <c r="CC133" s="33"/>
      <c r="CD133" s="33"/>
      <c r="CE133" s="33"/>
      <c r="CF133" s="33"/>
      <c r="CG133" s="33"/>
      <c r="CH133" s="33"/>
      <c r="CI133" s="33" t="s">
        <v>197</v>
      </c>
      <c r="CJ133" s="33" t="s">
        <v>197</v>
      </c>
      <c r="CK133" s="33" t="s">
        <v>197</v>
      </c>
      <c r="CL133" s="33" t="s">
        <v>197</v>
      </c>
      <c r="CM133" s="33" t="s">
        <v>197</v>
      </c>
      <c r="CN133" s="33" t="s">
        <v>197</v>
      </c>
      <c r="CO133" s="33" t="s">
        <v>197</v>
      </c>
      <c r="CP133" s="33" t="s">
        <v>197</v>
      </c>
      <c r="CQ133" s="33" t="s">
        <v>197</v>
      </c>
      <c r="CR133" s="33" t="s">
        <v>197</v>
      </c>
      <c r="CS133" s="33" t="s">
        <v>197</v>
      </c>
      <c r="CT133" s="33" t="s">
        <v>197</v>
      </c>
      <c r="CU133" s="33" t="s">
        <v>197</v>
      </c>
      <c r="CV133" s="33" t="s">
        <v>197</v>
      </c>
      <c r="CW133" s="33" t="s">
        <v>197</v>
      </c>
      <c r="CX133" s="33" t="s">
        <v>197</v>
      </c>
      <c r="CY133" s="33" t="s">
        <v>197</v>
      </c>
      <c r="CZ133" s="33" t="s">
        <v>197</v>
      </c>
      <c r="DA133" s="33" t="s">
        <v>197</v>
      </c>
      <c r="DB133" s="33" t="s">
        <v>197</v>
      </c>
      <c r="DC133" s="33" t="s">
        <v>197</v>
      </c>
      <c r="DD133" s="33" t="s">
        <v>197</v>
      </c>
      <c r="DE133" s="33" t="s">
        <v>197</v>
      </c>
      <c r="DF133" s="33" t="s">
        <v>197</v>
      </c>
    </row>
    <row r="134" spans="1:110" ht="56.25">
      <c r="A134" s="19"/>
      <c r="B134" s="37" t="s">
        <v>267</v>
      </c>
      <c r="C134" s="38" t="s">
        <v>268</v>
      </c>
      <c r="D134" s="39" t="s">
        <v>178</v>
      </c>
      <c r="E134" s="39">
        <f t="shared" ref="E134:AJ134" si="39">SUM(E135,E142)</f>
        <v>0</v>
      </c>
      <c r="F134" s="39">
        <f t="shared" si="39"/>
        <v>0</v>
      </c>
      <c r="G134" s="39">
        <f t="shared" si="39"/>
        <v>0</v>
      </c>
      <c r="H134" s="39">
        <f t="shared" si="39"/>
        <v>0</v>
      </c>
      <c r="I134" s="39">
        <f t="shared" si="39"/>
        <v>0</v>
      </c>
      <c r="J134" s="39">
        <f t="shared" si="39"/>
        <v>0</v>
      </c>
      <c r="K134" s="39">
        <f t="shared" si="39"/>
        <v>0</v>
      </c>
      <c r="L134" s="39">
        <f t="shared" si="39"/>
        <v>0</v>
      </c>
      <c r="M134" s="39">
        <f t="shared" si="39"/>
        <v>0</v>
      </c>
      <c r="N134" s="39">
        <f t="shared" si="39"/>
        <v>0</v>
      </c>
      <c r="O134" s="39">
        <f t="shared" si="39"/>
        <v>0</v>
      </c>
      <c r="P134" s="39">
        <f t="shared" si="39"/>
        <v>0</v>
      </c>
      <c r="Q134" s="39">
        <f t="shared" si="39"/>
        <v>0</v>
      </c>
      <c r="R134" s="39">
        <f t="shared" si="39"/>
        <v>0</v>
      </c>
      <c r="S134" s="39">
        <f t="shared" si="39"/>
        <v>0</v>
      </c>
      <c r="T134" s="39">
        <f t="shared" si="39"/>
        <v>0</v>
      </c>
      <c r="U134" s="39">
        <f t="shared" si="39"/>
        <v>0</v>
      </c>
      <c r="V134" s="39">
        <f t="shared" si="39"/>
        <v>0</v>
      </c>
      <c r="W134" s="39">
        <f t="shared" si="39"/>
        <v>0</v>
      </c>
      <c r="X134" s="39">
        <f t="shared" si="39"/>
        <v>0</v>
      </c>
      <c r="Y134" s="39">
        <f t="shared" si="39"/>
        <v>0</v>
      </c>
      <c r="Z134" s="39">
        <f t="shared" si="39"/>
        <v>0</v>
      </c>
      <c r="AA134" s="39">
        <f t="shared" si="39"/>
        <v>0</v>
      </c>
      <c r="AB134" s="39">
        <f t="shared" si="39"/>
        <v>0</v>
      </c>
      <c r="AC134" s="39">
        <f t="shared" si="39"/>
        <v>0</v>
      </c>
      <c r="AD134" s="39">
        <f t="shared" si="39"/>
        <v>0</v>
      </c>
      <c r="AE134" s="39">
        <f t="shared" si="39"/>
        <v>0</v>
      </c>
      <c r="AF134" s="39">
        <f t="shared" si="39"/>
        <v>0</v>
      </c>
      <c r="AG134" s="39">
        <f t="shared" si="39"/>
        <v>0</v>
      </c>
      <c r="AH134" s="39">
        <f t="shared" si="39"/>
        <v>0</v>
      </c>
      <c r="AI134" s="39">
        <f t="shared" si="39"/>
        <v>0</v>
      </c>
      <c r="AJ134" s="39">
        <f t="shared" si="39"/>
        <v>0</v>
      </c>
      <c r="AK134" s="39">
        <f t="shared" ref="AK134:BP134" si="40">SUM(AK135,AK142)</f>
        <v>0</v>
      </c>
      <c r="AL134" s="39">
        <f t="shared" si="40"/>
        <v>0</v>
      </c>
      <c r="AM134" s="39">
        <f t="shared" si="40"/>
        <v>0</v>
      </c>
      <c r="AN134" s="39">
        <f t="shared" si="40"/>
        <v>0</v>
      </c>
      <c r="AO134" s="39">
        <f t="shared" si="40"/>
        <v>0</v>
      </c>
      <c r="AP134" s="39">
        <f t="shared" si="40"/>
        <v>0</v>
      </c>
      <c r="AQ134" s="39">
        <f t="shared" si="40"/>
        <v>0</v>
      </c>
      <c r="AR134" s="39">
        <f t="shared" si="40"/>
        <v>0</v>
      </c>
      <c r="AS134" s="39">
        <f t="shared" si="40"/>
        <v>0</v>
      </c>
      <c r="AT134" s="39">
        <f t="shared" si="40"/>
        <v>0</v>
      </c>
      <c r="AU134" s="39">
        <f t="shared" si="40"/>
        <v>0</v>
      </c>
      <c r="AV134" s="39">
        <f t="shared" si="40"/>
        <v>0</v>
      </c>
      <c r="AW134" s="39">
        <f t="shared" si="40"/>
        <v>0</v>
      </c>
      <c r="AX134" s="39">
        <f t="shared" si="40"/>
        <v>0</v>
      </c>
      <c r="AY134" s="39">
        <f t="shared" si="40"/>
        <v>0</v>
      </c>
      <c r="AZ134" s="39">
        <f t="shared" si="40"/>
        <v>0</v>
      </c>
      <c r="BA134" s="39">
        <f t="shared" si="40"/>
        <v>0</v>
      </c>
      <c r="BB134" s="39">
        <f t="shared" si="40"/>
        <v>0</v>
      </c>
      <c r="BC134" s="39">
        <f t="shared" si="40"/>
        <v>0</v>
      </c>
      <c r="BD134" s="39">
        <f t="shared" si="40"/>
        <v>0</v>
      </c>
      <c r="BE134" s="39">
        <f t="shared" si="40"/>
        <v>0</v>
      </c>
      <c r="BF134" s="39">
        <f t="shared" si="40"/>
        <v>0</v>
      </c>
      <c r="BG134" s="39">
        <f t="shared" si="40"/>
        <v>0</v>
      </c>
      <c r="BH134" s="39">
        <f t="shared" si="40"/>
        <v>0</v>
      </c>
      <c r="BI134" s="39">
        <f t="shared" si="40"/>
        <v>0</v>
      </c>
      <c r="BJ134" s="39">
        <f t="shared" si="40"/>
        <v>0</v>
      </c>
      <c r="BK134" s="39">
        <f t="shared" si="40"/>
        <v>0</v>
      </c>
      <c r="BL134" s="39">
        <f t="shared" si="40"/>
        <v>0</v>
      </c>
      <c r="BM134" s="39">
        <f t="shared" si="40"/>
        <v>0</v>
      </c>
      <c r="BN134" s="39">
        <f t="shared" si="40"/>
        <v>0</v>
      </c>
      <c r="BO134" s="39">
        <f t="shared" si="40"/>
        <v>0</v>
      </c>
      <c r="BP134" s="39">
        <f t="shared" si="40"/>
        <v>0</v>
      </c>
      <c r="BQ134" s="39">
        <f t="shared" ref="BQ134:CV134" si="41">SUM(BQ135,BQ142)</f>
        <v>0</v>
      </c>
      <c r="BR134" s="39">
        <f t="shared" si="41"/>
        <v>0</v>
      </c>
      <c r="BS134" s="39">
        <f t="shared" si="41"/>
        <v>0</v>
      </c>
      <c r="BT134" s="39">
        <f t="shared" si="41"/>
        <v>0</v>
      </c>
      <c r="BU134" s="39">
        <f t="shared" si="41"/>
        <v>0</v>
      </c>
      <c r="BV134" s="39">
        <f t="shared" si="41"/>
        <v>0</v>
      </c>
      <c r="BW134" s="39">
        <f t="shared" si="41"/>
        <v>0</v>
      </c>
      <c r="BX134" s="39">
        <f t="shared" si="41"/>
        <v>0</v>
      </c>
      <c r="BY134" s="39">
        <f t="shared" si="41"/>
        <v>0</v>
      </c>
      <c r="BZ134" s="39">
        <f t="shared" si="41"/>
        <v>0</v>
      </c>
      <c r="CA134" s="39">
        <f t="shared" si="41"/>
        <v>0</v>
      </c>
      <c r="CB134" s="39">
        <f t="shared" si="41"/>
        <v>0</v>
      </c>
      <c r="CC134" s="39">
        <f t="shared" si="41"/>
        <v>0</v>
      </c>
      <c r="CD134" s="39">
        <f t="shared" si="41"/>
        <v>0</v>
      </c>
      <c r="CE134" s="39">
        <f t="shared" si="41"/>
        <v>0</v>
      </c>
      <c r="CF134" s="39">
        <f t="shared" si="41"/>
        <v>0</v>
      </c>
      <c r="CG134" s="39">
        <f t="shared" si="41"/>
        <v>0</v>
      </c>
      <c r="CH134" s="39">
        <f t="shared" si="41"/>
        <v>0</v>
      </c>
      <c r="CI134" s="39">
        <f t="shared" si="41"/>
        <v>0</v>
      </c>
      <c r="CJ134" s="39">
        <f t="shared" si="41"/>
        <v>0</v>
      </c>
      <c r="CK134" s="39">
        <f t="shared" si="41"/>
        <v>0</v>
      </c>
      <c r="CL134" s="39">
        <f t="shared" si="41"/>
        <v>0</v>
      </c>
      <c r="CM134" s="39">
        <f t="shared" si="41"/>
        <v>0</v>
      </c>
      <c r="CN134" s="39">
        <f t="shared" si="41"/>
        <v>0</v>
      </c>
      <c r="CO134" s="39">
        <f t="shared" si="41"/>
        <v>0</v>
      </c>
      <c r="CP134" s="39">
        <f t="shared" si="41"/>
        <v>0</v>
      </c>
      <c r="CQ134" s="39">
        <f t="shared" si="41"/>
        <v>0</v>
      </c>
      <c r="CR134" s="39">
        <f t="shared" si="41"/>
        <v>0</v>
      </c>
      <c r="CS134" s="39">
        <f t="shared" si="41"/>
        <v>0</v>
      </c>
      <c r="CT134" s="39">
        <f t="shared" si="41"/>
        <v>0</v>
      </c>
      <c r="CU134" s="39">
        <f t="shared" si="41"/>
        <v>0</v>
      </c>
      <c r="CV134" s="39">
        <f t="shared" si="41"/>
        <v>0</v>
      </c>
      <c r="CW134" s="39">
        <f t="shared" ref="CW134:DF134" si="42">SUM(CW135,CW142)</f>
        <v>0</v>
      </c>
      <c r="CX134" s="39">
        <f t="shared" si="42"/>
        <v>0</v>
      </c>
      <c r="CY134" s="39">
        <f t="shared" si="42"/>
        <v>0</v>
      </c>
      <c r="CZ134" s="39">
        <f t="shared" si="42"/>
        <v>0</v>
      </c>
      <c r="DA134" s="39">
        <f t="shared" si="42"/>
        <v>0</v>
      </c>
      <c r="DB134" s="39">
        <f t="shared" si="42"/>
        <v>0</v>
      </c>
      <c r="DC134" s="39">
        <f t="shared" si="42"/>
        <v>0</v>
      </c>
      <c r="DD134" s="39">
        <f t="shared" si="42"/>
        <v>0</v>
      </c>
      <c r="DE134" s="39">
        <f t="shared" si="42"/>
        <v>0</v>
      </c>
      <c r="DF134" s="39">
        <f t="shared" si="42"/>
        <v>0</v>
      </c>
    </row>
    <row r="135" spans="1:110" ht="37.5">
      <c r="A135" s="19"/>
      <c r="B135" s="31" t="s">
        <v>269</v>
      </c>
      <c r="C135" s="32" t="s">
        <v>270</v>
      </c>
      <c r="D135" s="33" t="s">
        <v>178</v>
      </c>
      <c r="E135" s="33">
        <f t="shared" ref="E135:AJ135" si="43">SUM(E136:E141)</f>
        <v>0</v>
      </c>
      <c r="F135" s="33">
        <f t="shared" si="43"/>
        <v>0</v>
      </c>
      <c r="G135" s="33">
        <f t="shared" si="43"/>
        <v>0</v>
      </c>
      <c r="H135" s="33">
        <f t="shared" si="43"/>
        <v>0</v>
      </c>
      <c r="I135" s="33">
        <f t="shared" si="43"/>
        <v>0</v>
      </c>
      <c r="J135" s="33">
        <f t="shared" si="43"/>
        <v>0</v>
      </c>
      <c r="K135" s="33">
        <f t="shared" si="43"/>
        <v>0</v>
      </c>
      <c r="L135" s="33">
        <f t="shared" si="43"/>
        <v>0</v>
      </c>
      <c r="M135" s="33">
        <f t="shared" si="43"/>
        <v>0</v>
      </c>
      <c r="N135" s="33">
        <f t="shared" si="43"/>
        <v>0</v>
      </c>
      <c r="O135" s="33">
        <f t="shared" si="43"/>
        <v>0</v>
      </c>
      <c r="P135" s="33">
        <f t="shared" si="43"/>
        <v>0</v>
      </c>
      <c r="Q135" s="33">
        <f t="shared" si="43"/>
        <v>0</v>
      </c>
      <c r="R135" s="33">
        <f t="shared" si="43"/>
        <v>0</v>
      </c>
      <c r="S135" s="33">
        <f t="shared" si="43"/>
        <v>0</v>
      </c>
      <c r="T135" s="33">
        <f t="shared" si="43"/>
        <v>0</v>
      </c>
      <c r="U135" s="33">
        <f t="shared" si="43"/>
        <v>0</v>
      </c>
      <c r="V135" s="33">
        <f t="shared" si="43"/>
        <v>0</v>
      </c>
      <c r="W135" s="33">
        <f t="shared" si="43"/>
        <v>0</v>
      </c>
      <c r="X135" s="33">
        <f t="shared" si="43"/>
        <v>0</v>
      </c>
      <c r="Y135" s="33">
        <f t="shared" si="43"/>
        <v>0</v>
      </c>
      <c r="Z135" s="33">
        <f t="shared" si="43"/>
        <v>0</v>
      </c>
      <c r="AA135" s="33">
        <f t="shared" si="43"/>
        <v>0</v>
      </c>
      <c r="AB135" s="33">
        <f t="shared" si="43"/>
        <v>0</v>
      </c>
      <c r="AC135" s="33">
        <f t="shared" si="43"/>
        <v>0</v>
      </c>
      <c r="AD135" s="33">
        <f t="shared" si="43"/>
        <v>0</v>
      </c>
      <c r="AE135" s="33">
        <f t="shared" si="43"/>
        <v>0</v>
      </c>
      <c r="AF135" s="33">
        <f t="shared" si="43"/>
        <v>0</v>
      </c>
      <c r="AG135" s="33">
        <f t="shared" si="43"/>
        <v>0</v>
      </c>
      <c r="AH135" s="33">
        <f t="shared" si="43"/>
        <v>0</v>
      </c>
      <c r="AI135" s="33">
        <f t="shared" si="43"/>
        <v>0</v>
      </c>
      <c r="AJ135" s="33">
        <f t="shared" si="43"/>
        <v>0</v>
      </c>
      <c r="AK135" s="33">
        <f t="shared" ref="AK135:BP135" si="44">SUM(AK136:AK141)</f>
        <v>0</v>
      </c>
      <c r="AL135" s="33">
        <f t="shared" si="44"/>
        <v>0</v>
      </c>
      <c r="AM135" s="33">
        <f t="shared" si="44"/>
        <v>0</v>
      </c>
      <c r="AN135" s="33">
        <f t="shared" si="44"/>
        <v>0</v>
      </c>
      <c r="AO135" s="33">
        <f t="shared" si="44"/>
        <v>0</v>
      </c>
      <c r="AP135" s="33">
        <f t="shared" si="44"/>
        <v>0</v>
      </c>
      <c r="AQ135" s="33">
        <f t="shared" si="44"/>
        <v>0</v>
      </c>
      <c r="AR135" s="33">
        <f t="shared" si="44"/>
        <v>0</v>
      </c>
      <c r="AS135" s="33">
        <f t="shared" si="44"/>
        <v>0</v>
      </c>
      <c r="AT135" s="33">
        <f t="shared" si="44"/>
        <v>0</v>
      </c>
      <c r="AU135" s="33">
        <f t="shared" si="44"/>
        <v>0</v>
      </c>
      <c r="AV135" s="33">
        <f t="shared" si="44"/>
        <v>0</v>
      </c>
      <c r="AW135" s="33">
        <f t="shared" si="44"/>
        <v>0</v>
      </c>
      <c r="AX135" s="33">
        <f t="shared" si="44"/>
        <v>0</v>
      </c>
      <c r="AY135" s="33">
        <f t="shared" si="44"/>
        <v>0</v>
      </c>
      <c r="AZ135" s="33">
        <f t="shared" si="44"/>
        <v>0</v>
      </c>
      <c r="BA135" s="33">
        <f t="shared" si="44"/>
        <v>0</v>
      </c>
      <c r="BB135" s="33">
        <f t="shared" si="44"/>
        <v>0</v>
      </c>
      <c r="BC135" s="33">
        <f t="shared" si="44"/>
        <v>0</v>
      </c>
      <c r="BD135" s="33">
        <f t="shared" si="44"/>
        <v>0</v>
      </c>
      <c r="BE135" s="33">
        <f t="shared" si="44"/>
        <v>0</v>
      </c>
      <c r="BF135" s="33">
        <f t="shared" si="44"/>
        <v>0</v>
      </c>
      <c r="BG135" s="33">
        <f t="shared" si="44"/>
        <v>0</v>
      </c>
      <c r="BH135" s="33">
        <f t="shared" si="44"/>
        <v>0</v>
      </c>
      <c r="BI135" s="33">
        <f t="shared" si="44"/>
        <v>0</v>
      </c>
      <c r="BJ135" s="33">
        <f t="shared" si="44"/>
        <v>0</v>
      </c>
      <c r="BK135" s="33">
        <f t="shared" si="44"/>
        <v>0</v>
      </c>
      <c r="BL135" s="33">
        <f t="shared" si="44"/>
        <v>0</v>
      </c>
      <c r="BM135" s="33">
        <f t="shared" si="44"/>
        <v>0</v>
      </c>
      <c r="BN135" s="33">
        <f t="shared" si="44"/>
        <v>0</v>
      </c>
      <c r="BO135" s="33">
        <f t="shared" si="44"/>
        <v>0</v>
      </c>
      <c r="BP135" s="33">
        <f t="shared" si="44"/>
        <v>0</v>
      </c>
      <c r="BQ135" s="33">
        <f t="shared" ref="BQ135:CV135" si="45">SUM(BQ136:BQ141)</f>
        <v>0</v>
      </c>
      <c r="BR135" s="33">
        <f t="shared" si="45"/>
        <v>0</v>
      </c>
      <c r="BS135" s="33">
        <f t="shared" si="45"/>
        <v>0</v>
      </c>
      <c r="BT135" s="33">
        <f t="shared" si="45"/>
        <v>0</v>
      </c>
      <c r="BU135" s="33">
        <f t="shared" si="45"/>
        <v>0</v>
      </c>
      <c r="BV135" s="33">
        <f t="shared" si="45"/>
        <v>0</v>
      </c>
      <c r="BW135" s="33">
        <f t="shared" si="45"/>
        <v>0</v>
      </c>
      <c r="BX135" s="33">
        <f t="shared" si="45"/>
        <v>0</v>
      </c>
      <c r="BY135" s="33">
        <f t="shared" si="45"/>
        <v>0</v>
      </c>
      <c r="BZ135" s="33">
        <f t="shared" si="45"/>
        <v>0</v>
      </c>
      <c r="CA135" s="33">
        <f t="shared" si="45"/>
        <v>0</v>
      </c>
      <c r="CB135" s="33">
        <f t="shared" si="45"/>
        <v>0</v>
      </c>
      <c r="CC135" s="33">
        <f t="shared" si="45"/>
        <v>0</v>
      </c>
      <c r="CD135" s="33">
        <f t="shared" si="45"/>
        <v>0</v>
      </c>
      <c r="CE135" s="33">
        <f t="shared" si="45"/>
        <v>0</v>
      </c>
      <c r="CF135" s="33">
        <f t="shared" si="45"/>
        <v>0</v>
      </c>
      <c r="CG135" s="33">
        <f t="shared" si="45"/>
        <v>0</v>
      </c>
      <c r="CH135" s="33">
        <f t="shared" si="45"/>
        <v>0</v>
      </c>
      <c r="CI135" s="33">
        <f t="shared" si="45"/>
        <v>0</v>
      </c>
      <c r="CJ135" s="33">
        <f t="shared" si="45"/>
        <v>0</v>
      </c>
      <c r="CK135" s="33">
        <f t="shared" si="45"/>
        <v>0</v>
      </c>
      <c r="CL135" s="33">
        <f t="shared" si="45"/>
        <v>0</v>
      </c>
      <c r="CM135" s="33">
        <f t="shared" si="45"/>
        <v>0</v>
      </c>
      <c r="CN135" s="33">
        <f t="shared" si="45"/>
        <v>0</v>
      </c>
      <c r="CO135" s="33">
        <f t="shared" si="45"/>
        <v>0</v>
      </c>
      <c r="CP135" s="33">
        <f t="shared" si="45"/>
        <v>0</v>
      </c>
      <c r="CQ135" s="33">
        <f t="shared" si="45"/>
        <v>0</v>
      </c>
      <c r="CR135" s="33">
        <f t="shared" si="45"/>
        <v>0</v>
      </c>
      <c r="CS135" s="33">
        <f t="shared" si="45"/>
        <v>0</v>
      </c>
      <c r="CT135" s="33">
        <f t="shared" si="45"/>
        <v>0</v>
      </c>
      <c r="CU135" s="33">
        <f t="shared" si="45"/>
        <v>0</v>
      </c>
      <c r="CV135" s="33">
        <f t="shared" si="45"/>
        <v>0</v>
      </c>
      <c r="CW135" s="33">
        <f t="shared" ref="CW135:DF135" si="46">SUM(CW136:CW141)</f>
        <v>0</v>
      </c>
      <c r="CX135" s="33">
        <f t="shared" si="46"/>
        <v>0</v>
      </c>
      <c r="CY135" s="33">
        <f t="shared" si="46"/>
        <v>0</v>
      </c>
      <c r="CZ135" s="33">
        <f t="shared" si="46"/>
        <v>0</v>
      </c>
      <c r="DA135" s="33">
        <f t="shared" si="46"/>
        <v>0</v>
      </c>
      <c r="DB135" s="33">
        <f t="shared" si="46"/>
        <v>0</v>
      </c>
      <c r="DC135" s="33">
        <f t="shared" si="46"/>
        <v>0</v>
      </c>
      <c r="DD135" s="33">
        <f t="shared" si="46"/>
        <v>0</v>
      </c>
      <c r="DE135" s="33">
        <f t="shared" si="46"/>
        <v>0</v>
      </c>
      <c r="DF135" s="33">
        <f t="shared" si="46"/>
        <v>0</v>
      </c>
    </row>
    <row r="136" spans="1:110" ht="75">
      <c r="A136" s="26" t="s">
        <v>181</v>
      </c>
      <c r="B136" s="31" t="s">
        <v>269</v>
      </c>
      <c r="C136" s="32" t="s">
        <v>271</v>
      </c>
      <c r="D136" s="44" t="s">
        <v>272</v>
      </c>
      <c r="E136" s="33">
        <v>0</v>
      </c>
      <c r="F136" s="33">
        <v>0</v>
      </c>
      <c r="G136" s="33">
        <v>0</v>
      </c>
      <c r="H136" s="33">
        <v>0</v>
      </c>
      <c r="I136" s="33">
        <v>0</v>
      </c>
      <c r="J136" s="33">
        <v>0</v>
      </c>
      <c r="K136" s="33">
        <v>0</v>
      </c>
      <c r="L136" s="33">
        <v>0</v>
      </c>
      <c r="M136" s="33">
        <v>0</v>
      </c>
      <c r="N136" s="33">
        <v>0</v>
      </c>
      <c r="O136" s="33">
        <v>0</v>
      </c>
      <c r="P136" s="33">
        <v>0</v>
      </c>
      <c r="Q136" s="33">
        <v>0</v>
      </c>
      <c r="R136" s="33">
        <v>0</v>
      </c>
      <c r="S136" s="33">
        <v>0</v>
      </c>
      <c r="T136" s="33">
        <v>0</v>
      </c>
      <c r="U136" s="33">
        <v>0</v>
      </c>
      <c r="V136" s="33">
        <v>0</v>
      </c>
      <c r="W136" s="33">
        <v>0</v>
      </c>
      <c r="X136" s="33">
        <v>0</v>
      </c>
      <c r="Y136" s="33">
        <v>0</v>
      </c>
      <c r="Z136" s="33">
        <v>0</v>
      </c>
      <c r="AA136" s="33">
        <v>0</v>
      </c>
      <c r="AB136" s="33">
        <v>0</v>
      </c>
      <c r="AC136" s="33">
        <v>0</v>
      </c>
      <c r="AD136" s="33">
        <v>0</v>
      </c>
      <c r="AE136" s="33">
        <v>0</v>
      </c>
      <c r="AF136" s="33">
        <v>0</v>
      </c>
      <c r="AG136" s="33">
        <v>0</v>
      </c>
      <c r="AH136" s="33">
        <v>0</v>
      </c>
      <c r="AI136" s="33">
        <v>0</v>
      </c>
      <c r="AJ136" s="33">
        <v>0</v>
      </c>
      <c r="AK136" s="33" t="s">
        <v>197</v>
      </c>
      <c r="AL136" s="33" t="s">
        <v>197</v>
      </c>
      <c r="AM136" s="33" t="s">
        <v>197</v>
      </c>
      <c r="AN136" s="33" t="s">
        <v>197</v>
      </c>
      <c r="AO136" s="33" t="s">
        <v>197</v>
      </c>
      <c r="AP136" s="33" t="s">
        <v>197</v>
      </c>
      <c r="AQ136" s="33" t="s">
        <v>197</v>
      </c>
      <c r="AR136" s="33" t="s">
        <v>197</v>
      </c>
      <c r="AS136" s="33">
        <v>0</v>
      </c>
      <c r="AT136" s="33">
        <v>0</v>
      </c>
      <c r="AU136" s="33">
        <v>0</v>
      </c>
      <c r="AV136" s="33">
        <v>0</v>
      </c>
      <c r="AW136" s="33">
        <v>0</v>
      </c>
      <c r="AX136" s="33">
        <v>0</v>
      </c>
      <c r="AY136" s="33">
        <v>0</v>
      </c>
      <c r="AZ136" s="33">
        <v>0</v>
      </c>
      <c r="BA136" s="33">
        <v>0</v>
      </c>
      <c r="BB136" s="33">
        <v>0</v>
      </c>
      <c r="BC136" s="33">
        <v>0</v>
      </c>
      <c r="BD136" s="33">
        <v>0</v>
      </c>
      <c r="BE136" s="33">
        <v>0</v>
      </c>
      <c r="BF136" s="33">
        <v>0</v>
      </c>
      <c r="BG136" s="33">
        <v>0</v>
      </c>
      <c r="BH136" s="33">
        <v>0</v>
      </c>
      <c r="BI136" s="33">
        <v>0</v>
      </c>
      <c r="BJ136" s="33">
        <v>0</v>
      </c>
      <c r="BK136" s="33">
        <v>0</v>
      </c>
      <c r="BL136" s="33">
        <v>0</v>
      </c>
      <c r="BM136" s="33">
        <v>0</v>
      </c>
      <c r="BN136" s="33">
        <v>0</v>
      </c>
      <c r="BO136" s="33">
        <v>0</v>
      </c>
      <c r="BP136" s="33">
        <v>0</v>
      </c>
      <c r="BQ136" s="33">
        <v>0</v>
      </c>
      <c r="BR136" s="33">
        <v>0</v>
      </c>
      <c r="BS136" s="33">
        <v>0</v>
      </c>
      <c r="BT136" s="33">
        <v>0</v>
      </c>
      <c r="BU136" s="33">
        <v>0</v>
      </c>
      <c r="BV136" s="33">
        <v>0</v>
      </c>
      <c r="BW136" s="33">
        <v>0</v>
      </c>
      <c r="BX136" s="33">
        <v>0</v>
      </c>
      <c r="BY136" s="33">
        <v>0</v>
      </c>
      <c r="BZ136" s="33">
        <v>0</v>
      </c>
      <c r="CA136" s="33">
        <v>0</v>
      </c>
      <c r="CB136" s="33">
        <v>0</v>
      </c>
      <c r="CC136" s="33">
        <v>0</v>
      </c>
      <c r="CD136" s="33">
        <v>0</v>
      </c>
      <c r="CE136" s="33">
        <v>0</v>
      </c>
      <c r="CF136" s="33">
        <v>0</v>
      </c>
      <c r="CG136" s="33">
        <v>0</v>
      </c>
      <c r="CH136" s="33">
        <v>0</v>
      </c>
      <c r="CI136" s="33">
        <v>0</v>
      </c>
      <c r="CJ136" s="33">
        <v>0</v>
      </c>
      <c r="CK136" s="33">
        <v>0</v>
      </c>
      <c r="CL136" s="33">
        <v>0</v>
      </c>
      <c r="CM136" s="33">
        <v>0</v>
      </c>
      <c r="CN136" s="33">
        <v>0</v>
      </c>
      <c r="CO136" s="33" t="s">
        <v>197</v>
      </c>
      <c r="CP136" s="33" t="s">
        <v>197</v>
      </c>
      <c r="CQ136" s="33" t="s">
        <v>197</v>
      </c>
      <c r="CR136" s="33" t="s">
        <v>197</v>
      </c>
      <c r="CS136" s="33" t="s">
        <v>197</v>
      </c>
      <c r="CT136" s="33" t="s">
        <v>197</v>
      </c>
      <c r="CU136" s="33">
        <v>0</v>
      </c>
      <c r="CV136" s="33">
        <v>0</v>
      </c>
      <c r="CW136" s="33">
        <v>0</v>
      </c>
      <c r="CX136" s="33">
        <v>0</v>
      </c>
      <c r="CY136" s="33">
        <v>0</v>
      </c>
      <c r="CZ136" s="33">
        <v>0</v>
      </c>
      <c r="DA136" s="33">
        <v>0</v>
      </c>
      <c r="DB136" s="33">
        <v>0</v>
      </c>
      <c r="DC136" s="33">
        <v>0</v>
      </c>
      <c r="DD136" s="33">
        <v>0</v>
      </c>
      <c r="DE136" s="33">
        <v>0</v>
      </c>
      <c r="DF136" s="33">
        <v>0</v>
      </c>
    </row>
    <row r="137" spans="1:110" ht="75">
      <c r="A137" s="26" t="s">
        <v>181</v>
      </c>
      <c r="B137" s="31" t="s">
        <v>269</v>
      </c>
      <c r="C137" s="32" t="s">
        <v>273</v>
      </c>
      <c r="D137" s="44" t="s">
        <v>274</v>
      </c>
      <c r="E137" s="33">
        <v>0</v>
      </c>
      <c r="F137" s="33">
        <v>0</v>
      </c>
      <c r="G137" s="33">
        <v>0</v>
      </c>
      <c r="H137" s="33">
        <v>0</v>
      </c>
      <c r="I137" s="33">
        <v>0</v>
      </c>
      <c r="J137" s="33">
        <v>0</v>
      </c>
      <c r="K137" s="33">
        <v>0</v>
      </c>
      <c r="L137" s="33">
        <v>0</v>
      </c>
      <c r="M137" s="33">
        <v>0</v>
      </c>
      <c r="N137" s="33">
        <v>0</v>
      </c>
      <c r="O137" s="33">
        <v>0</v>
      </c>
      <c r="P137" s="33">
        <v>0</v>
      </c>
      <c r="Q137" s="33">
        <v>0</v>
      </c>
      <c r="R137" s="33">
        <v>0</v>
      </c>
      <c r="S137" s="33">
        <v>0</v>
      </c>
      <c r="T137" s="33">
        <v>0</v>
      </c>
      <c r="U137" s="33">
        <v>0</v>
      </c>
      <c r="V137" s="33">
        <v>0</v>
      </c>
      <c r="W137" s="33">
        <v>0</v>
      </c>
      <c r="X137" s="33">
        <v>0</v>
      </c>
      <c r="Y137" s="33">
        <v>0</v>
      </c>
      <c r="Z137" s="33">
        <v>0</v>
      </c>
      <c r="AA137" s="33">
        <v>0</v>
      </c>
      <c r="AB137" s="33">
        <v>0</v>
      </c>
      <c r="AC137" s="33">
        <v>0</v>
      </c>
      <c r="AD137" s="33">
        <v>0</v>
      </c>
      <c r="AE137" s="33">
        <v>0</v>
      </c>
      <c r="AF137" s="33">
        <v>0</v>
      </c>
      <c r="AG137" s="33">
        <v>0</v>
      </c>
      <c r="AH137" s="33">
        <v>0</v>
      </c>
      <c r="AI137" s="33">
        <v>0</v>
      </c>
      <c r="AJ137" s="33">
        <v>0</v>
      </c>
      <c r="AK137" s="33" t="s">
        <v>197</v>
      </c>
      <c r="AL137" s="33" t="s">
        <v>197</v>
      </c>
      <c r="AM137" s="33" t="s">
        <v>197</v>
      </c>
      <c r="AN137" s="33" t="s">
        <v>197</v>
      </c>
      <c r="AO137" s="33" t="s">
        <v>197</v>
      </c>
      <c r="AP137" s="33" t="s">
        <v>197</v>
      </c>
      <c r="AQ137" s="33" t="s">
        <v>197</v>
      </c>
      <c r="AR137" s="33" t="s">
        <v>197</v>
      </c>
      <c r="AS137" s="33">
        <v>0</v>
      </c>
      <c r="AT137" s="33">
        <v>0</v>
      </c>
      <c r="AU137" s="33">
        <v>0</v>
      </c>
      <c r="AV137" s="33">
        <v>0</v>
      </c>
      <c r="AW137" s="33">
        <v>0</v>
      </c>
      <c r="AX137" s="33">
        <v>0</v>
      </c>
      <c r="AY137" s="33">
        <v>0</v>
      </c>
      <c r="AZ137" s="33">
        <v>0</v>
      </c>
      <c r="BA137" s="33">
        <v>0</v>
      </c>
      <c r="BB137" s="33">
        <v>0</v>
      </c>
      <c r="BC137" s="33">
        <v>0</v>
      </c>
      <c r="BD137" s="33">
        <v>0</v>
      </c>
      <c r="BE137" s="33">
        <v>0</v>
      </c>
      <c r="BF137" s="33">
        <v>0</v>
      </c>
      <c r="BG137" s="33">
        <v>0</v>
      </c>
      <c r="BH137" s="33">
        <v>0</v>
      </c>
      <c r="BI137" s="33">
        <v>0</v>
      </c>
      <c r="BJ137" s="33">
        <v>0</v>
      </c>
      <c r="BK137" s="33">
        <v>0</v>
      </c>
      <c r="BL137" s="33">
        <v>0</v>
      </c>
      <c r="BM137" s="33">
        <v>0</v>
      </c>
      <c r="BN137" s="33">
        <v>0</v>
      </c>
      <c r="BO137" s="33">
        <v>0</v>
      </c>
      <c r="BP137" s="33">
        <v>0</v>
      </c>
      <c r="BQ137" s="33">
        <v>0</v>
      </c>
      <c r="BR137" s="33">
        <v>0</v>
      </c>
      <c r="BS137" s="33">
        <v>0</v>
      </c>
      <c r="BT137" s="33">
        <v>0</v>
      </c>
      <c r="BU137" s="33">
        <v>0</v>
      </c>
      <c r="BV137" s="33">
        <v>0</v>
      </c>
      <c r="BW137" s="33">
        <v>0</v>
      </c>
      <c r="BX137" s="33">
        <v>0</v>
      </c>
      <c r="BY137" s="33">
        <v>0</v>
      </c>
      <c r="BZ137" s="33">
        <v>0</v>
      </c>
      <c r="CA137" s="33">
        <v>0</v>
      </c>
      <c r="CB137" s="33">
        <v>0</v>
      </c>
      <c r="CC137" s="33">
        <v>0</v>
      </c>
      <c r="CD137" s="33">
        <v>0</v>
      </c>
      <c r="CE137" s="33">
        <v>0</v>
      </c>
      <c r="CF137" s="33">
        <v>0</v>
      </c>
      <c r="CG137" s="33">
        <v>0</v>
      </c>
      <c r="CH137" s="33">
        <v>0</v>
      </c>
      <c r="CI137" s="33">
        <v>0</v>
      </c>
      <c r="CJ137" s="33">
        <v>0</v>
      </c>
      <c r="CK137" s="33">
        <v>0</v>
      </c>
      <c r="CL137" s="33">
        <v>0</v>
      </c>
      <c r="CM137" s="33">
        <v>0</v>
      </c>
      <c r="CN137" s="33">
        <v>0</v>
      </c>
      <c r="CO137" s="33" t="s">
        <v>197</v>
      </c>
      <c r="CP137" s="33" t="s">
        <v>197</v>
      </c>
      <c r="CQ137" s="33" t="s">
        <v>197</v>
      </c>
      <c r="CR137" s="33" t="s">
        <v>197</v>
      </c>
      <c r="CS137" s="33" t="s">
        <v>197</v>
      </c>
      <c r="CT137" s="33" t="s">
        <v>197</v>
      </c>
      <c r="CU137" s="33">
        <v>0</v>
      </c>
      <c r="CV137" s="33">
        <v>0</v>
      </c>
      <c r="CW137" s="33">
        <v>0</v>
      </c>
      <c r="CX137" s="33">
        <v>0</v>
      </c>
      <c r="CY137" s="33">
        <v>0</v>
      </c>
      <c r="CZ137" s="33">
        <v>0</v>
      </c>
      <c r="DA137" s="33">
        <v>0</v>
      </c>
      <c r="DB137" s="33">
        <v>0</v>
      </c>
      <c r="DC137" s="33">
        <v>0</v>
      </c>
      <c r="DD137" s="33">
        <v>0</v>
      </c>
      <c r="DE137" s="33">
        <v>0</v>
      </c>
      <c r="DF137" s="33">
        <v>0</v>
      </c>
    </row>
    <row r="138" spans="1:110" ht="75">
      <c r="A138" s="26" t="s">
        <v>181</v>
      </c>
      <c r="B138" s="31" t="s">
        <v>269</v>
      </c>
      <c r="C138" s="32" t="s">
        <v>275</v>
      </c>
      <c r="D138" s="44" t="s">
        <v>276</v>
      </c>
      <c r="E138" s="33">
        <v>0</v>
      </c>
      <c r="F138" s="33">
        <v>0</v>
      </c>
      <c r="G138" s="33">
        <v>0</v>
      </c>
      <c r="H138" s="33">
        <v>0</v>
      </c>
      <c r="I138" s="33">
        <v>0</v>
      </c>
      <c r="J138" s="33">
        <v>0</v>
      </c>
      <c r="K138" s="33">
        <v>0</v>
      </c>
      <c r="L138" s="33">
        <v>0</v>
      </c>
      <c r="M138" s="33">
        <v>0</v>
      </c>
      <c r="N138" s="33">
        <v>0</v>
      </c>
      <c r="O138" s="33">
        <v>0</v>
      </c>
      <c r="P138" s="33">
        <v>0</v>
      </c>
      <c r="Q138" s="33">
        <v>0</v>
      </c>
      <c r="R138" s="33">
        <v>0</v>
      </c>
      <c r="S138" s="33">
        <v>0</v>
      </c>
      <c r="T138" s="33">
        <v>0</v>
      </c>
      <c r="U138" s="33">
        <v>0</v>
      </c>
      <c r="V138" s="33">
        <v>0</v>
      </c>
      <c r="W138" s="33">
        <v>0</v>
      </c>
      <c r="X138" s="33">
        <v>0</v>
      </c>
      <c r="Y138" s="33">
        <v>0</v>
      </c>
      <c r="Z138" s="33">
        <v>0</v>
      </c>
      <c r="AA138" s="33">
        <v>0</v>
      </c>
      <c r="AB138" s="33">
        <v>0</v>
      </c>
      <c r="AC138" s="33">
        <v>0</v>
      </c>
      <c r="AD138" s="33">
        <v>0</v>
      </c>
      <c r="AE138" s="33">
        <v>0</v>
      </c>
      <c r="AF138" s="33">
        <v>0</v>
      </c>
      <c r="AG138" s="33">
        <v>0</v>
      </c>
      <c r="AH138" s="33">
        <v>0</v>
      </c>
      <c r="AI138" s="33">
        <v>0</v>
      </c>
      <c r="AJ138" s="33">
        <v>0</v>
      </c>
      <c r="AK138" s="33" t="s">
        <v>197</v>
      </c>
      <c r="AL138" s="33" t="s">
        <v>197</v>
      </c>
      <c r="AM138" s="33" t="s">
        <v>197</v>
      </c>
      <c r="AN138" s="33" t="s">
        <v>197</v>
      </c>
      <c r="AO138" s="33" t="s">
        <v>197</v>
      </c>
      <c r="AP138" s="33" t="s">
        <v>197</v>
      </c>
      <c r="AQ138" s="33" t="s">
        <v>197</v>
      </c>
      <c r="AR138" s="33" t="s">
        <v>197</v>
      </c>
      <c r="AS138" s="33">
        <v>0</v>
      </c>
      <c r="AT138" s="33">
        <v>0</v>
      </c>
      <c r="AU138" s="33">
        <v>0</v>
      </c>
      <c r="AV138" s="33">
        <v>0</v>
      </c>
      <c r="AW138" s="33">
        <v>0</v>
      </c>
      <c r="AX138" s="33">
        <v>0</v>
      </c>
      <c r="AY138" s="33">
        <v>0</v>
      </c>
      <c r="AZ138" s="33">
        <v>0</v>
      </c>
      <c r="BA138" s="33">
        <v>0</v>
      </c>
      <c r="BB138" s="33">
        <v>0</v>
      </c>
      <c r="BC138" s="33">
        <v>0</v>
      </c>
      <c r="BD138" s="33">
        <v>0</v>
      </c>
      <c r="BE138" s="33">
        <v>0</v>
      </c>
      <c r="BF138" s="33">
        <v>0</v>
      </c>
      <c r="BG138" s="33">
        <v>0</v>
      </c>
      <c r="BH138" s="33">
        <v>0</v>
      </c>
      <c r="BI138" s="33">
        <v>0</v>
      </c>
      <c r="BJ138" s="33">
        <v>0</v>
      </c>
      <c r="BK138" s="33">
        <v>0</v>
      </c>
      <c r="BL138" s="33">
        <v>0</v>
      </c>
      <c r="BM138" s="33">
        <v>0</v>
      </c>
      <c r="BN138" s="33">
        <v>0</v>
      </c>
      <c r="BO138" s="33">
        <v>0</v>
      </c>
      <c r="BP138" s="33">
        <v>0</v>
      </c>
      <c r="BQ138" s="33">
        <v>0</v>
      </c>
      <c r="BR138" s="33">
        <v>0</v>
      </c>
      <c r="BS138" s="33">
        <v>0</v>
      </c>
      <c r="BT138" s="33">
        <v>0</v>
      </c>
      <c r="BU138" s="33">
        <v>0</v>
      </c>
      <c r="BV138" s="33">
        <v>0</v>
      </c>
      <c r="BW138" s="33">
        <v>0</v>
      </c>
      <c r="BX138" s="33">
        <v>0</v>
      </c>
      <c r="BY138" s="33">
        <v>0</v>
      </c>
      <c r="BZ138" s="33">
        <v>0</v>
      </c>
      <c r="CA138" s="33">
        <v>0</v>
      </c>
      <c r="CB138" s="33">
        <v>0</v>
      </c>
      <c r="CC138" s="33">
        <v>0</v>
      </c>
      <c r="CD138" s="33">
        <v>0</v>
      </c>
      <c r="CE138" s="33">
        <v>0</v>
      </c>
      <c r="CF138" s="33">
        <v>0</v>
      </c>
      <c r="CG138" s="33">
        <v>0</v>
      </c>
      <c r="CH138" s="33">
        <v>0</v>
      </c>
      <c r="CI138" s="33">
        <v>0</v>
      </c>
      <c r="CJ138" s="33">
        <v>0</v>
      </c>
      <c r="CK138" s="33">
        <v>0</v>
      </c>
      <c r="CL138" s="33">
        <v>0</v>
      </c>
      <c r="CM138" s="33">
        <v>0</v>
      </c>
      <c r="CN138" s="33">
        <v>0</v>
      </c>
      <c r="CO138" s="33" t="s">
        <v>197</v>
      </c>
      <c r="CP138" s="33" t="s">
        <v>197</v>
      </c>
      <c r="CQ138" s="33" t="s">
        <v>197</v>
      </c>
      <c r="CR138" s="33" t="s">
        <v>197</v>
      </c>
      <c r="CS138" s="33" t="s">
        <v>197</v>
      </c>
      <c r="CT138" s="33" t="s">
        <v>197</v>
      </c>
      <c r="CU138" s="33">
        <v>0</v>
      </c>
      <c r="CV138" s="33">
        <v>0</v>
      </c>
      <c r="CW138" s="33">
        <v>0</v>
      </c>
      <c r="CX138" s="33">
        <v>0</v>
      </c>
      <c r="CY138" s="33">
        <v>0</v>
      </c>
      <c r="CZ138" s="33">
        <v>0</v>
      </c>
      <c r="DA138" s="33">
        <v>0</v>
      </c>
      <c r="DB138" s="33">
        <v>0</v>
      </c>
      <c r="DC138" s="33">
        <v>0</v>
      </c>
      <c r="DD138" s="33">
        <v>0</v>
      </c>
      <c r="DE138" s="33">
        <v>0</v>
      </c>
      <c r="DF138" s="33">
        <v>0</v>
      </c>
    </row>
    <row r="139" spans="1:110" ht="75">
      <c r="A139" s="26" t="s">
        <v>181</v>
      </c>
      <c r="B139" s="31" t="s">
        <v>269</v>
      </c>
      <c r="C139" s="32" t="s">
        <v>277</v>
      </c>
      <c r="D139" s="44" t="s">
        <v>278</v>
      </c>
      <c r="E139" s="33">
        <v>0</v>
      </c>
      <c r="F139" s="33">
        <v>0</v>
      </c>
      <c r="G139" s="33">
        <v>0</v>
      </c>
      <c r="H139" s="33">
        <v>0</v>
      </c>
      <c r="I139" s="33">
        <v>0</v>
      </c>
      <c r="J139" s="33">
        <v>0</v>
      </c>
      <c r="K139" s="33">
        <v>0</v>
      </c>
      <c r="L139" s="33">
        <v>0</v>
      </c>
      <c r="M139" s="33">
        <v>0</v>
      </c>
      <c r="N139" s="33">
        <v>0</v>
      </c>
      <c r="O139" s="33">
        <v>0</v>
      </c>
      <c r="P139" s="33">
        <v>0</v>
      </c>
      <c r="Q139" s="33">
        <v>0</v>
      </c>
      <c r="R139" s="33">
        <v>0</v>
      </c>
      <c r="S139" s="33">
        <v>0</v>
      </c>
      <c r="T139" s="33">
        <v>0</v>
      </c>
      <c r="U139" s="33">
        <v>0</v>
      </c>
      <c r="V139" s="33">
        <v>0</v>
      </c>
      <c r="W139" s="33">
        <v>0</v>
      </c>
      <c r="X139" s="33">
        <v>0</v>
      </c>
      <c r="Y139" s="33">
        <v>0</v>
      </c>
      <c r="Z139" s="33">
        <v>0</v>
      </c>
      <c r="AA139" s="33">
        <v>0</v>
      </c>
      <c r="AB139" s="33">
        <v>0</v>
      </c>
      <c r="AC139" s="33">
        <v>0</v>
      </c>
      <c r="AD139" s="33">
        <v>0</v>
      </c>
      <c r="AE139" s="33">
        <v>0</v>
      </c>
      <c r="AF139" s="33">
        <v>0</v>
      </c>
      <c r="AG139" s="33">
        <v>0</v>
      </c>
      <c r="AH139" s="33">
        <v>0</v>
      </c>
      <c r="AI139" s="33">
        <v>0</v>
      </c>
      <c r="AJ139" s="33">
        <v>0</v>
      </c>
      <c r="AK139" s="33" t="s">
        <v>197</v>
      </c>
      <c r="AL139" s="33" t="s">
        <v>197</v>
      </c>
      <c r="AM139" s="33" t="s">
        <v>197</v>
      </c>
      <c r="AN139" s="33" t="s">
        <v>197</v>
      </c>
      <c r="AO139" s="33" t="s">
        <v>197</v>
      </c>
      <c r="AP139" s="33" t="s">
        <v>197</v>
      </c>
      <c r="AQ139" s="33" t="s">
        <v>197</v>
      </c>
      <c r="AR139" s="33" t="s">
        <v>197</v>
      </c>
      <c r="AS139" s="33">
        <v>0</v>
      </c>
      <c r="AT139" s="33">
        <v>0</v>
      </c>
      <c r="AU139" s="33">
        <v>0</v>
      </c>
      <c r="AV139" s="33">
        <v>0</v>
      </c>
      <c r="AW139" s="33">
        <v>0</v>
      </c>
      <c r="AX139" s="33">
        <v>0</v>
      </c>
      <c r="AY139" s="33">
        <v>0</v>
      </c>
      <c r="AZ139" s="33">
        <v>0</v>
      </c>
      <c r="BA139" s="33">
        <v>0</v>
      </c>
      <c r="BB139" s="33">
        <v>0</v>
      </c>
      <c r="BC139" s="33">
        <v>0</v>
      </c>
      <c r="BD139" s="33">
        <v>0</v>
      </c>
      <c r="BE139" s="33">
        <v>0</v>
      </c>
      <c r="BF139" s="33">
        <v>0</v>
      </c>
      <c r="BG139" s="33">
        <v>0</v>
      </c>
      <c r="BH139" s="33">
        <v>0</v>
      </c>
      <c r="BI139" s="33">
        <v>0</v>
      </c>
      <c r="BJ139" s="33">
        <v>0</v>
      </c>
      <c r="BK139" s="33">
        <v>0</v>
      </c>
      <c r="BL139" s="33">
        <v>0</v>
      </c>
      <c r="BM139" s="33">
        <v>0</v>
      </c>
      <c r="BN139" s="33">
        <v>0</v>
      </c>
      <c r="BO139" s="33">
        <v>0</v>
      </c>
      <c r="BP139" s="33">
        <v>0</v>
      </c>
      <c r="BQ139" s="33">
        <v>0</v>
      </c>
      <c r="BR139" s="33">
        <v>0</v>
      </c>
      <c r="BS139" s="33">
        <v>0</v>
      </c>
      <c r="BT139" s="33">
        <v>0</v>
      </c>
      <c r="BU139" s="33">
        <v>0</v>
      </c>
      <c r="BV139" s="33">
        <v>0</v>
      </c>
      <c r="BW139" s="33">
        <v>0</v>
      </c>
      <c r="BX139" s="33">
        <v>0</v>
      </c>
      <c r="BY139" s="33">
        <v>0</v>
      </c>
      <c r="BZ139" s="33">
        <v>0</v>
      </c>
      <c r="CA139" s="33">
        <v>0</v>
      </c>
      <c r="CB139" s="33">
        <v>0</v>
      </c>
      <c r="CC139" s="33">
        <v>0</v>
      </c>
      <c r="CD139" s="33">
        <v>0</v>
      </c>
      <c r="CE139" s="33">
        <v>0</v>
      </c>
      <c r="CF139" s="33">
        <v>0</v>
      </c>
      <c r="CG139" s="33">
        <v>0</v>
      </c>
      <c r="CH139" s="33">
        <v>0</v>
      </c>
      <c r="CI139" s="33">
        <v>0</v>
      </c>
      <c r="CJ139" s="33">
        <v>0</v>
      </c>
      <c r="CK139" s="33">
        <v>0</v>
      </c>
      <c r="CL139" s="33">
        <v>0</v>
      </c>
      <c r="CM139" s="33">
        <v>0</v>
      </c>
      <c r="CN139" s="33">
        <v>0</v>
      </c>
      <c r="CO139" s="33" t="s">
        <v>197</v>
      </c>
      <c r="CP139" s="33" t="s">
        <v>197</v>
      </c>
      <c r="CQ139" s="33" t="s">
        <v>197</v>
      </c>
      <c r="CR139" s="33" t="s">
        <v>197</v>
      </c>
      <c r="CS139" s="33" t="s">
        <v>197</v>
      </c>
      <c r="CT139" s="33" t="s">
        <v>197</v>
      </c>
      <c r="CU139" s="33">
        <v>0</v>
      </c>
      <c r="CV139" s="33">
        <v>0</v>
      </c>
      <c r="CW139" s="33">
        <v>0</v>
      </c>
      <c r="CX139" s="33">
        <v>0</v>
      </c>
      <c r="CY139" s="33">
        <v>0</v>
      </c>
      <c r="CZ139" s="33">
        <v>0</v>
      </c>
      <c r="DA139" s="33">
        <v>0</v>
      </c>
      <c r="DB139" s="33">
        <v>0</v>
      </c>
      <c r="DC139" s="33">
        <v>0</v>
      </c>
      <c r="DD139" s="33">
        <v>0</v>
      </c>
      <c r="DE139" s="33">
        <v>0</v>
      </c>
      <c r="DF139" s="33">
        <v>0</v>
      </c>
    </row>
    <row r="140" spans="1:110" ht="75">
      <c r="A140" s="26" t="s">
        <v>181</v>
      </c>
      <c r="B140" s="31" t="s">
        <v>269</v>
      </c>
      <c r="C140" s="32" t="s">
        <v>279</v>
      </c>
      <c r="D140" s="44" t="s">
        <v>280</v>
      </c>
      <c r="E140" s="33">
        <v>0</v>
      </c>
      <c r="F140" s="33">
        <v>0</v>
      </c>
      <c r="G140" s="33">
        <v>0</v>
      </c>
      <c r="H140" s="33">
        <v>0</v>
      </c>
      <c r="I140" s="33">
        <v>0</v>
      </c>
      <c r="J140" s="33">
        <v>0</v>
      </c>
      <c r="K140" s="33">
        <v>0</v>
      </c>
      <c r="L140" s="33">
        <v>0</v>
      </c>
      <c r="M140" s="33">
        <v>0</v>
      </c>
      <c r="N140" s="33">
        <v>0</v>
      </c>
      <c r="O140" s="33">
        <v>0</v>
      </c>
      <c r="P140" s="33">
        <v>0</v>
      </c>
      <c r="Q140" s="33">
        <v>0</v>
      </c>
      <c r="R140" s="33">
        <v>0</v>
      </c>
      <c r="S140" s="33">
        <v>0</v>
      </c>
      <c r="T140" s="33">
        <v>0</v>
      </c>
      <c r="U140" s="33">
        <v>0</v>
      </c>
      <c r="V140" s="33">
        <v>0</v>
      </c>
      <c r="W140" s="33">
        <v>0</v>
      </c>
      <c r="X140" s="33">
        <v>0</v>
      </c>
      <c r="Y140" s="33">
        <v>0</v>
      </c>
      <c r="Z140" s="33">
        <v>0</v>
      </c>
      <c r="AA140" s="33">
        <v>0</v>
      </c>
      <c r="AB140" s="33">
        <v>0</v>
      </c>
      <c r="AC140" s="33">
        <v>0</v>
      </c>
      <c r="AD140" s="33">
        <v>0</v>
      </c>
      <c r="AE140" s="33">
        <v>0</v>
      </c>
      <c r="AF140" s="33">
        <v>0</v>
      </c>
      <c r="AG140" s="33">
        <v>0</v>
      </c>
      <c r="AH140" s="33">
        <v>0</v>
      </c>
      <c r="AI140" s="33">
        <v>0</v>
      </c>
      <c r="AJ140" s="33">
        <v>0</v>
      </c>
      <c r="AK140" s="33" t="s">
        <v>197</v>
      </c>
      <c r="AL140" s="33" t="s">
        <v>197</v>
      </c>
      <c r="AM140" s="33" t="s">
        <v>197</v>
      </c>
      <c r="AN140" s="33" t="s">
        <v>197</v>
      </c>
      <c r="AO140" s="33" t="s">
        <v>197</v>
      </c>
      <c r="AP140" s="33" t="s">
        <v>197</v>
      </c>
      <c r="AQ140" s="33" t="s">
        <v>197</v>
      </c>
      <c r="AR140" s="33" t="s">
        <v>197</v>
      </c>
      <c r="AS140" s="33">
        <v>0</v>
      </c>
      <c r="AT140" s="33">
        <v>0</v>
      </c>
      <c r="AU140" s="33">
        <v>0</v>
      </c>
      <c r="AV140" s="33">
        <v>0</v>
      </c>
      <c r="AW140" s="33">
        <v>0</v>
      </c>
      <c r="AX140" s="33">
        <v>0</v>
      </c>
      <c r="AY140" s="33">
        <v>0</v>
      </c>
      <c r="AZ140" s="33">
        <v>0</v>
      </c>
      <c r="BA140" s="33">
        <v>0</v>
      </c>
      <c r="BB140" s="33">
        <v>0</v>
      </c>
      <c r="BC140" s="33">
        <v>0</v>
      </c>
      <c r="BD140" s="33">
        <v>0</v>
      </c>
      <c r="BE140" s="33">
        <v>0</v>
      </c>
      <c r="BF140" s="33">
        <v>0</v>
      </c>
      <c r="BG140" s="33">
        <v>0</v>
      </c>
      <c r="BH140" s="33">
        <v>0</v>
      </c>
      <c r="BI140" s="33">
        <v>0</v>
      </c>
      <c r="BJ140" s="33">
        <v>0</v>
      </c>
      <c r="BK140" s="33">
        <v>0</v>
      </c>
      <c r="BL140" s="33">
        <v>0</v>
      </c>
      <c r="BM140" s="33">
        <v>0</v>
      </c>
      <c r="BN140" s="33">
        <v>0</v>
      </c>
      <c r="BO140" s="33">
        <v>0</v>
      </c>
      <c r="BP140" s="33">
        <v>0</v>
      </c>
      <c r="BQ140" s="33">
        <v>0</v>
      </c>
      <c r="BR140" s="33">
        <v>0</v>
      </c>
      <c r="BS140" s="33">
        <v>0</v>
      </c>
      <c r="BT140" s="33">
        <v>0</v>
      </c>
      <c r="BU140" s="33">
        <v>0</v>
      </c>
      <c r="BV140" s="33">
        <v>0</v>
      </c>
      <c r="BW140" s="33">
        <v>0</v>
      </c>
      <c r="BX140" s="33">
        <v>0</v>
      </c>
      <c r="BY140" s="33">
        <v>0</v>
      </c>
      <c r="BZ140" s="33">
        <v>0</v>
      </c>
      <c r="CA140" s="33">
        <v>0</v>
      </c>
      <c r="CB140" s="33">
        <v>0</v>
      </c>
      <c r="CC140" s="33">
        <v>0</v>
      </c>
      <c r="CD140" s="33">
        <v>0</v>
      </c>
      <c r="CE140" s="33">
        <v>0</v>
      </c>
      <c r="CF140" s="33">
        <v>0</v>
      </c>
      <c r="CG140" s="33">
        <v>0</v>
      </c>
      <c r="CH140" s="33">
        <v>0</v>
      </c>
      <c r="CI140" s="33">
        <v>0</v>
      </c>
      <c r="CJ140" s="33">
        <v>0</v>
      </c>
      <c r="CK140" s="33">
        <v>0</v>
      </c>
      <c r="CL140" s="33">
        <v>0</v>
      </c>
      <c r="CM140" s="33">
        <v>0</v>
      </c>
      <c r="CN140" s="33">
        <v>0</v>
      </c>
      <c r="CO140" s="33" t="s">
        <v>197</v>
      </c>
      <c r="CP140" s="33" t="s">
        <v>197</v>
      </c>
      <c r="CQ140" s="33" t="s">
        <v>197</v>
      </c>
      <c r="CR140" s="33" t="s">
        <v>197</v>
      </c>
      <c r="CS140" s="33" t="s">
        <v>197</v>
      </c>
      <c r="CT140" s="33" t="s">
        <v>197</v>
      </c>
      <c r="CU140" s="33">
        <v>0</v>
      </c>
      <c r="CV140" s="33">
        <v>0</v>
      </c>
      <c r="CW140" s="33">
        <v>0</v>
      </c>
      <c r="CX140" s="33">
        <v>0</v>
      </c>
      <c r="CY140" s="33">
        <v>0</v>
      </c>
      <c r="CZ140" s="33">
        <v>0</v>
      </c>
      <c r="DA140" s="33">
        <v>0</v>
      </c>
      <c r="DB140" s="33">
        <v>0</v>
      </c>
      <c r="DC140" s="33">
        <v>0</v>
      </c>
      <c r="DD140" s="33">
        <v>0</v>
      </c>
      <c r="DE140" s="33">
        <v>0</v>
      </c>
      <c r="DF140" s="33">
        <v>0</v>
      </c>
    </row>
    <row r="141" spans="1:110" ht="75">
      <c r="A141" s="26" t="s">
        <v>181</v>
      </c>
      <c r="B141" s="31" t="s">
        <v>269</v>
      </c>
      <c r="C141" s="32" t="s">
        <v>281</v>
      </c>
      <c r="D141" s="44" t="s">
        <v>282</v>
      </c>
      <c r="E141" s="33">
        <v>0</v>
      </c>
      <c r="F141" s="33">
        <v>0</v>
      </c>
      <c r="G141" s="33">
        <v>0</v>
      </c>
      <c r="H141" s="33">
        <v>0</v>
      </c>
      <c r="I141" s="33">
        <v>0</v>
      </c>
      <c r="J141" s="33">
        <v>0</v>
      </c>
      <c r="K141" s="33">
        <v>0</v>
      </c>
      <c r="L141" s="33">
        <v>0</v>
      </c>
      <c r="M141" s="33">
        <v>0</v>
      </c>
      <c r="N141" s="33">
        <v>0</v>
      </c>
      <c r="O141" s="33">
        <v>0</v>
      </c>
      <c r="P141" s="33">
        <v>0</v>
      </c>
      <c r="Q141" s="33">
        <v>0</v>
      </c>
      <c r="R141" s="33">
        <v>0</v>
      </c>
      <c r="S141" s="33">
        <v>0</v>
      </c>
      <c r="T141" s="33">
        <v>0</v>
      </c>
      <c r="U141" s="33">
        <v>0</v>
      </c>
      <c r="V141" s="33">
        <v>0</v>
      </c>
      <c r="W141" s="33">
        <v>0</v>
      </c>
      <c r="X141" s="33">
        <v>0</v>
      </c>
      <c r="Y141" s="33">
        <v>0</v>
      </c>
      <c r="Z141" s="33">
        <v>0</v>
      </c>
      <c r="AA141" s="33">
        <v>0</v>
      </c>
      <c r="AB141" s="33">
        <v>0</v>
      </c>
      <c r="AC141" s="33">
        <v>0</v>
      </c>
      <c r="AD141" s="33">
        <v>0</v>
      </c>
      <c r="AE141" s="33">
        <v>0</v>
      </c>
      <c r="AF141" s="33">
        <v>0</v>
      </c>
      <c r="AG141" s="33">
        <v>0</v>
      </c>
      <c r="AH141" s="33">
        <v>0</v>
      </c>
      <c r="AI141" s="33">
        <v>0</v>
      </c>
      <c r="AJ141" s="33">
        <v>0</v>
      </c>
      <c r="AK141" s="33" t="s">
        <v>197</v>
      </c>
      <c r="AL141" s="33" t="s">
        <v>197</v>
      </c>
      <c r="AM141" s="33" t="s">
        <v>197</v>
      </c>
      <c r="AN141" s="33" t="s">
        <v>197</v>
      </c>
      <c r="AO141" s="33" t="s">
        <v>197</v>
      </c>
      <c r="AP141" s="33" t="s">
        <v>197</v>
      </c>
      <c r="AQ141" s="33" t="s">
        <v>197</v>
      </c>
      <c r="AR141" s="33" t="s">
        <v>197</v>
      </c>
      <c r="AS141" s="33">
        <v>0</v>
      </c>
      <c r="AT141" s="33">
        <v>0</v>
      </c>
      <c r="AU141" s="33">
        <v>0</v>
      </c>
      <c r="AV141" s="33">
        <v>0</v>
      </c>
      <c r="AW141" s="33">
        <v>0</v>
      </c>
      <c r="AX141" s="33">
        <v>0</v>
      </c>
      <c r="AY141" s="33">
        <v>0</v>
      </c>
      <c r="AZ141" s="33">
        <v>0</v>
      </c>
      <c r="BA141" s="33">
        <v>0</v>
      </c>
      <c r="BB141" s="33">
        <v>0</v>
      </c>
      <c r="BC141" s="33">
        <v>0</v>
      </c>
      <c r="BD141" s="33">
        <v>0</v>
      </c>
      <c r="BE141" s="33">
        <v>0</v>
      </c>
      <c r="BF141" s="33">
        <v>0</v>
      </c>
      <c r="BG141" s="33">
        <v>0</v>
      </c>
      <c r="BH141" s="33">
        <v>0</v>
      </c>
      <c r="BI141" s="33">
        <v>0</v>
      </c>
      <c r="BJ141" s="33">
        <v>0</v>
      </c>
      <c r="BK141" s="33">
        <v>0</v>
      </c>
      <c r="BL141" s="33">
        <v>0</v>
      </c>
      <c r="BM141" s="33">
        <v>0</v>
      </c>
      <c r="BN141" s="33">
        <v>0</v>
      </c>
      <c r="BO141" s="33">
        <v>0</v>
      </c>
      <c r="BP141" s="33">
        <v>0</v>
      </c>
      <c r="BQ141" s="33">
        <v>0</v>
      </c>
      <c r="BR141" s="33">
        <v>0</v>
      </c>
      <c r="BS141" s="33">
        <v>0</v>
      </c>
      <c r="BT141" s="33">
        <v>0</v>
      </c>
      <c r="BU141" s="33">
        <v>0</v>
      </c>
      <c r="BV141" s="33">
        <v>0</v>
      </c>
      <c r="BW141" s="33">
        <v>0</v>
      </c>
      <c r="BX141" s="33">
        <v>0</v>
      </c>
      <c r="BY141" s="33">
        <v>0</v>
      </c>
      <c r="BZ141" s="33">
        <v>0</v>
      </c>
      <c r="CA141" s="33">
        <v>0</v>
      </c>
      <c r="CB141" s="33">
        <v>0</v>
      </c>
      <c r="CC141" s="33">
        <v>0</v>
      </c>
      <c r="CD141" s="33">
        <v>0</v>
      </c>
      <c r="CE141" s="33">
        <v>0</v>
      </c>
      <c r="CF141" s="33">
        <v>0</v>
      </c>
      <c r="CG141" s="33">
        <v>0</v>
      </c>
      <c r="CH141" s="33">
        <v>0</v>
      </c>
      <c r="CI141" s="33">
        <v>0</v>
      </c>
      <c r="CJ141" s="33">
        <v>0</v>
      </c>
      <c r="CK141" s="33">
        <v>0</v>
      </c>
      <c r="CL141" s="33">
        <v>0</v>
      </c>
      <c r="CM141" s="33">
        <v>0</v>
      </c>
      <c r="CN141" s="33">
        <v>0</v>
      </c>
      <c r="CO141" s="33" t="s">
        <v>197</v>
      </c>
      <c r="CP141" s="33" t="s">
        <v>197</v>
      </c>
      <c r="CQ141" s="33" t="s">
        <v>197</v>
      </c>
      <c r="CR141" s="33" t="s">
        <v>197</v>
      </c>
      <c r="CS141" s="33" t="s">
        <v>197</v>
      </c>
      <c r="CT141" s="33" t="s">
        <v>197</v>
      </c>
      <c r="CU141" s="33">
        <v>0</v>
      </c>
      <c r="CV141" s="33">
        <v>0</v>
      </c>
      <c r="CW141" s="33">
        <v>0</v>
      </c>
      <c r="CX141" s="33">
        <v>0</v>
      </c>
      <c r="CY141" s="33">
        <v>0</v>
      </c>
      <c r="CZ141" s="33">
        <v>0</v>
      </c>
      <c r="DA141" s="33">
        <v>0</v>
      </c>
      <c r="DB141" s="33">
        <v>0</v>
      </c>
      <c r="DC141" s="33">
        <v>0</v>
      </c>
      <c r="DD141" s="33">
        <v>0</v>
      </c>
      <c r="DE141" s="33">
        <v>0</v>
      </c>
      <c r="DF141" s="33">
        <v>0</v>
      </c>
    </row>
    <row r="142" spans="1:110" ht="56.25">
      <c r="A142" s="19"/>
      <c r="B142" s="31" t="s">
        <v>283</v>
      </c>
      <c r="C142" s="32" t="s">
        <v>284</v>
      </c>
      <c r="D142" s="33" t="s">
        <v>178</v>
      </c>
      <c r="E142" s="33">
        <v>0</v>
      </c>
      <c r="F142" s="33">
        <v>0</v>
      </c>
      <c r="G142" s="33">
        <v>0</v>
      </c>
      <c r="H142" s="33">
        <v>0</v>
      </c>
      <c r="I142" s="33">
        <v>0</v>
      </c>
      <c r="J142" s="33">
        <v>0</v>
      </c>
      <c r="K142" s="33">
        <v>0</v>
      </c>
      <c r="L142" s="33">
        <v>0</v>
      </c>
      <c r="M142" s="33">
        <v>0</v>
      </c>
      <c r="N142" s="33">
        <v>0</v>
      </c>
      <c r="O142" s="33">
        <v>0</v>
      </c>
      <c r="P142" s="33">
        <v>0</v>
      </c>
      <c r="Q142" s="33">
        <v>0</v>
      </c>
      <c r="R142" s="33">
        <v>0</v>
      </c>
      <c r="S142" s="33">
        <v>0</v>
      </c>
      <c r="T142" s="33">
        <v>0</v>
      </c>
      <c r="U142" s="33">
        <v>0</v>
      </c>
      <c r="V142" s="33">
        <v>0</v>
      </c>
      <c r="W142" s="33">
        <v>0</v>
      </c>
      <c r="X142" s="33">
        <v>0</v>
      </c>
      <c r="Y142" s="33">
        <v>0</v>
      </c>
      <c r="Z142" s="33">
        <v>0</v>
      </c>
      <c r="AA142" s="33">
        <v>0</v>
      </c>
      <c r="AB142" s="33">
        <v>0</v>
      </c>
      <c r="AC142" s="33">
        <v>0</v>
      </c>
      <c r="AD142" s="33">
        <v>0</v>
      </c>
      <c r="AE142" s="33">
        <v>0</v>
      </c>
      <c r="AF142" s="33">
        <v>0</v>
      </c>
      <c r="AG142" s="33">
        <v>0</v>
      </c>
      <c r="AH142" s="33">
        <v>0</v>
      </c>
      <c r="AI142" s="33">
        <v>0</v>
      </c>
      <c r="AJ142" s="33">
        <v>0</v>
      </c>
      <c r="AK142" s="33">
        <v>0</v>
      </c>
      <c r="AL142" s="33">
        <v>0</v>
      </c>
      <c r="AM142" s="33">
        <v>0</v>
      </c>
      <c r="AN142" s="33">
        <v>0</v>
      </c>
      <c r="AO142" s="33">
        <v>0</v>
      </c>
      <c r="AP142" s="33">
        <v>0</v>
      </c>
      <c r="AQ142" s="33">
        <v>0</v>
      </c>
      <c r="AR142" s="33">
        <v>0</v>
      </c>
      <c r="AS142" s="33">
        <v>0</v>
      </c>
      <c r="AT142" s="33">
        <v>0</v>
      </c>
      <c r="AU142" s="33">
        <v>0</v>
      </c>
      <c r="AV142" s="33">
        <v>0</v>
      </c>
      <c r="AW142" s="33">
        <v>0</v>
      </c>
      <c r="AX142" s="33">
        <v>0</v>
      </c>
      <c r="AY142" s="33">
        <v>0</v>
      </c>
      <c r="AZ142" s="33">
        <v>0</v>
      </c>
      <c r="BA142" s="33">
        <v>0</v>
      </c>
      <c r="BB142" s="33">
        <v>0</v>
      </c>
      <c r="BC142" s="33">
        <v>0</v>
      </c>
      <c r="BD142" s="33">
        <v>0</v>
      </c>
      <c r="BE142" s="33">
        <v>0</v>
      </c>
      <c r="BF142" s="33">
        <v>0</v>
      </c>
      <c r="BG142" s="33">
        <v>0</v>
      </c>
      <c r="BH142" s="33">
        <v>0</v>
      </c>
      <c r="BI142" s="33">
        <v>0</v>
      </c>
      <c r="BJ142" s="33">
        <v>0</v>
      </c>
      <c r="BK142" s="33">
        <v>0</v>
      </c>
      <c r="BL142" s="33">
        <v>0</v>
      </c>
      <c r="BM142" s="33">
        <v>0</v>
      </c>
      <c r="BN142" s="33">
        <v>0</v>
      </c>
      <c r="BO142" s="33">
        <v>0</v>
      </c>
      <c r="BP142" s="33">
        <v>0</v>
      </c>
      <c r="BQ142" s="33">
        <v>0</v>
      </c>
      <c r="BR142" s="33">
        <v>0</v>
      </c>
      <c r="BS142" s="33">
        <v>0</v>
      </c>
      <c r="BT142" s="33">
        <v>0</v>
      </c>
      <c r="BU142" s="33">
        <v>0</v>
      </c>
      <c r="BV142" s="33">
        <v>0</v>
      </c>
      <c r="BW142" s="33">
        <v>0</v>
      </c>
      <c r="BX142" s="33">
        <v>0</v>
      </c>
      <c r="BY142" s="33">
        <v>0</v>
      </c>
      <c r="BZ142" s="33">
        <v>0</v>
      </c>
      <c r="CA142" s="33">
        <v>0</v>
      </c>
      <c r="CB142" s="33">
        <v>0</v>
      </c>
      <c r="CC142" s="33">
        <v>0</v>
      </c>
      <c r="CD142" s="33">
        <v>0</v>
      </c>
      <c r="CE142" s="33">
        <v>0</v>
      </c>
      <c r="CF142" s="33">
        <v>0</v>
      </c>
      <c r="CG142" s="33">
        <v>0</v>
      </c>
      <c r="CH142" s="33">
        <v>0</v>
      </c>
      <c r="CI142" s="33" t="s">
        <v>197</v>
      </c>
      <c r="CJ142" s="33" t="s">
        <v>197</v>
      </c>
      <c r="CK142" s="33">
        <v>0</v>
      </c>
      <c r="CL142" s="33">
        <v>0</v>
      </c>
      <c r="CM142" s="33">
        <v>0</v>
      </c>
      <c r="CN142" s="33">
        <v>0</v>
      </c>
      <c r="CO142" s="33" t="s">
        <v>197</v>
      </c>
      <c r="CP142" s="33" t="s">
        <v>197</v>
      </c>
      <c r="CQ142" s="33" t="s">
        <v>197</v>
      </c>
      <c r="CR142" s="33" t="s">
        <v>197</v>
      </c>
      <c r="CS142" s="33" t="s">
        <v>197</v>
      </c>
      <c r="CT142" s="33" t="s">
        <v>197</v>
      </c>
      <c r="CU142" s="33">
        <v>0</v>
      </c>
      <c r="CV142" s="33">
        <v>0</v>
      </c>
      <c r="CW142" s="33">
        <v>0</v>
      </c>
      <c r="CX142" s="33">
        <v>0</v>
      </c>
      <c r="CY142" s="33">
        <v>0</v>
      </c>
      <c r="CZ142" s="33">
        <v>0</v>
      </c>
      <c r="DA142" s="33">
        <v>0</v>
      </c>
      <c r="DB142" s="33">
        <v>0</v>
      </c>
      <c r="DC142" s="33">
        <v>0</v>
      </c>
      <c r="DD142" s="33">
        <v>0</v>
      </c>
      <c r="DE142" s="33">
        <v>0</v>
      </c>
      <c r="DF142" s="33">
        <v>0</v>
      </c>
    </row>
    <row r="143" spans="1:110" ht="18.75" hidden="1">
      <c r="A143" s="26" t="s">
        <v>181</v>
      </c>
      <c r="B143" s="31" t="s">
        <v>283</v>
      </c>
      <c r="C143" s="40" t="s">
        <v>204</v>
      </c>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row>
    <row r="144" spans="1:110" ht="18.75" hidden="1">
      <c r="A144" s="26" t="s">
        <v>181</v>
      </c>
      <c r="B144" s="31" t="s">
        <v>283</v>
      </c>
      <c r="C144" s="40" t="s">
        <v>204</v>
      </c>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row>
    <row r="145" spans="1:110" ht="18.75" hidden="1">
      <c r="A145" s="26" t="s">
        <v>181</v>
      </c>
      <c r="B145" s="31" t="s">
        <v>205</v>
      </c>
      <c r="C145" s="32" t="s">
        <v>205</v>
      </c>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row>
    <row r="146" spans="1:110" ht="75">
      <c r="A146" s="19"/>
      <c r="B146" s="23" t="s">
        <v>285</v>
      </c>
      <c r="C146" s="24" t="s">
        <v>286</v>
      </c>
      <c r="D146" s="25" t="s">
        <v>178</v>
      </c>
      <c r="E146" s="25">
        <f t="shared" ref="E146:AJ146" si="47">SUM(E147:E151)</f>
        <v>0</v>
      </c>
      <c r="F146" s="25">
        <f t="shared" si="47"/>
        <v>0</v>
      </c>
      <c r="G146" s="25">
        <f t="shared" si="47"/>
        <v>0</v>
      </c>
      <c r="H146" s="25">
        <f t="shared" si="47"/>
        <v>0</v>
      </c>
      <c r="I146" s="25">
        <f t="shared" si="47"/>
        <v>0</v>
      </c>
      <c r="J146" s="25">
        <f t="shared" si="47"/>
        <v>0</v>
      </c>
      <c r="K146" s="25">
        <f t="shared" si="47"/>
        <v>0</v>
      </c>
      <c r="L146" s="25">
        <f t="shared" si="47"/>
        <v>0</v>
      </c>
      <c r="M146" s="25">
        <f t="shared" si="47"/>
        <v>0</v>
      </c>
      <c r="N146" s="25">
        <f t="shared" si="47"/>
        <v>0</v>
      </c>
      <c r="O146" s="25">
        <f t="shared" si="47"/>
        <v>0</v>
      </c>
      <c r="P146" s="25">
        <f t="shared" si="47"/>
        <v>0</v>
      </c>
      <c r="Q146" s="25">
        <f t="shared" si="47"/>
        <v>0</v>
      </c>
      <c r="R146" s="25">
        <f t="shared" si="47"/>
        <v>0</v>
      </c>
      <c r="S146" s="25">
        <f t="shared" si="47"/>
        <v>0</v>
      </c>
      <c r="T146" s="25">
        <f t="shared" si="47"/>
        <v>0</v>
      </c>
      <c r="U146" s="25">
        <f t="shared" si="47"/>
        <v>0</v>
      </c>
      <c r="V146" s="25">
        <f t="shared" si="47"/>
        <v>0</v>
      </c>
      <c r="W146" s="25">
        <f t="shared" si="47"/>
        <v>0</v>
      </c>
      <c r="X146" s="25">
        <f t="shared" si="47"/>
        <v>0</v>
      </c>
      <c r="Y146" s="25">
        <f t="shared" si="47"/>
        <v>0</v>
      </c>
      <c r="Z146" s="25">
        <f t="shared" si="47"/>
        <v>0</v>
      </c>
      <c r="AA146" s="25">
        <f t="shared" si="47"/>
        <v>0</v>
      </c>
      <c r="AB146" s="25">
        <f t="shared" si="47"/>
        <v>0</v>
      </c>
      <c r="AC146" s="25">
        <f t="shared" si="47"/>
        <v>0</v>
      </c>
      <c r="AD146" s="25">
        <f t="shared" si="47"/>
        <v>0</v>
      </c>
      <c r="AE146" s="25">
        <f t="shared" si="47"/>
        <v>0</v>
      </c>
      <c r="AF146" s="25">
        <f t="shared" si="47"/>
        <v>0</v>
      </c>
      <c r="AG146" s="25">
        <f t="shared" si="47"/>
        <v>0</v>
      </c>
      <c r="AH146" s="25">
        <f t="shared" si="47"/>
        <v>0</v>
      </c>
      <c r="AI146" s="25">
        <f t="shared" si="47"/>
        <v>0</v>
      </c>
      <c r="AJ146" s="25">
        <f t="shared" si="47"/>
        <v>0</v>
      </c>
      <c r="AK146" s="25">
        <f t="shared" ref="AK146:BP146" si="48">SUM(AK147:AK151)</f>
        <v>0</v>
      </c>
      <c r="AL146" s="25">
        <f t="shared" si="48"/>
        <v>0</v>
      </c>
      <c r="AM146" s="25">
        <f t="shared" si="48"/>
        <v>0</v>
      </c>
      <c r="AN146" s="25">
        <f t="shared" si="48"/>
        <v>0</v>
      </c>
      <c r="AO146" s="25">
        <f t="shared" si="48"/>
        <v>0</v>
      </c>
      <c r="AP146" s="25">
        <f t="shared" si="48"/>
        <v>0</v>
      </c>
      <c r="AQ146" s="25">
        <f t="shared" si="48"/>
        <v>0</v>
      </c>
      <c r="AR146" s="25">
        <f t="shared" si="48"/>
        <v>0</v>
      </c>
      <c r="AS146" s="25">
        <f t="shared" si="48"/>
        <v>0</v>
      </c>
      <c r="AT146" s="25">
        <f t="shared" si="48"/>
        <v>0</v>
      </c>
      <c r="AU146" s="25">
        <f t="shared" si="48"/>
        <v>0</v>
      </c>
      <c r="AV146" s="25">
        <f t="shared" si="48"/>
        <v>0</v>
      </c>
      <c r="AW146" s="25">
        <f t="shared" si="48"/>
        <v>0</v>
      </c>
      <c r="AX146" s="25">
        <f t="shared" si="48"/>
        <v>0</v>
      </c>
      <c r="AY146" s="25">
        <f t="shared" si="48"/>
        <v>0</v>
      </c>
      <c r="AZ146" s="25">
        <f t="shared" si="48"/>
        <v>0</v>
      </c>
      <c r="BA146" s="25">
        <f t="shared" si="48"/>
        <v>0</v>
      </c>
      <c r="BB146" s="25">
        <f t="shared" si="48"/>
        <v>0</v>
      </c>
      <c r="BC146" s="25">
        <f t="shared" si="48"/>
        <v>0</v>
      </c>
      <c r="BD146" s="25">
        <f t="shared" si="48"/>
        <v>0</v>
      </c>
      <c r="BE146" s="25">
        <f t="shared" si="48"/>
        <v>0</v>
      </c>
      <c r="BF146" s="25">
        <f t="shared" si="48"/>
        <v>0</v>
      </c>
      <c r="BG146" s="25">
        <f t="shared" si="48"/>
        <v>0</v>
      </c>
      <c r="BH146" s="25">
        <f t="shared" si="48"/>
        <v>0</v>
      </c>
      <c r="BI146" s="25">
        <f t="shared" si="48"/>
        <v>0</v>
      </c>
      <c r="BJ146" s="25">
        <f t="shared" si="48"/>
        <v>0</v>
      </c>
      <c r="BK146" s="25">
        <f t="shared" si="48"/>
        <v>0</v>
      </c>
      <c r="BL146" s="25">
        <f t="shared" si="48"/>
        <v>0</v>
      </c>
      <c r="BM146" s="25">
        <f t="shared" si="48"/>
        <v>0</v>
      </c>
      <c r="BN146" s="25">
        <f t="shared" si="48"/>
        <v>0</v>
      </c>
      <c r="BO146" s="25">
        <f t="shared" si="48"/>
        <v>0</v>
      </c>
      <c r="BP146" s="25">
        <f t="shared" si="48"/>
        <v>0</v>
      </c>
      <c r="BQ146" s="25">
        <f t="shared" ref="BQ146:CV146" si="49">SUM(BQ147:BQ151)</f>
        <v>0</v>
      </c>
      <c r="BR146" s="25">
        <f t="shared" si="49"/>
        <v>0</v>
      </c>
      <c r="BS146" s="25">
        <f t="shared" si="49"/>
        <v>0</v>
      </c>
      <c r="BT146" s="25">
        <f t="shared" si="49"/>
        <v>0</v>
      </c>
      <c r="BU146" s="25">
        <f t="shared" si="49"/>
        <v>0</v>
      </c>
      <c r="BV146" s="25">
        <f t="shared" si="49"/>
        <v>0</v>
      </c>
      <c r="BW146" s="25">
        <f t="shared" si="49"/>
        <v>0</v>
      </c>
      <c r="BX146" s="25">
        <f t="shared" si="49"/>
        <v>0</v>
      </c>
      <c r="BY146" s="25">
        <f t="shared" si="49"/>
        <v>0</v>
      </c>
      <c r="BZ146" s="25">
        <f t="shared" si="49"/>
        <v>0</v>
      </c>
      <c r="CA146" s="25">
        <f t="shared" si="49"/>
        <v>0</v>
      </c>
      <c r="CB146" s="25">
        <f t="shared" si="49"/>
        <v>0</v>
      </c>
      <c r="CC146" s="25">
        <f t="shared" si="49"/>
        <v>0</v>
      </c>
      <c r="CD146" s="25">
        <f t="shared" si="49"/>
        <v>0</v>
      </c>
      <c r="CE146" s="25">
        <f t="shared" si="49"/>
        <v>0</v>
      </c>
      <c r="CF146" s="25">
        <f t="shared" si="49"/>
        <v>0</v>
      </c>
      <c r="CG146" s="25">
        <f t="shared" si="49"/>
        <v>0</v>
      </c>
      <c r="CH146" s="25">
        <f t="shared" si="49"/>
        <v>0</v>
      </c>
      <c r="CI146" s="25">
        <f t="shared" si="49"/>
        <v>0</v>
      </c>
      <c r="CJ146" s="25">
        <f t="shared" si="49"/>
        <v>0</v>
      </c>
      <c r="CK146" s="25">
        <f t="shared" si="49"/>
        <v>0</v>
      </c>
      <c r="CL146" s="25">
        <f t="shared" si="49"/>
        <v>0</v>
      </c>
      <c r="CM146" s="25">
        <f t="shared" si="49"/>
        <v>0</v>
      </c>
      <c r="CN146" s="25">
        <f t="shared" si="49"/>
        <v>0</v>
      </c>
      <c r="CO146" s="25">
        <f t="shared" si="49"/>
        <v>0</v>
      </c>
      <c r="CP146" s="25">
        <f t="shared" si="49"/>
        <v>0</v>
      </c>
      <c r="CQ146" s="25">
        <f t="shared" si="49"/>
        <v>0</v>
      </c>
      <c r="CR146" s="25">
        <f t="shared" si="49"/>
        <v>0</v>
      </c>
      <c r="CS146" s="25">
        <f t="shared" si="49"/>
        <v>0</v>
      </c>
      <c r="CT146" s="25">
        <f t="shared" si="49"/>
        <v>0</v>
      </c>
      <c r="CU146" s="25">
        <f t="shared" si="49"/>
        <v>0</v>
      </c>
      <c r="CV146" s="25">
        <f t="shared" si="49"/>
        <v>0</v>
      </c>
      <c r="CW146" s="25">
        <f t="shared" ref="CW146:DF146" si="50">SUM(CW147:CW151)</f>
        <v>0</v>
      </c>
      <c r="CX146" s="25">
        <f t="shared" si="50"/>
        <v>0</v>
      </c>
      <c r="CY146" s="25">
        <f t="shared" si="50"/>
        <v>0</v>
      </c>
      <c r="CZ146" s="25">
        <f t="shared" si="50"/>
        <v>0</v>
      </c>
      <c r="DA146" s="25">
        <f t="shared" si="50"/>
        <v>0</v>
      </c>
      <c r="DB146" s="25">
        <f t="shared" si="50"/>
        <v>0</v>
      </c>
      <c r="DC146" s="25">
        <f t="shared" si="50"/>
        <v>0</v>
      </c>
      <c r="DD146" s="25">
        <f t="shared" si="50"/>
        <v>0</v>
      </c>
      <c r="DE146" s="25">
        <f t="shared" si="50"/>
        <v>0</v>
      </c>
      <c r="DF146" s="25">
        <f t="shared" si="50"/>
        <v>0</v>
      </c>
    </row>
    <row r="147" spans="1:110" ht="75">
      <c r="A147" s="19"/>
      <c r="B147" s="37" t="s">
        <v>287</v>
      </c>
      <c r="C147" s="38" t="s">
        <v>288</v>
      </c>
      <c r="D147" s="39" t="s">
        <v>178</v>
      </c>
      <c r="E147" s="39">
        <v>0</v>
      </c>
      <c r="F147" s="39">
        <v>0</v>
      </c>
      <c r="G147" s="39">
        <v>0</v>
      </c>
      <c r="H147" s="39">
        <v>0</v>
      </c>
      <c r="I147" s="39">
        <v>0</v>
      </c>
      <c r="J147" s="39">
        <v>0</v>
      </c>
      <c r="K147" s="39">
        <v>0</v>
      </c>
      <c r="L147" s="39">
        <v>0</v>
      </c>
      <c r="M147" s="39">
        <v>0</v>
      </c>
      <c r="N147" s="39">
        <v>0</v>
      </c>
      <c r="O147" s="39">
        <v>0</v>
      </c>
      <c r="P147" s="39">
        <v>0</v>
      </c>
      <c r="Q147" s="39">
        <v>0</v>
      </c>
      <c r="R147" s="39">
        <v>0</v>
      </c>
      <c r="S147" s="39">
        <v>0</v>
      </c>
      <c r="T147" s="39">
        <v>0</v>
      </c>
      <c r="U147" s="39">
        <v>0</v>
      </c>
      <c r="V147" s="39">
        <v>0</v>
      </c>
      <c r="W147" s="39">
        <v>0</v>
      </c>
      <c r="X147" s="39">
        <v>0</v>
      </c>
      <c r="Y147" s="39">
        <v>0</v>
      </c>
      <c r="Z147" s="39">
        <v>0</v>
      </c>
      <c r="AA147" s="39">
        <v>0</v>
      </c>
      <c r="AB147" s="39">
        <v>0</v>
      </c>
      <c r="AC147" s="39">
        <v>0</v>
      </c>
      <c r="AD147" s="39">
        <v>0</v>
      </c>
      <c r="AE147" s="39">
        <v>0</v>
      </c>
      <c r="AF147" s="39">
        <v>0</v>
      </c>
      <c r="AG147" s="39">
        <v>0</v>
      </c>
      <c r="AH147" s="39">
        <v>0</v>
      </c>
      <c r="AI147" s="39">
        <v>0</v>
      </c>
      <c r="AJ147" s="39">
        <v>0</v>
      </c>
      <c r="AK147" s="39">
        <v>0</v>
      </c>
      <c r="AL147" s="39">
        <v>0</v>
      </c>
      <c r="AM147" s="39">
        <v>0</v>
      </c>
      <c r="AN147" s="39">
        <v>0</v>
      </c>
      <c r="AO147" s="39">
        <v>0</v>
      </c>
      <c r="AP147" s="39">
        <v>0</v>
      </c>
      <c r="AQ147" s="39">
        <v>0</v>
      </c>
      <c r="AR147" s="39">
        <v>0</v>
      </c>
      <c r="AS147" s="39">
        <v>0</v>
      </c>
      <c r="AT147" s="39">
        <v>0</v>
      </c>
      <c r="AU147" s="39">
        <v>0</v>
      </c>
      <c r="AV147" s="39">
        <v>0</v>
      </c>
      <c r="AW147" s="39">
        <v>0</v>
      </c>
      <c r="AX147" s="39">
        <v>0</v>
      </c>
      <c r="AY147" s="39">
        <v>0</v>
      </c>
      <c r="AZ147" s="39">
        <v>0</v>
      </c>
      <c r="BA147" s="39">
        <v>0</v>
      </c>
      <c r="BB147" s="39">
        <v>0</v>
      </c>
      <c r="BC147" s="39">
        <v>0</v>
      </c>
      <c r="BD147" s="39">
        <v>0</v>
      </c>
      <c r="BE147" s="39">
        <v>0</v>
      </c>
      <c r="BF147" s="39">
        <v>0</v>
      </c>
      <c r="BG147" s="39">
        <v>0</v>
      </c>
      <c r="BH147" s="39">
        <v>0</v>
      </c>
      <c r="BI147" s="39">
        <v>0</v>
      </c>
      <c r="BJ147" s="39">
        <v>0</v>
      </c>
      <c r="BK147" s="39">
        <v>0</v>
      </c>
      <c r="BL147" s="39">
        <v>0</v>
      </c>
      <c r="BM147" s="39">
        <v>0</v>
      </c>
      <c r="BN147" s="39">
        <v>0</v>
      </c>
      <c r="BO147" s="39">
        <v>0</v>
      </c>
      <c r="BP147" s="39">
        <v>0</v>
      </c>
      <c r="BQ147" s="39">
        <v>0</v>
      </c>
      <c r="BR147" s="39">
        <v>0</v>
      </c>
      <c r="BS147" s="39">
        <v>0</v>
      </c>
      <c r="BT147" s="39">
        <v>0</v>
      </c>
      <c r="BU147" s="39">
        <v>0</v>
      </c>
      <c r="BV147" s="39">
        <v>0</v>
      </c>
      <c r="BW147" s="39">
        <v>0</v>
      </c>
      <c r="BX147" s="39">
        <v>0</v>
      </c>
      <c r="BY147" s="39">
        <v>0</v>
      </c>
      <c r="BZ147" s="39">
        <v>0</v>
      </c>
      <c r="CA147" s="39">
        <v>0</v>
      </c>
      <c r="CB147" s="39">
        <v>0</v>
      </c>
      <c r="CC147" s="39">
        <v>0</v>
      </c>
      <c r="CD147" s="39">
        <v>0</v>
      </c>
      <c r="CE147" s="39">
        <v>0</v>
      </c>
      <c r="CF147" s="39">
        <v>0</v>
      </c>
      <c r="CG147" s="39">
        <v>0</v>
      </c>
      <c r="CH147" s="39">
        <v>0</v>
      </c>
      <c r="CI147" s="39" t="s">
        <v>197</v>
      </c>
      <c r="CJ147" s="39" t="s">
        <v>197</v>
      </c>
      <c r="CK147" s="39">
        <v>0</v>
      </c>
      <c r="CL147" s="39">
        <v>0</v>
      </c>
      <c r="CM147" s="39">
        <v>0</v>
      </c>
      <c r="CN147" s="39">
        <v>0</v>
      </c>
      <c r="CO147" s="39">
        <v>0</v>
      </c>
      <c r="CP147" s="39">
        <v>0</v>
      </c>
      <c r="CQ147" s="39" t="s">
        <v>197</v>
      </c>
      <c r="CR147" s="39" t="s">
        <v>197</v>
      </c>
      <c r="CS147" s="39" t="s">
        <v>197</v>
      </c>
      <c r="CT147" s="39" t="s">
        <v>197</v>
      </c>
      <c r="CU147" s="39">
        <v>0</v>
      </c>
      <c r="CV147" s="39">
        <v>0</v>
      </c>
      <c r="CW147" s="39">
        <v>0</v>
      </c>
      <c r="CX147" s="39">
        <v>0</v>
      </c>
      <c r="CY147" s="39">
        <v>0</v>
      </c>
      <c r="CZ147" s="39">
        <v>0</v>
      </c>
      <c r="DA147" s="39">
        <v>0</v>
      </c>
      <c r="DB147" s="39">
        <v>0</v>
      </c>
      <c r="DC147" s="39">
        <v>0</v>
      </c>
      <c r="DD147" s="39">
        <v>0</v>
      </c>
      <c r="DE147" s="39">
        <v>0</v>
      </c>
      <c r="DF147" s="39">
        <v>0</v>
      </c>
    </row>
    <row r="148" spans="1:110" ht="18.75" hidden="1">
      <c r="A148" s="23" t="s">
        <v>183</v>
      </c>
      <c r="B148" s="31" t="s">
        <v>287</v>
      </c>
      <c r="C148" s="40" t="s">
        <v>204</v>
      </c>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row>
    <row r="149" spans="1:110" ht="18.75" hidden="1">
      <c r="A149" s="23" t="s">
        <v>183</v>
      </c>
      <c r="B149" s="31" t="s">
        <v>287</v>
      </c>
      <c r="C149" s="40" t="s">
        <v>204</v>
      </c>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row>
    <row r="150" spans="1:110" ht="18.75" hidden="1">
      <c r="A150" s="23" t="s">
        <v>183</v>
      </c>
      <c r="B150" s="31" t="s">
        <v>205</v>
      </c>
      <c r="C150" s="45" t="s">
        <v>205</v>
      </c>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row>
    <row r="151" spans="1:110" ht="75">
      <c r="A151" s="19"/>
      <c r="B151" s="37" t="s">
        <v>289</v>
      </c>
      <c r="C151" s="38" t="s">
        <v>290</v>
      </c>
      <c r="D151" s="39" t="s">
        <v>178</v>
      </c>
      <c r="E151" s="39">
        <f t="shared" ref="E151:AJ151" si="51">SUM(E152:E162)</f>
        <v>0</v>
      </c>
      <c r="F151" s="39">
        <f t="shared" si="51"/>
        <v>0</v>
      </c>
      <c r="G151" s="39">
        <f t="shared" si="51"/>
        <v>0</v>
      </c>
      <c r="H151" s="39">
        <f t="shared" si="51"/>
        <v>0</v>
      </c>
      <c r="I151" s="39">
        <f t="shared" si="51"/>
        <v>0</v>
      </c>
      <c r="J151" s="39">
        <f t="shared" si="51"/>
        <v>0</v>
      </c>
      <c r="K151" s="39">
        <f t="shared" si="51"/>
        <v>0</v>
      </c>
      <c r="L151" s="39">
        <f t="shared" si="51"/>
        <v>0</v>
      </c>
      <c r="M151" s="39">
        <f t="shared" si="51"/>
        <v>0</v>
      </c>
      <c r="N151" s="39">
        <f t="shared" si="51"/>
        <v>0</v>
      </c>
      <c r="O151" s="39">
        <f t="shared" si="51"/>
        <v>0</v>
      </c>
      <c r="P151" s="39">
        <f t="shared" si="51"/>
        <v>0</v>
      </c>
      <c r="Q151" s="39">
        <f t="shared" si="51"/>
        <v>0</v>
      </c>
      <c r="R151" s="39">
        <f t="shared" si="51"/>
        <v>0</v>
      </c>
      <c r="S151" s="39">
        <f t="shared" si="51"/>
        <v>0</v>
      </c>
      <c r="T151" s="39">
        <f t="shared" si="51"/>
        <v>0</v>
      </c>
      <c r="U151" s="39">
        <f t="shared" si="51"/>
        <v>0</v>
      </c>
      <c r="V151" s="39">
        <f t="shared" si="51"/>
        <v>0</v>
      </c>
      <c r="W151" s="39">
        <f t="shared" si="51"/>
        <v>0</v>
      </c>
      <c r="X151" s="39">
        <f t="shared" si="51"/>
        <v>0</v>
      </c>
      <c r="Y151" s="39">
        <f t="shared" si="51"/>
        <v>0</v>
      </c>
      <c r="Z151" s="39">
        <f t="shared" si="51"/>
        <v>0</v>
      </c>
      <c r="AA151" s="39">
        <f t="shared" si="51"/>
        <v>0</v>
      </c>
      <c r="AB151" s="39">
        <f t="shared" si="51"/>
        <v>0</v>
      </c>
      <c r="AC151" s="39">
        <f t="shared" si="51"/>
        <v>0</v>
      </c>
      <c r="AD151" s="39">
        <f t="shared" si="51"/>
        <v>0</v>
      </c>
      <c r="AE151" s="39">
        <f t="shared" si="51"/>
        <v>0</v>
      </c>
      <c r="AF151" s="39">
        <f t="shared" si="51"/>
        <v>0</v>
      </c>
      <c r="AG151" s="39">
        <f t="shared" si="51"/>
        <v>0</v>
      </c>
      <c r="AH151" s="39">
        <f t="shared" si="51"/>
        <v>0</v>
      </c>
      <c r="AI151" s="39">
        <f t="shared" si="51"/>
        <v>0</v>
      </c>
      <c r="AJ151" s="39">
        <f t="shared" si="51"/>
        <v>0</v>
      </c>
      <c r="AK151" s="39">
        <f t="shared" ref="AK151:BP151" si="52">SUM(AK152:AK162)</f>
        <v>0</v>
      </c>
      <c r="AL151" s="39">
        <f t="shared" si="52"/>
        <v>0</v>
      </c>
      <c r="AM151" s="39">
        <f t="shared" si="52"/>
        <v>0</v>
      </c>
      <c r="AN151" s="39">
        <f t="shared" si="52"/>
        <v>0</v>
      </c>
      <c r="AO151" s="39">
        <f t="shared" si="52"/>
        <v>0</v>
      </c>
      <c r="AP151" s="39">
        <f t="shared" si="52"/>
        <v>0</v>
      </c>
      <c r="AQ151" s="39">
        <f t="shared" si="52"/>
        <v>0</v>
      </c>
      <c r="AR151" s="39">
        <f t="shared" si="52"/>
        <v>0</v>
      </c>
      <c r="AS151" s="39">
        <f t="shared" si="52"/>
        <v>0</v>
      </c>
      <c r="AT151" s="39">
        <f t="shared" si="52"/>
        <v>0</v>
      </c>
      <c r="AU151" s="39">
        <f t="shared" si="52"/>
        <v>0</v>
      </c>
      <c r="AV151" s="39">
        <f t="shared" si="52"/>
        <v>0</v>
      </c>
      <c r="AW151" s="39">
        <f t="shared" si="52"/>
        <v>0</v>
      </c>
      <c r="AX151" s="39">
        <f t="shared" si="52"/>
        <v>0</v>
      </c>
      <c r="AY151" s="39">
        <f t="shared" si="52"/>
        <v>0</v>
      </c>
      <c r="AZ151" s="39">
        <f t="shared" si="52"/>
        <v>0</v>
      </c>
      <c r="BA151" s="39">
        <f t="shared" si="52"/>
        <v>0</v>
      </c>
      <c r="BB151" s="39">
        <f t="shared" si="52"/>
        <v>0</v>
      </c>
      <c r="BC151" s="39">
        <f t="shared" si="52"/>
        <v>0</v>
      </c>
      <c r="BD151" s="39">
        <f t="shared" si="52"/>
        <v>0</v>
      </c>
      <c r="BE151" s="39">
        <f t="shared" si="52"/>
        <v>0</v>
      </c>
      <c r="BF151" s="39">
        <f t="shared" si="52"/>
        <v>0</v>
      </c>
      <c r="BG151" s="39">
        <f t="shared" si="52"/>
        <v>0</v>
      </c>
      <c r="BH151" s="39">
        <f t="shared" si="52"/>
        <v>0</v>
      </c>
      <c r="BI151" s="39">
        <f t="shared" si="52"/>
        <v>0</v>
      </c>
      <c r="BJ151" s="39">
        <f t="shared" si="52"/>
        <v>0</v>
      </c>
      <c r="BK151" s="39">
        <f t="shared" si="52"/>
        <v>0</v>
      </c>
      <c r="BL151" s="39">
        <f t="shared" si="52"/>
        <v>0</v>
      </c>
      <c r="BM151" s="39">
        <f t="shared" si="52"/>
        <v>0</v>
      </c>
      <c r="BN151" s="39">
        <f t="shared" si="52"/>
        <v>0</v>
      </c>
      <c r="BO151" s="39">
        <f t="shared" si="52"/>
        <v>0</v>
      </c>
      <c r="BP151" s="39">
        <f t="shared" si="52"/>
        <v>0</v>
      </c>
      <c r="BQ151" s="39">
        <f t="shared" ref="BQ151:CV151" si="53">SUM(BQ152:BQ162)</f>
        <v>0</v>
      </c>
      <c r="BR151" s="39">
        <f t="shared" si="53"/>
        <v>0</v>
      </c>
      <c r="BS151" s="39">
        <f t="shared" si="53"/>
        <v>0</v>
      </c>
      <c r="BT151" s="39">
        <f t="shared" si="53"/>
        <v>0</v>
      </c>
      <c r="BU151" s="39">
        <f t="shared" si="53"/>
        <v>0</v>
      </c>
      <c r="BV151" s="39">
        <f t="shared" si="53"/>
        <v>0</v>
      </c>
      <c r="BW151" s="39">
        <f t="shared" si="53"/>
        <v>0</v>
      </c>
      <c r="BX151" s="39">
        <f t="shared" si="53"/>
        <v>0</v>
      </c>
      <c r="BY151" s="39">
        <f t="shared" si="53"/>
        <v>0</v>
      </c>
      <c r="BZ151" s="39">
        <f t="shared" si="53"/>
        <v>0</v>
      </c>
      <c r="CA151" s="39">
        <f t="shared" si="53"/>
        <v>0</v>
      </c>
      <c r="CB151" s="39">
        <f t="shared" si="53"/>
        <v>0</v>
      </c>
      <c r="CC151" s="39">
        <f t="shared" si="53"/>
        <v>0</v>
      </c>
      <c r="CD151" s="39">
        <f t="shared" si="53"/>
        <v>0</v>
      </c>
      <c r="CE151" s="39">
        <f t="shared" si="53"/>
        <v>0</v>
      </c>
      <c r="CF151" s="39">
        <f t="shared" si="53"/>
        <v>0</v>
      </c>
      <c r="CG151" s="39">
        <f t="shared" si="53"/>
        <v>0</v>
      </c>
      <c r="CH151" s="39">
        <f t="shared" si="53"/>
        <v>0</v>
      </c>
      <c r="CI151" s="39">
        <f t="shared" si="53"/>
        <v>0</v>
      </c>
      <c r="CJ151" s="39">
        <f t="shared" si="53"/>
        <v>0</v>
      </c>
      <c r="CK151" s="39">
        <f t="shared" si="53"/>
        <v>0</v>
      </c>
      <c r="CL151" s="39">
        <f t="shared" si="53"/>
        <v>0</v>
      </c>
      <c r="CM151" s="39">
        <f t="shared" si="53"/>
        <v>0</v>
      </c>
      <c r="CN151" s="39">
        <f t="shared" si="53"/>
        <v>0</v>
      </c>
      <c r="CO151" s="39">
        <f t="shared" si="53"/>
        <v>0</v>
      </c>
      <c r="CP151" s="39">
        <f t="shared" si="53"/>
        <v>0</v>
      </c>
      <c r="CQ151" s="39">
        <f t="shared" si="53"/>
        <v>0</v>
      </c>
      <c r="CR151" s="39">
        <f t="shared" si="53"/>
        <v>0</v>
      </c>
      <c r="CS151" s="39">
        <f t="shared" si="53"/>
        <v>0</v>
      </c>
      <c r="CT151" s="39">
        <f t="shared" si="53"/>
        <v>0</v>
      </c>
      <c r="CU151" s="39">
        <f t="shared" si="53"/>
        <v>0</v>
      </c>
      <c r="CV151" s="39">
        <f t="shared" si="53"/>
        <v>0</v>
      </c>
      <c r="CW151" s="39">
        <f t="shared" ref="CW151:DF151" si="54">SUM(CW152:CW162)</f>
        <v>0</v>
      </c>
      <c r="CX151" s="39">
        <f t="shared" si="54"/>
        <v>0</v>
      </c>
      <c r="CY151" s="39">
        <f t="shared" si="54"/>
        <v>0</v>
      </c>
      <c r="CZ151" s="39">
        <f t="shared" si="54"/>
        <v>0</v>
      </c>
      <c r="DA151" s="39">
        <f t="shared" si="54"/>
        <v>0</v>
      </c>
      <c r="DB151" s="39">
        <f t="shared" si="54"/>
        <v>0</v>
      </c>
      <c r="DC151" s="39">
        <f t="shared" si="54"/>
        <v>0</v>
      </c>
      <c r="DD151" s="39">
        <f t="shared" si="54"/>
        <v>0</v>
      </c>
      <c r="DE151" s="39">
        <f t="shared" si="54"/>
        <v>0</v>
      </c>
      <c r="DF151" s="39">
        <f t="shared" si="54"/>
        <v>0</v>
      </c>
    </row>
    <row r="152" spans="1:110" ht="150">
      <c r="A152" s="23" t="s">
        <v>183</v>
      </c>
      <c r="B152" s="31" t="s">
        <v>289</v>
      </c>
      <c r="C152" s="40" t="s">
        <v>291</v>
      </c>
      <c r="D152" s="33" t="s">
        <v>292</v>
      </c>
      <c r="E152" s="33">
        <v>0</v>
      </c>
      <c r="F152" s="33">
        <v>0</v>
      </c>
      <c r="G152" s="33">
        <v>0</v>
      </c>
      <c r="H152" s="33">
        <v>0</v>
      </c>
      <c r="I152" s="33">
        <v>0</v>
      </c>
      <c r="J152" s="33">
        <v>0</v>
      </c>
      <c r="K152" s="33">
        <v>0</v>
      </c>
      <c r="L152" s="33">
        <v>0</v>
      </c>
      <c r="M152" s="33">
        <v>0</v>
      </c>
      <c r="N152" s="33">
        <v>0</v>
      </c>
      <c r="O152" s="33">
        <v>0</v>
      </c>
      <c r="P152" s="33">
        <v>0</v>
      </c>
      <c r="Q152" s="33">
        <v>0</v>
      </c>
      <c r="R152" s="33">
        <v>0</v>
      </c>
      <c r="S152" s="33">
        <v>0</v>
      </c>
      <c r="T152" s="33">
        <v>0</v>
      </c>
      <c r="U152" s="33">
        <v>0</v>
      </c>
      <c r="V152" s="33">
        <v>0</v>
      </c>
      <c r="W152" s="33">
        <v>0</v>
      </c>
      <c r="X152" s="33">
        <v>0</v>
      </c>
      <c r="Y152" s="33">
        <v>0</v>
      </c>
      <c r="Z152" s="33">
        <v>0</v>
      </c>
      <c r="AA152" s="33">
        <v>0</v>
      </c>
      <c r="AB152" s="33">
        <v>0</v>
      </c>
      <c r="AC152" s="33">
        <v>0</v>
      </c>
      <c r="AD152" s="33">
        <v>0</v>
      </c>
      <c r="AE152" s="33">
        <v>0</v>
      </c>
      <c r="AF152" s="33">
        <v>0</v>
      </c>
      <c r="AG152" s="33">
        <v>0</v>
      </c>
      <c r="AH152" s="33">
        <v>0</v>
      </c>
      <c r="AI152" s="33">
        <v>0</v>
      </c>
      <c r="AJ152" s="33">
        <v>0</v>
      </c>
      <c r="AK152" s="33" t="s">
        <v>197</v>
      </c>
      <c r="AL152" s="33" t="s">
        <v>197</v>
      </c>
      <c r="AM152" s="33" t="s">
        <v>197</v>
      </c>
      <c r="AN152" s="33" t="s">
        <v>197</v>
      </c>
      <c r="AO152" s="33" t="s">
        <v>197</v>
      </c>
      <c r="AP152" s="33" t="s">
        <v>197</v>
      </c>
      <c r="AQ152" s="33" t="s">
        <v>197</v>
      </c>
      <c r="AR152" s="33" t="s">
        <v>197</v>
      </c>
      <c r="AS152" s="33">
        <v>0</v>
      </c>
      <c r="AT152" s="33">
        <v>0</v>
      </c>
      <c r="AU152" s="33">
        <v>0</v>
      </c>
      <c r="AV152" s="33">
        <v>0</v>
      </c>
      <c r="AW152" s="33">
        <v>0</v>
      </c>
      <c r="AX152" s="33">
        <v>0</v>
      </c>
      <c r="AY152" s="33">
        <v>0</v>
      </c>
      <c r="AZ152" s="33">
        <v>0</v>
      </c>
      <c r="BA152" s="33">
        <v>0</v>
      </c>
      <c r="BB152" s="33">
        <v>0</v>
      </c>
      <c r="BC152" s="33">
        <v>0</v>
      </c>
      <c r="BD152" s="33">
        <v>0</v>
      </c>
      <c r="BE152" s="33">
        <v>0</v>
      </c>
      <c r="BF152" s="33">
        <v>0</v>
      </c>
      <c r="BG152" s="33">
        <v>0</v>
      </c>
      <c r="BH152" s="33">
        <v>0</v>
      </c>
      <c r="BI152" s="33">
        <v>0</v>
      </c>
      <c r="BJ152" s="33">
        <v>0</v>
      </c>
      <c r="BK152" s="33">
        <v>0</v>
      </c>
      <c r="BL152" s="33">
        <v>0</v>
      </c>
      <c r="BM152" s="33">
        <v>0</v>
      </c>
      <c r="BN152" s="33">
        <v>0</v>
      </c>
      <c r="BO152" s="33">
        <v>0</v>
      </c>
      <c r="BP152" s="33">
        <v>0</v>
      </c>
      <c r="BQ152" s="33">
        <v>0</v>
      </c>
      <c r="BR152" s="33">
        <v>0</v>
      </c>
      <c r="BS152" s="33">
        <v>0</v>
      </c>
      <c r="BT152" s="33">
        <v>0</v>
      </c>
      <c r="BU152" s="33">
        <v>0</v>
      </c>
      <c r="BV152" s="33">
        <v>0</v>
      </c>
      <c r="BW152" s="33">
        <v>0</v>
      </c>
      <c r="BX152" s="33">
        <v>0</v>
      </c>
      <c r="BY152" s="33">
        <v>0</v>
      </c>
      <c r="BZ152" s="33">
        <v>0</v>
      </c>
      <c r="CA152" s="33">
        <v>0</v>
      </c>
      <c r="CB152" s="33">
        <v>0</v>
      </c>
      <c r="CC152" s="33">
        <v>0</v>
      </c>
      <c r="CD152" s="33">
        <v>0</v>
      </c>
      <c r="CE152" s="33">
        <v>0</v>
      </c>
      <c r="CF152" s="33">
        <v>0</v>
      </c>
      <c r="CG152" s="33">
        <v>0</v>
      </c>
      <c r="CH152" s="33">
        <v>0</v>
      </c>
      <c r="CI152" s="33">
        <v>0</v>
      </c>
      <c r="CJ152" s="33">
        <v>0</v>
      </c>
      <c r="CK152" s="33">
        <v>0</v>
      </c>
      <c r="CL152" s="33">
        <v>0</v>
      </c>
      <c r="CM152" s="33">
        <v>0</v>
      </c>
      <c r="CN152" s="33">
        <v>0</v>
      </c>
      <c r="CO152" s="33" t="s">
        <v>197</v>
      </c>
      <c r="CP152" s="33" t="s">
        <v>197</v>
      </c>
      <c r="CQ152" s="33" t="s">
        <v>197</v>
      </c>
      <c r="CR152" s="33" t="s">
        <v>197</v>
      </c>
      <c r="CS152" s="33" t="s">
        <v>197</v>
      </c>
      <c r="CT152" s="33" t="s">
        <v>197</v>
      </c>
      <c r="CU152" s="33">
        <v>0</v>
      </c>
      <c r="CV152" s="33">
        <v>0</v>
      </c>
      <c r="CW152" s="33">
        <v>0</v>
      </c>
      <c r="CX152" s="33">
        <v>0</v>
      </c>
      <c r="CY152" s="33">
        <v>0</v>
      </c>
      <c r="CZ152" s="33">
        <v>0</v>
      </c>
      <c r="DA152" s="33">
        <v>0</v>
      </c>
      <c r="DB152" s="33">
        <v>0</v>
      </c>
      <c r="DC152" s="33">
        <v>0</v>
      </c>
      <c r="DD152" s="33">
        <v>0</v>
      </c>
      <c r="DE152" s="33">
        <v>0</v>
      </c>
      <c r="DF152" s="33">
        <v>0</v>
      </c>
    </row>
    <row r="153" spans="1:110" ht="112.5">
      <c r="A153" s="23" t="s">
        <v>183</v>
      </c>
      <c r="B153" s="46" t="s">
        <v>289</v>
      </c>
      <c r="C153" s="40" t="s">
        <v>293</v>
      </c>
      <c r="D153" s="33" t="s">
        <v>294</v>
      </c>
      <c r="E153" s="33">
        <v>0</v>
      </c>
      <c r="F153" s="33">
        <v>0</v>
      </c>
      <c r="G153" s="33">
        <v>0</v>
      </c>
      <c r="H153" s="33">
        <v>0</v>
      </c>
      <c r="I153" s="33">
        <v>0</v>
      </c>
      <c r="J153" s="33">
        <v>0</v>
      </c>
      <c r="K153" s="33">
        <v>0</v>
      </c>
      <c r="L153" s="33">
        <v>0</v>
      </c>
      <c r="M153" s="33">
        <v>0</v>
      </c>
      <c r="N153" s="33">
        <v>0</v>
      </c>
      <c r="O153" s="33">
        <v>0</v>
      </c>
      <c r="P153" s="33">
        <v>0</v>
      </c>
      <c r="Q153" s="33">
        <v>0</v>
      </c>
      <c r="R153" s="33">
        <v>0</v>
      </c>
      <c r="S153" s="33">
        <v>0</v>
      </c>
      <c r="T153" s="33">
        <v>0</v>
      </c>
      <c r="U153" s="33">
        <v>0</v>
      </c>
      <c r="V153" s="33">
        <v>0</v>
      </c>
      <c r="W153" s="33">
        <v>0</v>
      </c>
      <c r="X153" s="33">
        <v>0</v>
      </c>
      <c r="Y153" s="33">
        <v>0</v>
      </c>
      <c r="Z153" s="33">
        <v>0</v>
      </c>
      <c r="AA153" s="33">
        <v>0</v>
      </c>
      <c r="AB153" s="33">
        <v>0</v>
      </c>
      <c r="AC153" s="33">
        <v>0</v>
      </c>
      <c r="AD153" s="33">
        <v>0</v>
      </c>
      <c r="AE153" s="33">
        <v>0</v>
      </c>
      <c r="AF153" s="33">
        <v>0</v>
      </c>
      <c r="AG153" s="33">
        <v>0</v>
      </c>
      <c r="AH153" s="33">
        <v>0</v>
      </c>
      <c r="AI153" s="33">
        <v>0</v>
      </c>
      <c r="AJ153" s="33">
        <v>0</v>
      </c>
      <c r="AK153" s="33" t="s">
        <v>197</v>
      </c>
      <c r="AL153" s="33" t="s">
        <v>197</v>
      </c>
      <c r="AM153" s="33" t="s">
        <v>197</v>
      </c>
      <c r="AN153" s="33" t="s">
        <v>197</v>
      </c>
      <c r="AO153" s="33" t="s">
        <v>197</v>
      </c>
      <c r="AP153" s="33" t="s">
        <v>197</v>
      </c>
      <c r="AQ153" s="33" t="s">
        <v>197</v>
      </c>
      <c r="AR153" s="33" t="s">
        <v>197</v>
      </c>
      <c r="AS153" s="33">
        <v>0</v>
      </c>
      <c r="AT153" s="33">
        <v>0</v>
      </c>
      <c r="AU153" s="33">
        <v>0</v>
      </c>
      <c r="AV153" s="33">
        <v>0</v>
      </c>
      <c r="AW153" s="33">
        <v>0</v>
      </c>
      <c r="AX153" s="33">
        <v>0</v>
      </c>
      <c r="AY153" s="33">
        <v>0</v>
      </c>
      <c r="AZ153" s="33">
        <v>0</v>
      </c>
      <c r="BA153" s="33">
        <v>0</v>
      </c>
      <c r="BB153" s="33">
        <v>0</v>
      </c>
      <c r="BC153" s="33">
        <v>0</v>
      </c>
      <c r="BD153" s="33">
        <v>0</v>
      </c>
      <c r="BE153" s="33">
        <v>0</v>
      </c>
      <c r="BF153" s="33">
        <v>0</v>
      </c>
      <c r="BG153" s="33">
        <v>0</v>
      </c>
      <c r="BH153" s="33">
        <v>0</v>
      </c>
      <c r="BI153" s="33">
        <v>0</v>
      </c>
      <c r="BJ153" s="33">
        <v>0</v>
      </c>
      <c r="BK153" s="33">
        <v>0</v>
      </c>
      <c r="BL153" s="33">
        <v>0</v>
      </c>
      <c r="BM153" s="33">
        <v>0</v>
      </c>
      <c r="BN153" s="33">
        <v>0</v>
      </c>
      <c r="BO153" s="33">
        <v>0</v>
      </c>
      <c r="BP153" s="33">
        <v>0</v>
      </c>
      <c r="BQ153" s="33">
        <v>0</v>
      </c>
      <c r="BR153" s="33">
        <v>0</v>
      </c>
      <c r="BS153" s="33">
        <v>0</v>
      </c>
      <c r="BT153" s="33">
        <v>0</v>
      </c>
      <c r="BU153" s="33">
        <v>0</v>
      </c>
      <c r="BV153" s="33">
        <v>0</v>
      </c>
      <c r="BW153" s="33">
        <v>0</v>
      </c>
      <c r="BX153" s="33">
        <v>0</v>
      </c>
      <c r="BY153" s="33">
        <v>0</v>
      </c>
      <c r="BZ153" s="33">
        <v>0</v>
      </c>
      <c r="CA153" s="33">
        <v>0</v>
      </c>
      <c r="CB153" s="33">
        <v>0</v>
      </c>
      <c r="CC153" s="33">
        <v>0</v>
      </c>
      <c r="CD153" s="33">
        <v>0</v>
      </c>
      <c r="CE153" s="33">
        <v>0</v>
      </c>
      <c r="CF153" s="33">
        <v>0</v>
      </c>
      <c r="CG153" s="33">
        <v>0</v>
      </c>
      <c r="CH153" s="33">
        <v>0</v>
      </c>
      <c r="CI153" s="33">
        <v>0</v>
      </c>
      <c r="CJ153" s="33">
        <v>0</v>
      </c>
      <c r="CK153" s="33">
        <v>0</v>
      </c>
      <c r="CL153" s="33">
        <v>0</v>
      </c>
      <c r="CM153" s="33">
        <v>0</v>
      </c>
      <c r="CN153" s="33">
        <v>0</v>
      </c>
      <c r="CO153" s="33" t="s">
        <v>197</v>
      </c>
      <c r="CP153" s="33" t="s">
        <v>197</v>
      </c>
      <c r="CQ153" s="33" t="s">
        <v>197</v>
      </c>
      <c r="CR153" s="33" t="s">
        <v>197</v>
      </c>
      <c r="CS153" s="33" t="s">
        <v>197</v>
      </c>
      <c r="CT153" s="33" t="s">
        <v>197</v>
      </c>
      <c r="CU153" s="33">
        <v>0</v>
      </c>
      <c r="CV153" s="33">
        <v>0</v>
      </c>
      <c r="CW153" s="33">
        <v>0</v>
      </c>
      <c r="CX153" s="33">
        <v>0</v>
      </c>
      <c r="CY153" s="33">
        <v>0</v>
      </c>
      <c r="CZ153" s="33">
        <v>0</v>
      </c>
      <c r="DA153" s="33">
        <v>0</v>
      </c>
      <c r="DB153" s="33">
        <v>0</v>
      </c>
      <c r="DC153" s="33">
        <v>0</v>
      </c>
      <c r="DD153" s="33">
        <v>0</v>
      </c>
      <c r="DE153" s="33">
        <v>0</v>
      </c>
      <c r="DF153" s="33">
        <v>0</v>
      </c>
    </row>
    <row r="154" spans="1:110" ht="281.25">
      <c r="A154" s="23" t="s">
        <v>183</v>
      </c>
      <c r="B154" s="46" t="s">
        <v>289</v>
      </c>
      <c r="C154" s="40" t="s">
        <v>295</v>
      </c>
      <c r="D154" s="33" t="s">
        <v>296</v>
      </c>
      <c r="E154" s="33">
        <v>0</v>
      </c>
      <c r="F154" s="33">
        <v>0</v>
      </c>
      <c r="G154" s="33">
        <v>0</v>
      </c>
      <c r="H154" s="33">
        <v>0</v>
      </c>
      <c r="I154" s="33">
        <v>0</v>
      </c>
      <c r="J154" s="33">
        <v>0</v>
      </c>
      <c r="K154" s="33">
        <v>0</v>
      </c>
      <c r="L154" s="33">
        <v>0</v>
      </c>
      <c r="M154" s="33">
        <v>0</v>
      </c>
      <c r="N154" s="33">
        <v>0</v>
      </c>
      <c r="O154" s="33">
        <v>0</v>
      </c>
      <c r="P154" s="33">
        <v>0</v>
      </c>
      <c r="Q154" s="33">
        <v>0</v>
      </c>
      <c r="R154" s="33">
        <v>0</v>
      </c>
      <c r="S154" s="33">
        <v>0</v>
      </c>
      <c r="T154" s="33">
        <v>0</v>
      </c>
      <c r="U154" s="33">
        <v>0</v>
      </c>
      <c r="V154" s="33">
        <v>0</v>
      </c>
      <c r="W154" s="33">
        <v>0</v>
      </c>
      <c r="X154" s="33">
        <v>0</v>
      </c>
      <c r="Y154" s="33">
        <v>0</v>
      </c>
      <c r="Z154" s="33">
        <v>0</v>
      </c>
      <c r="AA154" s="33">
        <v>0</v>
      </c>
      <c r="AB154" s="33">
        <v>0</v>
      </c>
      <c r="AC154" s="33">
        <v>0</v>
      </c>
      <c r="AD154" s="33">
        <v>0</v>
      </c>
      <c r="AE154" s="33">
        <v>0</v>
      </c>
      <c r="AF154" s="33">
        <v>0</v>
      </c>
      <c r="AG154" s="33">
        <v>0</v>
      </c>
      <c r="AH154" s="33">
        <v>0</v>
      </c>
      <c r="AI154" s="33">
        <v>0</v>
      </c>
      <c r="AJ154" s="33">
        <v>0</v>
      </c>
      <c r="AK154" s="33" t="s">
        <v>197</v>
      </c>
      <c r="AL154" s="33" t="s">
        <v>197</v>
      </c>
      <c r="AM154" s="33" t="s">
        <v>197</v>
      </c>
      <c r="AN154" s="33" t="s">
        <v>197</v>
      </c>
      <c r="AO154" s="33" t="s">
        <v>197</v>
      </c>
      <c r="AP154" s="33" t="s">
        <v>197</v>
      </c>
      <c r="AQ154" s="33" t="s">
        <v>197</v>
      </c>
      <c r="AR154" s="33" t="s">
        <v>197</v>
      </c>
      <c r="AS154" s="33">
        <v>0</v>
      </c>
      <c r="AT154" s="33">
        <v>0</v>
      </c>
      <c r="AU154" s="33">
        <v>0</v>
      </c>
      <c r="AV154" s="33">
        <v>0</v>
      </c>
      <c r="AW154" s="33">
        <v>0</v>
      </c>
      <c r="AX154" s="33">
        <v>0</v>
      </c>
      <c r="AY154" s="33">
        <v>0</v>
      </c>
      <c r="AZ154" s="33">
        <v>0</v>
      </c>
      <c r="BA154" s="33">
        <v>0</v>
      </c>
      <c r="BB154" s="33">
        <v>0</v>
      </c>
      <c r="BC154" s="33">
        <v>0</v>
      </c>
      <c r="BD154" s="33">
        <v>0</v>
      </c>
      <c r="BE154" s="33">
        <v>0</v>
      </c>
      <c r="BF154" s="33">
        <v>0</v>
      </c>
      <c r="BG154" s="33">
        <v>0</v>
      </c>
      <c r="BH154" s="33">
        <v>0</v>
      </c>
      <c r="BI154" s="33">
        <v>0</v>
      </c>
      <c r="BJ154" s="33">
        <v>0</v>
      </c>
      <c r="BK154" s="33">
        <v>0</v>
      </c>
      <c r="BL154" s="33">
        <v>0</v>
      </c>
      <c r="BM154" s="33">
        <v>0</v>
      </c>
      <c r="BN154" s="33">
        <v>0</v>
      </c>
      <c r="BO154" s="33">
        <v>0</v>
      </c>
      <c r="BP154" s="33">
        <v>0</v>
      </c>
      <c r="BQ154" s="33">
        <v>0</v>
      </c>
      <c r="BR154" s="33">
        <v>0</v>
      </c>
      <c r="BS154" s="33">
        <v>0</v>
      </c>
      <c r="BT154" s="33">
        <v>0</v>
      </c>
      <c r="BU154" s="33">
        <v>0</v>
      </c>
      <c r="BV154" s="33">
        <v>0</v>
      </c>
      <c r="BW154" s="33">
        <v>0</v>
      </c>
      <c r="BX154" s="33">
        <v>0</v>
      </c>
      <c r="BY154" s="33">
        <v>0</v>
      </c>
      <c r="BZ154" s="33">
        <v>0</v>
      </c>
      <c r="CA154" s="33">
        <v>0</v>
      </c>
      <c r="CB154" s="33">
        <v>0</v>
      </c>
      <c r="CC154" s="33">
        <v>0</v>
      </c>
      <c r="CD154" s="33">
        <v>0</v>
      </c>
      <c r="CE154" s="33">
        <v>0</v>
      </c>
      <c r="CF154" s="33">
        <v>0</v>
      </c>
      <c r="CG154" s="33">
        <v>0</v>
      </c>
      <c r="CH154" s="33">
        <v>0</v>
      </c>
      <c r="CI154" s="33">
        <v>0</v>
      </c>
      <c r="CJ154" s="33">
        <v>0</v>
      </c>
      <c r="CK154" s="33">
        <v>0</v>
      </c>
      <c r="CL154" s="33">
        <v>0</v>
      </c>
      <c r="CM154" s="33">
        <v>0</v>
      </c>
      <c r="CN154" s="33">
        <v>0</v>
      </c>
      <c r="CO154" s="33" t="s">
        <v>197</v>
      </c>
      <c r="CP154" s="33" t="s">
        <v>197</v>
      </c>
      <c r="CQ154" s="33" t="s">
        <v>197</v>
      </c>
      <c r="CR154" s="33" t="s">
        <v>197</v>
      </c>
      <c r="CS154" s="33" t="s">
        <v>197</v>
      </c>
      <c r="CT154" s="33" t="s">
        <v>197</v>
      </c>
      <c r="CU154" s="33">
        <v>0</v>
      </c>
      <c r="CV154" s="33">
        <v>0</v>
      </c>
      <c r="CW154" s="33">
        <v>0</v>
      </c>
      <c r="CX154" s="33">
        <v>0</v>
      </c>
      <c r="CY154" s="33">
        <v>0</v>
      </c>
      <c r="CZ154" s="33">
        <v>0</v>
      </c>
      <c r="DA154" s="33">
        <v>0</v>
      </c>
      <c r="DB154" s="33">
        <v>0</v>
      </c>
      <c r="DC154" s="33">
        <v>0</v>
      </c>
      <c r="DD154" s="33">
        <v>0</v>
      </c>
      <c r="DE154" s="33">
        <v>0</v>
      </c>
      <c r="DF154" s="33">
        <v>0</v>
      </c>
    </row>
    <row r="155" spans="1:110" ht="281.25">
      <c r="A155" s="23" t="s">
        <v>183</v>
      </c>
      <c r="B155" s="46" t="s">
        <v>289</v>
      </c>
      <c r="C155" s="40" t="s">
        <v>297</v>
      </c>
      <c r="D155" s="33" t="s">
        <v>298</v>
      </c>
      <c r="E155" s="33">
        <v>0</v>
      </c>
      <c r="F155" s="33">
        <v>0</v>
      </c>
      <c r="G155" s="33">
        <v>0</v>
      </c>
      <c r="H155" s="33">
        <v>0</v>
      </c>
      <c r="I155" s="33">
        <v>0</v>
      </c>
      <c r="J155" s="33">
        <v>0</v>
      </c>
      <c r="K155" s="33">
        <v>0</v>
      </c>
      <c r="L155" s="33">
        <v>0</v>
      </c>
      <c r="M155" s="33">
        <v>0</v>
      </c>
      <c r="N155" s="33">
        <v>0</v>
      </c>
      <c r="O155" s="33">
        <v>0</v>
      </c>
      <c r="P155" s="33">
        <v>0</v>
      </c>
      <c r="Q155" s="33">
        <v>0</v>
      </c>
      <c r="R155" s="33">
        <v>0</v>
      </c>
      <c r="S155" s="33">
        <v>0</v>
      </c>
      <c r="T155" s="33">
        <v>0</v>
      </c>
      <c r="U155" s="33">
        <v>0</v>
      </c>
      <c r="V155" s="33">
        <v>0</v>
      </c>
      <c r="W155" s="33">
        <v>0</v>
      </c>
      <c r="X155" s="33">
        <v>0</v>
      </c>
      <c r="Y155" s="33">
        <v>0</v>
      </c>
      <c r="Z155" s="33">
        <v>0</v>
      </c>
      <c r="AA155" s="33">
        <v>0</v>
      </c>
      <c r="AB155" s="33">
        <v>0</v>
      </c>
      <c r="AC155" s="33">
        <v>0</v>
      </c>
      <c r="AD155" s="33">
        <v>0</v>
      </c>
      <c r="AE155" s="33">
        <v>0</v>
      </c>
      <c r="AF155" s="33">
        <v>0</v>
      </c>
      <c r="AG155" s="33">
        <v>0</v>
      </c>
      <c r="AH155" s="33">
        <v>0</v>
      </c>
      <c r="AI155" s="33">
        <v>0</v>
      </c>
      <c r="AJ155" s="33">
        <v>0</v>
      </c>
      <c r="AK155" s="33" t="s">
        <v>197</v>
      </c>
      <c r="AL155" s="33" t="s">
        <v>197</v>
      </c>
      <c r="AM155" s="33" t="s">
        <v>197</v>
      </c>
      <c r="AN155" s="33" t="s">
        <v>197</v>
      </c>
      <c r="AO155" s="33" t="s">
        <v>197</v>
      </c>
      <c r="AP155" s="33" t="s">
        <v>197</v>
      </c>
      <c r="AQ155" s="33" t="s">
        <v>197</v>
      </c>
      <c r="AR155" s="33" t="s">
        <v>197</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v>0</v>
      </c>
      <c r="BK155" s="33">
        <v>0</v>
      </c>
      <c r="BL155" s="33">
        <v>0</v>
      </c>
      <c r="BM155" s="33">
        <v>0</v>
      </c>
      <c r="BN155" s="33">
        <v>0</v>
      </c>
      <c r="BO155" s="33">
        <v>0</v>
      </c>
      <c r="BP155" s="33">
        <v>0</v>
      </c>
      <c r="BQ155" s="33">
        <v>0</v>
      </c>
      <c r="BR155" s="33">
        <v>0</v>
      </c>
      <c r="BS155" s="33">
        <v>0</v>
      </c>
      <c r="BT155" s="33">
        <v>0</v>
      </c>
      <c r="BU155" s="33">
        <v>0</v>
      </c>
      <c r="BV155" s="33">
        <v>0</v>
      </c>
      <c r="BW155" s="33">
        <v>0</v>
      </c>
      <c r="BX155" s="33">
        <v>0</v>
      </c>
      <c r="BY155" s="33">
        <v>0</v>
      </c>
      <c r="BZ155" s="33">
        <v>0</v>
      </c>
      <c r="CA155" s="33">
        <v>0</v>
      </c>
      <c r="CB155" s="33">
        <v>0</v>
      </c>
      <c r="CC155" s="33">
        <v>0</v>
      </c>
      <c r="CD155" s="33">
        <v>0</v>
      </c>
      <c r="CE155" s="33">
        <v>0</v>
      </c>
      <c r="CF155" s="33">
        <v>0</v>
      </c>
      <c r="CG155" s="33">
        <v>0</v>
      </c>
      <c r="CH155" s="33">
        <v>0</v>
      </c>
      <c r="CI155" s="33">
        <v>0</v>
      </c>
      <c r="CJ155" s="33">
        <v>0</v>
      </c>
      <c r="CK155" s="33">
        <v>0</v>
      </c>
      <c r="CL155" s="33">
        <v>0</v>
      </c>
      <c r="CM155" s="33">
        <v>0</v>
      </c>
      <c r="CN155" s="33">
        <v>0</v>
      </c>
      <c r="CO155" s="33" t="s">
        <v>197</v>
      </c>
      <c r="CP155" s="33" t="s">
        <v>197</v>
      </c>
      <c r="CQ155" s="33" t="s">
        <v>197</v>
      </c>
      <c r="CR155" s="33" t="s">
        <v>197</v>
      </c>
      <c r="CS155" s="33" t="s">
        <v>197</v>
      </c>
      <c r="CT155" s="33" t="s">
        <v>197</v>
      </c>
      <c r="CU155" s="33">
        <v>0</v>
      </c>
      <c r="CV155" s="33">
        <v>0</v>
      </c>
      <c r="CW155" s="33">
        <v>0</v>
      </c>
      <c r="CX155" s="33">
        <v>0</v>
      </c>
      <c r="CY155" s="33">
        <v>0</v>
      </c>
      <c r="CZ155" s="33">
        <v>0</v>
      </c>
      <c r="DA155" s="33">
        <v>0</v>
      </c>
      <c r="DB155" s="33">
        <v>0</v>
      </c>
      <c r="DC155" s="33">
        <v>0</v>
      </c>
      <c r="DD155" s="33">
        <v>0</v>
      </c>
      <c r="DE155" s="33">
        <v>0</v>
      </c>
      <c r="DF155" s="33">
        <v>0</v>
      </c>
    </row>
    <row r="156" spans="1:110" ht="131.25">
      <c r="A156" s="23" t="s">
        <v>183</v>
      </c>
      <c r="B156" s="46" t="s">
        <v>289</v>
      </c>
      <c r="C156" s="40" t="s">
        <v>299</v>
      </c>
      <c r="D156" s="33" t="s">
        <v>300</v>
      </c>
      <c r="E156" s="33">
        <v>0</v>
      </c>
      <c r="F156" s="33">
        <v>0</v>
      </c>
      <c r="G156" s="33">
        <v>0</v>
      </c>
      <c r="H156" s="33">
        <v>0</v>
      </c>
      <c r="I156" s="33">
        <v>0</v>
      </c>
      <c r="J156" s="33">
        <v>0</v>
      </c>
      <c r="K156" s="33">
        <v>0</v>
      </c>
      <c r="L156" s="33">
        <v>0</v>
      </c>
      <c r="M156" s="33">
        <v>0</v>
      </c>
      <c r="N156" s="33">
        <v>0</v>
      </c>
      <c r="O156" s="33">
        <v>0</v>
      </c>
      <c r="P156" s="33">
        <v>0</v>
      </c>
      <c r="Q156" s="33">
        <v>0</v>
      </c>
      <c r="R156" s="33">
        <v>0</v>
      </c>
      <c r="S156" s="33">
        <v>0</v>
      </c>
      <c r="T156" s="33">
        <v>0</v>
      </c>
      <c r="U156" s="33">
        <v>0</v>
      </c>
      <c r="V156" s="33">
        <v>0</v>
      </c>
      <c r="W156" s="33">
        <v>0</v>
      </c>
      <c r="X156" s="33">
        <v>0</v>
      </c>
      <c r="Y156" s="33">
        <v>0</v>
      </c>
      <c r="Z156" s="33">
        <v>0</v>
      </c>
      <c r="AA156" s="33">
        <v>0</v>
      </c>
      <c r="AB156" s="33">
        <v>0</v>
      </c>
      <c r="AC156" s="33">
        <v>0</v>
      </c>
      <c r="AD156" s="33">
        <v>0</v>
      </c>
      <c r="AE156" s="33">
        <v>0</v>
      </c>
      <c r="AF156" s="33">
        <v>0</v>
      </c>
      <c r="AG156" s="33">
        <v>0</v>
      </c>
      <c r="AH156" s="33">
        <v>0</v>
      </c>
      <c r="AI156" s="33">
        <v>0</v>
      </c>
      <c r="AJ156" s="33">
        <v>0</v>
      </c>
      <c r="AK156" s="33" t="s">
        <v>197</v>
      </c>
      <c r="AL156" s="33" t="s">
        <v>197</v>
      </c>
      <c r="AM156" s="33" t="s">
        <v>197</v>
      </c>
      <c r="AN156" s="33" t="s">
        <v>197</v>
      </c>
      <c r="AO156" s="33" t="s">
        <v>197</v>
      </c>
      <c r="AP156" s="33" t="s">
        <v>197</v>
      </c>
      <c r="AQ156" s="33" t="s">
        <v>197</v>
      </c>
      <c r="AR156" s="33" t="s">
        <v>197</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v>0</v>
      </c>
      <c r="BK156" s="33">
        <v>0</v>
      </c>
      <c r="BL156" s="33">
        <v>0</v>
      </c>
      <c r="BM156" s="33">
        <v>0</v>
      </c>
      <c r="BN156" s="33">
        <v>0</v>
      </c>
      <c r="BO156" s="33">
        <v>0</v>
      </c>
      <c r="BP156" s="33">
        <v>0</v>
      </c>
      <c r="BQ156" s="33">
        <v>0</v>
      </c>
      <c r="BR156" s="33">
        <v>0</v>
      </c>
      <c r="BS156" s="33">
        <v>0</v>
      </c>
      <c r="BT156" s="33">
        <v>0</v>
      </c>
      <c r="BU156" s="33">
        <v>0</v>
      </c>
      <c r="BV156" s="33">
        <v>0</v>
      </c>
      <c r="BW156" s="33">
        <v>0</v>
      </c>
      <c r="BX156" s="33">
        <v>0</v>
      </c>
      <c r="BY156" s="33">
        <v>0</v>
      </c>
      <c r="BZ156" s="33">
        <v>0</v>
      </c>
      <c r="CA156" s="33">
        <v>0</v>
      </c>
      <c r="CB156" s="33">
        <v>0</v>
      </c>
      <c r="CC156" s="33">
        <v>0</v>
      </c>
      <c r="CD156" s="33">
        <v>0</v>
      </c>
      <c r="CE156" s="33">
        <v>0</v>
      </c>
      <c r="CF156" s="33">
        <v>0</v>
      </c>
      <c r="CG156" s="33">
        <v>0</v>
      </c>
      <c r="CH156" s="33">
        <v>0</v>
      </c>
      <c r="CI156" s="33">
        <v>0</v>
      </c>
      <c r="CJ156" s="33">
        <v>0</v>
      </c>
      <c r="CK156" s="33">
        <v>0</v>
      </c>
      <c r="CL156" s="33">
        <v>0</v>
      </c>
      <c r="CM156" s="33">
        <v>0</v>
      </c>
      <c r="CN156" s="33">
        <v>0</v>
      </c>
      <c r="CO156" s="33" t="s">
        <v>197</v>
      </c>
      <c r="CP156" s="33" t="s">
        <v>197</v>
      </c>
      <c r="CQ156" s="33" t="s">
        <v>197</v>
      </c>
      <c r="CR156" s="33" t="s">
        <v>197</v>
      </c>
      <c r="CS156" s="33" t="s">
        <v>197</v>
      </c>
      <c r="CT156" s="33" t="s">
        <v>197</v>
      </c>
      <c r="CU156" s="33">
        <v>0</v>
      </c>
      <c r="CV156" s="33">
        <v>0</v>
      </c>
      <c r="CW156" s="33">
        <v>0</v>
      </c>
      <c r="CX156" s="33">
        <v>0</v>
      </c>
      <c r="CY156" s="33">
        <v>0</v>
      </c>
      <c r="CZ156" s="33">
        <v>0</v>
      </c>
      <c r="DA156" s="33">
        <v>0</v>
      </c>
      <c r="DB156" s="33">
        <v>0</v>
      </c>
      <c r="DC156" s="33">
        <v>0</v>
      </c>
      <c r="DD156" s="33">
        <v>0</v>
      </c>
      <c r="DE156" s="33">
        <v>0</v>
      </c>
      <c r="DF156" s="33">
        <v>0</v>
      </c>
    </row>
    <row r="157" spans="1:110" ht="318.75">
      <c r="A157" s="23" t="s">
        <v>183</v>
      </c>
      <c r="B157" s="46" t="s">
        <v>289</v>
      </c>
      <c r="C157" s="40" t="s">
        <v>301</v>
      </c>
      <c r="D157" s="33" t="s">
        <v>302</v>
      </c>
      <c r="E157" s="33">
        <v>0</v>
      </c>
      <c r="F157" s="33">
        <v>0</v>
      </c>
      <c r="G157" s="33">
        <v>0</v>
      </c>
      <c r="H157" s="33">
        <v>0</v>
      </c>
      <c r="I157" s="33">
        <v>0</v>
      </c>
      <c r="J157" s="33">
        <v>0</v>
      </c>
      <c r="K157" s="33">
        <v>0</v>
      </c>
      <c r="L157" s="33">
        <v>0</v>
      </c>
      <c r="M157" s="33">
        <v>0</v>
      </c>
      <c r="N157" s="33">
        <v>0</v>
      </c>
      <c r="O157" s="33">
        <v>0</v>
      </c>
      <c r="P157" s="33">
        <v>0</v>
      </c>
      <c r="Q157" s="33">
        <v>0</v>
      </c>
      <c r="R157" s="33">
        <v>0</v>
      </c>
      <c r="S157" s="33">
        <v>0</v>
      </c>
      <c r="T157" s="33">
        <v>0</v>
      </c>
      <c r="U157" s="33">
        <v>0</v>
      </c>
      <c r="V157" s="33">
        <v>0</v>
      </c>
      <c r="W157" s="33">
        <v>0</v>
      </c>
      <c r="X157" s="33">
        <v>0</v>
      </c>
      <c r="Y157" s="33">
        <v>0</v>
      </c>
      <c r="Z157" s="33">
        <v>0</v>
      </c>
      <c r="AA157" s="33">
        <v>0</v>
      </c>
      <c r="AB157" s="33">
        <v>0</v>
      </c>
      <c r="AC157" s="33">
        <v>0</v>
      </c>
      <c r="AD157" s="33">
        <v>0</v>
      </c>
      <c r="AE157" s="33">
        <v>0</v>
      </c>
      <c r="AF157" s="33">
        <v>0</v>
      </c>
      <c r="AG157" s="33">
        <v>0</v>
      </c>
      <c r="AH157" s="33">
        <v>0</v>
      </c>
      <c r="AI157" s="33">
        <v>0</v>
      </c>
      <c r="AJ157" s="33">
        <v>0</v>
      </c>
      <c r="AK157" s="33" t="s">
        <v>197</v>
      </c>
      <c r="AL157" s="33" t="s">
        <v>197</v>
      </c>
      <c r="AM157" s="33" t="s">
        <v>197</v>
      </c>
      <c r="AN157" s="33" t="s">
        <v>197</v>
      </c>
      <c r="AO157" s="33" t="s">
        <v>197</v>
      </c>
      <c r="AP157" s="33" t="s">
        <v>197</v>
      </c>
      <c r="AQ157" s="33" t="s">
        <v>197</v>
      </c>
      <c r="AR157" s="33" t="s">
        <v>197</v>
      </c>
      <c r="AS157" s="33">
        <v>0</v>
      </c>
      <c r="AT157" s="33">
        <v>0</v>
      </c>
      <c r="AU157" s="33">
        <v>0</v>
      </c>
      <c r="AV157" s="33">
        <v>0</v>
      </c>
      <c r="AW157" s="33">
        <v>0</v>
      </c>
      <c r="AX157" s="33">
        <v>0</v>
      </c>
      <c r="AY157" s="33">
        <v>0</v>
      </c>
      <c r="AZ157" s="33">
        <v>0</v>
      </c>
      <c r="BA157" s="33">
        <v>0</v>
      </c>
      <c r="BB157" s="33">
        <v>0</v>
      </c>
      <c r="BC157" s="33">
        <v>0</v>
      </c>
      <c r="BD157" s="33">
        <v>0</v>
      </c>
      <c r="BE157" s="33">
        <v>0</v>
      </c>
      <c r="BF157" s="33">
        <v>0</v>
      </c>
      <c r="BG157" s="33">
        <v>0</v>
      </c>
      <c r="BH157" s="33">
        <v>0</v>
      </c>
      <c r="BI157" s="33">
        <v>0</v>
      </c>
      <c r="BJ157" s="33">
        <v>0</v>
      </c>
      <c r="BK157" s="33">
        <v>0</v>
      </c>
      <c r="BL157" s="33">
        <v>0</v>
      </c>
      <c r="BM157" s="33">
        <v>0</v>
      </c>
      <c r="BN157" s="33">
        <v>0</v>
      </c>
      <c r="BO157" s="33">
        <v>0</v>
      </c>
      <c r="BP157" s="33">
        <v>0</v>
      </c>
      <c r="BQ157" s="33">
        <v>0</v>
      </c>
      <c r="BR157" s="33">
        <v>0</v>
      </c>
      <c r="BS157" s="33">
        <v>0</v>
      </c>
      <c r="BT157" s="33">
        <v>0</v>
      </c>
      <c r="BU157" s="33">
        <v>0</v>
      </c>
      <c r="BV157" s="33">
        <v>0</v>
      </c>
      <c r="BW157" s="33">
        <v>0</v>
      </c>
      <c r="BX157" s="33">
        <v>0</v>
      </c>
      <c r="BY157" s="33">
        <v>0</v>
      </c>
      <c r="BZ157" s="33">
        <v>0</v>
      </c>
      <c r="CA157" s="33">
        <v>0</v>
      </c>
      <c r="CB157" s="33">
        <v>0</v>
      </c>
      <c r="CC157" s="33">
        <v>0</v>
      </c>
      <c r="CD157" s="33">
        <v>0</v>
      </c>
      <c r="CE157" s="33">
        <v>0</v>
      </c>
      <c r="CF157" s="33">
        <v>0</v>
      </c>
      <c r="CG157" s="33">
        <v>0</v>
      </c>
      <c r="CH157" s="33">
        <v>0</v>
      </c>
      <c r="CI157" s="33">
        <v>0</v>
      </c>
      <c r="CJ157" s="33">
        <v>0</v>
      </c>
      <c r="CK157" s="33">
        <v>0</v>
      </c>
      <c r="CL157" s="33">
        <v>0</v>
      </c>
      <c r="CM157" s="33">
        <v>0</v>
      </c>
      <c r="CN157" s="33">
        <v>0</v>
      </c>
      <c r="CO157" s="33" t="s">
        <v>197</v>
      </c>
      <c r="CP157" s="33" t="s">
        <v>197</v>
      </c>
      <c r="CQ157" s="33" t="s">
        <v>197</v>
      </c>
      <c r="CR157" s="33" t="s">
        <v>197</v>
      </c>
      <c r="CS157" s="33" t="s">
        <v>197</v>
      </c>
      <c r="CT157" s="33" t="s">
        <v>197</v>
      </c>
      <c r="CU157" s="33">
        <v>0</v>
      </c>
      <c r="CV157" s="33">
        <v>0</v>
      </c>
      <c r="CW157" s="33">
        <v>0</v>
      </c>
      <c r="CX157" s="33">
        <v>0</v>
      </c>
      <c r="CY157" s="33">
        <v>0</v>
      </c>
      <c r="CZ157" s="33">
        <v>0</v>
      </c>
      <c r="DA157" s="33">
        <v>0</v>
      </c>
      <c r="DB157" s="33">
        <v>0</v>
      </c>
      <c r="DC157" s="33">
        <v>0</v>
      </c>
      <c r="DD157" s="33">
        <v>0</v>
      </c>
      <c r="DE157" s="33">
        <v>0</v>
      </c>
      <c r="DF157" s="33">
        <v>0</v>
      </c>
    </row>
    <row r="158" spans="1:110" ht="75">
      <c r="A158" s="23" t="s">
        <v>183</v>
      </c>
      <c r="B158" s="31" t="s">
        <v>289</v>
      </c>
      <c r="C158" s="40" t="s">
        <v>303</v>
      </c>
      <c r="D158" s="33" t="s">
        <v>304</v>
      </c>
      <c r="E158" s="33">
        <v>0</v>
      </c>
      <c r="F158" s="33">
        <v>0</v>
      </c>
      <c r="G158" s="33">
        <v>0</v>
      </c>
      <c r="H158" s="33">
        <v>0</v>
      </c>
      <c r="I158" s="33">
        <v>0</v>
      </c>
      <c r="J158" s="33">
        <v>0</v>
      </c>
      <c r="K158" s="33">
        <v>0</v>
      </c>
      <c r="L158" s="33">
        <v>0</v>
      </c>
      <c r="M158" s="33">
        <v>0</v>
      </c>
      <c r="N158" s="33">
        <v>0</v>
      </c>
      <c r="O158" s="33">
        <v>0</v>
      </c>
      <c r="P158" s="33">
        <v>0</v>
      </c>
      <c r="Q158" s="33">
        <v>0</v>
      </c>
      <c r="R158" s="33">
        <v>0</v>
      </c>
      <c r="S158" s="33">
        <v>0</v>
      </c>
      <c r="T158" s="33">
        <v>0</v>
      </c>
      <c r="U158" s="33">
        <v>0</v>
      </c>
      <c r="V158" s="33">
        <v>0</v>
      </c>
      <c r="W158" s="33">
        <v>0</v>
      </c>
      <c r="X158" s="33">
        <v>0</v>
      </c>
      <c r="Y158" s="33">
        <v>0</v>
      </c>
      <c r="Z158" s="33">
        <v>0</v>
      </c>
      <c r="AA158" s="33">
        <v>0</v>
      </c>
      <c r="AB158" s="33">
        <v>0</v>
      </c>
      <c r="AC158" s="33">
        <v>0</v>
      </c>
      <c r="AD158" s="33">
        <v>0</v>
      </c>
      <c r="AE158" s="33">
        <v>0</v>
      </c>
      <c r="AF158" s="33">
        <v>0</v>
      </c>
      <c r="AG158" s="33">
        <v>0</v>
      </c>
      <c r="AH158" s="33">
        <v>0</v>
      </c>
      <c r="AI158" s="33">
        <v>0</v>
      </c>
      <c r="AJ158" s="33">
        <v>0</v>
      </c>
      <c r="AK158" s="33" t="s">
        <v>197</v>
      </c>
      <c r="AL158" s="33" t="s">
        <v>197</v>
      </c>
      <c r="AM158" s="33" t="s">
        <v>197</v>
      </c>
      <c r="AN158" s="33" t="s">
        <v>197</v>
      </c>
      <c r="AO158" s="33" t="s">
        <v>197</v>
      </c>
      <c r="AP158" s="33" t="s">
        <v>197</v>
      </c>
      <c r="AQ158" s="33" t="s">
        <v>197</v>
      </c>
      <c r="AR158" s="33" t="s">
        <v>197</v>
      </c>
      <c r="AS158" s="33">
        <v>0</v>
      </c>
      <c r="AT158" s="33">
        <v>0</v>
      </c>
      <c r="AU158" s="33">
        <v>0</v>
      </c>
      <c r="AV158" s="33">
        <v>0</v>
      </c>
      <c r="AW158" s="33">
        <v>0</v>
      </c>
      <c r="AX158" s="33">
        <v>0</v>
      </c>
      <c r="AY158" s="33">
        <v>0</v>
      </c>
      <c r="AZ158" s="33">
        <v>0</v>
      </c>
      <c r="BA158" s="33">
        <v>0</v>
      </c>
      <c r="BB158" s="33">
        <v>0</v>
      </c>
      <c r="BC158" s="33">
        <v>0</v>
      </c>
      <c r="BD158" s="33">
        <v>0</v>
      </c>
      <c r="BE158" s="33">
        <v>0</v>
      </c>
      <c r="BF158" s="33">
        <v>0</v>
      </c>
      <c r="BG158" s="33">
        <v>0</v>
      </c>
      <c r="BH158" s="33">
        <v>0</v>
      </c>
      <c r="BI158" s="33">
        <v>0</v>
      </c>
      <c r="BJ158" s="33">
        <v>0</v>
      </c>
      <c r="BK158" s="33">
        <v>0</v>
      </c>
      <c r="BL158" s="33">
        <v>0</v>
      </c>
      <c r="BM158" s="33">
        <v>0</v>
      </c>
      <c r="BN158" s="33">
        <v>0</v>
      </c>
      <c r="BO158" s="33">
        <v>0</v>
      </c>
      <c r="BP158" s="33">
        <v>0</v>
      </c>
      <c r="BQ158" s="33">
        <v>0</v>
      </c>
      <c r="BR158" s="33">
        <v>0</v>
      </c>
      <c r="BS158" s="33">
        <v>0</v>
      </c>
      <c r="BT158" s="33">
        <v>0</v>
      </c>
      <c r="BU158" s="33">
        <v>0</v>
      </c>
      <c r="BV158" s="33">
        <v>0</v>
      </c>
      <c r="BW158" s="33">
        <v>0</v>
      </c>
      <c r="BX158" s="33">
        <v>0</v>
      </c>
      <c r="BY158" s="33">
        <v>0</v>
      </c>
      <c r="BZ158" s="33">
        <v>0</v>
      </c>
      <c r="CA158" s="33">
        <v>0</v>
      </c>
      <c r="CB158" s="33">
        <v>0</v>
      </c>
      <c r="CC158" s="33">
        <v>0</v>
      </c>
      <c r="CD158" s="33">
        <v>0</v>
      </c>
      <c r="CE158" s="33">
        <v>0</v>
      </c>
      <c r="CF158" s="33">
        <v>0</v>
      </c>
      <c r="CG158" s="33">
        <v>0</v>
      </c>
      <c r="CH158" s="33">
        <v>0</v>
      </c>
      <c r="CI158" s="33">
        <v>0</v>
      </c>
      <c r="CJ158" s="33">
        <v>0</v>
      </c>
      <c r="CK158" s="33">
        <v>0</v>
      </c>
      <c r="CL158" s="33">
        <v>0</v>
      </c>
      <c r="CM158" s="33">
        <v>0</v>
      </c>
      <c r="CN158" s="33">
        <v>0</v>
      </c>
      <c r="CO158" s="33" t="s">
        <v>197</v>
      </c>
      <c r="CP158" s="33" t="s">
        <v>197</v>
      </c>
      <c r="CQ158" s="33" t="s">
        <v>197</v>
      </c>
      <c r="CR158" s="33" t="s">
        <v>197</v>
      </c>
      <c r="CS158" s="33" t="s">
        <v>197</v>
      </c>
      <c r="CT158" s="33" t="s">
        <v>197</v>
      </c>
      <c r="CU158" s="33">
        <v>0</v>
      </c>
      <c r="CV158" s="33">
        <v>0</v>
      </c>
      <c r="CW158" s="33">
        <v>0</v>
      </c>
      <c r="CX158" s="33">
        <v>0</v>
      </c>
      <c r="CY158" s="33">
        <v>0</v>
      </c>
      <c r="CZ158" s="33">
        <v>0</v>
      </c>
      <c r="DA158" s="33">
        <v>0</v>
      </c>
      <c r="DB158" s="33">
        <v>0</v>
      </c>
      <c r="DC158" s="33">
        <v>0</v>
      </c>
      <c r="DD158" s="33">
        <v>0</v>
      </c>
      <c r="DE158" s="33">
        <v>0</v>
      </c>
      <c r="DF158" s="33">
        <v>0</v>
      </c>
    </row>
    <row r="159" spans="1:110" ht="93.75">
      <c r="A159" s="23" t="s">
        <v>183</v>
      </c>
      <c r="B159" s="31" t="s">
        <v>289</v>
      </c>
      <c r="C159" s="40" t="s">
        <v>305</v>
      </c>
      <c r="D159" s="33" t="s">
        <v>306</v>
      </c>
      <c r="E159" s="33">
        <v>0</v>
      </c>
      <c r="F159" s="33">
        <v>0</v>
      </c>
      <c r="G159" s="33">
        <v>0</v>
      </c>
      <c r="H159" s="33">
        <v>0</v>
      </c>
      <c r="I159" s="33">
        <v>0</v>
      </c>
      <c r="J159" s="33">
        <v>0</v>
      </c>
      <c r="K159" s="33">
        <v>0</v>
      </c>
      <c r="L159" s="33">
        <v>0</v>
      </c>
      <c r="M159" s="33">
        <v>0</v>
      </c>
      <c r="N159" s="33">
        <v>0</v>
      </c>
      <c r="O159" s="33">
        <v>0</v>
      </c>
      <c r="P159" s="33">
        <v>0</v>
      </c>
      <c r="Q159" s="33">
        <v>0</v>
      </c>
      <c r="R159" s="33">
        <v>0</v>
      </c>
      <c r="S159" s="33">
        <v>0</v>
      </c>
      <c r="T159" s="33">
        <v>0</v>
      </c>
      <c r="U159" s="33">
        <v>0</v>
      </c>
      <c r="V159" s="33">
        <v>0</v>
      </c>
      <c r="W159" s="33">
        <v>0</v>
      </c>
      <c r="X159" s="33">
        <v>0</v>
      </c>
      <c r="Y159" s="33">
        <v>0</v>
      </c>
      <c r="Z159" s="33">
        <v>0</v>
      </c>
      <c r="AA159" s="33">
        <v>0</v>
      </c>
      <c r="AB159" s="33">
        <v>0</v>
      </c>
      <c r="AC159" s="33">
        <v>0</v>
      </c>
      <c r="AD159" s="33">
        <v>0</v>
      </c>
      <c r="AE159" s="33">
        <v>0</v>
      </c>
      <c r="AF159" s="33">
        <v>0</v>
      </c>
      <c r="AG159" s="33">
        <v>0</v>
      </c>
      <c r="AH159" s="33">
        <v>0</v>
      </c>
      <c r="AI159" s="33">
        <v>0</v>
      </c>
      <c r="AJ159" s="33">
        <v>0</v>
      </c>
      <c r="AK159" s="33" t="s">
        <v>197</v>
      </c>
      <c r="AL159" s="33" t="s">
        <v>197</v>
      </c>
      <c r="AM159" s="33" t="s">
        <v>197</v>
      </c>
      <c r="AN159" s="33" t="s">
        <v>197</v>
      </c>
      <c r="AO159" s="33" t="s">
        <v>197</v>
      </c>
      <c r="AP159" s="33" t="s">
        <v>197</v>
      </c>
      <c r="AQ159" s="33" t="s">
        <v>197</v>
      </c>
      <c r="AR159" s="33" t="s">
        <v>197</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v>0</v>
      </c>
      <c r="BK159" s="33">
        <v>0</v>
      </c>
      <c r="BL159" s="33">
        <v>0</v>
      </c>
      <c r="BM159" s="33">
        <v>0</v>
      </c>
      <c r="BN159" s="33">
        <v>0</v>
      </c>
      <c r="BO159" s="33">
        <v>0</v>
      </c>
      <c r="BP159" s="33">
        <v>0</v>
      </c>
      <c r="BQ159" s="33">
        <v>0</v>
      </c>
      <c r="BR159" s="33">
        <v>0</v>
      </c>
      <c r="BS159" s="33">
        <v>0</v>
      </c>
      <c r="BT159" s="33">
        <v>0</v>
      </c>
      <c r="BU159" s="33">
        <v>0</v>
      </c>
      <c r="BV159" s="33">
        <v>0</v>
      </c>
      <c r="BW159" s="33">
        <v>0</v>
      </c>
      <c r="BX159" s="33">
        <v>0</v>
      </c>
      <c r="BY159" s="33">
        <v>0</v>
      </c>
      <c r="BZ159" s="33">
        <v>0</v>
      </c>
      <c r="CA159" s="33">
        <v>0</v>
      </c>
      <c r="CB159" s="33">
        <v>0</v>
      </c>
      <c r="CC159" s="33">
        <v>0</v>
      </c>
      <c r="CD159" s="33">
        <v>0</v>
      </c>
      <c r="CE159" s="33">
        <v>0</v>
      </c>
      <c r="CF159" s="33">
        <v>0</v>
      </c>
      <c r="CG159" s="33">
        <v>0</v>
      </c>
      <c r="CH159" s="33">
        <v>0</v>
      </c>
      <c r="CI159" s="33">
        <v>0</v>
      </c>
      <c r="CJ159" s="33">
        <v>0</v>
      </c>
      <c r="CK159" s="33">
        <v>0</v>
      </c>
      <c r="CL159" s="33">
        <v>0</v>
      </c>
      <c r="CM159" s="33">
        <v>0</v>
      </c>
      <c r="CN159" s="33">
        <v>0</v>
      </c>
      <c r="CO159" s="33" t="s">
        <v>197</v>
      </c>
      <c r="CP159" s="33" t="s">
        <v>197</v>
      </c>
      <c r="CQ159" s="33" t="s">
        <v>197</v>
      </c>
      <c r="CR159" s="33" t="s">
        <v>197</v>
      </c>
      <c r="CS159" s="33" t="s">
        <v>197</v>
      </c>
      <c r="CT159" s="33" t="s">
        <v>197</v>
      </c>
      <c r="CU159" s="33">
        <v>0</v>
      </c>
      <c r="CV159" s="33">
        <v>0</v>
      </c>
      <c r="CW159" s="33">
        <v>0</v>
      </c>
      <c r="CX159" s="33">
        <v>0</v>
      </c>
      <c r="CY159" s="33">
        <v>0</v>
      </c>
      <c r="CZ159" s="33">
        <v>0</v>
      </c>
      <c r="DA159" s="33">
        <v>0</v>
      </c>
      <c r="DB159" s="33">
        <v>0</v>
      </c>
      <c r="DC159" s="33">
        <v>0</v>
      </c>
      <c r="DD159" s="33">
        <v>0</v>
      </c>
      <c r="DE159" s="33">
        <v>0</v>
      </c>
      <c r="DF159" s="33">
        <v>0</v>
      </c>
    </row>
    <row r="160" spans="1:110" ht="75">
      <c r="A160" s="23" t="s">
        <v>183</v>
      </c>
      <c r="B160" s="31" t="s">
        <v>289</v>
      </c>
      <c r="C160" s="40" t="s">
        <v>307</v>
      </c>
      <c r="D160" s="33" t="s">
        <v>308</v>
      </c>
      <c r="E160" s="33">
        <v>0</v>
      </c>
      <c r="F160" s="33">
        <v>0</v>
      </c>
      <c r="G160" s="33">
        <v>0</v>
      </c>
      <c r="H160" s="33">
        <v>0</v>
      </c>
      <c r="I160" s="33">
        <v>0</v>
      </c>
      <c r="J160" s="33">
        <v>0</v>
      </c>
      <c r="K160" s="33">
        <v>0</v>
      </c>
      <c r="L160" s="33">
        <v>0</v>
      </c>
      <c r="M160" s="33">
        <v>0</v>
      </c>
      <c r="N160" s="33">
        <v>0</v>
      </c>
      <c r="O160" s="33">
        <v>0</v>
      </c>
      <c r="P160" s="33">
        <v>0</v>
      </c>
      <c r="Q160" s="33">
        <v>0</v>
      </c>
      <c r="R160" s="33">
        <v>0</v>
      </c>
      <c r="S160" s="33">
        <v>0</v>
      </c>
      <c r="T160" s="33">
        <v>0</v>
      </c>
      <c r="U160" s="33">
        <v>0</v>
      </c>
      <c r="V160" s="33">
        <v>0</v>
      </c>
      <c r="W160" s="33">
        <v>0</v>
      </c>
      <c r="X160" s="33">
        <v>0</v>
      </c>
      <c r="Y160" s="33">
        <v>0</v>
      </c>
      <c r="Z160" s="33">
        <v>0</v>
      </c>
      <c r="AA160" s="33">
        <v>0</v>
      </c>
      <c r="AB160" s="33">
        <v>0</v>
      </c>
      <c r="AC160" s="33">
        <v>0</v>
      </c>
      <c r="AD160" s="33">
        <v>0</v>
      </c>
      <c r="AE160" s="33">
        <v>0</v>
      </c>
      <c r="AF160" s="33">
        <v>0</v>
      </c>
      <c r="AG160" s="33">
        <v>0</v>
      </c>
      <c r="AH160" s="33">
        <v>0</v>
      </c>
      <c r="AI160" s="33">
        <v>0</v>
      </c>
      <c r="AJ160" s="33">
        <v>0</v>
      </c>
      <c r="AK160" s="33" t="s">
        <v>197</v>
      </c>
      <c r="AL160" s="33" t="s">
        <v>197</v>
      </c>
      <c r="AM160" s="33" t="s">
        <v>197</v>
      </c>
      <c r="AN160" s="33" t="s">
        <v>197</v>
      </c>
      <c r="AO160" s="33" t="s">
        <v>197</v>
      </c>
      <c r="AP160" s="33" t="s">
        <v>197</v>
      </c>
      <c r="AQ160" s="33" t="s">
        <v>197</v>
      </c>
      <c r="AR160" s="33" t="s">
        <v>197</v>
      </c>
      <c r="AS160" s="33">
        <v>0</v>
      </c>
      <c r="AT160" s="33">
        <v>0</v>
      </c>
      <c r="AU160" s="33">
        <v>0</v>
      </c>
      <c r="AV160" s="33">
        <v>0</v>
      </c>
      <c r="AW160" s="33">
        <v>0</v>
      </c>
      <c r="AX160" s="33">
        <v>0</v>
      </c>
      <c r="AY160" s="33">
        <v>0</v>
      </c>
      <c r="AZ160" s="33">
        <v>0</v>
      </c>
      <c r="BA160" s="33">
        <v>0</v>
      </c>
      <c r="BB160" s="33">
        <v>0</v>
      </c>
      <c r="BC160" s="33">
        <v>0</v>
      </c>
      <c r="BD160" s="33">
        <v>0</v>
      </c>
      <c r="BE160" s="33">
        <v>0</v>
      </c>
      <c r="BF160" s="33">
        <v>0</v>
      </c>
      <c r="BG160" s="33">
        <v>0</v>
      </c>
      <c r="BH160" s="33">
        <v>0</v>
      </c>
      <c r="BI160" s="33">
        <v>0</v>
      </c>
      <c r="BJ160" s="33">
        <v>0</v>
      </c>
      <c r="BK160" s="33">
        <v>0</v>
      </c>
      <c r="BL160" s="33">
        <v>0</v>
      </c>
      <c r="BM160" s="33">
        <v>0</v>
      </c>
      <c r="BN160" s="33">
        <v>0</v>
      </c>
      <c r="BO160" s="33">
        <v>0</v>
      </c>
      <c r="BP160" s="33">
        <v>0</v>
      </c>
      <c r="BQ160" s="33">
        <v>0</v>
      </c>
      <c r="BR160" s="33">
        <v>0</v>
      </c>
      <c r="BS160" s="33">
        <v>0</v>
      </c>
      <c r="BT160" s="33">
        <v>0</v>
      </c>
      <c r="BU160" s="33">
        <v>0</v>
      </c>
      <c r="BV160" s="33">
        <v>0</v>
      </c>
      <c r="BW160" s="33">
        <v>0</v>
      </c>
      <c r="BX160" s="33">
        <v>0</v>
      </c>
      <c r="BY160" s="33">
        <v>0</v>
      </c>
      <c r="BZ160" s="33">
        <v>0</v>
      </c>
      <c r="CA160" s="33">
        <v>0</v>
      </c>
      <c r="CB160" s="33">
        <v>0</v>
      </c>
      <c r="CC160" s="33">
        <v>0</v>
      </c>
      <c r="CD160" s="33">
        <v>0</v>
      </c>
      <c r="CE160" s="33">
        <v>0</v>
      </c>
      <c r="CF160" s="33">
        <v>0</v>
      </c>
      <c r="CG160" s="33">
        <v>0</v>
      </c>
      <c r="CH160" s="33">
        <v>0</v>
      </c>
      <c r="CI160" s="33">
        <v>0</v>
      </c>
      <c r="CJ160" s="33">
        <v>0</v>
      </c>
      <c r="CK160" s="33">
        <v>0</v>
      </c>
      <c r="CL160" s="33">
        <v>0</v>
      </c>
      <c r="CM160" s="33">
        <v>0</v>
      </c>
      <c r="CN160" s="33">
        <v>0</v>
      </c>
      <c r="CO160" s="33" t="s">
        <v>197</v>
      </c>
      <c r="CP160" s="33" t="s">
        <v>197</v>
      </c>
      <c r="CQ160" s="33" t="s">
        <v>197</v>
      </c>
      <c r="CR160" s="33" t="s">
        <v>197</v>
      </c>
      <c r="CS160" s="33" t="s">
        <v>197</v>
      </c>
      <c r="CT160" s="33" t="s">
        <v>197</v>
      </c>
      <c r="CU160" s="33">
        <v>0</v>
      </c>
      <c r="CV160" s="33">
        <v>0</v>
      </c>
      <c r="CW160" s="33">
        <v>0</v>
      </c>
      <c r="CX160" s="33">
        <v>0</v>
      </c>
      <c r="CY160" s="33">
        <v>0</v>
      </c>
      <c r="CZ160" s="33">
        <v>0</v>
      </c>
      <c r="DA160" s="47">
        <v>0</v>
      </c>
      <c r="DB160" s="33">
        <v>0</v>
      </c>
      <c r="DC160" s="33">
        <v>0</v>
      </c>
      <c r="DD160" s="33">
        <v>0</v>
      </c>
      <c r="DE160" s="33">
        <v>0</v>
      </c>
      <c r="DF160" s="33">
        <v>0</v>
      </c>
    </row>
    <row r="161" spans="1:110" ht="75">
      <c r="A161" s="23" t="s">
        <v>183</v>
      </c>
      <c r="B161" s="31" t="s">
        <v>289</v>
      </c>
      <c r="C161" s="40" t="s">
        <v>309</v>
      </c>
      <c r="D161" s="33" t="s">
        <v>310</v>
      </c>
      <c r="E161" s="33">
        <v>0</v>
      </c>
      <c r="F161" s="33">
        <v>0</v>
      </c>
      <c r="G161" s="33">
        <v>0</v>
      </c>
      <c r="H161" s="33">
        <v>0</v>
      </c>
      <c r="I161" s="33">
        <v>0</v>
      </c>
      <c r="J161" s="33">
        <v>0</v>
      </c>
      <c r="K161" s="33">
        <v>0</v>
      </c>
      <c r="L161" s="33">
        <v>0</v>
      </c>
      <c r="M161" s="33">
        <v>0</v>
      </c>
      <c r="N161" s="33">
        <v>0</v>
      </c>
      <c r="O161" s="33">
        <v>0</v>
      </c>
      <c r="P161" s="33">
        <v>0</v>
      </c>
      <c r="Q161" s="33">
        <v>0</v>
      </c>
      <c r="R161" s="33">
        <v>0</v>
      </c>
      <c r="S161" s="33">
        <v>0</v>
      </c>
      <c r="T161" s="33">
        <v>0</v>
      </c>
      <c r="U161" s="33">
        <v>0</v>
      </c>
      <c r="V161" s="33">
        <v>0</v>
      </c>
      <c r="W161" s="33">
        <v>0</v>
      </c>
      <c r="X161" s="33">
        <v>0</v>
      </c>
      <c r="Y161" s="33">
        <v>0</v>
      </c>
      <c r="Z161" s="33">
        <v>0</v>
      </c>
      <c r="AA161" s="33">
        <v>0</v>
      </c>
      <c r="AB161" s="33">
        <v>0</v>
      </c>
      <c r="AC161" s="33">
        <v>0</v>
      </c>
      <c r="AD161" s="33">
        <v>0</v>
      </c>
      <c r="AE161" s="33">
        <v>0</v>
      </c>
      <c r="AF161" s="33">
        <v>0</v>
      </c>
      <c r="AG161" s="33">
        <v>0</v>
      </c>
      <c r="AH161" s="33">
        <v>0</v>
      </c>
      <c r="AI161" s="33">
        <v>0</v>
      </c>
      <c r="AJ161" s="33">
        <v>0</v>
      </c>
      <c r="AK161" s="33" t="s">
        <v>197</v>
      </c>
      <c r="AL161" s="33" t="s">
        <v>197</v>
      </c>
      <c r="AM161" s="33" t="s">
        <v>197</v>
      </c>
      <c r="AN161" s="33" t="s">
        <v>197</v>
      </c>
      <c r="AO161" s="33" t="s">
        <v>197</v>
      </c>
      <c r="AP161" s="33" t="s">
        <v>197</v>
      </c>
      <c r="AQ161" s="33" t="s">
        <v>197</v>
      </c>
      <c r="AR161" s="33" t="s">
        <v>197</v>
      </c>
      <c r="AS161" s="33">
        <v>0</v>
      </c>
      <c r="AT161" s="33">
        <v>0</v>
      </c>
      <c r="AU161" s="33">
        <v>0</v>
      </c>
      <c r="AV161" s="33">
        <v>0</v>
      </c>
      <c r="AW161" s="33">
        <v>0</v>
      </c>
      <c r="AX161" s="33">
        <v>0</v>
      </c>
      <c r="AY161" s="33">
        <v>0</v>
      </c>
      <c r="AZ161" s="33">
        <v>0</v>
      </c>
      <c r="BA161" s="33">
        <v>0</v>
      </c>
      <c r="BB161" s="33">
        <v>0</v>
      </c>
      <c r="BC161" s="33">
        <v>0</v>
      </c>
      <c r="BD161" s="33">
        <v>0</v>
      </c>
      <c r="BE161" s="33">
        <v>0</v>
      </c>
      <c r="BF161" s="33">
        <v>0</v>
      </c>
      <c r="BG161" s="33">
        <v>0</v>
      </c>
      <c r="BH161" s="33">
        <v>0</v>
      </c>
      <c r="BI161" s="33">
        <v>0</v>
      </c>
      <c r="BJ161" s="33">
        <v>0</v>
      </c>
      <c r="BK161" s="33">
        <v>0</v>
      </c>
      <c r="BL161" s="33">
        <v>0</v>
      </c>
      <c r="BM161" s="33">
        <v>0</v>
      </c>
      <c r="BN161" s="33">
        <v>0</v>
      </c>
      <c r="BO161" s="33">
        <v>0</v>
      </c>
      <c r="BP161" s="33">
        <v>0</v>
      </c>
      <c r="BQ161" s="33">
        <v>0</v>
      </c>
      <c r="BR161" s="33">
        <v>0</v>
      </c>
      <c r="BS161" s="33">
        <v>0</v>
      </c>
      <c r="BT161" s="33">
        <v>0</v>
      </c>
      <c r="BU161" s="33">
        <v>0</v>
      </c>
      <c r="BV161" s="33">
        <v>0</v>
      </c>
      <c r="BW161" s="33">
        <v>0</v>
      </c>
      <c r="BX161" s="33">
        <v>0</v>
      </c>
      <c r="BY161" s="33">
        <v>0</v>
      </c>
      <c r="BZ161" s="33">
        <v>0</v>
      </c>
      <c r="CA161" s="33">
        <v>0</v>
      </c>
      <c r="CB161" s="33">
        <v>0</v>
      </c>
      <c r="CC161" s="33">
        <v>0</v>
      </c>
      <c r="CD161" s="33">
        <v>0</v>
      </c>
      <c r="CE161" s="33">
        <v>0</v>
      </c>
      <c r="CF161" s="33">
        <v>0</v>
      </c>
      <c r="CG161" s="33">
        <v>0</v>
      </c>
      <c r="CH161" s="33">
        <v>0</v>
      </c>
      <c r="CI161" s="33">
        <v>0</v>
      </c>
      <c r="CJ161" s="33">
        <v>0</v>
      </c>
      <c r="CK161" s="33">
        <v>0</v>
      </c>
      <c r="CL161" s="33">
        <v>0</v>
      </c>
      <c r="CM161" s="33">
        <v>0</v>
      </c>
      <c r="CN161" s="33">
        <v>0</v>
      </c>
      <c r="CO161" s="33" t="s">
        <v>197</v>
      </c>
      <c r="CP161" s="33" t="s">
        <v>197</v>
      </c>
      <c r="CQ161" s="33" t="s">
        <v>197</v>
      </c>
      <c r="CR161" s="33" t="s">
        <v>197</v>
      </c>
      <c r="CS161" s="33" t="s">
        <v>197</v>
      </c>
      <c r="CT161" s="33" t="s">
        <v>197</v>
      </c>
      <c r="CU161" s="33">
        <v>0</v>
      </c>
      <c r="CV161" s="33">
        <v>0</v>
      </c>
      <c r="CW161" s="33">
        <v>0</v>
      </c>
      <c r="CX161" s="33">
        <v>0</v>
      </c>
      <c r="CY161" s="33">
        <v>0</v>
      </c>
      <c r="CZ161" s="33">
        <v>0</v>
      </c>
      <c r="DA161" s="33">
        <v>0</v>
      </c>
      <c r="DB161" s="33">
        <v>0</v>
      </c>
      <c r="DC161" s="33">
        <v>0</v>
      </c>
      <c r="DD161" s="33">
        <v>0</v>
      </c>
      <c r="DE161" s="33">
        <v>0</v>
      </c>
      <c r="DF161" s="33">
        <v>0</v>
      </c>
    </row>
    <row r="162" spans="1:110" ht="75">
      <c r="A162" s="23" t="s">
        <v>183</v>
      </c>
      <c r="B162" s="31" t="s">
        <v>289</v>
      </c>
      <c r="C162" s="40" t="s">
        <v>311</v>
      </c>
      <c r="D162" s="33" t="s">
        <v>312</v>
      </c>
      <c r="E162" s="33">
        <v>0</v>
      </c>
      <c r="F162" s="33">
        <v>0</v>
      </c>
      <c r="G162" s="33">
        <v>0</v>
      </c>
      <c r="H162" s="33">
        <v>0</v>
      </c>
      <c r="I162" s="33">
        <v>0</v>
      </c>
      <c r="J162" s="33">
        <v>0</v>
      </c>
      <c r="K162" s="33">
        <v>0</v>
      </c>
      <c r="L162" s="33">
        <v>0</v>
      </c>
      <c r="M162" s="33">
        <v>0</v>
      </c>
      <c r="N162" s="33">
        <v>0</v>
      </c>
      <c r="O162" s="33">
        <v>0</v>
      </c>
      <c r="P162" s="33">
        <v>0</v>
      </c>
      <c r="Q162" s="33">
        <v>0</v>
      </c>
      <c r="R162" s="33">
        <v>0</v>
      </c>
      <c r="S162" s="33">
        <v>0</v>
      </c>
      <c r="T162" s="33">
        <v>0</v>
      </c>
      <c r="U162" s="33">
        <v>0</v>
      </c>
      <c r="V162" s="33">
        <v>0</v>
      </c>
      <c r="W162" s="33">
        <v>0</v>
      </c>
      <c r="X162" s="33">
        <v>0</v>
      </c>
      <c r="Y162" s="33">
        <v>0</v>
      </c>
      <c r="Z162" s="33">
        <v>0</v>
      </c>
      <c r="AA162" s="33">
        <v>0</v>
      </c>
      <c r="AB162" s="33">
        <v>0</v>
      </c>
      <c r="AC162" s="33">
        <v>0</v>
      </c>
      <c r="AD162" s="33">
        <v>0</v>
      </c>
      <c r="AE162" s="33">
        <v>0</v>
      </c>
      <c r="AF162" s="33">
        <v>0</v>
      </c>
      <c r="AG162" s="33">
        <v>0</v>
      </c>
      <c r="AH162" s="33">
        <v>0</v>
      </c>
      <c r="AI162" s="33">
        <v>0</v>
      </c>
      <c r="AJ162" s="33">
        <v>0</v>
      </c>
      <c r="AK162" s="33" t="s">
        <v>197</v>
      </c>
      <c r="AL162" s="33" t="s">
        <v>197</v>
      </c>
      <c r="AM162" s="33" t="s">
        <v>197</v>
      </c>
      <c r="AN162" s="33" t="s">
        <v>197</v>
      </c>
      <c r="AO162" s="33" t="s">
        <v>197</v>
      </c>
      <c r="AP162" s="33" t="s">
        <v>197</v>
      </c>
      <c r="AQ162" s="33" t="s">
        <v>197</v>
      </c>
      <c r="AR162" s="33" t="s">
        <v>197</v>
      </c>
      <c r="AS162" s="33">
        <v>0</v>
      </c>
      <c r="AT162" s="33">
        <v>0</v>
      </c>
      <c r="AU162" s="33">
        <v>0</v>
      </c>
      <c r="AV162" s="33">
        <v>0</v>
      </c>
      <c r="AW162" s="33">
        <v>0</v>
      </c>
      <c r="AX162" s="33">
        <v>0</v>
      </c>
      <c r="AY162" s="33">
        <v>0</v>
      </c>
      <c r="AZ162" s="33">
        <v>0</v>
      </c>
      <c r="BA162" s="33">
        <v>0</v>
      </c>
      <c r="BB162" s="33">
        <v>0</v>
      </c>
      <c r="BC162" s="33">
        <v>0</v>
      </c>
      <c r="BD162" s="33">
        <v>0</v>
      </c>
      <c r="BE162" s="33">
        <v>0</v>
      </c>
      <c r="BF162" s="33">
        <v>0</v>
      </c>
      <c r="BG162" s="33">
        <v>0</v>
      </c>
      <c r="BH162" s="33">
        <v>0</v>
      </c>
      <c r="BI162" s="33">
        <v>0</v>
      </c>
      <c r="BJ162" s="33">
        <v>0</v>
      </c>
      <c r="BK162" s="33">
        <v>0</v>
      </c>
      <c r="BL162" s="33">
        <v>0</v>
      </c>
      <c r="BM162" s="33">
        <v>0</v>
      </c>
      <c r="BN162" s="33">
        <v>0</v>
      </c>
      <c r="BO162" s="33">
        <v>0</v>
      </c>
      <c r="BP162" s="33">
        <v>0</v>
      </c>
      <c r="BQ162" s="33">
        <v>0</v>
      </c>
      <c r="BR162" s="33">
        <v>0</v>
      </c>
      <c r="BS162" s="33">
        <v>0</v>
      </c>
      <c r="BT162" s="33">
        <v>0</v>
      </c>
      <c r="BU162" s="33">
        <v>0</v>
      </c>
      <c r="BV162" s="33">
        <v>0</v>
      </c>
      <c r="BW162" s="33">
        <v>0</v>
      </c>
      <c r="BX162" s="33">
        <v>0</v>
      </c>
      <c r="BY162" s="33">
        <v>0</v>
      </c>
      <c r="BZ162" s="33">
        <v>0</v>
      </c>
      <c r="CA162" s="33">
        <v>0</v>
      </c>
      <c r="CB162" s="33">
        <v>0</v>
      </c>
      <c r="CC162" s="33">
        <v>0</v>
      </c>
      <c r="CD162" s="33">
        <v>0</v>
      </c>
      <c r="CE162" s="33">
        <v>0</v>
      </c>
      <c r="CF162" s="33">
        <v>0</v>
      </c>
      <c r="CG162" s="33">
        <v>0</v>
      </c>
      <c r="CH162" s="33">
        <v>0</v>
      </c>
      <c r="CI162" s="33">
        <v>0</v>
      </c>
      <c r="CJ162" s="33">
        <v>0</v>
      </c>
      <c r="CK162" s="33">
        <v>0</v>
      </c>
      <c r="CL162" s="33">
        <v>0</v>
      </c>
      <c r="CM162" s="33">
        <v>0</v>
      </c>
      <c r="CN162" s="33">
        <v>0</v>
      </c>
      <c r="CO162" s="33" t="s">
        <v>197</v>
      </c>
      <c r="CP162" s="33" t="s">
        <v>197</v>
      </c>
      <c r="CQ162" s="33" t="s">
        <v>197</v>
      </c>
      <c r="CR162" s="33" t="s">
        <v>197</v>
      </c>
      <c r="CS162" s="33" t="s">
        <v>197</v>
      </c>
      <c r="CT162" s="33" t="s">
        <v>197</v>
      </c>
      <c r="CU162" s="33">
        <v>0</v>
      </c>
      <c r="CV162" s="33">
        <v>0</v>
      </c>
      <c r="CW162" s="33">
        <v>0</v>
      </c>
      <c r="CX162" s="33">
        <v>0</v>
      </c>
      <c r="CY162" s="33">
        <v>0</v>
      </c>
      <c r="CZ162" s="33">
        <v>0</v>
      </c>
      <c r="DA162" s="33">
        <v>0</v>
      </c>
      <c r="DB162" s="33">
        <v>0</v>
      </c>
      <c r="DC162" s="33">
        <v>0</v>
      </c>
      <c r="DD162" s="33">
        <v>0</v>
      </c>
      <c r="DE162" s="33">
        <v>0</v>
      </c>
      <c r="DF162" s="33">
        <v>0</v>
      </c>
    </row>
    <row r="163" spans="1:110" ht="18.75" hidden="1">
      <c r="A163" s="23" t="s">
        <v>183</v>
      </c>
      <c r="B163" s="31"/>
      <c r="C163" s="40"/>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row>
    <row r="164" spans="1:110" ht="18.75" hidden="1">
      <c r="A164" s="23" t="s">
        <v>183</v>
      </c>
      <c r="B164" s="31" t="s">
        <v>205</v>
      </c>
      <c r="C164" s="45" t="s">
        <v>205</v>
      </c>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row>
    <row r="165" spans="1:110" ht="56.25">
      <c r="A165" s="19"/>
      <c r="B165" s="23" t="s">
        <v>313</v>
      </c>
      <c r="C165" s="24" t="s">
        <v>314</v>
      </c>
      <c r="D165" s="48" t="s">
        <v>178</v>
      </c>
      <c r="E165" s="48">
        <v>0</v>
      </c>
      <c r="F165" s="48">
        <v>0</v>
      </c>
      <c r="G165" s="48">
        <v>0</v>
      </c>
      <c r="H165" s="48">
        <v>0</v>
      </c>
      <c r="I165" s="48">
        <v>0</v>
      </c>
      <c r="J165" s="48">
        <v>0</v>
      </c>
      <c r="K165" s="48">
        <v>0</v>
      </c>
      <c r="L165" s="48">
        <v>0</v>
      </c>
      <c r="M165" s="48">
        <v>0</v>
      </c>
      <c r="N165" s="48">
        <v>0</v>
      </c>
      <c r="O165" s="48">
        <v>0</v>
      </c>
      <c r="P165" s="48">
        <v>0</v>
      </c>
      <c r="Q165" s="48">
        <v>0</v>
      </c>
      <c r="R165" s="48">
        <v>0</v>
      </c>
      <c r="S165" s="48">
        <v>0</v>
      </c>
      <c r="T165" s="48">
        <v>0</v>
      </c>
      <c r="U165" s="48">
        <v>0</v>
      </c>
      <c r="V165" s="48">
        <v>0</v>
      </c>
      <c r="W165" s="48">
        <v>0</v>
      </c>
      <c r="X165" s="48">
        <v>0</v>
      </c>
      <c r="Y165" s="48">
        <v>0</v>
      </c>
      <c r="Z165" s="48">
        <v>0</v>
      </c>
      <c r="AA165" s="48">
        <v>0</v>
      </c>
      <c r="AB165" s="48">
        <v>0</v>
      </c>
      <c r="AC165" s="48">
        <v>0</v>
      </c>
      <c r="AD165" s="48">
        <v>0</v>
      </c>
      <c r="AE165" s="48">
        <v>0</v>
      </c>
      <c r="AF165" s="48">
        <v>0</v>
      </c>
      <c r="AG165" s="48">
        <v>0</v>
      </c>
      <c r="AH165" s="48">
        <v>0</v>
      </c>
      <c r="AI165" s="48">
        <v>0</v>
      </c>
      <c r="AJ165" s="48">
        <v>0</v>
      </c>
      <c r="AK165" s="48">
        <v>0</v>
      </c>
      <c r="AL165" s="48">
        <v>0</v>
      </c>
      <c r="AM165" s="48">
        <v>0</v>
      </c>
      <c r="AN165" s="48">
        <v>0</v>
      </c>
      <c r="AO165" s="48">
        <v>0</v>
      </c>
      <c r="AP165" s="48">
        <v>0</v>
      </c>
      <c r="AQ165" s="48">
        <v>0</v>
      </c>
      <c r="AR165" s="48">
        <v>0</v>
      </c>
      <c r="AS165" s="48">
        <v>0</v>
      </c>
      <c r="AT165" s="48">
        <v>0</v>
      </c>
      <c r="AU165" s="48">
        <v>0</v>
      </c>
      <c r="AV165" s="48">
        <v>0</v>
      </c>
      <c r="AW165" s="48">
        <v>0</v>
      </c>
      <c r="AX165" s="48">
        <v>0</v>
      </c>
      <c r="AY165" s="48">
        <v>0</v>
      </c>
      <c r="AZ165" s="48">
        <v>0</v>
      </c>
      <c r="BA165" s="48">
        <v>0</v>
      </c>
      <c r="BB165" s="48">
        <v>0</v>
      </c>
      <c r="BC165" s="48">
        <v>0</v>
      </c>
      <c r="BD165" s="48">
        <v>0</v>
      </c>
      <c r="BE165" s="48">
        <v>0</v>
      </c>
      <c r="BF165" s="48">
        <v>0</v>
      </c>
      <c r="BG165" s="48">
        <v>0</v>
      </c>
      <c r="BH165" s="48">
        <v>0</v>
      </c>
      <c r="BI165" s="48">
        <v>0</v>
      </c>
      <c r="BJ165" s="48">
        <v>0</v>
      </c>
      <c r="BK165" s="48">
        <v>0</v>
      </c>
      <c r="BL165" s="48">
        <v>0</v>
      </c>
      <c r="BM165" s="48">
        <v>0</v>
      </c>
      <c r="BN165" s="48">
        <v>0</v>
      </c>
      <c r="BO165" s="48">
        <v>0</v>
      </c>
      <c r="BP165" s="48">
        <v>0</v>
      </c>
      <c r="BQ165" s="48">
        <v>0</v>
      </c>
      <c r="BR165" s="48">
        <v>0</v>
      </c>
      <c r="BS165" s="48">
        <v>0</v>
      </c>
      <c r="BT165" s="48">
        <v>0</v>
      </c>
      <c r="BU165" s="48">
        <v>0</v>
      </c>
      <c r="BV165" s="48">
        <v>0</v>
      </c>
      <c r="BW165" s="48">
        <v>0</v>
      </c>
      <c r="BX165" s="48">
        <v>0</v>
      </c>
      <c r="BY165" s="48">
        <v>0</v>
      </c>
      <c r="BZ165" s="48">
        <v>0</v>
      </c>
      <c r="CA165" s="48">
        <v>0</v>
      </c>
      <c r="CB165" s="48">
        <v>0</v>
      </c>
      <c r="CC165" s="48">
        <v>0</v>
      </c>
      <c r="CD165" s="48">
        <v>0</v>
      </c>
      <c r="CE165" s="48">
        <v>0</v>
      </c>
      <c r="CF165" s="48">
        <v>0</v>
      </c>
      <c r="CG165" s="48"/>
      <c r="CH165" s="48">
        <v>0</v>
      </c>
      <c r="CI165" s="48" t="s">
        <v>197</v>
      </c>
      <c r="CJ165" s="48" t="s">
        <v>197</v>
      </c>
      <c r="CK165" s="48">
        <v>0</v>
      </c>
      <c r="CL165" s="48">
        <v>0</v>
      </c>
      <c r="CM165" s="48">
        <v>0</v>
      </c>
      <c r="CN165" s="48">
        <v>0</v>
      </c>
      <c r="CO165" s="48" t="s">
        <v>197</v>
      </c>
      <c r="CP165" s="48" t="s">
        <v>197</v>
      </c>
      <c r="CQ165" s="48" t="s">
        <v>197</v>
      </c>
      <c r="CR165" s="48" t="s">
        <v>197</v>
      </c>
      <c r="CS165" s="48" t="s">
        <v>197</v>
      </c>
      <c r="CT165" s="48" t="s">
        <v>197</v>
      </c>
      <c r="CU165" s="48">
        <v>0</v>
      </c>
      <c r="CV165" s="48">
        <v>0</v>
      </c>
      <c r="CW165" s="48">
        <v>0</v>
      </c>
      <c r="CX165" s="48">
        <v>0</v>
      </c>
      <c r="CY165" s="48">
        <v>0</v>
      </c>
      <c r="CZ165" s="48">
        <v>0</v>
      </c>
      <c r="DA165" s="48">
        <v>0</v>
      </c>
      <c r="DB165" s="48">
        <v>0</v>
      </c>
      <c r="DC165" s="48">
        <v>0</v>
      </c>
      <c r="DD165" s="48">
        <v>0</v>
      </c>
      <c r="DE165" s="48">
        <v>0</v>
      </c>
      <c r="DF165" s="48">
        <v>0</v>
      </c>
    </row>
    <row r="166" spans="1:110" ht="18.75" hidden="1">
      <c r="A166" s="26" t="s">
        <v>185</v>
      </c>
      <c r="B166" s="31" t="s">
        <v>313</v>
      </c>
      <c r="C166" s="40" t="s">
        <v>204</v>
      </c>
      <c r="D166" s="49"/>
      <c r="E166" s="49" t="s">
        <v>197</v>
      </c>
      <c r="F166" s="49" t="s">
        <v>197</v>
      </c>
      <c r="G166" s="49"/>
      <c r="H166" s="49"/>
      <c r="I166" s="49"/>
      <c r="J166" s="49"/>
      <c r="K166" s="49"/>
      <c r="L166" s="49"/>
      <c r="M166" s="49" t="s">
        <v>197</v>
      </c>
      <c r="N166" s="49" t="s">
        <v>197</v>
      </c>
      <c r="O166" s="49"/>
      <c r="P166" s="49"/>
      <c r="Q166" s="49"/>
      <c r="R166" s="49"/>
      <c r="S166" s="49"/>
      <c r="T166" s="49"/>
      <c r="U166" s="49" t="s">
        <v>197</v>
      </c>
      <c r="V166" s="49" t="s">
        <v>197</v>
      </c>
      <c r="W166" s="49"/>
      <c r="X166" s="49"/>
      <c r="Y166" s="49"/>
      <c r="Z166" s="49"/>
      <c r="AA166" s="49"/>
      <c r="AB166" s="49"/>
      <c r="AC166" s="49" t="s">
        <v>197</v>
      </c>
      <c r="AD166" s="49" t="s">
        <v>197</v>
      </c>
      <c r="AE166" s="49"/>
      <c r="AF166" s="49"/>
      <c r="AG166" s="49"/>
      <c r="AH166" s="49"/>
      <c r="AI166" s="49"/>
      <c r="AJ166" s="49"/>
      <c r="AK166" s="49" t="s">
        <v>197</v>
      </c>
      <c r="AL166" s="49" t="s">
        <v>197</v>
      </c>
      <c r="AM166" s="49" t="s">
        <v>197</v>
      </c>
      <c r="AN166" s="49" t="s">
        <v>197</v>
      </c>
      <c r="AO166" s="49" t="s">
        <v>197</v>
      </c>
      <c r="AP166" s="49" t="s">
        <v>197</v>
      </c>
      <c r="AQ166" s="49" t="s">
        <v>197</v>
      </c>
      <c r="AR166" s="49" t="s">
        <v>197</v>
      </c>
      <c r="AS166" s="49" t="s">
        <v>197</v>
      </c>
      <c r="AT166" s="49" t="s">
        <v>197</v>
      </c>
      <c r="AU166" s="49"/>
      <c r="AV166" s="49"/>
      <c r="AW166" s="49"/>
      <c r="AX166" s="49"/>
      <c r="AY166" s="49"/>
      <c r="AZ166" s="49"/>
      <c r="BA166" s="49"/>
      <c r="BB166" s="49"/>
      <c r="BC166" s="49" t="s">
        <v>197</v>
      </c>
      <c r="BD166" s="49" t="s">
        <v>197</v>
      </c>
      <c r="BE166" s="49"/>
      <c r="BF166" s="49"/>
      <c r="BG166" s="49"/>
      <c r="BH166" s="49"/>
      <c r="BI166" s="49"/>
      <c r="BJ166" s="49"/>
      <c r="BK166" s="49"/>
      <c r="BL166" s="49"/>
      <c r="BM166" s="49"/>
      <c r="BN166" s="49"/>
      <c r="BO166" s="49" t="s">
        <v>197</v>
      </c>
      <c r="BP166" s="49" t="s">
        <v>197</v>
      </c>
      <c r="BQ166" s="49"/>
      <c r="BR166" s="49"/>
      <c r="BS166" s="49"/>
      <c r="BT166" s="49"/>
      <c r="BU166" s="49"/>
      <c r="BV166" s="49"/>
      <c r="BW166" s="49"/>
      <c r="BX166" s="49"/>
      <c r="BY166" s="49"/>
      <c r="BZ166" s="49"/>
      <c r="CA166" s="49" t="s">
        <v>197</v>
      </c>
      <c r="CB166" s="49" t="s">
        <v>197</v>
      </c>
      <c r="CC166" s="49"/>
      <c r="CD166" s="49"/>
      <c r="CE166" s="49"/>
      <c r="CF166" s="49"/>
      <c r="CG166" s="49"/>
      <c r="CH166" s="49"/>
      <c r="CI166" s="49" t="s">
        <v>197</v>
      </c>
      <c r="CJ166" s="49" t="s">
        <v>197</v>
      </c>
      <c r="CK166" s="49" t="s">
        <v>197</v>
      </c>
      <c r="CL166" s="49" t="s">
        <v>197</v>
      </c>
      <c r="CM166" s="49" t="s">
        <v>197</v>
      </c>
      <c r="CN166" s="49" t="s">
        <v>197</v>
      </c>
      <c r="CO166" s="49" t="s">
        <v>197</v>
      </c>
      <c r="CP166" s="49" t="s">
        <v>197</v>
      </c>
      <c r="CQ166" s="49" t="s">
        <v>197</v>
      </c>
      <c r="CR166" s="49" t="s">
        <v>197</v>
      </c>
      <c r="CS166" s="49" t="s">
        <v>197</v>
      </c>
      <c r="CT166" s="49" t="s">
        <v>197</v>
      </c>
      <c r="CU166" s="49" t="s">
        <v>197</v>
      </c>
      <c r="CV166" s="49" t="s">
        <v>197</v>
      </c>
      <c r="CW166" s="49" t="s">
        <v>197</v>
      </c>
      <c r="CX166" s="49" t="s">
        <v>197</v>
      </c>
      <c r="CY166" s="49" t="s">
        <v>197</v>
      </c>
      <c r="CZ166" s="49" t="s">
        <v>197</v>
      </c>
      <c r="DA166" s="49" t="s">
        <v>197</v>
      </c>
      <c r="DB166" s="49" t="s">
        <v>197</v>
      </c>
      <c r="DC166" s="49" t="s">
        <v>197</v>
      </c>
      <c r="DD166" s="49" t="s">
        <v>197</v>
      </c>
      <c r="DE166" s="49" t="s">
        <v>197</v>
      </c>
      <c r="DF166" s="49" t="s">
        <v>197</v>
      </c>
    </row>
    <row r="167" spans="1:110" ht="18.75" hidden="1">
      <c r="A167" s="26" t="s">
        <v>185</v>
      </c>
      <c r="B167" s="31" t="s">
        <v>313</v>
      </c>
      <c r="C167" s="40" t="s">
        <v>204</v>
      </c>
      <c r="D167" s="49"/>
      <c r="E167" s="49" t="s">
        <v>197</v>
      </c>
      <c r="F167" s="49" t="s">
        <v>197</v>
      </c>
      <c r="G167" s="49"/>
      <c r="H167" s="49"/>
      <c r="I167" s="49"/>
      <c r="J167" s="49"/>
      <c r="K167" s="49"/>
      <c r="L167" s="49"/>
      <c r="M167" s="49" t="s">
        <v>197</v>
      </c>
      <c r="N167" s="49" t="s">
        <v>197</v>
      </c>
      <c r="O167" s="49"/>
      <c r="P167" s="49"/>
      <c r="Q167" s="49"/>
      <c r="R167" s="49"/>
      <c r="S167" s="49"/>
      <c r="T167" s="49"/>
      <c r="U167" s="49" t="s">
        <v>197</v>
      </c>
      <c r="V167" s="49" t="s">
        <v>197</v>
      </c>
      <c r="W167" s="49"/>
      <c r="X167" s="49"/>
      <c r="Y167" s="49"/>
      <c r="Z167" s="49"/>
      <c r="AA167" s="49"/>
      <c r="AB167" s="49"/>
      <c r="AC167" s="49" t="s">
        <v>197</v>
      </c>
      <c r="AD167" s="49" t="s">
        <v>197</v>
      </c>
      <c r="AE167" s="49"/>
      <c r="AF167" s="49"/>
      <c r="AG167" s="49"/>
      <c r="AH167" s="49"/>
      <c r="AI167" s="49"/>
      <c r="AJ167" s="49"/>
      <c r="AK167" s="49" t="s">
        <v>197</v>
      </c>
      <c r="AL167" s="49" t="s">
        <v>197</v>
      </c>
      <c r="AM167" s="49" t="s">
        <v>197</v>
      </c>
      <c r="AN167" s="49" t="s">
        <v>197</v>
      </c>
      <c r="AO167" s="49" t="s">
        <v>197</v>
      </c>
      <c r="AP167" s="49" t="s">
        <v>197</v>
      </c>
      <c r="AQ167" s="49" t="s">
        <v>197</v>
      </c>
      <c r="AR167" s="49" t="s">
        <v>197</v>
      </c>
      <c r="AS167" s="49" t="s">
        <v>197</v>
      </c>
      <c r="AT167" s="49" t="s">
        <v>197</v>
      </c>
      <c r="AU167" s="49"/>
      <c r="AV167" s="49"/>
      <c r="AW167" s="49"/>
      <c r="AX167" s="49"/>
      <c r="AY167" s="49"/>
      <c r="AZ167" s="49"/>
      <c r="BA167" s="49"/>
      <c r="BB167" s="49"/>
      <c r="BC167" s="49" t="s">
        <v>197</v>
      </c>
      <c r="BD167" s="49" t="s">
        <v>197</v>
      </c>
      <c r="BE167" s="49"/>
      <c r="BF167" s="49"/>
      <c r="BG167" s="49"/>
      <c r="BH167" s="49"/>
      <c r="BI167" s="49"/>
      <c r="BJ167" s="49"/>
      <c r="BK167" s="49"/>
      <c r="BL167" s="49"/>
      <c r="BM167" s="49"/>
      <c r="BN167" s="49"/>
      <c r="BO167" s="49" t="s">
        <v>197</v>
      </c>
      <c r="BP167" s="49" t="s">
        <v>197</v>
      </c>
      <c r="BQ167" s="49"/>
      <c r="BR167" s="49"/>
      <c r="BS167" s="49"/>
      <c r="BT167" s="49"/>
      <c r="BU167" s="49"/>
      <c r="BV167" s="49"/>
      <c r="BW167" s="49"/>
      <c r="BX167" s="49"/>
      <c r="BY167" s="49"/>
      <c r="BZ167" s="49"/>
      <c r="CA167" s="49" t="s">
        <v>197</v>
      </c>
      <c r="CB167" s="49" t="s">
        <v>197</v>
      </c>
      <c r="CC167" s="49"/>
      <c r="CD167" s="49"/>
      <c r="CE167" s="49"/>
      <c r="CF167" s="49"/>
      <c r="CG167" s="49"/>
      <c r="CH167" s="49"/>
      <c r="CI167" s="49" t="s">
        <v>197</v>
      </c>
      <c r="CJ167" s="49" t="s">
        <v>197</v>
      </c>
      <c r="CK167" s="49" t="s">
        <v>197</v>
      </c>
      <c r="CL167" s="49" t="s">
        <v>197</v>
      </c>
      <c r="CM167" s="49" t="s">
        <v>197</v>
      </c>
      <c r="CN167" s="49" t="s">
        <v>197</v>
      </c>
      <c r="CO167" s="49" t="s">
        <v>197</v>
      </c>
      <c r="CP167" s="49" t="s">
        <v>197</v>
      </c>
      <c r="CQ167" s="49" t="s">
        <v>197</v>
      </c>
      <c r="CR167" s="49" t="s">
        <v>197</v>
      </c>
      <c r="CS167" s="49" t="s">
        <v>197</v>
      </c>
      <c r="CT167" s="49" t="s">
        <v>197</v>
      </c>
      <c r="CU167" s="49" t="s">
        <v>197</v>
      </c>
      <c r="CV167" s="49" t="s">
        <v>197</v>
      </c>
      <c r="CW167" s="49" t="s">
        <v>197</v>
      </c>
      <c r="CX167" s="49" t="s">
        <v>197</v>
      </c>
      <c r="CY167" s="49" t="s">
        <v>197</v>
      </c>
      <c r="CZ167" s="49" t="s">
        <v>197</v>
      </c>
      <c r="DA167" s="49" t="s">
        <v>197</v>
      </c>
      <c r="DB167" s="49" t="s">
        <v>197</v>
      </c>
      <c r="DC167" s="49" t="s">
        <v>197</v>
      </c>
      <c r="DD167" s="49" t="s">
        <v>197</v>
      </c>
      <c r="DE167" s="49" t="s">
        <v>197</v>
      </c>
      <c r="DF167" s="49" t="s">
        <v>197</v>
      </c>
    </row>
    <row r="168" spans="1:110" ht="18.75" hidden="1">
      <c r="A168" s="26" t="s">
        <v>185</v>
      </c>
      <c r="B168" s="31" t="s">
        <v>205</v>
      </c>
      <c r="C168" s="45" t="s">
        <v>205</v>
      </c>
      <c r="D168" s="49"/>
      <c r="E168" s="49" t="s">
        <v>197</v>
      </c>
      <c r="F168" s="49" t="s">
        <v>197</v>
      </c>
      <c r="G168" s="49"/>
      <c r="H168" s="49"/>
      <c r="I168" s="49"/>
      <c r="J168" s="49"/>
      <c r="K168" s="49"/>
      <c r="L168" s="49"/>
      <c r="M168" s="49" t="s">
        <v>197</v>
      </c>
      <c r="N168" s="49" t="s">
        <v>197</v>
      </c>
      <c r="O168" s="49"/>
      <c r="P168" s="49"/>
      <c r="Q168" s="49"/>
      <c r="R168" s="49"/>
      <c r="S168" s="49"/>
      <c r="T168" s="49"/>
      <c r="U168" s="49" t="s">
        <v>197</v>
      </c>
      <c r="V168" s="49" t="s">
        <v>197</v>
      </c>
      <c r="W168" s="49"/>
      <c r="X168" s="49"/>
      <c r="Y168" s="49"/>
      <c r="Z168" s="49"/>
      <c r="AA168" s="49"/>
      <c r="AB168" s="49"/>
      <c r="AC168" s="49" t="s">
        <v>197</v>
      </c>
      <c r="AD168" s="49" t="s">
        <v>197</v>
      </c>
      <c r="AE168" s="49"/>
      <c r="AF168" s="49"/>
      <c r="AG168" s="49"/>
      <c r="AH168" s="49"/>
      <c r="AI168" s="49"/>
      <c r="AJ168" s="49"/>
      <c r="AK168" s="49" t="s">
        <v>197</v>
      </c>
      <c r="AL168" s="49" t="s">
        <v>197</v>
      </c>
      <c r="AM168" s="49" t="s">
        <v>197</v>
      </c>
      <c r="AN168" s="49" t="s">
        <v>197</v>
      </c>
      <c r="AO168" s="49" t="s">
        <v>197</v>
      </c>
      <c r="AP168" s="49" t="s">
        <v>197</v>
      </c>
      <c r="AQ168" s="49" t="s">
        <v>197</v>
      </c>
      <c r="AR168" s="49" t="s">
        <v>197</v>
      </c>
      <c r="AS168" s="49" t="s">
        <v>197</v>
      </c>
      <c r="AT168" s="49" t="s">
        <v>197</v>
      </c>
      <c r="AU168" s="49"/>
      <c r="AV168" s="49"/>
      <c r="AW168" s="49"/>
      <c r="AX168" s="49"/>
      <c r="AY168" s="49"/>
      <c r="AZ168" s="49"/>
      <c r="BA168" s="49"/>
      <c r="BB168" s="49"/>
      <c r="BC168" s="49" t="s">
        <v>197</v>
      </c>
      <c r="BD168" s="49" t="s">
        <v>197</v>
      </c>
      <c r="BE168" s="49"/>
      <c r="BF168" s="49"/>
      <c r="BG168" s="49"/>
      <c r="BH168" s="49"/>
      <c r="BI168" s="49"/>
      <c r="BJ168" s="49"/>
      <c r="BK168" s="49"/>
      <c r="BL168" s="49"/>
      <c r="BM168" s="49"/>
      <c r="BN168" s="49"/>
      <c r="BO168" s="49" t="s">
        <v>197</v>
      </c>
      <c r="BP168" s="49" t="s">
        <v>197</v>
      </c>
      <c r="BQ168" s="49"/>
      <c r="BR168" s="49"/>
      <c r="BS168" s="49"/>
      <c r="BT168" s="49"/>
      <c r="BU168" s="49"/>
      <c r="BV168" s="49"/>
      <c r="BW168" s="49"/>
      <c r="BX168" s="49"/>
      <c r="BY168" s="49"/>
      <c r="BZ168" s="49"/>
      <c r="CA168" s="49" t="s">
        <v>197</v>
      </c>
      <c r="CB168" s="49" t="s">
        <v>197</v>
      </c>
      <c r="CC168" s="49"/>
      <c r="CD168" s="49"/>
      <c r="CE168" s="49"/>
      <c r="CF168" s="49"/>
      <c r="CG168" s="49"/>
      <c r="CH168" s="49"/>
      <c r="CI168" s="49" t="s">
        <v>197</v>
      </c>
      <c r="CJ168" s="49" t="s">
        <v>197</v>
      </c>
      <c r="CK168" s="49" t="s">
        <v>197</v>
      </c>
      <c r="CL168" s="49" t="s">
        <v>197</v>
      </c>
      <c r="CM168" s="49" t="s">
        <v>197</v>
      </c>
      <c r="CN168" s="49" t="s">
        <v>197</v>
      </c>
      <c r="CO168" s="49" t="s">
        <v>197</v>
      </c>
      <c r="CP168" s="49" t="s">
        <v>197</v>
      </c>
      <c r="CQ168" s="49" t="s">
        <v>197</v>
      </c>
      <c r="CR168" s="49" t="s">
        <v>197</v>
      </c>
      <c r="CS168" s="49" t="s">
        <v>197</v>
      </c>
      <c r="CT168" s="49" t="s">
        <v>197</v>
      </c>
      <c r="CU168" s="49" t="s">
        <v>197</v>
      </c>
      <c r="CV168" s="49" t="s">
        <v>197</v>
      </c>
      <c r="CW168" s="49" t="s">
        <v>197</v>
      </c>
      <c r="CX168" s="49" t="s">
        <v>197</v>
      </c>
      <c r="CY168" s="49" t="s">
        <v>197</v>
      </c>
      <c r="CZ168" s="49" t="s">
        <v>197</v>
      </c>
      <c r="DA168" s="49" t="s">
        <v>197</v>
      </c>
      <c r="DB168" s="49" t="s">
        <v>197</v>
      </c>
      <c r="DC168" s="49" t="s">
        <v>197</v>
      </c>
      <c r="DD168" s="49" t="s">
        <v>197</v>
      </c>
      <c r="DE168" s="49" t="s">
        <v>197</v>
      </c>
      <c r="DF168" s="49" t="s">
        <v>197</v>
      </c>
    </row>
    <row r="169" spans="1:110" ht="56.25">
      <c r="A169" s="19"/>
      <c r="B169" s="23" t="s">
        <v>315</v>
      </c>
      <c r="C169" s="29" t="s">
        <v>316</v>
      </c>
      <c r="D169" s="48" t="s">
        <v>178</v>
      </c>
      <c r="E169" s="48">
        <v>0</v>
      </c>
      <c r="F169" s="48">
        <v>0</v>
      </c>
      <c r="G169" s="48">
        <v>0</v>
      </c>
      <c r="H169" s="48">
        <v>0</v>
      </c>
      <c r="I169" s="48">
        <v>0</v>
      </c>
      <c r="J169" s="48">
        <v>0</v>
      </c>
      <c r="K169" s="48">
        <v>0</v>
      </c>
      <c r="L169" s="48">
        <v>0</v>
      </c>
      <c r="M169" s="48">
        <v>0</v>
      </c>
      <c r="N169" s="48">
        <v>0</v>
      </c>
      <c r="O169" s="48">
        <v>0</v>
      </c>
      <c r="P169" s="48">
        <v>0</v>
      </c>
      <c r="Q169" s="48">
        <v>0</v>
      </c>
      <c r="R169" s="48">
        <v>0</v>
      </c>
      <c r="S169" s="48">
        <v>0</v>
      </c>
      <c r="T169" s="48">
        <v>0</v>
      </c>
      <c r="U169" s="48">
        <v>0</v>
      </c>
      <c r="V169" s="48">
        <v>0</v>
      </c>
      <c r="W169" s="48">
        <v>0</v>
      </c>
      <c r="X169" s="48">
        <v>0</v>
      </c>
      <c r="Y169" s="48">
        <v>0</v>
      </c>
      <c r="Z169" s="48">
        <v>0</v>
      </c>
      <c r="AA169" s="48">
        <v>0</v>
      </c>
      <c r="AB169" s="48">
        <v>0</v>
      </c>
      <c r="AC169" s="48">
        <v>0</v>
      </c>
      <c r="AD169" s="48">
        <v>0</v>
      </c>
      <c r="AE169" s="48">
        <v>0</v>
      </c>
      <c r="AF169" s="48">
        <v>0</v>
      </c>
      <c r="AG169" s="48">
        <v>0</v>
      </c>
      <c r="AH169" s="48">
        <v>0</v>
      </c>
      <c r="AI169" s="48">
        <v>0</v>
      </c>
      <c r="AJ169" s="48">
        <v>0</v>
      </c>
      <c r="AK169" s="48">
        <v>0</v>
      </c>
      <c r="AL169" s="48">
        <v>0</v>
      </c>
      <c r="AM169" s="48">
        <v>0</v>
      </c>
      <c r="AN169" s="48">
        <v>0</v>
      </c>
      <c r="AO169" s="48">
        <v>0</v>
      </c>
      <c r="AP169" s="48">
        <v>0</v>
      </c>
      <c r="AQ169" s="48">
        <v>0</v>
      </c>
      <c r="AR169" s="48">
        <v>0</v>
      </c>
      <c r="AS169" s="48">
        <v>0</v>
      </c>
      <c r="AT169" s="48">
        <v>0</v>
      </c>
      <c r="AU169" s="48">
        <v>0</v>
      </c>
      <c r="AV169" s="48">
        <v>0</v>
      </c>
      <c r="AW169" s="48">
        <v>0</v>
      </c>
      <c r="AX169" s="48">
        <v>0</v>
      </c>
      <c r="AY169" s="48">
        <v>0</v>
      </c>
      <c r="AZ169" s="48">
        <v>0</v>
      </c>
      <c r="BA169" s="48">
        <v>0</v>
      </c>
      <c r="BB169" s="48">
        <v>0</v>
      </c>
      <c r="BC169" s="48">
        <v>0</v>
      </c>
      <c r="BD169" s="48">
        <v>0</v>
      </c>
      <c r="BE169" s="48">
        <v>0</v>
      </c>
      <c r="BF169" s="48">
        <v>0</v>
      </c>
      <c r="BG169" s="48">
        <v>0</v>
      </c>
      <c r="BH169" s="48">
        <v>0</v>
      </c>
      <c r="BI169" s="48">
        <v>0</v>
      </c>
      <c r="BJ169" s="48">
        <v>0</v>
      </c>
      <c r="BK169" s="48">
        <v>0</v>
      </c>
      <c r="BL169" s="48">
        <v>0</v>
      </c>
      <c r="BM169" s="48">
        <v>0</v>
      </c>
      <c r="BN169" s="48">
        <v>0</v>
      </c>
      <c r="BO169" s="48">
        <v>0</v>
      </c>
      <c r="BP169" s="48">
        <v>0</v>
      </c>
      <c r="BQ169" s="48">
        <v>0</v>
      </c>
      <c r="BR169" s="48">
        <v>0</v>
      </c>
      <c r="BS169" s="48">
        <v>0</v>
      </c>
      <c r="BT169" s="48">
        <v>0</v>
      </c>
      <c r="BU169" s="48">
        <v>0</v>
      </c>
      <c r="BV169" s="48">
        <v>0</v>
      </c>
      <c r="BW169" s="48">
        <v>0</v>
      </c>
      <c r="BX169" s="48">
        <v>0</v>
      </c>
      <c r="BY169" s="48">
        <v>0</v>
      </c>
      <c r="BZ169" s="48">
        <v>0</v>
      </c>
      <c r="CA169" s="48">
        <v>0</v>
      </c>
      <c r="CB169" s="48">
        <v>0</v>
      </c>
      <c r="CC169" s="48">
        <v>0</v>
      </c>
      <c r="CD169" s="48">
        <v>0</v>
      </c>
      <c r="CE169" s="48">
        <v>0</v>
      </c>
      <c r="CF169" s="48">
        <v>0</v>
      </c>
      <c r="CG169" s="48"/>
      <c r="CH169" s="48">
        <v>0</v>
      </c>
      <c r="CI169" s="48" t="s">
        <v>197</v>
      </c>
      <c r="CJ169" s="48" t="s">
        <v>197</v>
      </c>
      <c r="CK169" s="48">
        <v>0</v>
      </c>
      <c r="CL169" s="48">
        <v>0</v>
      </c>
      <c r="CM169" s="48">
        <v>0</v>
      </c>
      <c r="CN169" s="48">
        <v>0</v>
      </c>
      <c r="CO169" s="48" t="s">
        <v>197</v>
      </c>
      <c r="CP169" s="48" t="s">
        <v>197</v>
      </c>
      <c r="CQ169" s="48" t="s">
        <v>197</v>
      </c>
      <c r="CR169" s="48" t="s">
        <v>197</v>
      </c>
      <c r="CS169" s="48" t="s">
        <v>197</v>
      </c>
      <c r="CT169" s="48" t="s">
        <v>197</v>
      </c>
      <c r="CU169" s="48">
        <v>0</v>
      </c>
      <c r="CV169" s="48">
        <v>0</v>
      </c>
      <c r="CW169" s="48">
        <v>0</v>
      </c>
      <c r="CX169" s="48">
        <v>0</v>
      </c>
      <c r="CY169" s="48">
        <v>0</v>
      </c>
      <c r="CZ169" s="48">
        <v>0</v>
      </c>
      <c r="DA169" s="48">
        <v>0</v>
      </c>
      <c r="DB169" s="48">
        <v>0</v>
      </c>
      <c r="DC169" s="48">
        <v>0</v>
      </c>
      <c r="DD169" s="48">
        <v>0</v>
      </c>
      <c r="DE169" s="48">
        <v>0</v>
      </c>
      <c r="DF169" s="48">
        <v>0</v>
      </c>
    </row>
    <row r="170" spans="1:110" ht="18.75" hidden="1">
      <c r="A170" s="23" t="s">
        <v>187</v>
      </c>
      <c r="B170" s="31" t="s">
        <v>315</v>
      </c>
      <c r="C170" s="40" t="s">
        <v>204</v>
      </c>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row>
    <row r="171" spans="1:110" ht="18.75" hidden="1">
      <c r="A171" s="23" t="s">
        <v>187</v>
      </c>
      <c r="B171" s="31" t="s">
        <v>315</v>
      </c>
      <c r="C171" s="40" t="s">
        <v>204</v>
      </c>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row>
    <row r="172" spans="1:110" ht="18.75" hidden="1">
      <c r="A172" s="23" t="s">
        <v>187</v>
      </c>
      <c r="B172" s="31" t="s">
        <v>205</v>
      </c>
      <c r="C172" s="45" t="s">
        <v>205</v>
      </c>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row>
    <row r="173" spans="1:110" ht="37.5">
      <c r="A173" s="23"/>
      <c r="B173" s="23" t="s">
        <v>317</v>
      </c>
      <c r="C173" s="29" t="s">
        <v>318</v>
      </c>
      <c r="D173" s="48" t="s">
        <v>178</v>
      </c>
      <c r="E173" s="48">
        <f t="shared" ref="E173:AJ173" si="55">SUM(E174:E175)</f>
        <v>0</v>
      </c>
      <c r="F173" s="48">
        <f t="shared" si="55"/>
        <v>0</v>
      </c>
      <c r="G173" s="48">
        <f t="shared" si="55"/>
        <v>0</v>
      </c>
      <c r="H173" s="48">
        <f t="shared" si="55"/>
        <v>0</v>
      </c>
      <c r="I173" s="48">
        <f t="shared" si="55"/>
        <v>0</v>
      </c>
      <c r="J173" s="48">
        <f t="shared" si="55"/>
        <v>0</v>
      </c>
      <c r="K173" s="48">
        <f t="shared" si="55"/>
        <v>0</v>
      </c>
      <c r="L173" s="48">
        <f t="shared" si="55"/>
        <v>0</v>
      </c>
      <c r="M173" s="48">
        <f t="shared" si="55"/>
        <v>0</v>
      </c>
      <c r="N173" s="48">
        <f t="shared" si="55"/>
        <v>0</v>
      </c>
      <c r="O173" s="48">
        <f t="shared" si="55"/>
        <v>0</v>
      </c>
      <c r="P173" s="48">
        <f t="shared" si="55"/>
        <v>0</v>
      </c>
      <c r="Q173" s="48">
        <f t="shared" si="55"/>
        <v>0</v>
      </c>
      <c r="R173" s="48">
        <f t="shared" si="55"/>
        <v>0</v>
      </c>
      <c r="S173" s="48">
        <f t="shared" si="55"/>
        <v>0</v>
      </c>
      <c r="T173" s="48">
        <f t="shared" si="55"/>
        <v>0</v>
      </c>
      <c r="U173" s="48">
        <f t="shared" si="55"/>
        <v>0</v>
      </c>
      <c r="V173" s="48">
        <f t="shared" si="55"/>
        <v>0</v>
      </c>
      <c r="W173" s="48">
        <f t="shared" si="55"/>
        <v>0</v>
      </c>
      <c r="X173" s="48">
        <f t="shared" si="55"/>
        <v>0</v>
      </c>
      <c r="Y173" s="48">
        <f t="shared" si="55"/>
        <v>0</v>
      </c>
      <c r="Z173" s="48">
        <f t="shared" si="55"/>
        <v>0</v>
      </c>
      <c r="AA173" s="48">
        <f t="shared" si="55"/>
        <v>0</v>
      </c>
      <c r="AB173" s="48">
        <f t="shared" si="55"/>
        <v>0</v>
      </c>
      <c r="AC173" s="48">
        <f t="shared" si="55"/>
        <v>0</v>
      </c>
      <c r="AD173" s="48">
        <f t="shared" si="55"/>
        <v>0</v>
      </c>
      <c r="AE173" s="48">
        <f t="shared" si="55"/>
        <v>0</v>
      </c>
      <c r="AF173" s="48">
        <f t="shared" si="55"/>
        <v>0</v>
      </c>
      <c r="AG173" s="48">
        <f t="shared" si="55"/>
        <v>0</v>
      </c>
      <c r="AH173" s="48">
        <f t="shared" si="55"/>
        <v>0</v>
      </c>
      <c r="AI173" s="48">
        <f t="shared" si="55"/>
        <v>0</v>
      </c>
      <c r="AJ173" s="48">
        <f t="shared" si="55"/>
        <v>0</v>
      </c>
      <c r="AK173" s="48">
        <f t="shared" ref="AK173:BP173" si="56">SUM(AK174:AK175)</f>
        <v>0</v>
      </c>
      <c r="AL173" s="48">
        <f t="shared" si="56"/>
        <v>0</v>
      </c>
      <c r="AM173" s="48">
        <f t="shared" si="56"/>
        <v>0</v>
      </c>
      <c r="AN173" s="48">
        <f t="shared" si="56"/>
        <v>0</v>
      </c>
      <c r="AO173" s="48">
        <f t="shared" si="56"/>
        <v>0</v>
      </c>
      <c r="AP173" s="48">
        <f t="shared" si="56"/>
        <v>0</v>
      </c>
      <c r="AQ173" s="48">
        <f t="shared" si="56"/>
        <v>0</v>
      </c>
      <c r="AR173" s="48">
        <f t="shared" si="56"/>
        <v>0</v>
      </c>
      <c r="AS173" s="48">
        <f t="shared" si="56"/>
        <v>0</v>
      </c>
      <c r="AT173" s="48">
        <f t="shared" si="56"/>
        <v>0</v>
      </c>
      <c r="AU173" s="48">
        <f t="shared" si="56"/>
        <v>0</v>
      </c>
      <c r="AV173" s="48">
        <f t="shared" si="56"/>
        <v>0</v>
      </c>
      <c r="AW173" s="48">
        <f t="shared" si="56"/>
        <v>0</v>
      </c>
      <c r="AX173" s="48">
        <f t="shared" si="56"/>
        <v>0</v>
      </c>
      <c r="AY173" s="48">
        <f t="shared" si="56"/>
        <v>0</v>
      </c>
      <c r="AZ173" s="48">
        <f t="shared" si="56"/>
        <v>0</v>
      </c>
      <c r="BA173" s="48">
        <f t="shared" si="56"/>
        <v>0</v>
      </c>
      <c r="BB173" s="48">
        <f t="shared" si="56"/>
        <v>0</v>
      </c>
      <c r="BC173" s="48">
        <f t="shared" si="56"/>
        <v>0</v>
      </c>
      <c r="BD173" s="48">
        <f t="shared" si="56"/>
        <v>0</v>
      </c>
      <c r="BE173" s="48">
        <f t="shared" si="56"/>
        <v>0</v>
      </c>
      <c r="BF173" s="48">
        <f t="shared" si="56"/>
        <v>0</v>
      </c>
      <c r="BG173" s="48">
        <f t="shared" si="56"/>
        <v>0</v>
      </c>
      <c r="BH173" s="48">
        <f t="shared" si="56"/>
        <v>0</v>
      </c>
      <c r="BI173" s="48">
        <f t="shared" si="56"/>
        <v>0</v>
      </c>
      <c r="BJ173" s="48">
        <f t="shared" si="56"/>
        <v>0</v>
      </c>
      <c r="BK173" s="48">
        <f t="shared" si="56"/>
        <v>0</v>
      </c>
      <c r="BL173" s="48">
        <f t="shared" si="56"/>
        <v>0</v>
      </c>
      <c r="BM173" s="48">
        <f t="shared" si="56"/>
        <v>0</v>
      </c>
      <c r="BN173" s="48">
        <f t="shared" si="56"/>
        <v>0</v>
      </c>
      <c r="BO173" s="48">
        <f t="shared" si="56"/>
        <v>0</v>
      </c>
      <c r="BP173" s="48">
        <f t="shared" si="56"/>
        <v>0</v>
      </c>
      <c r="BQ173" s="48">
        <f t="shared" ref="BQ173:CV173" si="57">SUM(BQ174:BQ175)</f>
        <v>0</v>
      </c>
      <c r="BR173" s="48">
        <f t="shared" si="57"/>
        <v>0</v>
      </c>
      <c r="BS173" s="48">
        <f t="shared" si="57"/>
        <v>0</v>
      </c>
      <c r="BT173" s="48">
        <f t="shared" si="57"/>
        <v>0</v>
      </c>
      <c r="BU173" s="48">
        <f t="shared" si="57"/>
        <v>0</v>
      </c>
      <c r="BV173" s="48">
        <f t="shared" si="57"/>
        <v>0</v>
      </c>
      <c r="BW173" s="48">
        <f t="shared" si="57"/>
        <v>0</v>
      </c>
      <c r="BX173" s="48">
        <f t="shared" si="57"/>
        <v>0</v>
      </c>
      <c r="BY173" s="48">
        <f t="shared" si="57"/>
        <v>0</v>
      </c>
      <c r="BZ173" s="48">
        <f t="shared" si="57"/>
        <v>0</v>
      </c>
      <c r="CA173" s="48">
        <f t="shared" si="57"/>
        <v>0</v>
      </c>
      <c r="CB173" s="48">
        <f t="shared" si="57"/>
        <v>0</v>
      </c>
      <c r="CC173" s="48">
        <f t="shared" si="57"/>
        <v>0</v>
      </c>
      <c r="CD173" s="48">
        <f t="shared" si="57"/>
        <v>0</v>
      </c>
      <c r="CE173" s="48">
        <f t="shared" si="57"/>
        <v>0</v>
      </c>
      <c r="CF173" s="48">
        <f t="shared" si="57"/>
        <v>0</v>
      </c>
      <c r="CG173" s="48">
        <f t="shared" si="57"/>
        <v>0</v>
      </c>
      <c r="CH173" s="48">
        <f t="shared" si="57"/>
        <v>0</v>
      </c>
      <c r="CI173" s="48">
        <f t="shared" si="57"/>
        <v>0</v>
      </c>
      <c r="CJ173" s="48">
        <f t="shared" si="57"/>
        <v>0</v>
      </c>
      <c r="CK173" s="48">
        <f t="shared" si="57"/>
        <v>0</v>
      </c>
      <c r="CL173" s="48">
        <f t="shared" si="57"/>
        <v>0</v>
      </c>
      <c r="CM173" s="48">
        <f t="shared" si="57"/>
        <v>0</v>
      </c>
      <c r="CN173" s="48">
        <f t="shared" si="57"/>
        <v>0</v>
      </c>
      <c r="CO173" s="48">
        <f t="shared" si="57"/>
        <v>0</v>
      </c>
      <c r="CP173" s="48">
        <f t="shared" si="57"/>
        <v>0</v>
      </c>
      <c r="CQ173" s="48">
        <f t="shared" si="57"/>
        <v>0</v>
      </c>
      <c r="CR173" s="48">
        <f t="shared" si="57"/>
        <v>0</v>
      </c>
      <c r="CS173" s="48">
        <f t="shared" si="57"/>
        <v>0</v>
      </c>
      <c r="CT173" s="48">
        <f t="shared" si="57"/>
        <v>0</v>
      </c>
      <c r="CU173" s="48">
        <f t="shared" si="57"/>
        <v>0</v>
      </c>
      <c r="CV173" s="48">
        <f t="shared" si="57"/>
        <v>0</v>
      </c>
      <c r="CW173" s="48">
        <f t="shared" ref="CW173:DF173" si="58">SUM(CW174:CW175)</f>
        <v>0</v>
      </c>
      <c r="CX173" s="48">
        <f t="shared" si="58"/>
        <v>0</v>
      </c>
      <c r="CY173" s="48">
        <f t="shared" si="58"/>
        <v>0</v>
      </c>
      <c r="CZ173" s="48">
        <f t="shared" si="58"/>
        <v>0</v>
      </c>
      <c r="DA173" s="48">
        <f t="shared" si="58"/>
        <v>0</v>
      </c>
      <c r="DB173" s="48">
        <f t="shared" si="58"/>
        <v>0</v>
      </c>
      <c r="DC173" s="48">
        <f t="shared" si="58"/>
        <v>0</v>
      </c>
      <c r="DD173" s="48">
        <f t="shared" si="58"/>
        <v>0</v>
      </c>
      <c r="DE173" s="48">
        <f t="shared" si="58"/>
        <v>0</v>
      </c>
      <c r="DF173" s="48">
        <f t="shared" si="58"/>
        <v>0</v>
      </c>
    </row>
    <row r="174" spans="1:110" ht="75">
      <c r="A174" s="26" t="s">
        <v>189</v>
      </c>
      <c r="B174" s="31" t="s">
        <v>317</v>
      </c>
      <c r="C174" s="50" t="s">
        <v>319</v>
      </c>
      <c r="D174" s="33" t="s">
        <v>320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33">
        <v>0</v>
      </c>
      <c r="X174" s="33">
        <v>0</v>
      </c>
      <c r="Y174" s="33">
        <v>0</v>
      </c>
      <c r="Z174" s="33">
        <v>0</v>
      </c>
      <c r="AA174" s="33">
        <v>0</v>
      </c>
      <c r="AB174" s="33">
        <v>0</v>
      </c>
      <c r="AC174" s="33">
        <v>0</v>
      </c>
      <c r="AD174" s="33">
        <v>0</v>
      </c>
      <c r="AE174" s="33">
        <v>0</v>
      </c>
      <c r="AF174" s="33">
        <v>0</v>
      </c>
      <c r="AG174" s="33">
        <v>0</v>
      </c>
      <c r="AH174" s="33">
        <v>0</v>
      </c>
      <c r="AI174" s="33">
        <v>0</v>
      </c>
      <c r="AJ174" s="33">
        <v>0</v>
      </c>
      <c r="AK174" s="33" t="s">
        <v>197</v>
      </c>
      <c r="AL174" s="33" t="s">
        <v>197</v>
      </c>
      <c r="AM174" s="33" t="s">
        <v>197</v>
      </c>
      <c r="AN174" s="33" t="s">
        <v>197</v>
      </c>
      <c r="AO174" s="33" t="s">
        <v>197</v>
      </c>
      <c r="AP174" s="33" t="s">
        <v>197</v>
      </c>
      <c r="AQ174" s="33" t="s">
        <v>197</v>
      </c>
      <c r="AR174" s="33" t="s">
        <v>197</v>
      </c>
      <c r="AS174" s="33">
        <v>0</v>
      </c>
      <c r="AT174" s="33">
        <v>0</v>
      </c>
      <c r="AU174" s="33">
        <v>0</v>
      </c>
      <c r="AV174" s="33">
        <v>0</v>
      </c>
      <c r="AW174" s="33">
        <v>0</v>
      </c>
      <c r="AX174" s="33">
        <v>0</v>
      </c>
      <c r="AY174" s="33">
        <v>0</v>
      </c>
      <c r="AZ174" s="33">
        <v>0</v>
      </c>
      <c r="BA174" s="33">
        <v>0</v>
      </c>
      <c r="BB174" s="33">
        <v>0</v>
      </c>
      <c r="BC174" s="33">
        <v>0</v>
      </c>
      <c r="BD174" s="33">
        <v>0</v>
      </c>
      <c r="BE174" s="33">
        <v>0</v>
      </c>
      <c r="BF174" s="33">
        <v>0</v>
      </c>
      <c r="BG174" s="33">
        <v>0</v>
      </c>
      <c r="BH174" s="33">
        <v>0</v>
      </c>
      <c r="BI174" s="33">
        <v>0</v>
      </c>
      <c r="BJ174" s="33">
        <v>0</v>
      </c>
      <c r="BK174" s="33">
        <v>0</v>
      </c>
      <c r="BL174" s="33">
        <v>0</v>
      </c>
      <c r="BM174" s="33">
        <v>0</v>
      </c>
      <c r="BN174" s="33">
        <v>0</v>
      </c>
      <c r="BO174" s="33">
        <v>0</v>
      </c>
      <c r="BP174" s="33">
        <v>0</v>
      </c>
      <c r="BQ174" s="33">
        <v>0</v>
      </c>
      <c r="BR174" s="33">
        <v>0</v>
      </c>
      <c r="BS174" s="33">
        <v>0</v>
      </c>
      <c r="BT174" s="33">
        <v>0</v>
      </c>
      <c r="BU174" s="33">
        <v>0</v>
      </c>
      <c r="BV174" s="33">
        <v>0</v>
      </c>
      <c r="BW174" s="33">
        <v>0</v>
      </c>
      <c r="BX174" s="33">
        <v>0</v>
      </c>
      <c r="BY174" s="33">
        <v>0</v>
      </c>
      <c r="BZ174" s="33">
        <v>0</v>
      </c>
      <c r="CA174" s="33">
        <v>0</v>
      </c>
      <c r="CB174" s="33">
        <v>0</v>
      </c>
      <c r="CC174" s="33">
        <v>0</v>
      </c>
      <c r="CD174" s="33">
        <v>0</v>
      </c>
      <c r="CE174" s="33">
        <v>0</v>
      </c>
      <c r="CF174" s="33">
        <v>0</v>
      </c>
      <c r="CG174" s="33">
        <v>0</v>
      </c>
      <c r="CH174" s="33">
        <v>0</v>
      </c>
      <c r="CI174" s="33">
        <v>0</v>
      </c>
      <c r="CJ174" s="33">
        <v>0</v>
      </c>
      <c r="CK174" s="33">
        <v>0</v>
      </c>
      <c r="CL174" s="33">
        <v>0</v>
      </c>
      <c r="CM174" s="33">
        <v>0</v>
      </c>
      <c r="CN174" s="33">
        <v>0</v>
      </c>
      <c r="CO174" s="33" t="s">
        <v>197</v>
      </c>
      <c r="CP174" s="33" t="s">
        <v>197</v>
      </c>
      <c r="CQ174" s="33" t="s">
        <v>197</v>
      </c>
      <c r="CR174" s="33" t="s">
        <v>197</v>
      </c>
      <c r="CS174" s="33" t="s">
        <v>197</v>
      </c>
      <c r="CT174" s="33" t="s">
        <v>197</v>
      </c>
      <c r="CU174" s="33">
        <v>0</v>
      </c>
      <c r="CV174" s="33">
        <v>0</v>
      </c>
      <c r="CW174" s="33">
        <v>0</v>
      </c>
      <c r="CX174" s="33">
        <v>0</v>
      </c>
      <c r="CY174" s="33">
        <v>0</v>
      </c>
      <c r="CZ174" s="33">
        <v>0</v>
      </c>
      <c r="DA174" s="33">
        <v>0</v>
      </c>
      <c r="DB174" s="33">
        <v>0</v>
      </c>
      <c r="DC174" s="33">
        <v>0</v>
      </c>
      <c r="DD174" s="33">
        <v>0</v>
      </c>
      <c r="DE174" s="33">
        <v>0</v>
      </c>
      <c r="DF174" s="33">
        <v>0</v>
      </c>
    </row>
    <row r="175" spans="1:110" ht="56.25">
      <c r="A175" s="26" t="s">
        <v>189</v>
      </c>
      <c r="B175" s="31" t="s">
        <v>317</v>
      </c>
      <c r="C175" s="50" t="s">
        <v>321</v>
      </c>
      <c r="D175" s="33" t="s">
        <v>322</v>
      </c>
      <c r="E175" s="33">
        <v>0</v>
      </c>
      <c r="F175" s="33">
        <v>0</v>
      </c>
      <c r="G175" s="33">
        <v>0</v>
      </c>
      <c r="H175" s="33">
        <v>0</v>
      </c>
      <c r="I175" s="33">
        <v>0</v>
      </c>
      <c r="J175" s="33">
        <v>0</v>
      </c>
      <c r="K175" s="33">
        <v>0</v>
      </c>
      <c r="L175" s="33">
        <v>0</v>
      </c>
      <c r="M175" s="33">
        <v>0</v>
      </c>
      <c r="N175" s="33">
        <v>0</v>
      </c>
      <c r="O175" s="33">
        <v>0</v>
      </c>
      <c r="P175" s="33">
        <v>0</v>
      </c>
      <c r="Q175" s="33">
        <v>0</v>
      </c>
      <c r="R175" s="33">
        <v>0</v>
      </c>
      <c r="S175" s="33">
        <v>0</v>
      </c>
      <c r="T175" s="33">
        <v>0</v>
      </c>
      <c r="U175" s="33">
        <v>0</v>
      </c>
      <c r="V175" s="33">
        <v>0</v>
      </c>
      <c r="W175" s="33">
        <v>0</v>
      </c>
      <c r="X175" s="33">
        <v>0</v>
      </c>
      <c r="Y175" s="33">
        <v>0</v>
      </c>
      <c r="Z175" s="33">
        <v>0</v>
      </c>
      <c r="AA175" s="33">
        <v>0</v>
      </c>
      <c r="AB175" s="33">
        <v>0</v>
      </c>
      <c r="AC175" s="33">
        <v>0</v>
      </c>
      <c r="AD175" s="33">
        <v>0</v>
      </c>
      <c r="AE175" s="33">
        <v>0</v>
      </c>
      <c r="AF175" s="33">
        <v>0</v>
      </c>
      <c r="AG175" s="33">
        <v>0</v>
      </c>
      <c r="AH175" s="33">
        <v>0</v>
      </c>
      <c r="AI175" s="33">
        <v>0</v>
      </c>
      <c r="AJ175" s="33">
        <v>0</v>
      </c>
      <c r="AK175" s="33" t="s">
        <v>197</v>
      </c>
      <c r="AL175" s="33" t="s">
        <v>197</v>
      </c>
      <c r="AM175" s="33" t="s">
        <v>197</v>
      </c>
      <c r="AN175" s="33" t="s">
        <v>197</v>
      </c>
      <c r="AO175" s="33" t="s">
        <v>197</v>
      </c>
      <c r="AP175" s="33" t="s">
        <v>197</v>
      </c>
      <c r="AQ175" s="33" t="s">
        <v>197</v>
      </c>
      <c r="AR175" s="33" t="s">
        <v>197</v>
      </c>
      <c r="AS175" s="33">
        <v>0</v>
      </c>
      <c r="AT175" s="33">
        <v>0</v>
      </c>
      <c r="AU175" s="33">
        <v>0</v>
      </c>
      <c r="AV175" s="33">
        <v>0</v>
      </c>
      <c r="AW175" s="33">
        <v>0</v>
      </c>
      <c r="AX175" s="33">
        <v>0</v>
      </c>
      <c r="AY175" s="33">
        <v>0</v>
      </c>
      <c r="AZ175" s="33">
        <v>0</v>
      </c>
      <c r="BA175" s="33">
        <v>0</v>
      </c>
      <c r="BB175" s="33">
        <v>0</v>
      </c>
      <c r="BC175" s="33">
        <v>0</v>
      </c>
      <c r="BD175" s="33">
        <v>0</v>
      </c>
      <c r="BE175" s="33">
        <v>0</v>
      </c>
      <c r="BF175" s="33">
        <v>0</v>
      </c>
      <c r="BG175" s="33">
        <v>0</v>
      </c>
      <c r="BH175" s="33">
        <v>0</v>
      </c>
      <c r="BI175" s="33">
        <v>0</v>
      </c>
      <c r="BJ175" s="33">
        <v>0</v>
      </c>
      <c r="BK175" s="33">
        <v>0</v>
      </c>
      <c r="BL175" s="33">
        <v>0</v>
      </c>
      <c r="BM175" s="33">
        <v>0</v>
      </c>
      <c r="BN175" s="33">
        <v>0</v>
      </c>
      <c r="BO175" s="33">
        <v>0</v>
      </c>
      <c r="BP175" s="33">
        <v>0</v>
      </c>
      <c r="BQ175" s="33">
        <v>0</v>
      </c>
      <c r="BR175" s="33">
        <v>0</v>
      </c>
      <c r="BS175" s="33">
        <v>0</v>
      </c>
      <c r="BT175" s="33">
        <v>0</v>
      </c>
      <c r="BU175" s="33">
        <v>0</v>
      </c>
      <c r="BV175" s="33">
        <v>0</v>
      </c>
      <c r="BW175" s="33">
        <v>0</v>
      </c>
      <c r="BX175" s="33">
        <v>0</v>
      </c>
      <c r="BY175" s="33">
        <v>0</v>
      </c>
      <c r="BZ175" s="33">
        <v>0</v>
      </c>
      <c r="CA175" s="33">
        <v>0</v>
      </c>
      <c r="CB175" s="33">
        <v>0</v>
      </c>
      <c r="CC175" s="33">
        <v>0</v>
      </c>
      <c r="CD175" s="33">
        <v>0</v>
      </c>
      <c r="CE175" s="33">
        <v>0</v>
      </c>
      <c r="CF175" s="33">
        <v>0</v>
      </c>
      <c r="CG175" s="33">
        <v>0</v>
      </c>
      <c r="CH175" s="33">
        <v>0</v>
      </c>
      <c r="CI175" s="33">
        <v>0</v>
      </c>
      <c r="CJ175" s="33">
        <v>0</v>
      </c>
      <c r="CK175" s="33">
        <v>0</v>
      </c>
      <c r="CL175" s="33">
        <v>0</v>
      </c>
      <c r="CM175" s="33">
        <v>0</v>
      </c>
      <c r="CN175" s="33">
        <v>0</v>
      </c>
      <c r="CO175" s="33" t="s">
        <v>197</v>
      </c>
      <c r="CP175" s="33" t="s">
        <v>197</v>
      </c>
      <c r="CQ175" s="33" t="s">
        <v>197</v>
      </c>
      <c r="CR175" s="33" t="s">
        <v>197</v>
      </c>
      <c r="CS175" s="33" t="s">
        <v>197</v>
      </c>
      <c r="CT175" s="33" t="s">
        <v>197</v>
      </c>
      <c r="CU175" s="33">
        <v>0</v>
      </c>
      <c r="CV175" s="33">
        <v>0</v>
      </c>
      <c r="CW175" s="33">
        <v>0</v>
      </c>
      <c r="CX175" s="33">
        <v>0</v>
      </c>
      <c r="CY175" s="33">
        <v>0</v>
      </c>
      <c r="CZ175" s="33">
        <v>0</v>
      </c>
      <c r="DA175" s="33">
        <v>0</v>
      </c>
      <c r="DB175" s="33">
        <v>0</v>
      </c>
      <c r="DC175" s="33">
        <v>0</v>
      </c>
      <c r="DD175" s="33">
        <v>0</v>
      </c>
      <c r="DE175" s="33">
        <v>0</v>
      </c>
      <c r="DF175" s="33">
        <v>0</v>
      </c>
    </row>
  </sheetData>
  <autoFilter ref="B20:DF175">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10007"/>
        <filter val="K_1110008"/>
        <filter val="K_1110009"/>
        <filter val="K_1110010"/>
        <filter val="K_1110011"/>
        <filter val="K_1110012"/>
        <filter val="K_1201002"/>
        <filter val="K_1202001"/>
        <filter val="K_1308013"/>
        <filter val="K_1308014"/>
        <filter val="Г"/>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172"/>
  <sheetViews>
    <sheetView topLeftCell="B65" zoomScale="65" zoomScaleNormal="65" zoomScalePageLayoutView="55" workbookViewId="0">
      <selection activeCell="C76" sqref="C76"/>
    </sheetView>
  </sheetViews>
  <sheetFormatPr defaultColWidth="9" defaultRowHeight="15.75"/>
  <cols>
    <col min="1" max="1" width="5.875" style="129" hidden="1" customWidth="1"/>
    <col min="2" max="2" width="11.375" style="129" customWidth="1"/>
    <col min="3" max="3" width="49.875" style="129" customWidth="1"/>
    <col min="4" max="4" width="13.875" style="129" customWidth="1"/>
    <col min="5" max="5" width="15.375" style="129" customWidth="1"/>
    <col min="6" max="6" width="8.875" style="129" customWidth="1"/>
    <col min="7" max="10" width="5.25" style="129" customWidth="1"/>
    <col min="11" max="30" width="6" style="129" customWidth="1"/>
    <col min="31" max="31" width="5.75" style="129" customWidth="1"/>
    <col min="32" max="32" width="16.125" style="129" customWidth="1"/>
    <col min="33" max="33" width="21.25" style="129" customWidth="1"/>
    <col min="34" max="34" width="12.625" style="129" customWidth="1"/>
    <col min="35" max="35" width="22.375" style="129" customWidth="1"/>
    <col min="36" max="36" width="10.875" style="129" customWidth="1"/>
    <col min="37" max="37" width="17.375" style="129" customWidth="1"/>
    <col min="38" max="39" width="4.125" style="129" customWidth="1"/>
    <col min="40" max="40" width="3.75" style="129" customWidth="1"/>
    <col min="41" max="41" width="3.875" style="129" customWidth="1"/>
    <col min="42" max="42" width="4.5" style="129" customWidth="1"/>
    <col min="43" max="43" width="5" style="129" customWidth="1"/>
    <col min="44" max="44" width="5.5" style="129" customWidth="1"/>
    <col min="45" max="45" width="5.75" style="129" customWidth="1"/>
    <col min="46" max="46" width="5.5" style="129" customWidth="1"/>
    <col min="47" max="48" width="5" style="129" customWidth="1"/>
    <col min="49" max="49" width="12.875" style="129" customWidth="1"/>
    <col min="50" max="59" width="5" style="129" customWidth="1"/>
    <col min="60" max="64" width="9" style="129"/>
  </cols>
  <sheetData>
    <row r="1" spans="1:41" ht="18.75">
      <c r="R1" s="131"/>
      <c r="S1" s="131"/>
      <c r="T1" s="131"/>
      <c r="U1" s="131"/>
      <c r="V1" s="131"/>
      <c r="W1" s="131"/>
      <c r="X1" s="131"/>
      <c r="Y1" s="131"/>
      <c r="AD1" s="2" t="s">
        <v>780</v>
      </c>
    </row>
    <row r="2" spans="1:41">
      <c r="R2" s="131"/>
      <c r="S2" s="131"/>
      <c r="T2" s="131"/>
      <c r="U2" s="131"/>
      <c r="V2" s="131"/>
      <c r="W2" s="131"/>
      <c r="X2" s="131"/>
      <c r="Y2" s="131"/>
      <c r="AB2" s="214"/>
      <c r="AC2" s="4"/>
      <c r="AD2" s="4" t="s">
        <v>1</v>
      </c>
    </row>
    <row r="3" spans="1:41">
      <c r="R3" s="131"/>
      <c r="S3" s="131"/>
      <c r="T3" s="131"/>
      <c r="U3" s="131"/>
      <c r="V3" s="131"/>
      <c r="W3" s="131"/>
      <c r="X3" s="131"/>
      <c r="Y3" s="131"/>
      <c r="AB3" s="214"/>
      <c r="AC3" s="4"/>
      <c r="AD3" s="4" t="s">
        <v>2</v>
      </c>
    </row>
    <row r="4" spans="1:41">
      <c r="B4" s="431" t="s">
        <v>781</v>
      </c>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row>
    <row r="6" spans="1:41">
      <c r="B6" s="440" t="s">
        <v>424</v>
      </c>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row>
    <row r="7" spans="1:41">
      <c r="B7" s="403" t="s">
        <v>6</v>
      </c>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row>
    <row r="8" spans="1:41">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row>
    <row r="9" spans="1:41" ht="18.75" customHeight="1">
      <c r="B9" s="405" t="s">
        <v>782</v>
      </c>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row>
    <row r="10" spans="1:41">
      <c r="B10" s="432"/>
      <c r="C10" s="432"/>
      <c r="D10" s="432"/>
      <c r="E10" s="432"/>
      <c r="F10" s="432"/>
      <c r="G10" s="432"/>
      <c r="H10" s="432"/>
      <c r="I10" s="432"/>
      <c r="J10" s="432"/>
      <c r="K10" s="432"/>
      <c r="L10" s="432"/>
      <c r="M10" s="432"/>
      <c r="N10" s="432"/>
      <c r="O10" s="432"/>
      <c r="P10" s="432"/>
      <c r="Q10" s="432"/>
      <c r="R10" s="432"/>
      <c r="S10" s="432"/>
      <c r="T10" s="432"/>
      <c r="U10" s="432"/>
      <c r="V10" s="432"/>
      <c r="W10" s="432"/>
      <c r="X10" s="432"/>
      <c r="Y10" s="432"/>
      <c r="Z10" s="163"/>
      <c r="AA10" s="131"/>
      <c r="AB10" s="131"/>
      <c r="AC10" s="131"/>
      <c r="AD10" s="131"/>
      <c r="AE10" s="131"/>
      <c r="AF10" s="131"/>
      <c r="AG10" s="131"/>
      <c r="AH10" s="131"/>
      <c r="AI10" s="131"/>
      <c r="AJ10" s="131"/>
      <c r="AK10" s="131"/>
      <c r="AL10" s="131"/>
      <c r="AM10" s="131"/>
      <c r="AN10" s="131"/>
      <c r="AO10" s="131"/>
    </row>
    <row r="11" spans="1:41" ht="15.75" customHeight="1">
      <c r="B11" s="406" t="s">
        <v>10</v>
      </c>
      <c r="C11" s="406" t="s">
        <v>11</v>
      </c>
      <c r="D11" s="406" t="s">
        <v>12</v>
      </c>
      <c r="E11" s="406" t="s">
        <v>783</v>
      </c>
      <c r="F11" s="406" t="s">
        <v>784</v>
      </c>
      <c r="G11" s="406"/>
      <c r="H11" s="406"/>
      <c r="I11" s="406"/>
      <c r="J11" s="406"/>
      <c r="K11" s="442" t="s">
        <v>785</v>
      </c>
      <c r="L11" s="442"/>
      <c r="M11" s="442"/>
      <c r="N11" s="442"/>
      <c r="O11" s="442"/>
      <c r="P11" s="442"/>
      <c r="Q11" s="442"/>
      <c r="R11" s="442"/>
      <c r="S11" s="442"/>
      <c r="T11" s="442"/>
      <c r="U11" s="442"/>
      <c r="V11" s="442"/>
      <c r="W11" s="442"/>
      <c r="X11" s="442"/>
      <c r="Y11" s="442"/>
      <c r="Z11" s="442"/>
      <c r="AA11" s="442"/>
      <c r="AB11" s="442"/>
      <c r="AC11" s="442"/>
      <c r="AD11" s="442"/>
      <c r="AE11" s="131"/>
      <c r="AF11" s="131"/>
      <c r="AG11" s="131"/>
      <c r="AH11" s="131"/>
      <c r="AI11" s="131"/>
      <c r="AJ11" s="131"/>
      <c r="AK11" s="131"/>
      <c r="AL11" s="131"/>
      <c r="AM11" s="131"/>
      <c r="AN11" s="131"/>
      <c r="AO11" s="131"/>
    </row>
    <row r="12" spans="1:41" ht="65.25" customHeight="1">
      <c r="B12" s="406"/>
      <c r="C12" s="406"/>
      <c r="D12" s="406"/>
      <c r="E12" s="406"/>
      <c r="F12" s="406"/>
      <c r="G12" s="406"/>
      <c r="H12" s="406"/>
      <c r="I12" s="406"/>
      <c r="J12" s="406"/>
      <c r="K12" s="436">
        <v>20220</v>
      </c>
      <c r="L12" s="436"/>
      <c r="M12" s="436"/>
      <c r="N12" s="436"/>
      <c r="O12" s="436"/>
      <c r="P12" s="436">
        <v>2021</v>
      </c>
      <c r="Q12" s="436"/>
      <c r="R12" s="436"/>
      <c r="S12" s="436"/>
      <c r="T12" s="436"/>
      <c r="U12" s="436">
        <v>2022</v>
      </c>
      <c r="V12" s="436"/>
      <c r="W12" s="436"/>
      <c r="X12" s="436"/>
      <c r="Y12" s="436"/>
      <c r="Z12" s="406" t="s">
        <v>463</v>
      </c>
      <c r="AA12" s="406"/>
      <c r="AB12" s="406"/>
      <c r="AC12" s="406"/>
      <c r="AD12" s="406"/>
      <c r="AE12" s="131"/>
      <c r="AF12" s="131"/>
      <c r="AG12" s="131"/>
      <c r="AH12" s="131"/>
      <c r="AI12" s="131"/>
      <c r="AJ12" s="131"/>
      <c r="AK12" s="131"/>
      <c r="AL12" s="131"/>
      <c r="AM12" s="131"/>
      <c r="AN12" s="131"/>
      <c r="AO12" s="131"/>
    </row>
    <row r="13" spans="1:41" ht="35.65" customHeight="1">
      <c r="B13" s="406"/>
      <c r="C13" s="406"/>
      <c r="D13" s="406"/>
      <c r="E13" s="406"/>
      <c r="F13" s="436" t="s">
        <v>786</v>
      </c>
      <c r="G13" s="436"/>
      <c r="H13" s="436"/>
      <c r="I13" s="436"/>
      <c r="J13" s="436"/>
      <c r="K13" s="436" t="s">
        <v>358</v>
      </c>
      <c r="L13" s="436"/>
      <c r="M13" s="436"/>
      <c r="N13" s="436"/>
      <c r="O13" s="436"/>
      <c r="P13" s="436" t="s">
        <v>74</v>
      </c>
      <c r="Q13" s="436"/>
      <c r="R13" s="436"/>
      <c r="S13" s="436"/>
      <c r="T13" s="436"/>
      <c r="U13" s="436" t="s">
        <v>358</v>
      </c>
      <c r="V13" s="436"/>
      <c r="W13" s="436"/>
      <c r="X13" s="436"/>
      <c r="Y13" s="436"/>
      <c r="Z13" s="436" t="s">
        <v>74</v>
      </c>
      <c r="AA13" s="436"/>
      <c r="AB13" s="436"/>
      <c r="AC13" s="436"/>
      <c r="AD13" s="436"/>
      <c r="AE13" s="131"/>
      <c r="AF13" s="131"/>
      <c r="AG13" s="131"/>
      <c r="AH13" s="131"/>
      <c r="AI13" s="131"/>
      <c r="AJ13" s="131"/>
      <c r="AK13" s="131"/>
      <c r="AL13" s="131"/>
      <c r="AM13" s="131"/>
      <c r="AN13" s="131"/>
      <c r="AO13" s="131"/>
    </row>
    <row r="14" spans="1:41" ht="65.25" customHeight="1">
      <c r="B14" s="406"/>
      <c r="C14" s="406"/>
      <c r="D14" s="406"/>
      <c r="E14" s="406"/>
      <c r="F14" s="167" t="s">
        <v>469</v>
      </c>
      <c r="G14" s="167" t="s">
        <v>470</v>
      </c>
      <c r="H14" s="167" t="s">
        <v>471</v>
      </c>
      <c r="I14" s="167" t="s">
        <v>472</v>
      </c>
      <c r="J14" s="167" t="s">
        <v>473</v>
      </c>
      <c r="K14" s="167" t="s">
        <v>469</v>
      </c>
      <c r="L14" s="167" t="s">
        <v>470</v>
      </c>
      <c r="M14" s="167" t="s">
        <v>471</v>
      </c>
      <c r="N14" s="167" t="s">
        <v>472</v>
      </c>
      <c r="O14" s="167" t="s">
        <v>473</v>
      </c>
      <c r="P14" s="167" t="s">
        <v>469</v>
      </c>
      <c r="Q14" s="167" t="s">
        <v>470</v>
      </c>
      <c r="R14" s="167" t="s">
        <v>471</v>
      </c>
      <c r="S14" s="167" t="s">
        <v>472</v>
      </c>
      <c r="T14" s="167" t="s">
        <v>473</v>
      </c>
      <c r="U14" s="167" t="s">
        <v>469</v>
      </c>
      <c r="V14" s="167" t="s">
        <v>470</v>
      </c>
      <c r="W14" s="167" t="s">
        <v>471</v>
      </c>
      <c r="X14" s="167" t="s">
        <v>472</v>
      </c>
      <c r="Y14" s="167" t="s">
        <v>473</v>
      </c>
      <c r="Z14" s="167" t="s">
        <v>469</v>
      </c>
      <c r="AA14" s="167" t="s">
        <v>470</v>
      </c>
      <c r="AB14" s="167" t="s">
        <v>471</v>
      </c>
      <c r="AC14" s="167" t="s">
        <v>472</v>
      </c>
      <c r="AD14" s="167" t="s">
        <v>473</v>
      </c>
      <c r="AE14" s="131"/>
      <c r="AF14" s="131"/>
      <c r="AG14" s="131"/>
      <c r="AH14" s="131"/>
      <c r="AI14" s="131"/>
      <c r="AJ14" s="131"/>
      <c r="AK14" s="131"/>
      <c r="AL14" s="131"/>
      <c r="AM14" s="131"/>
      <c r="AN14" s="131"/>
      <c r="AO14" s="131"/>
    </row>
    <row r="15" spans="1:41">
      <c r="B15" s="165">
        <v>1</v>
      </c>
      <c r="C15" s="165">
        <v>2</v>
      </c>
      <c r="D15" s="165">
        <v>3</v>
      </c>
      <c r="E15" s="165">
        <v>4</v>
      </c>
      <c r="F15" s="168" t="s">
        <v>623</v>
      </c>
      <c r="G15" s="168" t="s">
        <v>624</v>
      </c>
      <c r="H15" s="168" t="s">
        <v>625</v>
      </c>
      <c r="I15" s="168" t="s">
        <v>626</v>
      </c>
      <c r="J15" s="168" t="s">
        <v>627</v>
      </c>
      <c r="K15" s="168" t="s">
        <v>479</v>
      </c>
      <c r="L15" s="168" t="s">
        <v>480</v>
      </c>
      <c r="M15" s="168" t="s">
        <v>481</v>
      </c>
      <c r="N15" s="168" t="s">
        <v>482</v>
      </c>
      <c r="O15" s="168" t="s">
        <v>483</v>
      </c>
      <c r="P15" s="168" t="s">
        <v>486</v>
      </c>
      <c r="Q15" s="168" t="s">
        <v>487</v>
      </c>
      <c r="R15" s="168" t="s">
        <v>488</v>
      </c>
      <c r="S15" s="168" t="s">
        <v>489</v>
      </c>
      <c r="T15" s="168" t="s">
        <v>490</v>
      </c>
      <c r="U15" s="168" t="s">
        <v>714</v>
      </c>
      <c r="V15" s="168" t="s">
        <v>715</v>
      </c>
      <c r="W15" s="168" t="s">
        <v>716</v>
      </c>
      <c r="X15" s="168" t="s">
        <v>717</v>
      </c>
      <c r="Y15" s="168" t="s">
        <v>718</v>
      </c>
      <c r="Z15" s="168" t="s">
        <v>493</v>
      </c>
      <c r="AA15" s="168" t="s">
        <v>494</v>
      </c>
      <c r="AB15" s="168" t="s">
        <v>495</v>
      </c>
      <c r="AC15" s="168" t="s">
        <v>496</v>
      </c>
      <c r="AD15" s="168" t="s">
        <v>497</v>
      </c>
      <c r="AE15" s="131"/>
      <c r="AF15" s="131"/>
      <c r="AG15" s="131"/>
      <c r="AH15" s="131"/>
      <c r="AI15" s="131"/>
      <c r="AJ15" s="131"/>
      <c r="AK15" s="131"/>
      <c r="AL15" s="131"/>
      <c r="AM15" s="131"/>
      <c r="AN15" s="131"/>
      <c r="AO15" s="131"/>
    </row>
    <row r="16" spans="1:41" ht="37.5">
      <c r="A16" s="19"/>
      <c r="B16" s="20" t="s">
        <v>176</v>
      </c>
      <c r="C16" s="21" t="s">
        <v>177</v>
      </c>
      <c r="D16" s="22">
        <v>1</v>
      </c>
      <c r="E16" s="22" t="s">
        <v>197</v>
      </c>
      <c r="F16" s="22">
        <f t="shared" ref="F16:AD16" si="0">SUM(F17:F22)</f>
        <v>0</v>
      </c>
      <c r="G16" s="22">
        <f t="shared" si="0"/>
        <v>0</v>
      </c>
      <c r="H16" s="22">
        <f t="shared" si="0"/>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c r="U16" s="22">
        <f t="shared" si="0"/>
        <v>0</v>
      </c>
      <c r="V16" s="22">
        <f t="shared" si="0"/>
        <v>0</v>
      </c>
      <c r="W16" s="22">
        <f t="shared" si="0"/>
        <v>0</v>
      </c>
      <c r="X16" s="22">
        <f t="shared" si="0"/>
        <v>0</v>
      </c>
      <c r="Y16" s="22">
        <f t="shared" si="0"/>
        <v>0</v>
      </c>
      <c r="Z16" s="22">
        <f t="shared" si="0"/>
        <v>0</v>
      </c>
      <c r="AA16" s="22">
        <f t="shared" si="0"/>
        <v>0</v>
      </c>
      <c r="AB16" s="22">
        <f t="shared" si="0"/>
        <v>0</v>
      </c>
      <c r="AC16" s="22">
        <f t="shared" si="0"/>
        <v>0</v>
      </c>
      <c r="AD16" s="22">
        <f t="shared" si="0"/>
        <v>0</v>
      </c>
    </row>
    <row r="17" spans="1:30" ht="18.75">
      <c r="A17" s="19"/>
      <c r="B17" s="23" t="s">
        <v>179</v>
      </c>
      <c r="C17" s="24" t="s">
        <v>180</v>
      </c>
      <c r="D17" s="25" t="s">
        <v>178</v>
      </c>
      <c r="E17" s="25" t="s">
        <v>197</v>
      </c>
      <c r="F17" s="25">
        <f t="shared" ref="F17:O22" si="1">SUMIF($A$25:$A$171,$B17,F$25:F$171)</f>
        <v>0</v>
      </c>
      <c r="G17" s="25">
        <f t="shared" si="1"/>
        <v>0</v>
      </c>
      <c r="H17" s="25">
        <f t="shared" si="1"/>
        <v>0</v>
      </c>
      <c r="I17" s="25">
        <f t="shared" si="1"/>
        <v>0</v>
      </c>
      <c r="J17" s="25">
        <f t="shared" si="1"/>
        <v>0</v>
      </c>
      <c r="K17" s="25">
        <f t="shared" si="1"/>
        <v>0</v>
      </c>
      <c r="L17" s="25">
        <f t="shared" si="1"/>
        <v>0</v>
      </c>
      <c r="M17" s="25">
        <f t="shared" si="1"/>
        <v>0</v>
      </c>
      <c r="N17" s="25">
        <f t="shared" si="1"/>
        <v>0</v>
      </c>
      <c r="O17" s="25">
        <f t="shared" si="1"/>
        <v>0</v>
      </c>
      <c r="P17" s="25">
        <f t="shared" ref="P17:AD22" si="2">SUMIF($A$25:$A$171,$B17,P$25:P$171)</f>
        <v>0</v>
      </c>
      <c r="Q17" s="25">
        <f t="shared" si="2"/>
        <v>0</v>
      </c>
      <c r="R17" s="25">
        <f t="shared" si="2"/>
        <v>0</v>
      </c>
      <c r="S17" s="25">
        <f t="shared" si="2"/>
        <v>0</v>
      </c>
      <c r="T17" s="25">
        <f t="shared" si="2"/>
        <v>0</v>
      </c>
      <c r="U17" s="25">
        <f t="shared" si="2"/>
        <v>0</v>
      </c>
      <c r="V17" s="25">
        <f t="shared" si="2"/>
        <v>0</v>
      </c>
      <c r="W17" s="25">
        <f t="shared" si="2"/>
        <v>0</v>
      </c>
      <c r="X17" s="25">
        <f t="shared" si="2"/>
        <v>0</v>
      </c>
      <c r="Y17" s="25">
        <f t="shared" si="2"/>
        <v>0</v>
      </c>
      <c r="Z17" s="25">
        <f t="shared" si="2"/>
        <v>0</v>
      </c>
      <c r="AA17" s="25">
        <f t="shared" si="2"/>
        <v>0</v>
      </c>
      <c r="AB17" s="25">
        <f t="shared" si="2"/>
        <v>0</v>
      </c>
      <c r="AC17" s="25">
        <f t="shared" si="2"/>
        <v>0</v>
      </c>
      <c r="AD17" s="25">
        <f t="shared" si="2"/>
        <v>0</v>
      </c>
    </row>
    <row r="18" spans="1:30" ht="37.5">
      <c r="A18" s="19"/>
      <c r="B18" s="26" t="s">
        <v>181</v>
      </c>
      <c r="C18" s="27" t="s">
        <v>182</v>
      </c>
      <c r="D18" s="28" t="s">
        <v>178</v>
      </c>
      <c r="E18" s="28" t="s">
        <v>197</v>
      </c>
      <c r="F18" s="28">
        <f t="shared" si="1"/>
        <v>0</v>
      </c>
      <c r="G18" s="28">
        <f t="shared" si="1"/>
        <v>0</v>
      </c>
      <c r="H18" s="28">
        <f t="shared" si="1"/>
        <v>0</v>
      </c>
      <c r="I18" s="28">
        <f t="shared" si="1"/>
        <v>0</v>
      </c>
      <c r="J18" s="28">
        <f t="shared" si="1"/>
        <v>0</v>
      </c>
      <c r="K18" s="28">
        <f t="shared" si="1"/>
        <v>0</v>
      </c>
      <c r="L18" s="28">
        <f t="shared" si="1"/>
        <v>0</v>
      </c>
      <c r="M18" s="28">
        <f t="shared" si="1"/>
        <v>0</v>
      </c>
      <c r="N18" s="28">
        <f t="shared" si="1"/>
        <v>0</v>
      </c>
      <c r="O18" s="28">
        <f t="shared" si="1"/>
        <v>0</v>
      </c>
      <c r="P18" s="28">
        <f t="shared" si="2"/>
        <v>0</v>
      </c>
      <c r="Q18" s="28">
        <f t="shared" si="2"/>
        <v>0</v>
      </c>
      <c r="R18" s="28">
        <f t="shared" si="2"/>
        <v>0</v>
      </c>
      <c r="S18" s="28">
        <f t="shared" si="2"/>
        <v>0</v>
      </c>
      <c r="T18" s="28">
        <f t="shared" si="2"/>
        <v>0</v>
      </c>
      <c r="U18" s="28">
        <f t="shared" si="2"/>
        <v>0</v>
      </c>
      <c r="V18" s="28">
        <f t="shared" si="2"/>
        <v>0</v>
      </c>
      <c r="W18" s="28">
        <f t="shared" si="2"/>
        <v>0</v>
      </c>
      <c r="X18" s="28">
        <f t="shared" si="2"/>
        <v>0</v>
      </c>
      <c r="Y18" s="28">
        <f t="shared" si="2"/>
        <v>0</v>
      </c>
      <c r="Z18" s="28">
        <f t="shared" si="2"/>
        <v>0</v>
      </c>
      <c r="AA18" s="28">
        <f t="shared" si="2"/>
        <v>0</v>
      </c>
      <c r="AB18" s="28">
        <f t="shared" si="2"/>
        <v>0</v>
      </c>
      <c r="AC18" s="28">
        <f t="shared" si="2"/>
        <v>0</v>
      </c>
      <c r="AD18" s="28">
        <f t="shared" si="2"/>
        <v>0</v>
      </c>
    </row>
    <row r="19" spans="1:30" ht="75">
      <c r="A19" s="19"/>
      <c r="B19" s="23" t="s">
        <v>183</v>
      </c>
      <c r="C19" s="29" t="s">
        <v>184</v>
      </c>
      <c r="D19" s="25" t="s">
        <v>178</v>
      </c>
      <c r="E19" s="25" t="s">
        <v>197</v>
      </c>
      <c r="F19" s="25">
        <f t="shared" si="1"/>
        <v>0</v>
      </c>
      <c r="G19" s="25">
        <f t="shared" si="1"/>
        <v>0</v>
      </c>
      <c r="H19" s="25">
        <f t="shared" si="1"/>
        <v>0</v>
      </c>
      <c r="I19" s="25">
        <f t="shared" si="1"/>
        <v>0</v>
      </c>
      <c r="J19" s="25">
        <f t="shared" si="1"/>
        <v>0</v>
      </c>
      <c r="K19" s="25">
        <f t="shared" si="1"/>
        <v>0</v>
      </c>
      <c r="L19" s="25">
        <f t="shared" si="1"/>
        <v>0</v>
      </c>
      <c r="M19" s="25">
        <f t="shared" si="1"/>
        <v>0</v>
      </c>
      <c r="N19" s="25">
        <f t="shared" si="1"/>
        <v>0</v>
      </c>
      <c r="O19" s="25">
        <f t="shared" si="1"/>
        <v>0</v>
      </c>
      <c r="P19" s="25">
        <f t="shared" si="2"/>
        <v>0</v>
      </c>
      <c r="Q19" s="25">
        <f t="shared" si="2"/>
        <v>0</v>
      </c>
      <c r="R19" s="25">
        <f t="shared" si="2"/>
        <v>0</v>
      </c>
      <c r="S19" s="25">
        <f t="shared" si="2"/>
        <v>0</v>
      </c>
      <c r="T19" s="25">
        <f t="shared" si="2"/>
        <v>0</v>
      </c>
      <c r="U19" s="25">
        <f t="shared" si="2"/>
        <v>0</v>
      </c>
      <c r="V19" s="25">
        <f t="shared" si="2"/>
        <v>0</v>
      </c>
      <c r="W19" s="25">
        <f t="shared" si="2"/>
        <v>0</v>
      </c>
      <c r="X19" s="25">
        <f t="shared" si="2"/>
        <v>0</v>
      </c>
      <c r="Y19" s="25">
        <f t="shared" si="2"/>
        <v>0</v>
      </c>
      <c r="Z19" s="25">
        <f t="shared" si="2"/>
        <v>0</v>
      </c>
      <c r="AA19" s="25">
        <f t="shared" si="2"/>
        <v>0</v>
      </c>
      <c r="AB19" s="25">
        <f t="shared" si="2"/>
        <v>0</v>
      </c>
      <c r="AC19" s="25">
        <f t="shared" si="2"/>
        <v>0</v>
      </c>
      <c r="AD19" s="25">
        <f t="shared" si="2"/>
        <v>0</v>
      </c>
    </row>
    <row r="20" spans="1:30" ht="37.5">
      <c r="A20" s="19"/>
      <c r="B20" s="26" t="s">
        <v>185</v>
      </c>
      <c r="C20" s="27" t="s">
        <v>186</v>
      </c>
      <c r="D20" s="28" t="s">
        <v>178</v>
      </c>
      <c r="E20" s="28" t="s">
        <v>197</v>
      </c>
      <c r="F20" s="28">
        <f t="shared" si="1"/>
        <v>0</v>
      </c>
      <c r="G20" s="28">
        <f t="shared" si="1"/>
        <v>0</v>
      </c>
      <c r="H20" s="28">
        <f t="shared" si="1"/>
        <v>0</v>
      </c>
      <c r="I20" s="28">
        <f t="shared" si="1"/>
        <v>0</v>
      </c>
      <c r="J20" s="28">
        <f t="shared" si="1"/>
        <v>0</v>
      </c>
      <c r="K20" s="28">
        <f t="shared" si="1"/>
        <v>0</v>
      </c>
      <c r="L20" s="28">
        <f t="shared" si="1"/>
        <v>0</v>
      </c>
      <c r="M20" s="28">
        <f t="shared" si="1"/>
        <v>0</v>
      </c>
      <c r="N20" s="28">
        <f t="shared" si="1"/>
        <v>0</v>
      </c>
      <c r="O20" s="28">
        <f t="shared" si="1"/>
        <v>0</v>
      </c>
      <c r="P20" s="28">
        <f t="shared" si="2"/>
        <v>0</v>
      </c>
      <c r="Q20" s="28">
        <f t="shared" si="2"/>
        <v>0</v>
      </c>
      <c r="R20" s="28">
        <f t="shared" si="2"/>
        <v>0</v>
      </c>
      <c r="S20" s="28">
        <f t="shared" si="2"/>
        <v>0</v>
      </c>
      <c r="T20" s="28">
        <f t="shared" si="2"/>
        <v>0</v>
      </c>
      <c r="U20" s="28">
        <f t="shared" si="2"/>
        <v>0</v>
      </c>
      <c r="V20" s="28">
        <f t="shared" si="2"/>
        <v>0</v>
      </c>
      <c r="W20" s="28">
        <f t="shared" si="2"/>
        <v>0</v>
      </c>
      <c r="X20" s="28">
        <f t="shared" si="2"/>
        <v>0</v>
      </c>
      <c r="Y20" s="28">
        <f t="shared" si="2"/>
        <v>0</v>
      </c>
      <c r="Z20" s="28">
        <f t="shared" si="2"/>
        <v>0</v>
      </c>
      <c r="AA20" s="28">
        <f t="shared" si="2"/>
        <v>0</v>
      </c>
      <c r="AB20" s="28">
        <f t="shared" si="2"/>
        <v>0</v>
      </c>
      <c r="AC20" s="28">
        <f t="shared" si="2"/>
        <v>0</v>
      </c>
      <c r="AD20" s="28">
        <f t="shared" si="2"/>
        <v>0</v>
      </c>
    </row>
    <row r="21" spans="1:30" ht="37.5">
      <c r="A21" s="19"/>
      <c r="B21" s="23" t="s">
        <v>187</v>
      </c>
      <c r="C21" s="24" t="s">
        <v>188</v>
      </c>
      <c r="D21" s="25" t="s">
        <v>178</v>
      </c>
      <c r="E21" s="25" t="s">
        <v>197</v>
      </c>
      <c r="F21" s="25">
        <f t="shared" si="1"/>
        <v>0</v>
      </c>
      <c r="G21" s="25">
        <f t="shared" si="1"/>
        <v>0</v>
      </c>
      <c r="H21" s="25">
        <f t="shared" si="1"/>
        <v>0</v>
      </c>
      <c r="I21" s="25">
        <f t="shared" si="1"/>
        <v>0</v>
      </c>
      <c r="J21" s="25">
        <f t="shared" si="1"/>
        <v>0</v>
      </c>
      <c r="K21" s="25">
        <f t="shared" si="1"/>
        <v>0</v>
      </c>
      <c r="L21" s="25">
        <f t="shared" si="1"/>
        <v>0</v>
      </c>
      <c r="M21" s="25">
        <f t="shared" si="1"/>
        <v>0</v>
      </c>
      <c r="N21" s="25">
        <f t="shared" si="1"/>
        <v>0</v>
      </c>
      <c r="O21" s="25">
        <f t="shared" si="1"/>
        <v>0</v>
      </c>
      <c r="P21" s="25">
        <f t="shared" si="2"/>
        <v>0</v>
      </c>
      <c r="Q21" s="25">
        <f t="shared" si="2"/>
        <v>0</v>
      </c>
      <c r="R21" s="25">
        <f t="shared" si="2"/>
        <v>0</v>
      </c>
      <c r="S21" s="25">
        <f t="shared" si="2"/>
        <v>0</v>
      </c>
      <c r="T21" s="25">
        <f t="shared" si="2"/>
        <v>0</v>
      </c>
      <c r="U21" s="25">
        <f t="shared" si="2"/>
        <v>0</v>
      </c>
      <c r="V21" s="25">
        <f t="shared" si="2"/>
        <v>0</v>
      </c>
      <c r="W21" s="25">
        <f t="shared" si="2"/>
        <v>0</v>
      </c>
      <c r="X21" s="25">
        <f t="shared" si="2"/>
        <v>0</v>
      </c>
      <c r="Y21" s="25">
        <f t="shared" si="2"/>
        <v>0</v>
      </c>
      <c r="Z21" s="25">
        <f t="shared" si="2"/>
        <v>0</v>
      </c>
      <c r="AA21" s="25">
        <f t="shared" si="2"/>
        <v>0</v>
      </c>
      <c r="AB21" s="25">
        <f t="shared" si="2"/>
        <v>0</v>
      </c>
      <c r="AC21" s="25">
        <f t="shared" si="2"/>
        <v>0</v>
      </c>
      <c r="AD21" s="25">
        <f t="shared" si="2"/>
        <v>0</v>
      </c>
    </row>
    <row r="22" spans="1:30" ht="18.75">
      <c r="A22" s="19"/>
      <c r="B22" s="26" t="s">
        <v>189</v>
      </c>
      <c r="C22" s="30" t="s">
        <v>190</v>
      </c>
      <c r="D22" s="28" t="s">
        <v>178</v>
      </c>
      <c r="E22" s="28" t="s">
        <v>197</v>
      </c>
      <c r="F22" s="28">
        <f t="shared" si="1"/>
        <v>0</v>
      </c>
      <c r="G22" s="28">
        <f t="shared" si="1"/>
        <v>0</v>
      </c>
      <c r="H22" s="28">
        <f t="shared" si="1"/>
        <v>0</v>
      </c>
      <c r="I22" s="28">
        <f t="shared" si="1"/>
        <v>0</v>
      </c>
      <c r="J22" s="28">
        <f t="shared" si="1"/>
        <v>0</v>
      </c>
      <c r="K22" s="28">
        <f t="shared" si="1"/>
        <v>0</v>
      </c>
      <c r="L22" s="28">
        <f t="shared" si="1"/>
        <v>0</v>
      </c>
      <c r="M22" s="28">
        <f t="shared" si="1"/>
        <v>0</v>
      </c>
      <c r="N22" s="28">
        <f t="shared" si="1"/>
        <v>0</v>
      </c>
      <c r="O22" s="28">
        <f t="shared" si="1"/>
        <v>0</v>
      </c>
      <c r="P22" s="28">
        <f t="shared" si="2"/>
        <v>0</v>
      </c>
      <c r="Q22" s="28">
        <f t="shared" si="2"/>
        <v>0</v>
      </c>
      <c r="R22" s="28">
        <f t="shared" si="2"/>
        <v>0</v>
      </c>
      <c r="S22" s="28">
        <f t="shared" si="2"/>
        <v>0</v>
      </c>
      <c r="T22" s="28">
        <f t="shared" si="2"/>
        <v>0</v>
      </c>
      <c r="U22" s="28">
        <f t="shared" si="2"/>
        <v>0</v>
      </c>
      <c r="V22" s="28">
        <f t="shared" si="2"/>
        <v>0</v>
      </c>
      <c r="W22" s="28">
        <f t="shared" si="2"/>
        <v>0</v>
      </c>
      <c r="X22" s="28">
        <f t="shared" si="2"/>
        <v>0</v>
      </c>
      <c r="Y22" s="28">
        <f t="shared" si="2"/>
        <v>0</v>
      </c>
      <c r="Z22" s="28">
        <f t="shared" si="2"/>
        <v>0</v>
      </c>
      <c r="AA22" s="28">
        <f t="shared" si="2"/>
        <v>0</v>
      </c>
      <c r="AB22" s="28">
        <f t="shared" si="2"/>
        <v>0</v>
      </c>
      <c r="AC22" s="28">
        <f t="shared" si="2"/>
        <v>0</v>
      </c>
      <c r="AD22" s="28">
        <f t="shared" si="2"/>
        <v>0</v>
      </c>
    </row>
    <row r="23" spans="1:30" ht="18.75" hidden="1">
      <c r="A23" s="19"/>
      <c r="B23" s="31"/>
      <c r="C23" s="32"/>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row>
    <row r="24" spans="1:30" ht="18.75">
      <c r="A24" s="19"/>
      <c r="B24" s="34" t="s">
        <v>191</v>
      </c>
      <c r="C24" s="35" t="s">
        <v>192</v>
      </c>
      <c r="D24" s="36" t="s">
        <v>178</v>
      </c>
      <c r="E24" s="36">
        <f t="shared" ref="E24:AD24" si="3">SUM(E25,E78,E142,E161,E165,E169)</f>
        <v>0</v>
      </c>
      <c r="F24" s="36">
        <f t="shared" si="3"/>
        <v>0</v>
      </c>
      <c r="G24" s="36">
        <f t="shared" si="3"/>
        <v>0</v>
      </c>
      <c r="H24" s="36">
        <f t="shared" si="3"/>
        <v>0</v>
      </c>
      <c r="I24" s="36">
        <f t="shared" si="3"/>
        <v>0</v>
      </c>
      <c r="J24" s="36">
        <f t="shared" si="3"/>
        <v>0</v>
      </c>
      <c r="K24" s="36">
        <f t="shared" si="3"/>
        <v>0</v>
      </c>
      <c r="L24" s="36">
        <f t="shared" si="3"/>
        <v>0</v>
      </c>
      <c r="M24" s="36">
        <f t="shared" si="3"/>
        <v>0</v>
      </c>
      <c r="N24" s="36">
        <f t="shared" si="3"/>
        <v>0</v>
      </c>
      <c r="O24" s="36">
        <f t="shared" si="3"/>
        <v>0</v>
      </c>
      <c r="P24" s="36">
        <f t="shared" si="3"/>
        <v>0</v>
      </c>
      <c r="Q24" s="36">
        <f t="shared" si="3"/>
        <v>0</v>
      </c>
      <c r="R24" s="36">
        <f t="shared" si="3"/>
        <v>0</v>
      </c>
      <c r="S24" s="36">
        <f t="shared" si="3"/>
        <v>0</v>
      </c>
      <c r="T24" s="36">
        <f t="shared" si="3"/>
        <v>0</v>
      </c>
      <c r="U24" s="36">
        <f t="shared" si="3"/>
        <v>0</v>
      </c>
      <c r="V24" s="36">
        <f t="shared" si="3"/>
        <v>0</v>
      </c>
      <c r="W24" s="36">
        <f t="shared" si="3"/>
        <v>0</v>
      </c>
      <c r="X24" s="36">
        <f t="shared" si="3"/>
        <v>0</v>
      </c>
      <c r="Y24" s="36">
        <f t="shared" si="3"/>
        <v>0</v>
      </c>
      <c r="Z24" s="36">
        <f t="shared" si="3"/>
        <v>0</v>
      </c>
      <c r="AA24" s="36">
        <f t="shared" si="3"/>
        <v>0</v>
      </c>
      <c r="AB24" s="36">
        <f t="shared" si="3"/>
        <v>0</v>
      </c>
      <c r="AC24" s="36">
        <f t="shared" si="3"/>
        <v>0</v>
      </c>
      <c r="AD24" s="36">
        <f t="shared" si="3"/>
        <v>0</v>
      </c>
    </row>
    <row r="25" spans="1:30" ht="37.5">
      <c r="A25" s="19"/>
      <c r="B25" s="23" t="s">
        <v>193</v>
      </c>
      <c r="C25" s="24" t="s">
        <v>194</v>
      </c>
      <c r="D25" s="25" t="s">
        <v>178</v>
      </c>
      <c r="E25" s="25">
        <f t="shared" ref="E25:AD25" si="4">SUM(E26,E33,E42,E69)</f>
        <v>0</v>
      </c>
      <c r="F25" s="25">
        <f t="shared" si="4"/>
        <v>0</v>
      </c>
      <c r="G25" s="25">
        <f t="shared" si="4"/>
        <v>0</v>
      </c>
      <c r="H25" s="25">
        <f t="shared" si="4"/>
        <v>0</v>
      </c>
      <c r="I25" s="25">
        <f t="shared" si="4"/>
        <v>0</v>
      </c>
      <c r="J25" s="25">
        <f t="shared" si="4"/>
        <v>0</v>
      </c>
      <c r="K25" s="25">
        <f t="shared" si="4"/>
        <v>0</v>
      </c>
      <c r="L25" s="25">
        <f t="shared" si="4"/>
        <v>0</v>
      </c>
      <c r="M25" s="25">
        <f t="shared" si="4"/>
        <v>0</v>
      </c>
      <c r="N25" s="25">
        <f t="shared" si="4"/>
        <v>0</v>
      </c>
      <c r="O25" s="25">
        <f t="shared" si="4"/>
        <v>0</v>
      </c>
      <c r="P25" s="25">
        <f t="shared" si="4"/>
        <v>0</v>
      </c>
      <c r="Q25" s="25">
        <f t="shared" si="4"/>
        <v>0</v>
      </c>
      <c r="R25" s="25">
        <f t="shared" si="4"/>
        <v>0</v>
      </c>
      <c r="S25" s="25">
        <f t="shared" si="4"/>
        <v>0</v>
      </c>
      <c r="T25" s="25">
        <f t="shared" si="4"/>
        <v>0</v>
      </c>
      <c r="U25" s="25">
        <f t="shared" si="4"/>
        <v>0</v>
      </c>
      <c r="V25" s="25">
        <f t="shared" si="4"/>
        <v>0</v>
      </c>
      <c r="W25" s="25">
        <f t="shared" si="4"/>
        <v>0</v>
      </c>
      <c r="X25" s="25">
        <f t="shared" si="4"/>
        <v>0</v>
      </c>
      <c r="Y25" s="25">
        <f t="shared" si="4"/>
        <v>0</v>
      </c>
      <c r="Z25" s="25">
        <f t="shared" si="4"/>
        <v>0</v>
      </c>
      <c r="AA25" s="25">
        <f t="shared" si="4"/>
        <v>0</v>
      </c>
      <c r="AB25" s="25">
        <f t="shared" si="4"/>
        <v>0</v>
      </c>
      <c r="AC25" s="25">
        <f t="shared" si="4"/>
        <v>0</v>
      </c>
      <c r="AD25" s="25">
        <f t="shared" si="4"/>
        <v>0</v>
      </c>
    </row>
    <row r="26" spans="1:30" ht="56.25">
      <c r="A26" s="19"/>
      <c r="B26" s="37" t="s">
        <v>195</v>
      </c>
      <c r="C26" s="38" t="s">
        <v>196</v>
      </c>
      <c r="D26" s="39" t="s">
        <v>178</v>
      </c>
      <c r="E26" s="39" t="s">
        <v>197</v>
      </c>
      <c r="F26" s="39" t="s">
        <v>197</v>
      </c>
      <c r="G26" s="39" t="s">
        <v>197</v>
      </c>
      <c r="H26" s="39" t="s">
        <v>197</v>
      </c>
      <c r="I26" s="39" t="s">
        <v>197</v>
      </c>
      <c r="J26" s="39" t="s">
        <v>197</v>
      </c>
      <c r="K26" s="39" t="s">
        <v>197</v>
      </c>
      <c r="L26" s="39" t="s">
        <v>197</v>
      </c>
      <c r="M26" s="39" t="s">
        <v>197</v>
      </c>
      <c r="N26" s="39" t="s">
        <v>197</v>
      </c>
      <c r="O26" s="39" t="s">
        <v>197</v>
      </c>
      <c r="P26" s="39" t="s">
        <v>197</v>
      </c>
      <c r="Q26" s="39" t="s">
        <v>197</v>
      </c>
      <c r="R26" s="39" t="s">
        <v>197</v>
      </c>
      <c r="S26" s="39" t="s">
        <v>197</v>
      </c>
      <c r="T26" s="39" t="s">
        <v>197</v>
      </c>
      <c r="U26" s="39" t="s">
        <v>197</v>
      </c>
      <c r="V26" s="39" t="s">
        <v>197</v>
      </c>
      <c r="W26" s="39" t="s">
        <v>197</v>
      </c>
      <c r="X26" s="39" t="s">
        <v>197</v>
      </c>
      <c r="Y26" s="39" t="s">
        <v>197</v>
      </c>
      <c r="Z26" s="39" t="s">
        <v>197</v>
      </c>
      <c r="AA26" s="39" t="s">
        <v>197</v>
      </c>
      <c r="AB26" s="39" t="s">
        <v>197</v>
      </c>
      <c r="AC26" s="39" t="s">
        <v>197</v>
      </c>
      <c r="AD26" s="39" t="s">
        <v>197</v>
      </c>
    </row>
    <row r="27" spans="1:30" ht="75">
      <c r="A27" s="19"/>
      <c r="B27" s="31" t="s">
        <v>198</v>
      </c>
      <c r="C27" s="32" t="s">
        <v>199</v>
      </c>
      <c r="D27" s="33" t="s">
        <v>178</v>
      </c>
      <c r="E27" s="33" t="s">
        <v>197</v>
      </c>
      <c r="F27" s="33" t="s">
        <v>197</v>
      </c>
      <c r="G27" s="33" t="s">
        <v>197</v>
      </c>
      <c r="H27" s="33" t="s">
        <v>197</v>
      </c>
      <c r="I27" s="33" t="s">
        <v>197</v>
      </c>
      <c r="J27" s="33" t="s">
        <v>197</v>
      </c>
      <c r="K27" s="33" t="s">
        <v>197</v>
      </c>
      <c r="L27" s="33" t="s">
        <v>197</v>
      </c>
      <c r="M27" s="33" t="s">
        <v>197</v>
      </c>
      <c r="N27" s="33" t="s">
        <v>197</v>
      </c>
      <c r="O27" s="33" t="s">
        <v>197</v>
      </c>
      <c r="P27" s="33" t="s">
        <v>197</v>
      </c>
      <c r="Q27" s="33" t="s">
        <v>197</v>
      </c>
      <c r="R27" s="33" t="s">
        <v>197</v>
      </c>
      <c r="S27" s="33" t="s">
        <v>197</v>
      </c>
      <c r="T27" s="33" t="s">
        <v>197</v>
      </c>
      <c r="U27" s="33" t="s">
        <v>197</v>
      </c>
      <c r="V27" s="33" t="s">
        <v>197</v>
      </c>
      <c r="W27" s="33" t="s">
        <v>197</v>
      </c>
      <c r="X27" s="33" t="s">
        <v>197</v>
      </c>
      <c r="Y27" s="33" t="s">
        <v>197</v>
      </c>
      <c r="Z27" s="33" t="s">
        <v>197</v>
      </c>
      <c r="AA27" s="33" t="s">
        <v>197</v>
      </c>
      <c r="AB27" s="33" t="s">
        <v>197</v>
      </c>
      <c r="AC27" s="33" t="s">
        <v>197</v>
      </c>
      <c r="AD27" s="33" t="s">
        <v>197</v>
      </c>
    </row>
    <row r="28" spans="1:30" ht="75">
      <c r="A28" s="19"/>
      <c r="B28" s="31" t="s">
        <v>200</v>
      </c>
      <c r="C28" s="32" t="s">
        <v>201</v>
      </c>
      <c r="D28" s="33" t="s">
        <v>178</v>
      </c>
      <c r="E28" s="33" t="s">
        <v>197</v>
      </c>
      <c r="F28" s="33" t="s">
        <v>197</v>
      </c>
      <c r="G28" s="33" t="s">
        <v>197</v>
      </c>
      <c r="H28" s="33" t="s">
        <v>197</v>
      </c>
      <c r="I28" s="33" t="s">
        <v>197</v>
      </c>
      <c r="J28" s="33" t="s">
        <v>197</v>
      </c>
      <c r="K28" s="33" t="s">
        <v>197</v>
      </c>
      <c r="L28" s="33" t="s">
        <v>197</v>
      </c>
      <c r="M28" s="33" t="s">
        <v>197</v>
      </c>
      <c r="N28" s="33" t="s">
        <v>197</v>
      </c>
      <c r="O28" s="33" t="s">
        <v>197</v>
      </c>
      <c r="P28" s="33" t="s">
        <v>197</v>
      </c>
      <c r="Q28" s="33" t="s">
        <v>197</v>
      </c>
      <c r="R28" s="33" t="s">
        <v>197</v>
      </c>
      <c r="S28" s="33" t="s">
        <v>197</v>
      </c>
      <c r="T28" s="33" t="s">
        <v>197</v>
      </c>
      <c r="U28" s="33" t="s">
        <v>197</v>
      </c>
      <c r="V28" s="33" t="s">
        <v>197</v>
      </c>
      <c r="W28" s="33" t="s">
        <v>197</v>
      </c>
      <c r="X28" s="33" t="s">
        <v>197</v>
      </c>
      <c r="Y28" s="33" t="s">
        <v>197</v>
      </c>
      <c r="Z28" s="33" t="s">
        <v>197</v>
      </c>
      <c r="AA28" s="33" t="s">
        <v>197</v>
      </c>
      <c r="AB28" s="33" t="s">
        <v>197</v>
      </c>
      <c r="AC28" s="33" t="s">
        <v>197</v>
      </c>
      <c r="AD28" s="33" t="s">
        <v>197</v>
      </c>
    </row>
    <row r="29" spans="1:30" ht="56.25">
      <c r="A29" s="19"/>
      <c r="B29" s="31" t="s">
        <v>202</v>
      </c>
      <c r="C29" s="32" t="s">
        <v>203</v>
      </c>
      <c r="D29" s="33" t="s">
        <v>178</v>
      </c>
      <c r="E29" s="33" t="s">
        <v>197</v>
      </c>
      <c r="F29" s="33" t="s">
        <v>197</v>
      </c>
      <c r="G29" s="33" t="s">
        <v>197</v>
      </c>
      <c r="H29" s="33" t="s">
        <v>197</v>
      </c>
      <c r="I29" s="33" t="s">
        <v>197</v>
      </c>
      <c r="J29" s="33" t="s">
        <v>197</v>
      </c>
      <c r="K29" s="33" t="s">
        <v>197</v>
      </c>
      <c r="L29" s="33" t="s">
        <v>197</v>
      </c>
      <c r="M29" s="33" t="s">
        <v>197</v>
      </c>
      <c r="N29" s="33" t="s">
        <v>197</v>
      </c>
      <c r="O29" s="33" t="s">
        <v>197</v>
      </c>
      <c r="P29" s="33" t="s">
        <v>197</v>
      </c>
      <c r="Q29" s="33" t="s">
        <v>197</v>
      </c>
      <c r="R29" s="33" t="s">
        <v>197</v>
      </c>
      <c r="S29" s="33" t="s">
        <v>197</v>
      </c>
      <c r="T29" s="33" t="s">
        <v>197</v>
      </c>
      <c r="U29" s="33" t="s">
        <v>197</v>
      </c>
      <c r="V29" s="33" t="s">
        <v>197</v>
      </c>
      <c r="W29" s="33" t="s">
        <v>197</v>
      </c>
      <c r="X29" s="33" t="s">
        <v>197</v>
      </c>
      <c r="Y29" s="33" t="s">
        <v>197</v>
      </c>
      <c r="Z29" s="33" t="s">
        <v>197</v>
      </c>
      <c r="AA29" s="33" t="s">
        <v>197</v>
      </c>
      <c r="AB29" s="33" t="s">
        <v>197</v>
      </c>
      <c r="AC29" s="33" t="s">
        <v>197</v>
      </c>
      <c r="AD29" s="33" t="s">
        <v>197</v>
      </c>
    </row>
    <row r="30" spans="1:30" ht="18.75" hidden="1">
      <c r="A30" s="23" t="s">
        <v>179</v>
      </c>
      <c r="B30" s="31" t="s">
        <v>202</v>
      </c>
      <c r="C30" s="40" t="s">
        <v>204</v>
      </c>
      <c r="D30" s="33"/>
      <c r="E30" s="33" t="s">
        <v>197</v>
      </c>
      <c r="F30" s="33" t="s">
        <v>197</v>
      </c>
      <c r="G30" s="33" t="s">
        <v>197</v>
      </c>
      <c r="H30" s="33" t="s">
        <v>197</v>
      </c>
      <c r="I30" s="33" t="s">
        <v>197</v>
      </c>
      <c r="J30" s="33" t="s">
        <v>197</v>
      </c>
      <c r="K30" s="33" t="s">
        <v>197</v>
      </c>
      <c r="L30" s="33" t="s">
        <v>197</v>
      </c>
      <c r="M30" s="33" t="s">
        <v>197</v>
      </c>
      <c r="N30" s="33" t="s">
        <v>197</v>
      </c>
      <c r="O30" s="33" t="s">
        <v>197</v>
      </c>
      <c r="P30" s="33" t="s">
        <v>197</v>
      </c>
      <c r="Q30" s="33" t="s">
        <v>197</v>
      </c>
      <c r="R30" s="33" t="s">
        <v>197</v>
      </c>
      <c r="S30" s="33" t="s">
        <v>197</v>
      </c>
      <c r="T30" s="33" t="s">
        <v>197</v>
      </c>
      <c r="U30" s="33" t="s">
        <v>197</v>
      </c>
      <c r="V30" s="33" t="s">
        <v>197</v>
      </c>
      <c r="W30" s="33" t="s">
        <v>197</v>
      </c>
      <c r="X30" s="33" t="s">
        <v>197</v>
      </c>
      <c r="Y30" s="33" t="s">
        <v>197</v>
      </c>
      <c r="Z30" s="33" t="s">
        <v>197</v>
      </c>
      <c r="AA30" s="33" t="s">
        <v>197</v>
      </c>
      <c r="AB30" s="33" t="s">
        <v>197</v>
      </c>
      <c r="AC30" s="33" t="s">
        <v>197</v>
      </c>
      <c r="AD30" s="33" t="s">
        <v>197</v>
      </c>
    </row>
    <row r="31" spans="1:30" ht="18.75" hidden="1">
      <c r="A31" s="23" t="s">
        <v>179</v>
      </c>
      <c r="B31" s="31" t="s">
        <v>202</v>
      </c>
      <c r="C31" s="40" t="s">
        <v>204</v>
      </c>
      <c r="D31" s="33"/>
      <c r="E31" s="33" t="s">
        <v>197</v>
      </c>
      <c r="F31" s="33" t="s">
        <v>197</v>
      </c>
      <c r="G31" s="33" t="s">
        <v>197</v>
      </c>
      <c r="H31" s="33" t="s">
        <v>197</v>
      </c>
      <c r="I31" s="33" t="s">
        <v>197</v>
      </c>
      <c r="J31" s="33" t="s">
        <v>197</v>
      </c>
      <c r="K31" s="33" t="s">
        <v>197</v>
      </c>
      <c r="L31" s="33" t="s">
        <v>197</v>
      </c>
      <c r="M31" s="33" t="s">
        <v>197</v>
      </c>
      <c r="N31" s="33" t="s">
        <v>197</v>
      </c>
      <c r="O31" s="33" t="s">
        <v>197</v>
      </c>
      <c r="P31" s="33" t="s">
        <v>197</v>
      </c>
      <c r="Q31" s="33" t="s">
        <v>197</v>
      </c>
      <c r="R31" s="33" t="s">
        <v>197</v>
      </c>
      <c r="S31" s="33" t="s">
        <v>197</v>
      </c>
      <c r="T31" s="33" t="s">
        <v>197</v>
      </c>
      <c r="U31" s="33" t="s">
        <v>197</v>
      </c>
      <c r="V31" s="33" t="s">
        <v>197</v>
      </c>
      <c r="W31" s="33" t="s">
        <v>197</v>
      </c>
      <c r="X31" s="33" t="s">
        <v>197</v>
      </c>
      <c r="Y31" s="33" t="s">
        <v>197</v>
      </c>
      <c r="Z31" s="33" t="s">
        <v>197</v>
      </c>
      <c r="AA31" s="33" t="s">
        <v>197</v>
      </c>
      <c r="AB31" s="33" t="s">
        <v>197</v>
      </c>
      <c r="AC31" s="33" t="s">
        <v>197</v>
      </c>
      <c r="AD31" s="33" t="s">
        <v>197</v>
      </c>
    </row>
    <row r="32" spans="1:30" ht="18.75" hidden="1">
      <c r="A32" s="23" t="s">
        <v>179</v>
      </c>
      <c r="B32" s="31" t="s">
        <v>205</v>
      </c>
      <c r="C32" s="32" t="s">
        <v>205</v>
      </c>
      <c r="D32" s="33"/>
      <c r="E32" s="33" t="s">
        <v>197</v>
      </c>
      <c r="F32" s="33" t="s">
        <v>197</v>
      </c>
      <c r="G32" s="33" t="s">
        <v>197</v>
      </c>
      <c r="H32" s="33" t="s">
        <v>197</v>
      </c>
      <c r="I32" s="33" t="s">
        <v>197</v>
      </c>
      <c r="J32" s="33" t="s">
        <v>197</v>
      </c>
      <c r="K32" s="33" t="s">
        <v>197</v>
      </c>
      <c r="L32" s="33" t="s">
        <v>197</v>
      </c>
      <c r="M32" s="33" t="s">
        <v>197</v>
      </c>
      <c r="N32" s="33" t="s">
        <v>197</v>
      </c>
      <c r="O32" s="33" t="s">
        <v>197</v>
      </c>
      <c r="P32" s="33" t="s">
        <v>197</v>
      </c>
      <c r="Q32" s="33" t="s">
        <v>197</v>
      </c>
      <c r="R32" s="33" t="s">
        <v>197</v>
      </c>
      <c r="S32" s="33" t="s">
        <v>197</v>
      </c>
      <c r="T32" s="33" t="s">
        <v>197</v>
      </c>
      <c r="U32" s="33" t="s">
        <v>197</v>
      </c>
      <c r="V32" s="33" t="s">
        <v>197</v>
      </c>
      <c r="W32" s="33" t="s">
        <v>197</v>
      </c>
      <c r="X32" s="33" t="s">
        <v>197</v>
      </c>
      <c r="Y32" s="33" t="s">
        <v>197</v>
      </c>
      <c r="Z32" s="33" t="s">
        <v>197</v>
      </c>
      <c r="AA32" s="33" t="s">
        <v>197</v>
      </c>
      <c r="AB32" s="33" t="s">
        <v>197</v>
      </c>
      <c r="AC32" s="33" t="s">
        <v>197</v>
      </c>
      <c r="AD32" s="33" t="s">
        <v>197</v>
      </c>
    </row>
    <row r="33" spans="1:30" ht="56.25">
      <c r="A33" s="19"/>
      <c r="B33" s="37" t="s">
        <v>206</v>
      </c>
      <c r="C33" s="38" t="s">
        <v>207</v>
      </c>
      <c r="D33" s="39" t="s">
        <v>178</v>
      </c>
      <c r="E33" s="39" t="s">
        <v>197</v>
      </c>
      <c r="F33" s="39" t="s">
        <v>197</v>
      </c>
      <c r="G33" s="39" t="s">
        <v>197</v>
      </c>
      <c r="H33" s="39" t="s">
        <v>197</v>
      </c>
      <c r="I33" s="39" t="s">
        <v>197</v>
      </c>
      <c r="J33" s="39" t="s">
        <v>197</v>
      </c>
      <c r="K33" s="39" t="s">
        <v>197</v>
      </c>
      <c r="L33" s="39" t="s">
        <v>197</v>
      </c>
      <c r="M33" s="39" t="s">
        <v>197</v>
      </c>
      <c r="N33" s="39" t="s">
        <v>197</v>
      </c>
      <c r="O33" s="39" t="s">
        <v>197</v>
      </c>
      <c r="P33" s="39" t="s">
        <v>197</v>
      </c>
      <c r="Q33" s="39" t="s">
        <v>197</v>
      </c>
      <c r="R33" s="39" t="s">
        <v>197</v>
      </c>
      <c r="S33" s="39" t="s">
        <v>197</v>
      </c>
      <c r="T33" s="39" t="s">
        <v>197</v>
      </c>
      <c r="U33" s="39" t="s">
        <v>197</v>
      </c>
      <c r="V33" s="39" t="s">
        <v>197</v>
      </c>
      <c r="W33" s="39" t="s">
        <v>197</v>
      </c>
      <c r="X33" s="39" t="s">
        <v>197</v>
      </c>
      <c r="Y33" s="39" t="s">
        <v>197</v>
      </c>
      <c r="Z33" s="39" t="s">
        <v>197</v>
      </c>
      <c r="AA33" s="39" t="s">
        <v>197</v>
      </c>
      <c r="AB33" s="39" t="s">
        <v>197</v>
      </c>
      <c r="AC33" s="39" t="s">
        <v>197</v>
      </c>
      <c r="AD33" s="39" t="s">
        <v>197</v>
      </c>
    </row>
    <row r="34" spans="1:30" ht="75">
      <c r="A34" s="19"/>
      <c r="B34" s="31" t="s">
        <v>208</v>
      </c>
      <c r="C34" s="32" t="s">
        <v>209</v>
      </c>
      <c r="D34" s="33" t="s">
        <v>178</v>
      </c>
      <c r="E34" s="33" t="s">
        <v>197</v>
      </c>
      <c r="F34" s="33" t="s">
        <v>197</v>
      </c>
      <c r="G34" s="33" t="s">
        <v>197</v>
      </c>
      <c r="H34" s="33" t="s">
        <v>197</v>
      </c>
      <c r="I34" s="33" t="s">
        <v>197</v>
      </c>
      <c r="J34" s="33" t="s">
        <v>197</v>
      </c>
      <c r="K34" s="33" t="s">
        <v>197</v>
      </c>
      <c r="L34" s="33" t="s">
        <v>197</v>
      </c>
      <c r="M34" s="33" t="s">
        <v>197</v>
      </c>
      <c r="N34" s="33" t="s">
        <v>197</v>
      </c>
      <c r="O34" s="33" t="s">
        <v>197</v>
      </c>
      <c r="P34" s="33" t="s">
        <v>197</v>
      </c>
      <c r="Q34" s="33" t="s">
        <v>197</v>
      </c>
      <c r="R34" s="33" t="s">
        <v>197</v>
      </c>
      <c r="S34" s="33" t="s">
        <v>197</v>
      </c>
      <c r="T34" s="33" t="s">
        <v>197</v>
      </c>
      <c r="U34" s="33" t="s">
        <v>197</v>
      </c>
      <c r="V34" s="33" t="s">
        <v>197</v>
      </c>
      <c r="W34" s="33" t="s">
        <v>197</v>
      </c>
      <c r="X34" s="33" t="s">
        <v>197</v>
      </c>
      <c r="Y34" s="33" t="s">
        <v>197</v>
      </c>
      <c r="Z34" s="33" t="s">
        <v>197</v>
      </c>
      <c r="AA34" s="33" t="s">
        <v>197</v>
      </c>
      <c r="AB34" s="33" t="s">
        <v>197</v>
      </c>
      <c r="AC34" s="33" t="s">
        <v>197</v>
      </c>
      <c r="AD34" s="33" t="s">
        <v>197</v>
      </c>
    </row>
    <row r="35" spans="1:30" ht="18.75" hidden="1">
      <c r="A35" s="23" t="s">
        <v>179</v>
      </c>
      <c r="B35" s="31" t="s">
        <v>208</v>
      </c>
      <c r="C35" s="40" t="s">
        <v>204</v>
      </c>
      <c r="D35" s="33"/>
      <c r="E35" s="33" t="s">
        <v>197</v>
      </c>
      <c r="F35" s="33" t="s">
        <v>197</v>
      </c>
      <c r="G35" s="33" t="s">
        <v>197</v>
      </c>
      <c r="H35" s="33" t="s">
        <v>197</v>
      </c>
      <c r="I35" s="33" t="s">
        <v>197</v>
      </c>
      <c r="J35" s="33" t="s">
        <v>197</v>
      </c>
      <c r="K35" s="33" t="s">
        <v>197</v>
      </c>
      <c r="L35" s="33" t="s">
        <v>197</v>
      </c>
      <c r="M35" s="33" t="s">
        <v>197</v>
      </c>
      <c r="N35" s="33" t="s">
        <v>197</v>
      </c>
      <c r="O35" s="33" t="s">
        <v>197</v>
      </c>
      <c r="P35" s="33" t="s">
        <v>197</v>
      </c>
      <c r="Q35" s="33" t="s">
        <v>197</v>
      </c>
      <c r="R35" s="33" t="s">
        <v>197</v>
      </c>
      <c r="S35" s="33" t="s">
        <v>197</v>
      </c>
      <c r="T35" s="33" t="s">
        <v>197</v>
      </c>
      <c r="U35" s="33" t="s">
        <v>197</v>
      </c>
      <c r="V35" s="33" t="s">
        <v>197</v>
      </c>
      <c r="W35" s="33" t="s">
        <v>197</v>
      </c>
      <c r="X35" s="33" t="s">
        <v>197</v>
      </c>
      <c r="Y35" s="33" t="s">
        <v>197</v>
      </c>
      <c r="Z35" s="33" t="s">
        <v>197</v>
      </c>
      <c r="AA35" s="33" t="s">
        <v>197</v>
      </c>
      <c r="AB35" s="33" t="s">
        <v>197</v>
      </c>
      <c r="AC35" s="33" t="s">
        <v>197</v>
      </c>
      <c r="AD35" s="33" t="s">
        <v>197</v>
      </c>
    </row>
    <row r="36" spans="1:30" ht="18.75" hidden="1">
      <c r="A36" s="23" t="s">
        <v>179</v>
      </c>
      <c r="B36" s="31" t="s">
        <v>208</v>
      </c>
      <c r="C36" s="40" t="s">
        <v>204</v>
      </c>
      <c r="D36" s="33"/>
      <c r="E36" s="33" t="s">
        <v>197</v>
      </c>
      <c r="F36" s="33" t="s">
        <v>197</v>
      </c>
      <c r="G36" s="33" t="s">
        <v>197</v>
      </c>
      <c r="H36" s="33" t="s">
        <v>197</v>
      </c>
      <c r="I36" s="33" t="s">
        <v>197</v>
      </c>
      <c r="J36" s="33" t="s">
        <v>197</v>
      </c>
      <c r="K36" s="33" t="s">
        <v>197</v>
      </c>
      <c r="L36" s="33" t="s">
        <v>197</v>
      </c>
      <c r="M36" s="33" t="s">
        <v>197</v>
      </c>
      <c r="N36" s="33" t="s">
        <v>197</v>
      </c>
      <c r="O36" s="33" t="s">
        <v>197</v>
      </c>
      <c r="P36" s="33" t="s">
        <v>197</v>
      </c>
      <c r="Q36" s="33" t="s">
        <v>197</v>
      </c>
      <c r="R36" s="33" t="s">
        <v>197</v>
      </c>
      <c r="S36" s="33" t="s">
        <v>197</v>
      </c>
      <c r="T36" s="33" t="s">
        <v>197</v>
      </c>
      <c r="U36" s="33" t="s">
        <v>197</v>
      </c>
      <c r="V36" s="33" t="s">
        <v>197</v>
      </c>
      <c r="W36" s="33" t="s">
        <v>197</v>
      </c>
      <c r="X36" s="33" t="s">
        <v>197</v>
      </c>
      <c r="Y36" s="33" t="s">
        <v>197</v>
      </c>
      <c r="Z36" s="33" t="s">
        <v>197</v>
      </c>
      <c r="AA36" s="33" t="s">
        <v>197</v>
      </c>
      <c r="AB36" s="33" t="s">
        <v>197</v>
      </c>
      <c r="AC36" s="33" t="s">
        <v>197</v>
      </c>
      <c r="AD36" s="33" t="s">
        <v>197</v>
      </c>
    </row>
    <row r="37" spans="1:30" ht="18.75" hidden="1">
      <c r="A37" s="23" t="s">
        <v>179</v>
      </c>
      <c r="B37" s="31" t="s">
        <v>205</v>
      </c>
      <c r="C37" s="32" t="s">
        <v>205</v>
      </c>
      <c r="D37" s="33"/>
      <c r="E37" s="33" t="s">
        <v>197</v>
      </c>
      <c r="F37" s="33" t="s">
        <v>197</v>
      </c>
      <c r="G37" s="33" t="s">
        <v>197</v>
      </c>
      <c r="H37" s="33" t="s">
        <v>197</v>
      </c>
      <c r="I37" s="33" t="s">
        <v>197</v>
      </c>
      <c r="J37" s="33" t="s">
        <v>197</v>
      </c>
      <c r="K37" s="33" t="s">
        <v>197</v>
      </c>
      <c r="L37" s="33" t="s">
        <v>197</v>
      </c>
      <c r="M37" s="33" t="s">
        <v>197</v>
      </c>
      <c r="N37" s="33" t="s">
        <v>197</v>
      </c>
      <c r="O37" s="33" t="s">
        <v>197</v>
      </c>
      <c r="P37" s="33" t="s">
        <v>197</v>
      </c>
      <c r="Q37" s="33" t="s">
        <v>197</v>
      </c>
      <c r="R37" s="33" t="s">
        <v>197</v>
      </c>
      <c r="S37" s="33" t="s">
        <v>197</v>
      </c>
      <c r="T37" s="33" t="s">
        <v>197</v>
      </c>
      <c r="U37" s="33" t="s">
        <v>197</v>
      </c>
      <c r="V37" s="33" t="s">
        <v>197</v>
      </c>
      <c r="W37" s="33" t="s">
        <v>197</v>
      </c>
      <c r="X37" s="33" t="s">
        <v>197</v>
      </c>
      <c r="Y37" s="33" t="s">
        <v>197</v>
      </c>
      <c r="Z37" s="33" t="s">
        <v>197</v>
      </c>
      <c r="AA37" s="33" t="s">
        <v>197</v>
      </c>
      <c r="AB37" s="33" t="s">
        <v>197</v>
      </c>
      <c r="AC37" s="33" t="s">
        <v>197</v>
      </c>
      <c r="AD37" s="33" t="s">
        <v>197</v>
      </c>
    </row>
    <row r="38" spans="1:30" ht="56.25">
      <c r="A38" s="19"/>
      <c r="B38" s="31" t="s">
        <v>210</v>
      </c>
      <c r="C38" s="32" t="s">
        <v>211</v>
      </c>
      <c r="D38" s="33" t="s">
        <v>178</v>
      </c>
      <c r="E38" s="33" t="s">
        <v>197</v>
      </c>
      <c r="F38" s="33" t="s">
        <v>197</v>
      </c>
      <c r="G38" s="33" t="s">
        <v>197</v>
      </c>
      <c r="H38" s="33" t="s">
        <v>197</v>
      </c>
      <c r="I38" s="33" t="s">
        <v>197</v>
      </c>
      <c r="J38" s="33" t="s">
        <v>197</v>
      </c>
      <c r="K38" s="33" t="s">
        <v>197</v>
      </c>
      <c r="L38" s="33" t="s">
        <v>197</v>
      </c>
      <c r="M38" s="33" t="s">
        <v>197</v>
      </c>
      <c r="N38" s="33" t="s">
        <v>197</v>
      </c>
      <c r="O38" s="33" t="s">
        <v>197</v>
      </c>
      <c r="P38" s="33" t="s">
        <v>197</v>
      </c>
      <c r="Q38" s="33" t="s">
        <v>197</v>
      </c>
      <c r="R38" s="33" t="s">
        <v>197</v>
      </c>
      <c r="S38" s="33" t="s">
        <v>197</v>
      </c>
      <c r="T38" s="33" t="s">
        <v>197</v>
      </c>
      <c r="U38" s="33" t="s">
        <v>197</v>
      </c>
      <c r="V38" s="33" t="s">
        <v>197</v>
      </c>
      <c r="W38" s="33" t="s">
        <v>197</v>
      </c>
      <c r="X38" s="33" t="s">
        <v>197</v>
      </c>
      <c r="Y38" s="33" t="s">
        <v>197</v>
      </c>
      <c r="Z38" s="33" t="s">
        <v>197</v>
      </c>
      <c r="AA38" s="33" t="s">
        <v>197</v>
      </c>
      <c r="AB38" s="33" t="s">
        <v>197</v>
      </c>
      <c r="AC38" s="33" t="s">
        <v>197</v>
      </c>
      <c r="AD38" s="33" t="s">
        <v>197</v>
      </c>
    </row>
    <row r="39" spans="1:30" ht="18.75" hidden="1">
      <c r="A39" s="23" t="s">
        <v>179</v>
      </c>
      <c r="B39" s="31" t="s">
        <v>210</v>
      </c>
      <c r="C39" s="40" t="s">
        <v>204</v>
      </c>
      <c r="D39" s="33"/>
      <c r="E39" s="33" t="s">
        <v>197</v>
      </c>
      <c r="F39" s="33" t="s">
        <v>197</v>
      </c>
      <c r="G39" s="33" t="s">
        <v>197</v>
      </c>
      <c r="H39" s="33" t="s">
        <v>197</v>
      </c>
      <c r="I39" s="33" t="s">
        <v>197</v>
      </c>
      <c r="J39" s="33" t="s">
        <v>197</v>
      </c>
      <c r="K39" s="33" t="s">
        <v>197</v>
      </c>
      <c r="L39" s="33" t="s">
        <v>197</v>
      </c>
      <c r="M39" s="33" t="s">
        <v>197</v>
      </c>
      <c r="N39" s="33" t="s">
        <v>197</v>
      </c>
      <c r="O39" s="33" t="s">
        <v>197</v>
      </c>
      <c r="P39" s="33" t="s">
        <v>197</v>
      </c>
      <c r="Q39" s="33" t="s">
        <v>197</v>
      </c>
      <c r="R39" s="33" t="s">
        <v>197</v>
      </c>
      <c r="S39" s="33" t="s">
        <v>197</v>
      </c>
      <c r="T39" s="33" t="s">
        <v>197</v>
      </c>
      <c r="U39" s="33" t="s">
        <v>197</v>
      </c>
      <c r="V39" s="33" t="s">
        <v>197</v>
      </c>
      <c r="W39" s="33" t="s">
        <v>197</v>
      </c>
      <c r="X39" s="33" t="s">
        <v>197</v>
      </c>
      <c r="Y39" s="33" t="s">
        <v>197</v>
      </c>
      <c r="Z39" s="33" t="s">
        <v>197</v>
      </c>
      <c r="AA39" s="33" t="s">
        <v>197</v>
      </c>
      <c r="AB39" s="33" t="s">
        <v>197</v>
      </c>
      <c r="AC39" s="33" t="s">
        <v>197</v>
      </c>
      <c r="AD39" s="33" t="s">
        <v>197</v>
      </c>
    </row>
    <row r="40" spans="1:30" ht="18.75" hidden="1">
      <c r="A40" s="23" t="s">
        <v>179</v>
      </c>
      <c r="B40" s="31" t="s">
        <v>210</v>
      </c>
      <c r="C40" s="40" t="s">
        <v>204</v>
      </c>
      <c r="D40" s="33"/>
      <c r="E40" s="33" t="s">
        <v>197</v>
      </c>
      <c r="F40" s="33" t="s">
        <v>197</v>
      </c>
      <c r="G40" s="33" t="s">
        <v>197</v>
      </c>
      <c r="H40" s="33" t="s">
        <v>197</v>
      </c>
      <c r="I40" s="33" t="s">
        <v>197</v>
      </c>
      <c r="J40" s="33" t="s">
        <v>197</v>
      </c>
      <c r="K40" s="33" t="s">
        <v>197</v>
      </c>
      <c r="L40" s="33" t="s">
        <v>197</v>
      </c>
      <c r="M40" s="33" t="s">
        <v>197</v>
      </c>
      <c r="N40" s="33" t="s">
        <v>197</v>
      </c>
      <c r="O40" s="33" t="s">
        <v>197</v>
      </c>
      <c r="P40" s="33" t="s">
        <v>197</v>
      </c>
      <c r="Q40" s="33" t="s">
        <v>197</v>
      </c>
      <c r="R40" s="33" t="s">
        <v>197</v>
      </c>
      <c r="S40" s="33" t="s">
        <v>197</v>
      </c>
      <c r="T40" s="33" t="s">
        <v>197</v>
      </c>
      <c r="U40" s="33" t="s">
        <v>197</v>
      </c>
      <c r="V40" s="33" t="s">
        <v>197</v>
      </c>
      <c r="W40" s="33" t="s">
        <v>197</v>
      </c>
      <c r="X40" s="33" t="s">
        <v>197</v>
      </c>
      <c r="Y40" s="33" t="s">
        <v>197</v>
      </c>
      <c r="Z40" s="33" t="s">
        <v>197</v>
      </c>
      <c r="AA40" s="33" t="s">
        <v>197</v>
      </c>
      <c r="AB40" s="33" t="s">
        <v>197</v>
      </c>
      <c r="AC40" s="33" t="s">
        <v>197</v>
      </c>
      <c r="AD40" s="33" t="s">
        <v>197</v>
      </c>
    </row>
    <row r="41" spans="1:30" ht="18.75" hidden="1">
      <c r="A41" s="23" t="s">
        <v>179</v>
      </c>
      <c r="B41" s="31" t="s">
        <v>205</v>
      </c>
      <c r="C41" s="32" t="s">
        <v>205</v>
      </c>
      <c r="D41" s="33"/>
      <c r="E41" s="33" t="s">
        <v>197</v>
      </c>
      <c r="F41" s="33" t="s">
        <v>197</v>
      </c>
      <c r="G41" s="33" t="s">
        <v>197</v>
      </c>
      <c r="H41" s="33" t="s">
        <v>197</v>
      </c>
      <c r="I41" s="33" t="s">
        <v>197</v>
      </c>
      <c r="J41" s="33" t="s">
        <v>197</v>
      </c>
      <c r="K41" s="33" t="s">
        <v>197</v>
      </c>
      <c r="L41" s="33" t="s">
        <v>197</v>
      </c>
      <c r="M41" s="33" t="s">
        <v>197</v>
      </c>
      <c r="N41" s="33" t="s">
        <v>197</v>
      </c>
      <c r="O41" s="33" t="s">
        <v>197</v>
      </c>
      <c r="P41" s="33" t="s">
        <v>197</v>
      </c>
      <c r="Q41" s="33" t="s">
        <v>197</v>
      </c>
      <c r="R41" s="33" t="s">
        <v>197</v>
      </c>
      <c r="S41" s="33" t="s">
        <v>197</v>
      </c>
      <c r="T41" s="33" t="s">
        <v>197</v>
      </c>
      <c r="U41" s="33" t="s">
        <v>197</v>
      </c>
      <c r="V41" s="33" t="s">
        <v>197</v>
      </c>
      <c r="W41" s="33" t="s">
        <v>197</v>
      </c>
      <c r="X41" s="33" t="s">
        <v>197</v>
      </c>
      <c r="Y41" s="33" t="s">
        <v>197</v>
      </c>
      <c r="Z41" s="33" t="s">
        <v>197</v>
      </c>
      <c r="AA41" s="33" t="s">
        <v>197</v>
      </c>
      <c r="AB41" s="33" t="s">
        <v>197</v>
      </c>
      <c r="AC41" s="33" t="s">
        <v>197</v>
      </c>
      <c r="AD41" s="33" t="s">
        <v>197</v>
      </c>
    </row>
    <row r="42" spans="1:30" ht="56.25">
      <c r="A42" s="19"/>
      <c r="B42" s="37" t="s">
        <v>212</v>
      </c>
      <c r="C42" s="38" t="s">
        <v>213</v>
      </c>
      <c r="D42" s="39" t="s">
        <v>178</v>
      </c>
      <c r="E42" s="39" t="s">
        <v>197</v>
      </c>
      <c r="F42" s="39" t="s">
        <v>197</v>
      </c>
      <c r="G42" s="39" t="s">
        <v>197</v>
      </c>
      <c r="H42" s="39" t="s">
        <v>197</v>
      </c>
      <c r="I42" s="39" t="s">
        <v>197</v>
      </c>
      <c r="J42" s="39" t="s">
        <v>197</v>
      </c>
      <c r="K42" s="39" t="s">
        <v>197</v>
      </c>
      <c r="L42" s="39" t="s">
        <v>197</v>
      </c>
      <c r="M42" s="39" t="s">
        <v>197</v>
      </c>
      <c r="N42" s="39" t="s">
        <v>197</v>
      </c>
      <c r="O42" s="39" t="s">
        <v>197</v>
      </c>
      <c r="P42" s="39" t="s">
        <v>197</v>
      </c>
      <c r="Q42" s="39" t="s">
        <v>197</v>
      </c>
      <c r="R42" s="39" t="s">
        <v>197</v>
      </c>
      <c r="S42" s="39" t="s">
        <v>197</v>
      </c>
      <c r="T42" s="39" t="s">
        <v>197</v>
      </c>
      <c r="U42" s="39" t="s">
        <v>197</v>
      </c>
      <c r="V42" s="39" t="s">
        <v>197</v>
      </c>
      <c r="W42" s="39" t="s">
        <v>197</v>
      </c>
      <c r="X42" s="39" t="s">
        <v>197</v>
      </c>
      <c r="Y42" s="39" t="s">
        <v>197</v>
      </c>
      <c r="Z42" s="39" t="s">
        <v>197</v>
      </c>
      <c r="AA42" s="39" t="s">
        <v>197</v>
      </c>
      <c r="AB42" s="39" t="s">
        <v>197</v>
      </c>
      <c r="AC42" s="39" t="s">
        <v>197</v>
      </c>
      <c r="AD42" s="39" t="s">
        <v>197</v>
      </c>
    </row>
    <row r="43" spans="1:30" ht="37.5">
      <c r="A43" s="19"/>
      <c r="B43" s="31" t="s">
        <v>214</v>
      </c>
      <c r="C43" s="32" t="s">
        <v>215</v>
      </c>
      <c r="D43" s="33" t="s">
        <v>178</v>
      </c>
      <c r="E43" s="33" t="s">
        <v>197</v>
      </c>
      <c r="F43" s="33" t="s">
        <v>197</v>
      </c>
      <c r="G43" s="33" t="s">
        <v>197</v>
      </c>
      <c r="H43" s="33" t="s">
        <v>197</v>
      </c>
      <c r="I43" s="33" t="s">
        <v>197</v>
      </c>
      <c r="J43" s="33" t="s">
        <v>197</v>
      </c>
      <c r="K43" s="33" t="s">
        <v>197</v>
      </c>
      <c r="L43" s="33" t="s">
        <v>197</v>
      </c>
      <c r="M43" s="33" t="s">
        <v>197</v>
      </c>
      <c r="N43" s="33" t="s">
        <v>197</v>
      </c>
      <c r="O43" s="33" t="s">
        <v>197</v>
      </c>
      <c r="P43" s="33" t="s">
        <v>197</v>
      </c>
      <c r="Q43" s="33" t="s">
        <v>197</v>
      </c>
      <c r="R43" s="33" t="s">
        <v>197</v>
      </c>
      <c r="S43" s="33" t="s">
        <v>197</v>
      </c>
      <c r="T43" s="33" t="s">
        <v>197</v>
      </c>
      <c r="U43" s="33" t="s">
        <v>197</v>
      </c>
      <c r="V43" s="33" t="s">
        <v>197</v>
      </c>
      <c r="W43" s="33" t="s">
        <v>197</v>
      </c>
      <c r="X43" s="33" t="s">
        <v>197</v>
      </c>
      <c r="Y43" s="33" t="s">
        <v>197</v>
      </c>
      <c r="Z43" s="33" t="s">
        <v>197</v>
      </c>
      <c r="AA43" s="33" t="s">
        <v>197</v>
      </c>
      <c r="AB43" s="33" t="s">
        <v>197</v>
      </c>
      <c r="AC43" s="33" t="s">
        <v>197</v>
      </c>
      <c r="AD43" s="33" t="s">
        <v>197</v>
      </c>
    </row>
    <row r="44" spans="1:30" ht="112.5">
      <c r="A44" s="19"/>
      <c r="B44" s="31" t="s">
        <v>214</v>
      </c>
      <c r="C44" s="32" t="s">
        <v>216</v>
      </c>
      <c r="D44" s="33" t="s">
        <v>178</v>
      </c>
      <c r="E44" s="33" t="s">
        <v>197</v>
      </c>
      <c r="F44" s="33" t="s">
        <v>197</v>
      </c>
      <c r="G44" s="33" t="s">
        <v>197</v>
      </c>
      <c r="H44" s="33" t="s">
        <v>197</v>
      </c>
      <c r="I44" s="33" t="s">
        <v>197</v>
      </c>
      <c r="J44" s="33" t="s">
        <v>197</v>
      </c>
      <c r="K44" s="33" t="s">
        <v>197</v>
      </c>
      <c r="L44" s="33" t="s">
        <v>197</v>
      </c>
      <c r="M44" s="33" t="s">
        <v>197</v>
      </c>
      <c r="N44" s="33" t="s">
        <v>197</v>
      </c>
      <c r="O44" s="33" t="s">
        <v>197</v>
      </c>
      <c r="P44" s="33" t="s">
        <v>197</v>
      </c>
      <c r="Q44" s="33" t="s">
        <v>197</v>
      </c>
      <c r="R44" s="33" t="s">
        <v>197</v>
      </c>
      <c r="S44" s="33" t="s">
        <v>197</v>
      </c>
      <c r="T44" s="33" t="s">
        <v>197</v>
      </c>
      <c r="U44" s="33" t="s">
        <v>197</v>
      </c>
      <c r="V44" s="33" t="s">
        <v>197</v>
      </c>
      <c r="W44" s="33" t="s">
        <v>197</v>
      </c>
      <c r="X44" s="33" t="s">
        <v>197</v>
      </c>
      <c r="Y44" s="33" t="s">
        <v>197</v>
      </c>
      <c r="Z44" s="33" t="s">
        <v>197</v>
      </c>
      <c r="AA44" s="33" t="s">
        <v>197</v>
      </c>
      <c r="AB44" s="33" t="s">
        <v>197</v>
      </c>
      <c r="AC44" s="33" t="s">
        <v>197</v>
      </c>
      <c r="AD44" s="33" t="s">
        <v>197</v>
      </c>
    </row>
    <row r="45" spans="1:30" ht="18.75" hidden="1">
      <c r="A45" s="23" t="s">
        <v>179</v>
      </c>
      <c r="B45" s="31" t="s">
        <v>214</v>
      </c>
      <c r="C45" s="40" t="s">
        <v>204</v>
      </c>
      <c r="D45" s="33"/>
      <c r="E45" s="33" t="s">
        <v>197</v>
      </c>
      <c r="F45" s="33" t="s">
        <v>197</v>
      </c>
      <c r="G45" s="33" t="s">
        <v>197</v>
      </c>
      <c r="H45" s="33" t="s">
        <v>197</v>
      </c>
      <c r="I45" s="33" t="s">
        <v>197</v>
      </c>
      <c r="J45" s="33" t="s">
        <v>197</v>
      </c>
      <c r="K45" s="33" t="s">
        <v>197</v>
      </c>
      <c r="L45" s="33" t="s">
        <v>197</v>
      </c>
      <c r="M45" s="33" t="s">
        <v>197</v>
      </c>
      <c r="N45" s="33" t="s">
        <v>197</v>
      </c>
      <c r="O45" s="33" t="s">
        <v>197</v>
      </c>
      <c r="P45" s="33" t="s">
        <v>197</v>
      </c>
      <c r="Q45" s="33" t="s">
        <v>197</v>
      </c>
      <c r="R45" s="33" t="s">
        <v>197</v>
      </c>
      <c r="S45" s="33" t="s">
        <v>197</v>
      </c>
      <c r="T45" s="33" t="s">
        <v>197</v>
      </c>
      <c r="U45" s="33" t="s">
        <v>197</v>
      </c>
      <c r="V45" s="33" t="s">
        <v>197</v>
      </c>
      <c r="W45" s="33" t="s">
        <v>197</v>
      </c>
      <c r="X45" s="33" t="s">
        <v>197</v>
      </c>
      <c r="Y45" s="33" t="s">
        <v>197</v>
      </c>
      <c r="Z45" s="33" t="s">
        <v>197</v>
      </c>
      <c r="AA45" s="33" t="s">
        <v>197</v>
      </c>
      <c r="AB45" s="33" t="s">
        <v>197</v>
      </c>
      <c r="AC45" s="33" t="s">
        <v>197</v>
      </c>
      <c r="AD45" s="33" t="s">
        <v>197</v>
      </c>
    </row>
    <row r="46" spans="1:30" ht="18.75" hidden="1">
      <c r="A46" s="23" t="s">
        <v>179</v>
      </c>
      <c r="B46" s="31" t="s">
        <v>214</v>
      </c>
      <c r="C46" s="40" t="s">
        <v>204</v>
      </c>
      <c r="D46" s="33"/>
      <c r="E46" s="33" t="s">
        <v>197</v>
      </c>
      <c r="F46" s="33" t="s">
        <v>197</v>
      </c>
      <c r="G46" s="33" t="s">
        <v>197</v>
      </c>
      <c r="H46" s="33" t="s">
        <v>197</v>
      </c>
      <c r="I46" s="33" t="s">
        <v>197</v>
      </c>
      <c r="J46" s="33" t="s">
        <v>197</v>
      </c>
      <c r="K46" s="33" t="s">
        <v>197</v>
      </c>
      <c r="L46" s="33" t="s">
        <v>197</v>
      </c>
      <c r="M46" s="33" t="s">
        <v>197</v>
      </c>
      <c r="N46" s="33" t="s">
        <v>197</v>
      </c>
      <c r="O46" s="33" t="s">
        <v>197</v>
      </c>
      <c r="P46" s="33" t="s">
        <v>197</v>
      </c>
      <c r="Q46" s="33" t="s">
        <v>197</v>
      </c>
      <c r="R46" s="33" t="s">
        <v>197</v>
      </c>
      <c r="S46" s="33" t="s">
        <v>197</v>
      </c>
      <c r="T46" s="33" t="s">
        <v>197</v>
      </c>
      <c r="U46" s="33" t="s">
        <v>197</v>
      </c>
      <c r="V46" s="33" t="s">
        <v>197</v>
      </c>
      <c r="W46" s="33" t="s">
        <v>197</v>
      </c>
      <c r="X46" s="33" t="s">
        <v>197</v>
      </c>
      <c r="Y46" s="33" t="s">
        <v>197</v>
      </c>
      <c r="Z46" s="33" t="s">
        <v>197</v>
      </c>
      <c r="AA46" s="33" t="s">
        <v>197</v>
      </c>
      <c r="AB46" s="33" t="s">
        <v>197</v>
      </c>
      <c r="AC46" s="33" t="s">
        <v>197</v>
      </c>
      <c r="AD46" s="33" t="s">
        <v>197</v>
      </c>
    </row>
    <row r="47" spans="1:30" ht="18.75" hidden="1">
      <c r="A47" s="23" t="s">
        <v>179</v>
      </c>
      <c r="B47" s="31" t="s">
        <v>205</v>
      </c>
      <c r="C47" s="32" t="s">
        <v>205</v>
      </c>
      <c r="D47" s="33"/>
      <c r="E47" s="33" t="s">
        <v>197</v>
      </c>
      <c r="F47" s="33" t="s">
        <v>197</v>
      </c>
      <c r="G47" s="33" t="s">
        <v>197</v>
      </c>
      <c r="H47" s="33" t="s">
        <v>197</v>
      </c>
      <c r="I47" s="33" t="s">
        <v>197</v>
      </c>
      <c r="J47" s="33" t="s">
        <v>197</v>
      </c>
      <c r="K47" s="33" t="s">
        <v>197</v>
      </c>
      <c r="L47" s="33" t="s">
        <v>197</v>
      </c>
      <c r="M47" s="33" t="s">
        <v>197</v>
      </c>
      <c r="N47" s="33" t="s">
        <v>197</v>
      </c>
      <c r="O47" s="33" t="s">
        <v>197</v>
      </c>
      <c r="P47" s="33" t="s">
        <v>197</v>
      </c>
      <c r="Q47" s="33" t="s">
        <v>197</v>
      </c>
      <c r="R47" s="33" t="s">
        <v>197</v>
      </c>
      <c r="S47" s="33" t="s">
        <v>197</v>
      </c>
      <c r="T47" s="33" t="s">
        <v>197</v>
      </c>
      <c r="U47" s="33" t="s">
        <v>197</v>
      </c>
      <c r="V47" s="33" t="s">
        <v>197</v>
      </c>
      <c r="W47" s="33" t="s">
        <v>197</v>
      </c>
      <c r="X47" s="33" t="s">
        <v>197</v>
      </c>
      <c r="Y47" s="33" t="s">
        <v>197</v>
      </c>
      <c r="Z47" s="33" t="s">
        <v>197</v>
      </c>
      <c r="AA47" s="33" t="s">
        <v>197</v>
      </c>
      <c r="AB47" s="33" t="s">
        <v>197</v>
      </c>
      <c r="AC47" s="33" t="s">
        <v>197</v>
      </c>
      <c r="AD47" s="33" t="s">
        <v>197</v>
      </c>
    </row>
    <row r="48" spans="1:30" ht="112.5">
      <c r="A48" s="19"/>
      <c r="B48" s="31" t="s">
        <v>214</v>
      </c>
      <c r="C48" s="32" t="s">
        <v>217</v>
      </c>
      <c r="D48" s="33" t="s">
        <v>178</v>
      </c>
      <c r="E48" s="33" t="s">
        <v>197</v>
      </c>
      <c r="F48" s="33" t="s">
        <v>197</v>
      </c>
      <c r="G48" s="33" t="s">
        <v>197</v>
      </c>
      <c r="H48" s="33" t="s">
        <v>197</v>
      </c>
      <c r="I48" s="33" t="s">
        <v>197</v>
      </c>
      <c r="J48" s="33" t="s">
        <v>197</v>
      </c>
      <c r="K48" s="33" t="s">
        <v>197</v>
      </c>
      <c r="L48" s="33" t="s">
        <v>197</v>
      </c>
      <c r="M48" s="33" t="s">
        <v>197</v>
      </c>
      <c r="N48" s="33" t="s">
        <v>197</v>
      </c>
      <c r="O48" s="33" t="s">
        <v>197</v>
      </c>
      <c r="P48" s="33" t="s">
        <v>197</v>
      </c>
      <c r="Q48" s="33" t="s">
        <v>197</v>
      </c>
      <c r="R48" s="33" t="s">
        <v>197</v>
      </c>
      <c r="S48" s="33" t="s">
        <v>197</v>
      </c>
      <c r="T48" s="33" t="s">
        <v>197</v>
      </c>
      <c r="U48" s="33" t="s">
        <v>197</v>
      </c>
      <c r="V48" s="33" t="s">
        <v>197</v>
      </c>
      <c r="W48" s="33" t="s">
        <v>197</v>
      </c>
      <c r="X48" s="33" t="s">
        <v>197</v>
      </c>
      <c r="Y48" s="33" t="s">
        <v>197</v>
      </c>
      <c r="Z48" s="33" t="s">
        <v>197</v>
      </c>
      <c r="AA48" s="33" t="s">
        <v>197</v>
      </c>
      <c r="AB48" s="33" t="s">
        <v>197</v>
      </c>
      <c r="AC48" s="33" t="s">
        <v>197</v>
      </c>
      <c r="AD48" s="33" t="s">
        <v>197</v>
      </c>
    </row>
    <row r="49" spans="1:30" ht="18.75" hidden="1">
      <c r="A49" s="23" t="s">
        <v>179</v>
      </c>
      <c r="B49" s="31" t="s">
        <v>214</v>
      </c>
      <c r="C49" s="40" t="s">
        <v>204</v>
      </c>
      <c r="D49" s="33"/>
      <c r="E49" s="33" t="s">
        <v>197</v>
      </c>
      <c r="F49" s="33" t="s">
        <v>197</v>
      </c>
      <c r="G49" s="33" t="s">
        <v>197</v>
      </c>
      <c r="H49" s="33" t="s">
        <v>197</v>
      </c>
      <c r="I49" s="33" t="s">
        <v>197</v>
      </c>
      <c r="J49" s="33" t="s">
        <v>197</v>
      </c>
      <c r="K49" s="33" t="s">
        <v>197</v>
      </c>
      <c r="L49" s="33" t="s">
        <v>197</v>
      </c>
      <c r="M49" s="33" t="s">
        <v>197</v>
      </c>
      <c r="N49" s="33" t="s">
        <v>197</v>
      </c>
      <c r="O49" s="33" t="s">
        <v>197</v>
      </c>
      <c r="P49" s="33" t="s">
        <v>197</v>
      </c>
      <c r="Q49" s="33" t="s">
        <v>197</v>
      </c>
      <c r="R49" s="33" t="s">
        <v>197</v>
      </c>
      <c r="S49" s="33" t="s">
        <v>197</v>
      </c>
      <c r="T49" s="33" t="s">
        <v>197</v>
      </c>
      <c r="U49" s="33" t="s">
        <v>197</v>
      </c>
      <c r="V49" s="33" t="s">
        <v>197</v>
      </c>
      <c r="W49" s="33" t="s">
        <v>197</v>
      </c>
      <c r="X49" s="33" t="s">
        <v>197</v>
      </c>
      <c r="Y49" s="33" t="s">
        <v>197</v>
      </c>
      <c r="Z49" s="33" t="s">
        <v>197</v>
      </c>
      <c r="AA49" s="33" t="s">
        <v>197</v>
      </c>
      <c r="AB49" s="33" t="s">
        <v>197</v>
      </c>
      <c r="AC49" s="33" t="s">
        <v>197</v>
      </c>
      <c r="AD49" s="33" t="s">
        <v>197</v>
      </c>
    </row>
    <row r="50" spans="1:30" ht="18.75" hidden="1">
      <c r="A50" s="23" t="s">
        <v>179</v>
      </c>
      <c r="B50" s="31" t="s">
        <v>214</v>
      </c>
      <c r="C50" s="40" t="s">
        <v>204</v>
      </c>
      <c r="D50" s="33"/>
      <c r="E50" s="33" t="s">
        <v>197</v>
      </c>
      <c r="F50" s="33" t="s">
        <v>197</v>
      </c>
      <c r="G50" s="33" t="s">
        <v>197</v>
      </c>
      <c r="H50" s="33" t="s">
        <v>197</v>
      </c>
      <c r="I50" s="33" t="s">
        <v>197</v>
      </c>
      <c r="J50" s="33" t="s">
        <v>197</v>
      </c>
      <c r="K50" s="33" t="s">
        <v>197</v>
      </c>
      <c r="L50" s="33" t="s">
        <v>197</v>
      </c>
      <c r="M50" s="33" t="s">
        <v>197</v>
      </c>
      <c r="N50" s="33" t="s">
        <v>197</v>
      </c>
      <c r="O50" s="33" t="s">
        <v>197</v>
      </c>
      <c r="P50" s="33" t="s">
        <v>197</v>
      </c>
      <c r="Q50" s="33" t="s">
        <v>197</v>
      </c>
      <c r="R50" s="33" t="s">
        <v>197</v>
      </c>
      <c r="S50" s="33" t="s">
        <v>197</v>
      </c>
      <c r="T50" s="33" t="s">
        <v>197</v>
      </c>
      <c r="U50" s="33" t="s">
        <v>197</v>
      </c>
      <c r="V50" s="33" t="s">
        <v>197</v>
      </c>
      <c r="W50" s="33" t="s">
        <v>197</v>
      </c>
      <c r="X50" s="33" t="s">
        <v>197</v>
      </c>
      <c r="Y50" s="33" t="s">
        <v>197</v>
      </c>
      <c r="Z50" s="33" t="s">
        <v>197</v>
      </c>
      <c r="AA50" s="33" t="s">
        <v>197</v>
      </c>
      <c r="AB50" s="33" t="s">
        <v>197</v>
      </c>
      <c r="AC50" s="33" t="s">
        <v>197</v>
      </c>
      <c r="AD50" s="33" t="s">
        <v>197</v>
      </c>
    </row>
    <row r="51" spans="1:30" ht="18.75" hidden="1">
      <c r="A51" s="23" t="s">
        <v>179</v>
      </c>
      <c r="B51" s="31" t="s">
        <v>205</v>
      </c>
      <c r="C51" s="32" t="s">
        <v>205</v>
      </c>
      <c r="D51" s="33"/>
      <c r="E51" s="33" t="s">
        <v>197</v>
      </c>
      <c r="F51" s="33" t="s">
        <v>197</v>
      </c>
      <c r="G51" s="33" t="s">
        <v>197</v>
      </c>
      <c r="H51" s="33" t="s">
        <v>197</v>
      </c>
      <c r="I51" s="33" t="s">
        <v>197</v>
      </c>
      <c r="J51" s="33" t="s">
        <v>197</v>
      </c>
      <c r="K51" s="33" t="s">
        <v>197</v>
      </c>
      <c r="L51" s="33" t="s">
        <v>197</v>
      </c>
      <c r="M51" s="33" t="s">
        <v>197</v>
      </c>
      <c r="N51" s="33" t="s">
        <v>197</v>
      </c>
      <c r="O51" s="33" t="s">
        <v>197</v>
      </c>
      <c r="P51" s="33" t="s">
        <v>197</v>
      </c>
      <c r="Q51" s="33" t="s">
        <v>197</v>
      </c>
      <c r="R51" s="33" t="s">
        <v>197</v>
      </c>
      <c r="S51" s="33" t="s">
        <v>197</v>
      </c>
      <c r="T51" s="33" t="s">
        <v>197</v>
      </c>
      <c r="U51" s="33" t="s">
        <v>197</v>
      </c>
      <c r="V51" s="33" t="s">
        <v>197</v>
      </c>
      <c r="W51" s="33" t="s">
        <v>197</v>
      </c>
      <c r="X51" s="33" t="s">
        <v>197</v>
      </c>
      <c r="Y51" s="33" t="s">
        <v>197</v>
      </c>
      <c r="Z51" s="33" t="s">
        <v>197</v>
      </c>
      <c r="AA51" s="33" t="s">
        <v>197</v>
      </c>
      <c r="AB51" s="33" t="s">
        <v>197</v>
      </c>
      <c r="AC51" s="33" t="s">
        <v>197</v>
      </c>
      <c r="AD51" s="33" t="s">
        <v>197</v>
      </c>
    </row>
    <row r="52" spans="1:30" ht="112.5">
      <c r="A52" s="19"/>
      <c r="B52" s="31" t="s">
        <v>214</v>
      </c>
      <c r="C52" s="32" t="s">
        <v>218</v>
      </c>
      <c r="D52" s="33" t="s">
        <v>178</v>
      </c>
      <c r="E52" s="33" t="s">
        <v>197</v>
      </c>
      <c r="F52" s="33" t="s">
        <v>197</v>
      </c>
      <c r="G52" s="33" t="s">
        <v>197</v>
      </c>
      <c r="H52" s="33" t="s">
        <v>197</v>
      </c>
      <c r="I52" s="33" t="s">
        <v>197</v>
      </c>
      <c r="J52" s="33" t="s">
        <v>197</v>
      </c>
      <c r="K52" s="33" t="s">
        <v>197</v>
      </c>
      <c r="L52" s="33" t="s">
        <v>197</v>
      </c>
      <c r="M52" s="33" t="s">
        <v>197</v>
      </c>
      <c r="N52" s="33" t="s">
        <v>197</v>
      </c>
      <c r="O52" s="33" t="s">
        <v>197</v>
      </c>
      <c r="P52" s="33" t="s">
        <v>197</v>
      </c>
      <c r="Q52" s="33" t="s">
        <v>197</v>
      </c>
      <c r="R52" s="33" t="s">
        <v>197</v>
      </c>
      <c r="S52" s="33" t="s">
        <v>197</v>
      </c>
      <c r="T52" s="33" t="s">
        <v>197</v>
      </c>
      <c r="U52" s="33" t="s">
        <v>197</v>
      </c>
      <c r="V52" s="33" t="s">
        <v>197</v>
      </c>
      <c r="W52" s="33" t="s">
        <v>197</v>
      </c>
      <c r="X52" s="33" t="s">
        <v>197</v>
      </c>
      <c r="Y52" s="33" t="s">
        <v>197</v>
      </c>
      <c r="Z52" s="33" t="s">
        <v>197</v>
      </c>
      <c r="AA52" s="33" t="s">
        <v>197</v>
      </c>
      <c r="AB52" s="33" t="s">
        <v>197</v>
      </c>
      <c r="AC52" s="33" t="s">
        <v>197</v>
      </c>
      <c r="AD52" s="33" t="s">
        <v>197</v>
      </c>
    </row>
    <row r="53" spans="1:30" ht="18.75" hidden="1">
      <c r="A53" s="23" t="s">
        <v>179</v>
      </c>
      <c r="B53" s="31" t="s">
        <v>214</v>
      </c>
      <c r="C53" s="40" t="s">
        <v>204</v>
      </c>
      <c r="D53" s="33"/>
      <c r="E53" s="33" t="s">
        <v>197</v>
      </c>
      <c r="F53" s="33" t="s">
        <v>197</v>
      </c>
      <c r="G53" s="33" t="s">
        <v>197</v>
      </c>
      <c r="H53" s="33" t="s">
        <v>197</v>
      </c>
      <c r="I53" s="33" t="s">
        <v>197</v>
      </c>
      <c r="J53" s="33" t="s">
        <v>197</v>
      </c>
      <c r="K53" s="33" t="s">
        <v>197</v>
      </c>
      <c r="L53" s="33" t="s">
        <v>197</v>
      </c>
      <c r="M53" s="33" t="s">
        <v>197</v>
      </c>
      <c r="N53" s="33" t="s">
        <v>197</v>
      </c>
      <c r="O53" s="33" t="s">
        <v>197</v>
      </c>
      <c r="P53" s="33" t="s">
        <v>197</v>
      </c>
      <c r="Q53" s="33" t="s">
        <v>197</v>
      </c>
      <c r="R53" s="33" t="s">
        <v>197</v>
      </c>
      <c r="S53" s="33" t="s">
        <v>197</v>
      </c>
      <c r="T53" s="33" t="s">
        <v>197</v>
      </c>
      <c r="U53" s="33" t="s">
        <v>197</v>
      </c>
      <c r="V53" s="33" t="s">
        <v>197</v>
      </c>
      <c r="W53" s="33" t="s">
        <v>197</v>
      </c>
      <c r="X53" s="33" t="s">
        <v>197</v>
      </c>
      <c r="Y53" s="33" t="s">
        <v>197</v>
      </c>
      <c r="Z53" s="33" t="s">
        <v>197</v>
      </c>
      <c r="AA53" s="33" t="s">
        <v>197</v>
      </c>
      <c r="AB53" s="33" t="s">
        <v>197</v>
      </c>
      <c r="AC53" s="33" t="s">
        <v>197</v>
      </c>
      <c r="AD53" s="33" t="s">
        <v>197</v>
      </c>
    </row>
    <row r="54" spans="1:30" ht="18.75" hidden="1">
      <c r="A54" s="23" t="s">
        <v>179</v>
      </c>
      <c r="B54" s="31" t="s">
        <v>214</v>
      </c>
      <c r="C54" s="40" t="s">
        <v>204</v>
      </c>
      <c r="D54" s="33"/>
      <c r="E54" s="33" t="s">
        <v>197</v>
      </c>
      <c r="F54" s="33" t="s">
        <v>197</v>
      </c>
      <c r="G54" s="33" t="s">
        <v>197</v>
      </c>
      <c r="H54" s="33" t="s">
        <v>197</v>
      </c>
      <c r="I54" s="33" t="s">
        <v>197</v>
      </c>
      <c r="J54" s="33" t="s">
        <v>197</v>
      </c>
      <c r="K54" s="33" t="s">
        <v>197</v>
      </c>
      <c r="L54" s="33" t="s">
        <v>197</v>
      </c>
      <c r="M54" s="33" t="s">
        <v>197</v>
      </c>
      <c r="N54" s="33" t="s">
        <v>197</v>
      </c>
      <c r="O54" s="33" t="s">
        <v>197</v>
      </c>
      <c r="P54" s="33" t="s">
        <v>197</v>
      </c>
      <c r="Q54" s="33" t="s">
        <v>197</v>
      </c>
      <c r="R54" s="33" t="s">
        <v>197</v>
      </c>
      <c r="S54" s="33" t="s">
        <v>197</v>
      </c>
      <c r="T54" s="33" t="s">
        <v>197</v>
      </c>
      <c r="U54" s="33" t="s">
        <v>197</v>
      </c>
      <c r="V54" s="33" t="s">
        <v>197</v>
      </c>
      <c r="W54" s="33" t="s">
        <v>197</v>
      </c>
      <c r="X54" s="33" t="s">
        <v>197</v>
      </c>
      <c r="Y54" s="33" t="s">
        <v>197</v>
      </c>
      <c r="Z54" s="33" t="s">
        <v>197</v>
      </c>
      <c r="AA54" s="33" t="s">
        <v>197</v>
      </c>
      <c r="AB54" s="33" t="s">
        <v>197</v>
      </c>
      <c r="AC54" s="33" t="s">
        <v>197</v>
      </c>
      <c r="AD54" s="33" t="s">
        <v>197</v>
      </c>
    </row>
    <row r="55" spans="1:30" ht="18.75" hidden="1">
      <c r="A55" s="23" t="s">
        <v>179</v>
      </c>
      <c r="B55" s="31" t="s">
        <v>205</v>
      </c>
      <c r="C55" s="32" t="s">
        <v>205</v>
      </c>
      <c r="D55" s="33"/>
      <c r="E55" s="33" t="s">
        <v>197</v>
      </c>
      <c r="F55" s="33" t="s">
        <v>197</v>
      </c>
      <c r="G55" s="33" t="s">
        <v>197</v>
      </c>
      <c r="H55" s="33" t="s">
        <v>197</v>
      </c>
      <c r="I55" s="33" t="s">
        <v>197</v>
      </c>
      <c r="J55" s="33" t="s">
        <v>197</v>
      </c>
      <c r="K55" s="33" t="s">
        <v>197</v>
      </c>
      <c r="L55" s="33" t="s">
        <v>197</v>
      </c>
      <c r="M55" s="33" t="s">
        <v>197</v>
      </c>
      <c r="N55" s="33" t="s">
        <v>197</v>
      </c>
      <c r="O55" s="33" t="s">
        <v>197</v>
      </c>
      <c r="P55" s="33" t="s">
        <v>197</v>
      </c>
      <c r="Q55" s="33" t="s">
        <v>197</v>
      </c>
      <c r="R55" s="33" t="s">
        <v>197</v>
      </c>
      <c r="S55" s="33" t="s">
        <v>197</v>
      </c>
      <c r="T55" s="33" t="s">
        <v>197</v>
      </c>
      <c r="U55" s="33" t="s">
        <v>197</v>
      </c>
      <c r="V55" s="33" t="s">
        <v>197</v>
      </c>
      <c r="W55" s="33" t="s">
        <v>197</v>
      </c>
      <c r="X55" s="33" t="s">
        <v>197</v>
      </c>
      <c r="Y55" s="33" t="s">
        <v>197</v>
      </c>
      <c r="Z55" s="33" t="s">
        <v>197</v>
      </c>
      <c r="AA55" s="33" t="s">
        <v>197</v>
      </c>
      <c r="AB55" s="33" t="s">
        <v>197</v>
      </c>
      <c r="AC55" s="33" t="s">
        <v>197</v>
      </c>
      <c r="AD55" s="33" t="s">
        <v>197</v>
      </c>
    </row>
    <row r="56" spans="1:30" ht="37.5">
      <c r="A56" s="19"/>
      <c r="B56" s="31" t="s">
        <v>219</v>
      </c>
      <c r="C56" s="32" t="s">
        <v>215</v>
      </c>
      <c r="D56" s="33" t="s">
        <v>178</v>
      </c>
      <c r="E56" s="33" t="s">
        <v>197</v>
      </c>
      <c r="F56" s="33" t="s">
        <v>197</v>
      </c>
      <c r="G56" s="33" t="s">
        <v>197</v>
      </c>
      <c r="H56" s="33" t="s">
        <v>197</v>
      </c>
      <c r="I56" s="33" t="s">
        <v>197</v>
      </c>
      <c r="J56" s="33" t="s">
        <v>197</v>
      </c>
      <c r="K56" s="33" t="s">
        <v>197</v>
      </c>
      <c r="L56" s="33" t="s">
        <v>197</v>
      </c>
      <c r="M56" s="33" t="s">
        <v>197</v>
      </c>
      <c r="N56" s="33" t="s">
        <v>197</v>
      </c>
      <c r="O56" s="33" t="s">
        <v>197</v>
      </c>
      <c r="P56" s="33" t="s">
        <v>197</v>
      </c>
      <c r="Q56" s="33" t="s">
        <v>197</v>
      </c>
      <c r="R56" s="33" t="s">
        <v>197</v>
      </c>
      <c r="S56" s="33" t="s">
        <v>197</v>
      </c>
      <c r="T56" s="33" t="s">
        <v>197</v>
      </c>
      <c r="U56" s="33" t="s">
        <v>197</v>
      </c>
      <c r="V56" s="33" t="s">
        <v>197</v>
      </c>
      <c r="W56" s="33" t="s">
        <v>197</v>
      </c>
      <c r="X56" s="33" t="s">
        <v>197</v>
      </c>
      <c r="Y56" s="33" t="s">
        <v>197</v>
      </c>
      <c r="Z56" s="33" t="s">
        <v>197</v>
      </c>
      <c r="AA56" s="33" t="s">
        <v>197</v>
      </c>
      <c r="AB56" s="33" t="s">
        <v>197</v>
      </c>
      <c r="AC56" s="33" t="s">
        <v>197</v>
      </c>
      <c r="AD56" s="33" t="s">
        <v>197</v>
      </c>
    </row>
    <row r="57" spans="1:30" ht="112.5">
      <c r="A57" s="19"/>
      <c r="B57" s="31" t="s">
        <v>219</v>
      </c>
      <c r="C57" s="32" t="s">
        <v>216</v>
      </c>
      <c r="D57" s="33" t="s">
        <v>178</v>
      </c>
      <c r="E57" s="33" t="s">
        <v>197</v>
      </c>
      <c r="F57" s="33" t="s">
        <v>197</v>
      </c>
      <c r="G57" s="33" t="s">
        <v>197</v>
      </c>
      <c r="H57" s="33" t="s">
        <v>197</v>
      </c>
      <c r="I57" s="33" t="s">
        <v>197</v>
      </c>
      <c r="J57" s="33" t="s">
        <v>197</v>
      </c>
      <c r="K57" s="33" t="s">
        <v>197</v>
      </c>
      <c r="L57" s="33" t="s">
        <v>197</v>
      </c>
      <c r="M57" s="33" t="s">
        <v>197</v>
      </c>
      <c r="N57" s="33" t="s">
        <v>197</v>
      </c>
      <c r="O57" s="33" t="s">
        <v>197</v>
      </c>
      <c r="P57" s="33" t="s">
        <v>197</v>
      </c>
      <c r="Q57" s="33" t="s">
        <v>197</v>
      </c>
      <c r="R57" s="33" t="s">
        <v>197</v>
      </c>
      <c r="S57" s="33" t="s">
        <v>197</v>
      </c>
      <c r="T57" s="33" t="s">
        <v>197</v>
      </c>
      <c r="U57" s="33" t="s">
        <v>197</v>
      </c>
      <c r="V57" s="33" t="s">
        <v>197</v>
      </c>
      <c r="W57" s="33" t="s">
        <v>197</v>
      </c>
      <c r="X57" s="33" t="s">
        <v>197</v>
      </c>
      <c r="Y57" s="33" t="s">
        <v>197</v>
      </c>
      <c r="Z57" s="33" t="s">
        <v>197</v>
      </c>
      <c r="AA57" s="33" t="s">
        <v>197</v>
      </c>
      <c r="AB57" s="33" t="s">
        <v>197</v>
      </c>
      <c r="AC57" s="33" t="s">
        <v>197</v>
      </c>
      <c r="AD57" s="33" t="s">
        <v>197</v>
      </c>
    </row>
    <row r="58" spans="1:30" ht="18.75" hidden="1">
      <c r="A58" s="23" t="s">
        <v>179</v>
      </c>
      <c r="B58" s="31" t="s">
        <v>219</v>
      </c>
      <c r="C58" s="40" t="s">
        <v>204</v>
      </c>
      <c r="D58" s="33"/>
      <c r="E58" s="33" t="s">
        <v>197</v>
      </c>
      <c r="F58" s="33" t="s">
        <v>197</v>
      </c>
      <c r="G58" s="33" t="s">
        <v>197</v>
      </c>
      <c r="H58" s="33" t="s">
        <v>197</v>
      </c>
      <c r="I58" s="33" t="s">
        <v>197</v>
      </c>
      <c r="J58" s="33" t="s">
        <v>197</v>
      </c>
      <c r="K58" s="33" t="s">
        <v>197</v>
      </c>
      <c r="L58" s="33" t="s">
        <v>197</v>
      </c>
      <c r="M58" s="33" t="s">
        <v>197</v>
      </c>
      <c r="N58" s="33" t="s">
        <v>197</v>
      </c>
      <c r="O58" s="33" t="s">
        <v>197</v>
      </c>
      <c r="P58" s="33" t="s">
        <v>197</v>
      </c>
      <c r="Q58" s="33" t="s">
        <v>197</v>
      </c>
      <c r="R58" s="33" t="s">
        <v>197</v>
      </c>
      <c r="S58" s="33" t="s">
        <v>197</v>
      </c>
      <c r="T58" s="33" t="s">
        <v>197</v>
      </c>
      <c r="U58" s="33" t="s">
        <v>197</v>
      </c>
      <c r="V58" s="33" t="s">
        <v>197</v>
      </c>
      <c r="W58" s="33" t="s">
        <v>197</v>
      </c>
      <c r="X58" s="33" t="s">
        <v>197</v>
      </c>
      <c r="Y58" s="33" t="s">
        <v>197</v>
      </c>
      <c r="Z58" s="33" t="s">
        <v>197</v>
      </c>
      <c r="AA58" s="33" t="s">
        <v>197</v>
      </c>
      <c r="AB58" s="33" t="s">
        <v>197</v>
      </c>
      <c r="AC58" s="33" t="s">
        <v>197</v>
      </c>
      <c r="AD58" s="33" t="s">
        <v>197</v>
      </c>
    </row>
    <row r="59" spans="1:30" ht="18.75" hidden="1">
      <c r="A59" s="23" t="s">
        <v>179</v>
      </c>
      <c r="B59" s="31" t="s">
        <v>219</v>
      </c>
      <c r="C59" s="40" t="s">
        <v>204</v>
      </c>
      <c r="D59" s="33"/>
      <c r="E59" s="33" t="s">
        <v>197</v>
      </c>
      <c r="F59" s="33" t="s">
        <v>197</v>
      </c>
      <c r="G59" s="33" t="s">
        <v>197</v>
      </c>
      <c r="H59" s="33" t="s">
        <v>197</v>
      </c>
      <c r="I59" s="33" t="s">
        <v>197</v>
      </c>
      <c r="J59" s="33" t="s">
        <v>197</v>
      </c>
      <c r="K59" s="33" t="s">
        <v>197</v>
      </c>
      <c r="L59" s="33" t="s">
        <v>197</v>
      </c>
      <c r="M59" s="33" t="s">
        <v>197</v>
      </c>
      <c r="N59" s="33" t="s">
        <v>197</v>
      </c>
      <c r="O59" s="33" t="s">
        <v>197</v>
      </c>
      <c r="P59" s="33" t="s">
        <v>197</v>
      </c>
      <c r="Q59" s="33" t="s">
        <v>197</v>
      </c>
      <c r="R59" s="33" t="s">
        <v>197</v>
      </c>
      <c r="S59" s="33" t="s">
        <v>197</v>
      </c>
      <c r="T59" s="33" t="s">
        <v>197</v>
      </c>
      <c r="U59" s="33" t="s">
        <v>197</v>
      </c>
      <c r="V59" s="33" t="s">
        <v>197</v>
      </c>
      <c r="W59" s="33" t="s">
        <v>197</v>
      </c>
      <c r="X59" s="33" t="s">
        <v>197</v>
      </c>
      <c r="Y59" s="33" t="s">
        <v>197</v>
      </c>
      <c r="Z59" s="33" t="s">
        <v>197</v>
      </c>
      <c r="AA59" s="33" t="s">
        <v>197</v>
      </c>
      <c r="AB59" s="33" t="s">
        <v>197</v>
      </c>
      <c r="AC59" s="33" t="s">
        <v>197</v>
      </c>
      <c r="AD59" s="33" t="s">
        <v>197</v>
      </c>
    </row>
    <row r="60" spans="1:30" ht="18.75" hidden="1">
      <c r="A60" s="23" t="s">
        <v>179</v>
      </c>
      <c r="B60" s="31" t="s">
        <v>205</v>
      </c>
      <c r="C60" s="32" t="s">
        <v>205</v>
      </c>
      <c r="D60" s="33"/>
      <c r="E60" s="33" t="s">
        <v>197</v>
      </c>
      <c r="F60" s="33" t="s">
        <v>197</v>
      </c>
      <c r="G60" s="33" t="s">
        <v>197</v>
      </c>
      <c r="H60" s="33" t="s">
        <v>197</v>
      </c>
      <c r="I60" s="33" t="s">
        <v>197</v>
      </c>
      <c r="J60" s="33" t="s">
        <v>197</v>
      </c>
      <c r="K60" s="33" t="s">
        <v>197</v>
      </c>
      <c r="L60" s="33" t="s">
        <v>197</v>
      </c>
      <c r="M60" s="33" t="s">
        <v>197</v>
      </c>
      <c r="N60" s="33" t="s">
        <v>197</v>
      </c>
      <c r="O60" s="33" t="s">
        <v>197</v>
      </c>
      <c r="P60" s="33" t="s">
        <v>197</v>
      </c>
      <c r="Q60" s="33" t="s">
        <v>197</v>
      </c>
      <c r="R60" s="33" t="s">
        <v>197</v>
      </c>
      <c r="S60" s="33" t="s">
        <v>197</v>
      </c>
      <c r="T60" s="33" t="s">
        <v>197</v>
      </c>
      <c r="U60" s="33" t="s">
        <v>197</v>
      </c>
      <c r="V60" s="33" t="s">
        <v>197</v>
      </c>
      <c r="W60" s="33" t="s">
        <v>197</v>
      </c>
      <c r="X60" s="33" t="s">
        <v>197</v>
      </c>
      <c r="Y60" s="33" t="s">
        <v>197</v>
      </c>
      <c r="Z60" s="33" t="s">
        <v>197</v>
      </c>
      <c r="AA60" s="33" t="s">
        <v>197</v>
      </c>
      <c r="AB60" s="33" t="s">
        <v>197</v>
      </c>
      <c r="AC60" s="33" t="s">
        <v>197</v>
      </c>
      <c r="AD60" s="33" t="s">
        <v>197</v>
      </c>
    </row>
    <row r="61" spans="1:30" ht="112.5">
      <c r="A61" s="19"/>
      <c r="B61" s="31" t="s">
        <v>219</v>
      </c>
      <c r="C61" s="32" t="s">
        <v>217</v>
      </c>
      <c r="D61" s="33" t="s">
        <v>178</v>
      </c>
      <c r="E61" s="33" t="s">
        <v>197</v>
      </c>
      <c r="F61" s="33" t="s">
        <v>197</v>
      </c>
      <c r="G61" s="33" t="s">
        <v>197</v>
      </c>
      <c r="H61" s="33" t="s">
        <v>197</v>
      </c>
      <c r="I61" s="33" t="s">
        <v>197</v>
      </c>
      <c r="J61" s="33" t="s">
        <v>197</v>
      </c>
      <c r="K61" s="33" t="s">
        <v>197</v>
      </c>
      <c r="L61" s="33" t="s">
        <v>197</v>
      </c>
      <c r="M61" s="33" t="s">
        <v>197</v>
      </c>
      <c r="N61" s="33" t="s">
        <v>197</v>
      </c>
      <c r="O61" s="33" t="s">
        <v>197</v>
      </c>
      <c r="P61" s="33" t="s">
        <v>197</v>
      </c>
      <c r="Q61" s="33" t="s">
        <v>197</v>
      </c>
      <c r="R61" s="33" t="s">
        <v>197</v>
      </c>
      <c r="S61" s="33" t="s">
        <v>197</v>
      </c>
      <c r="T61" s="33" t="s">
        <v>197</v>
      </c>
      <c r="U61" s="33" t="s">
        <v>197</v>
      </c>
      <c r="V61" s="33" t="s">
        <v>197</v>
      </c>
      <c r="W61" s="33" t="s">
        <v>197</v>
      </c>
      <c r="X61" s="33" t="s">
        <v>197</v>
      </c>
      <c r="Y61" s="33" t="s">
        <v>197</v>
      </c>
      <c r="Z61" s="33" t="s">
        <v>197</v>
      </c>
      <c r="AA61" s="33" t="s">
        <v>197</v>
      </c>
      <c r="AB61" s="33" t="s">
        <v>197</v>
      </c>
      <c r="AC61" s="33" t="s">
        <v>197</v>
      </c>
      <c r="AD61" s="33" t="s">
        <v>197</v>
      </c>
    </row>
    <row r="62" spans="1:30" ht="18.75" hidden="1">
      <c r="A62" s="23" t="s">
        <v>179</v>
      </c>
      <c r="B62" s="31" t="s">
        <v>219</v>
      </c>
      <c r="C62" s="40" t="s">
        <v>204</v>
      </c>
      <c r="D62" s="33"/>
      <c r="E62" s="33" t="s">
        <v>197</v>
      </c>
      <c r="F62" s="33" t="s">
        <v>197</v>
      </c>
      <c r="G62" s="33" t="s">
        <v>197</v>
      </c>
      <c r="H62" s="33" t="s">
        <v>197</v>
      </c>
      <c r="I62" s="33" t="s">
        <v>197</v>
      </c>
      <c r="J62" s="33" t="s">
        <v>197</v>
      </c>
      <c r="K62" s="33" t="s">
        <v>197</v>
      </c>
      <c r="L62" s="33" t="s">
        <v>197</v>
      </c>
      <c r="M62" s="33" t="s">
        <v>197</v>
      </c>
      <c r="N62" s="33" t="s">
        <v>197</v>
      </c>
      <c r="O62" s="33" t="s">
        <v>197</v>
      </c>
      <c r="P62" s="33" t="s">
        <v>197</v>
      </c>
      <c r="Q62" s="33" t="s">
        <v>197</v>
      </c>
      <c r="R62" s="33" t="s">
        <v>197</v>
      </c>
      <c r="S62" s="33" t="s">
        <v>197</v>
      </c>
      <c r="T62" s="33" t="s">
        <v>197</v>
      </c>
      <c r="U62" s="33" t="s">
        <v>197</v>
      </c>
      <c r="V62" s="33" t="s">
        <v>197</v>
      </c>
      <c r="W62" s="33" t="s">
        <v>197</v>
      </c>
      <c r="X62" s="33" t="s">
        <v>197</v>
      </c>
      <c r="Y62" s="33" t="s">
        <v>197</v>
      </c>
      <c r="Z62" s="33" t="s">
        <v>197</v>
      </c>
      <c r="AA62" s="33" t="s">
        <v>197</v>
      </c>
      <c r="AB62" s="33" t="s">
        <v>197</v>
      </c>
      <c r="AC62" s="33" t="s">
        <v>197</v>
      </c>
      <c r="AD62" s="33" t="s">
        <v>197</v>
      </c>
    </row>
    <row r="63" spans="1:30" ht="18.75" hidden="1">
      <c r="A63" s="23" t="s">
        <v>179</v>
      </c>
      <c r="B63" s="31" t="s">
        <v>219</v>
      </c>
      <c r="C63" s="40" t="s">
        <v>204</v>
      </c>
      <c r="D63" s="33"/>
      <c r="E63" s="33" t="s">
        <v>197</v>
      </c>
      <c r="F63" s="33" t="s">
        <v>197</v>
      </c>
      <c r="G63" s="33" t="s">
        <v>197</v>
      </c>
      <c r="H63" s="33" t="s">
        <v>197</v>
      </c>
      <c r="I63" s="33" t="s">
        <v>197</v>
      </c>
      <c r="J63" s="33" t="s">
        <v>197</v>
      </c>
      <c r="K63" s="33" t="s">
        <v>197</v>
      </c>
      <c r="L63" s="33" t="s">
        <v>197</v>
      </c>
      <c r="M63" s="33" t="s">
        <v>197</v>
      </c>
      <c r="N63" s="33" t="s">
        <v>197</v>
      </c>
      <c r="O63" s="33" t="s">
        <v>197</v>
      </c>
      <c r="P63" s="33" t="s">
        <v>197</v>
      </c>
      <c r="Q63" s="33" t="s">
        <v>197</v>
      </c>
      <c r="R63" s="33" t="s">
        <v>197</v>
      </c>
      <c r="S63" s="33" t="s">
        <v>197</v>
      </c>
      <c r="T63" s="33" t="s">
        <v>197</v>
      </c>
      <c r="U63" s="33" t="s">
        <v>197</v>
      </c>
      <c r="V63" s="33" t="s">
        <v>197</v>
      </c>
      <c r="W63" s="33" t="s">
        <v>197</v>
      </c>
      <c r="X63" s="33" t="s">
        <v>197</v>
      </c>
      <c r="Y63" s="33" t="s">
        <v>197</v>
      </c>
      <c r="Z63" s="33" t="s">
        <v>197</v>
      </c>
      <c r="AA63" s="33" t="s">
        <v>197</v>
      </c>
      <c r="AB63" s="33" t="s">
        <v>197</v>
      </c>
      <c r="AC63" s="33" t="s">
        <v>197</v>
      </c>
      <c r="AD63" s="33" t="s">
        <v>197</v>
      </c>
    </row>
    <row r="64" spans="1:30" ht="18.75" hidden="1">
      <c r="A64" s="23" t="s">
        <v>179</v>
      </c>
      <c r="B64" s="31" t="s">
        <v>205</v>
      </c>
      <c r="C64" s="32" t="s">
        <v>205</v>
      </c>
      <c r="D64" s="33"/>
      <c r="E64" s="33" t="s">
        <v>197</v>
      </c>
      <c r="F64" s="33" t="s">
        <v>197</v>
      </c>
      <c r="G64" s="33" t="s">
        <v>197</v>
      </c>
      <c r="H64" s="33" t="s">
        <v>197</v>
      </c>
      <c r="I64" s="33" t="s">
        <v>197</v>
      </c>
      <c r="J64" s="33" t="s">
        <v>197</v>
      </c>
      <c r="K64" s="33" t="s">
        <v>197</v>
      </c>
      <c r="L64" s="33" t="s">
        <v>197</v>
      </c>
      <c r="M64" s="33" t="s">
        <v>197</v>
      </c>
      <c r="N64" s="33" t="s">
        <v>197</v>
      </c>
      <c r="O64" s="33" t="s">
        <v>197</v>
      </c>
      <c r="P64" s="33" t="s">
        <v>197</v>
      </c>
      <c r="Q64" s="33" t="s">
        <v>197</v>
      </c>
      <c r="R64" s="33" t="s">
        <v>197</v>
      </c>
      <c r="S64" s="33" t="s">
        <v>197</v>
      </c>
      <c r="T64" s="33" t="s">
        <v>197</v>
      </c>
      <c r="U64" s="33" t="s">
        <v>197</v>
      </c>
      <c r="V64" s="33" t="s">
        <v>197</v>
      </c>
      <c r="W64" s="33" t="s">
        <v>197</v>
      </c>
      <c r="X64" s="33" t="s">
        <v>197</v>
      </c>
      <c r="Y64" s="33" t="s">
        <v>197</v>
      </c>
      <c r="Z64" s="33" t="s">
        <v>197</v>
      </c>
      <c r="AA64" s="33" t="s">
        <v>197</v>
      </c>
      <c r="AB64" s="33" t="s">
        <v>197</v>
      </c>
      <c r="AC64" s="33" t="s">
        <v>197</v>
      </c>
      <c r="AD64" s="33" t="s">
        <v>197</v>
      </c>
    </row>
    <row r="65" spans="1:30" ht="112.5">
      <c r="A65" s="19"/>
      <c r="B65" s="31" t="s">
        <v>219</v>
      </c>
      <c r="C65" s="32" t="s">
        <v>220</v>
      </c>
      <c r="D65" s="33" t="s">
        <v>178</v>
      </c>
      <c r="E65" s="33" t="s">
        <v>197</v>
      </c>
      <c r="F65" s="33" t="s">
        <v>197</v>
      </c>
      <c r="G65" s="33" t="s">
        <v>197</v>
      </c>
      <c r="H65" s="33" t="s">
        <v>197</v>
      </c>
      <c r="I65" s="33" t="s">
        <v>197</v>
      </c>
      <c r="J65" s="33" t="s">
        <v>197</v>
      </c>
      <c r="K65" s="33" t="s">
        <v>197</v>
      </c>
      <c r="L65" s="33" t="s">
        <v>197</v>
      </c>
      <c r="M65" s="33" t="s">
        <v>197</v>
      </c>
      <c r="N65" s="33" t="s">
        <v>197</v>
      </c>
      <c r="O65" s="33" t="s">
        <v>197</v>
      </c>
      <c r="P65" s="33" t="s">
        <v>197</v>
      </c>
      <c r="Q65" s="33" t="s">
        <v>197</v>
      </c>
      <c r="R65" s="33" t="s">
        <v>197</v>
      </c>
      <c r="S65" s="33" t="s">
        <v>197</v>
      </c>
      <c r="T65" s="33" t="s">
        <v>197</v>
      </c>
      <c r="U65" s="33" t="s">
        <v>197</v>
      </c>
      <c r="V65" s="33" t="s">
        <v>197</v>
      </c>
      <c r="W65" s="33" t="s">
        <v>197</v>
      </c>
      <c r="X65" s="33" t="s">
        <v>197</v>
      </c>
      <c r="Y65" s="33" t="s">
        <v>197</v>
      </c>
      <c r="Z65" s="33" t="s">
        <v>197</v>
      </c>
      <c r="AA65" s="33" t="s">
        <v>197</v>
      </c>
      <c r="AB65" s="33" t="s">
        <v>197</v>
      </c>
      <c r="AC65" s="33" t="s">
        <v>197</v>
      </c>
      <c r="AD65" s="33" t="s">
        <v>197</v>
      </c>
    </row>
    <row r="66" spans="1:30" ht="18.75" hidden="1">
      <c r="A66" s="23" t="s">
        <v>179</v>
      </c>
      <c r="B66" s="31" t="s">
        <v>219</v>
      </c>
      <c r="C66" s="40" t="s">
        <v>204</v>
      </c>
      <c r="D66" s="33"/>
      <c r="E66" s="33" t="s">
        <v>197</v>
      </c>
      <c r="F66" s="33" t="s">
        <v>197</v>
      </c>
      <c r="G66" s="33" t="s">
        <v>197</v>
      </c>
      <c r="H66" s="33" t="s">
        <v>197</v>
      </c>
      <c r="I66" s="33" t="s">
        <v>197</v>
      </c>
      <c r="J66" s="33" t="s">
        <v>197</v>
      </c>
      <c r="K66" s="33" t="s">
        <v>197</v>
      </c>
      <c r="L66" s="33" t="s">
        <v>197</v>
      </c>
      <c r="M66" s="33" t="s">
        <v>197</v>
      </c>
      <c r="N66" s="33" t="s">
        <v>197</v>
      </c>
      <c r="O66" s="33" t="s">
        <v>197</v>
      </c>
      <c r="P66" s="33" t="s">
        <v>197</v>
      </c>
      <c r="Q66" s="33" t="s">
        <v>197</v>
      </c>
      <c r="R66" s="33" t="s">
        <v>197</v>
      </c>
      <c r="S66" s="33" t="s">
        <v>197</v>
      </c>
      <c r="T66" s="33" t="s">
        <v>197</v>
      </c>
      <c r="U66" s="33" t="s">
        <v>197</v>
      </c>
      <c r="V66" s="33" t="s">
        <v>197</v>
      </c>
      <c r="W66" s="33" t="s">
        <v>197</v>
      </c>
      <c r="X66" s="33" t="s">
        <v>197</v>
      </c>
      <c r="Y66" s="33" t="s">
        <v>197</v>
      </c>
      <c r="Z66" s="33" t="s">
        <v>197</v>
      </c>
      <c r="AA66" s="33" t="s">
        <v>197</v>
      </c>
      <c r="AB66" s="33" t="s">
        <v>197</v>
      </c>
      <c r="AC66" s="33" t="s">
        <v>197</v>
      </c>
      <c r="AD66" s="33" t="s">
        <v>197</v>
      </c>
    </row>
    <row r="67" spans="1:30" ht="18.75" hidden="1">
      <c r="A67" s="23" t="s">
        <v>179</v>
      </c>
      <c r="B67" s="31" t="s">
        <v>219</v>
      </c>
      <c r="C67" s="40" t="s">
        <v>204</v>
      </c>
      <c r="D67" s="33"/>
      <c r="E67" s="33" t="s">
        <v>197</v>
      </c>
      <c r="F67" s="33" t="s">
        <v>197</v>
      </c>
      <c r="G67" s="33" t="s">
        <v>197</v>
      </c>
      <c r="H67" s="33" t="s">
        <v>197</v>
      </c>
      <c r="I67" s="33" t="s">
        <v>197</v>
      </c>
      <c r="J67" s="33" t="s">
        <v>197</v>
      </c>
      <c r="K67" s="33" t="s">
        <v>197</v>
      </c>
      <c r="L67" s="33" t="s">
        <v>197</v>
      </c>
      <c r="M67" s="33" t="s">
        <v>197</v>
      </c>
      <c r="N67" s="33" t="s">
        <v>197</v>
      </c>
      <c r="O67" s="33" t="s">
        <v>197</v>
      </c>
      <c r="P67" s="33" t="s">
        <v>197</v>
      </c>
      <c r="Q67" s="33" t="s">
        <v>197</v>
      </c>
      <c r="R67" s="33" t="s">
        <v>197</v>
      </c>
      <c r="S67" s="33" t="s">
        <v>197</v>
      </c>
      <c r="T67" s="33" t="s">
        <v>197</v>
      </c>
      <c r="U67" s="33" t="s">
        <v>197</v>
      </c>
      <c r="V67" s="33" t="s">
        <v>197</v>
      </c>
      <c r="W67" s="33" t="s">
        <v>197</v>
      </c>
      <c r="X67" s="33" t="s">
        <v>197</v>
      </c>
      <c r="Y67" s="33" t="s">
        <v>197</v>
      </c>
      <c r="Z67" s="33" t="s">
        <v>197</v>
      </c>
      <c r="AA67" s="33" t="s">
        <v>197</v>
      </c>
      <c r="AB67" s="33" t="s">
        <v>197</v>
      </c>
      <c r="AC67" s="33" t="s">
        <v>197</v>
      </c>
      <c r="AD67" s="33" t="s">
        <v>197</v>
      </c>
    </row>
    <row r="68" spans="1:30" ht="18.75" hidden="1">
      <c r="A68" s="23" t="s">
        <v>179</v>
      </c>
      <c r="B68" s="31" t="s">
        <v>205</v>
      </c>
      <c r="C68" s="32" t="s">
        <v>205</v>
      </c>
      <c r="D68" s="33"/>
      <c r="E68" s="33" t="s">
        <v>197</v>
      </c>
      <c r="F68" s="33" t="s">
        <v>197</v>
      </c>
      <c r="G68" s="33" t="s">
        <v>197</v>
      </c>
      <c r="H68" s="33" t="s">
        <v>197</v>
      </c>
      <c r="I68" s="33" t="s">
        <v>197</v>
      </c>
      <c r="J68" s="33" t="s">
        <v>197</v>
      </c>
      <c r="K68" s="33" t="s">
        <v>197</v>
      </c>
      <c r="L68" s="33" t="s">
        <v>197</v>
      </c>
      <c r="M68" s="33" t="s">
        <v>197</v>
      </c>
      <c r="N68" s="33" t="s">
        <v>197</v>
      </c>
      <c r="O68" s="33" t="s">
        <v>197</v>
      </c>
      <c r="P68" s="33" t="s">
        <v>197</v>
      </c>
      <c r="Q68" s="33" t="s">
        <v>197</v>
      </c>
      <c r="R68" s="33" t="s">
        <v>197</v>
      </c>
      <c r="S68" s="33" t="s">
        <v>197</v>
      </c>
      <c r="T68" s="33" t="s">
        <v>197</v>
      </c>
      <c r="U68" s="33" t="s">
        <v>197</v>
      </c>
      <c r="V68" s="33" t="s">
        <v>197</v>
      </c>
      <c r="W68" s="33" t="s">
        <v>197</v>
      </c>
      <c r="X68" s="33" t="s">
        <v>197</v>
      </c>
      <c r="Y68" s="33" t="s">
        <v>197</v>
      </c>
      <c r="Z68" s="33" t="s">
        <v>197</v>
      </c>
      <c r="AA68" s="33" t="s">
        <v>197</v>
      </c>
      <c r="AB68" s="33" t="s">
        <v>197</v>
      </c>
      <c r="AC68" s="33" t="s">
        <v>197</v>
      </c>
      <c r="AD68" s="33" t="s">
        <v>197</v>
      </c>
    </row>
    <row r="69" spans="1:30" ht="93.75">
      <c r="A69" s="19"/>
      <c r="B69" s="37" t="s">
        <v>221</v>
      </c>
      <c r="C69" s="38" t="s">
        <v>222</v>
      </c>
      <c r="D69" s="39" t="s">
        <v>178</v>
      </c>
      <c r="E69" s="39">
        <f t="shared" ref="E69:AD69" si="5">SUM(E70,E73)</f>
        <v>0</v>
      </c>
      <c r="F69" s="39">
        <f t="shared" si="5"/>
        <v>0</v>
      </c>
      <c r="G69" s="39">
        <f t="shared" si="5"/>
        <v>0</v>
      </c>
      <c r="H69" s="39">
        <f t="shared" si="5"/>
        <v>0</v>
      </c>
      <c r="I69" s="39">
        <f t="shared" si="5"/>
        <v>0</v>
      </c>
      <c r="J69" s="39">
        <f t="shared" si="5"/>
        <v>0</v>
      </c>
      <c r="K69" s="39">
        <f t="shared" si="5"/>
        <v>0</v>
      </c>
      <c r="L69" s="39">
        <f t="shared" si="5"/>
        <v>0</v>
      </c>
      <c r="M69" s="39">
        <f t="shared" si="5"/>
        <v>0</v>
      </c>
      <c r="N69" s="39">
        <f t="shared" si="5"/>
        <v>0</v>
      </c>
      <c r="O69" s="39">
        <f t="shared" si="5"/>
        <v>0</v>
      </c>
      <c r="P69" s="39">
        <f t="shared" si="5"/>
        <v>0</v>
      </c>
      <c r="Q69" s="39">
        <f t="shared" si="5"/>
        <v>0</v>
      </c>
      <c r="R69" s="39">
        <f t="shared" si="5"/>
        <v>0</v>
      </c>
      <c r="S69" s="39">
        <f t="shared" si="5"/>
        <v>0</v>
      </c>
      <c r="T69" s="39">
        <f t="shared" si="5"/>
        <v>0</v>
      </c>
      <c r="U69" s="39">
        <f t="shared" si="5"/>
        <v>0</v>
      </c>
      <c r="V69" s="39">
        <f t="shared" si="5"/>
        <v>0</v>
      </c>
      <c r="W69" s="39">
        <f t="shared" si="5"/>
        <v>0</v>
      </c>
      <c r="X69" s="39">
        <f t="shared" si="5"/>
        <v>0</v>
      </c>
      <c r="Y69" s="39">
        <f t="shared" si="5"/>
        <v>0</v>
      </c>
      <c r="Z69" s="39">
        <f t="shared" si="5"/>
        <v>0</v>
      </c>
      <c r="AA69" s="39">
        <f t="shared" si="5"/>
        <v>0</v>
      </c>
      <c r="AB69" s="39">
        <f t="shared" si="5"/>
        <v>0</v>
      </c>
      <c r="AC69" s="39">
        <f t="shared" si="5"/>
        <v>0</v>
      </c>
      <c r="AD69" s="39">
        <f t="shared" si="5"/>
        <v>0</v>
      </c>
    </row>
    <row r="70" spans="1:30" ht="93.75">
      <c r="A70" s="19"/>
      <c r="B70" s="31" t="s">
        <v>223</v>
      </c>
      <c r="C70" s="32" t="s">
        <v>224</v>
      </c>
      <c r="D70" s="33" t="s">
        <v>178</v>
      </c>
      <c r="E70" s="33">
        <f t="shared" ref="E70:AD70" si="6">SUM(E71:E72)</f>
        <v>0</v>
      </c>
      <c r="F70" s="33">
        <f t="shared" si="6"/>
        <v>0</v>
      </c>
      <c r="G70" s="33">
        <f t="shared" si="6"/>
        <v>0</v>
      </c>
      <c r="H70" s="33">
        <f t="shared" si="6"/>
        <v>0</v>
      </c>
      <c r="I70" s="33">
        <f t="shared" si="6"/>
        <v>0</v>
      </c>
      <c r="J70" s="33">
        <f t="shared" si="6"/>
        <v>0</v>
      </c>
      <c r="K70" s="33">
        <f t="shared" si="6"/>
        <v>0</v>
      </c>
      <c r="L70" s="33">
        <f t="shared" si="6"/>
        <v>0</v>
      </c>
      <c r="M70" s="33">
        <f t="shared" si="6"/>
        <v>0</v>
      </c>
      <c r="N70" s="33">
        <f t="shared" si="6"/>
        <v>0</v>
      </c>
      <c r="O70" s="33">
        <f t="shared" si="6"/>
        <v>0</v>
      </c>
      <c r="P70" s="33">
        <f t="shared" si="6"/>
        <v>0</v>
      </c>
      <c r="Q70" s="33">
        <f t="shared" si="6"/>
        <v>0</v>
      </c>
      <c r="R70" s="33">
        <f t="shared" si="6"/>
        <v>0</v>
      </c>
      <c r="S70" s="33">
        <f t="shared" si="6"/>
        <v>0</v>
      </c>
      <c r="T70" s="33">
        <f t="shared" si="6"/>
        <v>0</v>
      </c>
      <c r="U70" s="33">
        <f t="shared" si="6"/>
        <v>0</v>
      </c>
      <c r="V70" s="33">
        <f t="shared" si="6"/>
        <v>0</v>
      </c>
      <c r="W70" s="33">
        <f t="shared" si="6"/>
        <v>0</v>
      </c>
      <c r="X70" s="33">
        <f t="shared" si="6"/>
        <v>0</v>
      </c>
      <c r="Y70" s="33">
        <f t="shared" si="6"/>
        <v>0</v>
      </c>
      <c r="Z70" s="33">
        <f t="shared" si="6"/>
        <v>0</v>
      </c>
      <c r="AA70" s="33">
        <f t="shared" si="6"/>
        <v>0</v>
      </c>
      <c r="AB70" s="33">
        <f t="shared" si="6"/>
        <v>0</v>
      </c>
      <c r="AC70" s="33">
        <f t="shared" si="6"/>
        <v>0</v>
      </c>
      <c r="AD70" s="33">
        <f t="shared" si="6"/>
        <v>0</v>
      </c>
    </row>
    <row r="71" spans="1:30" ht="56.25">
      <c r="A71" s="23" t="s">
        <v>179</v>
      </c>
      <c r="B71" s="31" t="s">
        <v>223</v>
      </c>
      <c r="C71" s="32" t="s">
        <v>225</v>
      </c>
      <c r="D71" s="41" t="s">
        <v>226</v>
      </c>
      <c r="E71" s="33" t="s">
        <v>197</v>
      </c>
      <c r="F71" s="33" t="s">
        <v>197</v>
      </c>
      <c r="G71" s="33" t="s">
        <v>197</v>
      </c>
      <c r="H71" s="33" t="s">
        <v>197</v>
      </c>
      <c r="I71" s="33" t="s">
        <v>197</v>
      </c>
      <c r="J71" s="33" t="s">
        <v>197</v>
      </c>
      <c r="K71" s="33" t="s">
        <v>197</v>
      </c>
      <c r="L71" s="33" t="s">
        <v>197</v>
      </c>
      <c r="M71" s="33" t="s">
        <v>197</v>
      </c>
      <c r="N71" s="33" t="s">
        <v>197</v>
      </c>
      <c r="O71" s="33" t="s">
        <v>197</v>
      </c>
      <c r="P71" s="33" t="s">
        <v>197</v>
      </c>
      <c r="Q71" s="33" t="s">
        <v>197</v>
      </c>
      <c r="R71" s="33" t="s">
        <v>197</v>
      </c>
      <c r="S71" s="33" t="s">
        <v>197</v>
      </c>
      <c r="T71" s="33" t="s">
        <v>197</v>
      </c>
      <c r="U71" s="33" t="s">
        <v>197</v>
      </c>
      <c r="V71" s="33" t="s">
        <v>197</v>
      </c>
      <c r="W71" s="33" t="s">
        <v>197</v>
      </c>
      <c r="X71" s="33" t="s">
        <v>197</v>
      </c>
      <c r="Y71" s="33" t="s">
        <v>197</v>
      </c>
      <c r="Z71" s="33" t="s">
        <v>197</v>
      </c>
      <c r="AA71" s="33" t="s">
        <v>197</v>
      </c>
      <c r="AB71" s="33" t="s">
        <v>197</v>
      </c>
      <c r="AC71" s="33" t="s">
        <v>197</v>
      </c>
      <c r="AD71" s="33" t="s">
        <v>197</v>
      </c>
    </row>
    <row r="72" spans="1:30" ht="37.5">
      <c r="A72" s="23" t="s">
        <v>179</v>
      </c>
      <c r="B72" s="31" t="s">
        <v>223</v>
      </c>
      <c r="C72" s="32" t="s">
        <v>227</v>
      </c>
      <c r="D72" s="41" t="s">
        <v>228</v>
      </c>
      <c r="E72" s="33" t="s">
        <v>197</v>
      </c>
      <c r="F72" s="33" t="s">
        <v>197</v>
      </c>
      <c r="G72" s="33" t="s">
        <v>197</v>
      </c>
      <c r="H72" s="33" t="s">
        <v>197</v>
      </c>
      <c r="I72" s="33" t="s">
        <v>197</v>
      </c>
      <c r="J72" s="33" t="s">
        <v>197</v>
      </c>
      <c r="K72" s="33" t="s">
        <v>197</v>
      </c>
      <c r="L72" s="33" t="s">
        <v>197</v>
      </c>
      <c r="M72" s="33" t="s">
        <v>197</v>
      </c>
      <c r="N72" s="33" t="s">
        <v>197</v>
      </c>
      <c r="O72" s="33" t="s">
        <v>197</v>
      </c>
      <c r="P72" s="33" t="s">
        <v>197</v>
      </c>
      <c r="Q72" s="33" t="s">
        <v>197</v>
      </c>
      <c r="R72" s="33" t="s">
        <v>197</v>
      </c>
      <c r="S72" s="33" t="s">
        <v>197</v>
      </c>
      <c r="T72" s="33" t="s">
        <v>197</v>
      </c>
      <c r="U72" s="33" t="s">
        <v>197</v>
      </c>
      <c r="V72" s="33" t="s">
        <v>197</v>
      </c>
      <c r="W72" s="33" t="s">
        <v>197</v>
      </c>
      <c r="X72" s="33" t="s">
        <v>197</v>
      </c>
      <c r="Y72" s="33" t="s">
        <v>197</v>
      </c>
      <c r="Z72" s="33" t="s">
        <v>197</v>
      </c>
      <c r="AA72" s="33" t="s">
        <v>197</v>
      </c>
      <c r="AB72" s="33" t="s">
        <v>197</v>
      </c>
      <c r="AC72" s="33" t="s">
        <v>197</v>
      </c>
      <c r="AD72" s="33" t="s">
        <v>197</v>
      </c>
    </row>
    <row r="73" spans="1:30" ht="93.75">
      <c r="A73" s="19"/>
      <c r="B73" s="31" t="s">
        <v>229</v>
      </c>
      <c r="C73" s="32" t="s">
        <v>230</v>
      </c>
      <c r="D73" s="33" t="s">
        <v>178</v>
      </c>
      <c r="E73" s="33">
        <f t="shared" ref="E73:AD73" si="7">SUM(E74:E77)</f>
        <v>0</v>
      </c>
      <c r="F73" s="33">
        <f t="shared" si="7"/>
        <v>0</v>
      </c>
      <c r="G73" s="33">
        <f t="shared" si="7"/>
        <v>0</v>
      </c>
      <c r="H73" s="33">
        <f t="shared" si="7"/>
        <v>0</v>
      </c>
      <c r="I73" s="33">
        <f t="shared" si="7"/>
        <v>0</v>
      </c>
      <c r="J73" s="33">
        <f t="shared" si="7"/>
        <v>0</v>
      </c>
      <c r="K73" s="33">
        <f t="shared" si="7"/>
        <v>0</v>
      </c>
      <c r="L73" s="33">
        <f t="shared" si="7"/>
        <v>0</v>
      </c>
      <c r="M73" s="33">
        <f t="shared" si="7"/>
        <v>0</v>
      </c>
      <c r="N73" s="33">
        <f t="shared" si="7"/>
        <v>0</v>
      </c>
      <c r="O73" s="33">
        <f t="shared" si="7"/>
        <v>0</v>
      </c>
      <c r="P73" s="33">
        <f t="shared" si="7"/>
        <v>0</v>
      </c>
      <c r="Q73" s="33">
        <f t="shared" si="7"/>
        <v>0</v>
      </c>
      <c r="R73" s="33">
        <f t="shared" si="7"/>
        <v>0</v>
      </c>
      <c r="S73" s="33">
        <f t="shared" si="7"/>
        <v>0</v>
      </c>
      <c r="T73" s="33">
        <f t="shared" si="7"/>
        <v>0</v>
      </c>
      <c r="U73" s="33">
        <f t="shared" si="7"/>
        <v>0</v>
      </c>
      <c r="V73" s="33">
        <f t="shared" si="7"/>
        <v>0</v>
      </c>
      <c r="W73" s="33">
        <f t="shared" si="7"/>
        <v>0</v>
      </c>
      <c r="X73" s="33">
        <f t="shared" si="7"/>
        <v>0</v>
      </c>
      <c r="Y73" s="33">
        <f t="shared" si="7"/>
        <v>0</v>
      </c>
      <c r="Z73" s="33">
        <f t="shared" si="7"/>
        <v>0</v>
      </c>
      <c r="AA73" s="33">
        <f t="shared" si="7"/>
        <v>0</v>
      </c>
      <c r="AB73" s="33">
        <f t="shared" si="7"/>
        <v>0</v>
      </c>
      <c r="AC73" s="33">
        <f t="shared" si="7"/>
        <v>0</v>
      </c>
      <c r="AD73" s="33">
        <f t="shared" si="7"/>
        <v>0</v>
      </c>
    </row>
    <row r="74" spans="1:30" ht="47.25">
      <c r="A74" s="23" t="s">
        <v>179</v>
      </c>
      <c r="B74" s="31" t="s">
        <v>229</v>
      </c>
      <c r="C74" s="42" t="s">
        <v>231</v>
      </c>
      <c r="D74" s="41" t="s">
        <v>232</v>
      </c>
      <c r="E74" s="33" t="s">
        <v>197</v>
      </c>
      <c r="F74" s="33" t="s">
        <v>197</v>
      </c>
      <c r="G74" s="33" t="s">
        <v>197</v>
      </c>
      <c r="H74" s="33" t="s">
        <v>197</v>
      </c>
      <c r="I74" s="33" t="s">
        <v>197</v>
      </c>
      <c r="J74" s="33" t="s">
        <v>197</v>
      </c>
      <c r="K74" s="33" t="s">
        <v>197</v>
      </c>
      <c r="L74" s="33" t="s">
        <v>197</v>
      </c>
      <c r="M74" s="33" t="s">
        <v>197</v>
      </c>
      <c r="N74" s="33" t="s">
        <v>197</v>
      </c>
      <c r="O74" s="33" t="s">
        <v>197</v>
      </c>
      <c r="P74" s="33" t="s">
        <v>197</v>
      </c>
      <c r="Q74" s="33" t="s">
        <v>197</v>
      </c>
      <c r="R74" s="33" t="s">
        <v>197</v>
      </c>
      <c r="S74" s="33" t="s">
        <v>197</v>
      </c>
      <c r="T74" s="33" t="s">
        <v>197</v>
      </c>
      <c r="U74" s="33" t="s">
        <v>197</v>
      </c>
      <c r="V74" s="33" t="s">
        <v>197</v>
      </c>
      <c r="W74" s="33" t="s">
        <v>197</v>
      </c>
      <c r="X74" s="33" t="s">
        <v>197</v>
      </c>
      <c r="Y74" s="33" t="s">
        <v>197</v>
      </c>
      <c r="Z74" s="33" t="s">
        <v>197</v>
      </c>
      <c r="AA74" s="33" t="s">
        <v>197</v>
      </c>
      <c r="AB74" s="33" t="s">
        <v>197</v>
      </c>
      <c r="AC74" s="33" t="s">
        <v>197</v>
      </c>
      <c r="AD74" s="33" t="s">
        <v>197</v>
      </c>
    </row>
    <row r="75" spans="1:30" ht="47.25">
      <c r="A75" s="23" t="s">
        <v>179</v>
      </c>
      <c r="B75" s="31" t="s">
        <v>229</v>
      </c>
      <c r="C75" s="42" t="s">
        <v>233</v>
      </c>
      <c r="D75" s="41" t="s">
        <v>234</v>
      </c>
      <c r="E75" s="33" t="s">
        <v>197</v>
      </c>
      <c r="F75" s="33" t="s">
        <v>197</v>
      </c>
      <c r="G75" s="33" t="s">
        <v>197</v>
      </c>
      <c r="H75" s="33" t="s">
        <v>197</v>
      </c>
      <c r="I75" s="33" t="s">
        <v>197</v>
      </c>
      <c r="J75" s="33" t="s">
        <v>197</v>
      </c>
      <c r="K75" s="33" t="s">
        <v>197</v>
      </c>
      <c r="L75" s="33" t="s">
        <v>197</v>
      </c>
      <c r="M75" s="33" t="s">
        <v>197</v>
      </c>
      <c r="N75" s="33" t="s">
        <v>197</v>
      </c>
      <c r="O75" s="33" t="s">
        <v>197</v>
      </c>
      <c r="P75" s="33" t="s">
        <v>197</v>
      </c>
      <c r="Q75" s="33" t="s">
        <v>197</v>
      </c>
      <c r="R75" s="33" t="s">
        <v>197</v>
      </c>
      <c r="S75" s="33" t="s">
        <v>197</v>
      </c>
      <c r="T75" s="33" t="s">
        <v>197</v>
      </c>
      <c r="U75" s="33" t="s">
        <v>197</v>
      </c>
      <c r="V75" s="33" t="s">
        <v>197</v>
      </c>
      <c r="W75" s="33" t="s">
        <v>197</v>
      </c>
      <c r="X75" s="33" t="s">
        <v>197</v>
      </c>
      <c r="Y75" s="33" t="s">
        <v>197</v>
      </c>
      <c r="Z75" s="33" t="s">
        <v>197</v>
      </c>
      <c r="AA75" s="33" t="s">
        <v>197</v>
      </c>
      <c r="AB75" s="33" t="s">
        <v>197</v>
      </c>
      <c r="AC75" s="33" t="s">
        <v>197</v>
      </c>
      <c r="AD75" s="33" t="s">
        <v>197</v>
      </c>
    </row>
    <row r="76" spans="1:30" ht="18.75" hidden="1">
      <c r="A76" s="23" t="s">
        <v>179</v>
      </c>
      <c r="B76" s="31" t="s">
        <v>229</v>
      </c>
      <c r="C76" s="43">
        <v>0</v>
      </c>
      <c r="D76" s="41">
        <v>0</v>
      </c>
      <c r="E76" s="33">
        <v>0</v>
      </c>
      <c r="F76" s="33" t="s">
        <v>197</v>
      </c>
      <c r="G76" s="33" t="s">
        <v>197</v>
      </c>
      <c r="H76" s="33" t="s">
        <v>197</v>
      </c>
      <c r="I76" s="33" t="s">
        <v>197</v>
      </c>
      <c r="J76" s="33" t="s">
        <v>197</v>
      </c>
      <c r="K76" s="33" t="s">
        <v>197</v>
      </c>
      <c r="L76" s="33" t="s">
        <v>197</v>
      </c>
      <c r="M76" s="33" t="s">
        <v>197</v>
      </c>
      <c r="N76" s="33" t="s">
        <v>197</v>
      </c>
      <c r="O76" s="33" t="s">
        <v>197</v>
      </c>
      <c r="P76" s="33" t="s">
        <v>197</v>
      </c>
      <c r="Q76" s="33" t="s">
        <v>197</v>
      </c>
      <c r="R76" s="33" t="s">
        <v>197</v>
      </c>
      <c r="S76" s="33" t="s">
        <v>197</v>
      </c>
      <c r="T76" s="33" t="s">
        <v>197</v>
      </c>
      <c r="U76" s="33" t="s">
        <v>197</v>
      </c>
      <c r="V76" s="33" t="s">
        <v>197</v>
      </c>
      <c r="W76" s="33" t="s">
        <v>197</v>
      </c>
      <c r="X76" s="33" t="s">
        <v>197</v>
      </c>
      <c r="Y76" s="33" t="s">
        <v>197</v>
      </c>
      <c r="Z76" s="33" t="s">
        <v>197</v>
      </c>
      <c r="AA76" s="33" t="s">
        <v>197</v>
      </c>
      <c r="AB76" s="33" t="s">
        <v>197</v>
      </c>
      <c r="AC76" s="33" t="s">
        <v>197</v>
      </c>
      <c r="AD76" s="33" t="s">
        <v>197</v>
      </c>
    </row>
    <row r="77" spans="1:30" ht="18.75" hidden="1">
      <c r="A77" s="23" t="s">
        <v>179</v>
      </c>
      <c r="B77" s="31" t="s">
        <v>229</v>
      </c>
      <c r="C77" s="43">
        <v>0</v>
      </c>
      <c r="D77" s="41">
        <v>0</v>
      </c>
      <c r="E77" s="33" t="s">
        <v>197</v>
      </c>
      <c r="F77" s="33" t="s">
        <v>197</v>
      </c>
      <c r="G77" s="33" t="s">
        <v>197</v>
      </c>
      <c r="H77" s="33" t="s">
        <v>197</v>
      </c>
      <c r="I77" s="33" t="s">
        <v>197</v>
      </c>
      <c r="J77" s="33" t="s">
        <v>197</v>
      </c>
      <c r="K77" s="33" t="s">
        <v>197</v>
      </c>
      <c r="L77" s="33" t="s">
        <v>197</v>
      </c>
      <c r="M77" s="33" t="s">
        <v>197</v>
      </c>
      <c r="N77" s="33" t="s">
        <v>197</v>
      </c>
      <c r="O77" s="33" t="s">
        <v>197</v>
      </c>
      <c r="P77" s="33" t="s">
        <v>197</v>
      </c>
      <c r="Q77" s="33" t="s">
        <v>197</v>
      </c>
      <c r="R77" s="33" t="s">
        <v>197</v>
      </c>
      <c r="S77" s="33" t="s">
        <v>197</v>
      </c>
      <c r="T77" s="33" t="s">
        <v>197</v>
      </c>
      <c r="U77" s="33" t="s">
        <v>197</v>
      </c>
      <c r="V77" s="33" t="s">
        <v>197</v>
      </c>
      <c r="W77" s="33" t="s">
        <v>197</v>
      </c>
      <c r="X77" s="33" t="s">
        <v>197</v>
      </c>
      <c r="Y77" s="33" t="s">
        <v>197</v>
      </c>
      <c r="Z77" s="33" t="s">
        <v>197</v>
      </c>
      <c r="AA77" s="33" t="s">
        <v>197</v>
      </c>
      <c r="AB77" s="33" t="s">
        <v>197</v>
      </c>
      <c r="AC77" s="33" t="s">
        <v>197</v>
      </c>
      <c r="AD77" s="33" t="s">
        <v>197</v>
      </c>
    </row>
    <row r="78" spans="1:30" ht="37.5">
      <c r="A78" s="19"/>
      <c r="B78" s="23" t="s">
        <v>235</v>
      </c>
      <c r="C78" s="24" t="s">
        <v>236</v>
      </c>
      <c r="D78" s="25" t="s">
        <v>178</v>
      </c>
      <c r="E78" s="25">
        <f t="shared" ref="E78:AD78" si="8">SUM(E79,E88,E97,E130)</f>
        <v>0</v>
      </c>
      <c r="F78" s="25">
        <f t="shared" si="8"/>
        <v>0</v>
      </c>
      <c r="G78" s="25">
        <f t="shared" si="8"/>
        <v>0</v>
      </c>
      <c r="H78" s="25">
        <f t="shared" si="8"/>
        <v>0</v>
      </c>
      <c r="I78" s="25">
        <f t="shared" si="8"/>
        <v>0</v>
      </c>
      <c r="J78" s="25">
        <f t="shared" si="8"/>
        <v>0</v>
      </c>
      <c r="K78" s="25">
        <f t="shared" si="8"/>
        <v>0</v>
      </c>
      <c r="L78" s="25">
        <f t="shared" si="8"/>
        <v>0</v>
      </c>
      <c r="M78" s="25">
        <f t="shared" si="8"/>
        <v>0</v>
      </c>
      <c r="N78" s="25">
        <f t="shared" si="8"/>
        <v>0</v>
      </c>
      <c r="O78" s="25">
        <f t="shared" si="8"/>
        <v>0</v>
      </c>
      <c r="P78" s="25">
        <f t="shared" si="8"/>
        <v>0</v>
      </c>
      <c r="Q78" s="25">
        <f t="shared" si="8"/>
        <v>0</v>
      </c>
      <c r="R78" s="25">
        <f t="shared" si="8"/>
        <v>0</v>
      </c>
      <c r="S78" s="25">
        <f t="shared" si="8"/>
        <v>0</v>
      </c>
      <c r="T78" s="25">
        <f t="shared" si="8"/>
        <v>0</v>
      </c>
      <c r="U78" s="25">
        <f t="shared" si="8"/>
        <v>0</v>
      </c>
      <c r="V78" s="25">
        <f t="shared" si="8"/>
        <v>0</v>
      </c>
      <c r="W78" s="25">
        <f t="shared" si="8"/>
        <v>0</v>
      </c>
      <c r="X78" s="25">
        <f t="shared" si="8"/>
        <v>0</v>
      </c>
      <c r="Y78" s="25">
        <f t="shared" si="8"/>
        <v>0</v>
      </c>
      <c r="Z78" s="25">
        <f t="shared" si="8"/>
        <v>0</v>
      </c>
      <c r="AA78" s="25">
        <f t="shared" si="8"/>
        <v>0</v>
      </c>
      <c r="AB78" s="25">
        <f t="shared" si="8"/>
        <v>0</v>
      </c>
      <c r="AC78" s="25">
        <f t="shared" si="8"/>
        <v>0</v>
      </c>
      <c r="AD78" s="25">
        <f t="shared" si="8"/>
        <v>0</v>
      </c>
    </row>
    <row r="79" spans="1:30" ht="75">
      <c r="A79" s="19"/>
      <c r="B79" s="37" t="s">
        <v>237</v>
      </c>
      <c r="C79" s="38" t="s">
        <v>238</v>
      </c>
      <c r="D79" s="39" t="s">
        <v>178</v>
      </c>
      <c r="E79" s="39" t="s">
        <v>197</v>
      </c>
      <c r="F79" s="39" t="s">
        <v>197</v>
      </c>
      <c r="G79" s="39" t="s">
        <v>197</v>
      </c>
      <c r="H79" s="39" t="s">
        <v>197</v>
      </c>
      <c r="I79" s="39" t="s">
        <v>197</v>
      </c>
      <c r="J79" s="39" t="s">
        <v>197</v>
      </c>
      <c r="K79" s="39" t="s">
        <v>197</v>
      </c>
      <c r="L79" s="39" t="s">
        <v>197</v>
      </c>
      <c r="M79" s="39" t="s">
        <v>197</v>
      </c>
      <c r="N79" s="39" t="s">
        <v>197</v>
      </c>
      <c r="O79" s="39" t="s">
        <v>197</v>
      </c>
      <c r="P79" s="39" t="s">
        <v>197</v>
      </c>
      <c r="Q79" s="39" t="s">
        <v>197</v>
      </c>
      <c r="R79" s="39" t="s">
        <v>197</v>
      </c>
      <c r="S79" s="39" t="s">
        <v>197</v>
      </c>
      <c r="T79" s="39" t="s">
        <v>197</v>
      </c>
      <c r="U79" s="39" t="s">
        <v>197</v>
      </c>
      <c r="V79" s="39" t="s">
        <v>197</v>
      </c>
      <c r="W79" s="39" t="s">
        <v>197</v>
      </c>
      <c r="X79" s="39" t="s">
        <v>197</v>
      </c>
      <c r="Y79" s="39" t="s">
        <v>197</v>
      </c>
      <c r="Z79" s="39" t="s">
        <v>197</v>
      </c>
      <c r="AA79" s="39" t="s">
        <v>197</v>
      </c>
      <c r="AB79" s="39" t="s">
        <v>197</v>
      </c>
      <c r="AC79" s="39" t="s">
        <v>197</v>
      </c>
      <c r="AD79" s="39" t="s">
        <v>197</v>
      </c>
    </row>
    <row r="80" spans="1:30" ht="37.5">
      <c r="A80" s="19"/>
      <c r="B80" s="31" t="s">
        <v>239</v>
      </c>
      <c r="C80" s="32" t="s">
        <v>240</v>
      </c>
      <c r="D80" s="33" t="s">
        <v>178</v>
      </c>
      <c r="E80" s="33" t="s">
        <v>197</v>
      </c>
      <c r="F80" s="33" t="s">
        <v>197</v>
      </c>
      <c r="G80" s="33" t="s">
        <v>197</v>
      </c>
      <c r="H80" s="33" t="s">
        <v>197</v>
      </c>
      <c r="I80" s="33" t="s">
        <v>197</v>
      </c>
      <c r="J80" s="33" t="s">
        <v>197</v>
      </c>
      <c r="K80" s="33" t="s">
        <v>197</v>
      </c>
      <c r="L80" s="33" t="s">
        <v>197</v>
      </c>
      <c r="M80" s="33" t="s">
        <v>197</v>
      </c>
      <c r="N80" s="33" t="s">
        <v>197</v>
      </c>
      <c r="O80" s="33" t="s">
        <v>197</v>
      </c>
      <c r="P80" s="33" t="s">
        <v>197</v>
      </c>
      <c r="Q80" s="33" t="s">
        <v>197</v>
      </c>
      <c r="R80" s="33" t="s">
        <v>197</v>
      </c>
      <c r="S80" s="33" t="s">
        <v>197</v>
      </c>
      <c r="T80" s="33" t="s">
        <v>197</v>
      </c>
      <c r="U80" s="33" t="s">
        <v>197</v>
      </c>
      <c r="V80" s="33" t="s">
        <v>197</v>
      </c>
      <c r="W80" s="33" t="s">
        <v>197</v>
      </c>
      <c r="X80" s="33" t="s">
        <v>197</v>
      </c>
      <c r="Y80" s="33" t="s">
        <v>197</v>
      </c>
      <c r="Z80" s="33" t="s">
        <v>197</v>
      </c>
      <c r="AA80" s="33" t="s">
        <v>197</v>
      </c>
      <c r="AB80" s="33" t="s">
        <v>197</v>
      </c>
      <c r="AC80" s="33" t="s">
        <v>197</v>
      </c>
      <c r="AD80" s="33" t="s">
        <v>197</v>
      </c>
    </row>
    <row r="81" spans="1:30" ht="56.25">
      <c r="A81" s="26" t="s">
        <v>181</v>
      </c>
      <c r="B81" s="31" t="s">
        <v>239</v>
      </c>
      <c r="C81" s="32" t="s">
        <v>329</v>
      </c>
      <c r="D81" s="33" t="s">
        <v>330</v>
      </c>
      <c r="E81" s="33" t="s">
        <v>197</v>
      </c>
      <c r="F81" s="33" t="s">
        <v>197</v>
      </c>
      <c r="G81" s="33" t="s">
        <v>197</v>
      </c>
      <c r="H81" s="33" t="s">
        <v>197</v>
      </c>
      <c r="I81" s="33" t="s">
        <v>197</v>
      </c>
      <c r="J81" s="33" t="s">
        <v>197</v>
      </c>
      <c r="K81" s="33" t="s">
        <v>197</v>
      </c>
      <c r="L81" s="33" t="s">
        <v>197</v>
      </c>
      <c r="M81" s="33" t="s">
        <v>197</v>
      </c>
      <c r="N81" s="33" t="s">
        <v>197</v>
      </c>
      <c r="O81" s="33" t="s">
        <v>197</v>
      </c>
      <c r="P81" s="33" t="s">
        <v>197</v>
      </c>
      <c r="Q81" s="33" t="s">
        <v>197</v>
      </c>
      <c r="R81" s="33" t="s">
        <v>197</v>
      </c>
      <c r="S81" s="33" t="s">
        <v>197</v>
      </c>
      <c r="T81" s="33" t="s">
        <v>197</v>
      </c>
      <c r="U81" s="33" t="s">
        <v>197</v>
      </c>
      <c r="V81" s="33" t="s">
        <v>197</v>
      </c>
      <c r="W81" s="33" t="s">
        <v>197</v>
      </c>
      <c r="X81" s="33" t="s">
        <v>197</v>
      </c>
      <c r="Y81" s="33" t="s">
        <v>197</v>
      </c>
      <c r="Z81" s="33" t="s">
        <v>197</v>
      </c>
      <c r="AA81" s="33" t="s">
        <v>197</v>
      </c>
      <c r="AB81" s="33" t="s">
        <v>197</v>
      </c>
      <c r="AC81" s="33" t="s">
        <v>197</v>
      </c>
      <c r="AD81" s="33" t="s">
        <v>197</v>
      </c>
    </row>
    <row r="82" spans="1:30" ht="28.7" customHeight="1">
      <c r="A82" s="26" t="s">
        <v>181</v>
      </c>
      <c r="B82" s="31" t="s">
        <v>239</v>
      </c>
      <c r="C82" s="32" t="s">
        <v>327</v>
      </c>
      <c r="D82" s="33" t="s">
        <v>328</v>
      </c>
      <c r="E82" s="33" t="s">
        <v>197</v>
      </c>
      <c r="F82" s="33" t="s">
        <v>197</v>
      </c>
      <c r="G82" s="33" t="s">
        <v>197</v>
      </c>
      <c r="H82" s="33" t="s">
        <v>197</v>
      </c>
      <c r="I82" s="33" t="s">
        <v>197</v>
      </c>
      <c r="J82" s="33" t="s">
        <v>197</v>
      </c>
      <c r="K82" s="33" t="s">
        <v>197</v>
      </c>
      <c r="L82" s="33" t="s">
        <v>197</v>
      </c>
      <c r="M82" s="33" t="s">
        <v>197</v>
      </c>
      <c r="N82" s="33" t="s">
        <v>197</v>
      </c>
      <c r="O82" s="33" t="s">
        <v>197</v>
      </c>
      <c r="P82" s="33" t="s">
        <v>197</v>
      </c>
      <c r="Q82" s="33" t="s">
        <v>197</v>
      </c>
      <c r="R82" s="33" t="s">
        <v>197</v>
      </c>
      <c r="S82" s="33" t="s">
        <v>197</v>
      </c>
      <c r="T82" s="33" t="s">
        <v>197</v>
      </c>
      <c r="U82" s="33" t="s">
        <v>197</v>
      </c>
      <c r="V82" s="33" t="s">
        <v>197</v>
      </c>
      <c r="W82" s="33" t="s">
        <v>197</v>
      </c>
      <c r="X82" s="33" t="s">
        <v>197</v>
      </c>
      <c r="Y82" s="33" t="s">
        <v>197</v>
      </c>
      <c r="Z82" s="33" t="s">
        <v>197</v>
      </c>
      <c r="AA82" s="33" t="s">
        <v>197</v>
      </c>
      <c r="AB82" s="33" t="s">
        <v>197</v>
      </c>
      <c r="AC82" s="33" t="s">
        <v>197</v>
      </c>
      <c r="AD82" s="33" t="s">
        <v>197</v>
      </c>
    </row>
    <row r="83" spans="1:30" ht="18.75" hidden="1">
      <c r="A83" s="26" t="s">
        <v>181</v>
      </c>
      <c r="B83" s="31" t="s">
        <v>205</v>
      </c>
      <c r="C83" s="32" t="s">
        <v>205</v>
      </c>
      <c r="D83" s="33"/>
      <c r="E83" s="33" t="s">
        <v>197</v>
      </c>
      <c r="F83" s="33" t="s">
        <v>197</v>
      </c>
      <c r="G83" s="33" t="s">
        <v>197</v>
      </c>
      <c r="H83" s="33" t="s">
        <v>197</v>
      </c>
      <c r="I83" s="33" t="s">
        <v>197</v>
      </c>
      <c r="J83" s="33" t="s">
        <v>197</v>
      </c>
      <c r="K83" s="33" t="s">
        <v>197</v>
      </c>
      <c r="L83" s="33" t="s">
        <v>197</v>
      </c>
      <c r="M83" s="33" t="s">
        <v>197</v>
      </c>
      <c r="N83" s="33" t="s">
        <v>197</v>
      </c>
      <c r="O83" s="33" t="s">
        <v>197</v>
      </c>
      <c r="P83" s="33" t="s">
        <v>197</v>
      </c>
      <c r="Q83" s="33" t="s">
        <v>197</v>
      </c>
      <c r="R83" s="33" t="s">
        <v>197</v>
      </c>
      <c r="S83" s="33" t="s">
        <v>197</v>
      </c>
      <c r="T83" s="33" t="s">
        <v>197</v>
      </c>
      <c r="U83" s="33" t="s">
        <v>197</v>
      </c>
      <c r="V83" s="33" t="s">
        <v>197</v>
      </c>
      <c r="W83" s="33" t="s">
        <v>197</v>
      </c>
      <c r="X83" s="33" t="s">
        <v>197</v>
      </c>
      <c r="Y83" s="33" t="s">
        <v>197</v>
      </c>
      <c r="Z83" s="33" t="s">
        <v>197</v>
      </c>
      <c r="AA83" s="33" t="s">
        <v>197</v>
      </c>
      <c r="AB83" s="33" t="s">
        <v>197</v>
      </c>
      <c r="AC83" s="33" t="s">
        <v>197</v>
      </c>
      <c r="AD83" s="33" t="s">
        <v>197</v>
      </c>
    </row>
    <row r="84" spans="1:30" ht="75">
      <c r="A84" s="19"/>
      <c r="B84" s="31" t="s">
        <v>241</v>
      </c>
      <c r="C84" s="32" t="s">
        <v>242</v>
      </c>
      <c r="D84" s="33" t="s">
        <v>178</v>
      </c>
      <c r="E84" s="33" t="s">
        <v>197</v>
      </c>
      <c r="F84" s="33" t="s">
        <v>197</v>
      </c>
      <c r="G84" s="33" t="s">
        <v>197</v>
      </c>
      <c r="H84" s="33" t="s">
        <v>197</v>
      </c>
      <c r="I84" s="33" t="s">
        <v>197</v>
      </c>
      <c r="J84" s="33" t="s">
        <v>197</v>
      </c>
      <c r="K84" s="33" t="s">
        <v>197</v>
      </c>
      <c r="L84" s="33" t="s">
        <v>197</v>
      </c>
      <c r="M84" s="33" t="s">
        <v>197</v>
      </c>
      <c r="N84" s="33" t="s">
        <v>197</v>
      </c>
      <c r="O84" s="33" t="s">
        <v>197</v>
      </c>
      <c r="P84" s="33" t="s">
        <v>197</v>
      </c>
      <c r="Q84" s="33" t="s">
        <v>197</v>
      </c>
      <c r="R84" s="33" t="s">
        <v>197</v>
      </c>
      <c r="S84" s="33" t="s">
        <v>197</v>
      </c>
      <c r="T84" s="33" t="s">
        <v>197</v>
      </c>
      <c r="U84" s="33" t="s">
        <v>197</v>
      </c>
      <c r="V84" s="33" t="s">
        <v>197</v>
      </c>
      <c r="W84" s="33" t="s">
        <v>197</v>
      </c>
      <c r="X84" s="33" t="s">
        <v>197</v>
      </c>
      <c r="Y84" s="33" t="s">
        <v>197</v>
      </c>
      <c r="Z84" s="33" t="s">
        <v>197</v>
      </c>
      <c r="AA84" s="33" t="s">
        <v>197</v>
      </c>
      <c r="AB84" s="33" t="s">
        <v>197</v>
      </c>
      <c r="AC84" s="33" t="s">
        <v>197</v>
      </c>
      <c r="AD84" s="33" t="s">
        <v>197</v>
      </c>
    </row>
    <row r="85" spans="1:30" ht="18.75" hidden="1">
      <c r="A85" s="26" t="s">
        <v>181</v>
      </c>
      <c r="B85" s="31" t="s">
        <v>241</v>
      </c>
      <c r="C85" s="40" t="s">
        <v>204</v>
      </c>
      <c r="D85" s="33"/>
      <c r="E85" s="33" t="s">
        <v>197</v>
      </c>
      <c r="F85" s="33" t="s">
        <v>197</v>
      </c>
      <c r="G85" s="33" t="s">
        <v>197</v>
      </c>
      <c r="H85" s="33" t="s">
        <v>197</v>
      </c>
      <c r="I85" s="33" t="s">
        <v>197</v>
      </c>
      <c r="J85" s="33" t="s">
        <v>197</v>
      </c>
      <c r="K85" s="33" t="s">
        <v>197</v>
      </c>
      <c r="L85" s="33" t="s">
        <v>197</v>
      </c>
      <c r="M85" s="33" t="s">
        <v>197</v>
      </c>
      <c r="N85" s="33" t="s">
        <v>197</v>
      </c>
      <c r="O85" s="33" t="s">
        <v>197</v>
      </c>
      <c r="P85" s="33" t="s">
        <v>197</v>
      </c>
      <c r="Q85" s="33" t="s">
        <v>197</v>
      </c>
      <c r="R85" s="33" t="s">
        <v>197</v>
      </c>
      <c r="S85" s="33" t="s">
        <v>197</v>
      </c>
      <c r="T85" s="33" t="s">
        <v>197</v>
      </c>
      <c r="U85" s="33" t="s">
        <v>197</v>
      </c>
      <c r="V85" s="33" t="s">
        <v>197</v>
      </c>
      <c r="W85" s="33" t="s">
        <v>197</v>
      </c>
      <c r="X85" s="33" t="s">
        <v>197</v>
      </c>
      <c r="Y85" s="33" t="s">
        <v>197</v>
      </c>
      <c r="Z85" s="33" t="s">
        <v>197</v>
      </c>
      <c r="AA85" s="33" t="s">
        <v>197</v>
      </c>
      <c r="AB85" s="33" t="s">
        <v>197</v>
      </c>
      <c r="AC85" s="33" t="s">
        <v>197</v>
      </c>
      <c r="AD85" s="33" t="s">
        <v>197</v>
      </c>
    </row>
    <row r="86" spans="1:30" ht="18.75" hidden="1">
      <c r="A86" s="26" t="s">
        <v>181</v>
      </c>
      <c r="B86" s="31" t="s">
        <v>241</v>
      </c>
      <c r="C86" s="40" t="s">
        <v>204</v>
      </c>
      <c r="D86" s="33"/>
      <c r="E86" s="33" t="s">
        <v>197</v>
      </c>
      <c r="F86" s="33" t="s">
        <v>197</v>
      </c>
      <c r="G86" s="33" t="s">
        <v>197</v>
      </c>
      <c r="H86" s="33" t="s">
        <v>197</v>
      </c>
      <c r="I86" s="33" t="s">
        <v>197</v>
      </c>
      <c r="J86" s="33" t="s">
        <v>197</v>
      </c>
      <c r="K86" s="33" t="s">
        <v>197</v>
      </c>
      <c r="L86" s="33" t="s">
        <v>197</v>
      </c>
      <c r="M86" s="33" t="s">
        <v>197</v>
      </c>
      <c r="N86" s="33" t="s">
        <v>197</v>
      </c>
      <c r="O86" s="33" t="s">
        <v>197</v>
      </c>
      <c r="P86" s="33" t="s">
        <v>197</v>
      </c>
      <c r="Q86" s="33" t="s">
        <v>197</v>
      </c>
      <c r="R86" s="33" t="s">
        <v>197</v>
      </c>
      <c r="S86" s="33" t="s">
        <v>197</v>
      </c>
      <c r="T86" s="33" t="s">
        <v>197</v>
      </c>
      <c r="U86" s="33" t="s">
        <v>197</v>
      </c>
      <c r="V86" s="33" t="s">
        <v>197</v>
      </c>
      <c r="W86" s="33" t="s">
        <v>197</v>
      </c>
      <c r="X86" s="33" t="s">
        <v>197</v>
      </c>
      <c r="Y86" s="33" t="s">
        <v>197</v>
      </c>
      <c r="Z86" s="33" t="s">
        <v>197</v>
      </c>
      <c r="AA86" s="33" t="s">
        <v>197</v>
      </c>
      <c r="AB86" s="33" t="s">
        <v>197</v>
      </c>
      <c r="AC86" s="33" t="s">
        <v>197</v>
      </c>
      <c r="AD86" s="33" t="s">
        <v>197</v>
      </c>
    </row>
    <row r="87" spans="1:30" ht="18.75" hidden="1">
      <c r="A87" s="26" t="s">
        <v>181</v>
      </c>
      <c r="B87" s="31" t="s">
        <v>205</v>
      </c>
      <c r="C87" s="32" t="s">
        <v>205</v>
      </c>
      <c r="D87" s="33"/>
      <c r="E87" s="33" t="s">
        <v>197</v>
      </c>
      <c r="F87" s="33" t="s">
        <v>197</v>
      </c>
      <c r="G87" s="33" t="s">
        <v>197</v>
      </c>
      <c r="H87" s="33" t="s">
        <v>197</v>
      </c>
      <c r="I87" s="33" t="s">
        <v>197</v>
      </c>
      <c r="J87" s="33" t="s">
        <v>197</v>
      </c>
      <c r="K87" s="33" t="s">
        <v>197</v>
      </c>
      <c r="L87" s="33" t="s">
        <v>197</v>
      </c>
      <c r="M87" s="33" t="s">
        <v>197</v>
      </c>
      <c r="N87" s="33" t="s">
        <v>197</v>
      </c>
      <c r="O87" s="33" t="s">
        <v>197</v>
      </c>
      <c r="P87" s="33" t="s">
        <v>197</v>
      </c>
      <c r="Q87" s="33" t="s">
        <v>197</v>
      </c>
      <c r="R87" s="33" t="s">
        <v>197</v>
      </c>
      <c r="S87" s="33" t="s">
        <v>197</v>
      </c>
      <c r="T87" s="33" t="s">
        <v>197</v>
      </c>
      <c r="U87" s="33" t="s">
        <v>197</v>
      </c>
      <c r="V87" s="33" t="s">
        <v>197</v>
      </c>
      <c r="W87" s="33" t="s">
        <v>197</v>
      </c>
      <c r="X87" s="33" t="s">
        <v>197</v>
      </c>
      <c r="Y87" s="33" t="s">
        <v>197</v>
      </c>
      <c r="Z87" s="33" t="s">
        <v>197</v>
      </c>
      <c r="AA87" s="33" t="s">
        <v>197</v>
      </c>
      <c r="AB87" s="33" t="s">
        <v>197</v>
      </c>
      <c r="AC87" s="33" t="s">
        <v>197</v>
      </c>
      <c r="AD87" s="33" t="s">
        <v>197</v>
      </c>
    </row>
    <row r="88" spans="1:30" ht="56.25">
      <c r="A88" s="19"/>
      <c r="B88" s="37" t="s">
        <v>243</v>
      </c>
      <c r="C88" s="38" t="s">
        <v>244</v>
      </c>
      <c r="D88" s="39" t="s">
        <v>178</v>
      </c>
      <c r="E88" s="39" t="s">
        <v>197</v>
      </c>
      <c r="F88" s="39" t="s">
        <v>197</v>
      </c>
      <c r="G88" s="39" t="s">
        <v>197</v>
      </c>
      <c r="H88" s="39" t="s">
        <v>197</v>
      </c>
      <c r="I88" s="39" t="s">
        <v>197</v>
      </c>
      <c r="J88" s="39" t="s">
        <v>197</v>
      </c>
      <c r="K88" s="39" t="s">
        <v>197</v>
      </c>
      <c r="L88" s="39" t="s">
        <v>197</v>
      </c>
      <c r="M88" s="39" t="s">
        <v>197</v>
      </c>
      <c r="N88" s="39" t="s">
        <v>197</v>
      </c>
      <c r="O88" s="39" t="s">
        <v>197</v>
      </c>
      <c r="P88" s="39" t="s">
        <v>197</v>
      </c>
      <c r="Q88" s="39" t="s">
        <v>197</v>
      </c>
      <c r="R88" s="39" t="s">
        <v>197</v>
      </c>
      <c r="S88" s="39" t="s">
        <v>197</v>
      </c>
      <c r="T88" s="39" t="s">
        <v>197</v>
      </c>
      <c r="U88" s="39" t="s">
        <v>197</v>
      </c>
      <c r="V88" s="39" t="s">
        <v>197</v>
      </c>
      <c r="W88" s="39" t="s">
        <v>197</v>
      </c>
      <c r="X88" s="39" t="s">
        <v>197</v>
      </c>
      <c r="Y88" s="39" t="s">
        <v>197</v>
      </c>
      <c r="Z88" s="39" t="s">
        <v>197</v>
      </c>
      <c r="AA88" s="39" t="s">
        <v>197</v>
      </c>
      <c r="AB88" s="39" t="s">
        <v>197</v>
      </c>
      <c r="AC88" s="39" t="s">
        <v>197</v>
      </c>
      <c r="AD88" s="39" t="s">
        <v>197</v>
      </c>
    </row>
    <row r="89" spans="1:30" ht="37.5">
      <c r="A89" s="19"/>
      <c r="B89" s="31" t="s">
        <v>245</v>
      </c>
      <c r="C89" s="32" t="s">
        <v>246</v>
      </c>
      <c r="D89" s="33" t="s">
        <v>178</v>
      </c>
      <c r="E89" s="33" t="s">
        <v>197</v>
      </c>
      <c r="F89" s="33" t="s">
        <v>197</v>
      </c>
      <c r="G89" s="33" t="s">
        <v>197</v>
      </c>
      <c r="H89" s="33" t="s">
        <v>197</v>
      </c>
      <c r="I89" s="33" t="s">
        <v>197</v>
      </c>
      <c r="J89" s="33" t="s">
        <v>197</v>
      </c>
      <c r="K89" s="33" t="s">
        <v>197</v>
      </c>
      <c r="L89" s="33" t="s">
        <v>197</v>
      </c>
      <c r="M89" s="33" t="s">
        <v>197</v>
      </c>
      <c r="N89" s="33" t="s">
        <v>197</v>
      </c>
      <c r="O89" s="33" t="s">
        <v>197</v>
      </c>
      <c r="P89" s="33" t="s">
        <v>197</v>
      </c>
      <c r="Q89" s="33" t="s">
        <v>197</v>
      </c>
      <c r="R89" s="33" t="s">
        <v>197</v>
      </c>
      <c r="S89" s="33" t="s">
        <v>197</v>
      </c>
      <c r="T89" s="33" t="s">
        <v>197</v>
      </c>
      <c r="U89" s="33" t="s">
        <v>197</v>
      </c>
      <c r="V89" s="33" t="s">
        <v>197</v>
      </c>
      <c r="W89" s="33" t="s">
        <v>197</v>
      </c>
      <c r="X89" s="33" t="s">
        <v>197</v>
      </c>
      <c r="Y89" s="33" t="s">
        <v>197</v>
      </c>
      <c r="Z89" s="33" t="s">
        <v>197</v>
      </c>
      <c r="AA89" s="33" t="s">
        <v>197</v>
      </c>
      <c r="AB89" s="33" t="s">
        <v>197</v>
      </c>
      <c r="AC89" s="33" t="s">
        <v>197</v>
      </c>
      <c r="AD89" s="33" t="s">
        <v>197</v>
      </c>
    </row>
    <row r="90" spans="1:30" ht="18.75" hidden="1">
      <c r="A90" s="26" t="s">
        <v>181</v>
      </c>
      <c r="B90" s="31" t="s">
        <v>245</v>
      </c>
      <c r="C90" s="40" t="s">
        <v>204</v>
      </c>
      <c r="D90" s="33"/>
      <c r="E90" s="33" t="s">
        <v>197</v>
      </c>
      <c r="F90" s="33" t="s">
        <v>197</v>
      </c>
      <c r="G90" s="33" t="s">
        <v>197</v>
      </c>
      <c r="H90" s="33" t="s">
        <v>197</v>
      </c>
      <c r="I90" s="33" t="s">
        <v>197</v>
      </c>
      <c r="J90" s="33" t="s">
        <v>197</v>
      </c>
      <c r="K90" s="33" t="s">
        <v>197</v>
      </c>
      <c r="L90" s="33" t="s">
        <v>197</v>
      </c>
      <c r="M90" s="33" t="s">
        <v>197</v>
      </c>
      <c r="N90" s="33" t="s">
        <v>197</v>
      </c>
      <c r="O90" s="33" t="s">
        <v>197</v>
      </c>
      <c r="P90" s="33" t="s">
        <v>197</v>
      </c>
      <c r="Q90" s="33" t="s">
        <v>197</v>
      </c>
      <c r="R90" s="33" t="s">
        <v>197</v>
      </c>
      <c r="S90" s="33" t="s">
        <v>197</v>
      </c>
      <c r="T90" s="33" t="s">
        <v>197</v>
      </c>
      <c r="U90" s="33" t="s">
        <v>197</v>
      </c>
      <c r="V90" s="33" t="s">
        <v>197</v>
      </c>
      <c r="W90" s="33" t="s">
        <v>197</v>
      </c>
      <c r="X90" s="33" t="s">
        <v>197</v>
      </c>
      <c r="Y90" s="33" t="s">
        <v>197</v>
      </c>
      <c r="Z90" s="33" t="s">
        <v>197</v>
      </c>
      <c r="AA90" s="33" t="s">
        <v>197</v>
      </c>
      <c r="AB90" s="33" t="s">
        <v>197</v>
      </c>
      <c r="AC90" s="33" t="s">
        <v>197</v>
      </c>
      <c r="AD90" s="33" t="s">
        <v>197</v>
      </c>
    </row>
    <row r="91" spans="1:30" ht="18.75" hidden="1">
      <c r="A91" s="26" t="s">
        <v>181</v>
      </c>
      <c r="B91" s="31" t="s">
        <v>245</v>
      </c>
      <c r="C91" s="40" t="s">
        <v>204</v>
      </c>
      <c r="D91" s="33"/>
      <c r="E91" s="33" t="s">
        <v>197</v>
      </c>
      <c r="F91" s="33" t="s">
        <v>197</v>
      </c>
      <c r="G91" s="33" t="s">
        <v>197</v>
      </c>
      <c r="H91" s="33" t="s">
        <v>197</v>
      </c>
      <c r="I91" s="33" t="s">
        <v>197</v>
      </c>
      <c r="J91" s="33" t="s">
        <v>197</v>
      </c>
      <c r="K91" s="33" t="s">
        <v>197</v>
      </c>
      <c r="L91" s="33" t="s">
        <v>197</v>
      </c>
      <c r="M91" s="33" t="s">
        <v>197</v>
      </c>
      <c r="N91" s="33" t="s">
        <v>197</v>
      </c>
      <c r="O91" s="33" t="s">
        <v>197</v>
      </c>
      <c r="P91" s="33" t="s">
        <v>197</v>
      </c>
      <c r="Q91" s="33" t="s">
        <v>197</v>
      </c>
      <c r="R91" s="33" t="s">
        <v>197</v>
      </c>
      <c r="S91" s="33" t="s">
        <v>197</v>
      </c>
      <c r="T91" s="33" t="s">
        <v>197</v>
      </c>
      <c r="U91" s="33" t="s">
        <v>197</v>
      </c>
      <c r="V91" s="33" t="s">
        <v>197</v>
      </c>
      <c r="W91" s="33" t="s">
        <v>197</v>
      </c>
      <c r="X91" s="33" t="s">
        <v>197</v>
      </c>
      <c r="Y91" s="33" t="s">
        <v>197</v>
      </c>
      <c r="Z91" s="33" t="s">
        <v>197</v>
      </c>
      <c r="AA91" s="33" t="s">
        <v>197</v>
      </c>
      <c r="AB91" s="33" t="s">
        <v>197</v>
      </c>
      <c r="AC91" s="33" t="s">
        <v>197</v>
      </c>
      <c r="AD91" s="33" t="s">
        <v>197</v>
      </c>
    </row>
    <row r="92" spans="1:30" ht="18.75" hidden="1">
      <c r="A92" s="26" t="s">
        <v>181</v>
      </c>
      <c r="B92" s="31" t="s">
        <v>205</v>
      </c>
      <c r="C92" s="32" t="s">
        <v>205</v>
      </c>
      <c r="D92" s="33"/>
      <c r="E92" s="33" t="s">
        <v>197</v>
      </c>
      <c r="F92" s="33" t="s">
        <v>197</v>
      </c>
      <c r="G92" s="33" t="s">
        <v>197</v>
      </c>
      <c r="H92" s="33" t="s">
        <v>197</v>
      </c>
      <c r="I92" s="33" t="s">
        <v>197</v>
      </c>
      <c r="J92" s="33" t="s">
        <v>197</v>
      </c>
      <c r="K92" s="33" t="s">
        <v>197</v>
      </c>
      <c r="L92" s="33" t="s">
        <v>197</v>
      </c>
      <c r="M92" s="33" t="s">
        <v>197</v>
      </c>
      <c r="N92" s="33" t="s">
        <v>197</v>
      </c>
      <c r="O92" s="33" t="s">
        <v>197</v>
      </c>
      <c r="P92" s="33" t="s">
        <v>197</v>
      </c>
      <c r="Q92" s="33" t="s">
        <v>197</v>
      </c>
      <c r="R92" s="33" t="s">
        <v>197</v>
      </c>
      <c r="S92" s="33" t="s">
        <v>197</v>
      </c>
      <c r="T92" s="33" t="s">
        <v>197</v>
      </c>
      <c r="U92" s="33" t="s">
        <v>197</v>
      </c>
      <c r="V92" s="33" t="s">
        <v>197</v>
      </c>
      <c r="W92" s="33" t="s">
        <v>197</v>
      </c>
      <c r="X92" s="33" t="s">
        <v>197</v>
      </c>
      <c r="Y92" s="33" t="s">
        <v>197</v>
      </c>
      <c r="Z92" s="33" t="s">
        <v>197</v>
      </c>
      <c r="AA92" s="33" t="s">
        <v>197</v>
      </c>
      <c r="AB92" s="33" t="s">
        <v>197</v>
      </c>
      <c r="AC92" s="33" t="s">
        <v>197</v>
      </c>
      <c r="AD92" s="33" t="s">
        <v>197</v>
      </c>
    </row>
    <row r="93" spans="1:30" ht="37.5">
      <c r="A93" s="19"/>
      <c r="B93" s="31" t="s">
        <v>247</v>
      </c>
      <c r="C93" s="32" t="s">
        <v>248</v>
      </c>
      <c r="D93" s="33" t="s">
        <v>178</v>
      </c>
      <c r="E93" s="33" t="s">
        <v>197</v>
      </c>
      <c r="F93" s="33" t="s">
        <v>197</v>
      </c>
      <c r="G93" s="33" t="s">
        <v>197</v>
      </c>
      <c r="H93" s="33" t="s">
        <v>197</v>
      </c>
      <c r="I93" s="33" t="s">
        <v>197</v>
      </c>
      <c r="J93" s="33" t="s">
        <v>197</v>
      </c>
      <c r="K93" s="33" t="s">
        <v>197</v>
      </c>
      <c r="L93" s="33" t="s">
        <v>197</v>
      </c>
      <c r="M93" s="33" t="s">
        <v>197</v>
      </c>
      <c r="N93" s="33" t="s">
        <v>197</v>
      </c>
      <c r="O93" s="33" t="s">
        <v>197</v>
      </c>
      <c r="P93" s="33" t="s">
        <v>197</v>
      </c>
      <c r="Q93" s="33" t="s">
        <v>197</v>
      </c>
      <c r="R93" s="33" t="s">
        <v>197</v>
      </c>
      <c r="S93" s="33" t="s">
        <v>197</v>
      </c>
      <c r="T93" s="33" t="s">
        <v>197</v>
      </c>
      <c r="U93" s="33" t="s">
        <v>197</v>
      </c>
      <c r="V93" s="33" t="s">
        <v>197</v>
      </c>
      <c r="W93" s="33" t="s">
        <v>197</v>
      </c>
      <c r="X93" s="33" t="s">
        <v>197</v>
      </c>
      <c r="Y93" s="33" t="s">
        <v>197</v>
      </c>
      <c r="Z93" s="33" t="s">
        <v>197</v>
      </c>
      <c r="AA93" s="33" t="s">
        <v>197</v>
      </c>
      <c r="AB93" s="33" t="s">
        <v>197</v>
      </c>
      <c r="AC93" s="33" t="s">
        <v>197</v>
      </c>
      <c r="AD93" s="33" t="s">
        <v>197</v>
      </c>
    </row>
    <row r="94" spans="1:30" ht="18.75" hidden="1">
      <c r="A94" s="26" t="s">
        <v>181</v>
      </c>
      <c r="B94" s="31" t="s">
        <v>247</v>
      </c>
      <c r="C94" s="40" t="s">
        <v>204</v>
      </c>
      <c r="D94" s="33"/>
      <c r="E94" s="33" t="s">
        <v>197</v>
      </c>
      <c r="F94" s="33" t="s">
        <v>197</v>
      </c>
      <c r="G94" s="33" t="s">
        <v>197</v>
      </c>
      <c r="H94" s="33" t="s">
        <v>197</v>
      </c>
      <c r="I94" s="33" t="s">
        <v>197</v>
      </c>
      <c r="J94" s="33" t="s">
        <v>197</v>
      </c>
      <c r="K94" s="33" t="s">
        <v>197</v>
      </c>
      <c r="L94" s="33" t="s">
        <v>197</v>
      </c>
      <c r="M94" s="33" t="s">
        <v>197</v>
      </c>
      <c r="N94" s="33" t="s">
        <v>197</v>
      </c>
      <c r="O94" s="33" t="s">
        <v>197</v>
      </c>
      <c r="P94" s="33" t="s">
        <v>197</v>
      </c>
      <c r="Q94" s="33" t="s">
        <v>197</v>
      </c>
      <c r="R94" s="33" t="s">
        <v>197</v>
      </c>
      <c r="S94" s="33" t="s">
        <v>197</v>
      </c>
      <c r="T94" s="33" t="s">
        <v>197</v>
      </c>
      <c r="U94" s="33" t="s">
        <v>197</v>
      </c>
      <c r="V94" s="33" t="s">
        <v>197</v>
      </c>
      <c r="W94" s="33" t="s">
        <v>197</v>
      </c>
      <c r="X94" s="33" t="s">
        <v>197</v>
      </c>
      <c r="Y94" s="33" t="s">
        <v>197</v>
      </c>
      <c r="Z94" s="33" t="s">
        <v>197</v>
      </c>
      <c r="AA94" s="33" t="s">
        <v>197</v>
      </c>
      <c r="AB94" s="33" t="s">
        <v>197</v>
      </c>
      <c r="AC94" s="33" t="s">
        <v>197</v>
      </c>
      <c r="AD94" s="33" t="s">
        <v>197</v>
      </c>
    </row>
    <row r="95" spans="1:30" ht="18.75" hidden="1">
      <c r="A95" s="26" t="s">
        <v>181</v>
      </c>
      <c r="B95" s="31" t="s">
        <v>247</v>
      </c>
      <c r="C95" s="40" t="s">
        <v>204</v>
      </c>
      <c r="D95" s="33"/>
      <c r="E95" s="33" t="s">
        <v>197</v>
      </c>
      <c r="F95" s="33" t="s">
        <v>197</v>
      </c>
      <c r="G95" s="33" t="s">
        <v>197</v>
      </c>
      <c r="H95" s="33" t="s">
        <v>197</v>
      </c>
      <c r="I95" s="33" t="s">
        <v>197</v>
      </c>
      <c r="J95" s="33" t="s">
        <v>197</v>
      </c>
      <c r="K95" s="33" t="s">
        <v>197</v>
      </c>
      <c r="L95" s="33" t="s">
        <v>197</v>
      </c>
      <c r="M95" s="33" t="s">
        <v>197</v>
      </c>
      <c r="N95" s="33" t="s">
        <v>197</v>
      </c>
      <c r="O95" s="33" t="s">
        <v>197</v>
      </c>
      <c r="P95" s="33" t="s">
        <v>197</v>
      </c>
      <c r="Q95" s="33" t="s">
        <v>197</v>
      </c>
      <c r="R95" s="33" t="s">
        <v>197</v>
      </c>
      <c r="S95" s="33" t="s">
        <v>197</v>
      </c>
      <c r="T95" s="33" t="s">
        <v>197</v>
      </c>
      <c r="U95" s="33" t="s">
        <v>197</v>
      </c>
      <c r="V95" s="33" t="s">
        <v>197</v>
      </c>
      <c r="W95" s="33" t="s">
        <v>197</v>
      </c>
      <c r="X95" s="33" t="s">
        <v>197</v>
      </c>
      <c r="Y95" s="33" t="s">
        <v>197</v>
      </c>
      <c r="Z95" s="33" t="s">
        <v>197</v>
      </c>
      <c r="AA95" s="33" t="s">
        <v>197</v>
      </c>
      <c r="AB95" s="33" t="s">
        <v>197</v>
      </c>
      <c r="AC95" s="33" t="s">
        <v>197</v>
      </c>
      <c r="AD95" s="33" t="s">
        <v>197</v>
      </c>
    </row>
    <row r="96" spans="1:30" ht="18.75" hidden="1">
      <c r="A96" s="26" t="s">
        <v>181</v>
      </c>
      <c r="B96" s="31" t="s">
        <v>205</v>
      </c>
      <c r="C96" s="32" t="s">
        <v>205</v>
      </c>
      <c r="D96" s="33"/>
      <c r="E96" s="33" t="s">
        <v>197</v>
      </c>
      <c r="F96" s="33" t="s">
        <v>197</v>
      </c>
      <c r="G96" s="33" t="s">
        <v>197</v>
      </c>
      <c r="H96" s="33" t="s">
        <v>197</v>
      </c>
      <c r="I96" s="33" t="s">
        <v>197</v>
      </c>
      <c r="J96" s="33" t="s">
        <v>197</v>
      </c>
      <c r="K96" s="33" t="s">
        <v>197</v>
      </c>
      <c r="L96" s="33" t="s">
        <v>197</v>
      </c>
      <c r="M96" s="33" t="s">
        <v>197</v>
      </c>
      <c r="N96" s="33" t="s">
        <v>197</v>
      </c>
      <c r="O96" s="33" t="s">
        <v>197</v>
      </c>
      <c r="P96" s="33" t="s">
        <v>197</v>
      </c>
      <c r="Q96" s="33" t="s">
        <v>197</v>
      </c>
      <c r="R96" s="33" t="s">
        <v>197</v>
      </c>
      <c r="S96" s="33" t="s">
        <v>197</v>
      </c>
      <c r="T96" s="33" t="s">
        <v>197</v>
      </c>
      <c r="U96" s="33" t="s">
        <v>197</v>
      </c>
      <c r="V96" s="33" t="s">
        <v>197</v>
      </c>
      <c r="W96" s="33" t="s">
        <v>197</v>
      </c>
      <c r="X96" s="33" t="s">
        <v>197</v>
      </c>
      <c r="Y96" s="33" t="s">
        <v>197</v>
      </c>
      <c r="Z96" s="33" t="s">
        <v>197</v>
      </c>
      <c r="AA96" s="33" t="s">
        <v>197</v>
      </c>
      <c r="AB96" s="33" t="s">
        <v>197</v>
      </c>
      <c r="AC96" s="33" t="s">
        <v>197</v>
      </c>
      <c r="AD96" s="33" t="s">
        <v>197</v>
      </c>
    </row>
    <row r="97" spans="1:30" ht="56.25">
      <c r="A97" s="19"/>
      <c r="B97" s="37" t="s">
        <v>249</v>
      </c>
      <c r="C97" s="38" t="s">
        <v>250</v>
      </c>
      <c r="D97" s="39" t="s">
        <v>178</v>
      </c>
      <c r="E97" s="39" t="s">
        <v>197</v>
      </c>
      <c r="F97" s="39" t="s">
        <v>197</v>
      </c>
      <c r="G97" s="39" t="s">
        <v>197</v>
      </c>
      <c r="H97" s="39" t="s">
        <v>197</v>
      </c>
      <c r="I97" s="39" t="s">
        <v>197</v>
      </c>
      <c r="J97" s="39" t="s">
        <v>197</v>
      </c>
      <c r="K97" s="39" t="s">
        <v>197</v>
      </c>
      <c r="L97" s="39" t="s">
        <v>197</v>
      </c>
      <c r="M97" s="39" t="s">
        <v>197</v>
      </c>
      <c r="N97" s="39" t="s">
        <v>197</v>
      </c>
      <c r="O97" s="39" t="s">
        <v>197</v>
      </c>
      <c r="P97" s="39" t="s">
        <v>197</v>
      </c>
      <c r="Q97" s="39" t="s">
        <v>197</v>
      </c>
      <c r="R97" s="39" t="s">
        <v>197</v>
      </c>
      <c r="S97" s="39" t="s">
        <v>197</v>
      </c>
      <c r="T97" s="39" t="s">
        <v>197</v>
      </c>
      <c r="U97" s="39" t="s">
        <v>197</v>
      </c>
      <c r="V97" s="39" t="s">
        <v>197</v>
      </c>
      <c r="W97" s="39" t="s">
        <v>197</v>
      </c>
      <c r="X97" s="39" t="s">
        <v>197</v>
      </c>
      <c r="Y97" s="39" t="s">
        <v>197</v>
      </c>
      <c r="Z97" s="39" t="s">
        <v>197</v>
      </c>
      <c r="AA97" s="39" t="s">
        <v>197</v>
      </c>
      <c r="AB97" s="39" t="s">
        <v>197</v>
      </c>
      <c r="AC97" s="39" t="s">
        <v>197</v>
      </c>
      <c r="AD97" s="39" t="s">
        <v>197</v>
      </c>
    </row>
    <row r="98" spans="1:30" ht="37.5">
      <c r="A98" s="19"/>
      <c r="B98" s="31" t="s">
        <v>251</v>
      </c>
      <c r="C98" s="32" t="s">
        <v>252</v>
      </c>
      <c r="D98" s="33" t="s">
        <v>178</v>
      </c>
      <c r="E98" s="33" t="s">
        <v>197</v>
      </c>
      <c r="F98" s="33" t="s">
        <v>197</v>
      </c>
      <c r="G98" s="33" t="s">
        <v>197</v>
      </c>
      <c r="H98" s="33" t="s">
        <v>197</v>
      </c>
      <c r="I98" s="33" t="s">
        <v>197</v>
      </c>
      <c r="J98" s="33" t="s">
        <v>197</v>
      </c>
      <c r="K98" s="33" t="s">
        <v>197</v>
      </c>
      <c r="L98" s="33" t="s">
        <v>197</v>
      </c>
      <c r="M98" s="33" t="s">
        <v>197</v>
      </c>
      <c r="N98" s="33" t="s">
        <v>197</v>
      </c>
      <c r="O98" s="33" t="s">
        <v>197</v>
      </c>
      <c r="P98" s="33" t="s">
        <v>197</v>
      </c>
      <c r="Q98" s="33" t="s">
        <v>197</v>
      </c>
      <c r="R98" s="33" t="s">
        <v>197</v>
      </c>
      <c r="S98" s="33" t="s">
        <v>197</v>
      </c>
      <c r="T98" s="33" t="s">
        <v>197</v>
      </c>
      <c r="U98" s="33" t="s">
        <v>197</v>
      </c>
      <c r="V98" s="33" t="s">
        <v>197</v>
      </c>
      <c r="W98" s="33" t="s">
        <v>197</v>
      </c>
      <c r="X98" s="33" t="s">
        <v>197</v>
      </c>
      <c r="Y98" s="33" t="s">
        <v>197</v>
      </c>
      <c r="Z98" s="33" t="s">
        <v>197</v>
      </c>
      <c r="AA98" s="33" t="s">
        <v>197</v>
      </c>
      <c r="AB98" s="33" t="s">
        <v>197</v>
      </c>
      <c r="AC98" s="33" t="s">
        <v>197</v>
      </c>
      <c r="AD98" s="33" t="s">
        <v>197</v>
      </c>
    </row>
    <row r="99" spans="1:30" ht="18.75" hidden="1">
      <c r="A99" s="26" t="s">
        <v>181</v>
      </c>
      <c r="B99" s="31" t="s">
        <v>251</v>
      </c>
      <c r="C99" s="40" t="s">
        <v>204</v>
      </c>
      <c r="D99" s="33"/>
      <c r="E99" s="33" t="s">
        <v>197</v>
      </c>
      <c r="F99" s="33" t="s">
        <v>197</v>
      </c>
      <c r="G99" s="33" t="s">
        <v>197</v>
      </c>
      <c r="H99" s="33" t="s">
        <v>197</v>
      </c>
      <c r="I99" s="33" t="s">
        <v>197</v>
      </c>
      <c r="J99" s="33" t="s">
        <v>197</v>
      </c>
      <c r="K99" s="33" t="s">
        <v>197</v>
      </c>
      <c r="L99" s="33" t="s">
        <v>197</v>
      </c>
      <c r="M99" s="33" t="s">
        <v>197</v>
      </c>
      <c r="N99" s="33" t="s">
        <v>197</v>
      </c>
      <c r="O99" s="33" t="s">
        <v>197</v>
      </c>
      <c r="P99" s="33" t="s">
        <v>197</v>
      </c>
      <c r="Q99" s="33" t="s">
        <v>197</v>
      </c>
      <c r="R99" s="33" t="s">
        <v>197</v>
      </c>
      <c r="S99" s="33" t="s">
        <v>197</v>
      </c>
      <c r="T99" s="33" t="s">
        <v>197</v>
      </c>
      <c r="U99" s="33" t="s">
        <v>197</v>
      </c>
      <c r="V99" s="33" t="s">
        <v>197</v>
      </c>
      <c r="W99" s="33" t="s">
        <v>197</v>
      </c>
      <c r="X99" s="33" t="s">
        <v>197</v>
      </c>
      <c r="Y99" s="33" t="s">
        <v>197</v>
      </c>
      <c r="Z99" s="33" t="s">
        <v>197</v>
      </c>
      <c r="AA99" s="33" t="s">
        <v>197</v>
      </c>
      <c r="AB99" s="33" t="s">
        <v>197</v>
      </c>
      <c r="AC99" s="33" t="s">
        <v>197</v>
      </c>
      <c r="AD99" s="33" t="s">
        <v>197</v>
      </c>
    </row>
    <row r="100" spans="1:30" ht="18.75" hidden="1">
      <c r="A100" s="26" t="s">
        <v>181</v>
      </c>
      <c r="B100" s="31" t="s">
        <v>251</v>
      </c>
      <c r="C100" s="40" t="s">
        <v>204</v>
      </c>
      <c r="D100" s="33"/>
      <c r="E100" s="33" t="s">
        <v>197</v>
      </c>
      <c r="F100" s="33" t="s">
        <v>197</v>
      </c>
      <c r="G100" s="33" t="s">
        <v>197</v>
      </c>
      <c r="H100" s="33" t="s">
        <v>197</v>
      </c>
      <c r="I100" s="33" t="s">
        <v>197</v>
      </c>
      <c r="J100" s="33" t="s">
        <v>197</v>
      </c>
      <c r="K100" s="33" t="s">
        <v>197</v>
      </c>
      <c r="L100" s="33" t="s">
        <v>197</v>
      </c>
      <c r="M100" s="33" t="s">
        <v>197</v>
      </c>
      <c r="N100" s="33" t="s">
        <v>197</v>
      </c>
      <c r="O100" s="33" t="s">
        <v>197</v>
      </c>
      <c r="P100" s="33" t="s">
        <v>197</v>
      </c>
      <c r="Q100" s="33" t="s">
        <v>197</v>
      </c>
      <c r="R100" s="33" t="s">
        <v>197</v>
      </c>
      <c r="S100" s="33" t="s">
        <v>197</v>
      </c>
      <c r="T100" s="33" t="s">
        <v>197</v>
      </c>
      <c r="U100" s="33" t="s">
        <v>197</v>
      </c>
      <c r="V100" s="33" t="s">
        <v>197</v>
      </c>
      <c r="W100" s="33" t="s">
        <v>197</v>
      </c>
      <c r="X100" s="33" t="s">
        <v>197</v>
      </c>
      <c r="Y100" s="33" t="s">
        <v>197</v>
      </c>
      <c r="Z100" s="33" t="s">
        <v>197</v>
      </c>
      <c r="AA100" s="33" t="s">
        <v>197</v>
      </c>
      <c r="AB100" s="33" t="s">
        <v>197</v>
      </c>
      <c r="AC100" s="33" t="s">
        <v>197</v>
      </c>
      <c r="AD100" s="33" t="s">
        <v>197</v>
      </c>
    </row>
    <row r="101" spans="1:30" ht="18.75" hidden="1">
      <c r="A101" s="26" t="s">
        <v>181</v>
      </c>
      <c r="B101" s="31" t="s">
        <v>205</v>
      </c>
      <c r="C101" s="32" t="s">
        <v>205</v>
      </c>
      <c r="D101" s="33"/>
      <c r="E101" s="33" t="s">
        <v>197</v>
      </c>
      <c r="F101" s="33" t="s">
        <v>197</v>
      </c>
      <c r="G101" s="33" t="s">
        <v>197</v>
      </c>
      <c r="H101" s="33" t="s">
        <v>197</v>
      </c>
      <c r="I101" s="33" t="s">
        <v>197</v>
      </c>
      <c r="J101" s="33" t="s">
        <v>197</v>
      </c>
      <c r="K101" s="33" t="s">
        <v>197</v>
      </c>
      <c r="L101" s="33" t="s">
        <v>197</v>
      </c>
      <c r="M101" s="33" t="s">
        <v>197</v>
      </c>
      <c r="N101" s="33" t="s">
        <v>197</v>
      </c>
      <c r="O101" s="33" t="s">
        <v>197</v>
      </c>
      <c r="P101" s="33" t="s">
        <v>197</v>
      </c>
      <c r="Q101" s="33" t="s">
        <v>197</v>
      </c>
      <c r="R101" s="33" t="s">
        <v>197</v>
      </c>
      <c r="S101" s="33" t="s">
        <v>197</v>
      </c>
      <c r="T101" s="33" t="s">
        <v>197</v>
      </c>
      <c r="U101" s="33" t="s">
        <v>197</v>
      </c>
      <c r="V101" s="33" t="s">
        <v>197</v>
      </c>
      <c r="W101" s="33" t="s">
        <v>197</v>
      </c>
      <c r="X101" s="33" t="s">
        <v>197</v>
      </c>
      <c r="Y101" s="33" t="s">
        <v>197</v>
      </c>
      <c r="Z101" s="33" t="s">
        <v>197</v>
      </c>
      <c r="AA101" s="33" t="s">
        <v>197</v>
      </c>
      <c r="AB101" s="33" t="s">
        <v>197</v>
      </c>
      <c r="AC101" s="33" t="s">
        <v>197</v>
      </c>
      <c r="AD101" s="33" t="s">
        <v>197</v>
      </c>
    </row>
    <row r="102" spans="1:30" ht="37.5">
      <c r="A102" s="19"/>
      <c r="B102" s="31" t="s">
        <v>253</v>
      </c>
      <c r="C102" s="32" t="s">
        <v>254</v>
      </c>
      <c r="D102" s="33" t="s">
        <v>178</v>
      </c>
      <c r="E102" s="33" t="s">
        <v>197</v>
      </c>
      <c r="F102" s="33" t="s">
        <v>197</v>
      </c>
      <c r="G102" s="33" t="s">
        <v>197</v>
      </c>
      <c r="H102" s="33" t="s">
        <v>197</v>
      </c>
      <c r="I102" s="33" t="s">
        <v>197</v>
      </c>
      <c r="J102" s="33" t="s">
        <v>197</v>
      </c>
      <c r="K102" s="33" t="s">
        <v>197</v>
      </c>
      <c r="L102" s="33" t="s">
        <v>197</v>
      </c>
      <c r="M102" s="33" t="s">
        <v>197</v>
      </c>
      <c r="N102" s="33" t="s">
        <v>197</v>
      </c>
      <c r="O102" s="33" t="s">
        <v>197</v>
      </c>
      <c r="P102" s="33" t="s">
        <v>197</v>
      </c>
      <c r="Q102" s="33" t="s">
        <v>197</v>
      </c>
      <c r="R102" s="33" t="s">
        <v>197</v>
      </c>
      <c r="S102" s="33" t="s">
        <v>197</v>
      </c>
      <c r="T102" s="33" t="s">
        <v>197</v>
      </c>
      <c r="U102" s="33" t="s">
        <v>197</v>
      </c>
      <c r="V102" s="33" t="s">
        <v>197</v>
      </c>
      <c r="W102" s="33" t="s">
        <v>197</v>
      </c>
      <c r="X102" s="33" t="s">
        <v>197</v>
      </c>
      <c r="Y102" s="33" t="s">
        <v>197</v>
      </c>
      <c r="Z102" s="33" t="s">
        <v>197</v>
      </c>
      <c r="AA102" s="33" t="s">
        <v>197</v>
      </c>
      <c r="AB102" s="33" t="s">
        <v>197</v>
      </c>
      <c r="AC102" s="33" t="s">
        <v>197</v>
      </c>
      <c r="AD102" s="33" t="s">
        <v>197</v>
      </c>
    </row>
    <row r="103" spans="1:30" ht="18.75" hidden="1">
      <c r="A103" s="26" t="s">
        <v>181</v>
      </c>
      <c r="B103" s="31" t="s">
        <v>253</v>
      </c>
      <c r="C103" s="40" t="s">
        <v>204</v>
      </c>
      <c r="D103" s="33"/>
      <c r="E103" s="33" t="s">
        <v>197</v>
      </c>
      <c r="F103" s="33" t="s">
        <v>197</v>
      </c>
      <c r="G103" s="33" t="s">
        <v>197</v>
      </c>
      <c r="H103" s="33" t="s">
        <v>197</v>
      </c>
      <c r="I103" s="33" t="s">
        <v>197</v>
      </c>
      <c r="J103" s="33" t="s">
        <v>197</v>
      </c>
      <c r="K103" s="33" t="s">
        <v>197</v>
      </c>
      <c r="L103" s="33" t="s">
        <v>197</v>
      </c>
      <c r="M103" s="33" t="s">
        <v>197</v>
      </c>
      <c r="N103" s="33" t="s">
        <v>197</v>
      </c>
      <c r="O103" s="33" t="s">
        <v>197</v>
      </c>
      <c r="P103" s="33" t="s">
        <v>197</v>
      </c>
      <c r="Q103" s="33" t="s">
        <v>197</v>
      </c>
      <c r="R103" s="33" t="s">
        <v>197</v>
      </c>
      <c r="S103" s="33" t="s">
        <v>197</v>
      </c>
      <c r="T103" s="33" t="s">
        <v>197</v>
      </c>
      <c r="U103" s="33" t="s">
        <v>197</v>
      </c>
      <c r="V103" s="33" t="s">
        <v>197</v>
      </c>
      <c r="W103" s="33" t="s">
        <v>197</v>
      </c>
      <c r="X103" s="33" t="s">
        <v>197</v>
      </c>
      <c r="Y103" s="33" t="s">
        <v>197</v>
      </c>
      <c r="Z103" s="33" t="s">
        <v>197</v>
      </c>
      <c r="AA103" s="33" t="s">
        <v>197</v>
      </c>
      <c r="AB103" s="33" t="s">
        <v>197</v>
      </c>
      <c r="AC103" s="33" t="s">
        <v>197</v>
      </c>
      <c r="AD103" s="33" t="s">
        <v>197</v>
      </c>
    </row>
    <row r="104" spans="1:30" ht="18.75" hidden="1">
      <c r="A104" s="26" t="s">
        <v>181</v>
      </c>
      <c r="B104" s="31" t="s">
        <v>253</v>
      </c>
      <c r="C104" s="40" t="s">
        <v>204</v>
      </c>
      <c r="D104" s="33"/>
      <c r="E104" s="33" t="s">
        <v>197</v>
      </c>
      <c r="F104" s="33" t="s">
        <v>197</v>
      </c>
      <c r="G104" s="33" t="s">
        <v>197</v>
      </c>
      <c r="H104" s="33" t="s">
        <v>197</v>
      </c>
      <c r="I104" s="33" t="s">
        <v>197</v>
      </c>
      <c r="J104" s="33" t="s">
        <v>197</v>
      </c>
      <c r="K104" s="33" t="s">
        <v>197</v>
      </c>
      <c r="L104" s="33" t="s">
        <v>197</v>
      </c>
      <c r="M104" s="33" t="s">
        <v>197</v>
      </c>
      <c r="N104" s="33" t="s">
        <v>197</v>
      </c>
      <c r="O104" s="33" t="s">
        <v>197</v>
      </c>
      <c r="P104" s="33" t="s">
        <v>197</v>
      </c>
      <c r="Q104" s="33" t="s">
        <v>197</v>
      </c>
      <c r="R104" s="33" t="s">
        <v>197</v>
      </c>
      <c r="S104" s="33" t="s">
        <v>197</v>
      </c>
      <c r="T104" s="33" t="s">
        <v>197</v>
      </c>
      <c r="U104" s="33" t="s">
        <v>197</v>
      </c>
      <c r="V104" s="33" t="s">
        <v>197</v>
      </c>
      <c r="W104" s="33" t="s">
        <v>197</v>
      </c>
      <c r="X104" s="33" t="s">
        <v>197</v>
      </c>
      <c r="Y104" s="33" t="s">
        <v>197</v>
      </c>
      <c r="Z104" s="33" t="s">
        <v>197</v>
      </c>
      <c r="AA104" s="33" t="s">
        <v>197</v>
      </c>
      <c r="AB104" s="33" t="s">
        <v>197</v>
      </c>
      <c r="AC104" s="33" t="s">
        <v>197</v>
      </c>
      <c r="AD104" s="33" t="s">
        <v>197</v>
      </c>
    </row>
    <row r="105" spans="1:30" ht="18.75" hidden="1">
      <c r="A105" s="26" t="s">
        <v>181</v>
      </c>
      <c r="B105" s="31" t="s">
        <v>205</v>
      </c>
      <c r="C105" s="32" t="s">
        <v>205</v>
      </c>
      <c r="D105" s="33"/>
      <c r="E105" s="33" t="s">
        <v>197</v>
      </c>
      <c r="F105" s="33" t="s">
        <v>197</v>
      </c>
      <c r="G105" s="33" t="s">
        <v>197</v>
      </c>
      <c r="H105" s="33" t="s">
        <v>197</v>
      </c>
      <c r="I105" s="33" t="s">
        <v>197</v>
      </c>
      <c r="J105" s="33" t="s">
        <v>197</v>
      </c>
      <c r="K105" s="33" t="s">
        <v>197</v>
      </c>
      <c r="L105" s="33" t="s">
        <v>197</v>
      </c>
      <c r="M105" s="33" t="s">
        <v>197</v>
      </c>
      <c r="N105" s="33" t="s">
        <v>197</v>
      </c>
      <c r="O105" s="33" t="s">
        <v>197</v>
      </c>
      <c r="P105" s="33" t="s">
        <v>197</v>
      </c>
      <c r="Q105" s="33" t="s">
        <v>197</v>
      </c>
      <c r="R105" s="33" t="s">
        <v>197</v>
      </c>
      <c r="S105" s="33" t="s">
        <v>197</v>
      </c>
      <c r="T105" s="33" t="s">
        <v>197</v>
      </c>
      <c r="U105" s="33" t="s">
        <v>197</v>
      </c>
      <c r="V105" s="33" t="s">
        <v>197</v>
      </c>
      <c r="W105" s="33" t="s">
        <v>197</v>
      </c>
      <c r="X105" s="33" t="s">
        <v>197</v>
      </c>
      <c r="Y105" s="33" t="s">
        <v>197</v>
      </c>
      <c r="Z105" s="33" t="s">
        <v>197</v>
      </c>
      <c r="AA105" s="33" t="s">
        <v>197</v>
      </c>
      <c r="AB105" s="33" t="s">
        <v>197</v>
      </c>
      <c r="AC105" s="33" t="s">
        <v>197</v>
      </c>
      <c r="AD105" s="33" t="s">
        <v>197</v>
      </c>
    </row>
    <row r="106" spans="1:30" ht="37.5">
      <c r="A106" s="19"/>
      <c r="B106" s="31" t="s">
        <v>255</v>
      </c>
      <c r="C106" s="32" t="s">
        <v>256</v>
      </c>
      <c r="D106" s="33" t="s">
        <v>178</v>
      </c>
      <c r="E106" s="33" t="s">
        <v>197</v>
      </c>
      <c r="F106" s="33" t="s">
        <v>197</v>
      </c>
      <c r="G106" s="33" t="s">
        <v>197</v>
      </c>
      <c r="H106" s="33" t="s">
        <v>197</v>
      </c>
      <c r="I106" s="33" t="s">
        <v>197</v>
      </c>
      <c r="J106" s="33" t="s">
        <v>197</v>
      </c>
      <c r="K106" s="33" t="s">
        <v>197</v>
      </c>
      <c r="L106" s="33" t="s">
        <v>197</v>
      </c>
      <c r="M106" s="33" t="s">
        <v>197</v>
      </c>
      <c r="N106" s="33" t="s">
        <v>197</v>
      </c>
      <c r="O106" s="33" t="s">
        <v>197</v>
      </c>
      <c r="P106" s="33" t="s">
        <v>197</v>
      </c>
      <c r="Q106" s="33" t="s">
        <v>197</v>
      </c>
      <c r="R106" s="33" t="s">
        <v>197</v>
      </c>
      <c r="S106" s="33" t="s">
        <v>197</v>
      </c>
      <c r="T106" s="33" t="s">
        <v>197</v>
      </c>
      <c r="U106" s="33" t="s">
        <v>197</v>
      </c>
      <c r="V106" s="33" t="s">
        <v>197</v>
      </c>
      <c r="W106" s="33" t="s">
        <v>197</v>
      </c>
      <c r="X106" s="33" t="s">
        <v>197</v>
      </c>
      <c r="Y106" s="33" t="s">
        <v>197</v>
      </c>
      <c r="Z106" s="33" t="s">
        <v>197</v>
      </c>
      <c r="AA106" s="33" t="s">
        <v>197</v>
      </c>
      <c r="AB106" s="33" t="s">
        <v>197</v>
      </c>
      <c r="AC106" s="33" t="s">
        <v>197</v>
      </c>
      <c r="AD106" s="33" t="s">
        <v>197</v>
      </c>
    </row>
    <row r="107" spans="1:30" ht="18.75" hidden="1">
      <c r="A107" s="26" t="s">
        <v>181</v>
      </c>
      <c r="B107" s="31" t="s">
        <v>255</v>
      </c>
      <c r="C107" s="40" t="s">
        <v>204</v>
      </c>
      <c r="D107" s="33"/>
      <c r="E107" s="33" t="s">
        <v>197</v>
      </c>
      <c r="F107" s="33" t="s">
        <v>197</v>
      </c>
      <c r="G107" s="33" t="s">
        <v>197</v>
      </c>
      <c r="H107" s="33" t="s">
        <v>197</v>
      </c>
      <c r="I107" s="33" t="s">
        <v>197</v>
      </c>
      <c r="J107" s="33" t="s">
        <v>197</v>
      </c>
      <c r="K107" s="33" t="s">
        <v>197</v>
      </c>
      <c r="L107" s="33" t="s">
        <v>197</v>
      </c>
      <c r="M107" s="33" t="s">
        <v>197</v>
      </c>
      <c r="N107" s="33" t="s">
        <v>197</v>
      </c>
      <c r="O107" s="33" t="s">
        <v>197</v>
      </c>
      <c r="P107" s="33" t="s">
        <v>197</v>
      </c>
      <c r="Q107" s="33" t="s">
        <v>197</v>
      </c>
      <c r="R107" s="33" t="s">
        <v>197</v>
      </c>
      <c r="S107" s="33" t="s">
        <v>197</v>
      </c>
      <c r="T107" s="33" t="s">
        <v>197</v>
      </c>
      <c r="U107" s="33" t="s">
        <v>197</v>
      </c>
      <c r="V107" s="33" t="s">
        <v>197</v>
      </c>
      <c r="W107" s="33" t="s">
        <v>197</v>
      </c>
      <c r="X107" s="33" t="s">
        <v>197</v>
      </c>
      <c r="Y107" s="33" t="s">
        <v>197</v>
      </c>
      <c r="Z107" s="33" t="s">
        <v>197</v>
      </c>
      <c r="AA107" s="33" t="s">
        <v>197</v>
      </c>
      <c r="AB107" s="33" t="s">
        <v>197</v>
      </c>
      <c r="AC107" s="33" t="s">
        <v>197</v>
      </c>
      <c r="AD107" s="33" t="s">
        <v>197</v>
      </c>
    </row>
    <row r="108" spans="1:30" ht="18.75" hidden="1">
      <c r="A108" s="26" t="s">
        <v>181</v>
      </c>
      <c r="B108" s="31" t="s">
        <v>255</v>
      </c>
      <c r="C108" s="40" t="s">
        <v>204</v>
      </c>
      <c r="D108" s="33"/>
      <c r="E108" s="33" t="s">
        <v>197</v>
      </c>
      <c r="F108" s="33" t="s">
        <v>197</v>
      </c>
      <c r="G108" s="33" t="s">
        <v>197</v>
      </c>
      <c r="H108" s="33" t="s">
        <v>197</v>
      </c>
      <c r="I108" s="33" t="s">
        <v>197</v>
      </c>
      <c r="J108" s="33" t="s">
        <v>197</v>
      </c>
      <c r="K108" s="33" t="s">
        <v>197</v>
      </c>
      <c r="L108" s="33" t="s">
        <v>197</v>
      </c>
      <c r="M108" s="33" t="s">
        <v>197</v>
      </c>
      <c r="N108" s="33" t="s">
        <v>197</v>
      </c>
      <c r="O108" s="33" t="s">
        <v>197</v>
      </c>
      <c r="P108" s="33" t="s">
        <v>197</v>
      </c>
      <c r="Q108" s="33" t="s">
        <v>197</v>
      </c>
      <c r="R108" s="33" t="s">
        <v>197</v>
      </c>
      <c r="S108" s="33" t="s">
        <v>197</v>
      </c>
      <c r="T108" s="33" t="s">
        <v>197</v>
      </c>
      <c r="U108" s="33" t="s">
        <v>197</v>
      </c>
      <c r="V108" s="33" t="s">
        <v>197</v>
      </c>
      <c r="W108" s="33" t="s">
        <v>197</v>
      </c>
      <c r="X108" s="33" t="s">
        <v>197</v>
      </c>
      <c r="Y108" s="33" t="s">
        <v>197</v>
      </c>
      <c r="Z108" s="33" t="s">
        <v>197</v>
      </c>
      <c r="AA108" s="33" t="s">
        <v>197</v>
      </c>
      <c r="AB108" s="33" t="s">
        <v>197</v>
      </c>
      <c r="AC108" s="33" t="s">
        <v>197</v>
      </c>
      <c r="AD108" s="33" t="s">
        <v>197</v>
      </c>
    </row>
    <row r="109" spans="1:30" ht="18.75" hidden="1">
      <c r="A109" s="26" t="s">
        <v>181</v>
      </c>
      <c r="B109" s="31" t="s">
        <v>205</v>
      </c>
      <c r="C109" s="32" t="s">
        <v>205</v>
      </c>
      <c r="D109" s="33"/>
      <c r="E109" s="33" t="s">
        <v>197</v>
      </c>
      <c r="F109" s="33" t="s">
        <v>197</v>
      </c>
      <c r="G109" s="33" t="s">
        <v>197</v>
      </c>
      <c r="H109" s="33" t="s">
        <v>197</v>
      </c>
      <c r="I109" s="33" t="s">
        <v>197</v>
      </c>
      <c r="J109" s="33" t="s">
        <v>197</v>
      </c>
      <c r="K109" s="33" t="s">
        <v>197</v>
      </c>
      <c r="L109" s="33" t="s">
        <v>197</v>
      </c>
      <c r="M109" s="33" t="s">
        <v>197</v>
      </c>
      <c r="N109" s="33" t="s">
        <v>197</v>
      </c>
      <c r="O109" s="33" t="s">
        <v>197</v>
      </c>
      <c r="P109" s="33" t="s">
        <v>197</v>
      </c>
      <c r="Q109" s="33" t="s">
        <v>197</v>
      </c>
      <c r="R109" s="33" t="s">
        <v>197</v>
      </c>
      <c r="S109" s="33" t="s">
        <v>197</v>
      </c>
      <c r="T109" s="33" t="s">
        <v>197</v>
      </c>
      <c r="U109" s="33" t="s">
        <v>197</v>
      </c>
      <c r="V109" s="33" t="s">
        <v>197</v>
      </c>
      <c r="W109" s="33" t="s">
        <v>197</v>
      </c>
      <c r="X109" s="33" t="s">
        <v>197</v>
      </c>
      <c r="Y109" s="33" t="s">
        <v>197</v>
      </c>
      <c r="Z109" s="33" t="s">
        <v>197</v>
      </c>
      <c r="AA109" s="33" t="s">
        <v>197</v>
      </c>
      <c r="AB109" s="33" t="s">
        <v>197</v>
      </c>
      <c r="AC109" s="33" t="s">
        <v>197</v>
      </c>
      <c r="AD109" s="33" t="s">
        <v>197</v>
      </c>
    </row>
    <row r="110" spans="1:30" ht="56.25">
      <c r="A110" s="19"/>
      <c r="B110" s="31" t="s">
        <v>257</v>
      </c>
      <c r="C110" s="32" t="s">
        <v>258</v>
      </c>
      <c r="D110" s="33" t="s">
        <v>178</v>
      </c>
      <c r="E110" s="33" t="s">
        <v>197</v>
      </c>
      <c r="F110" s="33" t="s">
        <v>197</v>
      </c>
      <c r="G110" s="33" t="s">
        <v>197</v>
      </c>
      <c r="H110" s="33" t="s">
        <v>197</v>
      </c>
      <c r="I110" s="33" t="s">
        <v>197</v>
      </c>
      <c r="J110" s="33" t="s">
        <v>197</v>
      </c>
      <c r="K110" s="33" t="s">
        <v>197</v>
      </c>
      <c r="L110" s="33" t="s">
        <v>197</v>
      </c>
      <c r="M110" s="33" t="s">
        <v>197</v>
      </c>
      <c r="N110" s="33" t="s">
        <v>197</v>
      </c>
      <c r="O110" s="33" t="s">
        <v>197</v>
      </c>
      <c r="P110" s="33" t="s">
        <v>197</v>
      </c>
      <c r="Q110" s="33" t="s">
        <v>197</v>
      </c>
      <c r="R110" s="33" t="s">
        <v>197</v>
      </c>
      <c r="S110" s="33" t="s">
        <v>197</v>
      </c>
      <c r="T110" s="33" t="s">
        <v>197</v>
      </c>
      <c r="U110" s="33" t="s">
        <v>197</v>
      </c>
      <c r="V110" s="33" t="s">
        <v>197</v>
      </c>
      <c r="W110" s="33" t="s">
        <v>197</v>
      </c>
      <c r="X110" s="33" t="s">
        <v>197</v>
      </c>
      <c r="Y110" s="33" t="s">
        <v>197</v>
      </c>
      <c r="Z110" s="33" t="s">
        <v>197</v>
      </c>
      <c r="AA110" s="33" t="s">
        <v>197</v>
      </c>
      <c r="AB110" s="33" t="s">
        <v>197</v>
      </c>
      <c r="AC110" s="33" t="s">
        <v>197</v>
      </c>
      <c r="AD110" s="33" t="s">
        <v>197</v>
      </c>
    </row>
    <row r="111" spans="1:30" ht="18.75" hidden="1">
      <c r="A111" s="26" t="s">
        <v>181</v>
      </c>
      <c r="B111" s="31" t="s">
        <v>257</v>
      </c>
      <c r="C111" s="40" t="s">
        <v>204</v>
      </c>
      <c r="D111" s="33"/>
      <c r="E111" s="33" t="s">
        <v>197</v>
      </c>
      <c r="F111" s="33" t="s">
        <v>197</v>
      </c>
      <c r="G111" s="33" t="s">
        <v>197</v>
      </c>
      <c r="H111" s="33" t="s">
        <v>197</v>
      </c>
      <c r="I111" s="33" t="s">
        <v>197</v>
      </c>
      <c r="J111" s="33" t="s">
        <v>197</v>
      </c>
      <c r="K111" s="33" t="s">
        <v>197</v>
      </c>
      <c r="L111" s="33" t="s">
        <v>197</v>
      </c>
      <c r="M111" s="33" t="s">
        <v>197</v>
      </c>
      <c r="N111" s="33" t="s">
        <v>197</v>
      </c>
      <c r="O111" s="33" t="s">
        <v>197</v>
      </c>
      <c r="P111" s="33" t="s">
        <v>197</v>
      </c>
      <c r="Q111" s="33" t="s">
        <v>197</v>
      </c>
      <c r="R111" s="33" t="s">
        <v>197</v>
      </c>
      <c r="S111" s="33" t="s">
        <v>197</v>
      </c>
      <c r="T111" s="33" t="s">
        <v>197</v>
      </c>
      <c r="U111" s="33" t="s">
        <v>197</v>
      </c>
      <c r="V111" s="33" t="s">
        <v>197</v>
      </c>
      <c r="W111" s="33" t="s">
        <v>197</v>
      </c>
      <c r="X111" s="33" t="s">
        <v>197</v>
      </c>
      <c r="Y111" s="33" t="s">
        <v>197</v>
      </c>
      <c r="Z111" s="33" t="s">
        <v>197</v>
      </c>
      <c r="AA111" s="33" t="s">
        <v>197</v>
      </c>
      <c r="AB111" s="33" t="s">
        <v>197</v>
      </c>
      <c r="AC111" s="33" t="s">
        <v>197</v>
      </c>
      <c r="AD111" s="33" t="s">
        <v>197</v>
      </c>
    </row>
    <row r="112" spans="1:30" ht="18.75" hidden="1">
      <c r="A112" s="26" t="s">
        <v>181</v>
      </c>
      <c r="B112" s="31" t="s">
        <v>257</v>
      </c>
      <c r="C112" s="40" t="s">
        <v>204</v>
      </c>
      <c r="D112" s="33"/>
      <c r="E112" s="33" t="s">
        <v>197</v>
      </c>
      <c r="F112" s="33" t="s">
        <v>197</v>
      </c>
      <c r="G112" s="33" t="s">
        <v>197</v>
      </c>
      <c r="H112" s="33" t="s">
        <v>197</v>
      </c>
      <c r="I112" s="33" t="s">
        <v>197</v>
      </c>
      <c r="J112" s="33" t="s">
        <v>197</v>
      </c>
      <c r="K112" s="33" t="s">
        <v>197</v>
      </c>
      <c r="L112" s="33" t="s">
        <v>197</v>
      </c>
      <c r="M112" s="33" t="s">
        <v>197</v>
      </c>
      <c r="N112" s="33" t="s">
        <v>197</v>
      </c>
      <c r="O112" s="33" t="s">
        <v>197</v>
      </c>
      <c r="P112" s="33" t="s">
        <v>197</v>
      </c>
      <c r="Q112" s="33" t="s">
        <v>197</v>
      </c>
      <c r="R112" s="33" t="s">
        <v>197</v>
      </c>
      <c r="S112" s="33" t="s">
        <v>197</v>
      </c>
      <c r="T112" s="33" t="s">
        <v>197</v>
      </c>
      <c r="U112" s="33" t="s">
        <v>197</v>
      </c>
      <c r="V112" s="33" t="s">
        <v>197</v>
      </c>
      <c r="W112" s="33" t="s">
        <v>197</v>
      </c>
      <c r="X112" s="33" t="s">
        <v>197</v>
      </c>
      <c r="Y112" s="33" t="s">
        <v>197</v>
      </c>
      <c r="Z112" s="33" t="s">
        <v>197</v>
      </c>
      <c r="AA112" s="33" t="s">
        <v>197</v>
      </c>
      <c r="AB112" s="33" t="s">
        <v>197</v>
      </c>
      <c r="AC112" s="33" t="s">
        <v>197</v>
      </c>
      <c r="AD112" s="33" t="s">
        <v>197</v>
      </c>
    </row>
    <row r="113" spans="1:30" ht="18.75" hidden="1">
      <c r="A113" s="26" t="s">
        <v>181</v>
      </c>
      <c r="B113" s="31" t="s">
        <v>205</v>
      </c>
      <c r="C113" s="32" t="s">
        <v>205</v>
      </c>
      <c r="D113" s="33"/>
      <c r="E113" s="33" t="s">
        <v>197</v>
      </c>
      <c r="F113" s="33" t="s">
        <v>197</v>
      </c>
      <c r="G113" s="33" t="s">
        <v>197</v>
      </c>
      <c r="H113" s="33" t="s">
        <v>197</v>
      </c>
      <c r="I113" s="33" t="s">
        <v>197</v>
      </c>
      <c r="J113" s="33" t="s">
        <v>197</v>
      </c>
      <c r="K113" s="33" t="s">
        <v>197</v>
      </c>
      <c r="L113" s="33" t="s">
        <v>197</v>
      </c>
      <c r="M113" s="33" t="s">
        <v>197</v>
      </c>
      <c r="N113" s="33" t="s">
        <v>197</v>
      </c>
      <c r="O113" s="33" t="s">
        <v>197</v>
      </c>
      <c r="P113" s="33" t="s">
        <v>197</v>
      </c>
      <c r="Q113" s="33" t="s">
        <v>197</v>
      </c>
      <c r="R113" s="33" t="s">
        <v>197</v>
      </c>
      <c r="S113" s="33" t="s">
        <v>197</v>
      </c>
      <c r="T113" s="33" t="s">
        <v>197</v>
      </c>
      <c r="U113" s="33" t="s">
        <v>197</v>
      </c>
      <c r="V113" s="33" t="s">
        <v>197</v>
      </c>
      <c r="W113" s="33" t="s">
        <v>197</v>
      </c>
      <c r="X113" s="33" t="s">
        <v>197</v>
      </c>
      <c r="Y113" s="33" t="s">
        <v>197</v>
      </c>
      <c r="Z113" s="33" t="s">
        <v>197</v>
      </c>
      <c r="AA113" s="33" t="s">
        <v>197</v>
      </c>
      <c r="AB113" s="33" t="s">
        <v>197</v>
      </c>
      <c r="AC113" s="33" t="s">
        <v>197</v>
      </c>
      <c r="AD113" s="33" t="s">
        <v>197</v>
      </c>
    </row>
    <row r="114" spans="1:30" ht="56.25">
      <c r="A114" s="19"/>
      <c r="B114" s="31" t="s">
        <v>259</v>
      </c>
      <c r="C114" s="32" t="s">
        <v>260</v>
      </c>
      <c r="D114" s="33" t="s">
        <v>178</v>
      </c>
      <c r="E114" s="33" t="s">
        <v>197</v>
      </c>
      <c r="F114" s="33" t="s">
        <v>197</v>
      </c>
      <c r="G114" s="33" t="s">
        <v>197</v>
      </c>
      <c r="H114" s="33" t="s">
        <v>197</v>
      </c>
      <c r="I114" s="33" t="s">
        <v>197</v>
      </c>
      <c r="J114" s="33" t="s">
        <v>197</v>
      </c>
      <c r="K114" s="33" t="s">
        <v>197</v>
      </c>
      <c r="L114" s="33" t="s">
        <v>197</v>
      </c>
      <c r="M114" s="33" t="s">
        <v>197</v>
      </c>
      <c r="N114" s="33" t="s">
        <v>197</v>
      </c>
      <c r="O114" s="33" t="s">
        <v>197</v>
      </c>
      <c r="P114" s="33" t="s">
        <v>197</v>
      </c>
      <c r="Q114" s="33" t="s">
        <v>197</v>
      </c>
      <c r="R114" s="33" t="s">
        <v>197</v>
      </c>
      <c r="S114" s="33" t="s">
        <v>197</v>
      </c>
      <c r="T114" s="33" t="s">
        <v>197</v>
      </c>
      <c r="U114" s="33" t="s">
        <v>197</v>
      </c>
      <c r="V114" s="33" t="s">
        <v>197</v>
      </c>
      <c r="W114" s="33" t="s">
        <v>197</v>
      </c>
      <c r="X114" s="33" t="s">
        <v>197</v>
      </c>
      <c r="Y114" s="33" t="s">
        <v>197</v>
      </c>
      <c r="Z114" s="33" t="s">
        <v>197</v>
      </c>
      <c r="AA114" s="33" t="s">
        <v>197</v>
      </c>
      <c r="AB114" s="33" t="s">
        <v>197</v>
      </c>
      <c r="AC114" s="33" t="s">
        <v>197</v>
      </c>
      <c r="AD114" s="33" t="s">
        <v>197</v>
      </c>
    </row>
    <row r="115" spans="1:30" ht="18.75" hidden="1">
      <c r="A115" s="26" t="s">
        <v>181</v>
      </c>
      <c r="B115" s="31" t="s">
        <v>259</v>
      </c>
      <c r="C115" s="40" t="s">
        <v>204</v>
      </c>
      <c r="D115" s="33"/>
      <c r="E115" s="33" t="s">
        <v>197</v>
      </c>
      <c r="F115" s="33" t="s">
        <v>197</v>
      </c>
      <c r="G115" s="33" t="s">
        <v>197</v>
      </c>
      <c r="H115" s="33" t="s">
        <v>197</v>
      </c>
      <c r="I115" s="33" t="s">
        <v>197</v>
      </c>
      <c r="J115" s="33" t="s">
        <v>197</v>
      </c>
      <c r="K115" s="33" t="s">
        <v>197</v>
      </c>
      <c r="L115" s="33" t="s">
        <v>197</v>
      </c>
      <c r="M115" s="33" t="s">
        <v>197</v>
      </c>
      <c r="N115" s="33" t="s">
        <v>197</v>
      </c>
      <c r="O115" s="33" t="s">
        <v>197</v>
      </c>
      <c r="P115" s="33" t="s">
        <v>197</v>
      </c>
      <c r="Q115" s="33" t="s">
        <v>197</v>
      </c>
      <c r="R115" s="33" t="s">
        <v>197</v>
      </c>
      <c r="S115" s="33" t="s">
        <v>197</v>
      </c>
      <c r="T115" s="33" t="s">
        <v>197</v>
      </c>
      <c r="U115" s="33" t="s">
        <v>197</v>
      </c>
      <c r="V115" s="33" t="s">
        <v>197</v>
      </c>
      <c r="W115" s="33" t="s">
        <v>197</v>
      </c>
      <c r="X115" s="33" t="s">
        <v>197</v>
      </c>
      <c r="Y115" s="33" t="s">
        <v>197</v>
      </c>
      <c r="Z115" s="33" t="s">
        <v>197</v>
      </c>
      <c r="AA115" s="33" t="s">
        <v>197</v>
      </c>
      <c r="AB115" s="33" t="s">
        <v>197</v>
      </c>
      <c r="AC115" s="33" t="s">
        <v>197</v>
      </c>
      <c r="AD115" s="33" t="s">
        <v>197</v>
      </c>
    </row>
    <row r="116" spans="1:30" ht="18.75" hidden="1">
      <c r="A116" s="26" t="s">
        <v>181</v>
      </c>
      <c r="B116" s="31" t="s">
        <v>259</v>
      </c>
      <c r="C116" s="40" t="s">
        <v>204</v>
      </c>
      <c r="D116" s="33"/>
      <c r="E116" s="33" t="s">
        <v>197</v>
      </c>
      <c r="F116" s="33" t="s">
        <v>197</v>
      </c>
      <c r="G116" s="33" t="s">
        <v>197</v>
      </c>
      <c r="H116" s="33" t="s">
        <v>197</v>
      </c>
      <c r="I116" s="33" t="s">
        <v>197</v>
      </c>
      <c r="J116" s="33" t="s">
        <v>197</v>
      </c>
      <c r="K116" s="33" t="s">
        <v>197</v>
      </c>
      <c r="L116" s="33" t="s">
        <v>197</v>
      </c>
      <c r="M116" s="33" t="s">
        <v>197</v>
      </c>
      <c r="N116" s="33" t="s">
        <v>197</v>
      </c>
      <c r="O116" s="33" t="s">
        <v>197</v>
      </c>
      <c r="P116" s="33" t="s">
        <v>197</v>
      </c>
      <c r="Q116" s="33" t="s">
        <v>197</v>
      </c>
      <c r="R116" s="33" t="s">
        <v>197</v>
      </c>
      <c r="S116" s="33" t="s">
        <v>197</v>
      </c>
      <c r="T116" s="33" t="s">
        <v>197</v>
      </c>
      <c r="U116" s="33" t="s">
        <v>197</v>
      </c>
      <c r="V116" s="33" t="s">
        <v>197</v>
      </c>
      <c r="W116" s="33" t="s">
        <v>197</v>
      </c>
      <c r="X116" s="33" t="s">
        <v>197</v>
      </c>
      <c r="Y116" s="33" t="s">
        <v>197</v>
      </c>
      <c r="Z116" s="33" t="s">
        <v>197</v>
      </c>
      <c r="AA116" s="33" t="s">
        <v>197</v>
      </c>
      <c r="AB116" s="33" t="s">
        <v>197</v>
      </c>
      <c r="AC116" s="33" t="s">
        <v>197</v>
      </c>
      <c r="AD116" s="33" t="s">
        <v>197</v>
      </c>
    </row>
    <row r="117" spans="1:30" ht="18.75" hidden="1">
      <c r="A117" s="26" t="s">
        <v>181</v>
      </c>
      <c r="B117" s="31" t="s">
        <v>205</v>
      </c>
      <c r="C117" s="32" t="s">
        <v>205</v>
      </c>
      <c r="D117" s="33"/>
      <c r="E117" s="33" t="s">
        <v>197</v>
      </c>
      <c r="F117" s="33" t="s">
        <v>197</v>
      </c>
      <c r="G117" s="33" t="s">
        <v>197</v>
      </c>
      <c r="H117" s="33" t="s">
        <v>197</v>
      </c>
      <c r="I117" s="33" t="s">
        <v>197</v>
      </c>
      <c r="J117" s="33" t="s">
        <v>197</v>
      </c>
      <c r="K117" s="33" t="s">
        <v>197</v>
      </c>
      <c r="L117" s="33" t="s">
        <v>197</v>
      </c>
      <c r="M117" s="33" t="s">
        <v>197</v>
      </c>
      <c r="N117" s="33" t="s">
        <v>197</v>
      </c>
      <c r="O117" s="33" t="s">
        <v>197</v>
      </c>
      <c r="P117" s="33" t="s">
        <v>197</v>
      </c>
      <c r="Q117" s="33" t="s">
        <v>197</v>
      </c>
      <c r="R117" s="33" t="s">
        <v>197</v>
      </c>
      <c r="S117" s="33" t="s">
        <v>197</v>
      </c>
      <c r="T117" s="33" t="s">
        <v>197</v>
      </c>
      <c r="U117" s="33" t="s">
        <v>197</v>
      </c>
      <c r="V117" s="33" t="s">
        <v>197</v>
      </c>
      <c r="W117" s="33" t="s">
        <v>197</v>
      </c>
      <c r="X117" s="33" t="s">
        <v>197</v>
      </c>
      <c r="Y117" s="33" t="s">
        <v>197</v>
      </c>
      <c r="Z117" s="33" t="s">
        <v>197</v>
      </c>
      <c r="AA117" s="33" t="s">
        <v>197</v>
      </c>
      <c r="AB117" s="33" t="s">
        <v>197</v>
      </c>
      <c r="AC117" s="33" t="s">
        <v>197</v>
      </c>
      <c r="AD117" s="33" t="s">
        <v>197</v>
      </c>
    </row>
    <row r="118" spans="1:30" ht="56.25">
      <c r="A118" s="19"/>
      <c r="B118" s="31" t="s">
        <v>261</v>
      </c>
      <c r="C118" s="32" t="s">
        <v>262</v>
      </c>
      <c r="D118" s="33" t="s">
        <v>178</v>
      </c>
      <c r="E118" s="33" t="s">
        <v>197</v>
      </c>
      <c r="F118" s="33" t="s">
        <v>197</v>
      </c>
      <c r="G118" s="33" t="s">
        <v>197</v>
      </c>
      <c r="H118" s="33" t="s">
        <v>197</v>
      </c>
      <c r="I118" s="33" t="s">
        <v>197</v>
      </c>
      <c r="J118" s="33" t="s">
        <v>197</v>
      </c>
      <c r="K118" s="33" t="s">
        <v>197</v>
      </c>
      <c r="L118" s="33" t="s">
        <v>197</v>
      </c>
      <c r="M118" s="33" t="s">
        <v>197</v>
      </c>
      <c r="N118" s="33" t="s">
        <v>197</v>
      </c>
      <c r="O118" s="33" t="s">
        <v>197</v>
      </c>
      <c r="P118" s="33" t="s">
        <v>197</v>
      </c>
      <c r="Q118" s="33" t="s">
        <v>197</v>
      </c>
      <c r="R118" s="33" t="s">
        <v>197</v>
      </c>
      <c r="S118" s="33" t="s">
        <v>197</v>
      </c>
      <c r="T118" s="33" t="s">
        <v>197</v>
      </c>
      <c r="U118" s="33" t="s">
        <v>197</v>
      </c>
      <c r="V118" s="33" t="s">
        <v>197</v>
      </c>
      <c r="W118" s="33" t="s">
        <v>197</v>
      </c>
      <c r="X118" s="33" t="s">
        <v>197</v>
      </c>
      <c r="Y118" s="33" t="s">
        <v>197</v>
      </c>
      <c r="Z118" s="33" t="s">
        <v>197</v>
      </c>
      <c r="AA118" s="33" t="s">
        <v>197</v>
      </c>
      <c r="AB118" s="33" t="s">
        <v>197</v>
      </c>
      <c r="AC118" s="33" t="s">
        <v>197</v>
      </c>
      <c r="AD118" s="33" t="s">
        <v>197</v>
      </c>
    </row>
    <row r="119" spans="1:30" ht="18.75" hidden="1">
      <c r="A119" s="26" t="s">
        <v>181</v>
      </c>
      <c r="B119" s="31" t="s">
        <v>261</v>
      </c>
      <c r="C119" s="40" t="s">
        <v>204</v>
      </c>
      <c r="D119" s="33"/>
      <c r="E119" s="33" t="s">
        <v>197</v>
      </c>
      <c r="F119" s="33" t="s">
        <v>197</v>
      </c>
      <c r="G119" s="33" t="s">
        <v>197</v>
      </c>
      <c r="H119" s="33" t="s">
        <v>197</v>
      </c>
      <c r="I119" s="33" t="s">
        <v>197</v>
      </c>
      <c r="J119" s="33" t="s">
        <v>197</v>
      </c>
      <c r="K119" s="33" t="s">
        <v>197</v>
      </c>
      <c r="L119" s="33" t="s">
        <v>197</v>
      </c>
      <c r="M119" s="33" t="s">
        <v>197</v>
      </c>
      <c r="N119" s="33" t="s">
        <v>197</v>
      </c>
      <c r="O119" s="33" t="s">
        <v>197</v>
      </c>
      <c r="P119" s="33" t="s">
        <v>197</v>
      </c>
      <c r="Q119" s="33" t="s">
        <v>197</v>
      </c>
      <c r="R119" s="33" t="s">
        <v>197</v>
      </c>
      <c r="S119" s="33" t="s">
        <v>197</v>
      </c>
      <c r="T119" s="33" t="s">
        <v>197</v>
      </c>
      <c r="U119" s="33" t="s">
        <v>197</v>
      </c>
      <c r="V119" s="33" t="s">
        <v>197</v>
      </c>
      <c r="W119" s="33" t="s">
        <v>197</v>
      </c>
      <c r="X119" s="33" t="s">
        <v>197</v>
      </c>
      <c r="Y119" s="33" t="s">
        <v>197</v>
      </c>
      <c r="Z119" s="33" t="s">
        <v>197</v>
      </c>
      <c r="AA119" s="33" t="s">
        <v>197</v>
      </c>
      <c r="AB119" s="33" t="s">
        <v>197</v>
      </c>
      <c r="AC119" s="33" t="s">
        <v>197</v>
      </c>
      <c r="AD119" s="33" t="s">
        <v>197</v>
      </c>
    </row>
    <row r="120" spans="1:30" ht="18.75" hidden="1">
      <c r="A120" s="26" t="s">
        <v>181</v>
      </c>
      <c r="B120" s="31" t="s">
        <v>261</v>
      </c>
      <c r="C120" s="40" t="s">
        <v>204</v>
      </c>
      <c r="D120" s="33"/>
      <c r="E120" s="33" t="s">
        <v>197</v>
      </c>
      <c r="F120" s="33" t="s">
        <v>197</v>
      </c>
      <c r="G120" s="33" t="s">
        <v>197</v>
      </c>
      <c r="H120" s="33" t="s">
        <v>197</v>
      </c>
      <c r="I120" s="33" t="s">
        <v>197</v>
      </c>
      <c r="J120" s="33" t="s">
        <v>197</v>
      </c>
      <c r="K120" s="33" t="s">
        <v>197</v>
      </c>
      <c r="L120" s="33" t="s">
        <v>197</v>
      </c>
      <c r="M120" s="33" t="s">
        <v>197</v>
      </c>
      <c r="N120" s="33" t="s">
        <v>197</v>
      </c>
      <c r="O120" s="33" t="s">
        <v>197</v>
      </c>
      <c r="P120" s="33" t="s">
        <v>197</v>
      </c>
      <c r="Q120" s="33" t="s">
        <v>197</v>
      </c>
      <c r="R120" s="33" t="s">
        <v>197</v>
      </c>
      <c r="S120" s="33" t="s">
        <v>197</v>
      </c>
      <c r="T120" s="33" t="s">
        <v>197</v>
      </c>
      <c r="U120" s="33" t="s">
        <v>197</v>
      </c>
      <c r="V120" s="33" t="s">
        <v>197</v>
      </c>
      <c r="W120" s="33" t="s">
        <v>197</v>
      </c>
      <c r="X120" s="33" t="s">
        <v>197</v>
      </c>
      <c r="Y120" s="33" t="s">
        <v>197</v>
      </c>
      <c r="Z120" s="33" t="s">
        <v>197</v>
      </c>
      <c r="AA120" s="33" t="s">
        <v>197</v>
      </c>
      <c r="AB120" s="33" t="s">
        <v>197</v>
      </c>
      <c r="AC120" s="33" t="s">
        <v>197</v>
      </c>
      <c r="AD120" s="33" t="s">
        <v>197</v>
      </c>
    </row>
    <row r="121" spans="1:30" ht="18.75" hidden="1">
      <c r="A121" s="26" t="s">
        <v>181</v>
      </c>
      <c r="B121" s="31" t="s">
        <v>205</v>
      </c>
      <c r="C121" s="32" t="s">
        <v>205</v>
      </c>
      <c r="D121" s="33"/>
      <c r="E121" s="33" t="s">
        <v>197</v>
      </c>
      <c r="F121" s="33" t="s">
        <v>197</v>
      </c>
      <c r="G121" s="33" t="s">
        <v>197</v>
      </c>
      <c r="H121" s="33" t="s">
        <v>197</v>
      </c>
      <c r="I121" s="33" t="s">
        <v>197</v>
      </c>
      <c r="J121" s="33" t="s">
        <v>197</v>
      </c>
      <c r="K121" s="33" t="s">
        <v>197</v>
      </c>
      <c r="L121" s="33" t="s">
        <v>197</v>
      </c>
      <c r="M121" s="33" t="s">
        <v>197</v>
      </c>
      <c r="N121" s="33" t="s">
        <v>197</v>
      </c>
      <c r="O121" s="33" t="s">
        <v>197</v>
      </c>
      <c r="P121" s="33" t="s">
        <v>197</v>
      </c>
      <c r="Q121" s="33" t="s">
        <v>197</v>
      </c>
      <c r="R121" s="33" t="s">
        <v>197</v>
      </c>
      <c r="S121" s="33" t="s">
        <v>197</v>
      </c>
      <c r="T121" s="33" t="s">
        <v>197</v>
      </c>
      <c r="U121" s="33" t="s">
        <v>197</v>
      </c>
      <c r="V121" s="33" t="s">
        <v>197</v>
      </c>
      <c r="W121" s="33" t="s">
        <v>197</v>
      </c>
      <c r="X121" s="33" t="s">
        <v>197</v>
      </c>
      <c r="Y121" s="33" t="s">
        <v>197</v>
      </c>
      <c r="Z121" s="33" t="s">
        <v>197</v>
      </c>
      <c r="AA121" s="33" t="s">
        <v>197</v>
      </c>
      <c r="AB121" s="33" t="s">
        <v>197</v>
      </c>
      <c r="AC121" s="33" t="s">
        <v>197</v>
      </c>
      <c r="AD121" s="33" t="s">
        <v>197</v>
      </c>
    </row>
    <row r="122" spans="1:30" ht="56.25">
      <c r="A122" s="19"/>
      <c r="B122" s="31" t="s">
        <v>263</v>
      </c>
      <c r="C122" s="32" t="s">
        <v>264</v>
      </c>
      <c r="D122" s="33" t="s">
        <v>178</v>
      </c>
      <c r="E122" s="33" t="s">
        <v>197</v>
      </c>
      <c r="F122" s="33" t="s">
        <v>197</v>
      </c>
      <c r="G122" s="33" t="s">
        <v>197</v>
      </c>
      <c r="H122" s="33" t="s">
        <v>197</v>
      </c>
      <c r="I122" s="33" t="s">
        <v>197</v>
      </c>
      <c r="J122" s="33" t="s">
        <v>197</v>
      </c>
      <c r="K122" s="33" t="s">
        <v>197</v>
      </c>
      <c r="L122" s="33" t="s">
        <v>197</v>
      </c>
      <c r="M122" s="33" t="s">
        <v>197</v>
      </c>
      <c r="N122" s="33" t="s">
        <v>197</v>
      </c>
      <c r="O122" s="33" t="s">
        <v>197</v>
      </c>
      <c r="P122" s="33" t="s">
        <v>197</v>
      </c>
      <c r="Q122" s="33" t="s">
        <v>197</v>
      </c>
      <c r="R122" s="33" t="s">
        <v>197</v>
      </c>
      <c r="S122" s="33" t="s">
        <v>197</v>
      </c>
      <c r="T122" s="33" t="s">
        <v>197</v>
      </c>
      <c r="U122" s="33" t="s">
        <v>197</v>
      </c>
      <c r="V122" s="33" t="s">
        <v>197</v>
      </c>
      <c r="W122" s="33" t="s">
        <v>197</v>
      </c>
      <c r="X122" s="33" t="s">
        <v>197</v>
      </c>
      <c r="Y122" s="33" t="s">
        <v>197</v>
      </c>
      <c r="Z122" s="33" t="s">
        <v>197</v>
      </c>
      <c r="AA122" s="33" t="s">
        <v>197</v>
      </c>
      <c r="AB122" s="33" t="s">
        <v>197</v>
      </c>
      <c r="AC122" s="33" t="s">
        <v>197</v>
      </c>
      <c r="AD122" s="33" t="s">
        <v>197</v>
      </c>
    </row>
    <row r="123" spans="1:30" ht="18.75" hidden="1">
      <c r="A123" s="26" t="s">
        <v>181</v>
      </c>
      <c r="B123" s="31" t="s">
        <v>263</v>
      </c>
      <c r="C123" s="40" t="s">
        <v>204</v>
      </c>
      <c r="D123" s="33"/>
      <c r="E123" s="33" t="s">
        <v>197</v>
      </c>
      <c r="F123" s="33" t="s">
        <v>197</v>
      </c>
      <c r="G123" s="33" t="s">
        <v>197</v>
      </c>
      <c r="H123" s="33" t="s">
        <v>197</v>
      </c>
      <c r="I123" s="33" t="s">
        <v>197</v>
      </c>
      <c r="J123" s="33" t="s">
        <v>197</v>
      </c>
      <c r="K123" s="33" t="s">
        <v>197</v>
      </c>
      <c r="L123" s="33" t="s">
        <v>197</v>
      </c>
      <c r="M123" s="33" t="s">
        <v>197</v>
      </c>
      <c r="N123" s="33" t="s">
        <v>197</v>
      </c>
      <c r="O123" s="33" t="s">
        <v>197</v>
      </c>
      <c r="P123" s="33" t="s">
        <v>197</v>
      </c>
      <c r="Q123" s="33" t="s">
        <v>197</v>
      </c>
      <c r="R123" s="33" t="s">
        <v>197</v>
      </c>
      <c r="S123" s="33" t="s">
        <v>197</v>
      </c>
      <c r="T123" s="33" t="s">
        <v>197</v>
      </c>
      <c r="U123" s="33" t="s">
        <v>197</v>
      </c>
      <c r="V123" s="33" t="s">
        <v>197</v>
      </c>
      <c r="W123" s="33" t="s">
        <v>197</v>
      </c>
      <c r="X123" s="33" t="s">
        <v>197</v>
      </c>
      <c r="Y123" s="33" t="s">
        <v>197</v>
      </c>
      <c r="Z123" s="33" t="s">
        <v>197</v>
      </c>
      <c r="AA123" s="33" t="s">
        <v>197</v>
      </c>
      <c r="AB123" s="33" t="s">
        <v>197</v>
      </c>
      <c r="AC123" s="33" t="s">
        <v>197</v>
      </c>
      <c r="AD123" s="33" t="s">
        <v>197</v>
      </c>
    </row>
    <row r="124" spans="1:30" ht="18.75" hidden="1">
      <c r="A124" s="26" t="s">
        <v>181</v>
      </c>
      <c r="B124" s="31" t="s">
        <v>263</v>
      </c>
      <c r="C124" s="40" t="s">
        <v>204</v>
      </c>
      <c r="D124" s="33"/>
      <c r="E124" s="33" t="s">
        <v>197</v>
      </c>
      <c r="F124" s="33" t="s">
        <v>197</v>
      </c>
      <c r="G124" s="33" t="s">
        <v>197</v>
      </c>
      <c r="H124" s="33" t="s">
        <v>197</v>
      </c>
      <c r="I124" s="33" t="s">
        <v>197</v>
      </c>
      <c r="J124" s="33" t="s">
        <v>197</v>
      </c>
      <c r="K124" s="33" t="s">
        <v>197</v>
      </c>
      <c r="L124" s="33" t="s">
        <v>197</v>
      </c>
      <c r="M124" s="33" t="s">
        <v>197</v>
      </c>
      <c r="N124" s="33" t="s">
        <v>197</v>
      </c>
      <c r="O124" s="33" t="s">
        <v>197</v>
      </c>
      <c r="P124" s="33" t="s">
        <v>197</v>
      </c>
      <c r="Q124" s="33" t="s">
        <v>197</v>
      </c>
      <c r="R124" s="33" t="s">
        <v>197</v>
      </c>
      <c r="S124" s="33" t="s">
        <v>197</v>
      </c>
      <c r="T124" s="33" t="s">
        <v>197</v>
      </c>
      <c r="U124" s="33" t="s">
        <v>197</v>
      </c>
      <c r="V124" s="33" t="s">
        <v>197</v>
      </c>
      <c r="W124" s="33" t="s">
        <v>197</v>
      </c>
      <c r="X124" s="33" t="s">
        <v>197</v>
      </c>
      <c r="Y124" s="33" t="s">
        <v>197</v>
      </c>
      <c r="Z124" s="33" t="s">
        <v>197</v>
      </c>
      <c r="AA124" s="33" t="s">
        <v>197</v>
      </c>
      <c r="AB124" s="33" t="s">
        <v>197</v>
      </c>
      <c r="AC124" s="33" t="s">
        <v>197</v>
      </c>
      <c r="AD124" s="33" t="s">
        <v>197</v>
      </c>
    </row>
    <row r="125" spans="1:30" ht="18.75" hidden="1">
      <c r="A125" s="26" t="s">
        <v>181</v>
      </c>
      <c r="B125" s="31" t="s">
        <v>205</v>
      </c>
      <c r="C125" s="32" t="s">
        <v>205</v>
      </c>
      <c r="D125" s="33"/>
      <c r="E125" s="33" t="s">
        <v>197</v>
      </c>
      <c r="F125" s="33" t="s">
        <v>197</v>
      </c>
      <c r="G125" s="33" t="s">
        <v>197</v>
      </c>
      <c r="H125" s="33" t="s">
        <v>197</v>
      </c>
      <c r="I125" s="33" t="s">
        <v>197</v>
      </c>
      <c r="J125" s="33" t="s">
        <v>197</v>
      </c>
      <c r="K125" s="33" t="s">
        <v>197</v>
      </c>
      <c r="L125" s="33" t="s">
        <v>197</v>
      </c>
      <c r="M125" s="33" t="s">
        <v>197</v>
      </c>
      <c r="N125" s="33" t="s">
        <v>197</v>
      </c>
      <c r="O125" s="33" t="s">
        <v>197</v>
      </c>
      <c r="P125" s="33" t="s">
        <v>197</v>
      </c>
      <c r="Q125" s="33" t="s">
        <v>197</v>
      </c>
      <c r="R125" s="33" t="s">
        <v>197</v>
      </c>
      <c r="S125" s="33" t="s">
        <v>197</v>
      </c>
      <c r="T125" s="33" t="s">
        <v>197</v>
      </c>
      <c r="U125" s="33" t="s">
        <v>197</v>
      </c>
      <c r="V125" s="33" t="s">
        <v>197</v>
      </c>
      <c r="W125" s="33" t="s">
        <v>197</v>
      </c>
      <c r="X125" s="33" t="s">
        <v>197</v>
      </c>
      <c r="Y125" s="33" t="s">
        <v>197</v>
      </c>
      <c r="Z125" s="33" t="s">
        <v>197</v>
      </c>
      <c r="AA125" s="33" t="s">
        <v>197</v>
      </c>
      <c r="AB125" s="33" t="s">
        <v>197</v>
      </c>
      <c r="AC125" s="33" t="s">
        <v>197</v>
      </c>
      <c r="AD125" s="33" t="s">
        <v>197</v>
      </c>
    </row>
    <row r="126" spans="1:30" ht="56.25">
      <c r="A126" s="19"/>
      <c r="B126" s="31" t="s">
        <v>265</v>
      </c>
      <c r="C126" s="32" t="s">
        <v>266</v>
      </c>
      <c r="D126" s="33" t="s">
        <v>178</v>
      </c>
      <c r="E126" s="33" t="s">
        <v>197</v>
      </c>
      <c r="F126" s="33" t="s">
        <v>197</v>
      </c>
      <c r="G126" s="33" t="s">
        <v>197</v>
      </c>
      <c r="H126" s="33" t="s">
        <v>197</v>
      </c>
      <c r="I126" s="33" t="s">
        <v>197</v>
      </c>
      <c r="J126" s="33" t="s">
        <v>197</v>
      </c>
      <c r="K126" s="33" t="s">
        <v>197</v>
      </c>
      <c r="L126" s="33" t="s">
        <v>197</v>
      </c>
      <c r="M126" s="33" t="s">
        <v>197</v>
      </c>
      <c r="N126" s="33" t="s">
        <v>197</v>
      </c>
      <c r="O126" s="33" t="s">
        <v>197</v>
      </c>
      <c r="P126" s="33" t="s">
        <v>197</v>
      </c>
      <c r="Q126" s="33" t="s">
        <v>197</v>
      </c>
      <c r="R126" s="33" t="s">
        <v>197</v>
      </c>
      <c r="S126" s="33" t="s">
        <v>197</v>
      </c>
      <c r="T126" s="33" t="s">
        <v>197</v>
      </c>
      <c r="U126" s="33" t="s">
        <v>197</v>
      </c>
      <c r="V126" s="33" t="s">
        <v>197</v>
      </c>
      <c r="W126" s="33" t="s">
        <v>197</v>
      </c>
      <c r="X126" s="33" t="s">
        <v>197</v>
      </c>
      <c r="Y126" s="33" t="s">
        <v>197</v>
      </c>
      <c r="Z126" s="33" t="s">
        <v>197</v>
      </c>
      <c r="AA126" s="33" t="s">
        <v>197</v>
      </c>
      <c r="AB126" s="33" t="s">
        <v>197</v>
      </c>
      <c r="AC126" s="33" t="s">
        <v>197</v>
      </c>
      <c r="AD126" s="33" t="s">
        <v>197</v>
      </c>
    </row>
    <row r="127" spans="1:30" ht="18.75" hidden="1">
      <c r="A127" s="26" t="s">
        <v>181</v>
      </c>
      <c r="B127" s="31" t="s">
        <v>265</v>
      </c>
      <c r="C127" s="40" t="s">
        <v>204</v>
      </c>
      <c r="D127" s="33"/>
      <c r="E127" s="33" t="s">
        <v>197</v>
      </c>
      <c r="F127" s="33" t="s">
        <v>197</v>
      </c>
      <c r="G127" s="33" t="s">
        <v>197</v>
      </c>
      <c r="H127" s="33" t="s">
        <v>197</v>
      </c>
      <c r="I127" s="33" t="s">
        <v>197</v>
      </c>
      <c r="J127" s="33" t="s">
        <v>197</v>
      </c>
      <c r="K127" s="33" t="s">
        <v>197</v>
      </c>
      <c r="L127" s="33" t="s">
        <v>197</v>
      </c>
      <c r="M127" s="33" t="s">
        <v>197</v>
      </c>
      <c r="N127" s="33" t="s">
        <v>197</v>
      </c>
      <c r="O127" s="33" t="s">
        <v>197</v>
      </c>
      <c r="P127" s="33" t="s">
        <v>197</v>
      </c>
      <c r="Q127" s="33" t="s">
        <v>197</v>
      </c>
      <c r="R127" s="33" t="s">
        <v>197</v>
      </c>
      <c r="S127" s="33" t="s">
        <v>197</v>
      </c>
      <c r="T127" s="33" t="s">
        <v>197</v>
      </c>
      <c r="U127" s="33" t="s">
        <v>197</v>
      </c>
      <c r="V127" s="33" t="s">
        <v>197</v>
      </c>
      <c r="W127" s="33" t="s">
        <v>197</v>
      </c>
      <c r="X127" s="33" t="s">
        <v>197</v>
      </c>
      <c r="Y127" s="33" t="s">
        <v>197</v>
      </c>
      <c r="Z127" s="33" t="s">
        <v>197</v>
      </c>
      <c r="AA127" s="33" t="s">
        <v>197</v>
      </c>
      <c r="AB127" s="33" t="s">
        <v>197</v>
      </c>
      <c r="AC127" s="33" t="s">
        <v>197</v>
      </c>
      <c r="AD127" s="33" t="s">
        <v>197</v>
      </c>
    </row>
    <row r="128" spans="1:30" ht="18.75" hidden="1">
      <c r="A128" s="26" t="s">
        <v>181</v>
      </c>
      <c r="B128" s="31" t="s">
        <v>265</v>
      </c>
      <c r="C128" s="40" t="s">
        <v>204</v>
      </c>
      <c r="D128" s="33"/>
      <c r="E128" s="33" t="s">
        <v>197</v>
      </c>
      <c r="F128" s="33" t="s">
        <v>197</v>
      </c>
      <c r="G128" s="33" t="s">
        <v>197</v>
      </c>
      <c r="H128" s="33" t="s">
        <v>197</v>
      </c>
      <c r="I128" s="33" t="s">
        <v>197</v>
      </c>
      <c r="J128" s="33" t="s">
        <v>197</v>
      </c>
      <c r="K128" s="33" t="s">
        <v>197</v>
      </c>
      <c r="L128" s="33" t="s">
        <v>197</v>
      </c>
      <c r="M128" s="33" t="s">
        <v>197</v>
      </c>
      <c r="N128" s="33" t="s">
        <v>197</v>
      </c>
      <c r="O128" s="33" t="s">
        <v>197</v>
      </c>
      <c r="P128" s="33" t="s">
        <v>197</v>
      </c>
      <c r="Q128" s="33" t="s">
        <v>197</v>
      </c>
      <c r="R128" s="33" t="s">
        <v>197</v>
      </c>
      <c r="S128" s="33" t="s">
        <v>197</v>
      </c>
      <c r="T128" s="33" t="s">
        <v>197</v>
      </c>
      <c r="U128" s="33" t="s">
        <v>197</v>
      </c>
      <c r="V128" s="33" t="s">
        <v>197</v>
      </c>
      <c r="W128" s="33" t="s">
        <v>197</v>
      </c>
      <c r="X128" s="33" t="s">
        <v>197</v>
      </c>
      <c r="Y128" s="33" t="s">
        <v>197</v>
      </c>
      <c r="Z128" s="33" t="s">
        <v>197</v>
      </c>
      <c r="AA128" s="33" t="s">
        <v>197</v>
      </c>
      <c r="AB128" s="33" t="s">
        <v>197</v>
      </c>
      <c r="AC128" s="33" t="s">
        <v>197</v>
      </c>
      <c r="AD128" s="33" t="s">
        <v>197</v>
      </c>
    </row>
    <row r="129" spans="1:30" ht="18.75" hidden="1">
      <c r="A129" s="26" t="s">
        <v>181</v>
      </c>
      <c r="B129" s="31" t="s">
        <v>205</v>
      </c>
      <c r="C129" s="32" t="s">
        <v>205</v>
      </c>
      <c r="D129" s="33"/>
      <c r="E129" s="33" t="s">
        <v>197</v>
      </c>
      <c r="F129" s="33" t="s">
        <v>197</v>
      </c>
      <c r="G129" s="33" t="s">
        <v>197</v>
      </c>
      <c r="H129" s="33" t="s">
        <v>197</v>
      </c>
      <c r="I129" s="33" t="s">
        <v>197</v>
      </c>
      <c r="J129" s="33" t="s">
        <v>197</v>
      </c>
      <c r="K129" s="33" t="s">
        <v>197</v>
      </c>
      <c r="L129" s="33" t="s">
        <v>197</v>
      </c>
      <c r="M129" s="33" t="s">
        <v>197</v>
      </c>
      <c r="N129" s="33" t="s">
        <v>197</v>
      </c>
      <c r="O129" s="33" t="s">
        <v>197</v>
      </c>
      <c r="P129" s="33" t="s">
        <v>197</v>
      </c>
      <c r="Q129" s="33" t="s">
        <v>197</v>
      </c>
      <c r="R129" s="33" t="s">
        <v>197</v>
      </c>
      <c r="S129" s="33" t="s">
        <v>197</v>
      </c>
      <c r="T129" s="33" t="s">
        <v>197</v>
      </c>
      <c r="U129" s="33" t="s">
        <v>197</v>
      </c>
      <c r="V129" s="33" t="s">
        <v>197</v>
      </c>
      <c r="W129" s="33" t="s">
        <v>197</v>
      </c>
      <c r="X129" s="33" t="s">
        <v>197</v>
      </c>
      <c r="Y129" s="33" t="s">
        <v>197</v>
      </c>
      <c r="Z129" s="33" t="s">
        <v>197</v>
      </c>
      <c r="AA129" s="33" t="s">
        <v>197</v>
      </c>
      <c r="AB129" s="33" t="s">
        <v>197</v>
      </c>
      <c r="AC129" s="33" t="s">
        <v>197</v>
      </c>
      <c r="AD129" s="33" t="s">
        <v>197</v>
      </c>
    </row>
    <row r="130" spans="1:30" ht="56.25">
      <c r="A130" s="19"/>
      <c r="B130" s="37" t="s">
        <v>267</v>
      </c>
      <c r="C130" s="38" t="s">
        <v>268</v>
      </c>
      <c r="D130" s="39" t="s">
        <v>178</v>
      </c>
      <c r="E130" s="39">
        <f t="shared" ref="E130:AD130" si="9">E131</f>
        <v>0</v>
      </c>
      <c r="F130" s="39">
        <f t="shared" si="9"/>
        <v>0</v>
      </c>
      <c r="G130" s="39">
        <f t="shared" si="9"/>
        <v>0</v>
      </c>
      <c r="H130" s="39">
        <f t="shared" si="9"/>
        <v>0</v>
      </c>
      <c r="I130" s="39">
        <f t="shared" si="9"/>
        <v>0</v>
      </c>
      <c r="J130" s="39">
        <f t="shared" si="9"/>
        <v>0</v>
      </c>
      <c r="K130" s="39">
        <f t="shared" si="9"/>
        <v>0</v>
      </c>
      <c r="L130" s="39">
        <f t="shared" si="9"/>
        <v>0</v>
      </c>
      <c r="M130" s="39">
        <f t="shared" si="9"/>
        <v>0</v>
      </c>
      <c r="N130" s="39">
        <f t="shared" si="9"/>
        <v>0</v>
      </c>
      <c r="O130" s="39">
        <f t="shared" si="9"/>
        <v>0</v>
      </c>
      <c r="P130" s="39">
        <f t="shared" si="9"/>
        <v>0</v>
      </c>
      <c r="Q130" s="39">
        <f t="shared" si="9"/>
        <v>0</v>
      </c>
      <c r="R130" s="39">
        <f t="shared" si="9"/>
        <v>0</v>
      </c>
      <c r="S130" s="39">
        <f t="shared" si="9"/>
        <v>0</v>
      </c>
      <c r="T130" s="39">
        <f t="shared" si="9"/>
        <v>0</v>
      </c>
      <c r="U130" s="39">
        <f t="shared" si="9"/>
        <v>0</v>
      </c>
      <c r="V130" s="39">
        <f t="shared" si="9"/>
        <v>0</v>
      </c>
      <c r="W130" s="39">
        <f t="shared" si="9"/>
        <v>0</v>
      </c>
      <c r="X130" s="39">
        <f t="shared" si="9"/>
        <v>0</v>
      </c>
      <c r="Y130" s="39">
        <f t="shared" si="9"/>
        <v>0</v>
      </c>
      <c r="Z130" s="39">
        <f t="shared" si="9"/>
        <v>0</v>
      </c>
      <c r="AA130" s="39">
        <f t="shared" si="9"/>
        <v>0</v>
      </c>
      <c r="AB130" s="39">
        <f t="shared" si="9"/>
        <v>0</v>
      </c>
      <c r="AC130" s="39">
        <f t="shared" si="9"/>
        <v>0</v>
      </c>
      <c r="AD130" s="39">
        <f t="shared" si="9"/>
        <v>0</v>
      </c>
    </row>
    <row r="131" spans="1:30" ht="37.5">
      <c r="A131" s="19"/>
      <c r="B131" s="31" t="s">
        <v>269</v>
      </c>
      <c r="C131" s="32" t="s">
        <v>270</v>
      </c>
      <c r="D131" s="33" t="s">
        <v>178</v>
      </c>
      <c r="E131" s="33">
        <f t="shared" ref="E131:AD131" si="10">SUM(E132:E137)</f>
        <v>0</v>
      </c>
      <c r="F131" s="33">
        <f t="shared" si="10"/>
        <v>0</v>
      </c>
      <c r="G131" s="33">
        <f t="shared" si="10"/>
        <v>0</v>
      </c>
      <c r="H131" s="33">
        <f t="shared" si="10"/>
        <v>0</v>
      </c>
      <c r="I131" s="33">
        <f t="shared" si="10"/>
        <v>0</v>
      </c>
      <c r="J131" s="33">
        <f t="shared" si="10"/>
        <v>0</v>
      </c>
      <c r="K131" s="33">
        <f t="shared" si="10"/>
        <v>0</v>
      </c>
      <c r="L131" s="33">
        <f t="shared" si="10"/>
        <v>0</v>
      </c>
      <c r="M131" s="33">
        <f t="shared" si="10"/>
        <v>0</v>
      </c>
      <c r="N131" s="33">
        <f t="shared" si="10"/>
        <v>0</v>
      </c>
      <c r="O131" s="33">
        <f t="shared" si="10"/>
        <v>0</v>
      </c>
      <c r="P131" s="33">
        <f t="shared" si="10"/>
        <v>0</v>
      </c>
      <c r="Q131" s="33">
        <f t="shared" si="10"/>
        <v>0</v>
      </c>
      <c r="R131" s="33">
        <f t="shared" si="10"/>
        <v>0</v>
      </c>
      <c r="S131" s="33">
        <f t="shared" si="10"/>
        <v>0</v>
      </c>
      <c r="T131" s="33">
        <f t="shared" si="10"/>
        <v>0</v>
      </c>
      <c r="U131" s="33">
        <f t="shared" si="10"/>
        <v>0</v>
      </c>
      <c r="V131" s="33">
        <f t="shared" si="10"/>
        <v>0</v>
      </c>
      <c r="W131" s="33">
        <f t="shared" si="10"/>
        <v>0</v>
      </c>
      <c r="X131" s="33">
        <f t="shared" si="10"/>
        <v>0</v>
      </c>
      <c r="Y131" s="33">
        <f t="shared" si="10"/>
        <v>0</v>
      </c>
      <c r="Z131" s="33">
        <f t="shared" si="10"/>
        <v>0</v>
      </c>
      <c r="AA131" s="33">
        <f t="shared" si="10"/>
        <v>0</v>
      </c>
      <c r="AB131" s="33">
        <f t="shared" si="10"/>
        <v>0</v>
      </c>
      <c r="AC131" s="33">
        <f t="shared" si="10"/>
        <v>0</v>
      </c>
      <c r="AD131" s="33">
        <f t="shared" si="10"/>
        <v>0</v>
      </c>
    </row>
    <row r="132" spans="1:30" ht="75">
      <c r="A132" s="26" t="s">
        <v>181</v>
      </c>
      <c r="B132" s="31" t="s">
        <v>269</v>
      </c>
      <c r="C132" s="32" t="s">
        <v>271</v>
      </c>
      <c r="D132" s="41" t="s">
        <v>272</v>
      </c>
      <c r="E132" s="33" t="s">
        <v>197</v>
      </c>
      <c r="F132" s="33" t="s">
        <v>197</v>
      </c>
      <c r="G132" s="33" t="s">
        <v>197</v>
      </c>
      <c r="H132" s="33" t="s">
        <v>197</v>
      </c>
      <c r="I132" s="33" t="s">
        <v>197</v>
      </c>
      <c r="J132" s="33" t="s">
        <v>197</v>
      </c>
      <c r="K132" s="33" t="s">
        <v>197</v>
      </c>
      <c r="L132" s="33" t="s">
        <v>197</v>
      </c>
      <c r="M132" s="33" t="s">
        <v>197</v>
      </c>
      <c r="N132" s="33" t="s">
        <v>197</v>
      </c>
      <c r="O132" s="33" t="s">
        <v>197</v>
      </c>
      <c r="P132" s="33" t="s">
        <v>197</v>
      </c>
      <c r="Q132" s="33" t="s">
        <v>197</v>
      </c>
      <c r="R132" s="33" t="s">
        <v>197</v>
      </c>
      <c r="S132" s="33" t="s">
        <v>197</v>
      </c>
      <c r="T132" s="33" t="s">
        <v>197</v>
      </c>
      <c r="U132" s="33" t="s">
        <v>197</v>
      </c>
      <c r="V132" s="33" t="s">
        <v>197</v>
      </c>
      <c r="W132" s="33" t="s">
        <v>197</v>
      </c>
      <c r="X132" s="33" t="s">
        <v>197</v>
      </c>
      <c r="Y132" s="33" t="s">
        <v>197</v>
      </c>
      <c r="Z132" s="33" t="s">
        <v>197</v>
      </c>
      <c r="AA132" s="33" t="s">
        <v>197</v>
      </c>
      <c r="AB132" s="33" t="s">
        <v>197</v>
      </c>
      <c r="AC132" s="33" t="s">
        <v>197</v>
      </c>
      <c r="AD132" s="33" t="s">
        <v>197</v>
      </c>
    </row>
    <row r="133" spans="1:30" ht="75">
      <c r="A133" s="26" t="s">
        <v>181</v>
      </c>
      <c r="B133" s="31" t="s">
        <v>269</v>
      </c>
      <c r="C133" s="32" t="s">
        <v>273</v>
      </c>
      <c r="D133" s="41" t="s">
        <v>274</v>
      </c>
      <c r="E133" s="33" t="s">
        <v>197</v>
      </c>
      <c r="F133" s="33" t="s">
        <v>197</v>
      </c>
      <c r="G133" s="33" t="s">
        <v>197</v>
      </c>
      <c r="H133" s="33" t="s">
        <v>197</v>
      </c>
      <c r="I133" s="33" t="s">
        <v>197</v>
      </c>
      <c r="J133" s="33" t="s">
        <v>197</v>
      </c>
      <c r="K133" s="33" t="s">
        <v>197</v>
      </c>
      <c r="L133" s="33" t="s">
        <v>197</v>
      </c>
      <c r="M133" s="33" t="s">
        <v>197</v>
      </c>
      <c r="N133" s="33" t="s">
        <v>197</v>
      </c>
      <c r="O133" s="33" t="s">
        <v>197</v>
      </c>
      <c r="P133" s="33" t="s">
        <v>197</v>
      </c>
      <c r="Q133" s="33" t="s">
        <v>197</v>
      </c>
      <c r="R133" s="33" t="s">
        <v>197</v>
      </c>
      <c r="S133" s="33" t="s">
        <v>197</v>
      </c>
      <c r="T133" s="33" t="s">
        <v>197</v>
      </c>
      <c r="U133" s="33" t="s">
        <v>197</v>
      </c>
      <c r="V133" s="33" t="s">
        <v>197</v>
      </c>
      <c r="W133" s="33" t="s">
        <v>197</v>
      </c>
      <c r="X133" s="33" t="s">
        <v>197</v>
      </c>
      <c r="Y133" s="33" t="s">
        <v>197</v>
      </c>
      <c r="Z133" s="33" t="s">
        <v>197</v>
      </c>
      <c r="AA133" s="33" t="s">
        <v>197</v>
      </c>
      <c r="AB133" s="33" t="s">
        <v>197</v>
      </c>
      <c r="AC133" s="33" t="s">
        <v>197</v>
      </c>
      <c r="AD133" s="33" t="s">
        <v>197</v>
      </c>
    </row>
    <row r="134" spans="1:30" ht="75">
      <c r="A134" s="26" t="s">
        <v>181</v>
      </c>
      <c r="B134" s="31" t="s">
        <v>269</v>
      </c>
      <c r="C134" s="32" t="s">
        <v>275</v>
      </c>
      <c r="D134" s="197" t="s">
        <v>276</v>
      </c>
      <c r="E134" s="33" t="s">
        <v>197</v>
      </c>
      <c r="F134" s="33" t="s">
        <v>197</v>
      </c>
      <c r="G134" s="33" t="s">
        <v>197</v>
      </c>
      <c r="H134" s="33" t="s">
        <v>197</v>
      </c>
      <c r="I134" s="33" t="s">
        <v>197</v>
      </c>
      <c r="J134" s="33" t="s">
        <v>197</v>
      </c>
      <c r="K134" s="33" t="s">
        <v>197</v>
      </c>
      <c r="L134" s="33" t="s">
        <v>197</v>
      </c>
      <c r="M134" s="33" t="s">
        <v>197</v>
      </c>
      <c r="N134" s="33" t="s">
        <v>197</v>
      </c>
      <c r="O134" s="33" t="s">
        <v>197</v>
      </c>
      <c r="P134" s="33" t="s">
        <v>197</v>
      </c>
      <c r="Q134" s="33" t="s">
        <v>197</v>
      </c>
      <c r="R134" s="33" t="s">
        <v>197</v>
      </c>
      <c r="S134" s="33" t="s">
        <v>197</v>
      </c>
      <c r="T134" s="33" t="s">
        <v>197</v>
      </c>
      <c r="U134" s="33" t="s">
        <v>197</v>
      </c>
      <c r="V134" s="33" t="s">
        <v>197</v>
      </c>
      <c r="W134" s="33" t="s">
        <v>197</v>
      </c>
      <c r="X134" s="33" t="s">
        <v>197</v>
      </c>
      <c r="Y134" s="33" t="s">
        <v>197</v>
      </c>
      <c r="Z134" s="33" t="s">
        <v>197</v>
      </c>
      <c r="AA134" s="33" t="s">
        <v>197</v>
      </c>
      <c r="AB134" s="33" t="s">
        <v>197</v>
      </c>
      <c r="AC134" s="33" t="s">
        <v>197</v>
      </c>
      <c r="AD134" s="33" t="s">
        <v>197</v>
      </c>
    </row>
    <row r="135" spans="1:30" ht="75">
      <c r="A135" s="26" t="s">
        <v>181</v>
      </c>
      <c r="B135" s="31" t="s">
        <v>269</v>
      </c>
      <c r="C135" s="32" t="s">
        <v>277</v>
      </c>
      <c r="D135" s="197" t="s">
        <v>278</v>
      </c>
      <c r="E135" s="33" t="s">
        <v>197</v>
      </c>
      <c r="F135" s="33" t="s">
        <v>197</v>
      </c>
      <c r="G135" s="33" t="s">
        <v>197</v>
      </c>
      <c r="H135" s="33" t="s">
        <v>197</v>
      </c>
      <c r="I135" s="33" t="s">
        <v>197</v>
      </c>
      <c r="J135" s="33" t="s">
        <v>197</v>
      </c>
      <c r="K135" s="33" t="s">
        <v>197</v>
      </c>
      <c r="L135" s="33" t="s">
        <v>197</v>
      </c>
      <c r="M135" s="33" t="s">
        <v>197</v>
      </c>
      <c r="N135" s="33" t="s">
        <v>197</v>
      </c>
      <c r="O135" s="33" t="s">
        <v>197</v>
      </c>
      <c r="P135" s="33" t="s">
        <v>197</v>
      </c>
      <c r="Q135" s="33" t="s">
        <v>197</v>
      </c>
      <c r="R135" s="33" t="s">
        <v>197</v>
      </c>
      <c r="S135" s="33" t="s">
        <v>197</v>
      </c>
      <c r="T135" s="33" t="s">
        <v>197</v>
      </c>
      <c r="U135" s="33" t="s">
        <v>197</v>
      </c>
      <c r="V135" s="33" t="s">
        <v>197</v>
      </c>
      <c r="W135" s="33" t="s">
        <v>197</v>
      </c>
      <c r="X135" s="33" t="s">
        <v>197</v>
      </c>
      <c r="Y135" s="33" t="s">
        <v>197</v>
      </c>
      <c r="Z135" s="33" t="s">
        <v>197</v>
      </c>
      <c r="AA135" s="33" t="s">
        <v>197</v>
      </c>
      <c r="AB135" s="33" t="s">
        <v>197</v>
      </c>
      <c r="AC135" s="33" t="s">
        <v>197</v>
      </c>
      <c r="AD135" s="33" t="s">
        <v>197</v>
      </c>
    </row>
    <row r="136" spans="1:30" ht="75">
      <c r="A136" s="26" t="s">
        <v>181</v>
      </c>
      <c r="B136" s="31" t="s">
        <v>269</v>
      </c>
      <c r="C136" s="32" t="s">
        <v>279</v>
      </c>
      <c r="D136" s="197" t="s">
        <v>280</v>
      </c>
      <c r="E136" s="33" t="s">
        <v>197</v>
      </c>
      <c r="F136" s="33" t="s">
        <v>197</v>
      </c>
      <c r="G136" s="33" t="s">
        <v>197</v>
      </c>
      <c r="H136" s="33" t="s">
        <v>197</v>
      </c>
      <c r="I136" s="33" t="s">
        <v>197</v>
      </c>
      <c r="J136" s="33" t="s">
        <v>197</v>
      </c>
      <c r="K136" s="33" t="s">
        <v>197</v>
      </c>
      <c r="L136" s="33" t="s">
        <v>197</v>
      </c>
      <c r="M136" s="33" t="s">
        <v>197</v>
      </c>
      <c r="N136" s="33" t="s">
        <v>197</v>
      </c>
      <c r="O136" s="33" t="s">
        <v>197</v>
      </c>
      <c r="P136" s="33" t="s">
        <v>197</v>
      </c>
      <c r="Q136" s="33" t="s">
        <v>197</v>
      </c>
      <c r="R136" s="33" t="s">
        <v>197</v>
      </c>
      <c r="S136" s="33" t="s">
        <v>197</v>
      </c>
      <c r="T136" s="33" t="s">
        <v>197</v>
      </c>
      <c r="U136" s="33" t="s">
        <v>197</v>
      </c>
      <c r="V136" s="33" t="s">
        <v>197</v>
      </c>
      <c r="W136" s="33" t="s">
        <v>197</v>
      </c>
      <c r="X136" s="33" t="s">
        <v>197</v>
      </c>
      <c r="Y136" s="33" t="s">
        <v>197</v>
      </c>
      <c r="Z136" s="33" t="s">
        <v>197</v>
      </c>
      <c r="AA136" s="33" t="s">
        <v>197</v>
      </c>
      <c r="AB136" s="33" t="s">
        <v>197</v>
      </c>
      <c r="AC136" s="33" t="s">
        <v>197</v>
      </c>
      <c r="AD136" s="33" t="s">
        <v>197</v>
      </c>
    </row>
    <row r="137" spans="1:30" ht="75">
      <c r="A137" s="26" t="s">
        <v>181</v>
      </c>
      <c r="B137" s="31" t="s">
        <v>269</v>
      </c>
      <c r="C137" s="32" t="s">
        <v>281</v>
      </c>
      <c r="D137" s="197" t="s">
        <v>282</v>
      </c>
      <c r="E137" s="33" t="s">
        <v>197</v>
      </c>
      <c r="F137" s="33" t="s">
        <v>197</v>
      </c>
      <c r="G137" s="33" t="s">
        <v>197</v>
      </c>
      <c r="H137" s="33" t="s">
        <v>197</v>
      </c>
      <c r="I137" s="33" t="s">
        <v>197</v>
      </c>
      <c r="J137" s="33" t="s">
        <v>197</v>
      </c>
      <c r="K137" s="33" t="s">
        <v>197</v>
      </c>
      <c r="L137" s="33" t="s">
        <v>197</v>
      </c>
      <c r="M137" s="33" t="s">
        <v>197</v>
      </c>
      <c r="N137" s="33" t="s">
        <v>197</v>
      </c>
      <c r="O137" s="33" t="s">
        <v>197</v>
      </c>
      <c r="P137" s="33" t="s">
        <v>197</v>
      </c>
      <c r="Q137" s="33" t="s">
        <v>197</v>
      </c>
      <c r="R137" s="33" t="s">
        <v>197</v>
      </c>
      <c r="S137" s="33" t="s">
        <v>197</v>
      </c>
      <c r="T137" s="33" t="s">
        <v>197</v>
      </c>
      <c r="U137" s="33" t="s">
        <v>197</v>
      </c>
      <c r="V137" s="33" t="s">
        <v>197</v>
      </c>
      <c r="W137" s="33" t="s">
        <v>197</v>
      </c>
      <c r="X137" s="33" t="s">
        <v>197</v>
      </c>
      <c r="Y137" s="33" t="s">
        <v>197</v>
      </c>
      <c r="Z137" s="33" t="s">
        <v>197</v>
      </c>
      <c r="AA137" s="33" t="s">
        <v>197</v>
      </c>
      <c r="AB137" s="33" t="s">
        <v>197</v>
      </c>
      <c r="AC137" s="33" t="s">
        <v>197</v>
      </c>
      <c r="AD137" s="33" t="s">
        <v>197</v>
      </c>
    </row>
    <row r="138" spans="1:30" ht="56.25">
      <c r="A138" s="19"/>
      <c r="B138" s="31" t="s">
        <v>283</v>
      </c>
      <c r="C138" s="32" t="s">
        <v>284</v>
      </c>
      <c r="D138" s="33" t="s">
        <v>178</v>
      </c>
      <c r="E138" s="33" t="s">
        <v>197</v>
      </c>
      <c r="F138" s="33" t="s">
        <v>197</v>
      </c>
      <c r="G138" s="33" t="s">
        <v>197</v>
      </c>
      <c r="H138" s="33" t="s">
        <v>197</v>
      </c>
      <c r="I138" s="33" t="s">
        <v>197</v>
      </c>
      <c r="J138" s="33" t="s">
        <v>197</v>
      </c>
      <c r="K138" s="33" t="s">
        <v>197</v>
      </c>
      <c r="L138" s="33" t="s">
        <v>197</v>
      </c>
      <c r="M138" s="33" t="s">
        <v>197</v>
      </c>
      <c r="N138" s="33" t="s">
        <v>197</v>
      </c>
      <c r="O138" s="33" t="s">
        <v>197</v>
      </c>
      <c r="P138" s="33" t="s">
        <v>197</v>
      </c>
      <c r="Q138" s="33" t="s">
        <v>197</v>
      </c>
      <c r="R138" s="33" t="s">
        <v>197</v>
      </c>
      <c r="S138" s="33" t="s">
        <v>197</v>
      </c>
      <c r="T138" s="33" t="s">
        <v>197</v>
      </c>
      <c r="U138" s="33" t="s">
        <v>197</v>
      </c>
      <c r="V138" s="33" t="s">
        <v>197</v>
      </c>
      <c r="W138" s="33" t="s">
        <v>197</v>
      </c>
      <c r="X138" s="33" t="s">
        <v>197</v>
      </c>
      <c r="Y138" s="33" t="s">
        <v>197</v>
      </c>
      <c r="Z138" s="33" t="s">
        <v>197</v>
      </c>
      <c r="AA138" s="33" t="s">
        <v>197</v>
      </c>
      <c r="AB138" s="33" t="s">
        <v>197</v>
      </c>
      <c r="AC138" s="33" t="s">
        <v>197</v>
      </c>
      <c r="AD138" s="33" t="s">
        <v>197</v>
      </c>
    </row>
    <row r="139" spans="1:30" ht="18.75" hidden="1">
      <c r="A139" s="26" t="s">
        <v>181</v>
      </c>
      <c r="B139" s="31" t="s">
        <v>283</v>
      </c>
      <c r="C139" s="40" t="s">
        <v>204</v>
      </c>
      <c r="D139" s="33"/>
      <c r="E139" s="33" t="s">
        <v>197</v>
      </c>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row>
    <row r="140" spans="1:30" ht="18.75" hidden="1">
      <c r="A140" s="26" t="s">
        <v>181</v>
      </c>
      <c r="B140" s="31" t="s">
        <v>283</v>
      </c>
      <c r="C140" s="40" t="s">
        <v>204</v>
      </c>
      <c r="D140" s="33"/>
      <c r="E140" s="33" t="s">
        <v>197</v>
      </c>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row>
    <row r="141" spans="1:30" ht="18.75" hidden="1">
      <c r="A141" s="26" t="s">
        <v>181</v>
      </c>
      <c r="B141" s="31" t="s">
        <v>205</v>
      </c>
      <c r="C141" s="32" t="s">
        <v>205</v>
      </c>
      <c r="D141" s="33"/>
      <c r="E141" s="33" t="s">
        <v>197</v>
      </c>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row>
    <row r="142" spans="1:30" ht="75">
      <c r="A142" s="19"/>
      <c r="B142" s="23" t="s">
        <v>285</v>
      </c>
      <c r="C142" s="24" t="s">
        <v>286</v>
      </c>
      <c r="D142" s="25" t="s">
        <v>178</v>
      </c>
      <c r="E142" s="25">
        <f t="shared" ref="E142:AD142" si="11">SUM(E143,E147)</f>
        <v>0</v>
      </c>
      <c r="F142" s="25">
        <f t="shared" si="11"/>
        <v>0</v>
      </c>
      <c r="G142" s="25">
        <f t="shared" si="11"/>
        <v>0</v>
      </c>
      <c r="H142" s="25">
        <f t="shared" si="11"/>
        <v>0</v>
      </c>
      <c r="I142" s="25">
        <f t="shared" si="11"/>
        <v>0</v>
      </c>
      <c r="J142" s="25">
        <f t="shared" si="11"/>
        <v>0</v>
      </c>
      <c r="K142" s="25">
        <f t="shared" si="11"/>
        <v>0</v>
      </c>
      <c r="L142" s="25">
        <f t="shared" si="11"/>
        <v>0</v>
      </c>
      <c r="M142" s="25">
        <f t="shared" si="11"/>
        <v>0</v>
      </c>
      <c r="N142" s="25">
        <f t="shared" si="11"/>
        <v>0</v>
      </c>
      <c r="O142" s="25">
        <f t="shared" si="11"/>
        <v>0</v>
      </c>
      <c r="P142" s="25">
        <f t="shared" si="11"/>
        <v>0</v>
      </c>
      <c r="Q142" s="25">
        <f t="shared" si="11"/>
        <v>0</v>
      </c>
      <c r="R142" s="25">
        <f t="shared" si="11"/>
        <v>0</v>
      </c>
      <c r="S142" s="25">
        <f t="shared" si="11"/>
        <v>0</v>
      </c>
      <c r="T142" s="25">
        <f t="shared" si="11"/>
        <v>0</v>
      </c>
      <c r="U142" s="25">
        <f t="shared" si="11"/>
        <v>0</v>
      </c>
      <c r="V142" s="25">
        <f t="shared" si="11"/>
        <v>0</v>
      </c>
      <c r="W142" s="25">
        <f t="shared" si="11"/>
        <v>0</v>
      </c>
      <c r="X142" s="25">
        <f t="shared" si="11"/>
        <v>0</v>
      </c>
      <c r="Y142" s="25">
        <f t="shared" si="11"/>
        <v>0</v>
      </c>
      <c r="Z142" s="25">
        <f t="shared" si="11"/>
        <v>0</v>
      </c>
      <c r="AA142" s="25">
        <f t="shared" si="11"/>
        <v>0</v>
      </c>
      <c r="AB142" s="25">
        <f t="shared" si="11"/>
        <v>0</v>
      </c>
      <c r="AC142" s="25">
        <f t="shared" si="11"/>
        <v>0</v>
      </c>
      <c r="AD142" s="25">
        <f t="shared" si="11"/>
        <v>0</v>
      </c>
    </row>
    <row r="143" spans="1:30" ht="75">
      <c r="A143" s="19"/>
      <c r="B143" s="37" t="s">
        <v>287</v>
      </c>
      <c r="C143" s="38" t="s">
        <v>288</v>
      </c>
      <c r="D143" s="39" t="s">
        <v>178</v>
      </c>
      <c r="E143" s="39" t="s">
        <v>197</v>
      </c>
      <c r="F143" s="39" t="s">
        <v>197</v>
      </c>
      <c r="G143" s="39" t="s">
        <v>197</v>
      </c>
      <c r="H143" s="39" t="s">
        <v>197</v>
      </c>
      <c r="I143" s="39" t="s">
        <v>197</v>
      </c>
      <c r="J143" s="39" t="s">
        <v>197</v>
      </c>
      <c r="K143" s="39" t="s">
        <v>197</v>
      </c>
      <c r="L143" s="39" t="s">
        <v>197</v>
      </c>
      <c r="M143" s="39" t="s">
        <v>197</v>
      </c>
      <c r="N143" s="39" t="s">
        <v>197</v>
      </c>
      <c r="O143" s="39" t="s">
        <v>197</v>
      </c>
      <c r="P143" s="39" t="s">
        <v>197</v>
      </c>
      <c r="Q143" s="39" t="s">
        <v>197</v>
      </c>
      <c r="R143" s="39" t="s">
        <v>197</v>
      </c>
      <c r="S143" s="39" t="s">
        <v>197</v>
      </c>
      <c r="T143" s="39" t="s">
        <v>197</v>
      </c>
      <c r="U143" s="39" t="s">
        <v>197</v>
      </c>
      <c r="V143" s="39" t="s">
        <v>197</v>
      </c>
      <c r="W143" s="39" t="s">
        <v>197</v>
      </c>
      <c r="X143" s="39" t="s">
        <v>197</v>
      </c>
      <c r="Y143" s="39" t="s">
        <v>197</v>
      </c>
      <c r="Z143" s="39" t="s">
        <v>197</v>
      </c>
      <c r="AA143" s="39" t="s">
        <v>197</v>
      </c>
      <c r="AB143" s="39" t="s">
        <v>197</v>
      </c>
      <c r="AC143" s="39" t="s">
        <v>197</v>
      </c>
      <c r="AD143" s="39" t="s">
        <v>197</v>
      </c>
    </row>
    <row r="144" spans="1:30" ht="18.75" hidden="1">
      <c r="A144" s="23" t="s">
        <v>183</v>
      </c>
      <c r="B144" s="31" t="s">
        <v>287</v>
      </c>
      <c r="C144" s="40" t="s">
        <v>204</v>
      </c>
      <c r="D144" s="33"/>
      <c r="E144" s="33" t="s">
        <v>197</v>
      </c>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row>
    <row r="145" spans="1:30" ht="18.75" hidden="1">
      <c r="A145" s="23" t="s">
        <v>183</v>
      </c>
      <c r="B145" s="31" t="s">
        <v>287</v>
      </c>
      <c r="C145" s="40" t="s">
        <v>204</v>
      </c>
      <c r="D145" s="33"/>
      <c r="E145" s="33" t="s">
        <v>197</v>
      </c>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row>
    <row r="146" spans="1:30" ht="18.75" hidden="1">
      <c r="A146" s="23" t="s">
        <v>183</v>
      </c>
      <c r="B146" s="31" t="s">
        <v>205</v>
      </c>
      <c r="C146" s="45" t="s">
        <v>205</v>
      </c>
      <c r="D146" s="33"/>
      <c r="E146" s="33" t="s">
        <v>197</v>
      </c>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row>
    <row r="147" spans="1:30" ht="56.25">
      <c r="A147" s="19"/>
      <c r="B147" s="37" t="s">
        <v>289</v>
      </c>
      <c r="C147" s="38" t="s">
        <v>290</v>
      </c>
      <c r="D147" s="39" t="s">
        <v>178</v>
      </c>
      <c r="E147" s="39">
        <f t="shared" ref="E147:AD147" si="12">SUM(E148:E158)</f>
        <v>0</v>
      </c>
      <c r="F147" s="39">
        <f t="shared" si="12"/>
        <v>0</v>
      </c>
      <c r="G147" s="39">
        <f t="shared" si="12"/>
        <v>0</v>
      </c>
      <c r="H147" s="39">
        <f t="shared" si="12"/>
        <v>0</v>
      </c>
      <c r="I147" s="39">
        <f t="shared" si="12"/>
        <v>0</v>
      </c>
      <c r="J147" s="39">
        <f t="shared" si="12"/>
        <v>0</v>
      </c>
      <c r="K147" s="39">
        <f t="shared" si="12"/>
        <v>0</v>
      </c>
      <c r="L147" s="39">
        <f t="shared" si="12"/>
        <v>0</v>
      </c>
      <c r="M147" s="39">
        <f t="shared" si="12"/>
        <v>0</v>
      </c>
      <c r="N147" s="39">
        <f t="shared" si="12"/>
        <v>0</v>
      </c>
      <c r="O147" s="39">
        <f t="shared" si="12"/>
        <v>0</v>
      </c>
      <c r="P147" s="39">
        <f t="shared" si="12"/>
        <v>0</v>
      </c>
      <c r="Q147" s="39">
        <f t="shared" si="12"/>
        <v>0</v>
      </c>
      <c r="R147" s="39">
        <f t="shared" si="12"/>
        <v>0</v>
      </c>
      <c r="S147" s="39">
        <f t="shared" si="12"/>
        <v>0</v>
      </c>
      <c r="T147" s="39">
        <f t="shared" si="12"/>
        <v>0</v>
      </c>
      <c r="U147" s="39">
        <f t="shared" si="12"/>
        <v>0</v>
      </c>
      <c r="V147" s="39">
        <f t="shared" si="12"/>
        <v>0</v>
      </c>
      <c r="W147" s="39">
        <f t="shared" si="12"/>
        <v>0</v>
      </c>
      <c r="X147" s="39">
        <f t="shared" si="12"/>
        <v>0</v>
      </c>
      <c r="Y147" s="39">
        <f t="shared" si="12"/>
        <v>0</v>
      </c>
      <c r="Z147" s="39">
        <f t="shared" si="12"/>
        <v>0</v>
      </c>
      <c r="AA147" s="39">
        <f t="shared" si="12"/>
        <v>0</v>
      </c>
      <c r="AB147" s="39">
        <f t="shared" si="12"/>
        <v>0</v>
      </c>
      <c r="AC147" s="39">
        <f t="shared" si="12"/>
        <v>0</v>
      </c>
      <c r="AD147" s="39">
        <f t="shared" si="12"/>
        <v>0</v>
      </c>
    </row>
    <row r="148" spans="1:30" ht="150">
      <c r="A148" s="23" t="s">
        <v>183</v>
      </c>
      <c r="B148" s="31" t="s">
        <v>289</v>
      </c>
      <c r="C148" s="40" t="s">
        <v>291</v>
      </c>
      <c r="D148" s="33" t="s">
        <v>292</v>
      </c>
      <c r="E148" s="33" t="s">
        <v>197</v>
      </c>
      <c r="F148" s="33" t="s">
        <v>197</v>
      </c>
      <c r="G148" s="33" t="s">
        <v>197</v>
      </c>
      <c r="H148" s="33" t="s">
        <v>197</v>
      </c>
      <c r="I148" s="33" t="s">
        <v>197</v>
      </c>
      <c r="J148" s="33" t="s">
        <v>197</v>
      </c>
      <c r="K148" s="33" t="s">
        <v>197</v>
      </c>
      <c r="L148" s="33" t="s">
        <v>197</v>
      </c>
      <c r="M148" s="33" t="s">
        <v>197</v>
      </c>
      <c r="N148" s="33" t="s">
        <v>197</v>
      </c>
      <c r="O148" s="33" t="s">
        <v>197</v>
      </c>
      <c r="P148" s="33" t="s">
        <v>197</v>
      </c>
      <c r="Q148" s="33" t="s">
        <v>197</v>
      </c>
      <c r="R148" s="33" t="s">
        <v>197</v>
      </c>
      <c r="S148" s="33" t="s">
        <v>197</v>
      </c>
      <c r="T148" s="33" t="s">
        <v>197</v>
      </c>
      <c r="U148" s="33" t="s">
        <v>197</v>
      </c>
      <c r="V148" s="33" t="s">
        <v>197</v>
      </c>
      <c r="W148" s="33" t="s">
        <v>197</v>
      </c>
      <c r="X148" s="33" t="s">
        <v>197</v>
      </c>
      <c r="Y148" s="33" t="s">
        <v>197</v>
      </c>
      <c r="Z148" s="33" t="s">
        <v>197</v>
      </c>
      <c r="AA148" s="33" t="s">
        <v>197</v>
      </c>
      <c r="AB148" s="33" t="s">
        <v>197</v>
      </c>
      <c r="AC148" s="33" t="s">
        <v>197</v>
      </c>
      <c r="AD148" s="33" t="s">
        <v>197</v>
      </c>
    </row>
    <row r="149" spans="1:30" ht="112.5">
      <c r="A149" s="23" t="s">
        <v>183</v>
      </c>
      <c r="B149" s="46" t="s">
        <v>289</v>
      </c>
      <c r="C149" s="40" t="s">
        <v>293</v>
      </c>
      <c r="D149" s="33" t="s">
        <v>294</v>
      </c>
      <c r="E149" s="33" t="s">
        <v>197</v>
      </c>
      <c r="F149" s="33" t="s">
        <v>197</v>
      </c>
      <c r="G149" s="33" t="s">
        <v>197</v>
      </c>
      <c r="H149" s="33" t="s">
        <v>197</v>
      </c>
      <c r="I149" s="33" t="s">
        <v>197</v>
      </c>
      <c r="J149" s="33" t="s">
        <v>197</v>
      </c>
      <c r="K149" s="33" t="s">
        <v>197</v>
      </c>
      <c r="L149" s="33" t="s">
        <v>197</v>
      </c>
      <c r="M149" s="33" t="s">
        <v>197</v>
      </c>
      <c r="N149" s="33" t="s">
        <v>197</v>
      </c>
      <c r="O149" s="33" t="s">
        <v>197</v>
      </c>
      <c r="P149" s="33" t="s">
        <v>197</v>
      </c>
      <c r="Q149" s="33" t="s">
        <v>197</v>
      </c>
      <c r="R149" s="33" t="s">
        <v>197</v>
      </c>
      <c r="S149" s="33" t="s">
        <v>197</v>
      </c>
      <c r="T149" s="33" t="s">
        <v>197</v>
      </c>
      <c r="U149" s="33" t="s">
        <v>197</v>
      </c>
      <c r="V149" s="33" t="s">
        <v>197</v>
      </c>
      <c r="W149" s="33" t="s">
        <v>197</v>
      </c>
      <c r="X149" s="33" t="s">
        <v>197</v>
      </c>
      <c r="Y149" s="33" t="s">
        <v>197</v>
      </c>
      <c r="Z149" s="33" t="s">
        <v>197</v>
      </c>
      <c r="AA149" s="33" t="s">
        <v>197</v>
      </c>
      <c r="AB149" s="33" t="s">
        <v>197</v>
      </c>
      <c r="AC149" s="33" t="s">
        <v>197</v>
      </c>
      <c r="AD149" s="33" t="s">
        <v>197</v>
      </c>
    </row>
    <row r="150" spans="1:30" ht="281.25">
      <c r="A150" s="23" t="s">
        <v>183</v>
      </c>
      <c r="B150" s="46" t="s">
        <v>289</v>
      </c>
      <c r="C150" s="40" t="s">
        <v>295</v>
      </c>
      <c r="D150" s="33" t="s">
        <v>296</v>
      </c>
      <c r="E150" s="33" t="s">
        <v>197</v>
      </c>
      <c r="F150" s="33" t="s">
        <v>197</v>
      </c>
      <c r="G150" s="33" t="s">
        <v>197</v>
      </c>
      <c r="H150" s="33" t="s">
        <v>197</v>
      </c>
      <c r="I150" s="33" t="s">
        <v>197</v>
      </c>
      <c r="J150" s="33" t="s">
        <v>197</v>
      </c>
      <c r="K150" s="33" t="s">
        <v>197</v>
      </c>
      <c r="L150" s="33" t="s">
        <v>197</v>
      </c>
      <c r="M150" s="33" t="s">
        <v>197</v>
      </c>
      <c r="N150" s="33" t="s">
        <v>197</v>
      </c>
      <c r="O150" s="33" t="s">
        <v>197</v>
      </c>
      <c r="P150" s="33" t="s">
        <v>197</v>
      </c>
      <c r="Q150" s="33" t="s">
        <v>197</v>
      </c>
      <c r="R150" s="33" t="s">
        <v>197</v>
      </c>
      <c r="S150" s="33" t="s">
        <v>197</v>
      </c>
      <c r="T150" s="33" t="s">
        <v>197</v>
      </c>
      <c r="U150" s="33" t="s">
        <v>197</v>
      </c>
      <c r="V150" s="33" t="s">
        <v>197</v>
      </c>
      <c r="W150" s="33" t="s">
        <v>197</v>
      </c>
      <c r="X150" s="33" t="s">
        <v>197</v>
      </c>
      <c r="Y150" s="33" t="s">
        <v>197</v>
      </c>
      <c r="Z150" s="33" t="s">
        <v>197</v>
      </c>
      <c r="AA150" s="33" t="s">
        <v>197</v>
      </c>
      <c r="AB150" s="33" t="s">
        <v>197</v>
      </c>
      <c r="AC150" s="33" t="s">
        <v>197</v>
      </c>
      <c r="AD150" s="33" t="s">
        <v>197</v>
      </c>
    </row>
    <row r="151" spans="1:30" ht="281.25">
      <c r="A151" s="23" t="s">
        <v>183</v>
      </c>
      <c r="B151" s="46" t="s">
        <v>289</v>
      </c>
      <c r="C151" s="40" t="s">
        <v>297</v>
      </c>
      <c r="D151" s="33" t="s">
        <v>298</v>
      </c>
      <c r="E151" s="33" t="s">
        <v>197</v>
      </c>
      <c r="F151" s="33" t="s">
        <v>197</v>
      </c>
      <c r="G151" s="33" t="s">
        <v>197</v>
      </c>
      <c r="H151" s="33" t="s">
        <v>197</v>
      </c>
      <c r="I151" s="33" t="s">
        <v>197</v>
      </c>
      <c r="J151" s="33" t="s">
        <v>197</v>
      </c>
      <c r="K151" s="33" t="s">
        <v>197</v>
      </c>
      <c r="L151" s="33" t="s">
        <v>197</v>
      </c>
      <c r="M151" s="33" t="s">
        <v>197</v>
      </c>
      <c r="N151" s="33" t="s">
        <v>197</v>
      </c>
      <c r="O151" s="33" t="s">
        <v>197</v>
      </c>
      <c r="P151" s="33" t="s">
        <v>197</v>
      </c>
      <c r="Q151" s="33" t="s">
        <v>197</v>
      </c>
      <c r="R151" s="33" t="s">
        <v>197</v>
      </c>
      <c r="S151" s="33" t="s">
        <v>197</v>
      </c>
      <c r="T151" s="33" t="s">
        <v>197</v>
      </c>
      <c r="U151" s="33" t="s">
        <v>197</v>
      </c>
      <c r="V151" s="33" t="s">
        <v>197</v>
      </c>
      <c r="W151" s="33" t="s">
        <v>197</v>
      </c>
      <c r="X151" s="33" t="s">
        <v>197</v>
      </c>
      <c r="Y151" s="33" t="s">
        <v>197</v>
      </c>
      <c r="Z151" s="33" t="s">
        <v>197</v>
      </c>
      <c r="AA151" s="33" t="s">
        <v>197</v>
      </c>
      <c r="AB151" s="33" t="s">
        <v>197</v>
      </c>
      <c r="AC151" s="33" t="s">
        <v>197</v>
      </c>
      <c r="AD151" s="33" t="s">
        <v>197</v>
      </c>
    </row>
    <row r="152" spans="1:30" ht="112.5">
      <c r="A152" s="23" t="s">
        <v>183</v>
      </c>
      <c r="B152" s="46" t="s">
        <v>289</v>
      </c>
      <c r="C152" s="40" t="s">
        <v>299</v>
      </c>
      <c r="D152" s="33" t="s">
        <v>300</v>
      </c>
      <c r="E152" s="33" t="s">
        <v>197</v>
      </c>
      <c r="F152" s="33" t="s">
        <v>197</v>
      </c>
      <c r="G152" s="33" t="s">
        <v>197</v>
      </c>
      <c r="H152" s="33" t="s">
        <v>197</v>
      </c>
      <c r="I152" s="33" t="s">
        <v>197</v>
      </c>
      <c r="J152" s="33" t="s">
        <v>197</v>
      </c>
      <c r="K152" s="33" t="s">
        <v>197</v>
      </c>
      <c r="L152" s="33" t="s">
        <v>197</v>
      </c>
      <c r="M152" s="33" t="s">
        <v>197</v>
      </c>
      <c r="N152" s="33" t="s">
        <v>197</v>
      </c>
      <c r="O152" s="33" t="s">
        <v>197</v>
      </c>
      <c r="P152" s="33" t="s">
        <v>197</v>
      </c>
      <c r="Q152" s="33" t="s">
        <v>197</v>
      </c>
      <c r="R152" s="33" t="s">
        <v>197</v>
      </c>
      <c r="S152" s="33" t="s">
        <v>197</v>
      </c>
      <c r="T152" s="33" t="s">
        <v>197</v>
      </c>
      <c r="U152" s="33" t="s">
        <v>197</v>
      </c>
      <c r="V152" s="33" t="s">
        <v>197</v>
      </c>
      <c r="W152" s="33" t="s">
        <v>197</v>
      </c>
      <c r="X152" s="33" t="s">
        <v>197</v>
      </c>
      <c r="Y152" s="33" t="s">
        <v>197</v>
      </c>
      <c r="Z152" s="33" t="s">
        <v>197</v>
      </c>
      <c r="AA152" s="33" t="s">
        <v>197</v>
      </c>
      <c r="AB152" s="33" t="s">
        <v>197</v>
      </c>
      <c r="AC152" s="33" t="s">
        <v>197</v>
      </c>
      <c r="AD152" s="33" t="s">
        <v>197</v>
      </c>
    </row>
    <row r="153" spans="1:30" ht="318.75">
      <c r="A153" s="23" t="s">
        <v>183</v>
      </c>
      <c r="B153" s="46" t="s">
        <v>289</v>
      </c>
      <c r="C153" s="40" t="s">
        <v>301</v>
      </c>
      <c r="D153" s="33" t="s">
        <v>302</v>
      </c>
      <c r="E153" s="33" t="s">
        <v>197</v>
      </c>
      <c r="F153" s="33" t="s">
        <v>197</v>
      </c>
      <c r="G153" s="33" t="s">
        <v>197</v>
      </c>
      <c r="H153" s="33" t="s">
        <v>197</v>
      </c>
      <c r="I153" s="33" t="s">
        <v>197</v>
      </c>
      <c r="J153" s="33" t="s">
        <v>197</v>
      </c>
      <c r="K153" s="33" t="s">
        <v>197</v>
      </c>
      <c r="L153" s="33" t="s">
        <v>197</v>
      </c>
      <c r="M153" s="33" t="s">
        <v>197</v>
      </c>
      <c r="N153" s="33" t="s">
        <v>197</v>
      </c>
      <c r="O153" s="33" t="s">
        <v>197</v>
      </c>
      <c r="P153" s="33" t="s">
        <v>197</v>
      </c>
      <c r="Q153" s="33" t="s">
        <v>197</v>
      </c>
      <c r="R153" s="33" t="s">
        <v>197</v>
      </c>
      <c r="S153" s="33" t="s">
        <v>197</v>
      </c>
      <c r="T153" s="33" t="s">
        <v>197</v>
      </c>
      <c r="U153" s="33" t="s">
        <v>197</v>
      </c>
      <c r="V153" s="33" t="s">
        <v>197</v>
      </c>
      <c r="W153" s="33" t="s">
        <v>197</v>
      </c>
      <c r="X153" s="33" t="s">
        <v>197</v>
      </c>
      <c r="Y153" s="33" t="s">
        <v>197</v>
      </c>
      <c r="Z153" s="33" t="s">
        <v>197</v>
      </c>
      <c r="AA153" s="33" t="s">
        <v>197</v>
      </c>
      <c r="AB153" s="33" t="s">
        <v>197</v>
      </c>
      <c r="AC153" s="33" t="s">
        <v>197</v>
      </c>
      <c r="AD153" s="33" t="s">
        <v>197</v>
      </c>
    </row>
    <row r="154" spans="1:30" ht="56.25">
      <c r="A154" s="23" t="s">
        <v>183</v>
      </c>
      <c r="B154" s="31" t="s">
        <v>289</v>
      </c>
      <c r="C154" s="40" t="s">
        <v>303</v>
      </c>
      <c r="D154" s="33" t="s">
        <v>304</v>
      </c>
      <c r="E154" s="33" t="s">
        <v>197</v>
      </c>
      <c r="F154" s="33" t="s">
        <v>197</v>
      </c>
      <c r="G154" s="33" t="s">
        <v>197</v>
      </c>
      <c r="H154" s="33" t="s">
        <v>197</v>
      </c>
      <c r="I154" s="33" t="s">
        <v>197</v>
      </c>
      <c r="J154" s="33" t="s">
        <v>197</v>
      </c>
      <c r="K154" s="33" t="s">
        <v>197</v>
      </c>
      <c r="L154" s="33" t="s">
        <v>197</v>
      </c>
      <c r="M154" s="33" t="s">
        <v>197</v>
      </c>
      <c r="N154" s="33" t="s">
        <v>197</v>
      </c>
      <c r="O154" s="33" t="s">
        <v>197</v>
      </c>
      <c r="P154" s="33" t="s">
        <v>197</v>
      </c>
      <c r="Q154" s="33" t="s">
        <v>197</v>
      </c>
      <c r="R154" s="33" t="s">
        <v>197</v>
      </c>
      <c r="S154" s="33" t="s">
        <v>197</v>
      </c>
      <c r="T154" s="33" t="s">
        <v>197</v>
      </c>
      <c r="U154" s="33" t="s">
        <v>197</v>
      </c>
      <c r="V154" s="33" t="s">
        <v>197</v>
      </c>
      <c r="W154" s="33" t="s">
        <v>197</v>
      </c>
      <c r="X154" s="33" t="s">
        <v>197</v>
      </c>
      <c r="Y154" s="33" t="s">
        <v>197</v>
      </c>
      <c r="Z154" s="33" t="s">
        <v>197</v>
      </c>
      <c r="AA154" s="33" t="s">
        <v>197</v>
      </c>
      <c r="AB154" s="33" t="s">
        <v>197</v>
      </c>
      <c r="AC154" s="33" t="s">
        <v>197</v>
      </c>
      <c r="AD154" s="33" t="s">
        <v>197</v>
      </c>
    </row>
    <row r="155" spans="1:30" ht="93.75">
      <c r="A155" s="23" t="s">
        <v>183</v>
      </c>
      <c r="B155" s="31" t="s">
        <v>289</v>
      </c>
      <c r="C155" s="40" t="s">
        <v>305</v>
      </c>
      <c r="D155" s="33" t="s">
        <v>306</v>
      </c>
      <c r="E155" s="33" t="s">
        <v>197</v>
      </c>
      <c r="F155" s="33" t="s">
        <v>197</v>
      </c>
      <c r="G155" s="33" t="s">
        <v>197</v>
      </c>
      <c r="H155" s="33" t="s">
        <v>197</v>
      </c>
      <c r="I155" s="33" t="s">
        <v>197</v>
      </c>
      <c r="J155" s="33" t="s">
        <v>197</v>
      </c>
      <c r="K155" s="33" t="s">
        <v>197</v>
      </c>
      <c r="L155" s="33" t="s">
        <v>197</v>
      </c>
      <c r="M155" s="33" t="s">
        <v>197</v>
      </c>
      <c r="N155" s="33" t="s">
        <v>197</v>
      </c>
      <c r="O155" s="33" t="s">
        <v>197</v>
      </c>
      <c r="P155" s="33" t="s">
        <v>197</v>
      </c>
      <c r="Q155" s="33" t="s">
        <v>197</v>
      </c>
      <c r="R155" s="33" t="s">
        <v>197</v>
      </c>
      <c r="S155" s="33" t="s">
        <v>197</v>
      </c>
      <c r="T155" s="33" t="s">
        <v>197</v>
      </c>
      <c r="U155" s="33" t="s">
        <v>197</v>
      </c>
      <c r="V155" s="33" t="s">
        <v>197</v>
      </c>
      <c r="W155" s="33" t="s">
        <v>197</v>
      </c>
      <c r="X155" s="33" t="s">
        <v>197</v>
      </c>
      <c r="Y155" s="33" t="s">
        <v>197</v>
      </c>
      <c r="Z155" s="33" t="s">
        <v>197</v>
      </c>
      <c r="AA155" s="33" t="s">
        <v>197</v>
      </c>
      <c r="AB155" s="33" t="s">
        <v>197</v>
      </c>
      <c r="AC155" s="33" t="s">
        <v>197</v>
      </c>
      <c r="AD155" s="33" t="s">
        <v>197</v>
      </c>
    </row>
    <row r="156" spans="1:30" ht="75">
      <c r="A156" s="23" t="s">
        <v>183</v>
      </c>
      <c r="B156" s="31" t="s">
        <v>289</v>
      </c>
      <c r="C156" s="40" t="s">
        <v>307</v>
      </c>
      <c r="D156" s="33" t="s">
        <v>308</v>
      </c>
      <c r="E156" s="33" t="s">
        <v>197</v>
      </c>
      <c r="F156" s="33" t="s">
        <v>197</v>
      </c>
      <c r="G156" s="33" t="s">
        <v>197</v>
      </c>
      <c r="H156" s="33" t="s">
        <v>197</v>
      </c>
      <c r="I156" s="33" t="s">
        <v>197</v>
      </c>
      <c r="J156" s="33" t="s">
        <v>197</v>
      </c>
      <c r="K156" s="33" t="s">
        <v>197</v>
      </c>
      <c r="L156" s="33" t="s">
        <v>197</v>
      </c>
      <c r="M156" s="33" t="s">
        <v>197</v>
      </c>
      <c r="N156" s="33" t="s">
        <v>197</v>
      </c>
      <c r="O156" s="33" t="s">
        <v>197</v>
      </c>
      <c r="P156" s="33" t="s">
        <v>197</v>
      </c>
      <c r="Q156" s="33" t="s">
        <v>197</v>
      </c>
      <c r="R156" s="33" t="s">
        <v>197</v>
      </c>
      <c r="S156" s="33" t="s">
        <v>197</v>
      </c>
      <c r="T156" s="33" t="s">
        <v>197</v>
      </c>
      <c r="U156" s="33" t="s">
        <v>197</v>
      </c>
      <c r="V156" s="33" t="s">
        <v>197</v>
      </c>
      <c r="W156" s="33" t="s">
        <v>197</v>
      </c>
      <c r="X156" s="33" t="s">
        <v>197</v>
      </c>
      <c r="Y156" s="33" t="s">
        <v>197</v>
      </c>
      <c r="Z156" s="33" t="s">
        <v>197</v>
      </c>
      <c r="AA156" s="33" t="s">
        <v>197</v>
      </c>
      <c r="AB156" s="33" t="s">
        <v>197</v>
      </c>
      <c r="AC156" s="33" t="s">
        <v>197</v>
      </c>
      <c r="AD156" s="33" t="s">
        <v>197</v>
      </c>
    </row>
    <row r="157" spans="1:30" ht="56.25">
      <c r="A157" s="23" t="s">
        <v>183</v>
      </c>
      <c r="B157" s="31" t="s">
        <v>289</v>
      </c>
      <c r="C157" s="40" t="s">
        <v>309</v>
      </c>
      <c r="D157" s="33" t="s">
        <v>310</v>
      </c>
      <c r="E157" s="33" t="s">
        <v>197</v>
      </c>
      <c r="F157" s="33" t="s">
        <v>197</v>
      </c>
      <c r="G157" s="33" t="s">
        <v>197</v>
      </c>
      <c r="H157" s="33" t="s">
        <v>197</v>
      </c>
      <c r="I157" s="33" t="s">
        <v>197</v>
      </c>
      <c r="J157" s="33" t="s">
        <v>197</v>
      </c>
      <c r="K157" s="33" t="s">
        <v>197</v>
      </c>
      <c r="L157" s="33" t="s">
        <v>197</v>
      </c>
      <c r="M157" s="33" t="s">
        <v>197</v>
      </c>
      <c r="N157" s="33" t="s">
        <v>197</v>
      </c>
      <c r="O157" s="33" t="s">
        <v>197</v>
      </c>
      <c r="P157" s="33" t="s">
        <v>197</v>
      </c>
      <c r="Q157" s="33" t="s">
        <v>197</v>
      </c>
      <c r="R157" s="33" t="s">
        <v>197</v>
      </c>
      <c r="S157" s="33" t="s">
        <v>197</v>
      </c>
      <c r="T157" s="33" t="s">
        <v>197</v>
      </c>
      <c r="U157" s="33" t="s">
        <v>197</v>
      </c>
      <c r="V157" s="33" t="s">
        <v>197</v>
      </c>
      <c r="W157" s="33" t="s">
        <v>197</v>
      </c>
      <c r="X157" s="33" t="s">
        <v>197</v>
      </c>
      <c r="Y157" s="33" t="s">
        <v>197</v>
      </c>
      <c r="Z157" s="33" t="s">
        <v>197</v>
      </c>
      <c r="AA157" s="33" t="s">
        <v>197</v>
      </c>
      <c r="AB157" s="33" t="s">
        <v>197</v>
      </c>
      <c r="AC157" s="33" t="s">
        <v>197</v>
      </c>
      <c r="AD157" s="33" t="s">
        <v>197</v>
      </c>
    </row>
    <row r="158" spans="1:30" ht="56.25">
      <c r="A158" s="23" t="s">
        <v>183</v>
      </c>
      <c r="B158" s="31" t="s">
        <v>289</v>
      </c>
      <c r="C158" s="40" t="s">
        <v>311</v>
      </c>
      <c r="D158" s="33" t="s">
        <v>312</v>
      </c>
      <c r="E158" s="33" t="s">
        <v>197</v>
      </c>
      <c r="F158" s="33" t="s">
        <v>197</v>
      </c>
      <c r="G158" s="33" t="s">
        <v>197</v>
      </c>
      <c r="H158" s="33" t="s">
        <v>197</v>
      </c>
      <c r="I158" s="33" t="s">
        <v>197</v>
      </c>
      <c r="J158" s="33" t="s">
        <v>197</v>
      </c>
      <c r="K158" s="33" t="s">
        <v>197</v>
      </c>
      <c r="L158" s="33" t="s">
        <v>197</v>
      </c>
      <c r="M158" s="33" t="s">
        <v>197</v>
      </c>
      <c r="N158" s="33" t="s">
        <v>197</v>
      </c>
      <c r="O158" s="33" t="s">
        <v>197</v>
      </c>
      <c r="P158" s="33" t="s">
        <v>197</v>
      </c>
      <c r="Q158" s="33" t="s">
        <v>197</v>
      </c>
      <c r="R158" s="33" t="s">
        <v>197</v>
      </c>
      <c r="S158" s="33" t="s">
        <v>197</v>
      </c>
      <c r="T158" s="33" t="s">
        <v>197</v>
      </c>
      <c r="U158" s="33" t="s">
        <v>197</v>
      </c>
      <c r="V158" s="33" t="s">
        <v>197</v>
      </c>
      <c r="W158" s="33" t="s">
        <v>197</v>
      </c>
      <c r="X158" s="33" t="s">
        <v>197</v>
      </c>
      <c r="Y158" s="33" t="s">
        <v>197</v>
      </c>
      <c r="Z158" s="33" t="s">
        <v>197</v>
      </c>
      <c r="AA158" s="33" t="s">
        <v>197</v>
      </c>
      <c r="AB158" s="33" t="s">
        <v>197</v>
      </c>
      <c r="AC158" s="33" t="s">
        <v>197</v>
      </c>
      <c r="AD158" s="33" t="s">
        <v>197</v>
      </c>
    </row>
    <row r="159" spans="1:30" ht="18.75" hidden="1">
      <c r="A159" s="23" t="s">
        <v>183</v>
      </c>
      <c r="B159" s="31"/>
      <c r="C159" s="40"/>
      <c r="D159" s="33"/>
      <c r="E159" s="33" t="s">
        <v>197</v>
      </c>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row>
    <row r="160" spans="1:30" ht="18.75" hidden="1">
      <c r="A160" s="23" t="s">
        <v>183</v>
      </c>
      <c r="B160" s="31" t="s">
        <v>205</v>
      </c>
      <c r="C160" s="45" t="s">
        <v>205</v>
      </c>
      <c r="D160" s="33"/>
      <c r="E160" s="33" t="s">
        <v>197</v>
      </c>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row>
    <row r="161" spans="1:30" ht="56.25">
      <c r="A161" s="19"/>
      <c r="B161" s="23" t="s">
        <v>313</v>
      </c>
      <c r="C161" s="24" t="s">
        <v>314</v>
      </c>
      <c r="D161" s="48" t="s">
        <v>178</v>
      </c>
      <c r="E161" s="48" t="s">
        <v>197</v>
      </c>
      <c r="F161" s="48" t="s">
        <v>197</v>
      </c>
      <c r="G161" s="48" t="s">
        <v>197</v>
      </c>
      <c r="H161" s="48" t="s">
        <v>197</v>
      </c>
      <c r="I161" s="48" t="s">
        <v>197</v>
      </c>
      <c r="J161" s="48" t="s">
        <v>197</v>
      </c>
      <c r="K161" s="48" t="s">
        <v>197</v>
      </c>
      <c r="L161" s="48" t="s">
        <v>197</v>
      </c>
      <c r="M161" s="48" t="s">
        <v>197</v>
      </c>
      <c r="N161" s="48" t="s">
        <v>197</v>
      </c>
      <c r="O161" s="48" t="s">
        <v>197</v>
      </c>
      <c r="P161" s="48" t="s">
        <v>197</v>
      </c>
      <c r="Q161" s="48" t="s">
        <v>197</v>
      </c>
      <c r="R161" s="48" t="s">
        <v>197</v>
      </c>
      <c r="S161" s="48" t="s">
        <v>197</v>
      </c>
      <c r="T161" s="48" t="s">
        <v>197</v>
      </c>
      <c r="U161" s="48" t="s">
        <v>197</v>
      </c>
      <c r="V161" s="48" t="s">
        <v>197</v>
      </c>
      <c r="W161" s="48" t="s">
        <v>197</v>
      </c>
      <c r="X161" s="48" t="s">
        <v>197</v>
      </c>
      <c r="Y161" s="48" t="s">
        <v>197</v>
      </c>
      <c r="Z161" s="48" t="s">
        <v>197</v>
      </c>
      <c r="AA161" s="48" t="s">
        <v>197</v>
      </c>
      <c r="AB161" s="48" t="s">
        <v>197</v>
      </c>
      <c r="AC161" s="48" t="s">
        <v>197</v>
      </c>
      <c r="AD161" s="48" t="s">
        <v>197</v>
      </c>
    </row>
    <row r="162" spans="1:30" ht="18.75" hidden="1">
      <c r="A162" s="26" t="s">
        <v>185</v>
      </c>
      <c r="B162" s="31" t="s">
        <v>313</v>
      </c>
      <c r="C162" s="40" t="s">
        <v>204</v>
      </c>
      <c r="D162" s="49"/>
      <c r="E162" s="49" t="s">
        <v>197</v>
      </c>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row>
    <row r="163" spans="1:30" ht="18.75" hidden="1">
      <c r="A163" s="26" t="s">
        <v>185</v>
      </c>
      <c r="B163" s="31" t="s">
        <v>313</v>
      </c>
      <c r="C163" s="40" t="s">
        <v>204</v>
      </c>
      <c r="D163" s="49"/>
      <c r="E163" s="49" t="s">
        <v>197</v>
      </c>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row>
    <row r="164" spans="1:30" ht="18.75" hidden="1">
      <c r="A164" s="26" t="s">
        <v>185</v>
      </c>
      <c r="B164" s="31" t="s">
        <v>205</v>
      </c>
      <c r="C164" s="45" t="s">
        <v>205</v>
      </c>
      <c r="D164" s="49"/>
      <c r="E164" s="49" t="s">
        <v>197</v>
      </c>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row>
    <row r="165" spans="1:30" ht="56.25">
      <c r="A165" s="19"/>
      <c r="B165" s="23" t="s">
        <v>315</v>
      </c>
      <c r="C165" s="29" t="s">
        <v>316</v>
      </c>
      <c r="D165" s="48" t="s">
        <v>178</v>
      </c>
      <c r="E165" s="48" t="s">
        <v>197</v>
      </c>
      <c r="F165" s="48" t="s">
        <v>197</v>
      </c>
      <c r="G165" s="48" t="s">
        <v>197</v>
      </c>
      <c r="H165" s="48" t="s">
        <v>197</v>
      </c>
      <c r="I165" s="48" t="s">
        <v>197</v>
      </c>
      <c r="J165" s="48" t="s">
        <v>197</v>
      </c>
      <c r="K165" s="48" t="s">
        <v>197</v>
      </c>
      <c r="L165" s="48" t="s">
        <v>197</v>
      </c>
      <c r="M165" s="48" t="s">
        <v>197</v>
      </c>
      <c r="N165" s="48" t="s">
        <v>197</v>
      </c>
      <c r="O165" s="48" t="s">
        <v>197</v>
      </c>
      <c r="P165" s="48" t="s">
        <v>197</v>
      </c>
      <c r="Q165" s="48" t="s">
        <v>197</v>
      </c>
      <c r="R165" s="48" t="s">
        <v>197</v>
      </c>
      <c r="S165" s="48" t="s">
        <v>197</v>
      </c>
      <c r="T165" s="48" t="s">
        <v>197</v>
      </c>
      <c r="U165" s="48" t="s">
        <v>197</v>
      </c>
      <c r="V165" s="48" t="s">
        <v>197</v>
      </c>
      <c r="W165" s="48" t="s">
        <v>197</v>
      </c>
      <c r="X165" s="48" t="s">
        <v>197</v>
      </c>
      <c r="Y165" s="48" t="s">
        <v>197</v>
      </c>
      <c r="Z165" s="48" t="s">
        <v>197</v>
      </c>
      <c r="AA165" s="48" t="s">
        <v>197</v>
      </c>
      <c r="AB165" s="48" t="s">
        <v>197</v>
      </c>
      <c r="AC165" s="48" t="s">
        <v>197</v>
      </c>
      <c r="AD165" s="48" t="s">
        <v>197</v>
      </c>
    </row>
    <row r="166" spans="1:30" ht="18.75" hidden="1">
      <c r="A166" s="23" t="s">
        <v>187</v>
      </c>
      <c r="B166" s="31" t="s">
        <v>315</v>
      </c>
      <c r="C166" s="40" t="s">
        <v>204</v>
      </c>
      <c r="D166" s="49"/>
      <c r="E166" s="49" t="s">
        <v>197</v>
      </c>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row>
    <row r="167" spans="1:30" ht="18.75" hidden="1">
      <c r="A167" s="23" t="s">
        <v>187</v>
      </c>
      <c r="B167" s="31" t="s">
        <v>315</v>
      </c>
      <c r="C167" s="40" t="s">
        <v>204</v>
      </c>
      <c r="D167" s="49"/>
      <c r="E167" s="49" t="s">
        <v>197</v>
      </c>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row>
    <row r="168" spans="1:30" ht="18.75" hidden="1">
      <c r="A168" s="23" t="s">
        <v>187</v>
      </c>
      <c r="B168" s="31" t="s">
        <v>205</v>
      </c>
      <c r="C168" s="45" t="s">
        <v>205</v>
      </c>
      <c r="D168" s="49"/>
      <c r="E168" s="49" t="s">
        <v>197</v>
      </c>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row>
    <row r="169" spans="1:30" ht="37.5">
      <c r="A169" s="19"/>
      <c r="B169" s="23" t="s">
        <v>317</v>
      </c>
      <c r="C169" s="29" t="s">
        <v>318</v>
      </c>
      <c r="D169" s="48" t="s">
        <v>178</v>
      </c>
      <c r="E169" s="48">
        <f t="shared" ref="E169:AD169" si="13">SUM(E170:E171)</f>
        <v>0</v>
      </c>
      <c r="F169" s="48">
        <f t="shared" si="13"/>
        <v>0</v>
      </c>
      <c r="G169" s="48">
        <f t="shared" si="13"/>
        <v>0</v>
      </c>
      <c r="H169" s="48">
        <f t="shared" si="13"/>
        <v>0</v>
      </c>
      <c r="I169" s="48">
        <f t="shared" si="13"/>
        <v>0</v>
      </c>
      <c r="J169" s="48">
        <f t="shared" si="13"/>
        <v>0</v>
      </c>
      <c r="K169" s="48">
        <f t="shared" si="13"/>
        <v>0</v>
      </c>
      <c r="L169" s="48">
        <f t="shared" si="13"/>
        <v>0</v>
      </c>
      <c r="M169" s="48">
        <f t="shared" si="13"/>
        <v>0</v>
      </c>
      <c r="N169" s="48">
        <f t="shared" si="13"/>
        <v>0</v>
      </c>
      <c r="O169" s="48">
        <f t="shared" si="13"/>
        <v>0</v>
      </c>
      <c r="P169" s="48">
        <f t="shared" si="13"/>
        <v>0</v>
      </c>
      <c r="Q169" s="48">
        <f t="shared" si="13"/>
        <v>0</v>
      </c>
      <c r="R169" s="48">
        <f t="shared" si="13"/>
        <v>0</v>
      </c>
      <c r="S169" s="48">
        <f t="shared" si="13"/>
        <v>0</v>
      </c>
      <c r="T169" s="48">
        <f t="shared" si="13"/>
        <v>0</v>
      </c>
      <c r="U169" s="48">
        <f t="shared" si="13"/>
        <v>0</v>
      </c>
      <c r="V169" s="48">
        <f t="shared" si="13"/>
        <v>0</v>
      </c>
      <c r="W169" s="48">
        <f t="shared" si="13"/>
        <v>0</v>
      </c>
      <c r="X169" s="48">
        <f t="shared" si="13"/>
        <v>0</v>
      </c>
      <c r="Y169" s="48">
        <f t="shared" si="13"/>
        <v>0</v>
      </c>
      <c r="Z169" s="48">
        <f t="shared" si="13"/>
        <v>0</v>
      </c>
      <c r="AA169" s="48">
        <f t="shared" si="13"/>
        <v>0</v>
      </c>
      <c r="AB169" s="48">
        <f t="shared" si="13"/>
        <v>0</v>
      </c>
      <c r="AC169" s="48">
        <f t="shared" si="13"/>
        <v>0</v>
      </c>
      <c r="AD169" s="48">
        <f t="shared" si="13"/>
        <v>0</v>
      </c>
    </row>
    <row r="170" spans="1:30" ht="56.25">
      <c r="A170" s="26" t="s">
        <v>189</v>
      </c>
      <c r="B170" s="31" t="s">
        <v>317</v>
      </c>
      <c r="C170" s="50" t="s">
        <v>319</v>
      </c>
      <c r="D170" s="33" t="s">
        <v>320</v>
      </c>
      <c r="E170" s="33"/>
      <c r="F170" s="33" t="s">
        <v>197</v>
      </c>
      <c r="G170" s="33" t="s">
        <v>197</v>
      </c>
      <c r="H170" s="33" t="s">
        <v>197</v>
      </c>
      <c r="I170" s="33" t="s">
        <v>197</v>
      </c>
      <c r="J170" s="33" t="s">
        <v>197</v>
      </c>
      <c r="K170" s="33" t="s">
        <v>197</v>
      </c>
      <c r="L170" s="33" t="s">
        <v>197</v>
      </c>
      <c r="M170" s="33" t="s">
        <v>197</v>
      </c>
      <c r="N170" s="33" t="s">
        <v>197</v>
      </c>
      <c r="O170" s="33" t="s">
        <v>197</v>
      </c>
      <c r="P170" s="33" t="s">
        <v>197</v>
      </c>
      <c r="Q170" s="33" t="s">
        <v>197</v>
      </c>
      <c r="R170" s="33" t="s">
        <v>197</v>
      </c>
      <c r="S170" s="33" t="s">
        <v>197</v>
      </c>
      <c r="T170" s="33" t="s">
        <v>197</v>
      </c>
      <c r="U170" s="33" t="s">
        <v>197</v>
      </c>
      <c r="V170" s="33" t="s">
        <v>197</v>
      </c>
      <c r="W170" s="33" t="s">
        <v>197</v>
      </c>
      <c r="X170" s="33" t="s">
        <v>197</v>
      </c>
      <c r="Y170" s="33" t="s">
        <v>197</v>
      </c>
      <c r="Z170" s="33" t="s">
        <v>197</v>
      </c>
      <c r="AA170" s="33" t="s">
        <v>197</v>
      </c>
      <c r="AB170" s="33" t="s">
        <v>197</v>
      </c>
      <c r="AC170" s="33" t="s">
        <v>197</v>
      </c>
      <c r="AD170" s="33" t="s">
        <v>197</v>
      </c>
    </row>
    <row r="171" spans="1:30" ht="56.25">
      <c r="A171" s="26" t="s">
        <v>189</v>
      </c>
      <c r="B171" s="31" t="s">
        <v>317</v>
      </c>
      <c r="C171" s="50" t="s">
        <v>321</v>
      </c>
      <c r="D171" s="33" t="s">
        <v>322</v>
      </c>
      <c r="E171" s="208"/>
      <c r="F171" s="33" t="s">
        <v>197</v>
      </c>
      <c r="G171" s="33" t="s">
        <v>197</v>
      </c>
      <c r="H171" s="33" t="s">
        <v>197</v>
      </c>
      <c r="I171" s="33" t="s">
        <v>197</v>
      </c>
      <c r="J171" s="33" t="s">
        <v>197</v>
      </c>
      <c r="K171" s="33" t="s">
        <v>197</v>
      </c>
      <c r="L171" s="33" t="s">
        <v>197</v>
      </c>
      <c r="M171" s="33" t="s">
        <v>197</v>
      </c>
      <c r="N171" s="33" t="s">
        <v>197</v>
      </c>
      <c r="O171" s="33" t="s">
        <v>197</v>
      </c>
      <c r="P171" s="33" t="s">
        <v>197</v>
      </c>
      <c r="Q171" s="33" t="s">
        <v>197</v>
      </c>
      <c r="R171" s="33" t="s">
        <v>197</v>
      </c>
      <c r="S171" s="33" t="s">
        <v>197</v>
      </c>
      <c r="T171" s="33" t="s">
        <v>197</v>
      </c>
      <c r="U171" s="33" t="s">
        <v>197</v>
      </c>
      <c r="V171" s="33" t="s">
        <v>197</v>
      </c>
      <c r="W171" s="33" t="s">
        <v>197</v>
      </c>
      <c r="X171" s="33" t="s">
        <v>197</v>
      </c>
      <c r="Y171" s="33" t="s">
        <v>197</v>
      </c>
      <c r="Z171" s="33" t="s">
        <v>197</v>
      </c>
      <c r="AA171" s="33" t="s">
        <v>197</v>
      </c>
      <c r="AB171" s="33" t="s">
        <v>197</v>
      </c>
      <c r="AC171" s="33" t="s">
        <v>197</v>
      </c>
      <c r="AD171" s="33" t="s">
        <v>197</v>
      </c>
    </row>
    <row r="172" spans="1:30" hidden="1"/>
  </sheetData>
  <autoFilter ref="B16:AD172">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20">
    <mergeCell ref="K13:O13"/>
    <mergeCell ref="P13:T13"/>
    <mergeCell ref="U13:Y13"/>
    <mergeCell ref="Z13:AD13"/>
    <mergeCell ref="K11:AD11"/>
    <mergeCell ref="K12:O12"/>
    <mergeCell ref="P12:T12"/>
    <mergeCell ref="U12:Y12"/>
    <mergeCell ref="Z12:AD12"/>
    <mergeCell ref="B11:B14"/>
    <mergeCell ref="C11:C14"/>
    <mergeCell ref="D11:D14"/>
    <mergeCell ref="E11:E14"/>
    <mergeCell ref="F11:J12"/>
    <mergeCell ref="F13:J13"/>
    <mergeCell ref="B4:AD4"/>
    <mergeCell ref="B6:AD6"/>
    <mergeCell ref="B7:AD7"/>
    <mergeCell ref="B9:AD9"/>
    <mergeCell ref="B10:Y10"/>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L175"/>
  <sheetViews>
    <sheetView topLeftCell="B76" zoomScale="65" zoomScaleNormal="65" zoomScalePageLayoutView="55" workbookViewId="0">
      <selection activeCell="C78" sqref="C78"/>
    </sheetView>
  </sheetViews>
  <sheetFormatPr defaultColWidth="9" defaultRowHeight="15.75"/>
  <cols>
    <col min="1" max="1" width="7.875" style="129" hidden="1" customWidth="1"/>
    <col min="2" max="2" width="12" style="129" customWidth="1"/>
    <col min="3" max="3" width="31.5" style="129" customWidth="1"/>
    <col min="4" max="4" width="17.625" style="129" customWidth="1"/>
    <col min="5" max="5" width="28.125" style="129" customWidth="1"/>
    <col min="6" max="7" width="29.625" style="129" customWidth="1"/>
    <col min="8" max="10" width="32.25" style="129" customWidth="1"/>
    <col min="11" max="11" width="32.125" style="129" customWidth="1"/>
    <col min="12" max="12" width="19.875" style="129" customWidth="1"/>
    <col min="13" max="13" width="4.625" style="129" customWidth="1"/>
    <col min="14" max="14" width="4.375" style="129" customWidth="1"/>
    <col min="15" max="16" width="3.375" style="129" customWidth="1"/>
    <col min="17" max="17" width="4.125" style="129" customWidth="1"/>
    <col min="18" max="20" width="5.75" style="129" customWidth="1"/>
    <col min="21" max="21" width="3.875" style="129" customWidth="1"/>
    <col min="22" max="22" width="4.5" style="129" customWidth="1"/>
    <col min="23" max="23" width="3.875" style="129" customWidth="1"/>
    <col min="24" max="24" width="4.375" style="129" customWidth="1"/>
    <col min="25" max="27" width="5.75" style="129" customWidth="1"/>
    <col min="28" max="28" width="6.125" style="129" customWidth="1"/>
    <col min="29" max="29" width="5.75" style="129" customWidth="1"/>
    <col min="30" max="30" width="6.5" style="129" customWidth="1"/>
    <col min="31" max="31" width="3.5" style="129" customWidth="1"/>
    <col min="32" max="32" width="5.75" style="129" customWidth="1"/>
    <col min="33" max="33" width="16.125" style="129" customWidth="1"/>
    <col min="34" max="34" width="21.25" style="129" customWidth="1"/>
    <col min="35" max="35" width="12.625" style="129" customWidth="1"/>
    <col min="36" max="36" width="22.375" style="129" customWidth="1"/>
    <col min="37" max="37" width="10.875" style="129" customWidth="1"/>
    <col min="38" max="38" width="17.375" style="129" customWidth="1"/>
    <col min="39" max="40" width="4.125" style="129" customWidth="1"/>
    <col min="41" max="41" width="3.75" style="129" customWidth="1"/>
    <col min="42" max="42" width="3.875" style="129" customWidth="1"/>
    <col min="43" max="43" width="4.5" style="129" customWidth="1"/>
    <col min="44" max="44" width="5" style="129" customWidth="1"/>
    <col min="45" max="45" width="5.5" style="129" customWidth="1"/>
    <col min="46" max="46" width="5.75" style="129" customWidth="1"/>
    <col min="47" max="47" width="5.5" style="129" customWidth="1"/>
    <col min="48" max="49" width="5" style="129" customWidth="1"/>
    <col min="50" max="50" width="12.875" style="129" customWidth="1"/>
    <col min="51" max="60" width="5" style="129" customWidth="1"/>
    <col min="61" max="64" width="9" style="129"/>
  </cols>
  <sheetData>
    <row r="1" spans="2:50" ht="18.75">
      <c r="L1" s="2" t="s">
        <v>787</v>
      </c>
      <c r="M1" s="131"/>
      <c r="N1" s="131"/>
      <c r="O1" s="131"/>
      <c r="P1" s="131"/>
      <c r="Q1" s="131"/>
      <c r="R1" s="131"/>
    </row>
    <row r="2" spans="2:50">
      <c r="L2" s="4" t="s">
        <v>1</v>
      </c>
      <c r="M2" s="131"/>
      <c r="N2" s="131"/>
      <c r="O2" s="131"/>
      <c r="P2" s="131"/>
      <c r="Q2" s="131"/>
      <c r="R2" s="131"/>
    </row>
    <row r="3" spans="2:50">
      <c r="L3" s="4" t="s">
        <v>2</v>
      </c>
      <c r="M3" s="131"/>
      <c r="N3" s="131"/>
      <c r="O3" s="131"/>
      <c r="P3" s="131"/>
      <c r="Q3" s="131"/>
      <c r="R3" s="131"/>
    </row>
    <row r="4" spans="2:50">
      <c r="B4" s="439" t="s">
        <v>788</v>
      </c>
      <c r="C4" s="439"/>
      <c r="D4" s="439"/>
      <c r="E4" s="439"/>
      <c r="F4" s="439"/>
      <c r="G4" s="439"/>
      <c r="H4" s="439"/>
      <c r="I4" s="439"/>
      <c r="J4" s="439"/>
      <c r="K4" s="439"/>
      <c r="L4" s="439"/>
      <c r="M4" s="131"/>
      <c r="N4" s="131"/>
      <c r="O4" s="131"/>
      <c r="P4" s="131"/>
      <c r="Q4" s="131"/>
      <c r="R4" s="131"/>
    </row>
    <row r="5" spans="2:50">
      <c r="M5" s="131"/>
      <c r="N5" s="131"/>
      <c r="O5" s="131"/>
      <c r="P5" s="131"/>
      <c r="Q5" s="131"/>
      <c r="R5" s="131"/>
    </row>
    <row r="6" spans="2:50">
      <c r="B6" s="440" t="s">
        <v>789</v>
      </c>
      <c r="C6" s="440"/>
      <c r="D6" s="440"/>
      <c r="E6" s="440"/>
      <c r="F6" s="440"/>
      <c r="G6" s="440"/>
      <c r="H6" s="440"/>
      <c r="I6" s="440"/>
      <c r="J6" s="440"/>
      <c r="K6" s="440"/>
      <c r="L6" s="440"/>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row>
    <row r="7" spans="2:50">
      <c r="B7" s="440" t="s">
        <v>6</v>
      </c>
      <c r="C7" s="440"/>
      <c r="D7" s="440"/>
      <c r="E7" s="440"/>
      <c r="F7" s="440"/>
      <c r="G7" s="440"/>
      <c r="H7" s="440"/>
      <c r="I7" s="440"/>
      <c r="J7" s="440"/>
      <c r="K7" s="440"/>
      <c r="L7" s="440"/>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row>
    <row r="8" spans="2:50">
      <c r="B8" s="7"/>
      <c r="C8" s="7"/>
      <c r="D8" s="7"/>
      <c r="E8" s="7"/>
      <c r="F8" s="7"/>
      <c r="G8" s="7"/>
      <c r="H8" s="7"/>
      <c r="I8" s="7"/>
      <c r="J8" s="7"/>
      <c r="K8" s="7"/>
      <c r="L8" s="7"/>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row>
    <row r="9" spans="2:50">
      <c r="B9" s="434" t="s">
        <v>790</v>
      </c>
      <c r="C9" s="434"/>
      <c r="D9" s="434"/>
      <c r="E9" s="434"/>
      <c r="F9" s="434"/>
      <c r="G9" s="434"/>
      <c r="H9" s="434"/>
      <c r="I9" s="434"/>
      <c r="J9" s="434"/>
      <c r="K9" s="434"/>
      <c r="L9" s="434"/>
      <c r="M9" s="131"/>
      <c r="N9" s="131"/>
      <c r="O9" s="131"/>
      <c r="P9" s="131"/>
      <c r="Q9" s="131"/>
      <c r="R9" s="131"/>
    </row>
    <row r="10" spans="2:50">
      <c r="B10" s="215"/>
      <c r="C10" s="215"/>
      <c r="D10" s="215"/>
      <c r="E10" s="215"/>
      <c r="F10" s="215"/>
      <c r="G10" s="215"/>
      <c r="H10" s="215"/>
      <c r="I10" s="215"/>
      <c r="J10" s="215"/>
      <c r="K10" s="215"/>
      <c r="L10" s="215"/>
      <c r="M10" s="131"/>
      <c r="N10" s="131"/>
      <c r="O10" s="131"/>
      <c r="P10" s="131"/>
      <c r="Q10" s="131"/>
      <c r="R10" s="131"/>
    </row>
    <row r="11" spans="2:50" ht="16.5" customHeight="1">
      <c r="B11" s="434" t="s">
        <v>791</v>
      </c>
      <c r="C11" s="434"/>
      <c r="D11" s="434"/>
      <c r="E11" s="434"/>
      <c r="F11" s="434"/>
      <c r="G11" s="434"/>
      <c r="H11" s="434"/>
      <c r="I11" s="434"/>
      <c r="J11" s="434"/>
      <c r="K11" s="434"/>
      <c r="L11" s="434"/>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row>
    <row r="12" spans="2:50" ht="16.5" customHeight="1">
      <c r="B12" s="434" t="s">
        <v>792</v>
      </c>
      <c r="C12" s="434"/>
      <c r="D12" s="434"/>
      <c r="E12" s="434"/>
      <c r="F12" s="434"/>
      <c r="G12" s="434"/>
      <c r="H12" s="434"/>
      <c r="I12" s="434"/>
      <c r="J12" s="434"/>
      <c r="K12" s="434"/>
      <c r="L12" s="434"/>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row>
    <row r="13" spans="2:50" ht="18" customHeight="1">
      <c r="B13" s="443" t="s">
        <v>793</v>
      </c>
      <c r="C13" s="443"/>
      <c r="D13" s="443"/>
      <c r="E13" s="443"/>
      <c r="F13" s="443"/>
      <c r="G13" s="443"/>
      <c r="H13" s="443"/>
      <c r="I13" s="443"/>
      <c r="J13" s="443"/>
      <c r="K13" s="443"/>
      <c r="L13" s="443"/>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row>
    <row r="14" spans="2:50">
      <c r="B14" s="435"/>
      <c r="C14" s="435"/>
      <c r="D14" s="435"/>
      <c r="E14" s="435"/>
      <c r="F14" s="435"/>
      <c r="G14" s="435"/>
      <c r="H14" s="435"/>
      <c r="I14" s="435"/>
      <c r="J14" s="435"/>
      <c r="K14" s="435"/>
      <c r="L14" s="163"/>
      <c r="M14" s="163"/>
      <c r="N14" s="163"/>
      <c r="O14" s="163"/>
      <c r="P14" s="163"/>
      <c r="Q14" s="163"/>
      <c r="R14" s="163"/>
      <c r="S14" s="163"/>
      <c r="T14" s="163"/>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row>
    <row r="15" spans="2:50" ht="53.25" customHeight="1">
      <c r="B15" s="406" t="s">
        <v>10</v>
      </c>
      <c r="C15" s="406" t="s">
        <v>11</v>
      </c>
      <c r="D15" s="406" t="s">
        <v>794</v>
      </c>
      <c r="E15" s="406" t="s">
        <v>795</v>
      </c>
      <c r="F15" s="406"/>
      <c r="G15" s="406"/>
      <c r="H15" s="406"/>
      <c r="I15" s="406"/>
      <c r="J15" s="430" t="s">
        <v>796</v>
      </c>
      <c r="K15" s="217"/>
      <c r="L15" s="218"/>
      <c r="M15" s="218"/>
      <c r="N15" s="218"/>
      <c r="O15" s="218"/>
      <c r="P15" s="218"/>
      <c r="Q15" s="218"/>
      <c r="R15" s="218"/>
      <c r="S15" s="131"/>
      <c r="T15" s="131"/>
      <c r="U15" s="131"/>
      <c r="V15" s="131"/>
      <c r="W15" s="131"/>
      <c r="X15" s="131"/>
      <c r="Y15" s="131"/>
      <c r="Z15" s="131"/>
      <c r="AA15" s="131"/>
      <c r="AB15" s="131"/>
      <c r="AC15" s="131"/>
      <c r="AD15" s="131"/>
      <c r="AE15" s="131"/>
      <c r="AF15" s="131"/>
      <c r="AG15" s="131"/>
      <c r="AH15" s="131"/>
      <c r="AI15" s="131"/>
      <c r="AJ15" s="131"/>
      <c r="AK15" s="131"/>
      <c r="AL15" s="131"/>
      <c r="AM15" s="131"/>
      <c r="AN15" s="131"/>
    </row>
    <row r="16" spans="2:50" ht="18" customHeight="1">
      <c r="B16" s="406"/>
      <c r="C16" s="406"/>
      <c r="D16" s="406"/>
      <c r="E16" s="406"/>
      <c r="F16" s="406"/>
      <c r="G16" s="406"/>
      <c r="H16" s="406"/>
      <c r="I16" s="406"/>
      <c r="J16" s="430"/>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row>
    <row r="17" spans="1:40" ht="36" customHeight="1">
      <c r="B17" s="406"/>
      <c r="C17" s="406"/>
      <c r="D17" s="406"/>
      <c r="E17" s="444" t="s">
        <v>797</v>
      </c>
      <c r="F17" s="444"/>
      <c r="G17" s="444"/>
      <c r="H17" s="444"/>
      <c r="I17" s="444"/>
      <c r="J17" s="430"/>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row>
    <row r="18" spans="1:40" ht="52.5" customHeight="1">
      <c r="B18" s="406"/>
      <c r="C18" s="406"/>
      <c r="D18" s="406"/>
      <c r="E18" s="219" t="s">
        <v>798</v>
      </c>
      <c r="F18" s="219" t="s">
        <v>799</v>
      </c>
      <c r="G18" s="219" t="s">
        <v>800</v>
      </c>
      <c r="H18" s="219" t="s">
        <v>801</v>
      </c>
      <c r="I18" s="219" t="s">
        <v>802</v>
      </c>
      <c r="J18" s="430"/>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row>
    <row r="19" spans="1:40">
      <c r="B19" s="220">
        <v>1</v>
      </c>
      <c r="C19" s="220">
        <v>2</v>
      </c>
      <c r="D19" s="220">
        <v>3</v>
      </c>
      <c r="E19" s="221" t="s">
        <v>572</v>
      </c>
      <c r="F19" s="221" t="s">
        <v>573</v>
      </c>
      <c r="G19" s="221" t="s">
        <v>574</v>
      </c>
      <c r="H19" s="221" t="s">
        <v>575</v>
      </c>
      <c r="I19" s="221" t="s">
        <v>576</v>
      </c>
      <c r="J19" s="221" t="s">
        <v>612</v>
      </c>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row>
    <row r="20" spans="1:40" ht="37.5">
      <c r="A20" s="19"/>
      <c r="B20" s="20" t="s">
        <v>176</v>
      </c>
      <c r="C20" s="21" t="s">
        <v>177</v>
      </c>
      <c r="D20" s="22" t="s">
        <v>178</v>
      </c>
      <c r="E20" s="22">
        <f>SUM(E21:E26)</f>
        <v>0</v>
      </c>
      <c r="F20" s="22">
        <f>SUM(F21:F26)</f>
        <v>0</v>
      </c>
      <c r="G20" s="22">
        <f>SUM(G21:G26)</f>
        <v>0</v>
      </c>
      <c r="H20" s="22">
        <f>SUM(H21:H26)</f>
        <v>0</v>
      </c>
      <c r="I20" s="22">
        <f>SUM(I21:I26)</f>
        <v>0</v>
      </c>
      <c r="J20" s="22"/>
    </row>
    <row r="21" spans="1:40" ht="37.5">
      <c r="A21" s="19"/>
      <c r="B21" s="23" t="s">
        <v>179</v>
      </c>
      <c r="C21" s="24" t="s">
        <v>180</v>
      </c>
      <c r="D21" s="25" t="s">
        <v>178</v>
      </c>
      <c r="E21" s="25">
        <f t="shared" ref="E21:I26" si="0">SUMIF($A$29:$A$174,$B21,E$29:E$174)</f>
        <v>0</v>
      </c>
      <c r="F21" s="25">
        <f t="shared" si="0"/>
        <v>0</v>
      </c>
      <c r="G21" s="25">
        <f t="shared" si="0"/>
        <v>0</v>
      </c>
      <c r="H21" s="25">
        <f t="shared" si="0"/>
        <v>0</v>
      </c>
      <c r="I21" s="25">
        <f t="shared" si="0"/>
        <v>0</v>
      </c>
      <c r="J21" s="25"/>
    </row>
    <row r="22" spans="1:40" ht="56.25">
      <c r="A22" s="19"/>
      <c r="B22" s="26" t="s">
        <v>181</v>
      </c>
      <c r="C22" s="27" t="s">
        <v>182</v>
      </c>
      <c r="D22" s="28" t="s">
        <v>178</v>
      </c>
      <c r="E22" s="28">
        <f t="shared" si="0"/>
        <v>0</v>
      </c>
      <c r="F22" s="28">
        <f t="shared" si="0"/>
        <v>0</v>
      </c>
      <c r="G22" s="28">
        <f t="shared" si="0"/>
        <v>0</v>
      </c>
      <c r="H22" s="28">
        <f t="shared" si="0"/>
        <v>0</v>
      </c>
      <c r="I22" s="28">
        <f t="shared" si="0"/>
        <v>0</v>
      </c>
      <c r="J22" s="28"/>
    </row>
    <row r="23" spans="1:40" ht="112.5">
      <c r="A23" s="19"/>
      <c r="B23" s="23" t="s">
        <v>183</v>
      </c>
      <c r="C23" s="29" t="s">
        <v>184</v>
      </c>
      <c r="D23" s="25" t="s">
        <v>178</v>
      </c>
      <c r="E23" s="25">
        <f t="shared" si="0"/>
        <v>0</v>
      </c>
      <c r="F23" s="25">
        <f t="shared" si="0"/>
        <v>0</v>
      </c>
      <c r="G23" s="25">
        <f t="shared" si="0"/>
        <v>0</v>
      </c>
      <c r="H23" s="25">
        <f t="shared" si="0"/>
        <v>0</v>
      </c>
      <c r="I23" s="25">
        <f t="shared" si="0"/>
        <v>0</v>
      </c>
      <c r="J23" s="25"/>
    </row>
    <row r="24" spans="1:40" ht="56.25">
      <c r="A24" s="19"/>
      <c r="B24" s="26" t="s">
        <v>185</v>
      </c>
      <c r="C24" s="27" t="s">
        <v>186</v>
      </c>
      <c r="D24" s="28" t="s">
        <v>178</v>
      </c>
      <c r="E24" s="28">
        <f t="shared" si="0"/>
        <v>0</v>
      </c>
      <c r="F24" s="28">
        <f t="shared" si="0"/>
        <v>0</v>
      </c>
      <c r="G24" s="28">
        <f t="shared" si="0"/>
        <v>0</v>
      </c>
      <c r="H24" s="28">
        <f t="shared" si="0"/>
        <v>0</v>
      </c>
      <c r="I24" s="28">
        <f t="shared" si="0"/>
        <v>0</v>
      </c>
      <c r="J24" s="28"/>
    </row>
    <row r="25" spans="1:40" ht="75">
      <c r="A25" s="19"/>
      <c r="B25" s="23" t="s">
        <v>187</v>
      </c>
      <c r="C25" s="24" t="s">
        <v>188</v>
      </c>
      <c r="D25" s="25" t="s">
        <v>178</v>
      </c>
      <c r="E25" s="25">
        <f t="shared" si="0"/>
        <v>0</v>
      </c>
      <c r="F25" s="25">
        <f t="shared" si="0"/>
        <v>0</v>
      </c>
      <c r="G25" s="25">
        <f t="shared" si="0"/>
        <v>0</v>
      </c>
      <c r="H25" s="25">
        <f t="shared" si="0"/>
        <v>0</v>
      </c>
      <c r="I25" s="25">
        <f t="shared" si="0"/>
        <v>0</v>
      </c>
      <c r="J25" s="25"/>
    </row>
    <row r="26" spans="1:40" ht="37.5">
      <c r="A26" s="19"/>
      <c r="B26" s="26" t="s">
        <v>189</v>
      </c>
      <c r="C26" s="30" t="s">
        <v>190</v>
      </c>
      <c r="D26" s="28" t="s">
        <v>178</v>
      </c>
      <c r="E26" s="28">
        <f t="shared" si="0"/>
        <v>0</v>
      </c>
      <c r="F26" s="28">
        <f t="shared" si="0"/>
        <v>0</v>
      </c>
      <c r="G26" s="28">
        <f t="shared" si="0"/>
        <v>0</v>
      </c>
      <c r="H26" s="28">
        <f t="shared" si="0"/>
        <v>0</v>
      </c>
      <c r="I26" s="28">
        <f t="shared" si="0"/>
        <v>0</v>
      </c>
      <c r="J26" s="28"/>
    </row>
    <row r="27" spans="1:40" ht="18.75" hidden="1">
      <c r="A27" s="19"/>
      <c r="B27" s="31"/>
      <c r="C27" s="32"/>
      <c r="D27" s="33"/>
      <c r="E27" s="33"/>
      <c r="F27" s="33"/>
      <c r="G27" s="33"/>
      <c r="H27" s="33"/>
      <c r="I27" s="33"/>
      <c r="J27" s="33"/>
    </row>
    <row r="28" spans="1:40" ht="18.75">
      <c r="A28" s="19"/>
      <c r="B28" s="34" t="s">
        <v>191</v>
      </c>
      <c r="C28" s="35" t="s">
        <v>192</v>
      </c>
      <c r="D28" s="36" t="s">
        <v>178</v>
      </c>
      <c r="E28" s="36">
        <v>0</v>
      </c>
      <c r="F28" s="36">
        <v>0</v>
      </c>
      <c r="G28" s="36">
        <v>0</v>
      </c>
      <c r="H28" s="36">
        <v>0</v>
      </c>
      <c r="I28" s="36">
        <v>0</v>
      </c>
      <c r="J28" s="36">
        <v>0</v>
      </c>
    </row>
    <row r="29" spans="1:40" ht="56.25">
      <c r="A29" s="19"/>
      <c r="B29" s="23" t="s">
        <v>193</v>
      </c>
      <c r="C29" s="24" t="s">
        <v>194</v>
      </c>
      <c r="D29" s="25" t="s">
        <v>178</v>
      </c>
      <c r="E29" s="25" t="s">
        <v>197</v>
      </c>
      <c r="F29" s="25" t="s">
        <v>197</v>
      </c>
      <c r="G29" s="25" t="s">
        <v>197</v>
      </c>
      <c r="H29" s="25" t="s">
        <v>197</v>
      </c>
      <c r="I29" s="25" t="s">
        <v>197</v>
      </c>
      <c r="J29" s="25" t="s">
        <v>197</v>
      </c>
    </row>
    <row r="30" spans="1:40" ht="93.75">
      <c r="A30" s="19"/>
      <c r="B30" s="37" t="s">
        <v>195</v>
      </c>
      <c r="C30" s="38" t="s">
        <v>196</v>
      </c>
      <c r="D30" s="39" t="s">
        <v>178</v>
      </c>
      <c r="E30" s="39" t="s">
        <v>197</v>
      </c>
      <c r="F30" s="39" t="s">
        <v>197</v>
      </c>
      <c r="G30" s="39" t="s">
        <v>197</v>
      </c>
      <c r="H30" s="39" t="s">
        <v>197</v>
      </c>
      <c r="I30" s="39" t="s">
        <v>197</v>
      </c>
      <c r="J30" s="39" t="s">
        <v>197</v>
      </c>
    </row>
    <row r="31" spans="1:40" ht="131.25">
      <c r="A31" s="19"/>
      <c r="B31" s="31" t="s">
        <v>198</v>
      </c>
      <c r="C31" s="32" t="s">
        <v>199</v>
      </c>
      <c r="D31" s="33" t="s">
        <v>178</v>
      </c>
      <c r="E31" s="33" t="s">
        <v>197</v>
      </c>
      <c r="F31" s="33" t="s">
        <v>197</v>
      </c>
      <c r="G31" s="33" t="s">
        <v>197</v>
      </c>
      <c r="H31" s="33" t="s">
        <v>197</v>
      </c>
      <c r="I31" s="33" t="s">
        <v>197</v>
      </c>
      <c r="J31" s="33" t="s">
        <v>197</v>
      </c>
    </row>
    <row r="32" spans="1:40" ht="131.25">
      <c r="A32" s="19"/>
      <c r="B32" s="31" t="s">
        <v>200</v>
      </c>
      <c r="C32" s="32" t="s">
        <v>201</v>
      </c>
      <c r="D32" s="33" t="s">
        <v>178</v>
      </c>
      <c r="E32" s="33" t="s">
        <v>197</v>
      </c>
      <c r="F32" s="33" t="s">
        <v>197</v>
      </c>
      <c r="G32" s="33" t="s">
        <v>197</v>
      </c>
      <c r="H32" s="33" t="s">
        <v>197</v>
      </c>
      <c r="I32" s="33" t="s">
        <v>197</v>
      </c>
      <c r="J32" s="33" t="s">
        <v>197</v>
      </c>
    </row>
    <row r="33" spans="1:10" ht="112.5">
      <c r="A33" s="19"/>
      <c r="B33" s="31" t="s">
        <v>202</v>
      </c>
      <c r="C33" s="32" t="s">
        <v>203</v>
      </c>
      <c r="D33" s="33" t="s">
        <v>178</v>
      </c>
      <c r="E33" s="33" t="s">
        <v>197</v>
      </c>
      <c r="F33" s="33" t="s">
        <v>197</v>
      </c>
      <c r="G33" s="33" t="s">
        <v>197</v>
      </c>
      <c r="H33" s="33" t="s">
        <v>197</v>
      </c>
      <c r="I33" s="33" t="s">
        <v>197</v>
      </c>
      <c r="J33" s="33" t="s">
        <v>197</v>
      </c>
    </row>
    <row r="34" spans="1:10" ht="37.5" hidden="1">
      <c r="A34" s="23" t="s">
        <v>179</v>
      </c>
      <c r="B34" s="31" t="s">
        <v>202</v>
      </c>
      <c r="C34" s="40" t="s">
        <v>204</v>
      </c>
      <c r="D34" s="33"/>
      <c r="E34" s="33" t="s">
        <v>197</v>
      </c>
      <c r="F34" s="33" t="s">
        <v>197</v>
      </c>
      <c r="G34" s="33" t="s">
        <v>197</v>
      </c>
      <c r="H34" s="33" t="s">
        <v>197</v>
      </c>
      <c r="I34" s="33" t="s">
        <v>197</v>
      </c>
      <c r="J34" s="33" t="s">
        <v>197</v>
      </c>
    </row>
    <row r="35" spans="1:10" ht="37.5" hidden="1">
      <c r="A35" s="23" t="s">
        <v>179</v>
      </c>
      <c r="B35" s="31" t="s">
        <v>202</v>
      </c>
      <c r="C35" s="40" t="s">
        <v>204</v>
      </c>
      <c r="D35" s="33"/>
      <c r="E35" s="33" t="s">
        <v>197</v>
      </c>
      <c r="F35" s="33" t="s">
        <v>197</v>
      </c>
      <c r="G35" s="33" t="s">
        <v>197</v>
      </c>
      <c r="H35" s="33" t="s">
        <v>197</v>
      </c>
      <c r="I35" s="33" t="s">
        <v>197</v>
      </c>
      <c r="J35" s="33" t="s">
        <v>197</v>
      </c>
    </row>
    <row r="36" spans="1:10" ht="18.75" hidden="1">
      <c r="A36" s="23" t="s">
        <v>179</v>
      </c>
      <c r="B36" s="31" t="s">
        <v>205</v>
      </c>
      <c r="C36" s="32" t="s">
        <v>205</v>
      </c>
      <c r="D36" s="33"/>
      <c r="E36" s="33" t="s">
        <v>197</v>
      </c>
      <c r="F36" s="33" t="s">
        <v>197</v>
      </c>
      <c r="G36" s="33" t="s">
        <v>197</v>
      </c>
      <c r="H36" s="33" t="s">
        <v>197</v>
      </c>
      <c r="I36" s="33" t="s">
        <v>197</v>
      </c>
      <c r="J36" s="33" t="s">
        <v>197</v>
      </c>
    </row>
    <row r="37" spans="1:10" ht="75">
      <c r="A37" s="19"/>
      <c r="B37" s="37" t="s">
        <v>206</v>
      </c>
      <c r="C37" s="38" t="s">
        <v>207</v>
      </c>
      <c r="D37" s="39" t="s">
        <v>178</v>
      </c>
      <c r="E37" s="39" t="s">
        <v>197</v>
      </c>
      <c r="F37" s="39" t="s">
        <v>197</v>
      </c>
      <c r="G37" s="39" t="s">
        <v>197</v>
      </c>
      <c r="H37" s="39" t="s">
        <v>197</v>
      </c>
      <c r="I37" s="39" t="s">
        <v>197</v>
      </c>
      <c r="J37" s="39" t="s">
        <v>197</v>
      </c>
    </row>
    <row r="38" spans="1:10" ht="68.25" customHeight="1">
      <c r="A38" s="19"/>
      <c r="B38" s="31" t="s">
        <v>208</v>
      </c>
      <c r="C38" s="32" t="s">
        <v>209</v>
      </c>
      <c r="D38" s="33" t="s">
        <v>178</v>
      </c>
      <c r="E38" s="33" t="s">
        <v>197</v>
      </c>
      <c r="F38" s="33" t="s">
        <v>197</v>
      </c>
      <c r="G38" s="33" t="s">
        <v>197</v>
      </c>
      <c r="H38" s="33" t="s">
        <v>197</v>
      </c>
      <c r="I38" s="33" t="s">
        <v>197</v>
      </c>
      <c r="J38" s="33" t="s">
        <v>197</v>
      </c>
    </row>
    <row r="39" spans="1:10" ht="37.5" hidden="1">
      <c r="A39" s="23" t="s">
        <v>179</v>
      </c>
      <c r="B39" s="31" t="s">
        <v>208</v>
      </c>
      <c r="C39" s="40" t="s">
        <v>204</v>
      </c>
      <c r="D39" s="33"/>
      <c r="E39" s="33" t="s">
        <v>197</v>
      </c>
      <c r="F39" s="33" t="s">
        <v>197</v>
      </c>
      <c r="G39" s="33" t="s">
        <v>197</v>
      </c>
      <c r="H39" s="33" t="s">
        <v>197</v>
      </c>
      <c r="I39" s="33" t="s">
        <v>197</v>
      </c>
      <c r="J39" s="33" t="s">
        <v>197</v>
      </c>
    </row>
    <row r="40" spans="1:10" ht="37.5" hidden="1">
      <c r="A40" s="23" t="s">
        <v>179</v>
      </c>
      <c r="B40" s="31" t="s">
        <v>208</v>
      </c>
      <c r="C40" s="40" t="s">
        <v>204</v>
      </c>
      <c r="D40" s="33"/>
      <c r="E40" s="33" t="s">
        <v>197</v>
      </c>
      <c r="F40" s="33" t="s">
        <v>197</v>
      </c>
      <c r="G40" s="33" t="s">
        <v>197</v>
      </c>
      <c r="H40" s="33" t="s">
        <v>197</v>
      </c>
      <c r="I40" s="33" t="s">
        <v>197</v>
      </c>
      <c r="J40" s="33" t="s">
        <v>197</v>
      </c>
    </row>
    <row r="41" spans="1:10" ht="18.75" hidden="1">
      <c r="A41" s="23" t="s">
        <v>179</v>
      </c>
      <c r="B41" s="31" t="s">
        <v>205</v>
      </c>
      <c r="C41" s="32" t="s">
        <v>205</v>
      </c>
      <c r="D41" s="33"/>
      <c r="E41" s="33" t="s">
        <v>197</v>
      </c>
      <c r="F41" s="33" t="s">
        <v>197</v>
      </c>
      <c r="G41" s="33" t="s">
        <v>197</v>
      </c>
      <c r="H41" s="33" t="s">
        <v>197</v>
      </c>
      <c r="I41" s="33" t="s">
        <v>197</v>
      </c>
      <c r="J41" s="33" t="s">
        <v>197</v>
      </c>
    </row>
    <row r="42" spans="1:10" ht="93.75">
      <c r="A42" s="19"/>
      <c r="B42" s="31" t="s">
        <v>210</v>
      </c>
      <c r="C42" s="32" t="s">
        <v>211</v>
      </c>
      <c r="D42" s="33" t="s">
        <v>178</v>
      </c>
      <c r="E42" s="33" t="s">
        <v>197</v>
      </c>
      <c r="F42" s="33" t="s">
        <v>197</v>
      </c>
      <c r="G42" s="33" t="s">
        <v>197</v>
      </c>
      <c r="H42" s="33" t="s">
        <v>197</v>
      </c>
      <c r="I42" s="33" t="s">
        <v>197</v>
      </c>
      <c r="J42" s="33" t="s">
        <v>197</v>
      </c>
    </row>
    <row r="43" spans="1:10" ht="37.5" hidden="1">
      <c r="A43" s="23" t="s">
        <v>179</v>
      </c>
      <c r="B43" s="31" t="s">
        <v>210</v>
      </c>
      <c r="C43" s="40" t="s">
        <v>204</v>
      </c>
      <c r="D43" s="33"/>
      <c r="E43" s="33" t="s">
        <v>197</v>
      </c>
      <c r="F43" s="33" t="s">
        <v>197</v>
      </c>
      <c r="G43" s="33" t="s">
        <v>197</v>
      </c>
      <c r="H43" s="33" t="s">
        <v>197</v>
      </c>
      <c r="I43" s="33" t="s">
        <v>197</v>
      </c>
      <c r="J43" s="33" t="s">
        <v>197</v>
      </c>
    </row>
    <row r="44" spans="1:10" ht="37.5" hidden="1">
      <c r="A44" s="23" t="s">
        <v>179</v>
      </c>
      <c r="B44" s="31" t="s">
        <v>210</v>
      </c>
      <c r="C44" s="40" t="s">
        <v>204</v>
      </c>
      <c r="D44" s="33"/>
      <c r="E44" s="33" t="s">
        <v>197</v>
      </c>
      <c r="F44" s="33" t="s">
        <v>197</v>
      </c>
      <c r="G44" s="33" t="s">
        <v>197</v>
      </c>
      <c r="H44" s="33" t="s">
        <v>197</v>
      </c>
      <c r="I44" s="33" t="s">
        <v>197</v>
      </c>
      <c r="J44" s="33" t="s">
        <v>197</v>
      </c>
    </row>
    <row r="45" spans="1:10" ht="18.75" hidden="1">
      <c r="A45" s="23" t="s">
        <v>179</v>
      </c>
      <c r="B45" s="31" t="s">
        <v>205</v>
      </c>
      <c r="C45" s="32" t="s">
        <v>205</v>
      </c>
      <c r="D45" s="33"/>
      <c r="E45" s="33" t="s">
        <v>197</v>
      </c>
      <c r="F45" s="33" t="s">
        <v>197</v>
      </c>
      <c r="G45" s="33" t="s">
        <v>197</v>
      </c>
      <c r="H45" s="33" t="s">
        <v>197</v>
      </c>
      <c r="I45" s="33" t="s">
        <v>197</v>
      </c>
      <c r="J45" s="33" t="s">
        <v>197</v>
      </c>
    </row>
    <row r="46" spans="1:10" ht="75">
      <c r="A46" s="19"/>
      <c r="B46" s="37" t="s">
        <v>212</v>
      </c>
      <c r="C46" s="38" t="s">
        <v>213</v>
      </c>
      <c r="D46" s="39" t="s">
        <v>178</v>
      </c>
      <c r="E46" s="39" t="s">
        <v>197</v>
      </c>
      <c r="F46" s="39" t="s">
        <v>197</v>
      </c>
      <c r="G46" s="39" t="s">
        <v>197</v>
      </c>
      <c r="H46" s="39" t="s">
        <v>197</v>
      </c>
      <c r="I46" s="39" t="s">
        <v>197</v>
      </c>
      <c r="J46" s="39" t="s">
        <v>197</v>
      </c>
    </row>
    <row r="47" spans="1:10" ht="56.25">
      <c r="A47" s="19"/>
      <c r="B47" s="31" t="s">
        <v>214</v>
      </c>
      <c r="C47" s="32" t="s">
        <v>215</v>
      </c>
      <c r="D47" s="33" t="s">
        <v>178</v>
      </c>
      <c r="E47" s="33" t="s">
        <v>197</v>
      </c>
      <c r="F47" s="33" t="s">
        <v>197</v>
      </c>
      <c r="G47" s="33" t="s">
        <v>197</v>
      </c>
      <c r="H47" s="33" t="s">
        <v>197</v>
      </c>
      <c r="I47" s="33" t="s">
        <v>197</v>
      </c>
      <c r="J47" s="33" t="s">
        <v>197</v>
      </c>
    </row>
    <row r="48" spans="1:10" ht="187.5">
      <c r="A48" s="19"/>
      <c r="B48" s="31" t="s">
        <v>214</v>
      </c>
      <c r="C48" s="32" t="s">
        <v>216</v>
      </c>
      <c r="D48" s="33" t="s">
        <v>178</v>
      </c>
      <c r="E48" s="33" t="s">
        <v>197</v>
      </c>
      <c r="F48" s="33" t="s">
        <v>197</v>
      </c>
      <c r="G48" s="33" t="s">
        <v>197</v>
      </c>
      <c r="H48" s="33" t="s">
        <v>197</v>
      </c>
      <c r="I48" s="33" t="s">
        <v>197</v>
      </c>
      <c r="J48" s="33" t="s">
        <v>197</v>
      </c>
    </row>
    <row r="49" spans="1:10" ht="37.5" hidden="1">
      <c r="A49" s="23" t="s">
        <v>179</v>
      </c>
      <c r="B49" s="31" t="s">
        <v>214</v>
      </c>
      <c r="C49" s="40" t="s">
        <v>204</v>
      </c>
      <c r="D49" s="33"/>
      <c r="E49" s="33" t="s">
        <v>197</v>
      </c>
      <c r="F49" s="33" t="s">
        <v>197</v>
      </c>
      <c r="G49" s="33" t="s">
        <v>197</v>
      </c>
      <c r="H49" s="33" t="s">
        <v>197</v>
      </c>
      <c r="I49" s="33" t="s">
        <v>197</v>
      </c>
      <c r="J49" s="33" t="s">
        <v>197</v>
      </c>
    </row>
    <row r="50" spans="1:10" ht="37.5" hidden="1">
      <c r="A50" s="23" t="s">
        <v>179</v>
      </c>
      <c r="B50" s="31" t="s">
        <v>214</v>
      </c>
      <c r="C50" s="40" t="s">
        <v>204</v>
      </c>
      <c r="D50" s="33"/>
      <c r="E50" s="33" t="s">
        <v>197</v>
      </c>
      <c r="F50" s="33" t="s">
        <v>197</v>
      </c>
      <c r="G50" s="33" t="s">
        <v>197</v>
      </c>
      <c r="H50" s="33" t="s">
        <v>197</v>
      </c>
      <c r="I50" s="33" t="s">
        <v>197</v>
      </c>
      <c r="J50" s="33" t="s">
        <v>197</v>
      </c>
    </row>
    <row r="51" spans="1:10" ht="18.75" hidden="1">
      <c r="A51" s="23" t="s">
        <v>179</v>
      </c>
      <c r="B51" s="31" t="s">
        <v>205</v>
      </c>
      <c r="C51" s="32" t="s">
        <v>205</v>
      </c>
      <c r="D51" s="33"/>
      <c r="E51" s="33" t="s">
        <v>197</v>
      </c>
      <c r="F51" s="33" t="s">
        <v>197</v>
      </c>
      <c r="G51" s="33" t="s">
        <v>197</v>
      </c>
      <c r="H51" s="33" t="s">
        <v>197</v>
      </c>
      <c r="I51" s="33" t="s">
        <v>197</v>
      </c>
      <c r="J51" s="33" t="s">
        <v>197</v>
      </c>
    </row>
    <row r="52" spans="1:10" ht="168.75">
      <c r="A52" s="19"/>
      <c r="B52" s="31" t="s">
        <v>214</v>
      </c>
      <c r="C52" s="32" t="s">
        <v>217</v>
      </c>
      <c r="D52" s="33" t="s">
        <v>178</v>
      </c>
      <c r="E52" s="33" t="s">
        <v>197</v>
      </c>
      <c r="F52" s="33" t="s">
        <v>197</v>
      </c>
      <c r="G52" s="33" t="s">
        <v>197</v>
      </c>
      <c r="H52" s="33" t="s">
        <v>197</v>
      </c>
      <c r="I52" s="33" t="s">
        <v>197</v>
      </c>
      <c r="J52" s="33" t="s">
        <v>197</v>
      </c>
    </row>
    <row r="53" spans="1:10" ht="37.5" hidden="1">
      <c r="A53" s="23" t="s">
        <v>179</v>
      </c>
      <c r="B53" s="31" t="s">
        <v>214</v>
      </c>
      <c r="C53" s="40" t="s">
        <v>204</v>
      </c>
      <c r="D53" s="33"/>
      <c r="E53" s="33" t="s">
        <v>197</v>
      </c>
      <c r="F53" s="33" t="s">
        <v>197</v>
      </c>
      <c r="G53" s="33" t="s">
        <v>197</v>
      </c>
      <c r="H53" s="33" t="s">
        <v>197</v>
      </c>
      <c r="I53" s="33" t="s">
        <v>197</v>
      </c>
      <c r="J53" s="33" t="s">
        <v>197</v>
      </c>
    </row>
    <row r="54" spans="1:10" ht="37.5" hidden="1">
      <c r="A54" s="23" t="s">
        <v>179</v>
      </c>
      <c r="B54" s="31" t="s">
        <v>214</v>
      </c>
      <c r="C54" s="40" t="s">
        <v>204</v>
      </c>
      <c r="D54" s="33"/>
      <c r="E54" s="33" t="s">
        <v>197</v>
      </c>
      <c r="F54" s="33" t="s">
        <v>197</v>
      </c>
      <c r="G54" s="33" t="s">
        <v>197</v>
      </c>
      <c r="H54" s="33" t="s">
        <v>197</v>
      </c>
      <c r="I54" s="33" t="s">
        <v>197</v>
      </c>
      <c r="J54" s="33" t="s">
        <v>197</v>
      </c>
    </row>
    <row r="55" spans="1:10" ht="18.75" hidden="1">
      <c r="A55" s="23" t="s">
        <v>179</v>
      </c>
      <c r="B55" s="31" t="s">
        <v>205</v>
      </c>
      <c r="C55" s="32" t="s">
        <v>205</v>
      </c>
      <c r="D55" s="33"/>
      <c r="E55" s="33" t="s">
        <v>197</v>
      </c>
      <c r="F55" s="33" t="s">
        <v>197</v>
      </c>
      <c r="G55" s="33" t="s">
        <v>197</v>
      </c>
      <c r="H55" s="33" t="s">
        <v>197</v>
      </c>
      <c r="I55" s="33" t="s">
        <v>197</v>
      </c>
      <c r="J55" s="33" t="s">
        <v>197</v>
      </c>
    </row>
    <row r="56" spans="1:10" ht="168.75">
      <c r="A56" s="19"/>
      <c r="B56" s="31" t="s">
        <v>214</v>
      </c>
      <c r="C56" s="32" t="s">
        <v>218</v>
      </c>
      <c r="D56" s="33" t="s">
        <v>178</v>
      </c>
      <c r="E56" s="33" t="s">
        <v>197</v>
      </c>
      <c r="F56" s="33" t="s">
        <v>197</v>
      </c>
      <c r="G56" s="33" t="s">
        <v>197</v>
      </c>
      <c r="H56" s="33" t="s">
        <v>197</v>
      </c>
      <c r="I56" s="33" t="s">
        <v>197</v>
      </c>
      <c r="J56" s="33" t="s">
        <v>197</v>
      </c>
    </row>
    <row r="57" spans="1:10" ht="37.5" hidden="1">
      <c r="A57" s="23" t="s">
        <v>179</v>
      </c>
      <c r="B57" s="31" t="s">
        <v>214</v>
      </c>
      <c r="C57" s="40" t="s">
        <v>204</v>
      </c>
      <c r="D57" s="33"/>
      <c r="E57" s="33" t="s">
        <v>197</v>
      </c>
      <c r="F57" s="33" t="s">
        <v>197</v>
      </c>
      <c r="G57" s="33" t="s">
        <v>197</v>
      </c>
      <c r="H57" s="33" t="s">
        <v>197</v>
      </c>
      <c r="I57" s="33" t="s">
        <v>197</v>
      </c>
      <c r="J57" s="33" t="s">
        <v>197</v>
      </c>
    </row>
    <row r="58" spans="1:10" ht="37.5" hidden="1">
      <c r="A58" s="23" t="s">
        <v>179</v>
      </c>
      <c r="B58" s="31" t="s">
        <v>214</v>
      </c>
      <c r="C58" s="40" t="s">
        <v>204</v>
      </c>
      <c r="D58" s="33"/>
      <c r="E58" s="33" t="s">
        <v>197</v>
      </c>
      <c r="F58" s="33" t="s">
        <v>197</v>
      </c>
      <c r="G58" s="33" t="s">
        <v>197</v>
      </c>
      <c r="H58" s="33" t="s">
        <v>197</v>
      </c>
      <c r="I58" s="33" t="s">
        <v>197</v>
      </c>
      <c r="J58" s="33" t="s">
        <v>197</v>
      </c>
    </row>
    <row r="59" spans="1:10" ht="18.75" hidden="1">
      <c r="A59" s="23" t="s">
        <v>179</v>
      </c>
      <c r="B59" s="31" t="s">
        <v>205</v>
      </c>
      <c r="C59" s="32" t="s">
        <v>205</v>
      </c>
      <c r="D59" s="33"/>
      <c r="E59" s="33" t="s">
        <v>197</v>
      </c>
      <c r="F59" s="33" t="s">
        <v>197</v>
      </c>
      <c r="G59" s="33" t="s">
        <v>197</v>
      </c>
      <c r="H59" s="33" t="s">
        <v>197</v>
      </c>
      <c r="I59" s="33" t="s">
        <v>197</v>
      </c>
      <c r="J59" s="33" t="s">
        <v>197</v>
      </c>
    </row>
    <row r="60" spans="1:10" ht="56.25">
      <c r="A60" s="19"/>
      <c r="B60" s="31" t="s">
        <v>219</v>
      </c>
      <c r="C60" s="32" t="s">
        <v>215</v>
      </c>
      <c r="D60" s="33" t="s">
        <v>178</v>
      </c>
      <c r="E60" s="33" t="s">
        <v>197</v>
      </c>
      <c r="F60" s="33" t="s">
        <v>197</v>
      </c>
      <c r="G60" s="33" t="s">
        <v>197</v>
      </c>
      <c r="H60" s="33" t="s">
        <v>197</v>
      </c>
      <c r="I60" s="33" t="s">
        <v>197</v>
      </c>
      <c r="J60" s="33" t="s">
        <v>197</v>
      </c>
    </row>
    <row r="61" spans="1:10" ht="187.5">
      <c r="A61" s="19"/>
      <c r="B61" s="31" t="s">
        <v>219</v>
      </c>
      <c r="C61" s="32" t="s">
        <v>216</v>
      </c>
      <c r="D61" s="33" t="s">
        <v>178</v>
      </c>
      <c r="E61" s="33" t="s">
        <v>197</v>
      </c>
      <c r="F61" s="33" t="s">
        <v>197</v>
      </c>
      <c r="G61" s="33" t="s">
        <v>197</v>
      </c>
      <c r="H61" s="33" t="s">
        <v>197</v>
      </c>
      <c r="I61" s="33" t="s">
        <v>197</v>
      </c>
      <c r="J61" s="33" t="s">
        <v>197</v>
      </c>
    </row>
    <row r="62" spans="1:10" ht="37.5" hidden="1">
      <c r="A62" s="23" t="s">
        <v>179</v>
      </c>
      <c r="B62" s="31" t="s">
        <v>219</v>
      </c>
      <c r="C62" s="40" t="s">
        <v>204</v>
      </c>
      <c r="D62" s="33"/>
      <c r="E62" s="33" t="s">
        <v>197</v>
      </c>
      <c r="F62" s="33" t="s">
        <v>197</v>
      </c>
      <c r="G62" s="33" t="s">
        <v>197</v>
      </c>
      <c r="H62" s="33" t="s">
        <v>197</v>
      </c>
      <c r="I62" s="33" t="s">
        <v>197</v>
      </c>
      <c r="J62" s="33" t="s">
        <v>197</v>
      </c>
    </row>
    <row r="63" spans="1:10" ht="37.5" hidden="1">
      <c r="A63" s="23" t="s">
        <v>179</v>
      </c>
      <c r="B63" s="31" t="s">
        <v>219</v>
      </c>
      <c r="C63" s="40" t="s">
        <v>204</v>
      </c>
      <c r="D63" s="33"/>
      <c r="E63" s="33" t="s">
        <v>197</v>
      </c>
      <c r="F63" s="33" t="s">
        <v>197</v>
      </c>
      <c r="G63" s="33" t="s">
        <v>197</v>
      </c>
      <c r="H63" s="33" t="s">
        <v>197</v>
      </c>
      <c r="I63" s="33" t="s">
        <v>197</v>
      </c>
      <c r="J63" s="33" t="s">
        <v>197</v>
      </c>
    </row>
    <row r="64" spans="1:10" ht="18.75" hidden="1">
      <c r="A64" s="23" t="s">
        <v>179</v>
      </c>
      <c r="B64" s="31" t="s">
        <v>205</v>
      </c>
      <c r="C64" s="32" t="s">
        <v>205</v>
      </c>
      <c r="D64" s="33"/>
      <c r="E64" s="33" t="s">
        <v>197</v>
      </c>
      <c r="F64" s="33" t="s">
        <v>197</v>
      </c>
      <c r="G64" s="33" t="s">
        <v>197</v>
      </c>
      <c r="H64" s="33" t="s">
        <v>197</v>
      </c>
      <c r="I64" s="33" t="s">
        <v>197</v>
      </c>
      <c r="J64" s="33" t="s">
        <v>197</v>
      </c>
    </row>
    <row r="65" spans="1:10" ht="168.75">
      <c r="A65" s="19"/>
      <c r="B65" s="31" t="s">
        <v>219</v>
      </c>
      <c r="C65" s="32" t="s">
        <v>217</v>
      </c>
      <c r="D65" s="33" t="s">
        <v>178</v>
      </c>
      <c r="E65" s="33" t="s">
        <v>197</v>
      </c>
      <c r="F65" s="33" t="s">
        <v>197</v>
      </c>
      <c r="G65" s="33" t="s">
        <v>197</v>
      </c>
      <c r="H65" s="33" t="s">
        <v>197</v>
      </c>
      <c r="I65" s="33" t="s">
        <v>197</v>
      </c>
      <c r="J65" s="33" t="s">
        <v>197</v>
      </c>
    </row>
    <row r="66" spans="1:10" ht="37.5" hidden="1">
      <c r="A66" s="23" t="s">
        <v>179</v>
      </c>
      <c r="B66" s="31" t="s">
        <v>219</v>
      </c>
      <c r="C66" s="40" t="s">
        <v>204</v>
      </c>
      <c r="D66" s="33"/>
      <c r="E66" s="33" t="s">
        <v>197</v>
      </c>
      <c r="F66" s="33" t="s">
        <v>197</v>
      </c>
      <c r="G66" s="33" t="s">
        <v>197</v>
      </c>
      <c r="H66" s="33" t="s">
        <v>197</v>
      </c>
      <c r="I66" s="33" t="s">
        <v>197</v>
      </c>
      <c r="J66" s="33" t="s">
        <v>197</v>
      </c>
    </row>
    <row r="67" spans="1:10" ht="37.5" hidden="1">
      <c r="A67" s="23" t="s">
        <v>179</v>
      </c>
      <c r="B67" s="31" t="s">
        <v>219</v>
      </c>
      <c r="C67" s="40" t="s">
        <v>204</v>
      </c>
      <c r="D67" s="33"/>
      <c r="E67" s="33" t="s">
        <v>197</v>
      </c>
      <c r="F67" s="33" t="s">
        <v>197</v>
      </c>
      <c r="G67" s="33" t="s">
        <v>197</v>
      </c>
      <c r="H67" s="33" t="s">
        <v>197</v>
      </c>
      <c r="I67" s="33" t="s">
        <v>197</v>
      </c>
      <c r="J67" s="33" t="s">
        <v>197</v>
      </c>
    </row>
    <row r="68" spans="1:10" ht="18.75" hidden="1">
      <c r="A68" s="23" t="s">
        <v>179</v>
      </c>
      <c r="B68" s="31" t="s">
        <v>205</v>
      </c>
      <c r="C68" s="32" t="s">
        <v>205</v>
      </c>
      <c r="D68" s="33"/>
      <c r="E68" s="33" t="s">
        <v>197</v>
      </c>
      <c r="F68" s="33" t="s">
        <v>197</v>
      </c>
      <c r="G68" s="33" t="s">
        <v>197</v>
      </c>
      <c r="H68" s="33" t="s">
        <v>197</v>
      </c>
      <c r="I68" s="33" t="s">
        <v>197</v>
      </c>
      <c r="J68" s="33" t="s">
        <v>197</v>
      </c>
    </row>
    <row r="69" spans="1:10" ht="168.75">
      <c r="A69" s="19"/>
      <c r="B69" s="31" t="s">
        <v>219</v>
      </c>
      <c r="C69" s="32" t="s">
        <v>220</v>
      </c>
      <c r="D69" s="33" t="s">
        <v>178</v>
      </c>
      <c r="E69" s="33" t="s">
        <v>197</v>
      </c>
      <c r="F69" s="33" t="s">
        <v>197</v>
      </c>
      <c r="G69" s="33" t="s">
        <v>197</v>
      </c>
      <c r="H69" s="33" t="s">
        <v>197</v>
      </c>
      <c r="I69" s="33" t="s">
        <v>197</v>
      </c>
      <c r="J69" s="33" t="s">
        <v>197</v>
      </c>
    </row>
    <row r="70" spans="1:10" ht="37.5" hidden="1">
      <c r="A70" s="23" t="s">
        <v>179</v>
      </c>
      <c r="B70" s="31" t="s">
        <v>219</v>
      </c>
      <c r="C70" s="40" t="s">
        <v>204</v>
      </c>
      <c r="D70" s="33"/>
      <c r="E70" s="33" t="s">
        <v>197</v>
      </c>
      <c r="F70" s="33" t="s">
        <v>197</v>
      </c>
      <c r="G70" s="33" t="s">
        <v>197</v>
      </c>
      <c r="H70" s="33" t="s">
        <v>197</v>
      </c>
      <c r="I70" s="33" t="s">
        <v>197</v>
      </c>
      <c r="J70" s="33" t="s">
        <v>197</v>
      </c>
    </row>
    <row r="71" spans="1:10" ht="37.5" hidden="1">
      <c r="A71" s="23" t="s">
        <v>179</v>
      </c>
      <c r="B71" s="31" t="s">
        <v>219</v>
      </c>
      <c r="C71" s="40" t="s">
        <v>204</v>
      </c>
      <c r="D71" s="33"/>
      <c r="E71" s="33" t="s">
        <v>197</v>
      </c>
      <c r="F71" s="33" t="s">
        <v>197</v>
      </c>
      <c r="G71" s="33" t="s">
        <v>197</v>
      </c>
      <c r="H71" s="33" t="s">
        <v>197</v>
      </c>
      <c r="I71" s="33" t="s">
        <v>197</v>
      </c>
      <c r="J71" s="33" t="s">
        <v>197</v>
      </c>
    </row>
    <row r="72" spans="1:10" ht="18.75" hidden="1">
      <c r="A72" s="23" t="s">
        <v>179</v>
      </c>
      <c r="B72" s="31" t="s">
        <v>205</v>
      </c>
      <c r="C72" s="32" t="s">
        <v>205</v>
      </c>
      <c r="D72" s="33"/>
      <c r="E72" s="33" t="s">
        <v>197</v>
      </c>
      <c r="F72" s="33" t="s">
        <v>197</v>
      </c>
      <c r="G72" s="33" t="s">
        <v>197</v>
      </c>
      <c r="H72" s="33" t="s">
        <v>197</v>
      </c>
      <c r="I72" s="33" t="s">
        <v>197</v>
      </c>
      <c r="J72" s="33" t="s">
        <v>197</v>
      </c>
    </row>
    <row r="73" spans="1:10" ht="168.75">
      <c r="A73" s="19"/>
      <c r="B73" s="37" t="s">
        <v>221</v>
      </c>
      <c r="C73" s="38" t="s">
        <v>222</v>
      </c>
      <c r="D73" s="39" t="s">
        <v>178</v>
      </c>
      <c r="E73" s="39" t="s">
        <v>197</v>
      </c>
      <c r="F73" s="39" t="s">
        <v>197</v>
      </c>
      <c r="G73" s="39" t="s">
        <v>197</v>
      </c>
      <c r="H73" s="39" t="s">
        <v>197</v>
      </c>
      <c r="I73" s="39" t="s">
        <v>197</v>
      </c>
      <c r="J73" s="39" t="s">
        <v>197</v>
      </c>
    </row>
    <row r="74" spans="1:10" ht="150">
      <c r="A74" s="19"/>
      <c r="B74" s="31" t="s">
        <v>223</v>
      </c>
      <c r="C74" s="32" t="s">
        <v>224</v>
      </c>
      <c r="D74" s="33" t="s">
        <v>178</v>
      </c>
      <c r="E74" s="33" t="s">
        <v>197</v>
      </c>
      <c r="F74" s="33" t="s">
        <v>197</v>
      </c>
      <c r="G74" s="33" t="s">
        <v>197</v>
      </c>
      <c r="H74" s="33" t="s">
        <v>197</v>
      </c>
      <c r="I74" s="33" t="s">
        <v>197</v>
      </c>
      <c r="J74" s="33" t="s">
        <v>197</v>
      </c>
    </row>
    <row r="75" spans="1:10" ht="75">
      <c r="A75" s="23" t="s">
        <v>179</v>
      </c>
      <c r="B75" s="31" t="s">
        <v>223</v>
      </c>
      <c r="C75" s="32" t="s">
        <v>225</v>
      </c>
      <c r="D75" s="41" t="s">
        <v>226</v>
      </c>
      <c r="E75" s="33" t="s">
        <v>197</v>
      </c>
      <c r="F75" s="33" t="s">
        <v>197</v>
      </c>
      <c r="G75" s="33" t="s">
        <v>197</v>
      </c>
      <c r="H75" s="33" t="s">
        <v>197</v>
      </c>
      <c r="I75" s="33" t="s">
        <v>197</v>
      </c>
      <c r="J75" s="33" t="s">
        <v>197</v>
      </c>
    </row>
    <row r="76" spans="1:10" ht="30.95" customHeight="1">
      <c r="A76" s="23" t="s">
        <v>179</v>
      </c>
      <c r="B76" s="31" t="s">
        <v>223</v>
      </c>
      <c r="C76" s="32" t="s">
        <v>227</v>
      </c>
      <c r="D76" s="41" t="s">
        <v>228</v>
      </c>
      <c r="E76" s="33" t="s">
        <v>197</v>
      </c>
      <c r="F76" s="33" t="s">
        <v>197</v>
      </c>
      <c r="G76" s="33" t="s">
        <v>197</v>
      </c>
      <c r="H76" s="33" t="s">
        <v>197</v>
      </c>
      <c r="I76" s="33" t="s">
        <v>197</v>
      </c>
      <c r="J76" s="33" t="s">
        <v>197</v>
      </c>
    </row>
    <row r="77" spans="1:10" ht="150">
      <c r="A77" s="19"/>
      <c r="B77" s="31" t="s">
        <v>229</v>
      </c>
      <c r="C77" s="32" t="s">
        <v>230</v>
      </c>
      <c r="D77" s="33" t="s">
        <v>178</v>
      </c>
      <c r="E77" s="33" t="s">
        <v>197</v>
      </c>
      <c r="F77" s="33" t="s">
        <v>197</v>
      </c>
      <c r="G77" s="33" t="s">
        <v>197</v>
      </c>
      <c r="H77" s="33" t="s">
        <v>197</v>
      </c>
      <c r="I77" s="33" t="s">
        <v>197</v>
      </c>
      <c r="J77" s="33" t="s">
        <v>197</v>
      </c>
    </row>
    <row r="78" spans="1:10" ht="78.75">
      <c r="A78" s="23" t="s">
        <v>179</v>
      </c>
      <c r="B78" s="31" t="s">
        <v>229</v>
      </c>
      <c r="C78" s="42" t="s">
        <v>231</v>
      </c>
      <c r="D78" s="41" t="s">
        <v>232</v>
      </c>
      <c r="E78" s="33" t="s">
        <v>197</v>
      </c>
      <c r="F78" s="33" t="s">
        <v>197</v>
      </c>
      <c r="G78" s="33" t="s">
        <v>197</v>
      </c>
      <c r="H78" s="33" t="s">
        <v>197</v>
      </c>
      <c r="I78" s="33" t="s">
        <v>197</v>
      </c>
      <c r="J78" s="33" t="s">
        <v>197</v>
      </c>
    </row>
    <row r="79" spans="1:10" ht="63">
      <c r="A79" s="23"/>
      <c r="B79" s="31" t="s">
        <v>229</v>
      </c>
      <c r="C79" s="42" t="s">
        <v>233</v>
      </c>
      <c r="D79" s="41" t="s">
        <v>234</v>
      </c>
      <c r="E79" s="33" t="s">
        <v>197</v>
      </c>
      <c r="F79" s="33" t="s">
        <v>197</v>
      </c>
      <c r="G79" s="33" t="s">
        <v>197</v>
      </c>
      <c r="H79" s="33" t="s">
        <v>197</v>
      </c>
      <c r="I79" s="33" t="s">
        <v>197</v>
      </c>
      <c r="J79" s="33" t="s">
        <v>197</v>
      </c>
    </row>
    <row r="80" spans="1:10" ht="34.35" hidden="1" customHeight="1">
      <c r="A80" s="23" t="s">
        <v>179</v>
      </c>
      <c r="B80" s="31" t="s">
        <v>229</v>
      </c>
      <c r="C80" s="43">
        <v>0</v>
      </c>
      <c r="D80" s="41">
        <v>0</v>
      </c>
      <c r="E80" s="33" t="s">
        <v>197</v>
      </c>
      <c r="F80" s="33" t="s">
        <v>197</v>
      </c>
      <c r="G80" s="33" t="s">
        <v>197</v>
      </c>
      <c r="H80" s="33" t="s">
        <v>197</v>
      </c>
      <c r="I80" s="33" t="s">
        <v>197</v>
      </c>
      <c r="J80" s="33" t="s">
        <v>197</v>
      </c>
    </row>
    <row r="81" spans="1:10" ht="18.75" hidden="1">
      <c r="A81" s="23" t="s">
        <v>179</v>
      </c>
      <c r="B81" s="31" t="s">
        <v>229</v>
      </c>
      <c r="C81" s="43">
        <v>0</v>
      </c>
      <c r="D81" s="41">
        <v>0</v>
      </c>
      <c r="E81" s="33" t="s">
        <v>197</v>
      </c>
      <c r="F81" s="33" t="s">
        <v>197</v>
      </c>
      <c r="G81" s="33" t="s">
        <v>197</v>
      </c>
      <c r="H81" s="33" t="s">
        <v>197</v>
      </c>
      <c r="I81" s="33" t="s">
        <v>197</v>
      </c>
      <c r="J81" s="33" t="s">
        <v>197</v>
      </c>
    </row>
    <row r="82" spans="1:10" ht="75">
      <c r="A82" s="19"/>
      <c r="B82" s="23" t="s">
        <v>235</v>
      </c>
      <c r="C82" s="24" t="s">
        <v>236</v>
      </c>
      <c r="D82" s="25" t="s">
        <v>178</v>
      </c>
      <c r="E82" s="25" t="s">
        <v>197</v>
      </c>
      <c r="F82" s="25" t="s">
        <v>197</v>
      </c>
      <c r="G82" s="25" t="s">
        <v>197</v>
      </c>
      <c r="H82" s="25" t="s">
        <v>197</v>
      </c>
      <c r="I82" s="25" t="s">
        <v>197</v>
      </c>
      <c r="J82" s="25" t="s">
        <v>197</v>
      </c>
    </row>
    <row r="83" spans="1:10" ht="131.25">
      <c r="A83" s="19"/>
      <c r="B83" s="37" t="s">
        <v>237</v>
      </c>
      <c r="C83" s="38" t="s">
        <v>238</v>
      </c>
      <c r="D83" s="39" t="s">
        <v>178</v>
      </c>
      <c r="E83" s="39" t="s">
        <v>197</v>
      </c>
      <c r="F83" s="39" t="s">
        <v>197</v>
      </c>
      <c r="G83" s="39" t="s">
        <v>197</v>
      </c>
      <c r="H83" s="39" t="s">
        <v>197</v>
      </c>
      <c r="I83" s="39" t="s">
        <v>197</v>
      </c>
      <c r="J83" s="39" t="s">
        <v>197</v>
      </c>
    </row>
    <row r="84" spans="1:10" ht="75">
      <c r="A84" s="19"/>
      <c r="B84" s="31" t="s">
        <v>239</v>
      </c>
      <c r="C84" s="32" t="s">
        <v>240</v>
      </c>
      <c r="D84" s="33" t="s">
        <v>178</v>
      </c>
      <c r="E84" s="33" t="s">
        <v>197</v>
      </c>
      <c r="F84" s="33" t="s">
        <v>197</v>
      </c>
      <c r="G84" s="33" t="s">
        <v>197</v>
      </c>
      <c r="H84" s="33" t="s">
        <v>197</v>
      </c>
      <c r="I84" s="33" t="s">
        <v>197</v>
      </c>
      <c r="J84" s="33" t="s">
        <v>197</v>
      </c>
    </row>
    <row r="85" spans="1:10" ht="93.75">
      <c r="A85" s="26" t="s">
        <v>181</v>
      </c>
      <c r="B85" s="31" t="s">
        <v>239</v>
      </c>
      <c r="C85" s="32" t="s">
        <v>329</v>
      </c>
      <c r="D85" s="33" t="s">
        <v>330</v>
      </c>
      <c r="E85" s="33" t="s">
        <v>197</v>
      </c>
      <c r="F85" s="33" t="s">
        <v>197</v>
      </c>
      <c r="G85" s="33" t="s">
        <v>197</v>
      </c>
      <c r="H85" s="33" t="s">
        <v>197</v>
      </c>
      <c r="I85" s="33" t="s">
        <v>197</v>
      </c>
      <c r="J85" s="33" t="s">
        <v>197</v>
      </c>
    </row>
    <row r="86" spans="1:10" ht="37.5">
      <c r="A86" s="26" t="s">
        <v>181</v>
      </c>
      <c r="B86" s="31" t="s">
        <v>239</v>
      </c>
      <c r="C86" s="32" t="s">
        <v>327</v>
      </c>
      <c r="D86" s="33" t="s">
        <v>328</v>
      </c>
      <c r="E86" s="33" t="s">
        <v>197</v>
      </c>
      <c r="F86" s="33" t="s">
        <v>197</v>
      </c>
      <c r="G86" s="33" t="s">
        <v>197</v>
      </c>
      <c r="H86" s="33" t="s">
        <v>197</v>
      </c>
      <c r="I86" s="33" t="s">
        <v>197</v>
      </c>
      <c r="J86" s="33" t="s">
        <v>197</v>
      </c>
    </row>
    <row r="87" spans="1:10" ht="18.75" hidden="1">
      <c r="A87" s="26" t="s">
        <v>181</v>
      </c>
      <c r="B87" s="31" t="s">
        <v>205</v>
      </c>
      <c r="C87" s="32" t="s">
        <v>205</v>
      </c>
      <c r="D87" s="33"/>
      <c r="E87" s="33" t="s">
        <v>197</v>
      </c>
      <c r="F87" s="33" t="s">
        <v>197</v>
      </c>
      <c r="G87" s="33" t="s">
        <v>197</v>
      </c>
      <c r="H87" s="33" t="s">
        <v>197</v>
      </c>
      <c r="I87" s="33" t="s">
        <v>197</v>
      </c>
      <c r="J87" s="33" t="s">
        <v>197</v>
      </c>
    </row>
    <row r="88" spans="1:10" ht="112.5">
      <c r="A88" s="19"/>
      <c r="B88" s="31" t="s">
        <v>241</v>
      </c>
      <c r="C88" s="32" t="s">
        <v>242</v>
      </c>
      <c r="D88" s="33" t="s">
        <v>178</v>
      </c>
      <c r="E88" s="33" t="s">
        <v>197</v>
      </c>
      <c r="F88" s="33" t="s">
        <v>197</v>
      </c>
      <c r="G88" s="33" t="s">
        <v>197</v>
      </c>
      <c r="H88" s="33" t="s">
        <v>197</v>
      </c>
      <c r="I88" s="33" t="s">
        <v>197</v>
      </c>
      <c r="J88" s="33" t="s">
        <v>197</v>
      </c>
    </row>
    <row r="89" spans="1:10" ht="37.5" hidden="1">
      <c r="A89" s="26" t="s">
        <v>181</v>
      </c>
      <c r="B89" s="31" t="s">
        <v>241</v>
      </c>
      <c r="C89" s="40" t="s">
        <v>204</v>
      </c>
      <c r="D89" s="33"/>
      <c r="E89" s="33" t="s">
        <v>197</v>
      </c>
      <c r="F89" s="33" t="s">
        <v>197</v>
      </c>
      <c r="G89" s="33" t="s">
        <v>197</v>
      </c>
      <c r="H89" s="33" t="s">
        <v>197</v>
      </c>
      <c r="I89" s="33" t="s">
        <v>197</v>
      </c>
      <c r="J89" s="33" t="s">
        <v>197</v>
      </c>
    </row>
    <row r="90" spans="1:10" ht="37.5" hidden="1">
      <c r="A90" s="26" t="s">
        <v>181</v>
      </c>
      <c r="B90" s="31" t="s">
        <v>241</v>
      </c>
      <c r="C90" s="40" t="s">
        <v>204</v>
      </c>
      <c r="D90" s="33"/>
      <c r="E90" s="33" t="s">
        <v>197</v>
      </c>
      <c r="F90" s="33" t="s">
        <v>197</v>
      </c>
      <c r="G90" s="33" t="s">
        <v>197</v>
      </c>
      <c r="H90" s="33" t="s">
        <v>197</v>
      </c>
      <c r="I90" s="33" t="s">
        <v>197</v>
      </c>
      <c r="J90" s="33" t="s">
        <v>197</v>
      </c>
    </row>
    <row r="91" spans="1:10" ht="18.75" hidden="1">
      <c r="A91" s="26" t="s">
        <v>181</v>
      </c>
      <c r="B91" s="31" t="s">
        <v>205</v>
      </c>
      <c r="C91" s="32" t="s">
        <v>205</v>
      </c>
      <c r="D91" s="33"/>
      <c r="E91" s="33" t="s">
        <v>197</v>
      </c>
      <c r="F91" s="33" t="s">
        <v>197</v>
      </c>
      <c r="G91" s="33" t="s">
        <v>197</v>
      </c>
      <c r="H91" s="33" t="s">
        <v>197</v>
      </c>
      <c r="I91" s="33" t="s">
        <v>197</v>
      </c>
      <c r="J91" s="33" t="s">
        <v>197</v>
      </c>
    </row>
    <row r="92" spans="1:10" ht="93.75">
      <c r="A92" s="19"/>
      <c r="B92" s="37" t="s">
        <v>243</v>
      </c>
      <c r="C92" s="38" t="s">
        <v>244</v>
      </c>
      <c r="D92" s="39" t="s">
        <v>178</v>
      </c>
      <c r="E92" s="39" t="s">
        <v>197</v>
      </c>
      <c r="F92" s="39" t="s">
        <v>197</v>
      </c>
      <c r="G92" s="39" t="s">
        <v>197</v>
      </c>
      <c r="H92" s="39" t="s">
        <v>197</v>
      </c>
      <c r="I92" s="39" t="s">
        <v>197</v>
      </c>
      <c r="J92" s="39" t="s">
        <v>197</v>
      </c>
    </row>
    <row r="93" spans="1:10" ht="56.25">
      <c r="A93" s="19"/>
      <c r="B93" s="31" t="s">
        <v>245</v>
      </c>
      <c r="C93" s="32" t="s">
        <v>246</v>
      </c>
      <c r="D93" s="33" t="s">
        <v>178</v>
      </c>
      <c r="E93" s="33" t="s">
        <v>197</v>
      </c>
      <c r="F93" s="33" t="s">
        <v>197</v>
      </c>
      <c r="G93" s="33" t="s">
        <v>197</v>
      </c>
      <c r="H93" s="33" t="s">
        <v>197</v>
      </c>
      <c r="I93" s="33" t="s">
        <v>197</v>
      </c>
      <c r="J93" s="33" t="s">
        <v>197</v>
      </c>
    </row>
    <row r="94" spans="1:10" ht="37.5" hidden="1">
      <c r="A94" s="26" t="s">
        <v>181</v>
      </c>
      <c r="B94" s="31" t="s">
        <v>245</v>
      </c>
      <c r="C94" s="40" t="s">
        <v>204</v>
      </c>
      <c r="D94" s="33"/>
      <c r="E94" s="33" t="s">
        <v>197</v>
      </c>
      <c r="F94" s="33" t="s">
        <v>197</v>
      </c>
      <c r="G94" s="33" t="s">
        <v>197</v>
      </c>
      <c r="H94" s="33" t="s">
        <v>197</v>
      </c>
      <c r="I94" s="33" t="s">
        <v>197</v>
      </c>
      <c r="J94" s="33" t="s">
        <v>197</v>
      </c>
    </row>
    <row r="95" spans="1:10" ht="37.5" hidden="1">
      <c r="A95" s="26" t="s">
        <v>181</v>
      </c>
      <c r="B95" s="31" t="s">
        <v>245</v>
      </c>
      <c r="C95" s="40" t="s">
        <v>204</v>
      </c>
      <c r="D95" s="33"/>
      <c r="E95" s="33" t="s">
        <v>197</v>
      </c>
      <c r="F95" s="33" t="s">
        <v>197</v>
      </c>
      <c r="G95" s="33" t="s">
        <v>197</v>
      </c>
      <c r="H95" s="33" t="s">
        <v>197</v>
      </c>
      <c r="I95" s="33" t="s">
        <v>197</v>
      </c>
      <c r="J95" s="33" t="s">
        <v>197</v>
      </c>
    </row>
    <row r="96" spans="1:10" ht="18.75" hidden="1">
      <c r="A96" s="26" t="s">
        <v>181</v>
      </c>
      <c r="B96" s="31" t="s">
        <v>205</v>
      </c>
      <c r="C96" s="32" t="s">
        <v>205</v>
      </c>
      <c r="D96" s="33"/>
      <c r="E96" s="33" t="s">
        <v>197</v>
      </c>
      <c r="F96" s="33" t="s">
        <v>197</v>
      </c>
      <c r="G96" s="33" t="s">
        <v>197</v>
      </c>
      <c r="H96" s="33" t="s">
        <v>197</v>
      </c>
      <c r="I96" s="33" t="s">
        <v>197</v>
      </c>
      <c r="J96" s="33" t="s">
        <v>197</v>
      </c>
    </row>
    <row r="97" spans="1:10" ht="75">
      <c r="A97" s="19"/>
      <c r="B97" s="31" t="s">
        <v>247</v>
      </c>
      <c r="C97" s="32" t="s">
        <v>248</v>
      </c>
      <c r="D97" s="33" t="s">
        <v>178</v>
      </c>
      <c r="E97" s="33" t="s">
        <v>197</v>
      </c>
      <c r="F97" s="33" t="s">
        <v>197</v>
      </c>
      <c r="G97" s="33" t="s">
        <v>197</v>
      </c>
      <c r="H97" s="33" t="s">
        <v>197</v>
      </c>
      <c r="I97" s="33" t="s">
        <v>197</v>
      </c>
      <c r="J97" s="33" t="s">
        <v>197</v>
      </c>
    </row>
    <row r="98" spans="1:10" ht="37.5" hidden="1">
      <c r="A98" s="26" t="s">
        <v>181</v>
      </c>
      <c r="B98" s="31" t="s">
        <v>247</v>
      </c>
      <c r="C98" s="40" t="s">
        <v>204</v>
      </c>
      <c r="D98" s="33"/>
      <c r="E98" s="33" t="s">
        <v>197</v>
      </c>
      <c r="F98" s="33" t="s">
        <v>197</v>
      </c>
      <c r="G98" s="33" t="s">
        <v>197</v>
      </c>
      <c r="H98" s="33" t="s">
        <v>197</v>
      </c>
      <c r="I98" s="33" t="s">
        <v>197</v>
      </c>
      <c r="J98" s="33" t="s">
        <v>197</v>
      </c>
    </row>
    <row r="99" spans="1:10" ht="37.5" hidden="1">
      <c r="A99" s="26" t="s">
        <v>181</v>
      </c>
      <c r="B99" s="31" t="s">
        <v>247</v>
      </c>
      <c r="C99" s="40" t="s">
        <v>204</v>
      </c>
      <c r="D99" s="33"/>
      <c r="E99" s="33" t="s">
        <v>197</v>
      </c>
      <c r="F99" s="33" t="s">
        <v>197</v>
      </c>
      <c r="G99" s="33" t="s">
        <v>197</v>
      </c>
      <c r="H99" s="33" t="s">
        <v>197</v>
      </c>
      <c r="I99" s="33" t="s">
        <v>197</v>
      </c>
      <c r="J99" s="33" t="s">
        <v>197</v>
      </c>
    </row>
    <row r="100" spans="1:10" ht="18.75" hidden="1">
      <c r="A100" s="26" t="s">
        <v>181</v>
      </c>
      <c r="B100" s="31" t="s">
        <v>205</v>
      </c>
      <c r="C100" s="32" t="s">
        <v>205</v>
      </c>
      <c r="D100" s="33"/>
      <c r="E100" s="33" t="s">
        <v>197</v>
      </c>
      <c r="F100" s="33" t="s">
        <v>197</v>
      </c>
      <c r="G100" s="33" t="s">
        <v>197</v>
      </c>
      <c r="H100" s="33" t="s">
        <v>197</v>
      </c>
      <c r="I100" s="33" t="s">
        <v>197</v>
      </c>
      <c r="J100" s="33" t="s">
        <v>197</v>
      </c>
    </row>
    <row r="101" spans="1:10" ht="75">
      <c r="A101" s="19"/>
      <c r="B101" s="37" t="s">
        <v>249</v>
      </c>
      <c r="C101" s="38" t="s">
        <v>250</v>
      </c>
      <c r="D101" s="39" t="s">
        <v>178</v>
      </c>
      <c r="E101" s="39" t="s">
        <v>197</v>
      </c>
      <c r="F101" s="39" t="s">
        <v>197</v>
      </c>
      <c r="G101" s="39" t="s">
        <v>197</v>
      </c>
      <c r="H101" s="39" t="s">
        <v>197</v>
      </c>
      <c r="I101" s="39" t="s">
        <v>197</v>
      </c>
      <c r="J101" s="39" t="s">
        <v>197</v>
      </c>
    </row>
    <row r="102" spans="1:10" ht="56.25">
      <c r="A102" s="19"/>
      <c r="B102" s="31" t="s">
        <v>251</v>
      </c>
      <c r="C102" s="32" t="s">
        <v>252</v>
      </c>
      <c r="D102" s="33" t="s">
        <v>178</v>
      </c>
      <c r="E102" s="33" t="s">
        <v>197</v>
      </c>
      <c r="F102" s="33" t="s">
        <v>197</v>
      </c>
      <c r="G102" s="33" t="s">
        <v>197</v>
      </c>
      <c r="H102" s="33" t="s">
        <v>197</v>
      </c>
      <c r="I102" s="33" t="s">
        <v>197</v>
      </c>
      <c r="J102" s="33" t="s">
        <v>197</v>
      </c>
    </row>
    <row r="103" spans="1:10" ht="37.5" hidden="1">
      <c r="A103" s="26" t="s">
        <v>181</v>
      </c>
      <c r="B103" s="31" t="s">
        <v>251</v>
      </c>
      <c r="C103" s="40" t="s">
        <v>204</v>
      </c>
      <c r="D103" s="33"/>
      <c r="E103" s="33" t="s">
        <v>197</v>
      </c>
      <c r="F103" s="33" t="s">
        <v>197</v>
      </c>
      <c r="G103" s="33" t="s">
        <v>197</v>
      </c>
      <c r="H103" s="33" t="s">
        <v>197</v>
      </c>
      <c r="I103" s="33" t="s">
        <v>197</v>
      </c>
      <c r="J103" s="33" t="s">
        <v>197</v>
      </c>
    </row>
    <row r="104" spans="1:10" ht="37.5" hidden="1">
      <c r="A104" s="26" t="s">
        <v>181</v>
      </c>
      <c r="B104" s="31" t="s">
        <v>251</v>
      </c>
      <c r="C104" s="40" t="s">
        <v>204</v>
      </c>
      <c r="D104" s="33"/>
      <c r="E104" s="33" t="s">
        <v>197</v>
      </c>
      <c r="F104" s="33" t="s">
        <v>197</v>
      </c>
      <c r="G104" s="33" t="s">
        <v>197</v>
      </c>
      <c r="H104" s="33" t="s">
        <v>197</v>
      </c>
      <c r="I104" s="33" t="s">
        <v>197</v>
      </c>
      <c r="J104" s="33" t="s">
        <v>197</v>
      </c>
    </row>
    <row r="105" spans="1:10" ht="18.75" hidden="1">
      <c r="A105" s="26" t="s">
        <v>181</v>
      </c>
      <c r="B105" s="31" t="s">
        <v>205</v>
      </c>
      <c r="C105" s="32" t="s">
        <v>205</v>
      </c>
      <c r="D105" s="33"/>
      <c r="E105" s="33" t="s">
        <v>197</v>
      </c>
      <c r="F105" s="33" t="s">
        <v>197</v>
      </c>
      <c r="G105" s="33" t="s">
        <v>197</v>
      </c>
      <c r="H105" s="33" t="s">
        <v>197</v>
      </c>
      <c r="I105" s="33" t="s">
        <v>197</v>
      </c>
      <c r="J105" s="33" t="s">
        <v>197</v>
      </c>
    </row>
    <row r="106" spans="1:10" ht="56.25">
      <c r="A106" s="19"/>
      <c r="B106" s="31" t="s">
        <v>253</v>
      </c>
      <c r="C106" s="32" t="s">
        <v>254</v>
      </c>
      <c r="D106" s="33" t="s">
        <v>178</v>
      </c>
      <c r="E106" s="33" t="s">
        <v>197</v>
      </c>
      <c r="F106" s="33" t="s">
        <v>197</v>
      </c>
      <c r="G106" s="33" t="s">
        <v>197</v>
      </c>
      <c r="H106" s="33" t="s">
        <v>197</v>
      </c>
      <c r="I106" s="33" t="s">
        <v>197</v>
      </c>
      <c r="J106" s="33" t="s">
        <v>197</v>
      </c>
    </row>
    <row r="107" spans="1:10" ht="37.5" hidden="1">
      <c r="A107" s="26" t="s">
        <v>181</v>
      </c>
      <c r="B107" s="31" t="s">
        <v>253</v>
      </c>
      <c r="C107" s="40" t="s">
        <v>204</v>
      </c>
      <c r="D107" s="33"/>
      <c r="E107" s="33" t="s">
        <v>197</v>
      </c>
      <c r="F107" s="33" t="s">
        <v>197</v>
      </c>
      <c r="G107" s="33" t="s">
        <v>197</v>
      </c>
      <c r="H107" s="33" t="s">
        <v>197</v>
      </c>
      <c r="I107" s="33" t="s">
        <v>197</v>
      </c>
      <c r="J107" s="33" t="s">
        <v>197</v>
      </c>
    </row>
    <row r="108" spans="1:10" ht="37.5" hidden="1">
      <c r="A108" s="26" t="s">
        <v>181</v>
      </c>
      <c r="B108" s="31" t="s">
        <v>253</v>
      </c>
      <c r="C108" s="40" t="s">
        <v>204</v>
      </c>
      <c r="D108" s="33"/>
      <c r="E108" s="33" t="s">
        <v>197</v>
      </c>
      <c r="F108" s="33" t="s">
        <v>197</v>
      </c>
      <c r="G108" s="33" t="s">
        <v>197</v>
      </c>
      <c r="H108" s="33" t="s">
        <v>197</v>
      </c>
      <c r="I108" s="33" t="s">
        <v>197</v>
      </c>
      <c r="J108" s="33" t="s">
        <v>197</v>
      </c>
    </row>
    <row r="109" spans="1:10" ht="18.75" hidden="1">
      <c r="A109" s="26" t="s">
        <v>181</v>
      </c>
      <c r="B109" s="31" t="s">
        <v>205</v>
      </c>
      <c r="C109" s="32" t="s">
        <v>205</v>
      </c>
      <c r="D109" s="33"/>
      <c r="E109" s="33" t="s">
        <v>197</v>
      </c>
      <c r="F109" s="33" t="s">
        <v>197</v>
      </c>
      <c r="G109" s="33" t="s">
        <v>197</v>
      </c>
      <c r="H109" s="33" t="s">
        <v>197</v>
      </c>
      <c r="I109" s="33" t="s">
        <v>197</v>
      </c>
      <c r="J109" s="33" t="s">
        <v>197</v>
      </c>
    </row>
    <row r="110" spans="1:10" ht="56.25">
      <c r="A110" s="19"/>
      <c r="B110" s="31" t="s">
        <v>255</v>
      </c>
      <c r="C110" s="32" t="s">
        <v>256</v>
      </c>
      <c r="D110" s="33" t="s">
        <v>178</v>
      </c>
      <c r="E110" s="33" t="s">
        <v>197</v>
      </c>
      <c r="F110" s="33" t="s">
        <v>197</v>
      </c>
      <c r="G110" s="33" t="s">
        <v>197</v>
      </c>
      <c r="H110" s="33" t="s">
        <v>197</v>
      </c>
      <c r="I110" s="33" t="s">
        <v>197</v>
      </c>
      <c r="J110" s="33" t="s">
        <v>197</v>
      </c>
    </row>
    <row r="111" spans="1:10" ht="37.5" hidden="1">
      <c r="A111" s="26" t="s">
        <v>181</v>
      </c>
      <c r="B111" s="31" t="s">
        <v>255</v>
      </c>
      <c r="C111" s="40" t="s">
        <v>204</v>
      </c>
      <c r="D111" s="33"/>
      <c r="E111" s="33" t="s">
        <v>197</v>
      </c>
      <c r="F111" s="33" t="s">
        <v>197</v>
      </c>
      <c r="G111" s="33" t="s">
        <v>197</v>
      </c>
      <c r="H111" s="33" t="s">
        <v>197</v>
      </c>
      <c r="I111" s="33" t="s">
        <v>197</v>
      </c>
      <c r="J111" s="33" t="s">
        <v>197</v>
      </c>
    </row>
    <row r="112" spans="1:10" ht="37.5" hidden="1">
      <c r="A112" s="26" t="s">
        <v>181</v>
      </c>
      <c r="B112" s="31" t="s">
        <v>255</v>
      </c>
      <c r="C112" s="40" t="s">
        <v>204</v>
      </c>
      <c r="D112" s="33"/>
      <c r="E112" s="33" t="s">
        <v>197</v>
      </c>
      <c r="F112" s="33" t="s">
        <v>197</v>
      </c>
      <c r="G112" s="33" t="s">
        <v>197</v>
      </c>
      <c r="H112" s="33" t="s">
        <v>197</v>
      </c>
      <c r="I112" s="33" t="s">
        <v>197</v>
      </c>
      <c r="J112" s="33" t="s">
        <v>197</v>
      </c>
    </row>
    <row r="113" spans="1:10" ht="18.75" hidden="1">
      <c r="A113" s="26" t="s">
        <v>181</v>
      </c>
      <c r="B113" s="31" t="s">
        <v>205</v>
      </c>
      <c r="C113" s="32" t="s">
        <v>205</v>
      </c>
      <c r="D113" s="33"/>
      <c r="E113" s="33" t="s">
        <v>197</v>
      </c>
      <c r="F113" s="33" t="s">
        <v>197</v>
      </c>
      <c r="G113" s="33" t="s">
        <v>197</v>
      </c>
      <c r="H113" s="33" t="s">
        <v>197</v>
      </c>
      <c r="I113" s="33" t="s">
        <v>197</v>
      </c>
      <c r="J113" s="33" t="s">
        <v>197</v>
      </c>
    </row>
    <row r="114" spans="1:10" ht="56.25">
      <c r="A114" s="19"/>
      <c r="B114" s="31" t="s">
        <v>257</v>
      </c>
      <c r="C114" s="32" t="s">
        <v>258</v>
      </c>
      <c r="D114" s="33" t="s">
        <v>178</v>
      </c>
      <c r="E114" s="33" t="s">
        <v>197</v>
      </c>
      <c r="F114" s="33" t="s">
        <v>197</v>
      </c>
      <c r="G114" s="33" t="s">
        <v>197</v>
      </c>
      <c r="H114" s="33" t="s">
        <v>197</v>
      </c>
      <c r="I114" s="33" t="s">
        <v>197</v>
      </c>
      <c r="J114" s="33" t="s">
        <v>197</v>
      </c>
    </row>
    <row r="115" spans="1:10" ht="37.5" hidden="1">
      <c r="A115" s="26" t="s">
        <v>181</v>
      </c>
      <c r="B115" s="31" t="s">
        <v>257</v>
      </c>
      <c r="C115" s="40" t="s">
        <v>204</v>
      </c>
      <c r="D115" s="33"/>
      <c r="E115" s="33" t="s">
        <v>197</v>
      </c>
      <c r="F115" s="33" t="s">
        <v>197</v>
      </c>
      <c r="G115" s="33" t="s">
        <v>197</v>
      </c>
      <c r="H115" s="33" t="s">
        <v>197</v>
      </c>
      <c r="I115" s="33" t="s">
        <v>197</v>
      </c>
      <c r="J115" s="33" t="s">
        <v>197</v>
      </c>
    </row>
    <row r="116" spans="1:10" ht="37.5" hidden="1">
      <c r="A116" s="26" t="s">
        <v>181</v>
      </c>
      <c r="B116" s="31" t="s">
        <v>257</v>
      </c>
      <c r="C116" s="40" t="s">
        <v>204</v>
      </c>
      <c r="D116" s="33"/>
      <c r="E116" s="33" t="s">
        <v>197</v>
      </c>
      <c r="F116" s="33" t="s">
        <v>197</v>
      </c>
      <c r="G116" s="33" t="s">
        <v>197</v>
      </c>
      <c r="H116" s="33" t="s">
        <v>197</v>
      </c>
      <c r="I116" s="33" t="s">
        <v>197</v>
      </c>
      <c r="J116" s="33" t="s">
        <v>197</v>
      </c>
    </row>
    <row r="117" spans="1:10" ht="18.75" hidden="1">
      <c r="A117" s="26" t="s">
        <v>181</v>
      </c>
      <c r="B117" s="31" t="s">
        <v>205</v>
      </c>
      <c r="C117" s="32" t="s">
        <v>205</v>
      </c>
      <c r="D117" s="33"/>
      <c r="E117" s="33" t="s">
        <v>197</v>
      </c>
      <c r="F117" s="33" t="s">
        <v>197</v>
      </c>
      <c r="G117" s="33" t="s">
        <v>197</v>
      </c>
      <c r="H117" s="33" t="s">
        <v>197</v>
      </c>
      <c r="I117" s="33" t="s">
        <v>197</v>
      </c>
      <c r="J117" s="33" t="s">
        <v>197</v>
      </c>
    </row>
    <row r="118" spans="1:10" ht="93.75">
      <c r="A118" s="19"/>
      <c r="B118" s="31" t="s">
        <v>259</v>
      </c>
      <c r="C118" s="32" t="s">
        <v>260</v>
      </c>
      <c r="D118" s="33" t="s">
        <v>178</v>
      </c>
      <c r="E118" s="33" t="s">
        <v>197</v>
      </c>
      <c r="F118" s="33" t="s">
        <v>197</v>
      </c>
      <c r="G118" s="33" t="s">
        <v>197</v>
      </c>
      <c r="H118" s="33" t="s">
        <v>197</v>
      </c>
      <c r="I118" s="33" t="s">
        <v>197</v>
      </c>
      <c r="J118" s="33" t="s">
        <v>197</v>
      </c>
    </row>
    <row r="119" spans="1:10" ht="37.5" hidden="1">
      <c r="A119" s="26" t="s">
        <v>181</v>
      </c>
      <c r="B119" s="31" t="s">
        <v>259</v>
      </c>
      <c r="C119" s="40" t="s">
        <v>204</v>
      </c>
      <c r="D119" s="33"/>
      <c r="E119" s="33" t="s">
        <v>197</v>
      </c>
      <c r="F119" s="33" t="s">
        <v>197</v>
      </c>
      <c r="G119" s="33" t="s">
        <v>197</v>
      </c>
      <c r="H119" s="33" t="s">
        <v>197</v>
      </c>
      <c r="I119" s="33" t="s">
        <v>197</v>
      </c>
      <c r="J119" s="33" t="s">
        <v>197</v>
      </c>
    </row>
    <row r="120" spans="1:10" ht="37.5" hidden="1">
      <c r="A120" s="26" t="s">
        <v>181</v>
      </c>
      <c r="B120" s="31" t="s">
        <v>259</v>
      </c>
      <c r="C120" s="40" t="s">
        <v>204</v>
      </c>
      <c r="D120" s="33"/>
      <c r="E120" s="33" t="s">
        <v>197</v>
      </c>
      <c r="F120" s="33" t="s">
        <v>197</v>
      </c>
      <c r="G120" s="33" t="s">
        <v>197</v>
      </c>
      <c r="H120" s="33" t="s">
        <v>197</v>
      </c>
      <c r="I120" s="33" t="s">
        <v>197</v>
      </c>
      <c r="J120" s="33" t="s">
        <v>197</v>
      </c>
    </row>
    <row r="121" spans="1:10" ht="18.75" hidden="1">
      <c r="A121" s="26" t="s">
        <v>181</v>
      </c>
      <c r="B121" s="31" t="s">
        <v>205</v>
      </c>
      <c r="C121" s="32" t="s">
        <v>205</v>
      </c>
      <c r="D121" s="33"/>
      <c r="E121" s="33" t="s">
        <v>197</v>
      </c>
      <c r="F121" s="33" t="s">
        <v>197</v>
      </c>
      <c r="G121" s="33" t="s">
        <v>197</v>
      </c>
      <c r="H121" s="33" t="s">
        <v>197</v>
      </c>
      <c r="I121" s="33" t="s">
        <v>197</v>
      </c>
      <c r="J121" s="33" t="s">
        <v>197</v>
      </c>
    </row>
    <row r="122" spans="1:10" ht="75">
      <c r="A122" s="19"/>
      <c r="B122" s="31" t="s">
        <v>261</v>
      </c>
      <c r="C122" s="32" t="s">
        <v>262</v>
      </c>
      <c r="D122" s="33" t="s">
        <v>178</v>
      </c>
      <c r="E122" s="33" t="s">
        <v>197</v>
      </c>
      <c r="F122" s="33" t="s">
        <v>197</v>
      </c>
      <c r="G122" s="33" t="s">
        <v>197</v>
      </c>
      <c r="H122" s="33" t="s">
        <v>197</v>
      </c>
      <c r="I122" s="33" t="s">
        <v>197</v>
      </c>
      <c r="J122" s="33" t="s">
        <v>197</v>
      </c>
    </row>
    <row r="123" spans="1:10" ht="37.5" hidden="1">
      <c r="A123" s="26" t="s">
        <v>181</v>
      </c>
      <c r="B123" s="31" t="s">
        <v>261</v>
      </c>
      <c r="C123" s="40" t="s">
        <v>204</v>
      </c>
      <c r="D123" s="33"/>
      <c r="E123" s="33" t="s">
        <v>197</v>
      </c>
      <c r="F123" s="33" t="s">
        <v>197</v>
      </c>
      <c r="G123" s="33" t="s">
        <v>197</v>
      </c>
      <c r="H123" s="33" t="s">
        <v>197</v>
      </c>
      <c r="I123" s="33" t="s">
        <v>197</v>
      </c>
      <c r="J123" s="33" t="s">
        <v>197</v>
      </c>
    </row>
    <row r="124" spans="1:10" ht="37.5" hidden="1">
      <c r="A124" s="26" t="s">
        <v>181</v>
      </c>
      <c r="B124" s="31" t="s">
        <v>261</v>
      </c>
      <c r="C124" s="40" t="s">
        <v>204</v>
      </c>
      <c r="D124" s="33"/>
      <c r="E124" s="33" t="s">
        <v>197</v>
      </c>
      <c r="F124" s="33" t="s">
        <v>197</v>
      </c>
      <c r="G124" s="33" t="s">
        <v>197</v>
      </c>
      <c r="H124" s="33" t="s">
        <v>197</v>
      </c>
      <c r="I124" s="33" t="s">
        <v>197</v>
      </c>
      <c r="J124" s="33" t="s">
        <v>197</v>
      </c>
    </row>
    <row r="125" spans="1:10" ht="18.75" hidden="1">
      <c r="A125" s="26" t="s">
        <v>181</v>
      </c>
      <c r="B125" s="31" t="s">
        <v>205</v>
      </c>
      <c r="C125" s="32" t="s">
        <v>205</v>
      </c>
      <c r="D125" s="33"/>
      <c r="E125" s="33" t="s">
        <v>197</v>
      </c>
      <c r="F125" s="33" t="s">
        <v>197</v>
      </c>
      <c r="G125" s="33" t="s">
        <v>197</v>
      </c>
      <c r="H125" s="33" t="s">
        <v>197</v>
      </c>
      <c r="I125" s="33" t="s">
        <v>197</v>
      </c>
      <c r="J125" s="33" t="s">
        <v>197</v>
      </c>
    </row>
    <row r="126" spans="1:10" ht="75">
      <c r="A126" s="19"/>
      <c r="B126" s="31" t="s">
        <v>263</v>
      </c>
      <c r="C126" s="32" t="s">
        <v>264</v>
      </c>
      <c r="D126" s="33" t="s">
        <v>178</v>
      </c>
      <c r="E126" s="33" t="s">
        <v>197</v>
      </c>
      <c r="F126" s="33" t="s">
        <v>197</v>
      </c>
      <c r="G126" s="33" t="s">
        <v>197</v>
      </c>
      <c r="H126" s="33" t="s">
        <v>197</v>
      </c>
      <c r="I126" s="33" t="s">
        <v>197</v>
      </c>
      <c r="J126" s="33" t="s">
        <v>197</v>
      </c>
    </row>
    <row r="127" spans="1:10" ht="37.5" hidden="1">
      <c r="A127" s="26" t="s">
        <v>181</v>
      </c>
      <c r="B127" s="31" t="s">
        <v>263</v>
      </c>
      <c r="C127" s="40" t="s">
        <v>204</v>
      </c>
      <c r="D127" s="33"/>
      <c r="E127" s="33" t="s">
        <v>197</v>
      </c>
      <c r="F127" s="33" t="s">
        <v>197</v>
      </c>
      <c r="G127" s="33" t="s">
        <v>197</v>
      </c>
      <c r="H127" s="33" t="s">
        <v>197</v>
      </c>
      <c r="I127" s="33" t="s">
        <v>197</v>
      </c>
      <c r="J127" s="33" t="s">
        <v>197</v>
      </c>
    </row>
    <row r="128" spans="1:10" ht="37.5" hidden="1">
      <c r="A128" s="26" t="s">
        <v>181</v>
      </c>
      <c r="B128" s="31" t="s">
        <v>263</v>
      </c>
      <c r="C128" s="40" t="s">
        <v>204</v>
      </c>
      <c r="D128" s="33"/>
      <c r="E128" s="33" t="s">
        <v>197</v>
      </c>
      <c r="F128" s="33" t="s">
        <v>197</v>
      </c>
      <c r="G128" s="33" t="s">
        <v>197</v>
      </c>
      <c r="H128" s="33" t="s">
        <v>197</v>
      </c>
      <c r="I128" s="33" t="s">
        <v>197</v>
      </c>
      <c r="J128" s="33" t="s">
        <v>197</v>
      </c>
    </row>
    <row r="129" spans="1:10" ht="18.75" hidden="1">
      <c r="A129" s="26" t="s">
        <v>181</v>
      </c>
      <c r="B129" s="31" t="s">
        <v>205</v>
      </c>
      <c r="C129" s="32" t="s">
        <v>205</v>
      </c>
      <c r="D129" s="33"/>
      <c r="E129" s="33" t="s">
        <v>197</v>
      </c>
      <c r="F129" s="33" t="s">
        <v>197</v>
      </c>
      <c r="G129" s="33" t="s">
        <v>197</v>
      </c>
      <c r="H129" s="33" t="s">
        <v>197</v>
      </c>
      <c r="I129" s="33" t="s">
        <v>197</v>
      </c>
      <c r="J129" s="33" t="s">
        <v>197</v>
      </c>
    </row>
    <row r="130" spans="1:10" ht="93.75">
      <c r="A130" s="19"/>
      <c r="B130" s="31" t="s">
        <v>265</v>
      </c>
      <c r="C130" s="32" t="s">
        <v>266</v>
      </c>
      <c r="D130" s="33" t="s">
        <v>178</v>
      </c>
      <c r="E130" s="33" t="s">
        <v>197</v>
      </c>
      <c r="F130" s="33" t="s">
        <v>197</v>
      </c>
      <c r="G130" s="33" t="s">
        <v>197</v>
      </c>
      <c r="H130" s="33" t="s">
        <v>197</v>
      </c>
      <c r="I130" s="33" t="s">
        <v>197</v>
      </c>
      <c r="J130" s="33" t="s">
        <v>197</v>
      </c>
    </row>
    <row r="131" spans="1:10" ht="37.5" hidden="1">
      <c r="A131" s="26" t="s">
        <v>181</v>
      </c>
      <c r="B131" s="31" t="s">
        <v>265</v>
      </c>
      <c r="C131" s="40" t="s">
        <v>204</v>
      </c>
      <c r="D131" s="33"/>
      <c r="E131" s="33" t="s">
        <v>197</v>
      </c>
      <c r="F131" s="33" t="s">
        <v>197</v>
      </c>
      <c r="G131" s="33" t="s">
        <v>197</v>
      </c>
      <c r="H131" s="33" t="s">
        <v>197</v>
      </c>
      <c r="I131" s="33" t="s">
        <v>197</v>
      </c>
      <c r="J131" s="33" t="s">
        <v>197</v>
      </c>
    </row>
    <row r="132" spans="1:10" ht="37.5" hidden="1">
      <c r="A132" s="26" t="s">
        <v>181</v>
      </c>
      <c r="B132" s="31" t="s">
        <v>265</v>
      </c>
      <c r="C132" s="40" t="s">
        <v>204</v>
      </c>
      <c r="D132" s="33"/>
      <c r="E132" s="33" t="s">
        <v>197</v>
      </c>
      <c r="F132" s="33" t="s">
        <v>197</v>
      </c>
      <c r="G132" s="33" t="s">
        <v>197</v>
      </c>
      <c r="H132" s="33" t="s">
        <v>197</v>
      </c>
      <c r="I132" s="33" t="s">
        <v>197</v>
      </c>
      <c r="J132" s="33" t="s">
        <v>197</v>
      </c>
    </row>
    <row r="133" spans="1:10" ht="18.75" hidden="1">
      <c r="A133" s="26" t="s">
        <v>181</v>
      </c>
      <c r="B133" s="31" t="s">
        <v>205</v>
      </c>
      <c r="C133" s="32" t="s">
        <v>205</v>
      </c>
      <c r="D133" s="33"/>
      <c r="E133" s="33" t="s">
        <v>197</v>
      </c>
      <c r="F133" s="33" t="s">
        <v>197</v>
      </c>
      <c r="G133" s="33" t="s">
        <v>197</v>
      </c>
      <c r="H133" s="33" t="s">
        <v>197</v>
      </c>
      <c r="I133" s="33" t="s">
        <v>197</v>
      </c>
      <c r="J133" s="33" t="s">
        <v>197</v>
      </c>
    </row>
    <row r="134" spans="1:10" ht="93.75">
      <c r="A134" s="19"/>
      <c r="B134" s="37" t="s">
        <v>267</v>
      </c>
      <c r="C134" s="38" t="s">
        <v>268</v>
      </c>
      <c r="D134" s="39" t="s">
        <v>178</v>
      </c>
      <c r="E134" s="39" t="s">
        <v>197</v>
      </c>
      <c r="F134" s="39" t="s">
        <v>197</v>
      </c>
      <c r="G134" s="39" t="s">
        <v>197</v>
      </c>
      <c r="H134" s="39" t="s">
        <v>197</v>
      </c>
      <c r="I134" s="39" t="s">
        <v>197</v>
      </c>
      <c r="J134" s="39" t="s">
        <v>197</v>
      </c>
    </row>
    <row r="135" spans="1:10" ht="56.25">
      <c r="A135" s="19"/>
      <c r="B135" s="31" t="s">
        <v>269</v>
      </c>
      <c r="C135" s="32" t="s">
        <v>270</v>
      </c>
      <c r="D135" s="33" t="s">
        <v>178</v>
      </c>
      <c r="E135" s="33" t="s">
        <v>197</v>
      </c>
      <c r="F135" s="33" t="s">
        <v>197</v>
      </c>
      <c r="G135" s="33" t="s">
        <v>197</v>
      </c>
      <c r="H135" s="33" t="s">
        <v>197</v>
      </c>
      <c r="I135" s="33" t="s">
        <v>197</v>
      </c>
      <c r="J135" s="33" t="s">
        <v>197</v>
      </c>
    </row>
    <row r="136" spans="1:10" ht="112.5">
      <c r="A136" s="19"/>
      <c r="B136" s="31" t="s">
        <v>269</v>
      </c>
      <c r="C136" s="32" t="s">
        <v>271</v>
      </c>
      <c r="D136" s="41" t="s">
        <v>272</v>
      </c>
      <c r="E136" s="33" t="s">
        <v>197</v>
      </c>
      <c r="F136" s="33" t="s">
        <v>197</v>
      </c>
      <c r="G136" s="33" t="s">
        <v>197</v>
      </c>
      <c r="H136" s="33" t="s">
        <v>197</v>
      </c>
      <c r="I136" s="33" t="s">
        <v>197</v>
      </c>
      <c r="J136" s="33" t="s">
        <v>197</v>
      </c>
    </row>
    <row r="137" spans="1:10" ht="112.5">
      <c r="A137" s="19"/>
      <c r="B137" s="31" t="s">
        <v>269</v>
      </c>
      <c r="C137" s="32" t="s">
        <v>273</v>
      </c>
      <c r="D137" s="41" t="s">
        <v>274</v>
      </c>
      <c r="E137" s="33" t="s">
        <v>197</v>
      </c>
      <c r="F137" s="33" t="s">
        <v>197</v>
      </c>
      <c r="G137" s="33" t="s">
        <v>197</v>
      </c>
      <c r="H137" s="33" t="s">
        <v>197</v>
      </c>
      <c r="I137" s="33" t="s">
        <v>197</v>
      </c>
      <c r="J137" s="33" t="s">
        <v>197</v>
      </c>
    </row>
    <row r="138" spans="1:10" ht="112.5">
      <c r="A138" s="19"/>
      <c r="B138" s="31" t="s">
        <v>269</v>
      </c>
      <c r="C138" s="32" t="s">
        <v>275</v>
      </c>
      <c r="D138" s="41" t="s">
        <v>276</v>
      </c>
      <c r="E138" s="33" t="s">
        <v>197</v>
      </c>
      <c r="F138" s="33" t="s">
        <v>197</v>
      </c>
      <c r="G138" s="33" t="s">
        <v>197</v>
      </c>
      <c r="H138" s="33" t="s">
        <v>197</v>
      </c>
      <c r="I138" s="33" t="s">
        <v>197</v>
      </c>
      <c r="J138" s="33" t="s">
        <v>197</v>
      </c>
    </row>
    <row r="139" spans="1:10" ht="93.75">
      <c r="A139" s="19"/>
      <c r="B139" s="31" t="s">
        <v>269</v>
      </c>
      <c r="C139" s="32" t="s">
        <v>277</v>
      </c>
      <c r="D139" s="41" t="s">
        <v>278</v>
      </c>
      <c r="E139" s="33" t="s">
        <v>197</v>
      </c>
      <c r="F139" s="33" t="s">
        <v>197</v>
      </c>
      <c r="G139" s="33" t="s">
        <v>197</v>
      </c>
      <c r="H139" s="33" t="s">
        <v>197</v>
      </c>
      <c r="I139" s="33" t="s">
        <v>197</v>
      </c>
      <c r="J139" s="33" t="s">
        <v>197</v>
      </c>
    </row>
    <row r="140" spans="1:10" ht="112.5">
      <c r="A140" s="19"/>
      <c r="B140" s="31" t="s">
        <v>269</v>
      </c>
      <c r="C140" s="32" t="s">
        <v>279</v>
      </c>
      <c r="D140" s="41" t="s">
        <v>280</v>
      </c>
      <c r="E140" s="33" t="s">
        <v>197</v>
      </c>
      <c r="F140" s="33" t="s">
        <v>197</v>
      </c>
      <c r="G140" s="33" t="s">
        <v>197</v>
      </c>
      <c r="H140" s="33" t="s">
        <v>197</v>
      </c>
      <c r="I140" s="33" t="s">
        <v>197</v>
      </c>
      <c r="J140" s="33" t="s">
        <v>197</v>
      </c>
    </row>
    <row r="141" spans="1:10" ht="112.5">
      <c r="A141" s="19"/>
      <c r="B141" s="31" t="s">
        <v>269</v>
      </c>
      <c r="C141" s="32" t="s">
        <v>281</v>
      </c>
      <c r="D141" s="41" t="s">
        <v>282</v>
      </c>
      <c r="E141" s="33" t="s">
        <v>197</v>
      </c>
      <c r="F141" s="33" t="s">
        <v>197</v>
      </c>
      <c r="G141" s="33" t="s">
        <v>197</v>
      </c>
      <c r="H141" s="33" t="s">
        <v>197</v>
      </c>
      <c r="I141" s="33" t="s">
        <v>197</v>
      </c>
      <c r="J141" s="33" t="s">
        <v>197</v>
      </c>
    </row>
    <row r="142" spans="1:10" ht="75">
      <c r="A142" s="19"/>
      <c r="B142" s="31" t="s">
        <v>283</v>
      </c>
      <c r="C142" s="32" t="s">
        <v>284</v>
      </c>
      <c r="D142" s="33" t="s">
        <v>178</v>
      </c>
      <c r="E142" s="33" t="s">
        <v>197</v>
      </c>
      <c r="F142" s="33" t="s">
        <v>197</v>
      </c>
      <c r="G142" s="33" t="s">
        <v>197</v>
      </c>
      <c r="H142" s="33" t="s">
        <v>197</v>
      </c>
      <c r="I142" s="33" t="s">
        <v>197</v>
      </c>
      <c r="J142" s="33" t="s">
        <v>197</v>
      </c>
    </row>
    <row r="143" spans="1:10" ht="37.5" hidden="1">
      <c r="A143" s="26" t="s">
        <v>181</v>
      </c>
      <c r="B143" s="31" t="s">
        <v>283</v>
      </c>
      <c r="C143" s="40" t="s">
        <v>204</v>
      </c>
      <c r="D143" s="33"/>
      <c r="E143" s="33" t="s">
        <v>197</v>
      </c>
      <c r="F143" s="33" t="s">
        <v>197</v>
      </c>
      <c r="G143" s="33" t="s">
        <v>197</v>
      </c>
      <c r="H143" s="33" t="s">
        <v>197</v>
      </c>
      <c r="I143" s="33" t="s">
        <v>197</v>
      </c>
      <c r="J143" s="33" t="s">
        <v>197</v>
      </c>
    </row>
    <row r="144" spans="1:10" ht="37.5" hidden="1">
      <c r="A144" s="26" t="s">
        <v>181</v>
      </c>
      <c r="B144" s="31" t="s">
        <v>283</v>
      </c>
      <c r="C144" s="40" t="s">
        <v>204</v>
      </c>
      <c r="D144" s="33"/>
      <c r="E144" s="33" t="s">
        <v>197</v>
      </c>
      <c r="F144" s="33" t="s">
        <v>197</v>
      </c>
      <c r="G144" s="33" t="s">
        <v>197</v>
      </c>
      <c r="H144" s="33" t="s">
        <v>197</v>
      </c>
      <c r="I144" s="33" t="s">
        <v>197</v>
      </c>
      <c r="J144" s="33" t="s">
        <v>197</v>
      </c>
    </row>
    <row r="145" spans="1:10" ht="18.75" hidden="1">
      <c r="A145" s="26" t="s">
        <v>181</v>
      </c>
      <c r="B145" s="31" t="s">
        <v>205</v>
      </c>
      <c r="C145" s="32" t="s">
        <v>205</v>
      </c>
      <c r="D145" s="33"/>
      <c r="E145" s="33" t="s">
        <v>197</v>
      </c>
      <c r="F145" s="33" t="s">
        <v>197</v>
      </c>
      <c r="G145" s="33" t="s">
        <v>197</v>
      </c>
      <c r="H145" s="33" t="s">
        <v>197</v>
      </c>
      <c r="I145" s="33" t="s">
        <v>197</v>
      </c>
      <c r="J145" s="33" t="s">
        <v>197</v>
      </c>
    </row>
    <row r="146" spans="1:10" ht="131.25">
      <c r="A146" s="19"/>
      <c r="B146" s="23" t="s">
        <v>285</v>
      </c>
      <c r="C146" s="24" t="s">
        <v>286</v>
      </c>
      <c r="D146" s="25" t="s">
        <v>178</v>
      </c>
      <c r="E146" s="25" t="s">
        <v>197</v>
      </c>
      <c r="F146" s="25" t="s">
        <v>197</v>
      </c>
      <c r="G146" s="25" t="s">
        <v>197</v>
      </c>
      <c r="H146" s="25" t="s">
        <v>197</v>
      </c>
      <c r="I146" s="25" t="s">
        <v>197</v>
      </c>
      <c r="J146" s="25" t="s">
        <v>197</v>
      </c>
    </row>
    <row r="147" spans="1:10" ht="112.5">
      <c r="A147" s="19"/>
      <c r="B147" s="37" t="s">
        <v>287</v>
      </c>
      <c r="C147" s="38" t="s">
        <v>288</v>
      </c>
      <c r="D147" s="39" t="s">
        <v>178</v>
      </c>
      <c r="E147" s="39" t="s">
        <v>197</v>
      </c>
      <c r="F147" s="39" t="s">
        <v>197</v>
      </c>
      <c r="G147" s="39" t="s">
        <v>197</v>
      </c>
      <c r="H147" s="39" t="s">
        <v>197</v>
      </c>
      <c r="I147" s="39" t="s">
        <v>197</v>
      </c>
      <c r="J147" s="39" t="s">
        <v>197</v>
      </c>
    </row>
    <row r="148" spans="1:10" ht="37.5" hidden="1">
      <c r="A148" s="23" t="s">
        <v>183</v>
      </c>
      <c r="B148" s="31" t="s">
        <v>287</v>
      </c>
      <c r="C148" s="40" t="s">
        <v>204</v>
      </c>
      <c r="D148" s="33"/>
      <c r="E148" s="33" t="s">
        <v>197</v>
      </c>
      <c r="F148" s="33" t="s">
        <v>197</v>
      </c>
      <c r="G148" s="33" t="s">
        <v>197</v>
      </c>
      <c r="H148" s="33" t="s">
        <v>197</v>
      </c>
      <c r="I148" s="33" t="s">
        <v>197</v>
      </c>
      <c r="J148" s="33" t="s">
        <v>197</v>
      </c>
    </row>
    <row r="149" spans="1:10" ht="37.5" hidden="1">
      <c r="A149" s="23" t="s">
        <v>183</v>
      </c>
      <c r="B149" s="31" t="s">
        <v>287</v>
      </c>
      <c r="C149" s="40" t="s">
        <v>204</v>
      </c>
      <c r="D149" s="33"/>
      <c r="E149" s="33" t="s">
        <v>197</v>
      </c>
      <c r="F149" s="33" t="s">
        <v>197</v>
      </c>
      <c r="G149" s="33" t="s">
        <v>197</v>
      </c>
      <c r="H149" s="33" t="s">
        <v>197</v>
      </c>
      <c r="I149" s="33" t="s">
        <v>197</v>
      </c>
      <c r="J149" s="33" t="s">
        <v>197</v>
      </c>
    </row>
    <row r="150" spans="1:10" ht="18.75" hidden="1">
      <c r="A150" s="23" t="s">
        <v>183</v>
      </c>
      <c r="B150" s="31" t="s">
        <v>205</v>
      </c>
      <c r="C150" s="45" t="s">
        <v>205</v>
      </c>
      <c r="D150" s="33"/>
      <c r="E150" s="33" t="s">
        <v>197</v>
      </c>
      <c r="F150" s="33" t="s">
        <v>197</v>
      </c>
      <c r="G150" s="33" t="s">
        <v>197</v>
      </c>
      <c r="H150" s="33" t="s">
        <v>197</v>
      </c>
      <c r="I150" s="33" t="s">
        <v>197</v>
      </c>
      <c r="J150" s="33" t="s">
        <v>197</v>
      </c>
    </row>
    <row r="151" spans="1:10" ht="112.5">
      <c r="A151" s="19"/>
      <c r="B151" s="37" t="s">
        <v>289</v>
      </c>
      <c r="C151" s="38" t="s">
        <v>290</v>
      </c>
      <c r="D151" s="39" t="s">
        <v>178</v>
      </c>
      <c r="E151" s="39" t="s">
        <v>197</v>
      </c>
      <c r="F151" s="39" t="s">
        <v>197</v>
      </c>
      <c r="G151" s="39" t="s">
        <v>197</v>
      </c>
      <c r="H151" s="39" t="s">
        <v>197</v>
      </c>
      <c r="I151" s="39" t="s">
        <v>197</v>
      </c>
      <c r="J151" s="39" t="s">
        <v>197</v>
      </c>
    </row>
    <row r="152" spans="1:10" ht="225">
      <c r="A152" s="23" t="s">
        <v>183</v>
      </c>
      <c r="B152" s="31" t="s">
        <v>289</v>
      </c>
      <c r="C152" s="40" t="s">
        <v>291</v>
      </c>
      <c r="D152" s="33" t="s">
        <v>292</v>
      </c>
      <c r="E152" s="33" t="s">
        <v>197</v>
      </c>
      <c r="F152" s="33" t="s">
        <v>197</v>
      </c>
      <c r="G152" s="33" t="s">
        <v>197</v>
      </c>
      <c r="H152" s="33" t="s">
        <v>197</v>
      </c>
      <c r="I152" s="33" t="s">
        <v>197</v>
      </c>
      <c r="J152" s="33" t="s">
        <v>197</v>
      </c>
    </row>
    <row r="153" spans="1:10" ht="187.5">
      <c r="A153" s="23" t="s">
        <v>183</v>
      </c>
      <c r="B153" s="46" t="s">
        <v>289</v>
      </c>
      <c r="C153" s="40" t="s">
        <v>293</v>
      </c>
      <c r="D153" s="33" t="s">
        <v>294</v>
      </c>
      <c r="E153" s="33" t="s">
        <v>197</v>
      </c>
      <c r="F153" s="33" t="s">
        <v>197</v>
      </c>
      <c r="G153" s="33" t="s">
        <v>197</v>
      </c>
      <c r="H153" s="33" t="s">
        <v>197</v>
      </c>
      <c r="I153" s="33" t="s">
        <v>197</v>
      </c>
      <c r="J153" s="33" t="s">
        <v>197</v>
      </c>
    </row>
    <row r="154" spans="1:10" ht="409.5">
      <c r="A154" s="23"/>
      <c r="B154" s="46" t="s">
        <v>289</v>
      </c>
      <c r="C154" s="40" t="s">
        <v>295</v>
      </c>
      <c r="D154" s="33" t="s">
        <v>296</v>
      </c>
      <c r="E154" s="33" t="s">
        <v>197</v>
      </c>
      <c r="F154" s="33" t="s">
        <v>197</v>
      </c>
      <c r="G154" s="33" t="s">
        <v>197</v>
      </c>
      <c r="H154" s="33" t="s">
        <v>197</v>
      </c>
      <c r="I154" s="33" t="s">
        <v>197</v>
      </c>
      <c r="J154" s="33" t="s">
        <v>197</v>
      </c>
    </row>
    <row r="155" spans="1:10" ht="409.5">
      <c r="A155" s="23"/>
      <c r="B155" s="46" t="s">
        <v>289</v>
      </c>
      <c r="C155" s="40" t="s">
        <v>297</v>
      </c>
      <c r="D155" s="33" t="s">
        <v>298</v>
      </c>
      <c r="E155" s="33" t="s">
        <v>197</v>
      </c>
      <c r="F155" s="33" t="s">
        <v>197</v>
      </c>
      <c r="G155" s="33" t="s">
        <v>197</v>
      </c>
      <c r="H155" s="33" t="s">
        <v>197</v>
      </c>
      <c r="I155" s="33" t="s">
        <v>197</v>
      </c>
      <c r="J155" s="33" t="s">
        <v>197</v>
      </c>
    </row>
    <row r="156" spans="1:10" ht="187.5">
      <c r="A156" s="23"/>
      <c r="B156" s="46" t="s">
        <v>289</v>
      </c>
      <c r="C156" s="40" t="s">
        <v>299</v>
      </c>
      <c r="D156" s="33" t="s">
        <v>300</v>
      </c>
      <c r="E156" s="33" t="s">
        <v>197</v>
      </c>
      <c r="F156" s="33" t="s">
        <v>197</v>
      </c>
      <c r="G156" s="33" t="s">
        <v>197</v>
      </c>
      <c r="H156" s="33" t="s">
        <v>197</v>
      </c>
      <c r="I156" s="33" t="s">
        <v>197</v>
      </c>
      <c r="J156" s="33" t="s">
        <v>197</v>
      </c>
    </row>
    <row r="157" spans="1:10" ht="409.5">
      <c r="A157" s="23"/>
      <c r="B157" s="46" t="s">
        <v>289</v>
      </c>
      <c r="C157" s="40" t="s">
        <v>301</v>
      </c>
      <c r="D157" s="33" t="s">
        <v>302</v>
      </c>
      <c r="E157" s="33" t="s">
        <v>197</v>
      </c>
      <c r="F157" s="33" t="s">
        <v>197</v>
      </c>
      <c r="G157" s="33" t="s">
        <v>197</v>
      </c>
      <c r="H157" s="33" t="s">
        <v>197</v>
      </c>
      <c r="I157" s="33" t="s">
        <v>197</v>
      </c>
      <c r="J157" s="33" t="s">
        <v>197</v>
      </c>
    </row>
    <row r="158" spans="1:10" ht="93.75">
      <c r="A158" s="23" t="s">
        <v>183</v>
      </c>
      <c r="B158" s="31" t="s">
        <v>289</v>
      </c>
      <c r="C158" s="40" t="s">
        <v>303</v>
      </c>
      <c r="D158" s="33" t="s">
        <v>304</v>
      </c>
      <c r="E158" s="33" t="s">
        <v>197</v>
      </c>
      <c r="F158" s="33" t="s">
        <v>197</v>
      </c>
      <c r="G158" s="33" t="s">
        <v>197</v>
      </c>
      <c r="H158" s="33" t="s">
        <v>197</v>
      </c>
      <c r="I158" s="33" t="s">
        <v>197</v>
      </c>
      <c r="J158" s="33" t="s">
        <v>197</v>
      </c>
    </row>
    <row r="159" spans="1:10" ht="150">
      <c r="A159" s="23" t="s">
        <v>183</v>
      </c>
      <c r="B159" s="31" t="s">
        <v>289</v>
      </c>
      <c r="C159" s="40" t="s">
        <v>305</v>
      </c>
      <c r="D159" s="33" t="s">
        <v>306</v>
      </c>
      <c r="E159" s="33" t="s">
        <v>197</v>
      </c>
      <c r="F159" s="33" t="s">
        <v>197</v>
      </c>
      <c r="G159" s="33" t="s">
        <v>197</v>
      </c>
      <c r="H159" s="33" t="s">
        <v>197</v>
      </c>
      <c r="I159" s="33" t="s">
        <v>197</v>
      </c>
      <c r="J159" s="33" t="s">
        <v>197</v>
      </c>
    </row>
    <row r="160" spans="1:10" ht="112.5">
      <c r="A160" s="23" t="s">
        <v>183</v>
      </c>
      <c r="B160" s="31" t="s">
        <v>289</v>
      </c>
      <c r="C160" s="40" t="s">
        <v>307</v>
      </c>
      <c r="D160" s="33" t="s">
        <v>308</v>
      </c>
      <c r="E160" s="33" t="s">
        <v>197</v>
      </c>
      <c r="F160" s="33" t="s">
        <v>197</v>
      </c>
      <c r="G160" s="33" t="s">
        <v>197</v>
      </c>
      <c r="H160" s="33" t="s">
        <v>197</v>
      </c>
      <c r="I160" s="33" t="s">
        <v>197</v>
      </c>
      <c r="J160" s="33" t="s">
        <v>197</v>
      </c>
    </row>
    <row r="161" spans="1:10" ht="93.75">
      <c r="A161" s="23" t="s">
        <v>183</v>
      </c>
      <c r="B161" s="31" t="s">
        <v>289</v>
      </c>
      <c r="C161" s="40" t="s">
        <v>309</v>
      </c>
      <c r="D161" s="33" t="s">
        <v>310</v>
      </c>
      <c r="E161" s="33" t="s">
        <v>197</v>
      </c>
      <c r="F161" s="33" t="s">
        <v>197</v>
      </c>
      <c r="G161" s="33" t="s">
        <v>197</v>
      </c>
      <c r="H161" s="33" t="s">
        <v>197</v>
      </c>
      <c r="I161" s="33" t="s">
        <v>197</v>
      </c>
      <c r="J161" s="33" t="s">
        <v>197</v>
      </c>
    </row>
    <row r="162" spans="1:10" ht="93.75">
      <c r="A162" s="23" t="s">
        <v>183</v>
      </c>
      <c r="B162" s="31" t="s">
        <v>289</v>
      </c>
      <c r="C162" s="40" t="s">
        <v>311</v>
      </c>
      <c r="D162" s="33" t="s">
        <v>312</v>
      </c>
      <c r="E162" s="33" t="s">
        <v>197</v>
      </c>
      <c r="F162" s="33" t="s">
        <v>197</v>
      </c>
      <c r="G162" s="33" t="s">
        <v>197</v>
      </c>
      <c r="H162" s="33" t="s">
        <v>197</v>
      </c>
      <c r="I162" s="33" t="s">
        <v>197</v>
      </c>
      <c r="J162" s="33" t="s">
        <v>197</v>
      </c>
    </row>
    <row r="163" spans="1:10" ht="18.75" hidden="1">
      <c r="A163" s="23" t="s">
        <v>183</v>
      </c>
      <c r="B163" s="31"/>
      <c r="C163" s="40"/>
      <c r="D163" s="33"/>
      <c r="E163" s="33" t="s">
        <v>197</v>
      </c>
      <c r="F163" s="33" t="s">
        <v>197</v>
      </c>
      <c r="G163" s="33" t="s">
        <v>197</v>
      </c>
      <c r="H163" s="33" t="s">
        <v>197</v>
      </c>
      <c r="I163" s="33" t="s">
        <v>197</v>
      </c>
      <c r="J163" s="33" t="s">
        <v>197</v>
      </c>
    </row>
    <row r="164" spans="1:10" ht="18.75" hidden="1">
      <c r="A164" s="23" t="s">
        <v>183</v>
      </c>
      <c r="B164" s="31" t="s">
        <v>205</v>
      </c>
      <c r="C164" s="45" t="s">
        <v>205</v>
      </c>
      <c r="D164" s="33"/>
      <c r="E164" s="33" t="s">
        <v>197</v>
      </c>
      <c r="F164" s="33" t="s">
        <v>197</v>
      </c>
      <c r="G164" s="33" t="s">
        <v>197</v>
      </c>
      <c r="H164" s="33" t="s">
        <v>197</v>
      </c>
      <c r="I164" s="33" t="s">
        <v>197</v>
      </c>
      <c r="J164" s="33" t="s">
        <v>197</v>
      </c>
    </row>
    <row r="165" spans="1:10" ht="75">
      <c r="A165" s="19"/>
      <c r="B165" s="23" t="s">
        <v>313</v>
      </c>
      <c r="C165" s="24" t="s">
        <v>314</v>
      </c>
      <c r="D165" s="48" t="s">
        <v>178</v>
      </c>
      <c r="E165" s="48" t="s">
        <v>197</v>
      </c>
      <c r="F165" s="48" t="s">
        <v>197</v>
      </c>
      <c r="G165" s="48" t="s">
        <v>197</v>
      </c>
      <c r="H165" s="48" t="s">
        <v>197</v>
      </c>
      <c r="I165" s="48" t="s">
        <v>197</v>
      </c>
      <c r="J165" s="48" t="s">
        <v>197</v>
      </c>
    </row>
    <row r="166" spans="1:10" ht="37.5" hidden="1">
      <c r="A166" s="26" t="s">
        <v>185</v>
      </c>
      <c r="B166" s="31" t="s">
        <v>313</v>
      </c>
      <c r="C166" s="40" t="s">
        <v>204</v>
      </c>
      <c r="D166" s="49"/>
      <c r="E166" s="49" t="s">
        <v>197</v>
      </c>
      <c r="F166" s="49" t="s">
        <v>197</v>
      </c>
      <c r="G166" s="49" t="s">
        <v>197</v>
      </c>
      <c r="H166" s="49" t="s">
        <v>197</v>
      </c>
      <c r="I166" s="49" t="s">
        <v>197</v>
      </c>
      <c r="J166" s="49" t="s">
        <v>197</v>
      </c>
    </row>
    <row r="167" spans="1:10" ht="37.5" hidden="1">
      <c r="A167" s="26" t="s">
        <v>185</v>
      </c>
      <c r="B167" s="31" t="s">
        <v>313</v>
      </c>
      <c r="C167" s="40" t="s">
        <v>204</v>
      </c>
      <c r="D167" s="49"/>
      <c r="E167" s="49" t="s">
        <v>197</v>
      </c>
      <c r="F167" s="49" t="s">
        <v>197</v>
      </c>
      <c r="G167" s="49" t="s">
        <v>197</v>
      </c>
      <c r="H167" s="49" t="s">
        <v>197</v>
      </c>
      <c r="I167" s="49" t="s">
        <v>197</v>
      </c>
      <c r="J167" s="49" t="s">
        <v>197</v>
      </c>
    </row>
    <row r="168" spans="1:10" ht="18.75" hidden="1">
      <c r="A168" s="26" t="s">
        <v>185</v>
      </c>
      <c r="B168" s="31" t="s">
        <v>205</v>
      </c>
      <c r="C168" s="45" t="s">
        <v>205</v>
      </c>
      <c r="D168" s="49"/>
      <c r="E168" s="49" t="s">
        <v>197</v>
      </c>
      <c r="F168" s="49" t="s">
        <v>197</v>
      </c>
      <c r="G168" s="49" t="s">
        <v>197</v>
      </c>
      <c r="H168" s="49" t="s">
        <v>197</v>
      </c>
      <c r="I168" s="49" t="s">
        <v>197</v>
      </c>
      <c r="J168" s="49" t="s">
        <v>197</v>
      </c>
    </row>
    <row r="169" spans="1:10" ht="93.75">
      <c r="A169" s="19"/>
      <c r="B169" s="23" t="s">
        <v>315</v>
      </c>
      <c r="C169" s="29" t="s">
        <v>316</v>
      </c>
      <c r="D169" s="48" t="s">
        <v>178</v>
      </c>
      <c r="E169" s="48" t="s">
        <v>197</v>
      </c>
      <c r="F169" s="48" t="s">
        <v>197</v>
      </c>
      <c r="G169" s="48" t="s">
        <v>197</v>
      </c>
      <c r="H169" s="48" t="s">
        <v>197</v>
      </c>
      <c r="I169" s="48" t="s">
        <v>197</v>
      </c>
      <c r="J169" s="48" t="s">
        <v>197</v>
      </c>
    </row>
    <row r="170" spans="1:10" ht="37.5" hidden="1">
      <c r="A170" s="23" t="s">
        <v>187</v>
      </c>
      <c r="B170" s="31" t="s">
        <v>315</v>
      </c>
      <c r="C170" s="40" t="s">
        <v>204</v>
      </c>
      <c r="D170" s="49"/>
      <c r="E170" s="49" t="s">
        <v>197</v>
      </c>
      <c r="F170" s="49" t="s">
        <v>197</v>
      </c>
      <c r="G170" s="49" t="s">
        <v>197</v>
      </c>
      <c r="H170" s="49" t="s">
        <v>197</v>
      </c>
      <c r="I170" s="49" t="s">
        <v>197</v>
      </c>
      <c r="J170" s="49" t="s">
        <v>197</v>
      </c>
    </row>
    <row r="171" spans="1:10" ht="37.5" hidden="1">
      <c r="A171" s="23" t="s">
        <v>187</v>
      </c>
      <c r="B171" s="31" t="s">
        <v>315</v>
      </c>
      <c r="C171" s="40" t="s">
        <v>204</v>
      </c>
      <c r="D171" s="49"/>
      <c r="E171" s="49" t="s">
        <v>197</v>
      </c>
      <c r="F171" s="49" t="s">
        <v>197</v>
      </c>
      <c r="G171" s="49" t="s">
        <v>197</v>
      </c>
      <c r="H171" s="49" t="s">
        <v>197</v>
      </c>
      <c r="I171" s="49" t="s">
        <v>197</v>
      </c>
      <c r="J171" s="49" t="s">
        <v>197</v>
      </c>
    </row>
    <row r="172" spans="1:10" ht="18.75" hidden="1">
      <c r="A172" s="23" t="s">
        <v>187</v>
      </c>
      <c r="B172" s="31" t="s">
        <v>205</v>
      </c>
      <c r="C172" s="45" t="s">
        <v>205</v>
      </c>
      <c r="D172" s="49"/>
      <c r="E172" s="49" t="s">
        <v>197</v>
      </c>
      <c r="F172" s="49" t="s">
        <v>197</v>
      </c>
      <c r="G172" s="49" t="s">
        <v>197</v>
      </c>
      <c r="H172" s="49" t="s">
        <v>197</v>
      </c>
      <c r="I172" s="49" t="s">
        <v>197</v>
      </c>
      <c r="J172" s="49" t="s">
        <v>197</v>
      </c>
    </row>
    <row r="173" spans="1:10" ht="37.5">
      <c r="A173" s="19"/>
      <c r="B173" s="23" t="s">
        <v>317</v>
      </c>
      <c r="C173" s="29" t="s">
        <v>318</v>
      </c>
      <c r="D173" s="48" t="s">
        <v>178</v>
      </c>
      <c r="E173" s="48" t="s">
        <v>197</v>
      </c>
      <c r="F173" s="48" t="s">
        <v>197</v>
      </c>
      <c r="G173" s="48" t="s">
        <v>197</v>
      </c>
      <c r="H173" s="48" t="s">
        <v>197</v>
      </c>
      <c r="I173" s="48" t="s">
        <v>197</v>
      </c>
      <c r="J173" s="48" t="s">
        <v>197</v>
      </c>
    </row>
    <row r="174" spans="1:10" ht="93.75">
      <c r="A174" s="26" t="s">
        <v>189</v>
      </c>
      <c r="B174" s="31" t="s">
        <v>317</v>
      </c>
      <c r="C174" s="50" t="s">
        <v>319</v>
      </c>
      <c r="D174" s="33" t="s">
        <v>320</v>
      </c>
      <c r="E174" s="208" t="s">
        <v>197</v>
      </c>
      <c r="F174" s="208" t="s">
        <v>197</v>
      </c>
      <c r="G174" s="208" t="s">
        <v>197</v>
      </c>
      <c r="H174" s="208" t="s">
        <v>197</v>
      </c>
      <c r="I174" s="208" t="s">
        <v>197</v>
      </c>
      <c r="J174" s="208" t="s">
        <v>197</v>
      </c>
    </row>
    <row r="175" spans="1:10" ht="93.75">
      <c r="B175" s="31" t="s">
        <v>317</v>
      </c>
      <c r="C175" s="50" t="s">
        <v>321</v>
      </c>
      <c r="D175" s="33" t="s">
        <v>322</v>
      </c>
      <c r="E175" s="208" t="s">
        <v>197</v>
      </c>
      <c r="F175" s="208" t="s">
        <v>197</v>
      </c>
      <c r="G175" s="208" t="s">
        <v>197</v>
      </c>
      <c r="H175" s="208" t="s">
        <v>197</v>
      </c>
      <c r="I175" s="208" t="s">
        <v>197</v>
      </c>
      <c r="J175" s="208" t="s">
        <v>197</v>
      </c>
    </row>
  </sheetData>
  <mergeCells count="14">
    <mergeCell ref="B12:L12"/>
    <mergeCell ref="B13:L13"/>
    <mergeCell ref="B14:K14"/>
    <mergeCell ref="B15:B18"/>
    <mergeCell ref="C15:C18"/>
    <mergeCell ref="D15:D18"/>
    <mergeCell ref="E15:I16"/>
    <mergeCell ref="J15:J18"/>
    <mergeCell ref="E17:I17"/>
    <mergeCell ref="B4:L4"/>
    <mergeCell ref="B6:L6"/>
    <mergeCell ref="B7:L7"/>
    <mergeCell ref="B9:L9"/>
    <mergeCell ref="B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pageSetUpPr fitToPage="1"/>
  </sheetPr>
  <dimension ref="A1:BL93"/>
  <sheetViews>
    <sheetView topLeftCell="B38" zoomScale="65" zoomScaleNormal="65" zoomScalePageLayoutView="55" workbookViewId="0">
      <selection activeCell="E47" sqref="E47"/>
    </sheetView>
  </sheetViews>
  <sheetFormatPr defaultColWidth="9" defaultRowHeight="15.75"/>
  <cols>
    <col min="1" max="1" width="4.5" style="222" hidden="1" customWidth="1"/>
    <col min="2" max="2" width="8.875" style="222" customWidth="1"/>
    <col min="3" max="3" width="47.125" style="223" customWidth="1"/>
    <col min="4" max="4" width="13.75" style="223" customWidth="1"/>
    <col min="5" max="5" width="16" style="223" customWidth="1"/>
    <col min="6" max="6" width="15.75" style="224" customWidth="1"/>
    <col min="7" max="7" width="16.75" style="223" customWidth="1"/>
    <col min="8" max="8" width="28.375" style="223" customWidth="1"/>
    <col min="9" max="9" width="20.5" style="223" customWidth="1"/>
    <col min="10" max="10" width="24.25" style="223" customWidth="1"/>
    <col min="11" max="12" width="28.375" style="223" customWidth="1"/>
    <col min="13" max="13" width="24.375" style="223" customWidth="1"/>
    <col min="14" max="14" width="33.25" style="223" customWidth="1"/>
    <col min="15" max="15" width="42.125" style="223" customWidth="1"/>
    <col min="16" max="18" width="17.125" style="223" customWidth="1"/>
    <col min="19" max="19" width="13.5" style="223" customWidth="1"/>
    <col min="20" max="20" width="10.125" style="225" customWidth="1"/>
    <col min="21" max="21" width="14.125" style="225" customWidth="1"/>
    <col min="22" max="22" width="7.125" style="225" customWidth="1"/>
    <col min="23" max="23" width="19.625" style="225" customWidth="1"/>
    <col min="24" max="24" width="15.125" style="225" customWidth="1"/>
    <col min="25" max="25" width="22.25" style="225" customWidth="1"/>
    <col min="26" max="26" width="23.625" style="225" customWidth="1"/>
    <col min="27" max="27" width="6.875" style="223" customWidth="1"/>
    <col min="28" max="28" width="6.625" style="223" customWidth="1"/>
    <col min="29" max="29" width="8.125" style="223" customWidth="1"/>
    <col min="30" max="30" width="12.125" style="223" customWidth="1"/>
    <col min="31" max="64" width="9" style="222"/>
    <col min="260" max="260" width="3.875" customWidth="1"/>
    <col min="261" max="261" width="16" customWidth="1"/>
    <col min="262" max="262" width="16.625" customWidth="1"/>
    <col min="263" max="263" width="13.5" customWidth="1"/>
    <col min="264" max="265" width="10.875" customWidth="1"/>
    <col min="266" max="266" width="6.25" customWidth="1"/>
    <col min="267" max="267" width="8.875" customWidth="1"/>
    <col min="268" max="268" width="13.875" customWidth="1"/>
    <col min="269" max="269" width="13.25" customWidth="1"/>
    <col min="270" max="270" width="16" customWidth="1"/>
    <col min="271" max="271" width="11.625" customWidth="1"/>
    <col min="272" max="272" width="16.875" customWidth="1"/>
    <col min="273" max="273" width="13.25" customWidth="1"/>
    <col min="274" max="274" width="18.375" customWidth="1"/>
    <col min="275" max="275" width="15" customWidth="1"/>
    <col min="276" max="276" width="14.75" customWidth="1"/>
    <col min="277" max="277" width="14.625" customWidth="1"/>
    <col min="278" max="278" width="13.75" customWidth="1"/>
    <col min="279" max="279" width="14.25" customWidth="1"/>
    <col min="280" max="280" width="15.125" customWidth="1"/>
    <col min="281" max="281" width="20.5" customWidth="1"/>
    <col min="282" max="282" width="27.875" customWidth="1"/>
    <col min="283" max="283" width="6.875" customWidth="1"/>
    <col min="284" max="284" width="5" customWidth="1"/>
    <col min="285" max="285" width="8" customWidth="1"/>
    <col min="286" max="286" width="11.875" customWidth="1"/>
    <col min="516" max="516" width="3.875" customWidth="1"/>
    <col min="517" max="517" width="16" customWidth="1"/>
    <col min="518" max="518" width="16.625" customWidth="1"/>
    <col min="519" max="519" width="13.5" customWidth="1"/>
    <col min="520" max="521" width="10.875" customWidth="1"/>
    <col min="522" max="522" width="6.25" customWidth="1"/>
    <col min="523" max="523" width="8.875" customWidth="1"/>
    <col min="524" max="524" width="13.875" customWidth="1"/>
    <col min="525" max="525" width="13.25" customWidth="1"/>
    <col min="526" max="526" width="16" customWidth="1"/>
    <col min="527" max="527" width="11.625" customWidth="1"/>
    <col min="528" max="528" width="16.875" customWidth="1"/>
    <col min="529" max="529" width="13.25" customWidth="1"/>
    <col min="530" max="530" width="18.375" customWidth="1"/>
    <col min="531" max="531" width="15" customWidth="1"/>
    <col min="532" max="532" width="14.75" customWidth="1"/>
    <col min="533" max="533" width="14.625" customWidth="1"/>
    <col min="534" max="534" width="13.75" customWidth="1"/>
    <col min="535" max="535" width="14.25" customWidth="1"/>
    <col min="536" max="536" width="15.125" customWidth="1"/>
    <col min="537" max="537" width="20.5" customWidth="1"/>
    <col min="538" max="538" width="27.875" customWidth="1"/>
    <col min="539" max="539" width="6.875" customWidth="1"/>
    <col min="540" max="540" width="5" customWidth="1"/>
    <col min="541" max="541" width="8" customWidth="1"/>
    <col min="542" max="542" width="11.875" customWidth="1"/>
    <col min="772" max="772" width="3.875" customWidth="1"/>
    <col min="773" max="773" width="16" customWidth="1"/>
    <col min="774" max="774" width="16.625" customWidth="1"/>
    <col min="775" max="775" width="13.5" customWidth="1"/>
    <col min="776" max="777" width="10.875" customWidth="1"/>
    <col min="778" max="778" width="6.25" customWidth="1"/>
    <col min="779" max="779" width="8.875" customWidth="1"/>
    <col min="780" max="780" width="13.875" customWidth="1"/>
    <col min="781" max="781" width="13.25" customWidth="1"/>
    <col min="782" max="782" width="16" customWidth="1"/>
    <col min="783" max="783" width="11.625" customWidth="1"/>
    <col min="784" max="784" width="16.875" customWidth="1"/>
    <col min="785" max="785" width="13.25" customWidth="1"/>
    <col min="786" max="786" width="18.375" customWidth="1"/>
    <col min="787" max="787" width="15" customWidth="1"/>
    <col min="788" max="788" width="14.75" customWidth="1"/>
    <col min="789" max="789" width="14.625" customWidth="1"/>
    <col min="790" max="790" width="13.75" customWidth="1"/>
    <col min="791" max="791" width="14.25" customWidth="1"/>
    <col min="792" max="792" width="15.125" customWidth="1"/>
    <col min="793" max="793" width="20.5" customWidth="1"/>
    <col min="794" max="794" width="27.875" customWidth="1"/>
    <col min="795" max="795" width="6.875" customWidth="1"/>
    <col min="796" max="796" width="5" customWidth="1"/>
    <col min="797" max="797" width="8" customWidth="1"/>
    <col min="798" max="798" width="11.875" customWidth="1"/>
  </cols>
  <sheetData>
    <row r="1" spans="1:64" ht="18.75">
      <c r="F1" s="130"/>
      <c r="G1" s="129"/>
      <c r="H1" s="129"/>
      <c r="I1" s="129"/>
      <c r="J1" s="129"/>
      <c r="K1" s="129"/>
      <c r="L1" s="129"/>
      <c r="M1" s="129"/>
      <c r="N1" s="129"/>
      <c r="S1" s="2" t="s">
        <v>803</v>
      </c>
    </row>
    <row r="2" spans="1:64">
      <c r="F2" s="130"/>
      <c r="G2" s="129"/>
      <c r="H2" s="129"/>
      <c r="I2" s="129"/>
      <c r="J2" s="129"/>
      <c r="K2" s="129"/>
      <c r="L2" s="129"/>
      <c r="M2" s="129"/>
      <c r="N2" s="129"/>
      <c r="S2" s="4" t="s">
        <v>1</v>
      </c>
    </row>
    <row r="3" spans="1:64">
      <c r="F3" s="130"/>
      <c r="G3" s="129"/>
      <c r="H3" s="129"/>
      <c r="I3" s="129"/>
      <c r="J3" s="129"/>
      <c r="K3" s="129"/>
      <c r="L3" s="129"/>
      <c r="M3" s="129"/>
      <c r="N3" s="129"/>
      <c r="S3" s="4" t="s">
        <v>2</v>
      </c>
    </row>
    <row r="4" spans="1:64">
      <c r="B4" s="431" t="s">
        <v>804</v>
      </c>
      <c r="C4" s="431"/>
      <c r="D4" s="431"/>
      <c r="E4" s="431"/>
      <c r="F4" s="431"/>
      <c r="G4" s="431"/>
      <c r="H4" s="431"/>
      <c r="I4" s="431"/>
      <c r="J4" s="431"/>
      <c r="K4" s="431"/>
      <c r="L4" s="431"/>
      <c r="M4" s="431"/>
      <c r="N4" s="431"/>
      <c r="O4" s="431"/>
      <c r="P4" s="431"/>
      <c r="Q4" s="431"/>
      <c r="R4" s="431"/>
      <c r="S4" s="431"/>
    </row>
    <row r="5" spans="1:64">
      <c r="B5" s="153"/>
      <c r="C5" s="153"/>
      <c r="D5" s="153"/>
      <c r="E5" s="153"/>
      <c r="F5" s="201"/>
      <c r="G5" s="153"/>
      <c r="H5" s="153"/>
      <c r="I5" s="153"/>
      <c r="J5" s="153"/>
      <c r="K5" s="153"/>
      <c r="L5" s="153"/>
      <c r="M5" s="153"/>
      <c r="N5" s="153"/>
      <c r="O5" s="153"/>
      <c r="P5" s="153"/>
      <c r="Q5" s="153"/>
      <c r="R5" s="153"/>
      <c r="S5" s="153"/>
    </row>
    <row r="6" spans="1:64">
      <c r="B6" s="440" t="s">
        <v>458</v>
      </c>
      <c r="C6" s="440"/>
      <c r="D6" s="440"/>
      <c r="E6" s="440"/>
      <c r="F6" s="440"/>
      <c r="G6" s="440"/>
      <c r="H6" s="440"/>
      <c r="I6" s="440"/>
      <c r="J6" s="440"/>
      <c r="K6" s="440"/>
      <c r="L6" s="440"/>
      <c r="M6" s="440"/>
      <c r="N6" s="440"/>
      <c r="O6" s="440"/>
      <c r="P6" s="440"/>
      <c r="Q6" s="440"/>
      <c r="R6" s="440"/>
      <c r="S6" s="440"/>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row>
    <row r="7" spans="1:64">
      <c r="B7" s="403" t="s">
        <v>6</v>
      </c>
      <c r="C7" s="403"/>
      <c r="D7" s="403"/>
      <c r="E7" s="403"/>
      <c r="F7" s="403"/>
      <c r="G7" s="403"/>
      <c r="H7" s="403"/>
      <c r="I7" s="403"/>
      <c r="J7" s="403"/>
      <c r="K7" s="403"/>
      <c r="L7" s="403"/>
      <c r="M7" s="403"/>
      <c r="N7" s="403"/>
      <c r="O7" s="403"/>
      <c r="P7" s="403"/>
      <c r="Q7" s="403"/>
      <c r="R7" s="403"/>
      <c r="S7" s="403"/>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row>
    <row r="8" spans="1:64">
      <c r="B8" s="155"/>
      <c r="C8" s="155"/>
      <c r="D8" s="155"/>
      <c r="E8" s="155"/>
      <c r="F8" s="226"/>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row>
    <row r="9" spans="1:64">
      <c r="B9" s="405" t="s">
        <v>7</v>
      </c>
      <c r="C9" s="405"/>
      <c r="D9" s="405"/>
      <c r="E9" s="405"/>
      <c r="F9" s="405"/>
      <c r="G9" s="405"/>
      <c r="H9" s="405"/>
      <c r="I9" s="405"/>
      <c r="J9" s="405"/>
      <c r="K9" s="405"/>
      <c r="L9" s="405"/>
      <c r="M9" s="405"/>
      <c r="N9" s="405"/>
      <c r="O9" s="405"/>
      <c r="P9" s="405"/>
      <c r="Q9" s="405"/>
      <c r="R9" s="405"/>
      <c r="S9" s="405"/>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row>
    <row r="10" spans="1:64">
      <c r="B10" s="445"/>
      <c r="C10" s="445"/>
      <c r="D10" s="445"/>
      <c r="E10" s="445"/>
      <c r="F10" s="445"/>
      <c r="G10" s="445"/>
      <c r="H10" s="445"/>
      <c r="I10" s="445"/>
      <c r="J10" s="445"/>
      <c r="K10" s="445"/>
      <c r="L10" s="445"/>
      <c r="M10" s="445"/>
      <c r="N10" s="445"/>
      <c r="O10" s="445"/>
      <c r="P10" s="445"/>
      <c r="Q10" s="445"/>
      <c r="R10" s="445"/>
      <c r="S10" s="445"/>
      <c r="T10" s="227"/>
    </row>
    <row r="11" spans="1:64" ht="141.75">
      <c r="A11" s="223"/>
      <c r="B11" s="228" t="s">
        <v>10</v>
      </c>
      <c r="C11" s="228" t="s">
        <v>11</v>
      </c>
      <c r="D11" s="228" t="s">
        <v>12</v>
      </c>
      <c r="E11" s="229" t="s">
        <v>805</v>
      </c>
      <c r="F11" s="229" t="s">
        <v>806</v>
      </c>
      <c r="G11" s="228" t="s">
        <v>807</v>
      </c>
      <c r="H11" s="230" t="s">
        <v>808</v>
      </c>
      <c r="I11" s="228" t="s">
        <v>809</v>
      </c>
      <c r="J11" s="228" t="s">
        <v>810</v>
      </c>
      <c r="K11" s="228" t="s">
        <v>811</v>
      </c>
      <c r="L11" s="228" t="s">
        <v>812</v>
      </c>
      <c r="M11" s="231" t="s">
        <v>813</v>
      </c>
      <c r="N11" s="232" t="s">
        <v>814</v>
      </c>
      <c r="O11" s="12" t="s">
        <v>815</v>
      </c>
      <c r="P11" s="233" t="s">
        <v>816</v>
      </c>
      <c r="Q11" s="233" t="s">
        <v>817</v>
      </c>
      <c r="R11" s="233" t="s">
        <v>818</v>
      </c>
      <c r="S11" s="228" t="s">
        <v>819</v>
      </c>
      <c r="T11" s="223"/>
      <c r="U11" s="223"/>
      <c r="V11" s="223"/>
      <c r="W11" s="223"/>
      <c r="X11" s="223"/>
      <c r="Y11" s="223"/>
      <c r="Z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row>
    <row r="12" spans="1:64" ht="27.6" customHeight="1">
      <c r="B12" s="234">
        <v>1</v>
      </c>
      <c r="C12" s="234">
        <v>2</v>
      </c>
      <c r="D12" s="234">
        <v>3</v>
      </c>
      <c r="E12" s="234">
        <v>4</v>
      </c>
      <c r="F12" s="228">
        <v>5</v>
      </c>
      <c r="G12" s="234">
        <v>6</v>
      </c>
      <c r="H12" s="234">
        <v>7</v>
      </c>
      <c r="I12" s="234">
        <v>8</v>
      </c>
      <c r="J12" s="234">
        <v>9</v>
      </c>
      <c r="K12" s="234">
        <v>10</v>
      </c>
      <c r="L12" s="234">
        <v>11</v>
      </c>
      <c r="M12" s="234">
        <v>12</v>
      </c>
      <c r="N12" s="234">
        <v>13</v>
      </c>
      <c r="O12" s="234">
        <v>14</v>
      </c>
      <c r="P12" s="234">
        <v>15</v>
      </c>
      <c r="Q12" s="234">
        <v>16</v>
      </c>
      <c r="R12" s="234">
        <v>17</v>
      </c>
      <c r="S12" s="234">
        <v>18</v>
      </c>
      <c r="U12" s="222"/>
      <c r="V12" s="222"/>
      <c r="W12" s="222"/>
      <c r="X12" s="222"/>
      <c r="Y12" s="222"/>
      <c r="Z12" s="222"/>
      <c r="AA12" s="222"/>
      <c r="AB12" s="222"/>
      <c r="AC12" s="222"/>
      <c r="AD12" s="222"/>
    </row>
    <row r="13" spans="1:64" ht="37.5" hidden="1">
      <c r="A13" s="19"/>
      <c r="B13" s="20" t="s">
        <v>176</v>
      </c>
      <c r="C13" s="21" t="s">
        <v>177</v>
      </c>
      <c r="D13" s="21"/>
      <c r="E13" s="21"/>
      <c r="F13" s="21"/>
      <c r="G13" s="21"/>
      <c r="H13" s="21"/>
      <c r="I13" s="21"/>
      <c r="J13" s="21"/>
      <c r="K13" s="21"/>
      <c r="L13" s="21"/>
      <c r="M13" s="21"/>
      <c r="N13" s="21"/>
      <c r="O13" s="21"/>
      <c r="P13" s="21"/>
      <c r="Q13" s="21"/>
      <c r="R13" s="21"/>
      <c r="S13" s="21"/>
    </row>
    <row r="14" spans="1:64" ht="18.75" hidden="1">
      <c r="A14" s="19"/>
      <c r="B14" s="23" t="s">
        <v>179</v>
      </c>
      <c r="C14" s="24" t="s">
        <v>180</v>
      </c>
      <c r="D14" s="25" t="s">
        <v>178</v>
      </c>
      <c r="E14" s="25">
        <f>SUMIF($A$22:$A$92,$B14,E$22:E$92)</f>
        <v>0</v>
      </c>
      <c r="F14" s="25"/>
      <c r="G14" s="25"/>
      <c r="H14" s="25"/>
      <c r="I14" s="25"/>
      <c r="J14" s="25"/>
      <c r="K14" s="25"/>
      <c r="L14" s="25"/>
      <c r="M14" s="25"/>
      <c r="N14" s="25"/>
      <c r="O14" s="25"/>
      <c r="P14" s="25"/>
      <c r="Q14" s="25"/>
      <c r="R14" s="25"/>
      <c r="S14" s="25"/>
    </row>
    <row r="15" spans="1:64" ht="37.5" hidden="1">
      <c r="A15" s="19"/>
      <c r="B15" s="26" t="s">
        <v>181</v>
      </c>
      <c r="C15" s="27" t="s">
        <v>182</v>
      </c>
      <c r="D15" s="28" t="s">
        <v>178</v>
      </c>
      <c r="E15" s="28"/>
      <c r="F15" s="28"/>
      <c r="G15" s="28"/>
      <c r="H15" s="28"/>
      <c r="I15" s="28"/>
      <c r="J15" s="28"/>
      <c r="K15" s="28"/>
      <c r="L15" s="28"/>
      <c r="M15" s="28"/>
      <c r="N15" s="28"/>
      <c r="O15" s="28"/>
      <c r="P15" s="28"/>
      <c r="Q15" s="28"/>
      <c r="R15" s="28"/>
      <c r="S15" s="28"/>
    </row>
    <row r="16" spans="1:64" ht="75" hidden="1">
      <c r="A16" s="19"/>
      <c r="B16" s="23" t="s">
        <v>183</v>
      </c>
      <c r="C16" s="29" t="s">
        <v>184</v>
      </c>
      <c r="D16" s="25" t="s">
        <v>178</v>
      </c>
      <c r="E16" s="25"/>
      <c r="F16" s="25"/>
      <c r="G16" s="25"/>
      <c r="H16" s="25"/>
      <c r="I16" s="25"/>
      <c r="J16" s="25"/>
      <c r="K16" s="25"/>
      <c r="L16" s="25"/>
      <c r="M16" s="25"/>
      <c r="N16" s="25"/>
      <c r="O16" s="25"/>
      <c r="P16" s="25"/>
      <c r="Q16" s="25"/>
      <c r="R16" s="25"/>
      <c r="S16" s="25"/>
    </row>
    <row r="17" spans="1:19" ht="37.5" hidden="1">
      <c r="A17" s="19"/>
      <c r="B17" s="26" t="s">
        <v>185</v>
      </c>
      <c r="C17" s="27" t="s">
        <v>186</v>
      </c>
      <c r="D17" s="28" t="s">
        <v>178</v>
      </c>
      <c r="E17" s="28"/>
      <c r="F17" s="28"/>
      <c r="G17" s="28"/>
      <c r="H17" s="28"/>
      <c r="I17" s="28"/>
      <c r="J17" s="28"/>
      <c r="K17" s="28"/>
      <c r="L17" s="28"/>
      <c r="M17" s="28"/>
      <c r="N17" s="28"/>
      <c r="O17" s="28"/>
      <c r="P17" s="28"/>
      <c r="Q17" s="28"/>
      <c r="R17" s="28"/>
      <c r="S17" s="28"/>
    </row>
    <row r="18" spans="1:19" ht="56.25" hidden="1">
      <c r="A18" s="19"/>
      <c r="B18" s="23" t="s">
        <v>187</v>
      </c>
      <c r="C18" s="24" t="s">
        <v>188</v>
      </c>
      <c r="D18" s="25" t="s">
        <v>178</v>
      </c>
      <c r="E18" s="25"/>
      <c r="F18" s="25"/>
      <c r="G18" s="25"/>
      <c r="H18" s="25"/>
      <c r="I18" s="25"/>
      <c r="J18" s="25"/>
      <c r="K18" s="25"/>
      <c r="L18" s="25"/>
      <c r="M18" s="25"/>
      <c r="N18" s="25"/>
      <c r="O18" s="25"/>
      <c r="P18" s="25"/>
      <c r="Q18" s="25"/>
      <c r="R18" s="25"/>
      <c r="S18" s="25"/>
    </row>
    <row r="19" spans="1:19" ht="18.75" hidden="1">
      <c r="A19" s="19"/>
      <c r="B19" s="26" t="s">
        <v>189</v>
      </c>
      <c r="C19" s="30" t="s">
        <v>190</v>
      </c>
      <c r="D19" s="28" t="s">
        <v>178</v>
      </c>
      <c r="E19" s="28"/>
      <c r="F19" s="28"/>
      <c r="G19" s="28"/>
      <c r="H19" s="28"/>
      <c r="I19" s="28"/>
      <c r="J19" s="28"/>
      <c r="K19" s="28"/>
      <c r="L19" s="28"/>
      <c r="M19" s="28"/>
      <c r="N19" s="28"/>
      <c r="O19" s="28"/>
      <c r="P19" s="28"/>
      <c r="Q19" s="28"/>
      <c r="R19" s="28"/>
      <c r="S19" s="28"/>
    </row>
    <row r="20" spans="1:19" ht="18.75">
      <c r="A20" s="19"/>
      <c r="B20" s="31"/>
      <c r="C20" s="32"/>
      <c r="D20" s="33"/>
      <c r="E20" s="33"/>
      <c r="F20" s="33"/>
      <c r="G20" s="33"/>
      <c r="H20" s="33"/>
      <c r="I20" s="33"/>
      <c r="J20" s="33"/>
      <c r="K20" s="33"/>
      <c r="L20" s="33"/>
      <c r="M20" s="33"/>
      <c r="N20" s="33"/>
      <c r="O20" s="33"/>
      <c r="P20" s="33"/>
      <c r="Q20" s="33"/>
      <c r="R20" s="33"/>
      <c r="S20" s="33"/>
    </row>
    <row r="21" spans="1:19" ht="18.75">
      <c r="A21" s="19"/>
      <c r="B21" s="34" t="s">
        <v>191</v>
      </c>
      <c r="C21" s="35" t="s">
        <v>192</v>
      </c>
      <c r="D21" s="36" t="s">
        <v>178</v>
      </c>
      <c r="E21" s="36"/>
      <c r="F21" s="36"/>
      <c r="G21" s="36"/>
      <c r="H21" s="36"/>
      <c r="I21" s="36"/>
      <c r="J21" s="36"/>
      <c r="K21" s="36"/>
      <c r="L21" s="36"/>
      <c r="M21" s="36"/>
      <c r="N21" s="36"/>
      <c r="O21" s="36"/>
      <c r="P21" s="36"/>
      <c r="Q21" s="36"/>
      <c r="R21" s="36"/>
      <c r="S21" s="36"/>
    </row>
    <row r="22" spans="1:19" ht="37.5">
      <c r="A22" s="19"/>
      <c r="B22" s="23" t="s">
        <v>193</v>
      </c>
      <c r="C22" s="24" t="s">
        <v>194</v>
      </c>
      <c r="D22" s="25" t="s">
        <v>178</v>
      </c>
      <c r="E22" s="25" t="s">
        <v>197</v>
      </c>
      <c r="F22" s="25" t="s">
        <v>197</v>
      </c>
      <c r="G22" s="25" t="s">
        <v>197</v>
      </c>
      <c r="H22" s="25" t="s">
        <v>197</v>
      </c>
      <c r="I22" s="25" t="s">
        <v>197</v>
      </c>
      <c r="J22" s="25" t="s">
        <v>197</v>
      </c>
      <c r="K22" s="25" t="s">
        <v>197</v>
      </c>
      <c r="L22" s="25" t="s">
        <v>197</v>
      </c>
      <c r="M22" s="25" t="s">
        <v>197</v>
      </c>
      <c r="N22" s="25" t="s">
        <v>197</v>
      </c>
      <c r="O22" s="25" t="s">
        <v>197</v>
      </c>
      <c r="P22" s="25" t="s">
        <v>197</v>
      </c>
      <c r="Q22" s="25" t="s">
        <v>197</v>
      </c>
      <c r="R22" s="25" t="s">
        <v>197</v>
      </c>
      <c r="S22" s="25" t="s">
        <v>197</v>
      </c>
    </row>
    <row r="23" spans="1:19" ht="56.25">
      <c r="A23" s="19"/>
      <c r="B23" s="37" t="s">
        <v>195</v>
      </c>
      <c r="C23" s="38" t="s">
        <v>196</v>
      </c>
      <c r="D23" s="39" t="s">
        <v>178</v>
      </c>
      <c r="E23" s="39" t="s">
        <v>197</v>
      </c>
      <c r="F23" s="39" t="s">
        <v>197</v>
      </c>
      <c r="G23" s="39" t="s">
        <v>197</v>
      </c>
      <c r="H23" s="39" t="s">
        <v>197</v>
      </c>
      <c r="I23" s="39" t="s">
        <v>197</v>
      </c>
      <c r="J23" s="39" t="s">
        <v>197</v>
      </c>
      <c r="K23" s="39" t="s">
        <v>197</v>
      </c>
      <c r="L23" s="39" t="s">
        <v>197</v>
      </c>
      <c r="M23" s="39" t="s">
        <v>197</v>
      </c>
      <c r="N23" s="39" t="s">
        <v>197</v>
      </c>
      <c r="O23" s="39" t="s">
        <v>197</v>
      </c>
      <c r="P23" s="39" t="s">
        <v>197</v>
      </c>
      <c r="Q23" s="39" t="s">
        <v>197</v>
      </c>
      <c r="R23" s="39" t="s">
        <v>197</v>
      </c>
      <c r="S23" s="39" t="s">
        <v>197</v>
      </c>
    </row>
    <row r="24" spans="1:19" ht="75">
      <c r="A24" s="19"/>
      <c r="B24" s="31" t="s">
        <v>198</v>
      </c>
      <c r="C24" s="32" t="s">
        <v>199</v>
      </c>
      <c r="D24" s="33" t="s">
        <v>178</v>
      </c>
      <c r="E24" s="33" t="s">
        <v>197</v>
      </c>
      <c r="F24" s="33" t="s">
        <v>197</v>
      </c>
      <c r="G24" s="33" t="s">
        <v>197</v>
      </c>
      <c r="H24" s="33" t="s">
        <v>197</v>
      </c>
      <c r="I24" s="33" t="s">
        <v>197</v>
      </c>
      <c r="J24" s="33" t="s">
        <v>197</v>
      </c>
      <c r="K24" s="33" t="s">
        <v>197</v>
      </c>
      <c r="L24" s="33" t="s">
        <v>197</v>
      </c>
      <c r="M24" s="33" t="s">
        <v>197</v>
      </c>
      <c r="N24" s="33" t="s">
        <v>197</v>
      </c>
      <c r="O24" s="33" t="s">
        <v>197</v>
      </c>
      <c r="P24" s="33" t="s">
        <v>197</v>
      </c>
      <c r="Q24" s="33" t="s">
        <v>197</v>
      </c>
      <c r="R24" s="33" t="s">
        <v>197</v>
      </c>
      <c r="S24" s="33" t="s">
        <v>197</v>
      </c>
    </row>
    <row r="25" spans="1:19" ht="75">
      <c r="A25" s="19"/>
      <c r="B25" s="31" t="s">
        <v>200</v>
      </c>
      <c r="C25" s="32" t="s">
        <v>201</v>
      </c>
      <c r="D25" s="33" t="s">
        <v>178</v>
      </c>
      <c r="E25" s="33" t="s">
        <v>197</v>
      </c>
      <c r="F25" s="33" t="s">
        <v>197</v>
      </c>
      <c r="G25" s="33" t="s">
        <v>197</v>
      </c>
      <c r="H25" s="33" t="s">
        <v>197</v>
      </c>
      <c r="I25" s="33" t="s">
        <v>197</v>
      </c>
      <c r="J25" s="33" t="s">
        <v>197</v>
      </c>
      <c r="K25" s="33" t="s">
        <v>197</v>
      </c>
      <c r="L25" s="33" t="s">
        <v>197</v>
      </c>
      <c r="M25" s="33" t="s">
        <v>197</v>
      </c>
      <c r="N25" s="33" t="s">
        <v>197</v>
      </c>
      <c r="O25" s="33" t="s">
        <v>197</v>
      </c>
      <c r="P25" s="33" t="s">
        <v>197</v>
      </c>
      <c r="Q25" s="33" t="s">
        <v>197</v>
      </c>
      <c r="R25" s="33" t="s">
        <v>197</v>
      </c>
      <c r="S25" s="33" t="s">
        <v>197</v>
      </c>
    </row>
    <row r="26" spans="1:19" ht="75">
      <c r="A26" s="19"/>
      <c r="B26" s="31" t="s">
        <v>202</v>
      </c>
      <c r="C26" s="32" t="s">
        <v>203</v>
      </c>
      <c r="D26" s="33" t="s">
        <v>178</v>
      </c>
      <c r="E26" s="33" t="s">
        <v>197</v>
      </c>
      <c r="F26" s="33" t="s">
        <v>197</v>
      </c>
      <c r="G26" s="33" t="s">
        <v>197</v>
      </c>
      <c r="H26" s="33" t="s">
        <v>197</v>
      </c>
      <c r="I26" s="33" t="s">
        <v>197</v>
      </c>
      <c r="J26" s="33" t="s">
        <v>197</v>
      </c>
      <c r="K26" s="33" t="s">
        <v>197</v>
      </c>
      <c r="L26" s="33" t="s">
        <v>197</v>
      </c>
      <c r="M26" s="33" t="s">
        <v>197</v>
      </c>
      <c r="N26" s="33" t="s">
        <v>197</v>
      </c>
      <c r="O26" s="33" t="s">
        <v>197</v>
      </c>
      <c r="P26" s="33" t="s">
        <v>197</v>
      </c>
      <c r="Q26" s="33" t="s">
        <v>197</v>
      </c>
      <c r="R26" s="33" t="s">
        <v>197</v>
      </c>
      <c r="S26" s="33" t="s">
        <v>197</v>
      </c>
    </row>
    <row r="27" spans="1:19" ht="56.25">
      <c r="A27" s="19"/>
      <c r="B27" s="37" t="s">
        <v>206</v>
      </c>
      <c r="C27" s="38" t="s">
        <v>207</v>
      </c>
      <c r="D27" s="39" t="s">
        <v>178</v>
      </c>
      <c r="E27" s="39" t="s">
        <v>197</v>
      </c>
      <c r="F27" s="39" t="s">
        <v>197</v>
      </c>
      <c r="G27" s="39" t="s">
        <v>197</v>
      </c>
      <c r="H27" s="39" t="s">
        <v>197</v>
      </c>
      <c r="I27" s="39" t="s">
        <v>197</v>
      </c>
      <c r="J27" s="39" t="s">
        <v>197</v>
      </c>
      <c r="K27" s="39" t="s">
        <v>197</v>
      </c>
      <c r="L27" s="39" t="s">
        <v>197</v>
      </c>
      <c r="M27" s="39" t="s">
        <v>197</v>
      </c>
      <c r="N27" s="39" t="s">
        <v>197</v>
      </c>
      <c r="O27" s="39" t="s">
        <v>197</v>
      </c>
      <c r="P27" s="39" t="s">
        <v>197</v>
      </c>
      <c r="Q27" s="39" t="s">
        <v>197</v>
      </c>
      <c r="R27" s="39" t="s">
        <v>197</v>
      </c>
      <c r="S27" s="39" t="s">
        <v>197</v>
      </c>
    </row>
    <row r="28" spans="1:19" ht="75">
      <c r="A28" s="19"/>
      <c r="B28" s="31" t="s">
        <v>208</v>
      </c>
      <c r="C28" s="32" t="s">
        <v>209</v>
      </c>
      <c r="D28" s="33" t="s">
        <v>178</v>
      </c>
      <c r="E28" s="33" t="s">
        <v>197</v>
      </c>
      <c r="F28" s="33" t="s">
        <v>197</v>
      </c>
      <c r="G28" s="33" t="s">
        <v>197</v>
      </c>
      <c r="H28" s="33" t="s">
        <v>197</v>
      </c>
      <c r="I28" s="33" t="s">
        <v>197</v>
      </c>
      <c r="J28" s="33" t="s">
        <v>197</v>
      </c>
      <c r="K28" s="33" t="s">
        <v>197</v>
      </c>
      <c r="L28" s="33" t="s">
        <v>197</v>
      </c>
      <c r="M28" s="33" t="s">
        <v>197</v>
      </c>
      <c r="N28" s="33" t="s">
        <v>197</v>
      </c>
      <c r="O28" s="33" t="s">
        <v>197</v>
      </c>
      <c r="P28" s="33" t="s">
        <v>197</v>
      </c>
      <c r="Q28" s="33" t="s">
        <v>197</v>
      </c>
      <c r="R28" s="33" t="s">
        <v>197</v>
      </c>
      <c r="S28" s="33" t="s">
        <v>197</v>
      </c>
    </row>
    <row r="29" spans="1:19" ht="56.25">
      <c r="A29" s="19"/>
      <c r="B29" s="31" t="s">
        <v>210</v>
      </c>
      <c r="C29" s="32" t="s">
        <v>211</v>
      </c>
      <c r="D29" s="33" t="s">
        <v>178</v>
      </c>
      <c r="E29" s="33" t="s">
        <v>197</v>
      </c>
      <c r="F29" s="33" t="s">
        <v>197</v>
      </c>
      <c r="G29" s="33" t="s">
        <v>197</v>
      </c>
      <c r="H29" s="33" t="s">
        <v>197</v>
      </c>
      <c r="I29" s="33" t="s">
        <v>197</v>
      </c>
      <c r="J29" s="33" t="s">
        <v>197</v>
      </c>
      <c r="K29" s="33" t="s">
        <v>197</v>
      </c>
      <c r="L29" s="33" t="s">
        <v>197</v>
      </c>
      <c r="M29" s="33" t="s">
        <v>197</v>
      </c>
      <c r="N29" s="33" t="s">
        <v>197</v>
      </c>
      <c r="O29" s="33" t="s">
        <v>197</v>
      </c>
      <c r="P29" s="33" t="s">
        <v>197</v>
      </c>
      <c r="Q29" s="33" t="s">
        <v>197</v>
      </c>
      <c r="R29" s="33" t="s">
        <v>197</v>
      </c>
      <c r="S29" s="33" t="s">
        <v>197</v>
      </c>
    </row>
    <row r="30" spans="1:19" ht="56.25">
      <c r="A30" s="19"/>
      <c r="B30" s="37" t="s">
        <v>212</v>
      </c>
      <c r="C30" s="38" t="s">
        <v>213</v>
      </c>
      <c r="D30" s="39" t="s">
        <v>178</v>
      </c>
      <c r="E30" s="39" t="s">
        <v>197</v>
      </c>
      <c r="F30" s="39" t="s">
        <v>197</v>
      </c>
      <c r="G30" s="39" t="s">
        <v>197</v>
      </c>
      <c r="H30" s="39" t="s">
        <v>197</v>
      </c>
      <c r="I30" s="39" t="s">
        <v>197</v>
      </c>
      <c r="J30" s="39" t="s">
        <v>197</v>
      </c>
      <c r="K30" s="39" t="s">
        <v>197</v>
      </c>
      <c r="L30" s="39" t="s">
        <v>197</v>
      </c>
      <c r="M30" s="39" t="s">
        <v>197</v>
      </c>
      <c r="N30" s="39" t="s">
        <v>197</v>
      </c>
      <c r="O30" s="39" t="s">
        <v>197</v>
      </c>
      <c r="P30" s="39" t="s">
        <v>197</v>
      </c>
      <c r="Q30" s="39" t="s">
        <v>197</v>
      </c>
      <c r="R30" s="39" t="s">
        <v>197</v>
      </c>
      <c r="S30" s="39" t="s">
        <v>197</v>
      </c>
    </row>
    <row r="31" spans="1:19" ht="37.5">
      <c r="A31" s="19"/>
      <c r="B31" s="31" t="s">
        <v>214</v>
      </c>
      <c r="C31" s="32" t="s">
        <v>215</v>
      </c>
      <c r="D31" s="33" t="s">
        <v>178</v>
      </c>
      <c r="E31" s="33" t="s">
        <v>197</v>
      </c>
      <c r="F31" s="33" t="s">
        <v>197</v>
      </c>
      <c r="G31" s="33" t="s">
        <v>197</v>
      </c>
      <c r="H31" s="33" t="s">
        <v>197</v>
      </c>
      <c r="I31" s="33" t="s">
        <v>197</v>
      </c>
      <c r="J31" s="33" t="s">
        <v>197</v>
      </c>
      <c r="K31" s="33" t="s">
        <v>197</v>
      </c>
      <c r="L31" s="33" t="s">
        <v>197</v>
      </c>
      <c r="M31" s="33" t="s">
        <v>197</v>
      </c>
      <c r="N31" s="33" t="s">
        <v>197</v>
      </c>
      <c r="O31" s="33" t="s">
        <v>197</v>
      </c>
      <c r="P31" s="33" t="s">
        <v>197</v>
      </c>
      <c r="Q31" s="33" t="s">
        <v>197</v>
      </c>
      <c r="R31" s="33" t="s">
        <v>197</v>
      </c>
      <c r="S31" s="33" t="s">
        <v>197</v>
      </c>
    </row>
    <row r="32" spans="1:19" ht="131.25">
      <c r="A32" s="19"/>
      <c r="B32" s="31" t="s">
        <v>214</v>
      </c>
      <c r="C32" s="32" t="s">
        <v>216</v>
      </c>
      <c r="D32" s="33" t="s">
        <v>178</v>
      </c>
      <c r="E32" s="33" t="s">
        <v>197</v>
      </c>
      <c r="F32" s="33" t="s">
        <v>197</v>
      </c>
      <c r="G32" s="33" t="s">
        <v>197</v>
      </c>
      <c r="H32" s="33" t="s">
        <v>197</v>
      </c>
      <c r="I32" s="33" t="s">
        <v>197</v>
      </c>
      <c r="J32" s="33" t="s">
        <v>197</v>
      </c>
      <c r="K32" s="33" t="s">
        <v>197</v>
      </c>
      <c r="L32" s="33" t="s">
        <v>197</v>
      </c>
      <c r="M32" s="33" t="s">
        <v>197</v>
      </c>
      <c r="N32" s="33" t="s">
        <v>197</v>
      </c>
      <c r="O32" s="33" t="s">
        <v>197</v>
      </c>
      <c r="P32" s="33" t="s">
        <v>197</v>
      </c>
      <c r="Q32" s="33" t="s">
        <v>197</v>
      </c>
      <c r="R32" s="33" t="s">
        <v>197</v>
      </c>
      <c r="S32" s="33" t="s">
        <v>197</v>
      </c>
    </row>
    <row r="33" spans="1:19" ht="112.5">
      <c r="A33" s="19"/>
      <c r="B33" s="31" t="s">
        <v>214</v>
      </c>
      <c r="C33" s="32" t="s">
        <v>217</v>
      </c>
      <c r="D33" s="33" t="s">
        <v>178</v>
      </c>
      <c r="E33" s="33" t="s">
        <v>197</v>
      </c>
      <c r="F33" s="33" t="s">
        <v>197</v>
      </c>
      <c r="G33" s="33" t="s">
        <v>197</v>
      </c>
      <c r="H33" s="33" t="s">
        <v>197</v>
      </c>
      <c r="I33" s="33" t="s">
        <v>197</v>
      </c>
      <c r="J33" s="33" t="s">
        <v>197</v>
      </c>
      <c r="K33" s="33" t="s">
        <v>197</v>
      </c>
      <c r="L33" s="33" t="s">
        <v>197</v>
      </c>
      <c r="M33" s="33" t="s">
        <v>197</v>
      </c>
      <c r="N33" s="33" t="s">
        <v>197</v>
      </c>
      <c r="O33" s="33" t="s">
        <v>197</v>
      </c>
      <c r="P33" s="33" t="s">
        <v>197</v>
      </c>
      <c r="Q33" s="33" t="s">
        <v>197</v>
      </c>
      <c r="R33" s="33" t="s">
        <v>197</v>
      </c>
      <c r="S33" s="33" t="s">
        <v>197</v>
      </c>
    </row>
    <row r="34" spans="1:19" ht="112.5">
      <c r="A34" s="19"/>
      <c r="B34" s="31" t="s">
        <v>214</v>
      </c>
      <c r="C34" s="32" t="s">
        <v>218</v>
      </c>
      <c r="D34" s="33" t="s">
        <v>178</v>
      </c>
      <c r="E34" s="33" t="s">
        <v>197</v>
      </c>
      <c r="F34" s="33" t="s">
        <v>197</v>
      </c>
      <c r="G34" s="33" t="s">
        <v>197</v>
      </c>
      <c r="H34" s="33" t="s">
        <v>197</v>
      </c>
      <c r="I34" s="33" t="s">
        <v>197</v>
      </c>
      <c r="J34" s="33" t="s">
        <v>197</v>
      </c>
      <c r="K34" s="33" t="s">
        <v>197</v>
      </c>
      <c r="L34" s="33" t="s">
        <v>197</v>
      </c>
      <c r="M34" s="33" t="s">
        <v>197</v>
      </c>
      <c r="N34" s="33" t="s">
        <v>197</v>
      </c>
      <c r="O34" s="33" t="s">
        <v>197</v>
      </c>
      <c r="P34" s="33" t="s">
        <v>197</v>
      </c>
      <c r="Q34" s="33" t="s">
        <v>197</v>
      </c>
      <c r="R34" s="33" t="s">
        <v>197</v>
      </c>
      <c r="S34" s="33" t="s">
        <v>197</v>
      </c>
    </row>
    <row r="35" spans="1:19" ht="37.5">
      <c r="A35" s="19"/>
      <c r="B35" s="31" t="s">
        <v>219</v>
      </c>
      <c r="C35" s="32" t="s">
        <v>215</v>
      </c>
      <c r="D35" s="33" t="s">
        <v>178</v>
      </c>
      <c r="E35" s="33" t="s">
        <v>197</v>
      </c>
      <c r="F35" s="33" t="s">
        <v>197</v>
      </c>
      <c r="G35" s="33" t="s">
        <v>197</v>
      </c>
      <c r="H35" s="33" t="s">
        <v>197</v>
      </c>
      <c r="I35" s="33" t="s">
        <v>197</v>
      </c>
      <c r="J35" s="33" t="s">
        <v>197</v>
      </c>
      <c r="K35" s="33" t="s">
        <v>197</v>
      </c>
      <c r="L35" s="33" t="s">
        <v>197</v>
      </c>
      <c r="M35" s="33" t="s">
        <v>197</v>
      </c>
      <c r="N35" s="33" t="s">
        <v>197</v>
      </c>
      <c r="O35" s="33" t="s">
        <v>197</v>
      </c>
      <c r="P35" s="33" t="s">
        <v>197</v>
      </c>
      <c r="Q35" s="33" t="s">
        <v>197</v>
      </c>
      <c r="R35" s="33" t="s">
        <v>197</v>
      </c>
      <c r="S35" s="33" t="s">
        <v>197</v>
      </c>
    </row>
    <row r="36" spans="1:19" ht="131.25">
      <c r="A36" s="19"/>
      <c r="B36" s="31" t="s">
        <v>219</v>
      </c>
      <c r="C36" s="32" t="s">
        <v>216</v>
      </c>
      <c r="D36" s="33" t="s">
        <v>178</v>
      </c>
      <c r="E36" s="33" t="s">
        <v>197</v>
      </c>
      <c r="F36" s="33" t="s">
        <v>197</v>
      </c>
      <c r="G36" s="33" t="s">
        <v>197</v>
      </c>
      <c r="H36" s="33" t="s">
        <v>197</v>
      </c>
      <c r="I36" s="33" t="s">
        <v>197</v>
      </c>
      <c r="J36" s="33" t="s">
        <v>197</v>
      </c>
      <c r="K36" s="33" t="s">
        <v>197</v>
      </c>
      <c r="L36" s="33" t="s">
        <v>197</v>
      </c>
      <c r="M36" s="33" t="s">
        <v>197</v>
      </c>
      <c r="N36" s="33" t="s">
        <v>197</v>
      </c>
      <c r="O36" s="33" t="s">
        <v>197</v>
      </c>
      <c r="P36" s="33" t="s">
        <v>197</v>
      </c>
      <c r="Q36" s="33" t="s">
        <v>197</v>
      </c>
      <c r="R36" s="33" t="s">
        <v>197</v>
      </c>
      <c r="S36" s="33" t="s">
        <v>197</v>
      </c>
    </row>
    <row r="37" spans="1:19" ht="112.5">
      <c r="A37" s="19"/>
      <c r="B37" s="31" t="s">
        <v>219</v>
      </c>
      <c r="C37" s="32" t="s">
        <v>217</v>
      </c>
      <c r="D37" s="33" t="s">
        <v>178</v>
      </c>
      <c r="E37" s="33" t="s">
        <v>197</v>
      </c>
      <c r="F37" s="33" t="s">
        <v>197</v>
      </c>
      <c r="G37" s="33" t="s">
        <v>197</v>
      </c>
      <c r="H37" s="33" t="s">
        <v>197</v>
      </c>
      <c r="I37" s="33" t="s">
        <v>197</v>
      </c>
      <c r="J37" s="33" t="s">
        <v>197</v>
      </c>
      <c r="K37" s="33" t="s">
        <v>197</v>
      </c>
      <c r="L37" s="33" t="s">
        <v>197</v>
      </c>
      <c r="M37" s="33" t="s">
        <v>197</v>
      </c>
      <c r="N37" s="33" t="s">
        <v>197</v>
      </c>
      <c r="O37" s="33" t="s">
        <v>197</v>
      </c>
      <c r="P37" s="33" t="s">
        <v>197</v>
      </c>
      <c r="Q37" s="33" t="s">
        <v>197</v>
      </c>
      <c r="R37" s="33" t="s">
        <v>197</v>
      </c>
      <c r="S37" s="33" t="s">
        <v>197</v>
      </c>
    </row>
    <row r="38" spans="1:19" ht="112.5">
      <c r="A38" s="19"/>
      <c r="B38" s="31" t="s">
        <v>219</v>
      </c>
      <c r="C38" s="32" t="s">
        <v>220</v>
      </c>
      <c r="D38" s="33" t="s">
        <v>178</v>
      </c>
      <c r="E38" s="33" t="s">
        <v>197</v>
      </c>
      <c r="F38" s="33" t="s">
        <v>197</v>
      </c>
      <c r="G38" s="33" t="s">
        <v>197</v>
      </c>
      <c r="H38" s="33" t="s">
        <v>197</v>
      </c>
      <c r="I38" s="33" t="s">
        <v>197</v>
      </c>
      <c r="J38" s="33" t="s">
        <v>197</v>
      </c>
      <c r="K38" s="33" t="s">
        <v>197</v>
      </c>
      <c r="L38" s="33" t="s">
        <v>197</v>
      </c>
      <c r="M38" s="33" t="s">
        <v>197</v>
      </c>
      <c r="N38" s="33" t="s">
        <v>197</v>
      </c>
      <c r="O38" s="33" t="s">
        <v>197</v>
      </c>
      <c r="P38" s="33" t="s">
        <v>197</v>
      </c>
      <c r="Q38" s="33" t="s">
        <v>197</v>
      </c>
      <c r="R38" s="33" t="s">
        <v>197</v>
      </c>
      <c r="S38" s="33" t="s">
        <v>197</v>
      </c>
    </row>
    <row r="39" spans="1:19" ht="112.5">
      <c r="A39" s="19"/>
      <c r="B39" s="37" t="s">
        <v>221</v>
      </c>
      <c r="C39" s="38" t="s">
        <v>222</v>
      </c>
      <c r="D39" s="39" t="s">
        <v>178</v>
      </c>
      <c r="E39" s="39" t="s">
        <v>197</v>
      </c>
      <c r="F39" s="39" t="s">
        <v>197</v>
      </c>
      <c r="G39" s="39" t="s">
        <v>197</v>
      </c>
      <c r="H39" s="39" t="s">
        <v>197</v>
      </c>
      <c r="I39" s="39" t="s">
        <v>197</v>
      </c>
      <c r="J39" s="39" t="s">
        <v>197</v>
      </c>
      <c r="K39" s="39" t="s">
        <v>197</v>
      </c>
      <c r="L39" s="39" t="s">
        <v>197</v>
      </c>
      <c r="M39" s="39" t="s">
        <v>197</v>
      </c>
      <c r="N39" s="39" t="s">
        <v>197</v>
      </c>
      <c r="O39" s="39" t="s">
        <v>197</v>
      </c>
      <c r="P39" s="39" t="s">
        <v>197</v>
      </c>
      <c r="Q39" s="39" t="s">
        <v>197</v>
      </c>
      <c r="R39" s="39" t="s">
        <v>197</v>
      </c>
      <c r="S39" s="39" t="s">
        <v>197</v>
      </c>
    </row>
    <row r="40" spans="1:19" ht="93.75">
      <c r="A40" s="19"/>
      <c r="B40" s="31" t="s">
        <v>223</v>
      </c>
      <c r="C40" s="32" t="s">
        <v>224</v>
      </c>
      <c r="D40" s="33" t="s">
        <v>178</v>
      </c>
      <c r="E40" s="33" t="s">
        <v>197</v>
      </c>
      <c r="F40" s="33" t="s">
        <v>197</v>
      </c>
      <c r="G40" s="33" t="s">
        <v>197</v>
      </c>
      <c r="H40" s="33" t="s">
        <v>197</v>
      </c>
      <c r="I40" s="33" t="s">
        <v>197</v>
      </c>
      <c r="J40" s="33" t="s">
        <v>197</v>
      </c>
      <c r="K40" s="33" t="s">
        <v>197</v>
      </c>
      <c r="L40" s="33" t="s">
        <v>197</v>
      </c>
      <c r="M40" s="33" t="s">
        <v>197</v>
      </c>
      <c r="N40" s="33" t="s">
        <v>197</v>
      </c>
      <c r="O40" s="33" t="s">
        <v>197</v>
      </c>
      <c r="P40" s="33" t="s">
        <v>197</v>
      </c>
      <c r="Q40" s="33" t="s">
        <v>197</v>
      </c>
      <c r="R40" s="33" t="s">
        <v>197</v>
      </c>
      <c r="S40" s="33" t="s">
        <v>197</v>
      </c>
    </row>
    <row r="41" spans="1:19" ht="56.25">
      <c r="A41" s="19"/>
      <c r="B41" s="31" t="s">
        <v>223</v>
      </c>
      <c r="C41" s="32" t="s">
        <v>225</v>
      </c>
      <c r="D41" s="41" t="s">
        <v>226</v>
      </c>
      <c r="E41" s="33"/>
      <c r="F41" s="33" t="s">
        <v>820</v>
      </c>
      <c r="G41" s="33" t="s">
        <v>821</v>
      </c>
      <c r="H41" s="33" t="s">
        <v>197</v>
      </c>
      <c r="I41" s="33" t="s">
        <v>822</v>
      </c>
      <c r="J41" s="33" t="s">
        <v>822</v>
      </c>
      <c r="K41" s="33" t="s">
        <v>822</v>
      </c>
      <c r="L41" s="33" t="s">
        <v>823</v>
      </c>
      <c r="M41" s="33" t="s">
        <v>823</v>
      </c>
      <c r="N41" s="33" t="s">
        <v>824</v>
      </c>
      <c r="O41" s="33" t="s">
        <v>825</v>
      </c>
      <c r="P41" s="33" t="s">
        <v>825</v>
      </c>
      <c r="Q41" s="33" t="s">
        <v>825</v>
      </c>
      <c r="R41" s="33" t="s">
        <v>823</v>
      </c>
      <c r="S41" s="33" t="s">
        <v>825</v>
      </c>
    </row>
    <row r="42" spans="1:19" ht="56.25">
      <c r="A42" s="19"/>
      <c r="B42" s="31" t="s">
        <v>223</v>
      </c>
      <c r="C42" s="32" t="s">
        <v>227</v>
      </c>
      <c r="D42" s="41" t="s">
        <v>228</v>
      </c>
      <c r="E42" s="33"/>
      <c r="F42" s="33" t="s">
        <v>820</v>
      </c>
      <c r="G42" s="33" t="s">
        <v>821</v>
      </c>
      <c r="H42" s="33" t="s">
        <v>197</v>
      </c>
      <c r="I42" s="33" t="s">
        <v>822</v>
      </c>
      <c r="J42" s="33" t="s">
        <v>822</v>
      </c>
      <c r="K42" s="33" t="s">
        <v>822</v>
      </c>
      <c r="L42" s="33" t="s">
        <v>823</v>
      </c>
      <c r="M42" s="33" t="s">
        <v>823</v>
      </c>
      <c r="N42" s="33" t="s">
        <v>824</v>
      </c>
      <c r="O42" s="33" t="s">
        <v>825</v>
      </c>
      <c r="P42" s="33" t="s">
        <v>825</v>
      </c>
      <c r="Q42" s="33" t="s">
        <v>825</v>
      </c>
      <c r="R42" s="33" t="s">
        <v>823</v>
      </c>
      <c r="S42" s="33" t="s">
        <v>825</v>
      </c>
    </row>
    <row r="43" spans="1:19" ht="93.75">
      <c r="A43" s="19"/>
      <c r="B43" s="31" t="s">
        <v>229</v>
      </c>
      <c r="C43" s="32" t="s">
        <v>230</v>
      </c>
      <c r="D43" s="33" t="s">
        <v>178</v>
      </c>
      <c r="E43" s="33" t="s">
        <v>197</v>
      </c>
      <c r="F43" s="33" t="s">
        <v>197</v>
      </c>
      <c r="G43" s="33" t="s">
        <v>197</v>
      </c>
      <c r="H43" s="33" t="s">
        <v>197</v>
      </c>
      <c r="I43" s="33" t="s">
        <v>197</v>
      </c>
      <c r="J43" s="33" t="s">
        <v>197</v>
      </c>
      <c r="K43" s="33" t="s">
        <v>197</v>
      </c>
      <c r="L43" s="33" t="s">
        <v>197</v>
      </c>
      <c r="M43" s="33" t="s">
        <v>197</v>
      </c>
      <c r="N43" s="33" t="s">
        <v>197</v>
      </c>
      <c r="O43" s="33" t="s">
        <v>197</v>
      </c>
      <c r="P43" s="33" t="s">
        <v>197</v>
      </c>
      <c r="Q43" s="33" t="s">
        <v>197</v>
      </c>
      <c r="R43" s="33" t="s">
        <v>197</v>
      </c>
      <c r="S43" s="33" t="s">
        <v>197</v>
      </c>
    </row>
    <row r="44" spans="1:19" ht="49.7" customHeight="1">
      <c r="A44" s="19"/>
      <c r="B44" s="31" t="s">
        <v>229</v>
      </c>
      <c r="C44" s="42" t="s">
        <v>231</v>
      </c>
      <c r="D44" s="41" t="s">
        <v>232</v>
      </c>
      <c r="E44" s="33" t="s">
        <v>826</v>
      </c>
      <c r="F44" s="33" t="s">
        <v>820</v>
      </c>
      <c r="G44" s="33" t="s">
        <v>821</v>
      </c>
      <c r="H44" s="33" t="s">
        <v>197</v>
      </c>
      <c r="I44" s="33" t="s">
        <v>822</v>
      </c>
      <c r="J44" s="33" t="s">
        <v>822</v>
      </c>
      <c r="K44" s="33" t="s">
        <v>822</v>
      </c>
      <c r="L44" s="33" t="s">
        <v>823</v>
      </c>
      <c r="M44" s="33" t="s">
        <v>823</v>
      </c>
      <c r="N44" s="33" t="s">
        <v>827</v>
      </c>
      <c r="O44" s="33" t="s">
        <v>825</v>
      </c>
      <c r="P44" s="33" t="s">
        <v>825</v>
      </c>
      <c r="Q44" s="33" t="s">
        <v>825</v>
      </c>
      <c r="R44" s="33" t="s">
        <v>823</v>
      </c>
      <c r="S44" s="33" t="s">
        <v>823</v>
      </c>
    </row>
    <row r="45" spans="1:19" ht="44.85" customHeight="1">
      <c r="A45" s="19"/>
      <c r="B45" s="31" t="s">
        <v>229</v>
      </c>
      <c r="C45" s="42" t="s">
        <v>233</v>
      </c>
      <c r="D45" s="41" t="s">
        <v>234</v>
      </c>
      <c r="E45" s="33" t="s">
        <v>826</v>
      </c>
      <c r="F45" s="33" t="s">
        <v>820</v>
      </c>
      <c r="G45" s="33" t="s">
        <v>828</v>
      </c>
      <c r="H45" s="33" t="s">
        <v>197</v>
      </c>
      <c r="I45" s="33" t="s">
        <v>822</v>
      </c>
      <c r="J45" s="33" t="s">
        <v>822</v>
      </c>
      <c r="K45" s="33" t="s">
        <v>822</v>
      </c>
      <c r="L45" s="33" t="s">
        <v>823</v>
      </c>
      <c r="M45" s="33" t="s">
        <v>823</v>
      </c>
      <c r="N45" s="33" t="s">
        <v>827</v>
      </c>
      <c r="O45" s="33" t="s">
        <v>825</v>
      </c>
      <c r="P45" s="33" t="s">
        <v>825</v>
      </c>
      <c r="Q45" s="33" t="s">
        <v>825</v>
      </c>
      <c r="R45" s="33" t="s">
        <v>823</v>
      </c>
      <c r="S45" s="33" t="s">
        <v>823</v>
      </c>
    </row>
    <row r="46" spans="1:19" ht="45.95" hidden="1" customHeight="1">
      <c r="A46" s="19"/>
      <c r="B46" s="31" t="s">
        <v>229</v>
      </c>
      <c r="C46" s="396">
        <v>0</v>
      </c>
      <c r="D46" s="41">
        <v>0</v>
      </c>
      <c r="E46" s="33">
        <v>0</v>
      </c>
      <c r="F46" s="33">
        <v>0</v>
      </c>
      <c r="G46" s="33">
        <v>0</v>
      </c>
      <c r="H46" s="33" t="s">
        <v>197</v>
      </c>
      <c r="I46" s="33">
        <v>0</v>
      </c>
      <c r="J46" s="33">
        <v>0</v>
      </c>
      <c r="K46" s="33">
        <v>0</v>
      </c>
      <c r="L46" s="33">
        <v>0</v>
      </c>
      <c r="M46" s="33">
        <v>0</v>
      </c>
      <c r="N46" s="33">
        <v>0</v>
      </c>
      <c r="O46" s="33">
        <v>0</v>
      </c>
      <c r="P46" s="33">
        <v>0</v>
      </c>
      <c r="Q46" s="33">
        <v>0</v>
      </c>
      <c r="R46" s="33" t="s">
        <v>823</v>
      </c>
      <c r="S46" s="33" t="s">
        <v>823</v>
      </c>
    </row>
    <row r="47" spans="1:19" ht="113.1" hidden="1" customHeight="1">
      <c r="A47" s="19"/>
      <c r="B47" s="31" t="s">
        <v>229</v>
      </c>
      <c r="C47" s="43">
        <v>0</v>
      </c>
      <c r="D47" s="41">
        <v>0</v>
      </c>
      <c r="E47" s="33">
        <v>0</v>
      </c>
      <c r="F47" s="33">
        <v>0</v>
      </c>
      <c r="G47" s="33">
        <v>0</v>
      </c>
      <c r="H47" s="33" t="s">
        <v>197</v>
      </c>
      <c r="I47" s="33">
        <v>0</v>
      </c>
      <c r="J47" s="33">
        <v>0</v>
      </c>
      <c r="K47" s="33">
        <v>0</v>
      </c>
      <c r="L47" s="33" t="s">
        <v>823</v>
      </c>
      <c r="M47" s="33" t="s">
        <v>823</v>
      </c>
      <c r="N47" s="33">
        <v>0</v>
      </c>
      <c r="O47" s="33">
        <v>0</v>
      </c>
      <c r="P47" s="33">
        <v>0</v>
      </c>
      <c r="Q47" s="33">
        <v>0</v>
      </c>
      <c r="R47" s="33" t="s">
        <v>823</v>
      </c>
      <c r="S47" s="33" t="s">
        <v>823</v>
      </c>
    </row>
    <row r="48" spans="1:19" ht="56.25">
      <c r="A48" s="19"/>
      <c r="B48" s="23" t="s">
        <v>235</v>
      </c>
      <c r="C48" s="24" t="s">
        <v>236</v>
      </c>
      <c r="D48" s="25" t="s">
        <v>178</v>
      </c>
      <c r="E48" s="25" t="s">
        <v>197</v>
      </c>
      <c r="F48" s="25" t="s">
        <v>197</v>
      </c>
      <c r="G48" s="25" t="s">
        <v>197</v>
      </c>
      <c r="H48" s="25" t="s">
        <v>197</v>
      </c>
      <c r="I48" s="25" t="s">
        <v>197</v>
      </c>
      <c r="J48" s="25" t="s">
        <v>197</v>
      </c>
      <c r="K48" s="25" t="s">
        <v>197</v>
      </c>
      <c r="L48" s="25" t="s">
        <v>197</v>
      </c>
      <c r="M48" s="25" t="s">
        <v>197</v>
      </c>
      <c r="N48" s="25" t="s">
        <v>197</v>
      </c>
      <c r="O48" s="25" t="s">
        <v>197</v>
      </c>
      <c r="P48" s="25" t="s">
        <v>197</v>
      </c>
      <c r="Q48" s="25" t="s">
        <v>197</v>
      </c>
      <c r="R48" s="25" t="s">
        <v>197</v>
      </c>
      <c r="S48" s="25" t="s">
        <v>197</v>
      </c>
    </row>
    <row r="49" spans="1:19" ht="93.75">
      <c r="A49" s="19"/>
      <c r="B49" s="37" t="s">
        <v>237</v>
      </c>
      <c r="C49" s="38" t="s">
        <v>238</v>
      </c>
      <c r="D49" s="39" t="s">
        <v>178</v>
      </c>
      <c r="E49" s="39" t="s">
        <v>197</v>
      </c>
      <c r="F49" s="39" t="s">
        <v>197</v>
      </c>
      <c r="G49" s="39" t="s">
        <v>197</v>
      </c>
      <c r="H49" s="39" t="s">
        <v>197</v>
      </c>
      <c r="I49" s="39" t="s">
        <v>197</v>
      </c>
      <c r="J49" s="39" t="s">
        <v>197</v>
      </c>
      <c r="K49" s="39" t="s">
        <v>197</v>
      </c>
      <c r="L49" s="39" t="s">
        <v>197</v>
      </c>
      <c r="M49" s="39" t="s">
        <v>197</v>
      </c>
      <c r="N49" s="39" t="s">
        <v>197</v>
      </c>
      <c r="O49" s="39" t="s">
        <v>197</v>
      </c>
      <c r="P49" s="39" t="s">
        <v>197</v>
      </c>
      <c r="Q49" s="39" t="s">
        <v>197</v>
      </c>
      <c r="R49" s="39" t="s">
        <v>197</v>
      </c>
      <c r="S49" s="39" t="s">
        <v>197</v>
      </c>
    </row>
    <row r="50" spans="1:19" ht="37.5">
      <c r="A50" s="19"/>
      <c r="B50" s="31" t="s">
        <v>239</v>
      </c>
      <c r="C50" s="32" t="s">
        <v>240</v>
      </c>
      <c r="D50" s="33" t="s">
        <v>178</v>
      </c>
      <c r="E50" s="33" t="s">
        <v>197</v>
      </c>
      <c r="F50" s="33" t="s">
        <v>197</v>
      </c>
      <c r="G50" s="33" t="s">
        <v>197</v>
      </c>
      <c r="H50" s="33" t="s">
        <v>197</v>
      </c>
      <c r="I50" s="33" t="s">
        <v>197</v>
      </c>
      <c r="J50" s="33" t="s">
        <v>197</v>
      </c>
      <c r="K50" s="33" t="s">
        <v>197</v>
      </c>
      <c r="L50" s="33" t="s">
        <v>197</v>
      </c>
      <c r="M50" s="33" t="s">
        <v>197</v>
      </c>
      <c r="N50" s="33" t="s">
        <v>197</v>
      </c>
      <c r="O50" s="33" t="s">
        <v>197</v>
      </c>
      <c r="P50" s="33" t="s">
        <v>197</v>
      </c>
      <c r="Q50" s="33" t="s">
        <v>197</v>
      </c>
      <c r="R50" s="33" t="s">
        <v>197</v>
      </c>
      <c r="S50" s="33" t="s">
        <v>197</v>
      </c>
    </row>
    <row r="51" spans="1:19" ht="75">
      <c r="A51" s="19"/>
      <c r="B51" s="31" t="s">
        <v>241</v>
      </c>
      <c r="C51" s="32" t="s">
        <v>242</v>
      </c>
      <c r="D51" s="33" t="s">
        <v>178</v>
      </c>
      <c r="E51" s="33" t="s">
        <v>197</v>
      </c>
      <c r="F51" s="33" t="s">
        <v>197</v>
      </c>
      <c r="G51" s="33" t="s">
        <v>197</v>
      </c>
      <c r="H51" s="33" t="s">
        <v>197</v>
      </c>
      <c r="I51" s="33" t="s">
        <v>197</v>
      </c>
      <c r="J51" s="33" t="s">
        <v>197</v>
      </c>
      <c r="K51" s="33" t="s">
        <v>197</v>
      </c>
      <c r="L51" s="33" t="s">
        <v>197</v>
      </c>
      <c r="M51" s="33" t="s">
        <v>197</v>
      </c>
      <c r="N51" s="33" t="s">
        <v>197</v>
      </c>
      <c r="O51" s="33" t="s">
        <v>197</v>
      </c>
      <c r="P51" s="33" t="s">
        <v>197</v>
      </c>
      <c r="Q51" s="33" t="s">
        <v>197</v>
      </c>
      <c r="R51" s="33" t="s">
        <v>197</v>
      </c>
      <c r="S51" s="33" t="s">
        <v>197</v>
      </c>
    </row>
    <row r="52" spans="1:19" ht="56.25">
      <c r="A52" s="19"/>
      <c r="B52" s="37" t="s">
        <v>243</v>
      </c>
      <c r="C52" s="38" t="s">
        <v>244</v>
      </c>
      <c r="D52" s="39" t="s">
        <v>178</v>
      </c>
      <c r="E52" s="39" t="s">
        <v>197</v>
      </c>
      <c r="F52" s="39" t="s">
        <v>197</v>
      </c>
      <c r="G52" s="39" t="s">
        <v>197</v>
      </c>
      <c r="H52" s="39" t="s">
        <v>197</v>
      </c>
      <c r="I52" s="39" t="s">
        <v>197</v>
      </c>
      <c r="J52" s="39" t="s">
        <v>197</v>
      </c>
      <c r="K52" s="39" t="s">
        <v>197</v>
      </c>
      <c r="L52" s="39" t="s">
        <v>197</v>
      </c>
      <c r="M52" s="39" t="s">
        <v>197</v>
      </c>
      <c r="N52" s="39" t="s">
        <v>197</v>
      </c>
      <c r="O52" s="39" t="s">
        <v>197</v>
      </c>
      <c r="P52" s="39" t="s">
        <v>197</v>
      </c>
      <c r="Q52" s="39" t="s">
        <v>197</v>
      </c>
      <c r="R52" s="39" t="s">
        <v>197</v>
      </c>
      <c r="S52" s="39" t="s">
        <v>197</v>
      </c>
    </row>
    <row r="53" spans="1:19" ht="37.5">
      <c r="A53" s="19"/>
      <c r="B53" s="31" t="s">
        <v>245</v>
      </c>
      <c r="C53" s="32" t="s">
        <v>246</v>
      </c>
      <c r="D53" s="33" t="s">
        <v>178</v>
      </c>
      <c r="E53" s="33" t="s">
        <v>197</v>
      </c>
      <c r="F53" s="33" t="s">
        <v>197</v>
      </c>
      <c r="G53" s="33" t="s">
        <v>197</v>
      </c>
      <c r="H53" s="33" t="s">
        <v>197</v>
      </c>
      <c r="I53" s="33" t="s">
        <v>197</v>
      </c>
      <c r="J53" s="33" t="s">
        <v>197</v>
      </c>
      <c r="K53" s="33" t="s">
        <v>197</v>
      </c>
      <c r="L53" s="33" t="s">
        <v>197</v>
      </c>
      <c r="M53" s="33" t="s">
        <v>197</v>
      </c>
      <c r="N53" s="33" t="s">
        <v>197</v>
      </c>
      <c r="O53" s="33" t="s">
        <v>197</v>
      </c>
      <c r="P53" s="33" t="s">
        <v>197</v>
      </c>
      <c r="Q53" s="33" t="s">
        <v>197</v>
      </c>
      <c r="R53" s="33" t="s">
        <v>197</v>
      </c>
      <c r="S53" s="33" t="s">
        <v>197</v>
      </c>
    </row>
    <row r="54" spans="1:19" ht="86.25" customHeight="1">
      <c r="A54" s="19"/>
      <c r="B54" s="31" t="s">
        <v>239</v>
      </c>
      <c r="C54" s="32" t="s">
        <v>329</v>
      </c>
      <c r="D54" s="33" t="s">
        <v>330</v>
      </c>
      <c r="E54" s="33" t="s">
        <v>826</v>
      </c>
      <c r="F54" s="33" t="s">
        <v>820</v>
      </c>
      <c r="G54" s="33" t="s">
        <v>1220</v>
      </c>
      <c r="H54" s="33" t="s">
        <v>197</v>
      </c>
      <c r="I54" s="33" t="s">
        <v>822</v>
      </c>
      <c r="J54" s="33" t="s">
        <v>822</v>
      </c>
      <c r="K54" s="33" t="s">
        <v>822</v>
      </c>
      <c r="L54" s="33" t="s">
        <v>823</v>
      </c>
      <c r="M54" s="33" t="s">
        <v>823</v>
      </c>
      <c r="N54" s="33" t="s">
        <v>830</v>
      </c>
      <c r="O54" s="33" t="s">
        <v>825</v>
      </c>
      <c r="P54" s="33" t="s">
        <v>825</v>
      </c>
      <c r="Q54" s="33" t="s">
        <v>825</v>
      </c>
      <c r="R54" s="33" t="s">
        <v>823</v>
      </c>
      <c r="S54" s="33" t="s">
        <v>823</v>
      </c>
    </row>
    <row r="55" spans="1:19" ht="63.75" customHeight="1">
      <c r="A55" s="19"/>
      <c r="B55" s="31" t="s">
        <v>239</v>
      </c>
      <c r="C55" s="32" t="s">
        <v>327</v>
      </c>
      <c r="D55" s="33" t="s">
        <v>328</v>
      </c>
      <c r="E55" s="33" t="s">
        <v>826</v>
      </c>
      <c r="F55" s="33" t="s">
        <v>820</v>
      </c>
      <c r="G55" s="33" t="s">
        <v>831</v>
      </c>
      <c r="H55" s="33" t="s">
        <v>197</v>
      </c>
      <c r="I55" s="33" t="s">
        <v>822</v>
      </c>
      <c r="J55" s="33" t="s">
        <v>822</v>
      </c>
      <c r="K55" s="33" t="s">
        <v>822</v>
      </c>
      <c r="L55" s="33" t="s">
        <v>823</v>
      </c>
      <c r="M55" s="33" t="s">
        <v>823</v>
      </c>
      <c r="N55" s="33" t="s">
        <v>830</v>
      </c>
      <c r="O55" s="33" t="s">
        <v>825</v>
      </c>
      <c r="P55" s="33" t="s">
        <v>825</v>
      </c>
      <c r="Q55" s="33" t="s">
        <v>825</v>
      </c>
      <c r="R55" s="33" t="s">
        <v>823</v>
      </c>
      <c r="S55" s="33" t="s">
        <v>823</v>
      </c>
    </row>
    <row r="56" spans="1:19" ht="56.25">
      <c r="A56" s="19"/>
      <c r="B56" s="31" t="s">
        <v>247</v>
      </c>
      <c r="C56" s="32" t="s">
        <v>248</v>
      </c>
      <c r="D56" s="33" t="s">
        <v>178</v>
      </c>
      <c r="E56" s="33" t="s">
        <v>197</v>
      </c>
      <c r="F56" s="33" t="s">
        <v>197</v>
      </c>
      <c r="G56" s="33" t="s">
        <v>197</v>
      </c>
      <c r="H56" s="33" t="s">
        <v>197</v>
      </c>
      <c r="I56" s="33" t="s">
        <v>197</v>
      </c>
      <c r="J56" s="33" t="s">
        <v>197</v>
      </c>
      <c r="K56" s="33" t="s">
        <v>197</v>
      </c>
      <c r="L56" s="33" t="s">
        <v>197</v>
      </c>
      <c r="M56" s="33" t="s">
        <v>197</v>
      </c>
      <c r="N56" s="33" t="s">
        <v>197</v>
      </c>
      <c r="O56" s="33" t="s">
        <v>197</v>
      </c>
      <c r="P56" s="33" t="s">
        <v>197</v>
      </c>
      <c r="Q56" s="33" t="s">
        <v>197</v>
      </c>
      <c r="R56" s="33" t="s">
        <v>197</v>
      </c>
      <c r="S56" s="33" t="s">
        <v>197</v>
      </c>
    </row>
    <row r="57" spans="1:19" ht="56.25">
      <c r="A57" s="19"/>
      <c r="B57" s="37" t="s">
        <v>249</v>
      </c>
      <c r="C57" s="38" t="s">
        <v>250</v>
      </c>
      <c r="D57" s="39" t="s">
        <v>178</v>
      </c>
      <c r="E57" s="39" t="s">
        <v>197</v>
      </c>
      <c r="F57" s="39" t="s">
        <v>197</v>
      </c>
      <c r="G57" s="39" t="s">
        <v>197</v>
      </c>
      <c r="H57" s="39" t="s">
        <v>197</v>
      </c>
      <c r="I57" s="39" t="s">
        <v>197</v>
      </c>
      <c r="J57" s="39" t="s">
        <v>197</v>
      </c>
      <c r="K57" s="39" t="s">
        <v>197</v>
      </c>
      <c r="L57" s="39" t="s">
        <v>197</v>
      </c>
      <c r="M57" s="39" t="s">
        <v>197</v>
      </c>
      <c r="N57" s="39" t="s">
        <v>197</v>
      </c>
      <c r="O57" s="39" t="s">
        <v>197</v>
      </c>
      <c r="P57" s="39" t="s">
        <v>197</v>
      </c>
      <c r="Q57" s="39" t="s">
        <v>197</v>
      </c>
      <c r="R57" s="39" t="s">
        <v>197</v>
      </c>
      <c r="S57" s="39" t="s">
        <v>197</v>
      </c>
    </row>
    <row r="58" spans="1:19" ht="56.25">
      <c r="A58" s="19"/>
      <c r="B58" s="31" t="s">
        <v>251</v>
      </c>
      <c r="C58" s="32" t="s">
        <v>252</v>
      </c>
      <c r="D58" s="33" t="s">
        <v>178</v>
      </c>
      <c r="E58" s="33" t="s">
        <v>197</v>
      </c>
      <c r="F58" s="33" t="s">
        <v>197</v>
      </c>
      <c r="G58" s="33" t="s">
        <v>197</v>
      </c>
      <c r="H58" s="33" t="s">
        <v>197</v>
      </c>
      <c r="I58" s="33" t="s">
        <v>197</v>
      </c>
      <c r="J58" s="33" t="s">
        <v>197</v>
      </c>
      <c r="K58" s="33" t="s">
        <v>197</v>
      </c>
      <c r="L58" s="33" t="s">
        <v>197</v>
      </c>
      <c r="M58" s="33" t="s">
        <v>197</v>
      </c>
      <c r="N58" s="33" t="s">
        <v>197</v>
      </c>
      <c r="O58" s="33" t="s">
        <v>197</v>
      </c>
      <c r="P58" s="33" t="s">
        <v>197</v>
      </c>
      <c r="Q58" s="33" t="s">
        <v>197</v>
      </c>
      <c r="R58" s="33" t="s">
        <v>197</v>
      </c>
      <c r="S58" s="33" t="s">
        <v>197</v>
      </c>
    </row>
    <row r="59" spans="1:19" ht="37.5">
      <c r="A59" s="19"/>
      <c r="B59" s="31" t="s">
        <v>253</v>
      </c>
      <c r="C59" s="32" t="s">
        <v>254</v>
      </c>
      <c r="D59" s="33" t="s">
        <v>178</v>
      </c>
      <c r="E59" s="33" t="s">
        <v>197</v>
      </c>
      <c r="F59" s="33" t="s">
        <v>197</v>
      </c>
      <c r="G59" s="33" t="s">
        <v>197</v>
      </c>
      <c r="H59" s="33" t="s">
        <v>197</v>
      </c>
      <c r="I59" s="33" t="s">
        <v>197</v>
      </c>
      <c r="J59" s="33" t="s">
        <v>197</v>
      </c>
      <c r="K59" s="33" t="s">
        <v>197</v>
      </c>
      <c r="L59" s="33" t="s">
        <v>197</v>
      </c>
      <c r="M59" s="33" t="s">
        <v>197</v>
      </c>
      <c r="N59" s="33" t="s">
        <v>197</v>
      </c>
      <c r="O59" s="33" t="s">
        <v>197</v>
      </c>
      <c r="P59" s="33" t="s">
        <v>197</v>
      </c>
      <c r="Q59" s="33" t="s">
        <v>197</v>
      </c>
      <c r="R59" s="33" t="s">
        <v>197</v>
      </c>
      <c r="S59" s="33" t="s">
        <v>197</v>
      </c>
    </row>
    <row r="60" spans="1:19" ht="37.5">
      <c r="A60" s="19"/>
      <c r="B60" s="31" t="s">
        <v>255</v>
      </c>
      <c r="C60" s="32" t="s">
        <v>256</v>
      </c>
      <c r="D60" s="33" t="s">
        <v>178</v>
      </c>
      <c r="E60" s="33" t="s">
        <v>197</v>
      </c>
      <c r="F60" s="33" t="s">
        <v>197</v>
      </c>
      <c r="G60" s="33" t="s">
        <v>197</v>
      </c>
      <c r="H60" s="33" t="s">
        <v>197</v>
      </c>
      <c r="I60" s="33" t="s">
        <v>197</v>
      </c>
      <c r="J60" s="33" t="s">
        <v>197</v>
      </c>
      <c r="K60" s="33" t="s">
        <v>197</v>
      </c>
      <c r="L60" s="33" t="s">
        <v>197</v>
      </c>
      <c r="M60" s="33" t="s">
        <v>197</v>
      </c>
      <c r="N60" s="33" t="s">
        <v>197</v>
      </c>
      <c r="O60" s="33" t="s">
        <v>197</v>
      </c>
      <c r="P60" s="33" t="s">
        <v>197</v>
      </c>
      <c r="Q60" s="33" t="s">
        <v>197</v>
      </c>
      <c r="R60" s="33" t="s">
        <v>197</v>
      </c>
      <c r="S60" s="33" t="s">
        <v>197</v>
      </c>
    </row>
    <row r="61" spans="1:19" ht="56.25">
      <c r="A61" s="19"/>
      <c r="B61" s="31" t="s">
        <v>257</v>
      </c>
      <c r="C61" s="32" t="s">
        <v>258</v>
      </c>
      <c r="D61" s="33" t="s">
        <v>178</v>
      </c>
      <c r="E61" s="33" t="s">
        <v>197</v>
      </c>
      <c r="F61" s="33" t="s">
        <v>197</v>
      </c>
      <c r="G61" s="33" t="s">
        <v>197</v>
      </c>
      <c r="H61" s="33" t="s">
        <v>197</v>
      </c>
      <c r="I61" s="33" t="s">
        <v>197</v>
      </c>
      <c r="J61" s="33" t="s">
        <v>197</v>
      </c>
      <c r="K61" s="33" t="s">
        <v>197</v>
      </c>
      <c r="L61" s="33" t="s">
        <v>197</v>
      </c>
      <c r="M61" s="33" t="s">
        <v>197</v>
      </c>
      <c r="N61" s="33" t="s">
        <v>197</v>
      </c>
      <c r="O61" s="33" t="s">
        <v>197</v>
      </c>
      <c r="P61" s="33" t="s">
        <v>197</v>
      </c>
      <c r="Q61" s="33" t="s">
        <v>197</v>
      </c>
      <c r="R61" s="33" t="s">
        <v>197</v>
      </c>
      <c r="S61" s="33" t="s">
        <v>197</v>
      </c>
    </row>
    <row r="62" spans="1:19" ht="75">
      <c r="A62" s="19"/>
      <c r="B62" s="31" t="s">
        <v>259</v>
      </c>
      <c r="C62" s="32" t="s">
        <v>260</v>
      </c>
      <c r="D62" s="33" t="s">
        <v>178</v>
      </c>
      <c r="E62" s="33" t="s">
        <v>197</v>
      </c>
      <c r="F62" s="33" t="s">
        <v>197</v>
      </c>
      <c r="G62" s="33" t="s">
        <v>197</v>
      </c>
      <c r="H62" s="33" t="s">
        <v>197</v>
      </c>
      <c r="I62" s="33" t="s">
        <v>197</v>
      </c>
      <c r="J62" s="33" t="s">
        <v>197</v>
      </c>
      <c r="K62" s="33" t="s">
        <v>197</v>
      </c>
      <c r="L62" s="33" t="s">
        <v>197</v>
      </c>
      <c r="M62" s="33" t="s">
        <v>197</v>
      </c>
      <c r="N62" s="33" t="s">
        <v>197</v>
      </c>
      <c r="O62" s="33" t="s">
        <v>197</v>
      </c>
      <c r="P62" s="33" t="s">
        <v>197</v>
      </c>
      <c r="Q62" s="33" t="s">
        <v>197</v>
      </c>
      <c r="R62" s="33" t="s">
        <v>197</v>
      </c>
      <c r="S62" s="33" t="s">
        <v>197</v>
      </c>
    </row>
    <row r="63" spans="1:19" ht="56.25">
      <c r="A63" s="19"/>
      <c r="B63" s="31" t="s">
        <v>261</v>
      </c>
      <c r="C63" s="32" t="s">
        <v>262</v>
      </c>
      <c r="D63" s="33" t="s">
        <v>178</v>
      </c>
      <c r="E63" s="33" t="s">
        <v>197</v>
      </c>
      <c r="F63" s="33" t="s">
        <v>197</v>
      </c>
      <c r="G63" s="33" t="s">
        <v>197</v>
      </c>
      <c r="H63" s="33" t="s">
        <v>197</v>
      </c>
      <c r="I63" s="33" t="s">
        <v>197</v>
      </c>
      <c r="J63" s="33" t="s">
        <v>197</v>
      </c>
      <c r="K63" s="33" t="s">
        <v>197</v>
      </c>
      <c r="L63" s="33" t="s">
        <v>197</v>
      </c>
      <c r="M63" s="33" t="s">
        <v>197</v>
      </c>
      <c r="N63" s="33" t="s">
        <v>197</v>
      </c>
      <c r="O63" s="33" t="s">
        <v>197</v>
      </c>
      <c r="P63" s="33" t="s">
        <v>197</v>
      </c>
      <c r="Q63" s="33" t="s">
        <v>197</v>
      </c>
      <c r="R63" s="33" t="s">
        <v>197</v>
      </c>
      <c r="S63" s="33" t="s">
        <v>197</v>
      </c>
    </row>
    <row r="64" spans="1:19" ht="56.25">
      <c r="A64" s="19"/>
      <c r="B64" s="31" t="s">
        <v>263</v>
      </c>
      <c r="C64" s="32" t="s">
        <v>264</v>
      </c>
      <c r="D64" s="33" t="s">
        <v>178</v>
      </c>
      <c r="E64" s="33" t="s">
        <v>197</v>
      </c>
      <c r="F64" s="33" t="s">
        <v>197</v>
      </c>
      <c r="G64" s="33" t="s">
        <v>197</v>
      </c>
      <c r="H64" s="33" t="s">
        <v>197</v>
      </c>
      <c r="I64" s="33" t="s">
        <v>197</v>
      </c>
      <c r="J64" s="33" t="s">
        <v>197</v>
      </c>
      <c r="K64" s="33" t="s">
        <v>197</v>
      </c>
      <c r="L64" s="33" t="s">
        <v>197</v>
      </c>
      <c r="M64" s="33" t="s">
        <v>197</v>
      </c>
      <c r="N64" s="33" t="s">
        <v>197</v>
      </c>
      <c r="O64" s="33" t="s">
        <v>197</v>
      </c>
      <c r="P64" s="33" t="s">
        <v>197</v>
      </c>
      <c r="Q64" s="33" t="s">
        <v>197</v>
      </c>
      <c r="R64" s="33" t="s">
        <v>197</v>
      </c>
      <c r="S64" s="33" t="s">
        <v>197</v>
      </c>
    </row>
    <row r="65" spans="1:19" ht="75">
      <c r="A65" s="19"/>
      <c r="B65" s="31" t="s">
        <v>265</v>
      </c>
      <c r="C65" s="32" t="s">
        <v>266</v>
      </c>
      <c r="D65" s="33" t="s">
        <v>178</v>
      </c>
      <c r="E65" s="33" t="s">
        <v>197</v>
      </c>
      <c r="F65" s="33" t="s">
        <v>197</v>
      </c>
      <c r="G65" s="33" t="s">
        <v>197</v>
      </c>
      <c r="H65" s="33" t="s">
        <v>197</v>
      </c>
      <c r="I65" s="33" t="s">
        <v>197</v>
      </c>
      <c r="J65" s="33" t="s">
        <v>197</v>
      </c>
      <c r="K65" s="33" t="s">
        <v>197</v>
      </c>
      <c r="L65" s="33" t="s">
        <v>197</v>
      </c>
      <c r="M65" s="33" t="s">
        <v>197</v>
      </c>
      <c r="N65" s="33" t="s">
        <v>197</v>
      </c>
      <c r="O65" s="33" t="s">
        <v>197</v>
      </c>
      <c r="P65" s="33" t="s">
        <v>197</v>
      </c>
      <c r="Q65" s="33" t="s">
        <v>197</v>
      </c>
      <c r="R65" s="33" t="s">
        <v>197</v>
      </c>
      <c r="S65" s="33" t="s">
        <v>197</v>
      </c>
    </row>
    <row r="66" spans="1:19" ht="75">
      <c r="A66" s="19"/>
      <c r="B66" s="37" t="s">
        <v>267</v>
      </c>
      <c r="C66" s="38" t="s">
        <v>268</v>
      </c>
      <c r="D66" s="39" t="s">
        <v>178</v>
      </c>
      <c r="E66" s="39" t="s">
        <v>197</v>
      </c>
      <c r="F66" s="39" t="s">
        <v>197</v>
      </c>
      <c r="G66" s="39" t="s">
        <v>197</v>
      </c>
      <c r="H66" s="39" t="s">
        <v>197</v>
      </c>
      <c r="I66" s="39" t="s">
        <v>197</v>
      </c>
      <c r="J66" s="39" t="s">
        <v>197</v>
      </c>
      <c r="K66" s="39" t="s">
        <v>197</v>
      </c>
      <c r="L66" s="39" t="s">
        <v>197</v>
      </c>
      <c r="M66" s="39" t="s">
        <v>197</v>
      </c>
      <c r="N66" s="39" t="s">
        <v>197</v>
      </c>
      <c r="O66" s="39" t="s">
        <v>197</v>
      </c>
      <c r="P66" s="39" t="s">
        <v>197</v>
      </c>
      <c r="Q66" s="39" t="s">
        <v>197</v>
      </c>
      <c r="R66" s="39" t="s">
        <v>197</v>
      </c>
      <c r="S66" s="39" t="s">
        <v>197</v>
      </c>
    </row>
    <row r="67" spans="1:19" ht="37.5">
      <c r="A67" s="19"/>
      <c r="B67" s="31" t="s">
        <v>269</v>
      </c>
      <c r="C67" s="32" t="s">
        <v>270</v>
      </c>
      <c r="D67" s="33" t="s">
        <v>178</v>
      </c>
      <c r="E67" s="33" t="s">
        <v>197</v>
      </c>
      <c r="F67" s="33" t="s">
        <v>197</v>
      </c>
      <c r="G67" s="33" t="s">
        <v>197</v>
      </c>
      <c r="H67" s="33" t="s">
        <v>197</v>
      </c>
      <c r="I67" s="33" t="s">
        <v>197</v>
      </c>
      <c r="J67" s="33" t="s">
        <v>197</v>
      </c>
      <c r="K67" s="33" t="s">
        <v>197</v>
      </c>
      <c r="L67" s="33" t="s">
        <v>197</v>
      </c>
      <c r="M67" s="33" t="s">
        <v>197</v>
      </c>
      <c r="N67" s="33" t="s">
        <v>197</v>
      </c>
      <c r="O67" s="33" t="s">
        <v>197</v>
      </c>
      <c r="P67" s="33" t="s">
        <v>197</v>
      </c>
      <c r="Q67" s="33" t="s">
        <v>197</v>
      </c>
      <c r="R67" s="33" t="s">
        <v>197</v>
      </c>
      <c r="S67" s="33" t="s">
        <v>197</v>
      </c>
    </row>
    <row r="68" spans="1:19" ht="75">
      <c r="A68" s="19"/>
      <c r="B68" s="31" t="s">
        <v>269</v>
      </c>
      <c r="C68" s="32" t="s">
        <v>271</v>
      </c>
      <c r="D68" s="41" t="s">
        <v>272</v>
      </c>
      <c r="E68" s="33" t="s">
        <v>826</v>
      </c>
      <c r="F68" s="33" t="s">
        <v>820</v>
      </c>
      <c r="G68" s="33" t="s">
        <v>829</v>
      </c>
      <c r="H68" s="33" t="s">
        <v>197</v>
      </c>
      <c r="I68" s="33" t="s">
        <v>823</v>
      </c>
      <c r="J68" s="33" t="s">
        <v>823</v>
      </c>
      <c r="K68" s="33" t="s">
        <v>823</v>
      </c>
      <c r="L68" s="33" t="s">
        <v>823</v>
      </c>
      <c r="M68" s="33" t="s">
        <v>823</v>
      </c>
      <c r="N68" s="33" t="s">
        <v>830</v>
      </c>
      <c r="O68" s="33" t="s">
        <v>825</v>
      </c>
      <c r="P68" s="33" t="s">
        <v>825</v>
      </c>
      <c r="Q68" s="33" t="s">
        <v>825</v>
      </c>
      <c r="R68" s="33" t="s">
        <v>825</v>
      </c>
      <c r="S68" s="33" t="s">
        <v>825</v>
      </c>
    </row>
    <row r="69" spans="1:19" ht="75">
      <c r="A69" s="19"/>
      <c r="B69" s="31" t="s">
        <v>269</v>
      </c>
      <c r="C69" s="32" t="s">
        <v>273</v>
      </c>
      <c r="D69" s="41" t="s">
        <v>274</v>
      </c>
      <c r="E69" s="33" t="s">
        <v>826</v>
      </c>
      <c r="F69" s="33" t="s">
        <v>820</v>
      </c>
      <c r="G69" s="33" t="s">
        <v>832</v>
      </c>
      <c r="H69" s="33" t="s">
        <v>197</v>
      </c>
      <c r="I69" s="33" t="s">
        <v>823</v>
      </c>
      <c r="J69" s="33" t="s">
        <v>823</v>
      </c>
      <c r="K69" s="33" t="s">
        <v>823</v>
      </c>
      <c r="L69" s="33" t="s">
        <v>823</v>
      </c>
      <c r="M69" s="33" t="s">
        <v>823</v>
      </c>
      <c r="N69" s="33" t="s">
        <v>830</v>
      </c>
      <c r="O69" s="33" t="s">
        <v>825</v>
      </c>
      <c r="P69" s="33" t="s">
        <v>825</v>
      </c>
      <c r="Q69" s="33" t="s">
        <v>825</v>
      </c>
      <c r="R69" s="33" t="s">
        <v>825</v>
      </c>
      <c r="S69" s="33" t="s">
        <v>825</v>
      </c>
    </row>
    <row r="70" spans="1:19" ht="93.75">
      <c r="A70" s="19"/>
      <c r="B70" s="31" t="s">
        <v>269</v>
      </c>
      <c r="C70" s="32" t="s">
        <v>275</v>
      </c>
      <c r="D70" s="41" t="s">
        <v>276</v>
      </c>
      <c r="E70" s="33" t="s">
        <v>826</v>
      </c>
      <c r="F70" s="33" t="s">
        <v>820</v>
      </c>
      <c r="G70" s="33" t="s">
        <v>833</v>
      </c>
      <c r="H70" s="33" t="s">
        <v>197</v>
      </c>
      <c r="I70" s="33" t="s">
        <v>823</v>
      </c>
      <c r="J70" s="33" t="s">
        <v>823</v>
      </c>
      <c r="K70" s="33" t="s">
        <v>823</v>
      </c>
      <c r="L70" s="33" t="s">
        <v>823</v>
      </c>
      <c r="M70" s="33" t="s">
        <v>823</v>
      </c>
      <c r="N70" s="33" t="s">
        <v>830</v>
      </c>
      <c r="O70" s="33" t="s">
        <v>825</v>
      </c>
      <c r="P70" s="33" t="s">
        <v>825</v>
      </c>
      <c r="Q70" s="33" t="s">
        <v>825</v>
      </c>
      <c r="R70" s="33" t="s">
        <v>825</v>
      </c>
      <c r="S70" s="33" t="s">
        <v>825</v>
      </c>
    </row>
    <row r="71" spans="1:19" ht="93.75">
      <c r="A71" s="19"/>
      <c r="B71" s="31" t="s">
        <v>269</v>
      </c>
      <c r="C71" s="32" t="s">
        <v>277</v>
      </c>
      <c r="D71" s="41" t="s">
        <v>278</v>
      </c>
      <c r="E71" s="33" t="s">
        <v>826</v>
      </c>
      <c r="F71" s="33" t="s">
        <v>820</v>
      </c>
      <c r="G71" s="33" t="s">
        <v>834</v>
      </c>
      <c r="H71" s="33" t="s">
        <v>197</v>
      </c>
      <c r="I71" s="33" t="s">
        <v>823</v>
      </c>
      <c r="J71" s="33" t="s">
        <v>823</v>
      </c>
      <c r="K71" s="33" t="s">
        <v>823</v>
      </c>
      <c r="L71" s="33" t="s">
        <v>823</v>
      </c>
      <c r="M71" s="33" t="s">
        <v>823</v>
      </c>
      <c r="N71" s="33" t="s">
        <v>830</v>
      </c>
      <c r="O71" s="33" t="s">
        <v>825</v>
      </c>
      <c r="P71" s="33" t="s">
        <v>825</v>
      </c>
      <c r="Q71" s="33" t="s">
        <v>825</v>
      </c>
      <c r="R71" s="33" t="s">
        <v>825</v>
      </c>
      <c r="S71" s="33" t="s">
        <v>825</v>
      </c>
    </row>
    <row r="72" spans="1:19" ht="93.75">
      <c r="A72" s="19"/>
      <c r="B72" s="31" t="s">
        <v>269</v>
      </c>
      <c r="C72" s="32" t="s">
        <v>279</v>
      </c>
      <c r="D72" s="41" t="s">
        <v>280</v>
      </c>
      <c r="E72" s="33" t="s">
        <v>826</v>
      </c>
      <c r="F72" s="33" t="s">
        <v>820</v>
      </c>
      <c r="G72" s="33" t="s">
        <v>835</v>
      </c>
      <c r="H72" s="33" t="s">
        <v>197</v>
      </c>
      <c r="I72" s="33" t="s">
        <v>823</v>
      </c>
      <c r="J72" s="33" t="s">
        <v>823</v>
      </c>
      <c r="K72" s="33" t="s">
        <v>823</v>
      </c>
      <c r="L72" s="33" t="s">
        <v>823</v>
      </c>
      <c r="M72" s="33" t="s">
        <v>823</v>
      </c>
      <c r="N72" s="33" t="s">
        <v>830</v>
      </c>
      <c r="O72" s="33" t="s">
        <v>825</v>
      </c>
      <c r="P72" s="33" t="s">
        <v>825</v>
      </c>
      <c r="Q72" s="33" t="s">
        <v>825</v>
      </c>
      <c r="R72" s="33" t="s">
        <v>825</v>
      </c>
      <c r="S72" s="33" t="s">
        <v>825</v>
      </c>
    </row>
    <row r="73" spans="1:19" ht="75">
      <c r="A73" s="19"/>
      <c r="B73" s="31" t="s">
        <v>269</v>
      </c>
      <c r="C73" s="32" t="s">
        <v>281</v>
      </c>
      <c r="D73" s="41" t="s">
        <v>282</v>
      </c>
      <c r="E73" s="33" t="s">
        <v>826</v>
      </c>
      <c r="F73" s="33" t="s">
        <v>820</v>
      </c>
      <c r="G73" s="33" t="s">
        <v>836</v>
      </c>
      <c r="H73" s="33" t="s">
        <v>197</v>
      </c>
      <c r="I73" s="33" t="s">
        <v>823</v>
      </c>
      <c r="J73" s="33" t="s">
        <v>823</v>
      </c>
      <c r="K73" s="33" t="s">
        <v>823</v>
      </c>
      <c r="L73" s="33" t="s">
        <v>823</v>
      </c>
      <c r="M73" s="33" t="s">
        <v>823</v>
      </c>
      <c r="N73" s="33" t="s">
        <v>830</v>
      </c>
      <c r="O73" s="33" t="s">
        <v>825</v>
      </c>
      <c r="P73" s="33" t="s">
        <v>825</v>
      </c>
      <c r="Q73" s="33" t="s">
        <v>825</v>
      </c>
      <c r="R73" s="33" t="s">
        <v>825</v>
      </c>
      <c r="S73" s="33" t="s">
        <v>825</v>
      </c>
    </row>
    <row r="74" spans="1:19" ht="56.25">
      <c r="A74" s="19"/>
      <c r="B74" s="31" t="s">
        <v>283</v>
      </c>
      <c r="C74" s="32" t="s">
        <v>284</v>
      </c>
      <c r="D74" s="33" t="s">
        <v>178</v>
      </c>
      <c r="E74" s="33" t="s">
        <v>197</v>
      </c>
      <c r="F74" s="33" t="s">
        <v>197</v>
      </c>
      <c r="G74" s="33" t="s">
        <v>197</v>
      </c>
      <c r="H74" s="33" t="s">
        <v>197</v>
      </c>
      <c r="I74" s="33" t="s">
        <v>197</v>
      </c>
      <c r="J74" s="33" t="s">
        <v>197</v>
      </c>
      <c r="K74" s="33" t="s">
        <v>197</v>
      </c>
      <c r="L74" s="33" t="s">
        <v>197</v>
      </c>
      <c r="M74" s="33" t="s">
        <v>197</v>
      </c>
      <c r="N74" s="33" t="s">
        <v>197</v>
      </c>
      <c r="O74" s="33" t="s">
        <v>197</v>
      </c>
      <c r="P74" s="33" t="s">
        <v>197</v>
      </c>
      <c r="Q74" s="33" t="s">
        <v>197</v>
      </c>
      <c r="R74" s="33" t="s">
        <v>197</v>
      </c>
      <c r="S74" s="33" t="s">
        <v>197</v>
      </c>
    </row>
    <row r="75" spans="1:19" ht="75">
      <c r="A75" s="19"/>
      <c r="B75" s="23" t="s">
        <v>285</v>
      </c>
      <c r="C75" s="24" t="s">
        <v>286</v>
      </c>
      <c r="D75" s="25" t="s">
        <v>178</v>
      </c>
      <c r="E75" s="25" t="s">
        <v>197</v>
      </c>
      <c r="F75" s="25" t="s">
        <v>197</v>
      </c>
      <c r="G75" s="25" t="s">
        <v>197</v>
      </c>
      <c r="H75" s="25" t="s">
        <v>197</v>
      </c>
      <c r="I75" s="25" t="s">
        <v>197</v>
      </c>
      <c r="J75" s="25" t="s">
        <v>197</v>
      </c>
      <c r="K75" s="25" t="s">
        <v>197</v>
      </c>
      <c r="L75" s="25" t="s">
        <v>197</v>
      </c>
      <c r="M75" s="25" t="s">
        <v>197</v>
      </c>
      <c r="N75" s="25" t="s">
        <v>197</v>
      </c>
      <c r="O75" s="25" t="s">
        <v>197</v>
      </c>
      <c r="P75" s="25" t="s">
        <v>197</v>
      </c>
      <c r="Q75" s="25" t="s">
        <v>197</v>
      </c>
      <c r="R75" s="25" t="s">
        <v>197</v>
      </c>
      <c r="S75" s="25" t="s">
        <v>197</v>
      </c>
    </row>
    <row r="76" spans="1:19" ht="75">
      <c r="A76" s="19"/>
      <c r="B76" s="37" t="s">
        <v>287</v>
      </c>
      <c r="C76" s="38" t="s">
        <v>288</v>
      </c>
      <c r="D76" s="39" t="s">
        <v>178</v>
      </c>
      <c r="E76" s="39" t="s">
        <v>197</v>
      </c>
      <c r="F76" s="39" t="s">
        <v>197</v>
      </c>
      <c r="G76" s="39" t="s">
        <v>197</v>
      </c>
      <c r="H76" s="39" t="s">
        <v>197</v>
      </c>
      <c r="I76" s="39" t="s">
        <v>197</v>
      </c>
      <c r="J76" s="39" t="s">
        <v>197</v>
      </c>
      <c r="K76" s="39" t="s">
        <v>197</v>
      </c>
      <c r="L76" s="39" t="s">
        <v>197</v>
      </c>
      <c r="M76" s="39" t="s">
        <v>197</v>
      </c>
      <c r="N76" s="39" t="s">
        <v>197</v>
      </c>
      <c r="O76" s="39" t="s">
        <v>197</v>
      </c>
      <c r="P76" s="39" t="s">
        <v>197</v>
      </c>
      <c r="Q76" s="39" t="s">
        <v>197</v>
      </c>
      <c r="R76" s="39" t="s">
        <v>197</v>
      </c>
      <c r="S76" s="39" t="s">
        <v>197</v>
      </c>
    </row>
    <row r="77" spans="1:19" ht="75">
      <c r="A77" s="19"/>
      <c r="B77" s="37" t="s">
        <v>289</v>
      </c>
      <c r="C77" s="38" t="s">
        <v>290</v>
      </c>
      <c r="D77" s="39" t="s">
        <v>178</v>
      </c>
      <c r="E77" s="39" t="s">
        <v>197</v>
      </c>
      <c r="F77" s="39" t="s">
        <v>197</v>
      </c>
      <c r="G77" s="39" t="s">
        <v>197</v>
      </c>
      <c r="H77" s="39" t="s">
        <v>197</v>
      </c>
      <c r="I77" s="39" t="s">
        <v>197</v>
      </c>
      <c r="J77" s="39" t="s">
        <v>197</v>
      </c>
      <c r="K77" s="39" t="s">
        <v>197</v>
      </c>
      <c r="L77" s="39" t="s">
        <v>197</v>
      </c>
      <c r="M77" s="39" t="s">
        <v>197</v>
      </c>
      <c r="N77" s="39" t="s">
        <v>197</v>
      </c>
      <c r="O77" s="39" t="s">
        <v>197</v>
      </c>
      <c r="P77" s="39" t="s">
        <v>197</v>
      </c>
      <c r="Q77" s="39" t="s">
        <v>197</v>
      </c>
      <c r="R77" s="39" t="s">
        <v>197</v>
      </c>
      <c r="S77" s="39" t="s">
        <v>197</v>
      </c>
    </row>
    <row r="78" spans="1:19" ht="150">
      <c r="A78" s="23" t="s">
        <v>183</v>
      </c>
      <c r="B78" s="31" t="s">
        <v>289</v>
      </c>
      <c r="C78" s="40" t="s">
        <v>291</v>
      </c>
      <c r="D78" s="33" t="s">
        <v>292</v>
      </c>
      <c r="E78" s="33" t="s">
        <v>826</v>
      </c>
      <c r="F78" s="235" t="s">
        <v>820</v>
      </c>
      <c r="G78" s="33" t="s">
        <v>836</v>
      </c>
      <c r="H78" s="206" t="s">
        <v>197</v>
      </c>
      <c r="I78" s="76" t="s">
        <v>822</v>
      </c>
      <c r="J78" s="76" t="s">
        <v>822</v>
      </c>
      <c r="K78" s="76" t="s">
        <v>822</v>
      </c>
      <c r="L78" s="76" t="s">
        <v>823</v>
      </c>
      <c r="M78" s="76" t="s">
        <v>823</v>
      </c>
      <c r="N78" s="76" t="s">
        <v>827</v>
      </c>
      <c r="O78" s="76" t="s">
        <v>837</v>
      </c>
      <c r="P78" s="76" t="s">
        <v>822</v>
      </c>
      <c r="Q78" s="76" t="s">
        <v>823</v>
      </c>
      <c r="R78" s="76" t="s">
        <v>823</v>
      </c>
      <c r="S78" s="76" t="s">
        <v>823</v>
      </c>
    </row>
    <row r="79" spans="1:19" ht="112.5">
      <c r="A79" s="23" t="s">
        <v>183</v>
      </c>
      <c r="B79" s="46" t="s">
        <v>289</v>
      </c>
      <c r="C79" s="40" t="s">
        <v>293</v>
      </c>
      <c r="D79" s="33" t="s">
        <v>294</v>
      </c>
      <c r="E79" s="33" t="s">
        <v>826</v>
      </c>
      <c r="F79" s="235" t="s">
        <v>820</v>
      </c>
      <c r="G79" s="33" t="s">
        <v>838</v>
      </c>
      <c r="H79" s="206" t="s">
        <v>197</v>
      </c>
      <c r="I79" s="76" t="s">
        <v>822</v>
      </c>
      <c r="J79" s="76" t="s">
        <v>822</v>
      </c>
      <c r="K79" s="76" t="s">
        <v>822</v>
      </c>
      <c r="L79" s="76" t="s">
        <v>837</v>
      </c>
      <c r="M79" s="76" t="s">
        <v>822</v>
      </c>
      <c r="N79" s="236" t="s">
        <v>839</v>
      </c>
      <c r="O79" s="76" t="s">
        <v>837</v>
      </c>
      <c r="P79" s="76" t="s">
        <v>822</v>
      </c>
      <c r="Q79" s="76" t="s">
        <v>837</v>
      </c>
      <c r="R79" s="76" t="s">
        <v>823</v>
      </c>
      <c r="S79" s="76" t="s">
        <v>823</v>
      </c>
    </row>
    <row r="80" spans="1:19" ht="300">
      <c r="A80" s="23" t="s">
        <v>183</v>
      </c>
      <c r="B80" s="46" t="s">
        <v>289</v>
      </c>
      <c r="C80" s="40" t="s">
        <v>295</v>
      </c>
      <c r="D80" s="33" t="s">
        <v>296</v>
      </c>
      <c r="E80" s="33" t="s">
        <v>826</v>
      </c>
      <c r="F80" s="235" t="s">
        <v>820</v>
      </c>
      <c r="G80" s="33" t="s">
        <v>838</v>
      </c>
      <c r="H80" s="206" t="s">
        <v>197</v>
      </c>
      <c r="I80" s="76" t="s">
        <v>822</v>
      </c>
      <c r="J80" s="76" t="s">
        <v>822</v>
      </c>
      <c r="K80" s="76" t="s">
        <v>822</v>
      </c>
      <c r="L80" s="76" t="s">
        <v>823</v>
      </c>
      <c r="M80" s="76" t="s">
        <v>823</v>
      </c>
      <c r="N80" s="236" t="s">
        <v>839</v>
      </c>
      <c r="O80" s="76" t="s">
        <v>837</v>
      </c>
      <c r="P80" s="76" t="s">
        <v>823</v>
      </c>
      <c r="Q80" s="76" t="s">
        <v>823</v>
      </c>
      <c r="R80" s="76" t="s">
        <v>823</v>
      </c>
      <c r="S80" s="76" t="s">
        <v>823</v>
      </c>
    </row>
    <row r="81" spans="1:19" ht="300">
      <c r="A81" s="23" t="s">
        <v>183</v>
      </c>
      <c r="B81" s="46" t="s">
        <v>289</v>
      </c>
      <c r="C81" s="40" t="s">
        <v>297</v>
      </c>
      <c r="D81" s="33" t="s">
        <v>298</v>
      </c>
      <c r="E81" s="33" t="s">
        <v>826</v>
      </c>
      <c r="F81" s="235" t="s">
        <v>820</v>
      </c>
      <c r="G81" s="33" t="s">
        <v>838</v>
      </c>
      <c r="H81" s="206" t="s">
        <v>197</v>
      </c>
      <c r="I81" s="76" t="s">
        <v>822</v>
      </c>
      <c r="J81" s="76" t="s">
        <v>822</v>
      </c>
      <c r="K81" s="76" t="s">
        <v>822</v>
      </c>
      <c r="L81" s="76" t="s">
        <v>823</v>
      </c>
      <c r="M81" s="76" t="s">
        <v>823</v>
      </c>
      <c r="N81" s="236" t="s">
        <v>839</v>
      </c>
      <c r="O81" s="76" t="s">
        <v>837</v>
      </c>
      <c r="P81" s="76" t="s">
        <v>823</v>
      </c>
      <c r="Q81" s="76" t="s">
        <v>823</v>
      </c>
      <c r="R81" s="76" t="s">
        <v>823</v>
      </c>
      <c r="S81" s="76" t="s">
        <v>823</v>
      </c>
    </row>
    <row r="82" spans="1:19" ht="131.25">
      <c r="A82" s="23" t="s">
        <v>183</v>
      </c>
      <c r="B82" s="46" t="s">
        <v>289</v>
      </c>
      <c r="C82" s="40" t="s">
        <v>299</v>
      </c>
      <c r="D82" s="33" t="s">
        <v>300</v>
      </c>
      <c r="E82" s="33" t="s">
        <v>826</v>
      </c>
      <c r="F82" s="235" t="s">
        <v>820</v>
      </c>
      <c r="G82" s="33" t="s">
        <v>838</v>
      </c>
      <c r="H82" s="206" t="s">
        <v>197</v>
      </c>
      <c r="I82" s="76" t="s">
        <v>822</v>
      </c>
      <c r="J82" s="76" t="s">
        <v>822</v>
      </c>
      <c r="K82" s="76" t="s">
        <v>822</v>
      </c>
      <c r="L82" s="76" t="s">
        <v>837</v>
      </c>
      <c r="M82" s="76" t="s">
        <v>822</v>
      </c>
      <c r="N82" s="236" t="s">
        <v>839</v>
      </c>
      <c r="O82" s="76" t="s">
        <v>837</v>
      </c>
      <c r="P82" s="76" t="s">
        <v>822</v>
      </c>
      <c r="Q82" s="76" t="s">
        <v>837</v>
      </c>
      <c r="R82" s="76" t="s">
        <v>823</v>
      </c>
      <c r="S82" s="76" t="s">
        <v>823</v>
      </c>
    </row>
    <row r="83" spans="1:19" ht="318.75">
      <c r="A83" s="23" t="s">
        <v>183</v>
      </c>
      <c r="B83" s="46" t="s">
        <v>289</v>
      </c>
      <c r="C83" s="40" t="s">
        <v>301</v>
      </c>
      <c r="D83" s="33" t="s">
        <v>302</v>
      </c>
      <c r="E83" s="33" t="s">
        <v>826</v>
      </c>
      <c r="F83" s="235" t="s">
        <v>820</v>
      </c>
      <c r="G83" s="33" t="s">
        <v>838</v>
      </c>
      <c r="H83" s="206" t="s">
        <v>197</v>
      </c>
      <c r="I83" s="76" t="s">
        <v>822</v>
      </c>
      <c r="J83" s="76" t="s">
        <v>822</v>
      </c>
      <c r="K83" s="76" t="s">
        <v>822</v>
      </c>
      <c r="L83" s="76" t="s">
        <v>823</v>
      </c>
      <c r="M83" s="76" t="s">
        <v>823</v>
      </c>
      <c r="N83" s="236" t="s">
        <v>839</v>
      </c>
      <c r="O83" s="76" t="s">
        <v>837</v>
      </c>
      <c r="P83" s="76" t="s">
        <v>823</v>
      </c>
      <c r="Q83" s="76" t="s">
        <v>823</v>
      </c>
      <c r="R83" s="76" t="s">
        <v>823</v>
      </c>
      <c r="S83" s="76" t="s">
        <v>823</v>
      </c>
    </row>
    <row r="84" spans="1:19" ht="75">
      <c r="A84" s="23" t="s">
        <v>183</v>
      </c>
      <c r="B84" s="31" t="s">
        <v>289</v>
      </c>
      <c r="C84" s="40" t="s">
        <v>303</v>
      </c>
      <c r="D84" s="33" t="s">
        <v>304</v>
      </c>
      <c r="E84" s="33" t="s">
        <v>826</v>
      </c>
      <c r="F84" s="235" t="s">
        <v>820</v>
      </c>
      <c r="G84" s="33" t="s">
        <v>840</v>
      </c>
      <c r="H84" s="206" t="s">
        <v>197</v>
      </c>
      <c r="I84" s="76" t="s">
        <v>822</v>
      </c>
      <c r="J84" s="76" t="s">
        <v>822</v>
      </c>
      <c r="K84" s="76" t="s">
        <v>822</v>
      </c>
      <c r="L84" s="76" t="s">
        <v>837</v>
      </c>
      <c r="M84" s="76" t="s">
        <v>822</v>
      </c>
      <c r="N84" s="236" t="s">
        <v>839</v>
      </c>
      <c r="O84" s="76" t="s">
        <v>837</v>
      </c>
      <c r="P84" s="76" t="s">
        <v>822</v>
      </c>
      <c r="Q84" s="76" t="s">
        <v>823</v>
      </c>
      <c r="R84" s="76" t="s">
        <v>823</v>
      </c>
      <c r="S84" s="76" t="s">
        <v>823</v>
      </c>
    </row>
    <row r="85" spans="1:19" ht="112.5">
      <c r="A85" s="23" t="s">
        <v>183</v>
      </c>
      <c r="B85" s="31" t="s">
        <v>289</v>
      </c>
      <c r="C85" s="40" t="s">
        <v>305</v>
      </c>
      <c r="D85" s="33" t="s">
        <v>306</v>
      </c>
      <c r="E85" s="33" t="s">
        <v>826</v>
      </c>
      <c r="F85" s="235" t="s">
        <v>820</v>
      </c>
      <c r="G85" s="33" t="s">
        <v>841</v>
      </c>
      <c r="H85" s="206" t="s">
        <v>197</v>
      </c>
      <c r="I85" s="76" t="s">
        <v>822</v>
      </c>
      <c r="J85" s="76" t="s">
        <v>822</v>
      </c>
      <c r="K85" s="76" t="s">
        <v>822</v>
      </c>
      <c r="L85" s="76" t="s">
        <v>823</v>
      </c>
      <c r="M85" s="76" t="s">
        <v>823</v>
      </c>
      <c r="N85" s="236" t="s">
        <v>839</v>
      </c>
      <c r="O85" s="76" t="s">
        <v>837</v>
      </c>
      <c r="P85" s="76" t="s">
        <v>822</v>
      </c>
      <c r="Q85" s="76" t="s">
        <v>823</v>
      </c>
      <c r="R85" s="76" t="s">
        <v>823</v>
      </c>
      <c r="S85" s="76" t="s">
        <v>823</v>
      </c>
    </row>
    <row r="86" spans="1:19" ht="75">
      <c r="A86" s="23" t="s">
        <v>183</v>
      </c>
      <c r="B86" s="31" t="s">
        <v>289</v>
      </c>
      <c r="C86" s="40" t="s">
        <v>307</v>
      </c>
      <c r="D86" s="33" t="s">
        <v>308</v>
      </c>
      <c r="E86" s="33" t="s">
        <v>826</v>
      </c>
      <c r="F86" s="235" t="s">
        <v>820</v>
      </c>
      <c r="G86" s="33" t="s">
        <v>820</v>
      </c>
      <c r="H86" s="206" t="s">
        <v>197</v>
      </c>
      <c r="I86" s="76" t="s">
        <v>822</v>
      </c>
      <c r="J86" s="76" t="s">
        <v>822</v>
      </c>
      <c r="K86" s="76" t="s">
        <v>822</v>
      </c>
      <c r="L86" s="76" t="s">
        <v>837</v>
      </c>
      <c r="M86" s="76" t="s">
        <v>822</v>
      </c>
      <c r="N86" s="236" t="s">
        <v>839</v>
      </c>
      <c r="O86" s="76" t="s">
        <v>837</v>
      </c>
      <c r="P86" s="76" t="s">
        <v>822</v>
      </c>
      <c r="Q86" s="76" t="s">
        <v>823</v>
      </c>
      <c r="R86" s="76" t="s">
        <v>823</v>
      </c>
      <c r="S86" s="76" t="s">
        <v>823</v>
      </c>
    </row>
    <row r="87" spans="1:19" ht="75">
      <c r="A87" s="23" t="s">
        <v>183</v>
      </c>
      <c r="B87" s="31" t="s">
        <v>289</v>
      </c>
      <c r="C87" s="40" t="s">
        <v>309</v>
      </c>
      <c r="D87" s="33" t="s">
        <v>310</v>
      </c>
      <c r="E87" s="33" t="s">
        <v>826</v>
      </c>
      <c r="F87" s="235" t="s">
        <v>820</v>
      </c>
      <c r="G87" s="33" t="s">
        <v>831</v>
      </c>
      <c r="H87" s="206" t="s">
        <v>197</v>
      </c>
      <c r="I87" s="76" t="s">
        <v>822</v>
      </c>
      <c r="J87" s="76" t="s">
        <v>822</v>
      </c>
      <c r="K87" s="76" t="s">
        <v>822</v>
      </c>
      <c r="L87" s="76" t="s">
        <v>837</v>
      </c>
      <c r="M87" s="76" t="s">
        <v>822</v>
      </c>
      <c r="N87" s="236" t="s">
        <v>839</v>
      </c>
      <c r="O87" s="236" t="s">
        <v>837</v>
      </c>
      <c r="P87" s="76" t="s">
        <v>822</v>
      </c>
      <c r="Q87" s="76" t="s">
        <v>823</v>
      </c>
      <c r="R87" s="76" t="s">
        <v>823</v>
      </c>
      <c r="S87" s="76" t="s">
        <v>823</v>
      </c>
    </row>
    <row r="88" spans="1:19" ht="75">
      <c r="A88" s="23" t="s">
        <v>183</v>
      </c>
      <c r="B88" s="31" t="s">
        <v>289</v>
      </c>
      <c r="C88" s="40" t="s">
        <v>311</v>
      </c>
      <c r="D88" s="33" t="s">
        <v>312</v>
      </c>
      <c r="E88" s="33" t="s">
        <v>826</v>
      </c>
      <c r="F88" s="235" t="s">
        <v>820</v>
      </c>
      <c r="G88" s="33" t="s">
        <v>842</v>
      </c>
      <c r="H88" s="206" t="s">
        <v>197</v>
      </c>
      <c r="I88" s="76" t="s">
        <v>822</v>
      </c>
      <c r="J88" s="76" t="s">
        <v>822</v>
      </c>
      <c r="K88" s="76" t="s">
        <v>822</v>
      </c>
      <c r="L88" s="76" t="s">
        <v>837</v>
      </c>
      <c r="M88" s="76" t="s">
        <v>822</v>
      </c>
      <c r="N88" s="236" t="s">
        <v>839</v>
      </c>
      <c r="O88" s="236" t="s">
        <v>837</v>
      </c>
      <c r="P88" s="76" t="s">
        <v>822</v>
      </c>
      <c r="Q88" s="76" t="s">
        <v>837</v>
      </c>
      <c r="R88" s="76" t="s">
        <v>823</v>
      </c>
      <c r="S88" s="76" t="s">
        <v>823</v>
      </c>
    </row>
    <row r="89" spans="1:19" ht="56.25">
      <c r="A89" s="19"/>
      <c r="B89" s="23" t="s">
        <v>313</v>
      </c>
      <c r="C89" s="24" t="s">
        <v>314</v>
      </c>
      <c r="D89" s="48" t="s">
        <v>178</v>
      </c>
      <c r="E89" s="48" t="s">
        <v>197</v>
      </c>
      <c r="F89" s="48" t="s">
        <v>197</v>
      </c>
      <c r="G89" s="48" t="s">
        <v>197</v>
      </c>
      <c r="H89" s="48" t="s">
        <v>197</v>
      </c>
      <c r="I89" s="48" t="s">
        <v>197</v>
      </c>
      <c r="J89" s="48" t="s">
        <v>197</v>
      </c>
      <c r="K89" s="48" t="s">
        <v>197</v>
      </c>
      <c r="L89" s="48" t="s">
        <v>197</v>
      </c>
      <c r="M89" s="48" t="s">
        <v>197</v>
      </c>
      <c r="N89" s="48" t="s">
        <v>197</v>
      </c>
      <c r="O89" s="48" t="s">
        <v>197</v>
      </c>
      <c r="P89" s="48" t="s">
        <v>197</v>
      </c>
      <c r="Q89" s="48" t="s">
        <v>197</v>
      </c>
      <c r="R89" s="48" t="s">
        <v>197</v>
      </c>
      <c r="S89" s="48" t="s">
        <v>197</v>
      </c>
    </row>
    <row r="90" spans="1:19" ht="56.25">
      <c r="A90" s="19"/>
      <c r="B90" s="23" t="s">
        <v>315</v>
      </c>
      <c r="C90" s="29" t="s">
        <v>316</v>
      </c>
      <c r="D90" s="48" t="s">
        <v>178</v>
      </c>
      <c r="E90" s="48" t="s">
        <v>197</v>
      </c>
      <c r="F90" s="48" t="s">
        <v>197</v>
      </c>
      <c r="G90" s="48" t="s">
        <v>197</v>
      </c>
      <c r="H90" s="48" t="s">
        <v>197</v>
      </c>
      <c r="I90" s="48" t="s">
        <v>197</v>
      </c>
      <c r="J90" s="48" t="s">
        <v>197</v>
      </c>
      <c r="K90" s="48" t="s">
        <v>197</v>
      </c>
      <c r="L90" s="48" t="s">
        <v>197</v>
      </c>
      <c r="M90" s="48" t="s">
        <v>197</v>
      </c>
      <c r="N90" s="48" t="s">
        <v>197</v>
      </c>
      <c r="O90" s="48" t="s">
        <v>197</v>
      </c>
      <c r="P90" s="48" t="s">
        <v>197</v>
      </c>
      <c r="Q90" s="48" t="s">
        <v>197</v>
      </c>
      <c r="R90" s="48" t="s">
        <v>197</v>
      </c>
      <c r="S90" s="48" t="s">
        <v>197</v>
      </c>
    </row>
    <row r="91" spans="1:19" ht="37.5">
      <c r="A91" s="19"/>
      <c r="B91" s="23" t="s">
        <v>317</v>
      </c>
      <c r="C91" s="29" t="s">
        <v>318</v>
      </c>
      <c r="D91" s="48" t="s">
        <v>178</v>
      </c>
      <c r="E91" s="48" t="s">
        <v>197</v>
      </c>
      <c r="F91" s="48" t="s">
        <v>197</v>
      </c>
      <c r="G91" s="48" t="s">
        <v>197</v>
      </c>
      <c r="H91" s="48" t="s">
        <v>197</v>
      </c>
      <c r="I91" s="48" t="s">
        <v>197</v>
      </c>
      <c r="J91" s="48" t="s">
        <v>197</v>
      </c>
      <c r="K91" s="48" t="s">
        <v>197</v>
      </c>
      <c r="L91" s="48" t="s">
        <v>197</v>
      </c>
      <c r="M91" s="48" t="s">
        <v>197</v>
      </c>
      <c r="N91" s="48" t="s">
        <v>197</v>
      </c>
      <c r="O91" s="48" t="s">
        <v>197</v>
      </c>
      <c r="P91" s="48" t="s">
        <v>197</v>
      </c>
      <c r="Q91" s="48" t="s">
        <v>197</v>
      </c>
      <c r="R91" s="48" t="s">
        <v>197</v>
      </c>
      <c r="S91" s="48" t="s">
        <v>197</v>
      </c>
    </row>
    <row r="92" spans="1:19" ht="75">
      <c r="A92" s="26" t="s">
        <v>189</v>
      </c>
      <c r="B92" s="31" t="s">
        <v>317</v>
      </c>
      <c r="C92" s="50" t="s">
        <v>319</v>
      </c>
      <c r="D92" s="33" t="s">
        <v>320</v>
      </c>
      <c r="E92" s="33" t="s">
        <v>826</v>
      </c>
      <c r="F92" s="235" t="s">
        <v>820</v>
      </c>
      <c r="G92" s="33" t="s">
        <v>843</v>
      </c>
      <c r="H92" s="206" t="s">
        <v>197</v>
      </c>
      <c r="I92" s="76" t="s">
        <v>822</v>
      </c>
      <c r="J92" s="76" t="s">
        <v>822</v>
      </c>
      <c r="K92" s="76" t="s">
        <v>822</v>
      </c>
      <c r="L92" s="76" t="s">
        <v>822</v>
      </c>
      <c r="M92" s="76" t="s">
        <v>822</v>
      </c>
      <c r="N92" s="76" t="s">
        <v>822</v>
      </c>
      <c r="O92" s="76" t="s">
        <v>822</v>
      </c>
      <c r="P92" s="76" t="s">
        <v>822</v>
      </c>
      <c r="Q92" s="76" t="s">
        <v>822</v>
      </c>
      <c r="R92" s="76" t="s">
        <v>822</v>
      </c>
      <c r="S92" s="76" t="s">
        <v>822</v>
      </c>
    </row>
    <row r="93" spans="1:19" ht="56.25">
      <c r="B93" s="31" t="s">
        <v>317</v>
      </c>
      <c r="C93" s="50" t="s">
        <v>321</v>
      </c>
      <c r="D93" s="33" t="s">
        <v>322</v>
      </c>
      <c r="E93" s="33" t="s">
        <v>826</v>
      </c>
      <c r="F93" s="235" t="s">
        <v>820</v>
      </c>
      <c r="G93" s="33" t="s">
        <v>843</v>
      </c>
      <c r="H93" s="206" t="s">
        <v>197</v>
      </c>
      <c r="I93" s="76" t="s">
        <v>822</v>
      </c>
      <c r="J93" s="76" t="s">
        <v>822</v>
      </c>
      <c r="K93" s="76" t="s">
        <v>822</v>
      </c>
      <c r="L93" s="76" t="s">
        <v>822</v>
      </c>
      <c r="M93" s="76" t="s">
        <v>822</v>
      </c>
      <c r="N93" s="76" t="s">
        <v>822</v>
      </c>
      <c r="O93" s="76" t="s">
        <v>822</v>
      </c>
      <c r="P93" s="76" t="s">
        <v>822</v>
      </c>
      <c r="Q93" s="76" t="s">
        <v>822</v>
      </c>
      <c r="R93" s="76" t="s">
        <v>822</v>
      </c>
      <c r="S93" s="76" t="s">
        <v>822</v>
      </c>
    </row>
  </sheetData>
  <autoFilter ref="B21:S93">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5">
    <mergeCell ref="B4:S4"/>
    <mergeCell ref="B6:S6"/>
    <mergeCell ref="B7:S7"/>
    <mergeCell ref="B9:S9"/>
    <mergeCell ref="B10:S10"/>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160"/>
  <sheetViews>
    <sheetView zoomScale="65" zoomScaleNormal="65" zoomScalePageLayoutView="55" workbookViewId="0">
      <selection activeCell="D14" sqref="D14:E14"/>
    </sheetView>
  </sheetViews>
  <sheetFormatPr defaultColWidth="9" defaultRowHeight="15.75"/>
  <cols>
    <col min="1" max="1" width="10.25" style="222" customWidth="1"/>
    <col min="2" max="2" width="51.625" style="223" customWidth="1"/>
    <col min="3" max="3" width="15.5" style="223" customWidth="1"/>
    <col min="4" max="4" width="16.375" style="223" customWidth="1"/>
    <col min="5" max="5" width="29" style="223" customWidth="1"/>
    <col min="6" max="6" width="25.875" style="223" customWidth="1"/>
    <col min="7" max="7" width="17.875" style="223" customWidth="1"/>
    <col min="8" max="8" width="17.375" style="223" customWidth="1"/>
    <col min="9" max="9" width="14" style="223" customWidth="1"/>
    <col min="10" max="10" width="12.75" style="223" customWidth="1"/>
    <col min="11" max="12" width="17.375" style="223" customWidth="1"/>
    <col min="13" max="13" width="18.5" style="223" customWidth="1"/>
    <col min="14" max="14" width="21.5" style="223" customWidth="1"/>
    <col min="15" max="15" width="7.75" style="223" customWidth="1"/>
    <col min="16" max="16" width="9" style="223"/>
    <col min="17" max="17" width="17.75" style="223" customWidth="1"/>
    <col min="18" max="18" width="18.375" style="223" customWidth="1"/>
    <col min="19" max="19" width="9.125" style="223" customWidth="1"/>
    <col min="20" max="20" width="9" style="223"/>
    <col min="21" max="21" width="22" style="223" customWidth="1"/>
    <col min="22" max="22" width="11.875" style="223" customWidth="1"/>
    <col min="23" max="23" width="17.375" style="223" customWidth="1"/>
    <col min="24" max="24" width="14.875" style="223" customWidth="1"/>
    <col min="25" max="25" width="10.625" style="222" customWidth="1"/>
    <col min="26" max="26" width="9.25" style="222" customWidth="1"/>
    <col min="27" max="27" width="11.125" style="222" customWidth="1"/>
    <col min="28" max="28" width="11.875" style="222" customWidth="1"/>
    <col min="29" max="29" width="15.625" style="222" customWidth="1"/>
    <col min="30" max="31" width="15.875" style="222" customWidth="1"/>
    <col min="32" max="32" width="20.75" style="222" customWidth="1"/>
    <col min="33" max="33" width="18.375" style="222" customWidth="1"/>
    <col min="34" max="34" width="29" style="222" customWidth="1"/>
    <col min="35" max="64" width="9" style="222"/>
    <col min="255" max="255" width="3.875" customWidth="1"/>
    <col min="256" max="256" width="16" customWidth="1"/>
    <col min="257" max="257" width="16.625" customWidth="1"/>
    <col min="258" max="258" width="13.5" customWidth="1"/>
    <col min="259" max="260" width="10.875" customWidth="1"/>
    <col min="261" max="261" width="6.25" customWidth="1"/>
    <col min="262" max="262" width="8.875" customWidth="1"/>
    <col min="263" max="263" width="13.875" customWidth="1"/>
    <col min="264" max="264" width="13.25" customWidth="1"/>
    <col min="265" max="265" width="16" customWidth="1"/>
    <col min="266" max="266" width="11.625" customWidth="1"/>
    <col min="267" max="267" width="16.875" customWidth="1"/>
    <col min="268" max="268" width="13.25" customWidth="1"/>
    <col min="269" max="269" width="18.375" customWidth="1"/>
    <col min="270" max="270" width="15" customWidth="1"/>
    <col min="271" max="271" width="14.75" customWidth="1"/>
    <col min="272" max="272" width="14.625" customWidth="1"/>
    <col min="273" max="273" width="13.75" customWidth="1"/>
    <col min="274" max="274" width="14.25" customWidth="1"/>
    <col min="275" max="275" width="15.125" customWidth="1"/>
    <col min="276" max="276" width="20.5" customWidth="1"/>
    <col min="277" max="277" width="27.875" customWidth="1"/>
    <col min="278" max="278" width="6.875" customWidth="1"/>
    <col min="279" max="279" width="5" customWidth="1"/>
    <col min="280" max="280" width="8" customWidth="1"/>
    <col min="281" max="281" width="11.875" customWidth="1"/>
    <col min="511" max="511" width="3.875" customWidth="1"/>
    <col min="512" max="512" width="16" customWidth="1"/>
    <col min="513" max="513" width="16.625" customWidth="1"/>
    <col min="514" max="514" width="13.5" customWidth="1"/>
    <col min="515" max="516" width="10.875" customWidth="1"/>
    <col min="517" max="517" width="6.25" customWidth="1"/>
    <col min="518" max="518" width="8.875" customWidth="1"/>
    <col min="519" max="519" width="13.875" customWidth="1"/>
    <col min="520" max="520" width="13.25" customWidth="1"/>
    <col min="521" max="521" width="16" customWidth="1"/>
    <col min="522" max="522" width="11.625" customWidth="1"/>
    <col min="523" max="523" width="16.875" customWidth="1"/>
    <col min="524" max="524" width="13.25" customWidth="1"/>
    <col min="525" max="525" width="18.375" customWidth="1"/>
    <col min="526" max="526" width="15" customWidth="1"/>
    <col min="527" max="527" width="14.75" customWidth="1"/>
    <col min="528" max="528" width="14.625" customWidth="1"/>
    <col min="529" max="529" width="13.75" customWidth="1"/>
    <col min="530" max="530" width="14.25" customWidth="1"/>
    <col min="531" max="531" width="15.125" customWidth="1"/>
    <col min="532" max="532" width="20.5" customWidth="1"/>
    <col min="533" max="533" width="27.875" customWidth="1"/>
    <col min="534" max="534" width="6.875" customWidth="1"/>
    <col min="535" max="535" width="5" customWidth="1"/>
    <col min="536" max="536" width="8" customWidth="1"/>
    <col min="537" max="537" width="11.875" customWidth="1"/>
    <col min="767" max="767" width="3.875" customWidth="1"/>
    <col min="768" max="768" width="16" customWidth="1"/>
    <col min="769" max="769" width="16.625" customWidth="1"/>
    <col min="770" max="770" width="13.5" customWidth="1"/>
    <col min="771" max="772" width="10.875" customWidth="1"/>
    <col min="773" max="773" width="6.25" customWidth="1"/>
    <col min="774" max="774" width="8.875" customWidth="1"/>
    <col min="775" max="775" width="13.875" customWidth="1"/>
    <col min="776" max="776" width="13.25" customWidth="1"/>
    <col min="777" max="777" width="16" customWidth="1"/>
    <col min="778" max="778" width="11.625" customWidth="1"/>
    <col min="779" max="779" width="16.875" customWidth="1"/>
    <col min="780" max="780" width="13.25" customWidth="1"/>
    <col min="781" max="781" width="18.375" customWidth="1"/>
    <col min="782" max="782" width="15" customWidth="1"/>
    <col min="783" max="783" width="14.75" customWidth="1"/>
    <col min="784" max="784" width="14.625" customWidth="1"/>
    <col min="785" max="785" width="13.75" customWidth="1"/>
    <col min="786" max="786" width="14.25" customWidth="1"/>
    <col min="787" max="787" width="15.125" customWidth="1"/>
    <col min="788" max="788" width="20.5" customWidth="1"/>
    <col min="789" max="789" width="27.875" customWidth="1"/>
    <col min="790" max="790" width="6.875" customWidth="1"/>
    <col min="791" max="791" width="5" customWidth="1"/>
    <col min="792" max="792" width="8" customWidth="1"/>
    <col min="793" max="793" width="11.875" customWidth="1"/>
    <col min="1023" max="1023" width="3.875" customWidth="1"/>
    <col min="1024" max="1024" width="16" customWidth="1"/>
  </cols>
  <sheetData>
    <row r="1" spans="1:35" ht="18.75">
      <c r="P1" s="2" t="s">
        <v>844</v>
      </c>
      <c r="AE1" s="2"/>
    </row>
    <row r="2" spans="1:35" ht="18.75">
      <c r="P2" s="66" t="s">
        <v>1</v>
      </c>
      <c r="AE2" s="66"/>
    </row>
    <row r="3" spans="1:35" ht="18.75">
      <c r="P3" s="66" t="s">
        <v>845</v>
      </c>
      <c r="AE3" s="66"/>
    </row>
    <row r="4" spans="1:35" ht="18.75">
      <c r="A4" s="448" t="s">
        <v>846</v>
      </c>
      <c r="B4" s="448"/>
      <c r="C4" s="448"/>
      <c r="D4" s="448"/>
      <c r="E4" s="448"/>
      <c r="F4" s="448"/>
      <c r="G4" s="448"/>
      <c r="H4" s="448"/>
      <c r="I4" s="448"/>
      <c r="J4" s="448"/>
      <c r="K4" s="448"/>
      <c r="L4" s="448"/>
      <c r="M4" s="448"/>
      <c r="N4" s="448"/>
      <c r="O4" s="448"/>
      <c r="P4" s="448"/>
      <c r="AE4" s="66"/>
    </row>
    <row r="5" spans="1:35" ht="18.75">
      <c r="A5" s="237"/>
      <c r="B5" s="237"/>
      <c r="C5" s="237"/>
      <c r="D5" s="237"/>
      <c r="E5" s="237"/>
      <c r="F5" s="237"/>
      <c r="G5" s="237"/>
      <c r="H5" s="237"/>
      <c r="I5" s="237"/>
      <c r="J5" s="237"/>
      <c r="K5" s="237"/>
      <c r="L5" s="237"/>
      <c r="M5" s="237"/>
      <c r="N5" s="237"/>
      <c r="O5" s="237"/>
      <c r="P5" s="237"/>
      <c r="AE5" s="66"/>
    </row>
    <row r="6" spans="1:35" ht="16.5">
      <c r="A6" s="448" t="s">
        <v>847</v>
      </c>
      <c r="B6" s="448"/>
      <c r="C6" s="448"/>
      <c r="D6" s="448"/>
      <c r="E6" s="448"/>
      <c r="F6" s="448"/>
      <c r="G6" s="448"/>
      <c r="H6" s="448"/>
      <c r="I6" s="448"/>
      <c r="J6" s="448"/>
      <c r="K6" s="448"/>
      <c r="L6" s="448"/>
      <c r="M6" s="448"/>
      <c r="N6" s="448"/>
      <c r="O6" s="448"/>
      <c r="P6" s="448"/>
      <c r="Q6" s="156"/>
      <c r="R6" s="156"/>
      <c r="S6" s="156"/>
      <c r="T6" s="156"/>
      <c r="U6" s="156"/>
      <c r="V6" s="156"/>
      <c r="W6" s="156"/>
      <c r="X6" s="156"/>
      <c r="Y6" s="156"/>
      <c r="Z6" s="156"/>
      <c r="AA6" s="156"/>
      <c r="AB6" s="156"/>
      <c r="AC6" s="156"/>
      <c r="AD6" s="156"/>
      <c r="AE6" s="156"/>
      <c r="AF6" s="156"/>
      <c r="AG6" s="156"/>
      <c r="AH6" s="156"/>
    </row>
    <row r="7" spans="1:35" ht="16.5">
      <c r="A7" s="237"/>
      <c r="B7" s="237"/>
      <c r="C7" s="237"/>
      <c r="D7" s="237"/>
      <c r="E7" s="237"/>
      <c r="F7" s="237"/>
      <c r="G7" s="237"/>
      <c r="H7" s="237"/>
      <c r="I7" s="237"/>
      <c r="J7" s="237"/>
      <c r="K7" s="237"/>
      <c r="L7" s="237"/>
      <c r="M7" s="237"/>
      <c r="N7" s="237"/>
      <c r="O7" s="237"/>
      <c r="P7" s="237"/>
      <c r="Q7" s="156"/>
      <c r="R7" s="156"/>
      <c r="S7" s="156"/>
      <c r="T7" s="156"/>
      <c r="U7" s="156"/>
      <c r="V7" s="156"/>
      <c r="W7" s="156"/>
      <c r="X7" s="156"/>
      <c r="Y7" s="156"/>
      <c r="Z7" s="156"/>
      <c r="AA7" s="156"/>
      <c r="AB7" s="156"/>
      <c r="AC7" s="156"/>
      <c r="AD7" s="156"/>
      <c r="AE7" s="156"/>
      <c r="AF7" s="156"/>
      <c r="AG7" s="156"/>
      <c r="AH7" s="156"/>
    </row>
    <row r="8" spans="1:35">
      <c r="A8" s="440" t="s">
        <v>424</v>
      </c>
      <c r="B8" s="440"/>
      <c r="C8" s="440"/>
      <c r="D8" s="440"/>
      <c r="E8" s="440"/>
      <c r="F8" s="440"/>
      <c r="G8" s="440"/>
      <c r="H8" s="440"/>
      <c r="I8" s="440"/>
      <c r="J8" s="440"/>
      <c r="K8" s="440"/>
      <c r="L8" s="440"/>
      <c r="M8" s="440"/>
      <c r="N8" s="440"/>
      <c r="O8" s="440"/>
      <c r="P8" s="440"/>
      <c r="Q8" s="216"/>
      <c r="R8" s="216"/>
      <c r="S8" s="216"/>
      <c r="T8" s="216"/>
      <c r="U8" s="216"/>
      <c r="V8" s="216"/>
      <c r="W8" s="216"/>
      <c r="X8" s="216"/>
      <c r="Y8" s="216"/>
      <c r="Z8" s="216"/>
      <c r="AA8" s="216"/>
      <c r="AB8" s="216"/>
      <c r="AC8" s="216"/>
      <c r="AD8" s="216"/>
      <c r="AE8" s="216"/>
      <c r="AF8" s="216"/>
      <c r="AG8" s="216"/>
      <c r="AH8" s="216"/>
    </row>
    <row r="9" spans="1:35">
      <c r="A9" s="403" t="s">
        <v>6</v>
      </c>
      <c r="B9" s="403"/>
      <c r="C9" s="403"/>
      <c r="D9" s="403"/>
      <c r="E9" s="403"/>
      <c r="F9" s="403"/>
      <c r="G9" s="403"/>
      <c r="H9" s="403"/>
      <c r="I9" s="403"/>
      <c r="J9" s="403"/>
      <c r="K9" s="403"/>
      <c r="L9" s="403"/>
      <c r="M9" s="403"/>
      <c r="N9" s="403"/>
      <c r="O9" s="403"/>
      <c r="P9" s="403"/>
      <c r="Q9" s="134"/>
      <c r="R9" s="134"/>
      <c r="S9" s="134"/>
      <c r="T9" s="134"/>
      <c r="U9" s="134"/>
      <c r="V9" s="134"/>
      <c r="W9" s="134"/>
      <c r="X9" s="134"/>
      <c r="Y9" s="134"/>
      <c r="Z9" s="134"/>
      <c r="AA9" s="134"/>
      <c r="AB9" s="134"/>
      <c r="AC9" s="134"/>
      <c r="AD9" s="134"/>
      <c r="AE9" s="134"/>
      <c r="AF9" s="134"/>
      <c r="AG9" s="134"/>
      <c r="AH9" s="134"/>
    </row>
    <row r="10" spans="1:35">
      <c r="A10" s="449"/>
      <c r="B10" s="449"/>
      <c r="C10" s="449"/>
      <c r="D10" s="449"/>
      <c r="E10" s="449"/>
      <c r="F10" s="449"/>
      <c r="G10" s="449"/>
      <c r="H10" s="449"/>
      <c r="I10" s="449"/>
      <c r="J10" s="449"/>
      <c r="K10" s="449"/>
      <c r="L10" s="449"/>
      <c r="M10" s="449"/>
      <c r="N10" s="449"/>
      <c r="O10" s="449"/>
      <c r="P10" s="449"/>
      <c r="Q10" s="238"/>
      <c r="R10" s="238"/>
      <c r="S10" s="238"/>
      <c r="T10" s="238"/>
      <c r="U10" s="238"/>
      <c r="V10" s="238"/>
      <c r="W10" s="238"/>
      <c r="X10" s="238"/>
      <c r="Y10" s="238"/>
      <c r="Z10" s="238"/>
      <c r="AA10" s="238"/>
      <c r="AB10" s="238"/>
      <c r="AC10" s="238"/>
      <c r="AD10" s="238"/>
      <c r="AE10" s="238"/>
      <c r="AF10" s="238"/>
      <c r="AG10" s="238"/>
      <c r="AH10" s="238"/>
    </row>
    <row r="11" spans="1:35" ht="16.5">
      <c r="A11" s="405" t="s">
        <v>7</v>
      </c>
      <c r="B11" s="405"/>
      <c r="C11" s="405"/>
      <c r="D11" s="405"/>
      <c r="E11" s="405"/>
      <c r="F11" s="405"/>
      <c r="G11" s="405"/>
      <c r="H11" s="405"/>
      <c r="I11" s="405"/>
      <c r="J11" s="405"/>
      <c r="K11" s="405"/>
      <c r="L11" s="405"/>
      <c r="M11" s="405"/>
      <c r="N11" s="405"/>
      <c r="O11" s="405"/>
      <c r="P11" s="405"/>
      <c r="Q11" s="239"/>
      <c r="R11" s="239"/>
      <c r="S11" s="239"/>
      <c r="T11" s="239"/>
      <c r="U11" s="239"/>
      <c r="V11" s="239"/>
      <c r="W11" s="239"/>
      <c r="X11" s="239"/>
      <c r="Y11" s="239"/>
      <c r="Z11" s="239"/>
      <c r="AA11" s="239"/>
      <c r="AB11" s="239"/>
      <c r="AC11" s="239"/>
      <c r="AD11" s="239"/>
      <c r="AE11" s="239"/>
      <c r="AF11" s="239"/>
      <c r="AG11" s="239"/>
      <c r="AH11" s="239"/>
    </row>
    <row r="12" spans="1:35">
      <c r="A12" s="450"/>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450"/>
    </row>
    <row r="13" spans="1:35" s="225" customFormat="1" ht="49.35" customHeight="1">
      <c r="A13" s="446" t="s">
        <v>10</v>
      </c>
      <c r="B13" s="446" t="s">
        <v>11</v>
      </c>
      <c r="C13" s="446" t="s">
        <v>794</v>
      </c>
      <c r="D13" s="446" t="s">
        <v>848</v>
      </c>
      <c r="E13" s="446"/>
      <c r="F13" s="446"/>
      <c r="G13" s="446" t="s">
        <v>849</v>
      </c>
      <c r="H13" s="446" t="s">
        <v>850</v>
      </c>
      <c r="I13" s="446"/>
      <c r="J13" s="446"/>
      <c r="K13" s="446"/>
      <c r="L13" s="446"/>
      <c r="M13" s="447" t="s">
        <v>851</v>
      </c>
      <c r="N13" s="447"/>
      <c r="O13" s="447"/>
      <c r="P13" s="447"/>
      <c r="Q13" s="447" t="s">
        <v>852</v>
      </c>
      <c r="R13" s="447"/>
      <c r="S13" s="447"/>
      <c r="T13" s="447"/>
      <c r="U13" s="447" t="s">
        <v>853</v>
      </c>
      <c r="V13" s="427" t="s">
        <v>854</v>
      </c>
      <c r="W13" s="427"/>
      <c r="X13" s="427" t="s">
        <v>855</v>
      </c>
      <c r="Y13" s="427" t="s">
        <v>856</v>
      </c>
      <c r="Z13" s="427"/>
      <c r="AA13" s="447" t="s">
        <v>857</v>
      </c>
      <c r="AB13" s="447"/>
      <c r="AC13" s="447"/>
      <c r="AD13" s="447"/>
      <c r="AE13" s="447" t="s">
        <v>858</v>
      </c>
      <c r="AF13" s="447" t="s">
        <v>859</v>
      </c>
      <c r="AG13" s="447"/>
      <c r="AH13" s="446" t="s">
        <v>860</v>
      </c>
      <c r="AI13" s="222"/>
    </row>
    <row r="14" spans="1:35" s="225" customFormat="1" ht="215.25" customHeight="1">
      <c r="A14" s="446"/>
      <c r="B14" s="446"/>
      <c r="C14" s="446"/>
      <c r="D14" s="446" t="s">
        <v>861</v>
      </c>
      <c r="E14" s="446"/>
      <c r="F14" s="446" t="s">
        <v>862</v>
      </c>
      <c r="G14" s="446"/>
      <c r="H14" s="446" t="s">
        <v>863</v>
      </c>
      <c r="I14" s="446" t="s">
        <v>864</v>
      </c>
      <c r="J14" s="446"/>
      <c r="K14" s="446" t="s">
        <v>865</v>
      </c>
      <c r="L14" s="446" t="s">
        <v>866</v>
      </c>
      <c r="M14" s="427" t="s">
        <v>867</v>
      </c>
      <c r="N14" s="427" t="s">
        <v>868</v>
      </c>
      <c r="O14" s="427" t="s">
        <v>869</v>
      </c>
      <c r="P14" s="427"/>
      <c r="Q14" s="427" t="s">
        <v>870</v>
      </c>
      <c r="R14" s="427" t="s">
        <v>871</v>
      </c>
      <c r="S14" s="427" t="s">
        <v>872</v>
      </c>
      <c r="T14" s="427"/>
      <c r="U14" s="447"/>
      <c r="V14" s="427"/>
      <c r="W14" s="427"/>
      <c r="X14" s="427"/>
      <c r="Y14" s="427"/>
      <c r="Z14" s="427"/>
      <c r="AA14" s="451" t="s">
        <v>873</v>
      </c>
      <c r="AB14" s="451"/>
      <c r="AC14" s="446" t="s">
        <v>874</v>
      </c>
      <c r="AD14" s="446"/>
      <c r="AE14" s="447"/>
      <c r="AF14" s="447" t="s">
        <v>875</v>
      </c>
      <c r="AG14" s="447" t="s">
        <v>876</v>
      </c>
      <c r="AH14" s="446"/>
      <c r="AI14" s="222"/>
    </row>
    <row r="15" spans="1:35" s="225" customFormat="1" ht="69.75" customHeight="1">
      <c r="A15" s="446"/>
      <c r="B15" s="446"/>
      <c r="C15" s="446"/>
      <c r="D15" s="228" t="s">
        <v>877</v>
      </c>
      <c r="E15" s="228" t="s">
        <v>878</v>
      </c>
      <c r="F15" s="446"/>
      <c r="G15" s="446"/>
      <c r="H15" s="446"/>
      <c r="I15" s="242" t="s">
        <v>465</v>
      </c>
      <c r="J15" s="242" t="s">
        <v>879</v>
      </c>
      <c r="K15" s="446"/>
      <c r="L15" s="446"/>
      <c r="M15" s="427"/>
      <c r="N15" s="427"/>
      <c r="O15" s="243" t="s">
        <v>880</v>
      </c>
      <c r="P15" s="243" t="s">
        <v>881</v>
      </c>
      <c r="Q15" s="427"/>
      <c r="R15" s="427"/>
      <c r="S15" s="243" t="s">
        <v>880</v>
      </c>
      <c r="T15" s="243" t="s">
        <v>881</v>
      </c>
      <c r="U15" s="447"/>
      <c r="V15" s="240" t="s">
        <v>882</v>
      </c>
      <c r="W15" s="240" t="s">
        <v>883</v>
      </c>
      <c r="X15" s="427"/>
      <c r="Y15" s="243" t="s">
        <v>880</v>
      </c>
      <c r="Z15" s="243" t="s">
        <v>881</v>
      </c>
      <c r="AA15" s="244" t="s">
        <v>884</v>
      </c>
      <c r="AB15" s="244" t="s">
        <v>885</v>
      </c>
      <c r="AC15" s="244" t="s">
        <v>884</v>
      </c>
      <c r="AD15" s="244" t="s">
        <v>885</v>
      </c>
      <c r="AE15" s="447"/>
      <c r="AF15" s="447"/>
      <c r="AG15" s="447"/>
      <c r="AH15" s="446"/>
      <c r="AI15" s="222"/>
    </row>
    <row r="16" spans="1:35" s="225" customFormat="1" ht="15">
      <c r="A16" s="234">
        <v>1</v>
      </c>
      <c r="B16" s="234">
        <v>2</v>
      </c>
      <c r="C16" s="234">
        <v>3</v>
      </c>
      <c r="D16" s="234">
        <v>4</v>
      </c>
      <c r="E16" s="234">
        <v>5</v>
      </c>
      <c r="F16" s="234">
        <v>6</v>
      </c>
      <c r="G16" s="234">
        <v>7</v>
      </c>
      <c r="H16" s="234">
        <v>8</v>
      </c>
      <c r="I16" s="234">
        <v>9</v>
      </c>
      <c r="J16" s="234">
        <v>10</v>
      </c>
      <c r="K16" s="234">
        <v>11</v>
      </c>
      <c r="L16" s="234">
        <v>12</v>
      </c>
      <c r="M16" s="234">
        <v>13</v>
      </c>
      <c r="N16" s="234">
        <v>14</v>
      </c>
      <c r="O16" s="234">
        <v>15</v>
      </c>
      <c r="P16" s="234">
        <v>16</v>
      </c>
      <c r="Q16" s="234">
        <v>17</v>
      </c>
      <c r="R16" s="234">
        <v>18</v>
      </c>
      <c r="S16" s="234">
        <v>19</v>
      </c>
      <c r="T16" s="234">
        <v>20</v>
      </c>
      <c r="U16" s="234">
        <v>21</v>
      </c>
      <c r="V16" s="234">
        <v>22</v>
      </c>
      <c r="W16" s="234">
        <v>23</v>
      </c>
      <c r="X16" s="234">
        <v>24</v>
      </c>
      <c r="Y16" s="234">
        <v>25</v>
      </c>
      <c r="Z16" s="234">
        <v>26</v>
      </c>
      <c r="AA16" s="234">
        <v>27</v>
      </c>
      <c r="AB16" s="234">
        <v>28</v>
      </c>
      <c r="AC16" s="234">
        <v>29</v>
      </c>
      <c r="AD16" s="234">
        <v>30</v>
      </c>
      <c r="AE16" s="234">
        <v>31</v>
      </c>
      <c r="AF16" s="234">
        <v>32</v>
      </c>
      <c r="AG16" s="234">
        <v>33</v>
      </c>
      <c r="AH16" s="234">
        <v>34</v>
      </c>
      <c r="AI16" s="222"/>
    </row>
    <row r="17" spans="1:34" ht="18.75">
      <c r="A17" s="34" t="s">
        <v>191</v>
      </c>
      <c r="B17" s="35" t="s">
        <v>192</v>
      </c>
      <c r="C17" s="36" t="s">
        <v>178</v>
      </c>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6"/>
      <c r="AG17" s="246"/>
      <c r="AH17" s="246"/>
    </row>
    <row r="18" spans="1:34" ht="37.5">
      <c r="A18" s="23" t="s">
        <v>193</v>
      </c>
      <c r="B18" s="24" t="s">
        <v>194</v>
      </c>
      <c r="C18" s="25" t="s">
        <v>178</v>
      </c>
      <c r="D18" s="25" t="s">
        <v>197</v>
      </c>
      <c r="E18" s="25" t="s">
        <v>197</v>
      </c>
      <c r="F18" s="25" t="s">
        <v>197</v>
      </c>
      <c r="G18" s="25" t="s">
        <v>197</v>
      </c>
      <c r="H18" s="25" t="s">
        <v>197</v>
      </c>
      <c r="I18" s="25" t="s">
        <v>197</v>
      </c>
      <c r="J18" s="25" t="s">
        <v>197</v>
      </c>
      <c r="K18" s="25" t="s">
        <v>197</v>
      </c>
      <c r="L18" s="25" t="s">
        <v>197</v>
      </c>
      <c r="M18" s="25" t="s">
        <v>197</v>
      </c>
      <c r="N18" s="25" t="s">
        <v>197</v>
      </c>
      <c r="O18" s="25" t="s">
        <v>197</v>
      </c>
      <c r="P18" s="25" t="s">
        <v>197</v>
      </c>
      <c r="Q18" s="25" t="s">
        <v>197</v>
      </c>
      <c r="R18" s="25" t="s">
        <v>197</v>
      </c>
      <c r="S18" s="25" t="s">
        <v>197</v>
      </c>
      <c r="T18" s="25" t="s">
        <v>197</v>
      </c>
      <c r="U18" s="25" t="s">
        <v>197</v>
      </c>
      <c r="V18" s="25" t="s">
        <v>197</v>
      </c>
      <c r="W18" s="25" t="s">
        <v>197</v>
      </c>
      <c r="X18" s="25" t="s">
        <v>197</v>
      </c>
      <c r="Y18" s="25" t="s">
        <v>197</v>
      </c>
      <c r="Z18" s="25" t="s">
        <v>197</v>
      </c>
      <c r="AA18" s="25" t="s">
        <v>197</v>
      </c>
      <c r="AB18" s="25" t="s">
        <v>197</v>
      </c>
      <c r="AC18" s="25" t="s">
        <v>197</v>
      </c>
      <c r="AD18" s="25" t="s">
        <v>197</v>
      </c>
      <c r="AE18" s="25" t="s">
        <v>197</v>
      </c>
      <c r="AF18" s="25" t="s">
        <v>197</v>
      </c>
      <c r="AG18" s="25" t="s">
        <v>197</v>
      </c>
      <c r="AH18" s="25" t="s">
        <v>197</v>
      </c>
    </row>
    <row r="19" spans="1:34" ht="56.25">
      <c r="A19" s="37" t="s">
        <v>195</v>
      </c>
      <c r="B19" s="38" t="s">
        <v>196</v>
      </c>
      <c r="C19" s="39" t="s">
        <v>178</v>
      </c>
      <c r="D19" s="39" t="s">
        <v>197</v>
      </c>
      <c r="E19" s="39" t="s">
        <v>197</v>
      </c>
      <c r="F19" s="39" t="s">
        <v>197</v>
      </c>
      <c r="G19" s="39" t="s">
        <v>197</v>
      </c>
      <c r="H19" s="39" t="s">
        <v>197</v>
      </c>
      <c r="I19" s="39" t="s">
        <v>197</v>
      </c>
      <c r="J19" s="39" t="s">
        <v>197</v>
      </c>
      <c r="K19" s="39" t="s">
        <v>197</v>
      </c>
      <c r="L19" s="39" t="s">
        <v>197</v>
      </c>
      <c r="M19" s="39" t="s">
        <v>197</v>
      </c>
      <c r="N19" s="39" t="s">
        <v>197</v>
      </c>
      <c r="O19" s="39" t="s">
        <v>197</v>
      </c>
      <c r="P19" s="39" t="s">
        <v>197</v>
      </c>
      <c r="Q19" s="39" t="s">
        <v>197</v>
      </c>
      <c r="R19" s="39" t="s">
        <v>197</v>
      </c>
      <c r="S19" s="39" t="s">
        <v>197</v>
      </c>
      <c r="T19" s="39" t="s">
        <v>197</v>
      </c>
      <c r="U19" s="39" t="s">
        <v>197</v>
      </c>
      <c r="V19" s="39" t="s">
        <v>197</v>
      </c>
      <c r="W19" s="39" t="s">
        <v>197</v>
      </c>
      <c r="X19" s="39" t="s">
        <v>197</v>
      </c>
      <c r="Y19" s="39" t="s">
        <v>197</v>
      </c>
      <c r="Z19" s="39" t="s">
        <v>197</v>
      </c>
      <c r="AA19" s="39" t="s">
        <v>197</v>
      </c>
      <c r="AB19" s="39" t="s">
        <v>197</v>
      </c>
      <c r="AC19" s="39" t="s">
        <v>197</v>
      </c>
      <c r="AD19" s="39" t="s">
        <v>197</v>
      </c>
      <c r="AE19" s="39" t="s">
        <v>197</v>
      </c>
      <c r="AF19" s="39" t="s">
        <v>197</v>
      </c>
      <c r="AG19" s="39" t="s">
        <v>197</v>
      </c>
      <c r="AH19" s="39" t="s">
        <v>197</v>
      </c>
    </row>
    <row r="20" spans="1:34" ht="75">
      <c r="A20" s="31" t="s">
        <v>198</v>
      </c>
      <c r="B20" s="32" t="s">
        <v>199</v>
      </c>
      <c r="C20" s="33" t="s">
        <v>178</v>
      </c>
      <c r="D20" s="33" t="s">
        <v>197</v>
      </c>
      <c r="E20" s="33" t="s">
        <v>197</v>
      </c>
      <c r="F20" s="33" t="s">
        <v>197</v>
      </c>
      <c r="G20" s="33" t="s">
        <v>197</v>
      </c>
      <c r="H20" s="33" t="s">
        <v>197</v>
      </c>
      <c r="I20" s="33" t="s">
        <v>197</v>
      </c>
      <c r="J20" s="33" t="s">
        <v>197</v>
      </c>
      <c r="K20" s="33" t="s">
        <v>197</v>
      </c>
      <c r="L20" s="33" t="s">
        <v>197</v>
      </c>
      <c r="M20" s="33" t="s">
        <v>197</v>
      </c>
      <c r="N20" s="33" t="s">
        <v>197</v>
      </c>
      <c r="O20" s="33" t="s">
        <v>197</v>
      </c>
      <c r="P20" s="33" t="s">
        <v>197</v>
      </c>
      <c r="Q20" s="33" t="s">
        <v>197</v>
      </c>
      <c r="R20" s="33" t="s">
        <v>197</v>
      </c>
      <c r="S20" s="33" t="s">
        <v>197</v>
      </c>
      <c r="T20" s="33" t="s">
        <v>197</v>
      </c>
      <c r="U20" s="33" t="s">
        <v>197</v>
      </c>
      <c r="V20" s="33" t="s">
        <v>197</v>
      </c>
      <c r="W20" s="33" t="s">
        <v>197</v>
      </c>
      <c r="X20" s="33" t="s">
        <v>197</v>
      </c>
      <c r="Y20" s="33" t="s">
        <v>197</v>
      </c>
      <c r="Z20" s="33" t="s">
        <v>197</v>
      </c>
      <c r="AA20" s="33" t="s">
        <v>197</v>
      </c>
      <c r="AB20" s="33" t="s">
        <v>197</v>
      </c>
      <c r="AC20" s="33" t="s">
        <v>197</v>
      </c>
      <c r="AD20" s="33" t="s">
        <v>197</v>
      </c>
      <c r="AE20" s="33" t="s">
        <v>197</v>
      </c>
      <c r="AF20" s="33" t="s">
        <v>197</v>
      </c>
      <c r="AG20" s="33" t="s">
        <v>197</v>
      </c>
      <c r="AH20" s="33" t="s">
        <v>197</v>
      </c>
    </row>
    <row r="21" spans="1:34" ht="75">
      <c r="A21" s="31" t="s">
        <v>200</v>
      </c>
      <c r="B21" s="32" t="s">
        <v>201</v>
      </c>
      <c r="C21" s="33" t="s">
        <v>178</v>
      </c>
      <c r="D21" s="33" t="s">
        <v>197</v>
      </c>
      <c r="E21" s="33" t="s">
        <v>197</v>
      </c>
      <c r="F21" s="33" t="s">
        <v>197</v>
      </c>
      <c r="G21" s="33" t="s">
        <v>197</v>
      </c>
      <c r="H21" s="33" t="s">
        <v>197</v>
      </c>
      <c r="I21" s="33" t="s">
        <v>197</v>
      </c>
      <c r="J21" s="33" t="s">
        <v>197</v>
      </c>
      <c r="K21" s="33" t="s">
        <v>197</v>
      </c>
      <c r="L21" s="33" t="s">
        <v>197</v>
      </c>
      <c r="M21" s="33" t="s">
        <v>197</v>
      </c>
      <c r="N21" s="33" t="s">
        <v>197</v>
      </c>
      <c r="O21" s="33" t="s">
        <v>197</v>
      </c>
      <c r="P21" s="33" t="s">
        <v>197</v>
      </c>
      <c r="Q21" s="33" t="s">
        <v>197</v>
      </c>
      <c r="R21" s="33" t="s">
        <v>197</v>
      </c>
      <c r="S21" s="33" t="s">
        <v>197</v>
      </c>
      <c r="T21" s="33" t="s">
        <v>197</v>
      </c>
      <c r="U21" s="33" t="s">
        <v>197</v>
      </c>
      <c r="V21" s="33" t="s">
        <v>197</v>
      </c>
      <c r="W21" s="33" t="s">
        <v>197</v>
      </c>
      <c r="X21" s="33" t="s">
        <v>197</v>
      </c>
      <c r="Y21" s="33" t="s">
        <v>197</v>
      </c>
      <c r="Z21" s="33" t="s">
        <v>197</v>
      </c>
      <c r="AA21" s="33" t="s">
        <v>197</v>
      </c>
      <c r="AB21" s="33" t="s">
        <v>197</v>
      </c>
      <c r="AC21" s="33" t="s">
        <v>197</v>
      </c>
      <c r="AD21" s="33" t="s">
        <v>197</v>
      </c>
      <c r="AE21" s="33" t="s">
        <v>197</v>
      </c>
      <c r="AF21" s="33" t="s">
        <v>197</v>
      </c>
      <c r="AG21" s="33" t="s">
        <v>197</v>
      </c>
      <c r="AH21" s="33" t="s">
        <v>197</v>
      </c>
    </row>
    <row r="22" spans="1:34" ht="56.25">
      <c r="A22" s="31" t="s">
        <v>202</v>
      </c>
      <c r="B22" s="32" t="s">
        <v>203</v>
      </c>
      <c r="C22" s="33" t="s">
        <v>178</v>
      </c>
      <c r="D22" s="33" t="s">
        <v>197</v>
      </c>
      <c r="E22" s="33" t="s">
        <v>197</v>
      </c>
      <c r="F22" s="33" t="s">
        <v>197</v>
      </c>
      <c r="G22" s="33" t="s">
        <v>197</v>
      </c>
      <c r="H22" s="33" t="s">
        <v>197</v>
      </c>
      <c r="I22" s="33" t="s">
        <v>197</v>
      </c>
      <c r="J22" s="33" t="s">
        <v>197</v>
      </c>
      <c r="K22" s="33" t="s">
        <v>197</v>
      </c>
      <c r="L22" s="33" t="s">
        <v>197</v>
      </c>
      <c r="M22" s="33" t="s">
        <v>197</v>
      </c>
      <c r="N22" s="33" t="s">
        <v>197</v>
      </c>
      <c r="O22" s="33" t="s">
        <v>197</v>
      </c>
      <c r="P22" s="33" t="s">
        <v>197</v>
      </c>
      <c r="Q22" s="33" t="s">
        <v>197</v>
      </c>
      <c r="R22" s="33" t="s">
        <v>197</v>
      </c>
      <c r="S22" s="33" t="s">
        <v>197</v>
      </c>
      <c r="T22" s="33" t="s">
        <v>197</v>
      </c>
      <c r="U22" s="33" t="s">
        <v>197</v>
      </c>
      <c r="V22" s="33" t="s">
        <v>197</v>
      </c>
      <c r="W22" s="33" t="s">
        <v>197</v>
      </c>
      <c r="X22" s="33" t="s">
        <v>197</v>
      </c>
      <c r="Y22" s="33" t="s">
        <v>197</v>
      </c>
      <c r="Z22" s="33" t="s">
        <v>197</v>
      </c>
      <c r="AA22" s="33" t="s">
        <v>197</v>
      </c>
      <c r="AB22" s="33" t="s">
        <v>197</v>
      </c>
      <c r="AC22" s="33" t="s">
        <v>197</v>
      </c>
      <c r="AD22" s="33" t="s">
        <v>197</v>
      </c>
      <c r="AE22" s="33" t="s">
        <v>197</v>
      </c>
      <c r="AF22" s="33" t="s">
        <v>197</v>
      </c>
      <c r="AG22" s="33" t="s">
        <v>197</v>
      </c>
      <c r="AH22" s="33" t="s">
        <v>197</v>
      </c>
    </row>
    <row r="23" spans="1:34" ht="18.75" hidden="1">
      <c r="A23" s="31" t="s">
        <v>202</v>
      </c>
      <c r="B23" s="40" t="s">
        <v>204</v>
      </c>
      <c r="C23" s="33"/>
      <c r="D23" s="33" t="s">
        <v>197</v>
      </c>
      <c r="E23" s="33" t="s">
        <v>197</v>
      </c>
      <c r="F23" s="33" t="s">
        <v>197</v>
      </c>
      <c r="G23" s="33" t="s">
        <v>197</v>
      </c>
      <c r="H23" s="33" t="s">
        <v>197</v>
      </c>
      <c r="I23" s="33" t="s">
        <v>197</v>
      </c>
      <c r="J23" s="33" t="s">
        <v>197</v>
      </c>
      <c r="K23" s="33" t="s">
        <v>197</v>
      </c>
      <c r="L23" s="33" t="s">
        <v>197</v>
      </c>
      <c r="M23" s="33" t="s">
        <v>197</v>
      </c>
      <c r="N23" s="33" t="s">
        <v>197</v>
      </c>
      <c r="O23" s="33" t="s">
        <v>197</v>
      </c>
      <c r="P23" s="33" t="s">
        <v>197</v>
      </c>
      <c r="Q23" s="33" t="s">
        <v>197</v>
      </c>
      <c r="R23" s="33" t="s">
        <v>197</v>
      </c>
      <c r="S23" s="33" t="s">
        <v>197</v>
      </c>
      <c r="T23" s="33" t="s">
        <v>197</v>
      </c>
      <c r="U23" s="33" t="s">
        <v>197</v>
      </c>
      <c r="V23" s="33" t="s">
        <v>197</v>
      </c>
      <c r="W23" s="33" t="s">
        <v>197</v>
      </c>
      <c r="X23" s="33" t="s">
        <v>197</v>
      </c>
      <c r="Y23" s="33" t="s">
        <v>197</v>
      </c>
      <c r="Z23" s="33" t="s">
        <v>197</v>
      </c>
      <c r="AA23" s="33" t="s">
        <v>197</v>
      </c>
      <c r="AB23" s="33" t="s">
        <v>197</v>
      </c>
      <c r="AC23" s="33" t="s">
        <v>197</v>
      </c>
      <c r="AD23" s="33" t="s">
        <v>197</v>
      </c>
      <c r="AE23" s="33" t="s">
        <v>197</v>
      </c>
      <c r="AF23" s="33" t="s">
        <v>197</v>
      </c>
      <c r="AG23" s="33" t="s">
        <v>197</v>
      </c>
      <c r="AH23" s="33" t="s">
        <v>197</v>
      </c>
    </row>
    <row r="24" spans="1:34" ht="18.75" hidden="1">
      <c r="A24" s="31" t="s">
        <v>202</v>
      </c>
      <c r="B24" s="40" t="s">
        <v>204</v>
      </c>
      <c r="C24" s="33"/>
      <c r="D24" s="33" t="s">
        <v>197</v>
      </c>
      <c r="E24" s="33" t="s">
        <v>197</v>
      </c>
      <c r="F24" s="33" t="s">
        <v>197</v>
      </c>
      <c r="G24" s="33" t="s">
        <v>197</v>
      </c>
      <c r="H24" s="33" t="s">
        <v>197</v>
      </c>
      <c r="I24" s="33" t="s">
        <v>197</v>
      </c>
      <c r="J24" s="33" t="s">
        <v>197</v>
      </c>
      <c r="K24" s="33" t="s">
        <v>197</v>
      </c>
      <c r="L24" s="33" t="s">
        <v>197</v>
      </c>
      <c r="M24" s="33" t="s">
        <v>197</v>
      </c>
      <c r="N24" s="33" t="s">
        <v>197</v>
      </c>
      <c r="O24" s="33" t="s">
        <v>197</v>
      </c>
      <c r="P24" s="33" t="s">
        <v>197</v>
      </c>
      <c r="Q24" s="33" t="s">
        <v>197</v>
      </c>
      <c r="R24" s="33" t="s">
        <v>197</v>
      </c>
      <c r="S24" s="33" t="s">
        <v>197</v>
      </c>
      <c r="T24" s="33" t="s">
        <v>197</v>
      </c>
      <c r="U24" s="33" t="s">
        <v>197</v>
      </c>
      <c r="V24" s="33" t="s">
        <v>197</v>
      </c>
      <c r="W24" s="33" t="s">
        <v>197</v>
      </c>
      <c r="X24" s="33" t="s">
        <v>197</v>
      </c>
      <c r="Y24" s="33" t="s">
        <v>197</v>
      </c>
      <c r="Z24" s="33" t="s">
        <v>197</v>
      </c>
      <c r="AA24" s="33" t="s">
        <v>197</v>
      </c>
      <c r="AB24" s="33" t="s">
        <v>197</v>
      </c>
      <c r="AC24" s="33" t="s">
        <v>197</v>
      </c>
      <c r="AD24" s="33" t="s">
        <v>197</v>
      </c>
      <c r="AE24" s="33" t="s">
        <v>197</v>
      </c>
      <c r="AF24" s="33" t="s">
        <v>197</v>
      </c>
      <c r="AG24" s="33" t="s">
        <v>197</v>
      </c>
      <c r="AH24" s="33" t="s">
        <v>197</v>
      </c>
    </row>
    <row r="25" spans="1:34" ht="18.75" hidden="1">
      <c r="A25" s="31" t="s">
        <v>205</v>
      </c>
      <c r="B25" s="32" t="s">
        <v>205</v>
      </c>
      <c r="C25" s="33"/>
      <c r="D25" s="33" t="s">
        <v>197</v>
      </c>
      <c r="E25" s="33" t="s">
        <v>197</v>
      </c>
      <c r="F25" s="33" t="s">
        <v>197</v>
      </c>
      <c r="G25" s="33" t="s">
        <v>197</v>
      </c>
      <c r="H25" s="33" t="s">
        <v>197</v>
      </c>
      <c r="I25" s="33" t="s">
        <v>197</v>
      </c>
      <c r="J25" s="33" t="s">
        <v>197</v>
      </c>
      <c r="K25" s="33" t="s">
        <v>197</v>
      </c>
      <c r="L25" s="33" t="s">
        <v>197</v>
      </c>
      <c r="M25" s="33" t="s">
        <v>197</v>
      </c>
      <c r="N25" s="33" t="s">
        <v>197</v>
      </c>
      <c r="O25" s="33" t="s">
        <v>197</v>
      </c>
      <c r="P25" s="33" t="s">
        <v>197</v>
      </c>
      <c r="Q25" s="33" t="s">
        <v>197</v>
      </c>
      <c r="R25" s="33" t="s">
        <v>197</v>
      </c>
      <c r="S25" s="33" t="s">
        <v>197</v>
      </c>
      <c r="T25" s="33" t="s">
        <v>197</v>
      </c>
      <c r="U25" s="33" t="s">
        <v>197</v>
      </c>
      <c r="V25" s="33" t="s">
        <v>197</v>
      </c>
      <c r="W25" s="33" t="s">
        <v>197</v>
      </c>
      <c r="X25" s="33" t="s">
        <v>197</v>
      </c>
      <c r="Y25" s="33" t="s">
        <v>197</v>
      </c>
      <c r="Z25" s="33" t="s">
        <v>197</v>
      </c>
      <c r="AA25" s="33" t="s">
        <v>197</v>
      </c>
      <c r="AB25" s="33" t="s">
        <v>197</v>
      </c>
      <c r="AC25" s="33" t="s">
        <v>197</v>
      </c>
      <c r="AD25" s="33" t="s">
        <v>197</v>
      </c>
      <c r="AE25" s="33" t="s">
        <v>197</v>
      </c>
      <c r="AF25" s="33" t="s">
        <v>197</v>
      </c>
      <c r="AG25" s="33" t="s">
        <v>197</v>
      </c>
      <c r="AH25" s="33" t="s">
        <v>197</v>
      </c>
    </row>
    <row r="26" spans="1:34" ht="37.5">
      <c r="A26" s="37" t="s">
        <v>206</v>
      </c>
      <c r="B26" s="38" t="s">
        <v>207</v>
      </c>
      <c r="C26" s="39" t="s">
        <v>178</v>
      </c>
      <c r="D26" s="39" t="s">
        <v>197</v>
      </c>
      <c r="E26" s="39" t="s">
        <v>197</v>
      </c>
      <c r="F26" s="39" t="s">
        <v>197</v>
      </c>
      <c r="G26" s="39" t="s">
        <v>197</v>
      </c>
      <c r="H26" s="39" t="s">
        <v>197</v>
      </c>
      <c r="I26" s="39" t="s">
        <v>197</v>
      </c>
      <c r="J26" s="39" t="s">
        <v>197</v>
      </c>
      <c r="K26" s="39" t="s">
        <v>197</v>
      </c>
      <c r="L26" s="39" t="s">
        <v>197</v>
      </c>
      <c r="M26" s="39" t="s">
        <v>197</v>
      </c>
      <c r="N26" s="39" t="s">
        <v>197</v>
      </c>
      <c r="O26" s="39" t="s">
        <v>197</v>
      </c>
      <c r="P26" s="39" t="s">
        <v>197</v>
      </c>
      <c r="Q26" s="39" t="s">
        <v>197</v>
      </c>
      <c r="R26" s="39" t="s">
        <v>197</v>
      </c>
      <c r="S26" s="39" t="s">
        <v>197</v>
      </c>
      <c r="T26" s="39" t="s">
        <v>197</v>
      </c>
      <c r="U26" s="39" t="s">
        <v>197</v>
      </c>
      <c r="V26" s="39" t="s">
        <v>197</v>
      </c>
      <c r="W26" s="39" t="s">
        <v>197</v>
      </c>
      <c r="X26" s="39" t="s">
        <v>197</v>
      </c>
      <c r="Y26" s="39" t="s">
        <v>197</v>
      </c>
      <c r="Z26" s="39" t="s">
        <v>197</v>
      </c>
      <c r="AA26" s="39" t="s">
        <v>197</v>
      </c>
      <c r="AB26" s="39" t="s">
        <v>197</v>
      </c>
      <c r="AC26" s="39" t="s">
        <v>197</v>
      </c>
      <c r="AD26" s="39" t="s">
        <v>197</v>
      </c>
      <c r="AE26" s="39" t="s">
        <v>197</v>
      </c>
      <c r="AF26" s="39" t="s">
        <v>197</v>
      </c>
      <c r="AG26" s="39" t="s">
        <v>197</v>
      </c>
      <c r="AH26" s="39" t="s">
        <v>197</v>
      </c>
    </row>
    <row r="27" spans="1:34" ht="75">
      <c r="A27" s="31" t="s">
        <v>208</v>
      </c>
      <c r="B27" s="32" t="s">
        <v>209</v>
      </c>
      <c r="C27" s="33" t="s">
        <v>178</v>
      </c>
      <c r="D27" s="33" t="s">
        <v>197</v>
      </c>
      <c r="E27" s="33" t="s">
        <v>197</v>
      </c>
      <c r="F27" s="33" t="s">
        <v>197</v>
      </c>
      <c r="G27" s="33" t="s">
        <v>197</v>
      </c>
      <c r="H27" s="33" t="s">
        <v>197</v>
      </c>
      <c r="I27" s="33" t="s">
        <v>197</v>
      </c>
      <c r="J27" s="33" t="s">
        <v>197</v>
      </c>
      <c r="K27" s="33" t="s">
        <v>197</v>
      </c>
      <c r="L27" s="33" t="s">
        <v>197</v>
      </c>
      <c r="M27" s="33" t="s">
        <v>197</v>
      </c>
      <c r="N27" s="33" t="s">
        <v>197</v>
      </c>
      <c r="O27" s="33" t="s">
        <v>197</v>
      </c>
      <c r="P27" s="33" t="s">
        <v>197</v>
      </c>
      <c r="Q27" s="33" t="s">
        <v>197</v>
      </c>
      <c r="R27" s="33" t="s">
        <v>197</v>
      </c>
      <c r="S27" s="33" t="s">
        <v>197</v>
      </c>
      <c r="T27" s="33" t="s">
        <v>197</v>
      </c>
      <c r="U27" s="33" t="s">
        <v>197</v>
      </c>
      <c r="V27" s="33" t="s">
        <v>197</v>
      </c>
      <c r="W27" s="33" t="s">
        <v>197</v>
      </c>
      <c r="X27" s="33" t="s">
        <v>197</v>
      </c>
      <c r="Y27" s="33" t="s">
        <v>197</v>
      </c>
      <c r="Z27" s="33" t="s">
        <v>197</v>
      </c>
      <c r="AA27" s="33" t="s">
        <v>197</v>
      </c>
      <c r="AB27" s="33" t="s">
        <v>197</v>
      </c>
      <c r="AC27" s="33" t="s">
        <v>197</v>
      </c>
      <c r="AD27" s="33" t="s">
        <v>197</v>
      </c>
      <c r="AE27" s="33" t="s">
        <v>197</v>
      </c>
      <c r="AF27" s="33" t="s">
        <v>197</v>
      </c>
      <c r="AG27" s="33" t="s">
        <v>197</v>
      </c>
      <c r="AH27" s="33" t="s">
        <v>197</v>
      </c>
    </row>
    <row r="28" spans="1:34" ht="18.75" hidden="1">
      <c r="A28" s="31" t="s">
        <v>208</v>
      </c>
      <c r="B28" s="40" t="s">
        <v>204</v>
      </c>
      <c r="C28" s="33"/>
      <c r="D28" s="33" t="s">
        <v>197</v>
      </c>
      <c r="E28" s="33" t="s">
        <v>197</v>
      </c>
      <c r="F28" s="33" t="s">
        <v>197</v>
      </c>
      <c r="G28" s="33" t="s">
        <v>197</v>
      </c>
      <c r="H28" s="33" t="s">
        <v>197</v>
      </c>
      <c r="I28" s="33" t="s">
        <v>197</v>
      </c>
      <c r="J28" s="33" t="s">
        <v>197</v>
      </c>
      <c r="K28" s="33" t="s">
        <v>197</v>
      </c>
      <c r="L28" s="33" t="s">
        <v>197</v>
      </c>
      <c r="M28" s="33" t="s">
        <v>197</v>
      </c>
      <c r="N28" s="33" t="s">
        <v>197</v>
      </c>
      <c r="O28" s="33" t="s">
        <v>197</v>
      </c>
      <c r="P28" s="33" t="s">
        <v>197</v>
      </c>
      <c r="Q28" s="33" t="s">
        <v>197</v>
      </c>
      <c r="R28" s="33" t="s">
        <v>197</v>
      </c>
      <c r="S28" s="33" t="s">
        <v>197</v>
      </c>
      <c r="T28" s="33" t="s">
        <v>197</v>
      </c>
      <c r="U28" s="33" t="s">
        <v>197</v>
      </c>
      <c r="V28" s="33" t="s">
        <v>197</v>
      </c>
      <c r="W28" s="33" t="s">
        <v>197</v>
      </c>
      <c r="X28" s="33" t="s">
        <v>197</v>
      </c>
      <c r="Y28" s="33" t="s">
        <v>197</v>
      </c>
      <c r="Z28" s="33" t="s">
        <v>197</v>
      </c>
      <c r="AA28" s="33" t="s">
        <v>197</v>
      </c>
      <c r="AB28" s="33" t="s">
        <v>197</v>
      </c>
      <c r="AC28" s="33" t="s">
        <v>197</v>
      </c>
      <c r="AD28" s="33" t="s">
        <v>197</v>
      </c>
      <c r="AE28" s="33" t="s">
        <v>197</v>
      </c>
      <c r="AF28" s="33" t="s">
        <v>197</v>
      </c>
      <c r="AG28" s="33" t="s">
        <v>197</v>
      </c>
      <c r="AH28" s="33" t="s">
        <v>197</v>
      </c>
    </row>
    <row r="29" spans="1:34" ht="18.75" hidden="1">
      <c r="A29" s="31" t="s">
        <v>208</v>
      </c>
      <c r="B29" s="40" t="s">
        <v>204</v>
      </c>
      <c r="C29" s="33"/>
      <c r="D29" s="33" t="s">
        <v>197</v>
      </c>
      <c r="E29" s="33" t="s">
        <v>197</v>
      </c>
      <c r="F29" s="33" t="s">
        <v>197</v>
      </c>
      <c r="G29" s="33" t="s">
        <v>197</v>
      </c>
      <c r="H29" s="33" t="s">
        <v>197</v>
      </c>
      <c r="I29" s="33" t="s">
        <v>197</v>
      </c>
      <c r="J29" s="33" t="s">
        <v>197</v>
      </c>
      <c r="K29" s="33" t="s">
        <v>197</v>
      </c>
      <c r="L29" s="33" t="s">
        <v>197</v>
      </c>
      <c r="M29" s="33" t="s">
        <v>197</v>
      </c>
      <c r="N29" s="33" t="s">
        <v>197</v>
      </c>
      <c r="O29" s="33" t="s">
        <v>197</v>
      </c>
      <c r="P29" s="33" t="s">
        <v>197</v>
      </c>
      <c r="Q29" s="33" t="s">
        <v>197</v>
      </c>
      <c r="R29" s="33" t="s">
        <v>197</v>
      </c>
      <c r="S29" s="33" t="s">
        <v>197</v>
      </c>
      <c r="T29" s="33" t="s">
        <v>197</v>
      </c>
      <c r="U29" s="33" t="s">
        <v>197</v>
      </c>
      <c r="V29" s="33" t="s">
        <v>197</v>
      </c>
      <c r="W29" s="33" t="s">
        <v>197</v>
      </c>
      <c r="X29" s="33" t="s">
        <v>197</v>
      </c>
      <c r="Y29" s="33" t="s">
        <v>197</v>
      </c>
      <c r="Z29" s="33" t="s">
        <v>197</v>
      </c>
      <c r="AA29" s="33" t="s">
        <v>197</v>
      </c>
      <c r="AB29" s="33" t="s">
        <v>197</v>
      </c>
      <c r="AC29" s="33" t="s">
        <v>197</v>
      </c>
      <c r="AD29" s="33" t="s">
        <v>197</v>
      </c>
      <c r="AE29" s="33" t="s">
        <v>197</v>
      </c>
      <c r="AF29" s="33" t="s">
        <v>197</v>
      </c>
      <c r="AG29" s="33" t="s">
        <v>197</v>
      </c>
      <c r="AH29" s="33" t="s">
        <v>197</v>
      </c>
    </row>
    <row r="30" spans="1:34" ht="18.75" hidden="1">
      <c r="A30" s="31" t="s">
        <v>205</v>
      </c>
      <c r="B30" s="32" t="s">
        <v>205</v>
      </c>
      <c r="C30" s="33"/>
      <c r="D30" s="33" t="s">
        <v>197</v>
      </c>
      <c r="E30" s="33" t="s">
        <v>197</v>
      </c>
      <c r="F30" s="33" t="s">
        <v>197</v>
      </c>
      <c r="G30" s="33" t="s">
        <v>197</v>
      </c>
      <c r="H30" s="33" t="s">
        <v>197</v>
      </c>
      <c r="I30" s="33" t="s">
        <v>197</v>
      </c>
      <c r="J30" s="33" t="s">
        <v>197</v>
      </c>
      <c r="K30" s="33" t="s">
        <v>197</v>
      </c>
      <c r="L30" s="33" t="s">
        <v>197</v>
      </c>
      <c r="M30" s="33" t="s">
        <v>197</v>
      </c>
      <c r="N30" s="33" t="s">
        <v>197</v>
      </c>
      <c r="O30" s="33" t="s">
        <v>197</v>
      </c>
      <c r="P30" s="33" t="s">
        <v>197</v>
      </c>
      <c r="Q30" s="33" t="s">
        <v>197</v>
      </c>
      <c r="R30" s="33" t="s">
        <v>197</v>
      </c>
      <c r="S30" s="33" t="s">
        <v>197</v>
      </c>
      <c r="T30" s="33" t="s">
        <v>197</v>
      </c>
      <c r="U30" s="33" t="s">
        <v>197</v>
      </c>
      <c r="V30" s="33" t="s">
        <v>197</v>
      </c>
      <c r="W30" s="33" t="s">
        <v>197</v>
      </c>
      <c r="X30" s="33" t="s">
        <v>197</v>
      </c>
      <c r="Y30" s="33" t="s">
        <v>197</v>
      </c>
      <c r="Z30" s="33" t="s">
        <v>197</v>
      </c>
      <c r="AA30" s="33" t="s">
        <v>197</v>
      </c>
      <c r="AB30" s="33" t="s">
        <v>197</v>
      </c>
      <c r="AC30" s="33" t="s">
        <v>197</v>
      </c>
      <c r="AD30" s="33" t="s">
        <v>197</v>
      </c>
      <c r="AE30" s="33" t="s">
        <v>197</v>
      </c>
      <c r="AF30" s="33" t="s">
        <v>197</v>
      </c>
      <c r="AG30" s="33" t="s">
        <v>197</v>
      </c>
      <c r="AH30" s="33" t="s">
        <v>197</v>
      </c>
    </row>
    <row r="31" spans="1:34" ht="56.25">
      <c r="A31" s="31" t="s">
        <v>210</v>
      </c>
      <c r="B31" s="32" t="s">
        <v>211</v>
      </c>
      <c r="C31" s="33" t="s">
        <v>178</v>
      </c>
      <c r="D31" s="33" t="s">
        <v>197</v>
      </c>
      <c r="E31" s="33" t="s">
        <v>197</v>
      </c>
      <c r="F31" s="33" t="s">
        <v>197</v>
      </c>
      <c r="G31" s="33" t="s">
        <v>197</v>
      </c>
      <c r="H31" s="33" t="s">
        <v>197</v>
      </c>
      <c r="I31" s="33" t="s">
        <v>197</v>
      </c>
      <c r="J31" s="33" t="s">
        <v>197</v>
      </c>
      <c r="K31" s="33" t="s">
        <v>197</v>
      </c>
      <c r="L31" s="33" t="s">
        <v>197</v>
      </c>
      <c r="M31" s="33" t="s">
        <v>197</v>
      </c>
      <c r="N31" s="33" t="s">
        <v>197</v>
      </c>
      <c r="O31" s="33" t="s">
        <v>197</v>
      </c>
      <c r="P31" s="33" t="s">
        <v>197</v>
      </c>
      <c r="Q31" s="33" t="s">
        <v>197</v>
      </c>
      <c r="R31" s="33" t="s">
        <v>197</v>
      </c>
      <c r="S31" s="33" t="s">
        <v>197</v>
      </c>
      <c r="T31" s="33" t="s">
        <v>197</v>
      </c>
      <c r="U31" s="33" t="s">
        <v>197</v>
      </c>
      <c r="V31" s="33" t="s">
        <v>197</v>
      </c>
      <c r="W31" s="33" t="s">
        <v>197</v>
      </c>
      <c r="X31" s="33" t="s">
        <v>197</v>
      </c>
      <c r="Y31" s="33" t="s">
        <v>197</v>
      </c>
      <c r="Z31" s="33" t="s">
        <v>197</v>
      </c>
      <c r="AA31" s="33" t="s">
        <v>197</v>
      </c>
      <c r="AB31" s="33" t="s">
        <v>197</v>
      </c>
      <c r="AC31" s="33" t="s">
        <v>197</v>
      </c>
      <c r="AD31" s="33" t="s">
        <v>197</v>
      </c>
      <c r="AE31" s="33" t="s">
        <v>197</v>
      </c>
      <c r="AF31" s="33" t="s">
        <v>197</v>
      </c>
      <c r="AG31" s="33" t="s">
        <v>197</v>
      </c>
      <c r="AH31" s="33" t="s">
        <v>197</v>
      </c>
    </row>
    <row r="32" spans="1:34" ht="18.75" hidden="1">
      <c r="A32" s="31" t="s">
        <v>210</v>
      </c>
      <c r="B32" s="40" t="s">
        <v>204</v>
      </c>
      <c r="C32" s="33"/>
      <c r="D32" s="33" t="s">
        <v>197</v>
      </c>
      <c r="E32" s="33" t="s">
        <v>197</v>
      </c>
      <c r="F32" s="33" t="s">
        <v>197</v>
      </c>
      <c r="G32" s="33" t="s">
        <v>197</v>
      </c>
      <c r="H32" s="33" t="s">
        <v>197</v>
      </c>
      <c r="I32" s="33" t="s">
        <v>197</v>
      </c>
      <c r="J32" s="33" t="s">
        <v>197</v>
      </c>
      <c r="K32" s="33" t="s">
        <v>197</v>
      </c>
      <c r="L32" s="33" t="s">
        <v>197</v>
      </c>
      <c r="M32" s="33" t="s">
        <v>197</v>
      </c>
      <c r="N32" s="33" t="s">
        <v>197</v>
      </c>
      <c r="O32" s="33" t="s">
        <v>197</v>
      </c>
      <c r="P32" s="33" t="s">
        <v>197</v>
      </c>
      <c r="Q32" s="33" t="s">
        <v>197</v>
      </c>
      <c r="R32" s="33" t="s">
        <v>197</v>
      </c>
      <c r="S32" s="33" t="s">
        <v>197</v>
      </c>
      <c r="T32" s="33" t="s">
        <v>197</v>
      </c>
      <c r="U32" s="33" t="s">
        <v>197</v>
      </c>
      <c r="V32" s="33" t="s">
        <v>197</v>
      </c>
      <c r="W32" s="33" t="s">
        <v>197</v>
      </c>
      <c r="X32" s="33" t="s">
        <v>197</v>
      </c>
      <c r="Y32" s="33" t="s">
        <v>197</v>
      </c>
      <c r="Z32" s="33" t="s">
        <v>197</v>
      </c>
      <c r="AA32" s="33" t="s">
        <v>197</v>
      </c>
      <c r="AB32" s="33" t="s">
        <v>197</v>
      </c>
      <c r="AC32" s="33" t="s">
        <v>197</v>
      </c>
      <c r="AD32" s="33" t="s">
        <v>197</v>
      </c>
      <c r="AE32" s="33" t="s">
        <v>197</v>
      </c>
      <c r="AF32" s="33" t="s">
        <v>197</v>
      </c>
      <c r="AG32" s="33" t="s">
        <v>197</v>
      </c>
      <c r="AH32" s="33" t="s">
        <v>197</v>
      </c>
    </row>
    <row r="33" spans="1:34" ht="18.75" hidden="1">
      <c r="A33" s="31" t="s">
        <v>210</v>
      </c>
      <c r="B33" s="40" t="s">
        <v>204</v>
      </c>
      <c r="C33" s="33"/>
      <c r="D33" s="33" t="s">
        <v>197</v>
      </c>
      <c r="E33" s="33" t="s">
        <v>197</v>
      </c>
      <c r="F33" s="33" t="s">
        <v>197</v>
      </c>
      <c r="G33" s="33" t="s">
        <v>197</v>
      </c>
      <c r="H33" s="33" t="s">
        <v>197</v>
      </c>
      <c r="I33" s="33" t="s">
        <v>197</v>
      </c>
      <c r="J33" s="33" t="s">
        <v>197</v>
      </c>
      <c r="K33" s="33" t="s">
        <v>197</v>
      </c>
      <c r="L33" s="33" t="s">
        <v>197</v>
      </c>
      <c r="M33" s="33" t="s">
        <v>197</v>
      </c>
      <c r="N33" s="33" t="s">
        <v>197</v>
      </c>
      <c r="O33" s="33" t="s">
        <v>197</v>
      </c>
      <c r="P33" s="33" t="s">
        <v>197</v>
      </c>
      <c r="Q33" s="33" t="s">
        <v>197</v>
      </c>
      <c r="R33" s="33" t="s">
        <v>197</v>
      </c>
      <c r="S33" s="33" t="s">
        <v>197</v>
      </c>
      <c r="T33" s="33" t="s">
        <v>197</v>
      </c>
      <c r="U33" s="33" t="s">
        <v>197</v>
      </c>
      <c r="V33" s="33" t="s">
        <v>197</v>
      </c>
      <c r="W33" s="33" t="s">
        <v>197</v>
      </c>
      <c r="X33" s="33" t="s">
        <v>197</v>
      </c>
      <c r="Y33" s="33" t="s">
        <v>197</v>
      </c>
      <c r="Z33" s="33" t="s">
        <v>197</v>
      </c>
      <c r="AA33" s="33" t="s">
        <v>197</v>
      </c>
      <c r="AB33" s="33" t="s">
        <v>197</v>
      </c>
      <c r="AC33" s="33" t="s">
        <v>197</v>
      </c>
      <c r="AD33" s="33" t="s">
        <v>197</v>
      </c>
      <c r="AE33" s="33" t="s">
        <v>197</v>
      </c>
      <c r="AF33" s="33" t="s">
        <v>197</v>
      </c>
      <c r="AG33" s="33" t="s">
        <v>197</v>
      </c>
      <c r="AH33" s="33" t="s">
        <v>197</v>
      </c>
    </row>
    <row r="34" spans="1:34" ht="18.75" hidden="1">
      <c r="A34" s="31" t="s">
        <v>205</v>
      </c>
      <c r="B34" s="32" t="s">
        <v>205</v>
      </c>
      <c r="C34" s="33"/>
      <c r="D34" s="33" t="s">
        <v>197</v>
      </c>
      <c r="E34" s="33" t="s">
        <v>197</v>
      </c>
      <c r="F34" s="33" t="s">
        <v>197</v>
      </c>
      <c r="G34" s="33" t="s">
        <v>197</v>
      </c>
      <c r="H34" s="33" t="s">
        <v>197</v>
      </c>
      <c r="I34" s="33" t="s">
        <v>197</v>
      </c>
      <c r="J34" s="33" t="s">
        <v>197</v>
      </c>
      <c r="K34" s="33" t="s">
        <v>197</v>
      </c>
      <c r="L34" s="33" t="s">
        <v>197</v>
      </c>
      <c r="M34" s="33" t="s">
        <v>197</v>
      </c>
      <c r="N34" s="33" t="s">
        <v>197</v>
      </c>
      <c r="O34" s="33" t="s">
        <v>197</v>
      </c>
      <c r="P34" s="33" t="s">
        <v>197</v>
      </c>
      <c r="Q34" s="33" t="s">
        <v>197</v>
      </c>
      <c r="R34" s="33" t="s">
        <v>197</v>
      </c>
      <c r="S34" s="33" t="s">
        <v>197</v>
      </c>
      <c r="T34" s="33" t="s">
        <v>197</v>
      </c>
      <c r="U34" s="33" t="s">
        <v>197</v>
      </c>
      <c r="V34" s="33" t="s">
        <v>197</v>
      </c>
      <c r="W34" s="33" t="s">
        <v>197</v>
      </c>
      <c r="X34" s="33" t="s">
        <v>197</v>
      </c>
      <c r="Y34" s="33" t="s">
        <v>197</v>
      </c>
      <c r="Z34" s="33" t="s">
        <v>197</v>
      </c>
      <c r="AA34" s="33" t="s">
        <v>197</v>
      </c>
      <c r="AB34" s="33" t="s">
        <v>197</v>
      </c>
      <c r="AC34" s="33" t="s">
        <v>197</v>
      </c>
      <c r="AD34" s="33" t="s">
        <v>197</v>
      </c>
      <c r="AE34" s="33" t="s">
        <v>197</v>
      </c>
      <c r="AF34" s="33" t="s">
        <v>197</v>
      </c>
      <c r="AG34" s="33" t="s">
        <v>197</v>
      </c>
      <c r="AH34" s="33" t="s">
        <v>197</v>
      </c>
    </row>
    <row r="35" spans="1:34" ht="56.25">
      <c r="A35" s="37" t="s">
        <v>212</v>
      </c>
      <c r="B35" s="38" t="s">
        <v>213</v>
      </c>
      <c r="C35" s="39" t="s">
        <v>178</v>
      </c>
      <c r="D35" s="39" t="s">
        <v>197</v>
      </c>
      <c r="E35" s="39" t="s">
        <v>197</v>
      </c>
      <c r="F35" s="39" t="s">
        <v>197</v>
      </c>
      <c r="G35" s="39" t="s">
        <v>197</v>
      </c>
      <c r="H35" s="39" t="s">
        <v>197</v>
      </c>
      <c r="I35" s="39" t="s">
        <v>197</v>
      </c>
      <c r="J35" s="39" t="s">
        <v>197</v>
      </c>
      <c r="K35" s="39" t="s">
        <v>197</v>
      </c>
      <c r="L35" s="39" t="s">
        <v>197</v>
      </c>
      <c r="M35" s="39" t="s">
        <v>197</v>
      </c>
      <c r="N35" s="39" t="s">
        <v>197</v>
      </c>
      <c r="O35" s="39" t="s">
        <v>197</v>
      </c>
      <c r="P35" s="39" t="s">
        <v>197</v>
      </c>
      <c r="Q35" s="39" t="s">
        <v>197</v>
      </c>
      <c r="R35" s="39" t="s">
        <v>197</v>
      </c>
      <c r="S35" s="39" t="s">
        <v>197</v>
      </c>
      <c r="T35" s="39" t="s">
        <v>197</v>
      </c>
      <c r="U35" s="39" t="s">
        <v>197</v>
      </c>
      <c r="V35" s="39" t="s">
        <v>197</v>
      </c>
      <c r="W35" s="39" t="s">
        <v>197</v>
      </c>
      <c r="X35" s="39" t="s">
        <v>197</v>
      </c>
      <c r="Y35" s="39" t="s">
        <v>197</v>
      </c>
      <c r="Z35" s="39" t="s">
        <v>197</v>
      </c>
      <c r="AA35" s="39" t="s">
        <v>197</v>
      </c>
      <c r="AB35" s="39" t="s">
        <v>197</v>
      </c>
      <c r="AC35" s="39" t="s">
        <v>197</v>
      </c>
      <c r="AD35" s="39" t="s">
        <v>197</v>
      </c>
      <c r="AE35" s="39" t="s">
        <v>197</v>
      </c>
      <c r="AF35" s="39" t="s">
        <v>197</v>
      </c>
      <c r="AG35" s="39" t="s">
        <v>197</v>
      </c>
      <c r="AH35" s="39" t="s">
        <v>197</v>
      </c>
    </row>
    <row r="36" spans="1:34" ht="37.5">
      <c r="A36" s="31" t="s">
        <v>214</v>
      </c>
      <c r="B36" s="32" t="s">
        <v>215</v>
      </c>
      <c r="C36" s="33" t="s">
        <v>178</v>
      </c>
      <c r="D36" s="33" t="s">
        <v>197</v>
      </c>
      <c r="E36" s="33" t="s">
        <v>197</v>
      </c>
      <c r="F36" s="33" t="s">
        <v>197</v>
      </c>
      <c r="G36" s="33" t="s">
        <v>197</v>
      </c>
      <c r="H36" s="33" t="s">
        <v>197</v>
      </c>
      <c r="I36" s="33" t="s">
        <v>197</v>
      </c>
      <c r="J36" s="33" t="s">
        <v>197</v>
      </c>
      <c r="K36" s="33" t="s">
        <v>197</v>
      </c>
      <c r="L36" s="33" t="s">
        <v>197</v>
      </c>
      <c r="M36" s="33" t="s">
        <v>197</v>
      </c>
      <c r="N36" s="33" t="s">
        <v>197</v>
      </c>
      <c r="O36" s="33" t="s">
        <v>197</v>
      </c>
      <c r="P36" s="33" t="s">
        <v>197</v>
      </c>
      <c r="Q36" s="33" t="s">
        <v>197</v>
      </c>
      <c r="R36" s="33" t="s">
        <v>197</v>
      </c>
      <c r="S36" s="33" t="s">
        <v>197</v>
      </c>
      <c r="T36" s="33" t="s">
        <v>197</v>
      </c>
      <c r="U36" s="33" t="s">
        <v>197</v>
      </c>
      <c r="V36" s="33" t="s">
        <v>197</v>
      </c>
      <c r="W36" s="33" t="s">
        <v>197</v>
      </c>
      <c r="X36" s="33" t="s">
        <v>197</v>
      </c>
      <c r="Y36" s="33" t="s">
        <v>197</v>
      </c>
      <c r="Z36" s="33" t="s">
        <v>197</v>
      </c>
      <c r="AA36" s="33" t="s">
        <v>197</v>
      </c>
      <c r="AB36" s="33" t="s">
        <v>197</v>
      </c>
      <c r="AC36" s="33" t="s">
        <v>197</v>
      </c>
      <c r="AD36" s="33" t="s">
        <v>197</v>
      </c>
      <c r="AE36" s="33" t="s">
        <v>197</v>
      </c>
      <c r="AF36" s="33" t="s">
        <v>197</v>
      </c>
      <c r="AG36" s="33" t="s">
        <v>197</v>
      </c>
      <c r="AH36" s="33" t="s">
        <v>197</v>
      </c>
    </row>
    <row r="37" spans="1:34" ht="112.5">
      <c r="A37" s="31" t="s">
        <v>214</v>
      </c>
      <c r="B37" s="32" t="s">
        <v>216</v>
      </c>
      <c r="C37" s="33" t="s">
        <v>178</v>
      </c>
      <c r="D37" s="33" t="s">
        <v>197</v>
      </c>
      <c r="E37" s="33" t="s">
        <v>197</v>
      </c>
      <c r="F37" s="33" t="s">
        <v>197</v>
      </c>
      <c r="G37" s="33" t="s">
        <v>197</v>
      </c>
      <c r="H37" s="33" t="s">
        <v>197</v>
      </c>
      <c r="I37" s="33" t="s">
        <v>197</v>
      </c>
      <c r="J37" s="33" t="s">
        <v>197</v>
      </c>
      <c r="K37" s="33" t="s">
        <v>197</v>
      </c>
      <c r="L37" s="33" t="s">
        <v>197</v>
      </c>
      <c r="M37" s="33" t="s">
        <v>197</v>
      </c>
      <c r="N37" s="33" t="s">
        <v>197</v>
      </c>
      <c r="O37" s="33" t="s">
        <v>197</v>
      </c>
      <c r="P37" s="33" t="s">
        <v>197</v>
      </c>
      <c r="Q37" s="33" t="s">
        <v>197</v>
      </c>
      <c r="R37" s="33" t="s">
        <v>197</v>
      </c>
      <c r="S37" s="33" t="s">
        <v>197</v>
      </c>
      <c r="T37" s="33" t="s">
        <v>197</v>
      </c>
      <c r="U37" s="33" t="s">
        <v>197</v>
      </c>
      <c r="V37" s="33" t="s">
        <v>197</v>
      </c>
      <c r="W37" s="33" t="s">
        <v>197</v>
      </c>
      <c r="X37" s="33" t="s">
        <v>197</v>
      </c>
      <c r="Y37" s="33" t="s">
        <v>197</v>
      </c>
      <c r="Z37" s="33" t="s">
        <v>197</v>
      </c>
      <c r="AA37" s="33" t="s">
        <v>197</v>
      </c>
      <c r="AB37" s="33" t="s">
        <v>197</v>
      </c>
      <c r="AC37" s="33" t="s">
        <v>197</v>
      </c>
      <c r="AD37" s="33" t="s">
        <v>197</v>
      </c>
      <c r="AE37" s="33" t="s">
        <v>197</v>
      </c>
      <c r="AF37" s="33" t="s">
        <v>197</v>
      </c>
      <c r="AG37" s="33" t="s">
        <v>197</v>
      </c>
      <c r="AH37" s="33" t="s">
        <v>197</v>
      </c>
    </row>
    <row r="38" spans="1:34" ht="18.75" hidden="1">
      <c r="A38" s="31" t="s">
        <v>214</v>
      </c>
      <c r="B38" s="40" t="s">
        <v>204</v>
      </c>
      <c r="C38" s="33"/>
      <c r="D38" s="33" t="s">
        <v>197</v>
      </c>
      <c r="E38" s="33" t="s">
        <v>197</v>
      </c>
      <c r="F38" s="33" t="s">
        <v>197</v>
      </c>
      <c r="G38" s="33" t="s">
        <v>197</v>
      </c>
      <c r="H38" s="33" t="s">
        <v>197</v>
      </c>
      <c r="I38" s="33" t="s">
        <v>197</v>
      </c>
      <c r="J38" s="33" t="s">
        <v>197</v>
      </c>
      <c r="K38" s="33" t="s">
        <v>197</v>
      </c>
      <c r="L38" s="33" t="s">
        <v>197</v>
      </c>
      <c r="M38" s="33" t="s">
        <v>197</v>
      </c>
      <c r="N38" s="33" t="s">
        <v>197</v>
      </c>
      <c r="O38" s="33" t="s">
        <v>197</v>
      </c>
      <c r="P38" s="33" t="s">
        <v>197</v>
      </c>
      <c r="Q38" s="33" t="s">
        <v>197</v>
      </c>
      <c r="R38" s="33" t="s">
        <v>197</v>
      </c>
      <c r="S38" s="33" t="s">
        <v>197</v>
      </c>
      <c r="T38" s="33" t="s">
        <v>197</v>
      </c>
      <c r="U38" s="33" t="s">
        <v>197</v>
      </c>
      <c r="V38" s="33" t="s">
        <v>197</v>
      </c>
      <c r="W38" s="33" t="s">
        <v>197</v>
      </c>
      <c r="X38" s="33" t="s">
        <v>197</v>
      </c>
      <c r="Y38" s="33" t="s">
        <v>197</v>
      </c>
      <c r="Z38" s="33" t="s">
        <v>197</v>
      </c>
      <c r="AA38" s="33" t="s">
        <v>197</v>
      </c>
      <c r="AB38" s="33" t="s">
        <v>197</v>
      </c>
      <c r="AC38" s="33" t="s">
        <v>197</v>
      </c>
      <c r="AD38" s="33" t="s">
        <v>197</v>
      </c>
      <c r="AE38" s="33" t="s">
        <v>197</v>
      </c>
      <c r="AF38" s="33" t="s">
        <v>197</v>
      </c>
      <c r="AG38" s="33" t="s">
        <v>197</v>
      </c>
      <c r="AH38" s="33" t="s">
        <v>197</v>
      </c>
    </row>
    <row r="39" spans="1:34" ht="18.75" hidden="1">
      <c r="A39" s="31" t="s">
        <v>214</v>
      </c>
      <c r="B39" s="40" t="s">
        <v>204</v>
      </c>
      <c r="C39" s="33"/>
      <c r="D39" s="33" t="s">
        <v>197</v>
      </c>
      <c r="E39" s="33" t="s">
        <v>197</v>
      </c>
      <c r="F39" s="33" t="s">
        <v>197</v>
      </c>
      <c r="G39" s="33" t="s">
        <v>197</v>
      </c>
      <c r="H39" s="33" t="s">
        <v>197</v>
      </c>
      <c r="I39" s="33" t="s">
        <v>197</v>
      </c>
      <c r="J39" s="33" t="s">
        <v>197</v>
      </c>
      <c r="K39" s="33" t="s">
        <v>197</v>
      </c>
      <c r="L39" s="33" t="s">
        <v>197</v>
      </c>
      <c r="M39" s="33" t="s">
        <v>197</v>
      </c>
      <c r="N39" s="33" t="s">
        <v>197</v>
      </c>
      <c r="O39" s="33" t="s">
        <v>197</v>
      </c>
      <c r="P39" s="33" t="s">
        <v>197</v>
      </c>
      <c r="Q39" s="33" t="s">
        <v>197</v>
      </c>
      <c r="R39" s="33" t="s">
        <v>197</v>
      </c>
      <c r="S39" s="33" t="s">
        <v>197</v>
      </c>
      <c r="T39" s="33" t="s">
        <v>197</v>
      </c>
      <c r="U39" s="33" t="s">
        <v>197</v>
      </c>
      <c r="V39" s="33" t="s">
        <v>197</v>
      </c>
      <c r="W39" s="33" t="s">
        <v>197</v>
      </c>
      <c r="X39" s="33" t="s">
        <v>197</v>
      </c>
      <c r="Y39" s="33" t="s">
        <v>197</v>
      </c>
      <c r="Z39" s="33" t="s">
        <v>197</v>
      </c>
      <c r="AA39" s="33" t="s">
        <v>197</v>
      </c>
      <c r="AB39" s="33" t="s">
        <v>197</v>
      </c>
      <c r="AC39" s="33" t="s">
        <v>197</v>
      </c>
      <c r="AD39" s="33" t="s">
        <v>197</v>
      </c>
      <c r="AE39" s="33" t="s">
        <v>197</v>
      </c>
      <c r="AF39" s="33" t="s">
        <v>197</v>
      </c>
      <c r="AG39" s="33" t="s">
        <v>197</v>
      </c>
      <c r="AH39" s="33" t="s">
        <v>197</v>
      </c>
    </row>
    <row r="40" spans="1:34" ht="18.75" hidden="1">
      <c r="A40" s="31" t="s">
        <v>205</v>
      </c>
      <c r="B40" s="32" t="s">
        <v>205</v>
      </c>
      <c r="C40" s="33"/>
      <c r="D40" s="33" t="s">
        <v>197</v>
      </c>
      <c r="E40" s="33" t="s">
        <v>197</v>
      </c>
      <c r="F40" s="33" t="s">
        <v>197</v>
      </c>
      <c r="G40" s="33" t="s">
        <v>197</v>
      </c>
      <c r="H40" s="33" t="s">
        <v>197</v>
      </c>
      <c r="I40" s="33" t="s">
        <v>197</v>
      </c>
      <c r="J40" s="33" t="s">
        <v>197</v>
      </c>
      <c r="K40" s="33" t="s">
        <v>197</v>
      </c>
      <c r="L40" s="33" t="s">
        <v>197</v>
      </c>
      <c r="M40" s="33" t="s">
        <v>197</v>
      </c>
      <c r="N40" s="33" t="s">
        <v>197</v>
      </c>
      <c r="O40" s="33" t="s">
        <v>197</v>
      </c>
      <c r="P40" s="33" t="s">
        <v>197</v>
      </c>
      <c r="Q40" s="33" t="s">
        <v>197</v>
      </c>
      <c r="R40" s="33" t="s">
        <v>197</v>
      </c>
      <c r="S40" s="33" t="s">
        <v>197</v>
      </c>
      <c r="T40" s="33" t="s">
        <v>197</v>
      </c>
      <c r="U40" s="33" t="s">
        <v>197</v>
      </c>
      <c r="V40" s="33" t="s">
        <v>197</v>
      </c>
      <c r="W40" s="33" t="s">
        <v>197</v>
      </c>
      <c r="X40" s="33" t="s">
        <v>197</v>
      </c>
      <c r="Y40" s="33" t="s">
        <v>197</v>
      </c>
      <c r="Z40" s="33" t="s">
        <v>197</v>
      </c>
      <c r="AA40" s="33" t="s">
        <v>197</v>
      </c>
      <c r="AB40" s="33" t="s">
        <v>197</v>
      </c>
      <c r="AC40" s="33" t="s">
        <v>197</v>
      </c>
      <c r="AD40" s="33" t="s">
        <v>197</v>
      </c>
      <c r="AE40" s="33" t="s">
        <v>197</v>
      </c>
      <c r="AF40" s="33" t="s">
        <v>197</v>
      </c>
      <c r="AG40" s="33" t="s">
        <v>197</v>
      </c>
      <c r="AH40" s="33" t="s">
        <v>197</v>
      </c>
    </row>
    <row r="41" spans="1:34" ht="112.5">
      <c r="A41" s="31" t="s">
        <v>214</v>
      </c>
      <c r="B41" s="32" t="s">
        <v>217</v>
      </c>
      <c r="C41" s="33" t="s">
        <v>178</v>
      </c>
      <c r="D41" s="33" t="s">
        <v>197</v>
      </c>
      <c r="E41" s="33" t="s">
        <v>197</v>
      </c>
      <c r="F41" s="33" t="s">
        <v>197</v>
      </c>
      <c r="G41" s="33" t="s">
        <v>197</v>
      </c>
      <c r="H41" s="33" t="s">
        <v>197</v>
      </c>
      <c r="I41" s="33" t="s">
        <v>197</v>
      </c>
      <c r="J41" s="33" t="s">
        <v>197</v>
      </c>
      <c r="K41" s="33" t="s">
        <v>197</v>
      </c>
      <c r="L41" s="33" t="s">
        <v>197</v>
      </c>
      <c r="M41" s="33" t="s">
        <v>197</v>
      </c>
      <c r="N41" s="33" t="s">
        <v>197</v>
      </c>
      <c r="O41" s="33" t="s">
        <v>197</v>
      </c>
      <c r="P41" s="33" t="s">
        <v>197</v>
      </c>
      <c r="Q41" s="33" t="s">
        <v>197</v>
      </c>
      <c r="R41" s="33" t="s">
        <v>197</v>
      </c>
      <c r="S41" s="33" t="s">
        <v>197</v>
      </c>
      <c r="T41" s="33" t="s">
        <v>197</v>
      </c>
      <c r="U41" s="33" t="s">
        <v>197</v>
      </c>
      <c r="V41" s="33" t="s">
        <v>197</v>
      </c>
      <c r="W41" s="33" t="s">
        <v>197</v>
      </c>
      <c r="X41" s="33" t="s">
        <v>197</v>
      </c>
      <c r="Y41" s="33" t="s">
        <v>197</v>
      </c>
      <c r="Z41" s="33" t="s">
        <v>197</v>
      </c>
      <c r="AA41" s="33" t="s">
        <v>197</v>
      </c>
      <c r="AB41" s="33" t="s">
        <v>197</v>
      </c>
      <c r="AC41" s="33" t="s">
        <v>197</v>
      </c>
      <c r="AD41" s="33" t="s">
        <v>197</v>
      </c>
      <c r="AE41" s="33" t="s">
        <v>197</v>
      </c>
      <c r="AF41" s="33" t="s">
        <v>197</v>
      </c>
      <c r="AG41" s="33" t="s">
        <v>197</v>
      </c>
      <c r="AH41" s="33" t="s">
        <v>197</v>
      </c>
    </row>
    <row r="42" spans="1:34" ht="18.75" hidden="1">
      <c r="A42" s="31" t="s">
        <v>214</v>
      </c>
      <c r="B42" s="40" t="s">
        <v>204</v>
      </c>
      <c r="C42" s="33"/>
      <c r="D42" s="33" t="s">
        <v>197</v>
      </c>
      <c r="E42" s="33" t="s">
        <v>197</v>
      </c>
      <c r="F42" s="33" t="s">
        <v>197</v>
      </c>
      <c r="G42" s="33" t="s">
        <v>197</v>
      </c>
      <c r="H42" s="33" t="s">
        <v>197</v>
      </c>
      <c r="I42" s="33" t="s">
        <v>197</v>
      </c>
      <c r="J42" s="33" t="s">
        <v>197</v>
      </c>
      <c r="K42" s="33" t="s">
        <v>197</v>
      </c>
      <c r="L42" s="33" t="s">
        <v>197</v>
      </c>
      <c r="M42" s="33" t="s">
        <v>197</v>
      </c>
      <c r="N42" s="33" t="s">
        <v>197</v>
      </c>
      <c r="O42" s="33" t="s">
        <v>197</v>
      </c>
      <c r="P42" s="33" t="s">
        <v>197</v>
      </c>
      <c r="Q42" s="33" t="s">
        <v>197</v>
      </c>
      <c r="R42" s="33" t="s">
        <v>197</v>
      </c>
      <c r="S42" s="33" t="s">
        <v>197</v>
      </c>
      <c r="T42" s="33" t="s">
        <v>197</v>
      </c>
      <c r="U42" s="33" t="s">
        <v>197</v>
      </c>
      <c r="V42" s="33" t="s">
        <v>197</v>
      </c>
      <c r="W42" s="33" t="s">
        <v>197</v>
      </c>
      <c r="X42" s="33" t="s">
        <v>197</v>
      </c>
      <c r="Y42" s="33" t="s">
        <v>197</v>
      </c>
      <c r="Z42" s="33" t="s">
        <v>197</v>
      </c>
      <c r="AA42" s="33" t="s">
        <v>197</v>
      </c>
      <c r="AB42" s="33" t="s">
        <v>197</v>
      </c>
      <c r="AC42" s="33" t="s">
        <v>197</v>
      </c>
      <c r="AD42" s="33" t="s">
        <v>197</v>
      </c>
      <c r="AE42" s="33" t="s">
        <v>197</v>
      </c>
      <c r="AF42" s="33" t="s">
        <v>197</v>
      </c>
      <c r="AG42" s="33" t="s">
        <v>197</v>
      </c>
      <c r="AH42" s="33" t="s">
        <v>197</v>
      </c>
    </row>
    <row r="43" spans="1:34" ht="18.75" hidden="1">
      <c r="A43" s="31" t="s">
        <v>214</v>
      </c>
      <c r="B43" s="40" t="s">
        <v>204</v>
      </c>
      <c r="C43" s="33"/>
      <c r="D43" s="33" t="s">
        <v>197</v>
      </c>
      <c r="E43" s="33" t="s">
        <v>197</v>
      </c>
      <c r="F43" s="33" t="s">
        <v>197</v>
      </c>
      <c r="G43" s="33" t="s">
        <v>197</v>
      </c>
      <c r="H43" s="33" t="s">
        <v>197</v>
      </c>
      <c r="I43" s="33" t="s">
        <v>197</v>
      </c>
      <c r="J43" s="33" t="s">
        <v>197</v>
      </c>
      <c r="K43" s="33" t="s">
        <v>197</v>
      </c>
      <c r="L43" s="33" t="s">
        <v>197</v>
      </c>
      <c r="M43" s="33" t="s">
        <v>197</v>
      </c>
      <c r="N43" s="33" t="s">
        <v>197</v>
      </c>
      <c r="O43" s="33" t="s">
        <v>197</v>
      </c>
      <c r="P43" s="33" t="s">
        <v>197</v>
      </c>
      <c r="Q43" s="33" t="s">
        <v>197</v>
      </c>
      <c r="R43" s="33" t="s">
        <v>197</v>
      </c>
      <c r="S43" s="33" t="s">
        <v>197</v>
      </c>
      <c r="T43" s="33" t="s">
        <v>197</v>
      </c>
      <c r="U43" s="33" t="s">
        <v>197</v>
      </c>
      <c r="V43" s="33" t="s">
        <v>197</v>
      </c>
      <c r="W43" s="33" t="s">
        <v>197</v>
      </c>
      <c r="X43" s="33" t="s">
        <v>197</v>
      </c>
      <c r="Y43" s="33" t="s">
        <v>197</v>
      </c>
      <c r="Z43" s="33" t="s">
        <v>197</v>
      </c>
      <c r="AA43" s="33" t="s">
        <v>197</v>
      </c>
      <c r="AB43" s="33" t="s">
        <v>197</v>
      </c>
      <c r="AC43" s="33" t="s">
        <v>197</v>
      </c>
      <c r="AD43" s="33" t="s">
        <v>197</v>
      </c>
      <c r="AE43" s="33" t="s">
        <v>197</v>
      </c>
      <c r="AF43" s="33" t="s">
        <v>197</v>
      </c>
      <c r="AG43" s="33" t="s">
        <v>197</v>
      </c>
      <c r="AH43" s="33" t="s">
        <v>197</v>
      </c>
    </row>
    <row r="44" spans="1:34" ht="18.75" hidden="1">
      <c r="A44" s="31" t="s">
        <v>205</v>
      </c>
      <c r="B44" s="32" t="s">
        <v>205</v>
      </c>
      <c r="C44" s="33"/>
      <c r="D44" s="33" t="s">
        <v>197</v>
      </c>
      <c r="E44" s="33" t="s">
        <v>197</v>
      </c>
      <c r="F44" s="33" t="s">
        <v>197</v>
      </c>
      <c r="G44" s="33" t="s">
        <v>197</v>
      </c>
      <c r="H44" s="33" t="s">
        <v>197</v>
      </c>
      <c r="I44" s="33" t="s">
        <v>197</v>
      </c>
      <c r="J44" s="33" t="s">
        <v>197</v>
      </c>
      <c r="K44" s="33" t="s">
        <v>197</v>
      </c>
      <c r="L44" s="33" t="s">
        <v>197</v>
      </c>
      <c r="M44" s="33" t="s">
        <v>197</v>
      </c>
      <c r="N44" s="33" t="s">
        <v>197</v>
      </c>
      <c r="O44" s="33" t="s">
        <v>197</v>
      </c>
      <c r="P44" s="33" t="s">
        <v>197</v>
      </c>
      <c r="Q44" s="33" t="s">
        <v>197</v>
      </c>
      <c r="R44" s="33" t="s">
        <v>197</v>
      </c>
      <c r="S44" s="33" t="s">
        <v>197</v>
      </c>
      <c r="T44" s="33" t="s">
        <v>197</v>
      </c>
      <c r="U44" s="33" t="s">
        <v>197</v>
      </c>
      <c r="V44" s="33" t="s">
        <v>197</v>
      </c>
      <c r="W44" s="33" t="s">
        <v>197</v>
      </c>
      <c r="X44" s="33" t="s">
        <v>197</v>
      </c>
      <c r="Y44" s="33" t="s">
        <v>197</v>
      </c>
      <c r="Z44" s="33" t="s">
        <v>197</v>
      </c>
      <c r="AA44" s="33" t="s">
        <v>197</v>
      </c>
      <c r="AB44" s="33" t="s">
        <v>197</v>
      </c>
      <c r="AC44" s="33" t="s">
        <v>197</v>
      </c>
      <c r="AD44" s="33" t="s">
        <v>197</v>
      </c>
      <c r="AE44" s="33" t="s">
        <v>197</v>
      </c>
      <c r="AF44" s="33" t="s">
        <v>197</v>
      </c>
      <c r="AG44" s="33" t="s">
        <v>197</v>
      </c>
      <c r="AH44" s="33" t="s">
        <v>197</v>
      </c>
    </row>
    <row r="45" spans="1:34" ht="112.5">
      <c r="A45" s="31" t="s">
        <v>214</v>
      </c>
      <c r="B45" s="32" t="s">
        <v>218</v>
      </c>
      <c r="C45" s="33" t="s">
        <v>178</v>
      </c>
      <c r="D45" s="33" t="s">
        <v>197</v>
      </c>
      <c r="E45" s="33" t="s">
        <v>197</v>
      </c>
      <c r="F45" s="33" t="s">
        <v>197</v>
      </c>
      <c r="G45" s="33" t="s">
        <v>197</v>
      </c>
      <c r="H45" s="33" t="s">
        <v>197</v>
      </c>
      <c r="I45" s="33" t="s">
        <v>197</v>
      </c>
      <c r="J45" s="33" t="s">
        <v>197</v>
      </c>
      <c r="K45" s="33" t="s">
        <v>197</v>
      </c>
      <c r="L45" s="33" t="s">
        <v>197</v>
      </c>
      <c r="M45" s="33" t="s">
        <v>197</v>
      </c>
      <c r="N45" s="33" t="s">
        <v>197</v>
      </c>
      <c r="O45" s="33" t="s">
        <v>197</v>
      </c>
      <c r="P45" s="33" t="s">
        <v>197</v>
      </c>
      <c r="Q45" s="33" t="s">
        <v>197</v>
      </c>
      <c r="R45" s="33" t="s">
        <v>197</v>
      </c>
      <c r="S45" s="33" t="s">
        <v>197</v>
      </c>
      <c r="T45" s="33" t="s">
        <v>197</v>
      </c>
      <c r="U45" s="33" t="s">
        <v>197</v>
      </c>
      <c r="V45" s="33" t="s">
        <v>197</v>
      </c>
      <c r="W45" s="33" t="s">
        <v>197</v>
      </c>
      <c r="X45" s="33" t="s">
        <v>197</v>
      </c>
      <c r="Y45" s="33" t="s">
        <v>197</v>
      </c>
      <c r="Z45" s="33" t="s">
        <v>197</v>
      </c>
      <c r="AA45" s="33" t="s">
        <v>197</v>
      </c>
      <c r="AB45" s="33" t="s">
        <v>197</v>
      </c>
      <c r="AC45" s="33" t="s">
        <v>197</v>
      </c>
      <c r="AD45" s="33" t="s">
        <v>197</v>
      </c>
      <c r="AE45" s="33" t="s">
        <v>197</v>
      </c>
      <c r="AF45" s="33" t="s">
        <v>197</v>
      </c>
      <c r="AG45" s="33" t="s">
        <v>197</v>
      </c>
      <c r="AH45" s="33" t="s">
        <v>197</v>
      </c>
    </row>
    <row r="46" spans="1:34" ht="18.75" hidden="1">
      <c r="A46" s="31" t="s">
        <v>214</v>
      </c>
      <c r="B46" s="40" t="s">
        <v>204</v>
      </c>
      <c r="C46" s="33"/>
      <c r="D46" s="33" t="s">
        <v>197</v>
      </c>
      <c r="E46" s="33" t="s">
        <v>197</v>
      </c>
      <c r="F46" s="33" t="s">
        <v>197</v>
      </c>
      <c r="G46" s="33" t="s">
        <v>197</v>
      </c>
      <c r="H46" s="33" t="s">
        <v>197</v>
      </c>
      <c r="I46" s="33" t="s">
        <v>197</v>
      </c>
      <c r="J46" s="33" t="s">
        <v>197</v>
      </c>
      <c r="K46" s="33" t="s">
        <v>197</v>
      </c>
      <c r="L46" s="33" t="s">
        <v>197</v>
      </c>
      <c r="M46" s="33" t="s">
        <v>197</v>
      </c>
      <c r="N46" s="33" t="s">
        <v>197</v>
      </c>
      <c r="O46" s="33" t="s">
        <v>197</v>
      </c>
      <c r="P46" s="33" t="s">
        <v>197</v>
      </c>
      <c r="Q46" s="33" t="s">
        <v>197</v>
      </c>
      <c r="R46" s="33" t="s">
        <v>197</v>
      </c>
      <c r="S46" s="33" t="s">
        <v>197</v>
      </c>
      <c r="T46" s="33" t="s">
        <v>197</v>
      </c>
      <c r="U46" s="33" t="s">
        <v>197</v>
      </c>
      <c r="V46" s="33" t="s">
        <v>197</v>
      </c>
      <c r="W46" s="33" t="s">
        <v>197</v>
      </c>
      <c r="X46" s="33" t="s">
        <v>197</v>
      </c>
      <c r="Y46" s="33" t="s">
        <v>197</v>
      </c>
      <c r="Z46" s="33" t="s">
        <v>197</v>
      </c>
      <c r="AA46" s="33" t="s">
        <v>197</v>
      </c>
      <c r="AB46" s="33" t="s">
        <v>197</v>
      </c>
      <c r="AC46" s="33" t="s">
        <v>197</v>
      </c>
      <c r="AD46" s="33" t="s">
        <v>197</v>
      </c>
      <c r="AE46" s="33" t="s">
        <v>197</v>
      </c>
      <c r="AF46" s="33" t="s">
        <v>197</v>
      </c>
      <c r="AG46" s="33" t="s">
        <v>197</v>
      </c>
      <c r="AH46" s="33" t="s">
        <v>197</v>
      </c>
    </row>
    <row r="47" spans="1:34" ht="18.75" hidden="1">
      <c r="A47" s="31" t="s">
        <v>214</v>
      </c>
      <c r="B47" s="40" t="s">
        <v>204</v>
      </c>
      <c r="C47" s="33"/>
      <c r="D47" s="33" t="s">
        <v>197</v>
      </c>
      <c r="E47" s="33" t="s">
        <v>197</v>
      </c>
      <c r="F47" s="33" t="s">
        <v>197</v>
      </c>
      <c r="G47" s="33" t="s">
        <v>197</v>
      </c>
      <c r="H47" s="33" t="s">
        <v>197</v>
      </c>
      <c r="I47" s="33" t="s">
        <v>197</v>
      </c>
      <c r="J47" s="33" t="s">
        <v>197</v>
      </c>
      <c r="K47" s="33" t="s">
        <v>197</v>
      </c>
      <c r="L47" s="33" t="s">
        <v>197</v>
      </c>
      <c r="M47" s="33" t="s">
        <v>197</v>
      </c>
      <c r="N47" s="33" t="s">
        <v>197</v>
      </c>
      <c r="O47" s="33" t="s">
        <v>197</v>
      </c>
      <c r="P47" s="33" t="s">
        <v>197</v>
      </c>
      <c r="Q47" s="33" t="s">
        <v>197</v>
      </c>
      <c r="R47" s="33" t="s">
        <v>197</v>
      </c>
      <c r="S47" s="33" t="s">
        <v>197</v>
      </c>
      <c r="T47" s="33" t="s">
        <v>197</v>
      </c>
      <c r="U47" s="33" t="s">
        <v>197</v>
      </c>
      <c r="V47" s="33" t="s">
        <v>197</v>
      </c>
      <c r="W47" s="33" t="s">
        <v>197</v>
      </c>
      <c r="X47" s="33" t="s">
        <v>197</v>
      </c>
      <c r="Y47" s="33" t="s">
        <v>197</v>
      </c>
      <c r="Z47" s="33" t="s">
        <v>197</v>
      </c>
      <c r="AA47" s="33" t="s">
        <v>197</v>
      </c>
      <c r="AB47" s="33" t="s">
        <v>197</v>
      </c>
      <c r="AC47" s="33" t="s">
        <v>197</v>
      </c>
      <c r="AD47" s="33" t="s">
        <v>197</v>
      </c>
      <c r="AE47" s="33" t="s">
        <v>197</v>
      </c>
      <c r="AF47" s="33" t="s">
        <v>197</v>
      </c>
      <c r="AG47" s="33" t="s">
        <v>197</v>
      </c>
      <c r="AH47" s="33" t="s">
        <v>197</v>
      </c>
    </row>
    <row r="48" spans="1:34" ht="18.75" hidden="1">
      <c r="A48" s="31" t="s">
        <v>205</v>
      </c>
      <c r="B48" s="32" t="s">
        <v>205</v>
      </c>
      <c r="C48" s="33"/>
      <c r="D48" s="33" t="s">
        <v>197</v>
      </c>
      <c r="E48" s="33" t="s">
        <v>197</v>
      </c>
      <c r="F48" s="33" t="s">
        <v>197</v>
      </c>
      <c r="G48" s="33" t="s">
        <v>197</v>
      </c>
      <c r="H48" s="33" t="s">
        <v>197</v>
      </c>
      <c r="I48" s="33" t="s">
        <v>197</v>
      </c>
      <c r="J48" s="33" t="s">
        <v>197</v>
      </c>
      <c r="K48" s="33" t="s">
        <v>197</v>
      </c>
      <c r="L48" s="33" t="s">
        <v>197</v>
      </c>
      <c r="M48" s="33" t="s">
        <v>197</v>
      </c>
      <c r="N48" s="33" t="s">
        <v>197</v>
      </c>
      <c r="O48" s="33" t="s">
        <v>197</v>
      </c>
      <c r="P48" s="33" t="s">
        <v>197</v>
      </c>
      <c r="Q48" s="33" t="s">
        <v>197</v>
      </c>
      <c r="R48" s="33" t="s">
        <v>197</v>
      </c>
      <c r="S48" s="33" t="s">
        <v>197</v>
      </c>
      <c r="T48" s="33" t="s">
        <v>197</v>
      </c>
      <c r="U48" s="33" t="s">
        <v>197</v>
      </c>
      <c r="V48" s="33" t="s">
        <v>197</v>
      </c>
      <c r="W48" s="33" t="s">
        <v>197</v>
      </c>
      <c r="X48" s="33" t="s">
        <v>197</v>
      </c>
      <c r="Y48" s="33" t="s">
        <v>197</v>
      </c>
      <c r="Z48" s="33" t="s">
        <v>197</v>
      </c>
      <c r="AA48" s="33" t="s">
        <v>197</v>
      </c>
      <c r="AB48" s="33" t="s">
        <v>197</v>
      </c>
      <c r="AC48" s="33" t="s">
        <v>197</v>
      </c>
      <c r="AD48" s="33" t="s">
        <v>197</v>
      </c>
      <c r="AE48" s="33" t="s">
        <v>197</v>
      </c>
      <c r="AF48" s="33" t="s">
        <v>197</v>
      </c>
      <c r="AG48" s="33" t="s">
        <v>197</v>
      </c>
      <c r="AH48" s="33" t="s">
        <v>197</v>
      </c>
    </row>
    <row r="49" spans="1:34" ht="37.5">
      <c r="A49" s="31" t="s">
        <v>219</v>
      </c>
      <c r="B49" s="32" t="s">
        <v>215</v>
      </c>
      <c r="C49" s="33" t="s">
        <v>178</v>
      </c>
      <c r="D49" s="33" t="s">
        <v>197</v>
      </c>
      <c r="E49" s="33" t="s">
        <v>197</v>
      </c>
      <c r="F49" s="33" t="s">
        <v>197</v>
      </c>
      <c r="G49" s="33" t="s">
        <v>197</v>
      </c>
      <c r="H49" s="33" t="s">
        <v>197</v>
      </c>
      <c r="I49" s="33" t="s">
        <v>197</v>
      </c>
      <c r="J49" s="33" t="s">
        <v>197</v>
      </c>
      <c r="K49" s="33" t="s">
        <v>197</v>
      </c>
      <c r="L49" s="33" t="s">
        <v>197</v>
      </c>
      <c r="M49" s="33" t="s">
        <v>197</v>
      </c>
      <c r="N49" s="33" t="s">
        <v>197</v>
      </c>
      <c r="O49" s="33" t="s">
        <v>197</v>
      </c>
      <c r="P49" s="33" t="s">
        <v>197</v>
      </c>
      <c r="Q49" s="33" t="s">
        <v>197</v>
      </c>
      <c r="R49" s="33" t="s">
        <v>197</v>
      </c>
      <c r="S49" s="33" t="s">
        <v>197</v>
      </c>
      <c r="T49" s="33" t="s">
        <v>197</v>
      </c>
      <c r="U49" s="33" t="s">
        <v>197</v>
      </c>
      <c r="V49" s="33" t="s">
        <v>197</v>
      </c>
      <c r="W49" s="33" t="s">
        <v>197</v>
      </c>
      <c r="X49" s="33" t="s">
        <v>197</v>
      </c>
      <c r="Y49" s="33" t="s">
        <v>197</v>
      </c>
      <c r="Z49" s="33" t="s">
        <v>197</v>
      </c>
      <c r="AA49" s="33" t="s">
        <v>197</v>
      </c>
      <c r="AB49" s="33" t="s">
        <v>197</v>
      </c>
      <c r="AC49" s="33" t="s">
        <v>197</v>
      </c>
      <c r="AD49" s="33" t="s">
        <v>197</v>
      </c>
      <c r="AE49" s="33" t="s">
        <v>197</v>
      </c>
      <c r="AF49" s="33" t="s">
        <v>197</v>
      </c>
      <c r="AG49" s="33" t="s">
        <v>197</v>
      </c>
      <c r="AH49" s="33" t="s">
        <v>197</v>
      </c>
    </row>
    <row r="50" spans="1:34" ht="112.5">
      <c r="A50" s="31" t="s">
        <v>219</v>
      </c>
      <c r="B50" s="32" t="s">
        <v>216</v>
      </c>
      <c r="C50" s="33" t="s">
        <v>178</v>
      </c>
      <c r="D50" s="33" t="s">
        <v>197</v>
      </c>
      <c r="E50" s="33" t="s">
        <v>197</v>
      </c>
      <c r="F50" s="33" t="s">
        <v>197</v>
      </c>
      <c r="G50" s="33" t="s">
        <v>197</v>
      </c>
      <c r="H50" s="33" t="s">
        <v>197</v>
      </c>
      <c r="I50" s="33" t="s">
        <v>197</v>
      </c>
      <c r="J50" s="33" t="s">
        <v>197</v>
      </c>
      <c r="K50" s="33" t="s">
        <v>197</v>
      </c>
      <c r="L50" s="33" t="s">
        <v>197</v>
      </c>
      <c r="M50" s="33" t="s">
        <v>197</v>
      </c>
      <c r="N50" s="33" t="s">
        <v>197</v>
      </c>
      <c r="O50" s="33" t="s">
        <v>197</v>
      </c>
      <c r="P50" s="33" t="s">
        <v>197</v>
      </c>
      <c r="Q50" s="33" t="s">
        <v>197</v>
      </c>
      <c r="R50" s="33" t="s">
        <v>197</v>
      </c>
      <c r="S50" s="33" t="s">
        <v>197</v>
      </c>
      <c r="T50" s="33" t="s">
        <v>197</v>
      </c>
      <c r="U50" s="33" t="s">
        <v>197</v>
      </c>
      <c r="V50" s="33" t="s">
        <v>197</v>
      </c>
      <c r="W50" s="33" t="s">
        <v>197</v>
      </c>
      <c r="X50" s="33" t="s">
        <v>197</v>
      </c>
      <c r="Y50" s="33" t="s">
        <v>197</v>
      </c>
      <c r="Z50" s="33" t="s">
        <v>197</v>
      </c>
      <c r="AA50" s="33" t="s">
        <v>197</v>
      </c>
      <c r="AB50" s="33" t="s">
        <v>197</v>
      </c>
      <c r="AC50" s="33" t="s">
        <v>197</v>
      </c>
      <c r="AD50" s="33" t="s">
        <v>197</v>
      </c>
      <c r="AE50" s="33" t="s">
        <v>197</v>
      </c>
      <c r="AF50" s="33" t="s">
        <v>197</v>
      </c>
      <c r="AG50" s="33" t="s">
        <v>197</v>
      </c>
      <c r="AH50" s="33" t="s">
        <v>197</v>
      </c>
    </row>
    <row r="51" spans="1:34" ht="18.75" hidden="1">
      <c r="A51" s="31" t="s">
        <v>219</v>
      </c>
      <c r="B51" s="40" t="s">
        <v>204</v>
      </c>
      <c r="C51" s="33"/>
      <c r="D51" s="33" t="s">
        <v>197</v>
      </c>
      <c r="E51" s="33" t="s">
        <v>197</v>
      </c>
      <c r="F51" s="33" t="s">
        <v>197</v>
      </c>
      <c r="G51" s="33" t="s">
        <v>197</v>
      </c>
      <c r="H51" s="33" t="s">
        <v>197</v>
      </c>
      <c r="I51" s="33" t="s">
        <v>197</v>
      </c>
      <c r="J51" s="33" t="s">
        <v>197</v>
      </c>
      <c r="K51" s="33" t="s">
        <v>197</v>
      </c>
      <c r="L51" s="33" t="s">
        <v>197</v>
      </c>
      <c r="M51" s="33" t="s">
        <v>197</v>
      </c>
      <c r="N51" s="33" t="s">
        <v>197</v>
      </c>
      <c r="O51" s="33" t="s">
        <v>197</v>
      </c>
      <c r="P51" s="33" t="s">
        <v>197</v>
      </c>
      <c r="Q51" s="33" t="s">
        <v>197</v>
      </c>
      <c r="R51" s="33" t="s">
        <v>197</v>
      </c>
      <c r="S51" s="33" t="s">
        <v>197</v>
      </c>
      <c r="T51" s="33" t="s">
        <v>197</v>
      </c>
      <c r="U51" s="33" t="s">
        <v>197</v>
      </c>
      <c r="V51" s="33" t="s">
        <v>197</v>
      </c>
      <c r="W51" s="33" t="s">
        <v>197</v>
      </c>
      <c r="X51" s="33" t="s">
        <v>197</v>
      </c>
      <c r="Y51" s="33" t="s">
        <v>197</v>
      </c>
      <c r="Z51" s="33" t="s">
        <v>197</v>
      </c>
      <c r="AA51" s="33" t="s">
        <v>197</v>
      </c>
      <c r="AB51" s="33" t="s">
        <v>197</v>
      </c>
      <c r="AC51" s="33" t="s">
        <v>197</v>
      </c>
      <c r="AD51" s="33" t="s">
        <v>197</v>
      </c>
      <c r="AE51" s="33" t="s">
        <v>197</v>
      </c>
      <c r="AF51" s="33" t="s">
        <v>197</v>
      </c>
      <c r="AG51" s="33" t="s">
        <v>197</v>
      </c>
      <c r="AH51" s="33" t="s">
        <v>197</v>
      </c>
    </row>
    <row r="52" spans="1:34" ht="18.75" hidden="1">
      <c r="A52" s="31" t="s">
        <v>219</v>
      </c>
      <c r="B52" s="40" t="s">
        <v>204</v>
      </c>
      <c r="C52" s="33"/>
      <c r="D52" s="33" t="s">
        <v>197</v>
      </c>
      <c r="E52" s="33" t="s">
        <v>197</v>
      </c>
      <c r="F52" s="33" t="s">
        <v>197</v>
      </c>
      <c r="G52" s="33" t="s">
        <v>197</v>
      </c>
      <c r="H52" s="33" t="s">
        <v>197</v>
      </c>
      <c r="I52" s="33" t="s">
        <v>197</v>
      </c>
      <c r="J52" s="33" t="s">
        <v>197</v>
      </c>
      <c r="K52" s="33" t="s">
        <v>197</v>
      </c>
      <c r="L52" s="33" t="s">
        <v>197</v>
      </c>
      <c r="M52" s="33" t="s">
        <v>197</v>
      </c>
      <c r="N52" s="33" t="s">
        <v>197</v>
      </c>
      <c r="O52" s="33" t="s">
        <v>197</v>
      </c>
      <c r="P52" s="33" t="s">
        <v>197</v>
      </c>
      <c r="Q52" s="33" t="s">
        <v>197</v>
      </c>
      <c r="R52" s="33" t="s">
        <v>197</v>
      </c>
      <c r="S52" s="33" t="s">
        <v>197</v>
      </c>
      <c r="T52" s="33" t="s">
        <v>197</v>
      </c>
      <c r="U52" s="33" t="s">
        <v>197</v>
      </c>
      <c r="V52" s="33" t="s">
        <v>197</v>
      </c>
      <c r="W52" s="33" t="s">
        <v>197</v>
      </c>
      <c r="X52" s="33" t="s">
        <v>197</v>
      </c>
      <c r="Y52" s="33" t="s">
        <v>197</v>
      </c>
      <c r="Z52" s="33" t="s">
        <v>197</v>
      </c>
      <c r="AA52" s="33" t="s">
        <v>197</v>
      </c>
      <c r="AB52" s="33" t="s">
        <v>197</v>
      </c>
      <c r="AC52" s="33" t="s">
        <v>197</v>
      </c>
      <c r="AD52" s="33" t="s">
        <v>197</v>
      </c>
      <c r="AE52" s="33" t="s">
        <v>197</v>
      </c>
      <c r="AF52" s="33" t="s">
        <v>197</v>
      </c>
      <c r="AG52" s="33" t="s">
        <v>197</v>
      </c>
      <c r="AH52" s="33" t="s">
        <v>197</v>
      </c>
    </row>
    <row r="53" spans="1:34" ht="18.75" hidden="1">
      <c r="A53" s="31" t="s">
        <v>205</v>
      </c>
      <c r="B53" s="32" t="s">
        <v>205</v>
      </c>
      <c r="C53" s="33"/>
      <c r="D53" s="33" t="s">
        <v>197</v>
      </c>
      <c r="E53" s="33" t="s">
        <v>197</v>
      </c>
      <c r="F53" s="33" t="s">
        <v>197</v>
      </c>
      <c r="G53" s="33" t="s">
        <v>197</v>
      </c>
      <c r="H53" s="33" t="s">
        <v>197</v>
      </c>
      <c r="I53" s="33" t="s">
        <v>197</v>
      </c>
      <c r="J53" s="33" t="s">
        <v>197</v>
      </c>
      <c r="K53" s="33" t="s">
        <v>197</v>
      </c>
      <c r="L53" s="33" t="s">
        <v>197</v>
      </c>
      <c r="M53" s="33" t="s">
        <v>197</v>
      </c>
      <c r="N53" s="33" t="s">
        <v>197</v>
      </c>
      <c r="O53" s="33" t="s">
        <v>197</v>
      </c>
      <c r="P53" s="33" t="s">
        <v>197</v>
      </c>
      <c r="Q53" s="33" t="s">
        <v>197</v>
      </c>
      <c r="R53" s="33" t="s">
        <v>197</v>
      </c>
      <c r="S53" s="33" t="s">
        <v>197</v>
      </c>
      <c r="T53" s="33" t="s">
        <v>197</v>
      </c>
      <c r="U53" s="33" t="s">
        <v>197</v>
      </c>
      <c r="V53" s="33" t="s">
        <v>197</v>
      </c>
      <c r="W53" s="33" t="s">
        <v>197</v>
      </c>
      <c r="X53" s="33" t="s">
        <v>197</v>
      </c>
      <c r="Y53" s="33" t="s">
        <v>197</v>
      </c>
      <c r="Z53" s="33" t="s">
        <v>197</v>
      </c>
      <c r="AA53" s="33" t="s">
        <v>197</v>
      </c>
      <c r="AB53" s="33" t="s">
        <v>197</v>
      </c>
      <c r="AC53" s="33" t="s">
        <v>197</v>
      </c>
      <c r="AD53" s="33" t="s">
        <v>197</v>
      </c>
      <c r="AE53" s="33" t="s">
        <v>197</v>
      </c>
      <c r="AF53" s="33" t="s">
        <v>197</v>
      </c>
      <c r="AG53" s="33" t="s">
        <v>197</v>
      </c>
      <c r="AH53" s="33" t="s">
        <v>197</v>
      </c>
    </row>
    <row r="54" spans="1:34" ht="112.5">
      <c r="A54" s="31" t="s">
        <v>219</v>
      </c>
      <c r="B54" s="32" t="s">
        <v>217</v>
      </c>
      <c r="C54" s="33" t="s">
        <v>178</v>
      </c>
      <c r="D54" s="33" t="s">
        <v>197</v>
      </c>
      <c r="E54" s="33" t="s">
        <v>197</v>
      </c>
      <c r="F54" s="33" t="s">
        <v>197</v>
      </c>
      <c r="G54" s="33" t="s">
        <v>197</v>
      </c>
      <c r="H54" s="33" t="s">
        <v>197</v>
      </c>
      <c r="I54" s="33" t="s">
        <v>197</v>
      </c>
      <c r="J54" s="33" t="s">
        <v>197</v>
      </c>
      <c r="K54" s="33" t="s">
        <v>197</v>
      </c>
      <c r="L54" s="33" t="s">
        <v>197</v>
      </c>
      <c r="M54" s="33" t="s">
        <v>197</v>
      </c>
      <c r="N54" s="33" t="s">
        <v>197</v>
      </c>
      <c r="O54" s="33" t="s">
        <v>197</v>
      </c>
      <c r="P54" s="33" t="s">
        <v>197</v>
      </c>
      <c r="Q54" s="33" t="s">
        <v>197</v>
      </c>
      <c r="R54" s="33" t="s">
        <v>197</v>
      </c>
      <c r="S54" s="33" t="s">
        <v>197</v>
      </c>
      <c r="T54" s="33" t="s">
        <v>197</v>
      </c>
      <c r="U54" s="33" t="s">
        <v>197</v>
      </c>
      <c r="V54" s="33" t="s">
        <v>197</v>
      </c>
      <c r="W54" s="33" t="s">
        <v>197</v>
      </c>
      <c r="X54" s="33" t="s">
        <v>197</v>
      </c>
      <c r="Y54" s="33" t="s">
        <v>197</v>
      </c>
      <c r="Z54" s="33" t="s">
        <v>197</v>
      </c>
      <c r="AA54" s="33" t="s">
        <v>197</v>
      </c>
      <c r="AB54" s="33" t="s">
        <v>197</v>
      </c>
      <c r="AC54" s="33" t="s">
        <v>197</v>
      </c>
      <c r="AD54" s="33" t="s">
        <v>197</v>
      </c>
      <c r="AE54" s="33" t="s">
        <v>197</v>
      </c>
      <c r="AF54" s="33" t="s">
        <v>197</v>
      </c>
      <c r="AG54" s="33" t="s">
        <v>197</v>
      </c>
      <c r="AH54" s="33" t="s">
        <v>197</v>
      </c>
    </row>
    <row r="55" spans="1:34" ht="18.75" hidden="1">
      <c r="A55" s="31" t="s">
        <v>219</v>
      </c>
      <c r="B55" s="40" t="s">
        <v>204</v>
      </c>
      <c r="C55" s="33"/>
      <c r="D55" s="33" t="s">
        <v>197</v>
      </c>
      <c r="E55" s="33" t="s">
        <v>197</v>
      </c>
      <c r="F55" s="33" t="s">
        <v>197</v>
      </c>
      <c r="G55" s="33" t="s">
        <v>197</v>
      </c>
      <c r="H55" s="33" t="s">
        <v>197</v>
      </c>
      <c r="I55" s="33" t="s">
        <v>197</v>
      </c>
      <c r="J55" s="33" t="s">
        <v>197</v>
      </c>
      <c r="K55" s="33" t="s">
        <v>197</v>
      </c>
      <c r="L55" s="33" t="s">
        <v>197</v>
      </c>
      <c r="M55" s="33" t="s">
        <v>197</v>
      </c>
      <c r="N55" s="33" t="s">
        <v>197</v>
      </c>
      <c r="O55" s="33" t="s">
        <v>197</v>
      </c>
      <c r="P55" s="33" t="s">
        <v>197</v>
      </c>
      <c r="Q55" s="33" t="s">
        <v>197</v>
      </c>
      <c r="R55" s="33" t="s">
        <v>197</v>
      </c>
      <c r="S55" s="33" t="s">
        <v>197</v>
      </c>
      <c r="T55" s="33" t="s">
        <v>197</v>
      </c>
      <c r="U55" s="33" t="s">
        <v>197</v>
      </c>
      <c r="V55" s="33" t="s">
        <v>197</v>
      </c>
      <c r="W55" s="33" t="s">
        <v>197</v>
      </c>
      <c r="X55" s="33" t="s">
        <v>197</v>
      </c>
      <c r="Y55" s="33" t="s">
        <v>197</v>
      </c>
      <c r="Z55" s="33" t="s">
        <v>197</v>
      </c>
      <c r="AA55" s="33" t="s">
        <v>197</v>
      </c>
      <c r="AB55" s="33" t="s">
        <v>197</v>
      </c>
      <c r="AC55" s="33" t="s">
        <v>197</v>
      </c>
      <c r="AD55" s="33" t="s">
        <v>197</v>
      </c>
      <c r="AE55" s="33" t="s">
        <v>197</v>
      </c>
      <c r="AF55" s="33" t="s">
        <v>197</v>
      </c>
      <c r="AG55" s="33" t="s">
        <v>197</v>
      </c>
      <c r="AH55" s="33" t="s">
        <v>197</v>
      </c>
    </row>
    <row r="56" spans="1:34" ht="18.75" hidden="1">
      <c r="A56" s="31" t="s">
        <v>219</v>
      </c>
      <c r="B56" s="40" t="s">
        <v>204</v>
      </c>
      <c r="C56" s="33"/>
      <c r="D56" s="33" t="s">
        <v>197</v>
      </c>
      <c r="E56" s="33" t="s">
        <v>197</v>
      </c>
      <c r="F56" s="33" t="s">
        <v>197</v>
      </c>
      <c r="G56" s="33" t="s">
        <v>197</v>
      </c>
      <c r="H56" s="33" t="s">
        <v>197</v>
      </c>
      <c r="I56" s="33" t="s">
        <v>197</v>
      </c>
      <c r="J56" s="33" t="s">
        <v>197</v>
      </c>
      <c r="K56" s="33" t="s">
        <v>197</v>
      </c>
      <c r="L56" s="33" t="s">
        <v>197</v>
      </c>
      <c r="M56" s="33" t="s">
        <v>197</v>
      </c>
      <c r="N56" s="33" t="s">
        <v>197</v>
      </c>
      <c r="O56" s="33" t="s">
        <v>197</v>
      </c>
      <c r="P56" s="33" t="s">
        <v>197</v>
      </c>
      <c r="Q56" s="33" t="s">
        <v>197</v>
      </c>
      <c r="R56" s="33" t="s">
        <v>197</v>
      </c>
      <c r="S56" s="33" t="s">
        <v>197</v>
      </c>
      <c r="T56" s="33" t="s">
        <v>197</v>
      </c>
      <c r="U56" s="33" t="s">
        <v>197</v>
      </c>
      <c r="V56" s="33" t="s">
        <v>197</v>
      </c>
      <c r="W56" s="33" t="s">
        <v>197</v>
      </c>
      <c r="X56" s="33" t="s">
        <v>197</v>
      </c>
      <c r="Y56" s="33" t="s">
        <v>197</v>
      </c>
      <c r="Z56" s="33" t="s">
        <v>197</v>
      </c>
      <c r="AA56" s="33" t="s">
        <v>197</v>
      </c>
      <c r="AB56" s="33" t="s">
        <v>197</v>
      </c>
      <c r="AC56" s="33" t="s">
        <v>197</v>
      </c>
      <c r="AD56" s="33" t="s">
        <v>197</v>
      </c>
      <c r="AE56" s="33" t="s">
        <v>197</v>
      </c>
      <c r="AF56" s="33" t="s">
        <v>197</v>
      </c>
      <c r="AG56" s="33" t="s">
        <v>197</v>
      </c>
      <c r="AH56" s="33" t="s">
        <v>197</v>
      </c>
    </row>
    <row r="57" spans="1:34" ht="18.75" hidden="1">
      <c r="A57" s="31" t="s">
        <v>205</v>
      </c>
      <c r="B57" s="32" t="s">
        <v>205</v>
      </c>
      <c r="C57" s="33"/>
      <c r="D57" s="33" t="s">
        <v>197</v>
      </c>
      <c r="E57" s="33" t="s">
        <v>197</v>
      </c>
      <c r="F57" s="33" t="s">
        <v>197</v>
      </c>
      <c r="G57" s="33" t="s">
        <v>197</v>
      </c>
      <c r="H57" s="33" t="s">
        <v>197</v>
      </c>
      <c r="I57" s="33" t="s">
        <v>197</v>
      </c>
      <c r="J57" s="33" t="s">
        <v>197</v>
      </c>
      <c r="K57" s="33" t="s">
        <v>197</v>
      </c>
      <c r="L57" s="33" t="s">
        <v>197</v>
      </c>
      <c r="M57" s="33" t="s">
        <v>197</v>
      </c>
      <c r="N57" s="33" t="s">
        <v>197</v>
      </c>
      <c r="O57" s="33" t="s">
        <v>197</v>
      </c>
      <c r="P57" s="33" t="s">
        <v>197</v>
      </c>
      <c r="Q57" s="33" t="s">
        <v>197</v>
      </c>
      <c r="R57" s="33" t="s">
        <v>197</v>
      </c>
      <c r="S57" s="33" t="s">
        <v>197</v>
      </c>
      <c r="T57" s="33" t="s">
        <v>197</v>
      </c>
      <c r="U57" s="33" t="s">
        <v>197</v>
      </c>
      <c r="V57" s="33" t="s">
        <v>197</v>
      </c>
      <c r="W57" s="33" t="s">
        <v>197</v>
      </c>
      <c r="X57" s="33" t="s">
        <v>197</v>
      </c>
      <c r="Y57" s="33" t="s">
        <v>197</v>
      </c>
      <c r="Z57" s="33" t="s">
        <v>197</v>
      </c>
      <c r="AA57" s="33" t="s">
        <v>197</v>
      </c>
      <c r="AB57" s="33" t="s">
        <v>197</v>
      </c>
      <c r="AC57" s="33" t="s">
        <v>197</v>
      </c>
      <c r="AD57" s="33" t="s">
        <v>197</v>
      </c>
      <c r="AE57" s="33" t="s">
        <v>197</v>
      </c>
      <c r="AF57" s="33" t="s">
        <v>197</v>
      </c>
      <c r="AG57" s="33" t="s">
        <v>197</v>
      </c>
      <c r="AH57" s="33" t="s">
        <v>197</v>
      </c>
    </row>
    <row r="58" spans="1:34" ht="112.5">
      <c r="A58" s="31" t="s">
        <v>219</v>
      </c>
      <c r="B58" s="32" t="s">
        <v>220</v>
      </c>
      <c r="C58" s="33" t="s">
        <v>178</v>
      </c>
      <c r="D58" s="33" t="s">
        <v>197</v>
      </c>
      <c r="E58" s="33" t="s">
        <v>197</v>
      </c>
      <c r="F58" s="33" t="s">
        <v>197</v>
      </c>
      <c r="G58" s="33" t="s">
        <v>197</v>
      </c>
      <c r="H58" s="33" t="s">
        <v>197</v>
      </c>
      <c r="I58" s="33" t="s">
        <v>197</v>
      </c>
      <c r="J58" s="33" t="s">
        <v>197</v>
      </c>
      <c r="K58" s="33" t="s">
        <v>197</v>
      </c>
      <c r="L58" s="33" t="s">
        <v>197</v>
      </c>
      <c r="M58" s="33" t="s">
        <v>197</v>
      </c>
      <c r="N58" s="33" t="s">
        <v>197</v>
      </c>
      <c r="O58" s="33" t="s">
        <v>197</v>
      </c>
      <c r="P58" s="33" t="s">
        <v>197</v>
      </c>
      <c r="Q58" s="33" t="s">
        <v>197</v>
      </c>
      <c r="R58" s="33" t="s">
        <v>197</v>
      </c>
      <c r="S58" s="33" t="s">
        <v>197</v>
      </c>
      <c r="T58" s="33" t="s">
        <v>197</v>
      </c>
      <c r="U58" s="33" t="s">
        <v>197</v>
      </c>
      <c r="V58" s="33" t="s">
        <v>197</v>
      </c>
      <c r="W58" s="33" t="s">
        <v>197</v>
      </c>
      <c r="X58" s="33" t="s">
        <v>197</v>
      </c>
      <c r="Y58" s="33" t="s">
        <v>197</v>
      </c>
      <c r="Z58" s="33" t="s">
        <v>197</v>
      </c>
      <c r="AA58" s="33" t="s">
        <v>197</v>
      </c>
      <c r="AB58" s="33" t="s">
        <v>197</v>
      </c>
      <c r="AC58" s="33" t="s">
        <v>197</v>
      </c>
      <c r="AD58" s="33" t="s">
        <v>197</v>
      </c>
      <c r="AE58" s="33" t="s">
        <v>197</v>
      </c>
      <c r="AF58" s="33" t="s">
        <v>197</v>
      </c>
      <c r="AG58" s="33" t="s">
        <v>197</v>
      </c>
      <c r="AH58" s="33" t="s">
        <v>197</v>
      </c>
    </row>
    <row r="59" spans="1:34" ht="18.75" hidden="1">
      <c r="A59" s="31" t="s">
        <v>219</v>
      </c>
      <c r="B59" s="40" t="s">
        <v>204</v>
      </c>
      <c r="C59" s="33"/>
      <c r="D59" s="33" t="s">
        <v>197</v>
      </c>
      <c r="E59" s="33" t="s">
        <v>197</v>
      </c>
      <c r="F59" s="33" t="s">
        <v>197</v>
      </c>
      <c r="G59" s="33" t="s">
        <v>197</v>
      </c>
      <c r="H59" s="33" t="s">
        <v>197</v>
      </c>
      <c r="I59" s="33" t="s">
        <v>197</v>
      </c>
      <c r="J59" s="33" t="s">
        <v>197</v>
      </c>
      <c r="K59" s="33" t="s">
        <v>197</v>
      </c>
      <c r="L59" s="33" t="s">
        <v>197</v>
      </c>
      <c r="M59" s="33" t="s">
        <v>197</v>
      </c>
      <c r="N59" s="33" t="s">
        <v>197</v>
      </c>
      <c r="O59" s="33" t="s">
        <v>197</v>
      </c>
      <c r="P59" s="33" t="s">
        <v>197</v>
      </c>
      <c r="Q59" s="33" t="s">
        <v>197</v>
      </c>
      <c r="R59" s="33" t="s">
        <v>197</v>
      </c>
      <c r="S59" s="33" t="s">
        <v>197</v>
      </c>
      <c r="T59" s="33" t="s">
        <v>197</v>
      </c>
      <c r="U59" s="33" t="s">
        <v>197</v>
      </c>
      <c r="V59" s="33" t="s">
        <v>197</v>
      </c>
      <c r="W59" s="33" t="s">
        <v>197</v>
      </c>
      <c r="X59" s="33" t="s">
        <v>197</v>
      </c>
      <c r="Y59" s="33" t="s">
        <v>197</v>
      </c>
      <c r="Z59" s="33" t="s">
        <v>197</v>
      </c>
      <c r="AA59" s="33" t="s">
        <v>197</v>
      </c>
      <c r="AB59" s="33" t="s">
        <v>197</v>
      </c>
      <c r="AC59" s="33" t="s">
        <v>197</v>
      </c>
      <c r="AD59" s="33" t="s">
        <v>197</v>
      </c>
      <c r="AE59" s="33" t="s">
        <v>197</v>
      </c>
      <c r="AF59" s="33" t="s">
        <v>197</v>
      </c>
      <c r="AG59" s="33" t="s">
        <v>197</v>
      </c>
      <c r="AH59" s="33" t="s">
        <v>197</v>
      </c>
    </row>
    <row r="60" spans="1:34" ht="18.75" hidden="1">
      <c r="A60" s="31" t="s">
        <v>219</v>
      </c>
      <c r="B60" s="40" t="s">
        <v>204</v>
      </c>
      <c r="C60" s="33"/>
      <c r="D60" s="33" t="s">
        <v>197</v>
      </c>
      <c r="E60" s="33" t="s">
        <v>197</v>
      </c>
      <c r="F60" s="33" t="s">
        <v>197</v>
      </c>
      <c r="G60" s="33" t="s">
        <v>197</v>
      </c>
      <c r="H60" s="33" t="s">
        <v>197</v>
      </c>
      <c r="I60" s="33" t="s">
        <v>197</v>
      </c>
      <c r="J60" s="33" t="s">
        <v>197</v>
      </c>
      <c r="K60" s="33" t="s">
        <v>197</v>
      </c>
      <c r="L60" s="33" t="s">
        <v>197</v>
      </c>
      <c r="M60" s="33" t="s">
        <v>197</v>
      </c>
      <c r="N60" s="33" t="s">
        <v>197</v>
      </c>
      <c r="O60" s="33" t="s">
        <v>197</v>
      </c>
      <c r="P60" s="33" t="s">
        <v>197</v>
      </c>
      <c r="Q60" s="33" t="s">
        <v>197</v>
      </c>
      <c r="R60" s="33" t="s">
        <v>197</v>
      </c>
      <c r="S60" s="33" t="s">
        <v>197</v>
      </c>
      <c r="T60" s="33" t="s">
        <v>197</v>
      </c>
      <c r="U60" s="33" t="s">
        <v>197</v>
      </c>
      <c r="V60" s="33" t="s">
        <v>197</v>
      </c>
      <c r="W60" s="33" t="s">
        <v>197</v>
      </c>
      <c r="X60" s="33" t="s">
        <v>197</v>
      </c>
      <c r="Y60" s="33" t="s">
        <v>197</v>
      </c>
      <c r="Z60" s="33" t="s">
        <v>197</v>
      </c>
      <c r="AA60" s="33" t="s">
        <v>197</v>
      </c>
      <c r="AB60" s="33" t="s">
        <v>197</v>
      </c>
      <c r="AC60" s="33" t="s">
        <v>197</v>
      </c>
      <c r="AD60" s="33" t="s">
        <v>197</v>
      </c>
      <c r="AE60" s="33" t="s">
        <v>197</v>
      </c>
      <c r="AF60" s="33" t="s">
        <v>197</v>
      </c>
      <c r="AG60" s="33" t="s">
        <v>197</v>
      </c>
      <c r="AH60" s="33" t="s">
        <v>197</v>
      </c>
    </row>
    <row r="61" spans="1:34" ht="18.75" hidden="1">
      <c r="A61" s="31" t="s">
        <v>205</v>
      </c>
      <c r="B61" s="32" t="s">
        <v>205</v>
      </c>
      <c r="C61" s="33"/>
      <c r="D61" s="33" t="s">
        <v>197</v>
      </c>
      <c r="E61" s="33" t="s">
        <v>197</v>
      </c>
      <c r="F61" s="33" t="s">
        <v>197</v>
      </c>
      <c r="G61" s="33" t="s">
        <v>197</v>
      </c>
      <c r="H61" s="33" t="s">
        <v>197</v>
      </c>
      <c r="I61" s="33" t="s">
        <v>197</v>
      </c>
      <c r="J61" s="33" t="s">
        <v>197</v>
      </c>
      <c r="K61" s="33" t="s">
        <v>197</v>
      </c>
      <c r="L61" s="33" t="s">
        <v>197</v>
      </c>
      <c r="M61" s="33" t="s">
        <v>197</v>
      </c>
      <c r="N61" s="33" t="s">
        <v>197</v>
      </c>
      <c r="O61" s="33" t="s">
        <v>197</v>
      </c>
      <c r="P61" s="33" t="s">
        <v>197</v>
      </c>
      <c r="Q61" s="33" t="s">
        <v>197</v>
      </c>
      <c r="R61" s="33" t="s">
        <v>197</v>
      </c>
      <c r="S61" s="33" t="s">
        <v>197</v>
      </c>
      <c r="T61" s="33" t="s">
        <v>197</v>
      </c>
      <c r="U61" s="33" t="s">
        <v>197</v>
      </c>
      <c r="V61" s="33" t="s">
        <v>197</v>
      </c>
      <c r="W61" s="33" t="s">
        <v>197</v>
      </c>
      <c r="X61" s="33" t="s">
        <v>197</v>
      </c>
      <c r="Y61" s="33" t="s">
        <v>197</v>
      </c>
      <c r="Z61" s="33" t="s">
        <v>197</v>
      </c>
      <c r="AA61" s="33" t="s">
        <v>197</v>
      </c>
      <c r="AB61" s="33" t="s">
        <v>197</v>
      </c>
      <c r="AC61" s="33" t="s">
        <v>197</v>
      </c>
      <c r="AD61" s="33" t="s">
        <v>197</v>
      </c>
      <c r="AE61" s="33" t="s">
        <v>197</v>
      </c>
      <c r="AF61" s="33" t="s">
        <v>197</v>
      </c>
      <c r="AG61" s="33" t="s">
        <v>197</v>
      </c>
      <c r="AH61" s="33" t="s">
        <v>197</v>
      </c>
    </row>
    <row r="62" spans="1:34" ht="93.75">
      <c r="A62" s="37" t="s">
        <v>221</v>
      </c>
      <c r="B62" s="38" t="s">
        <v>222</v>
      </c>
      <c r="C62" s="39" t="s">
        <v>178</v>
      </c>
      <c r="D62" s="39" t="s">
        <v>197</v>
      </c>
      <c r="E62" s="39" t="s">
        <v>197</v>
      </c>
      <c r="F62" s="39" t="s">
        <v>197</v>
      </c>
      <c r="G62" s="39" t="s">
        <v>197</v>
      </c>
      <c r="H62" s="39" t="s">
        <v>197</v>
      </c>
      <c r="I62" s="39" t="s">
        <v>197</v>
      </c>
      <c r="J62" s="39" t="s">
        <v>197</v>
      </c>
      <c r="K62" s="39" t="s">
        <v>197</v>
      </c>
      <c r="L62" s="39" t="s">
        <v>197</v>
      </c>
      <c r="M62" s="39" t="s">
        <v>197</v>
      </c>
      <c r="N62" s="39" t="s">
        <v>197</v>
      </c>
      <c r="O62" s="39" t="s">
        <v>197</v>
      </c>
      <c r="P62" s="39" t="s">
        <v>197</v>
      </c>
      <c r="Q62" s="39" t="s">
        <v>197</v>
      </c>
      <c r="R62" s="39" t="s">
        <v>197</v>
      </c>
      <c r="S62" s="39" t="s">
        <v>197</v>
      </c>
      <c r="T62" s="39" t="s">
        <v>197</v>
      </c>
      <c r="U62" s="39" t="s">
        <v>197</v>
      </c>
      <c r="V62" s="39" t="s">
        <v>197</v>
      </c>
      <c r="W62" s="39" t="s">
        <v>197</v>
      </c>
      <c r="X62" s="39" t="s">
        <v>197</v>
      </c>
      <c r="Y62" s="39" t="s">
        <v>197</v>
      </c>
      <c r="Z62" s="39" t="s">
        <v>197</v>
      </c>
      <c r="AA62" s="39" t="s">
        <v>197</v>
      </c>
      <c r="AB62" s="39" t="s">
        <v>197</v>
      </c>
      <c r="AC62" s="39" t="s">
        <v>197</v>
      </c>
      <c r="AD62" s="39" t="s">
        <v>197</v>
      </c>
      <c r="AE62" s="39" t="s">
        <v>197</v>
      </c>
      <c r="AF62" s="39" t="s">
        <v>197</v>
      </c>
      <c r="AG62" s="39" t="s">
        <v>197</v>
      </c>
      <c r="AH62" s="39" t="s">
        <v>197</v>
      </c>
    </row>
    <row r="63" spans="1:34" ht="93.75">
      <c r="A63" s="31" t="s">
        <v>223</v>
      </c>
      <c r="B63" s="32" t="s">
        <v>224</v>
      </c>
      <c r="C63" s="33" t="s">
        <v>178</v>
      </c>
      <c r="D63" s="33" t="s">
        <v>197</v>
      </c>
      <c r="E63" s="33" t="s">
        <v>197</v>
      </c>
      <c r="F63" s="33" t="s">
        <v>197</v>
      </c>
      <c r="G63" s="33" t="s">
        <v>197</v>
      </c>
      <c r="H63" s="33" t="s">
        <v>197</v>
      </c>
      <c r="I63" s="33" t="s">
        <v>197</v>
      </c>
      <c r="J63" s="33" t="s">
        <v>197</v>
      </c>
      <c r="K63" s="33" t="s">
        <v>197</v>
      </c>
      <c r="L63" s="33" t="s">
        <v>197</v>
      </c>
      <c r="M63" s="33" t="s">
        <v>197</v>
      </c>
      <c r="N63" s="33" t="s">
        <v>197</v>
      </c>
      <c r="O63" s="33" t="s">
        <v>197</v>
      </c>
      <c r="P63" s="33" t="s">
        <v>197</v>
      </c>
      <c r="Q63" s="33" t="s">
        <v>197</v>
      </c>
      <c r="R63" s="33" t="s">
        <v>197</v>
      </c>
      <c r="S63" s="33" t="s">
        <v>197</v>
      </c>
      <c r="T63" s="33" t="s">
        <v>197</v>
      </c>
      <c r="U63" s="33" t="s">
        <v>197</v>
      </c>
      <c r="V63" s="33" t="s">
        <v>197</v>
      </c>
      <c r="W63" s="33" t="s">
        <v>197</v>
      </c>
      <c r="X63" s="33" t="s">
        <v>197</v>
      </c>
      <c r="Y63" s="33" t="s">
        <v>197</v>
      </c>
      <c r="Z63" s="33" t="s">
        <v>197</v>
      </c>
      <c r="AA63" s="33" t="s">
        <v>197</v>
      </c>
      <c r="AB63" s="33" t="s">
        <v>197</v>
      </c>
      <c r="AC63" s="33" t="s">
        <v>197</v>
      </c>
      <c r="AD63" s="33" t="s">
        <v>197</v>
      </c>
      <c r="AE63" s="33" t="s">
        <v>197</v>
      </c>
      <c r="AF63" s="33" t="s">
        <v>197</v>
      </c>
      <c r="AG63" s="33" t="s">
        <v>197</v>
      </c>
      <c r="AH63" s="33" t="s">
        <v>197</v>
      </c>
    </row>
    <row r="64" spans="1:34" ht="18.75" hidden="1">
      <c r="A64" s="31" t="s">
        <v>223</v>
      </c>
      <c r="B64" s="40" t="s">
        <v>204</v>
      </c>
      <c r="C64" s="33"/>
      <c r="D64" s="33" t="s">
        <v>197</v>
      </c>
      <c r="E64" s="33" t="s">
        <v>197</v>
      </c>
      <c r="F64" s="33" t="s">
        <v>197</v>
      </c>
      <c r="G64" s="33" t="s">
        <v>197</v>
      </c>
      <c r="H64" s="33" t="s">
        <v>197</v>
      </c>
      <c r="I64" s="33" t="s">
        <v>197</v>
      </c>
      <c r="J64" s="33" t="s">
        <v>197</v>
      </c>
      <c r="K64" s="33" t="s">
        <v>197</v>
      </c>
      <c r="L64" s="33" t="s">
        <v>197</v>
      </c>
      <c r="M64" s="33" t="s">
        <v>197</v>
      </c>
      <c r="N64" s="33" t="s">
        <v>197</v>
      </c>
      <c r="O64" s="33" t="s">
        <v>197</v>
      </c>
      <c r="P64" s="33" t="s">
        <v>197</v>
      </c>
      <c r="Q64" s="33" t="s">
        <v>197</v>
      </c>
      <c r="R64" s="33" t="s">
        <v>197</v>
      </c>
      <c r="S64" s="33" t="s">
        <v>197</v>
      </c>
      <c r="T64" s="33" t="s">
        <v>197</v>
      </c>
      <c r="U64" s="33" t="s">
        <v>197</v>
      </c>
      <c r="V64" s="33" t="s">
        <v>197</v>
      </c>
      <c r="W64" s="33" t="s">
        <v>197</v>
      </c>
      <c r="X64" s="33" t="s">
        <v>197</v>
      </c>
      <c r="Y64" s="33" t="s">
        <v>197</v>
      </c>
      <c r="Z64" s="33" t="s">
        <v>197</v>
      </c>
      <c r="AA64" s="33" t="s">
        <v>197</v>
      </c>
      <c r="AB64" s="33" t="s">
        <v>197</v>
      </c>
      <c r="AC64" s="33" t="s">
        <v>197</v>
      </c>
      <c r="AD64" s="33" t="s">
        <v>197</v>
      </c>
      <c r="AE64" s="33" t="s">
        <v>197</v>
      </c>
      <c r="AF64" s="33" t="s">
        <v>197</v>
      </c>
      <c r="AG64" s="33" t="s">
        <v>197</v>
      </c>
      <c r="AH64" s="33" t="s">
        <v>197</v>
      </c>
    </row>
    <row r="65" spans="1:34" ht="18.75" hidden="1">
      <c r="A65" s="31" t="s">
        <v>223</v>
      </c>
      <c r="B65" s="40" t="s">
        <v>204</v>
      </c>
      <c r="C65" s="33"/>
      <c r="D65" s="33" t="s">
        <v>197</v>
      </c>
      <c r="E65" s="33" t="s">
        <v>197</v>
      </c>
      <c r="F65" s="33" t="s">
        <v>197</v>
      </c>
      <c r="G65" s="33" t="s">
        <v>197</v>
      </c>
      <c r="H65" s="33" t="s">
        <v>197</v>
      </c>
      <c r="I65" s="33" t="s">
        <v>197</v>
      </c>
      <c r="J65" s="33" t="s">
        <v>197</v>
      </c>
      <c r="K65" s="33" t="s">
        <v>197</v>
      </c>
      <c r="L65" s="33" t="s">
        <v>197</v>
      </c>
      <c r="M65" s="33" t="s">
        <v>197</v>
      </c>
      <c r="N65" s="33" t="s">
        <v>197</v>
      </c>
      <c r="O65" s="33" t="s">
        <v>197</v>
      </c>
      <c r="P65" s="33" t="s">
        <v>197</v>
      </c>
      <c r="Q65" s="33" t="s">
        <v>197</v>
      </c>
      <c r="R65" s="33" t="s">
        <v>197</v>
      </c>
      <c r="S65" s="33" t="s">
        <v>197</v>
      </c>
      <c r="T65" s="33" t="s">
        <v>197</v>
      </c>
      <c r="U65" s="33" t="s">
        <v>197</v>
      </c>
      <c r="V65" s="33" t="s">
        <v>197</v>
      </c>
      <c r="W65" s="33" t="s">
        <v>197</v>
      </c>
      <c r="X65" s="33" t="s">
        <v>197</v>
      </c>
      <c r="Y65" s="33" t="s">
        <v>197</v>
      </c>
      <c r="Z65" s="33" t="s">
        <v>197</v>
      </c>
      <c r="AA65" s="33" t="s">
        <v>197</v>
      </c>
      <c r="AB65" s="33" t="s">
        <v>197</v>
      </c>
      <c r="AC65" s="33" t="s">
        <v>197</v>
      </c>
      <c r="AD65" s="33" t="s">
        <v>197</v>
      </c>
      <c r="AE65" s="33" t="s">
        <v>197</v>
      </c>
      <c r="AF65" s="33" t="s">
        <v>197</v>
      </c>
      <c r="AG65" s="33" t="s">
        <v>197</v>
      </c>
      <c r="AH65" s="33" t="s">
        <v>197</v>
      </c>
    </row>
    <row r="66" spans="1:34" ht="18.75" hidden="1">
      <c r="A66" s="31" t="s">
        <v>205</v>
      </c>
      <c r="B66" s="32" t="s">
        <v>205</v>
      </c>
      <c r="C66" s="33"/>
      <c r="D66" s="33" t="s">
        <v>197</v>
      </c>
      <c r="E66" s="33" t="s">
        <v>197</v>
      </c>
      <c r="F66" s="33" t="s">
        <v>197</v>
      </c>
      <c r="G66" s="33" t="s">
        <v>197</v>
      </c>
      <c r="H66" s="33" t="s">
        <v>197</v>
      </c>
      <c r="I66" s="33" t="s">
        <v>197</v>
      </c>
      <c r="J66" s="33" t="s">
        <v>197</v>
      </c>
      <c r="K66" s="33" t="s">
        <v>197</v>
      </c>
      <c r="L66" s="33" t="s">
        <v>197</v>
      </c>
      <c r="M66" s="33" t="s">
        <v>197</v>
      </c>
      <c r="N66" s="33" t="s">
        <v>197</v>
      </c>
      <c r="O66" s="33" t="s">
        <v>197</v>
      </c>
      <c r="P66" s="33" t="s">
        <v>197</v>
      </c>
      <c r="Q66" s="33" t="s">
        <v>197</v>
      </c>
      <c r="R66" s="33" t="s">
        <v>197</v>
      </c>
      <c r="S66" s="33" t="s">
        <v>197</v>
      </c>
      <c r="T66" s="33" t="s">
        <v>197</v>
      </c>
      <c r="U66" s="33" t="s">
        <v>197</v>
      </c>
      <c r="V66" s="33" t="s">
        <v>197</v>
      </c>
      <c r="W66" s="33" t="s">
        <v>197</v>
      </c>
      <c r="X66" s="33" t="s">
        <v>197</v>
      </c>
      <c r="Y66" s="33" t="s">
        <v>197</v>
      </c>
      <c r="Z66" s="33" t="s">
        <v>197</v>
      </c>
      <c r="AA66" s="33" t="s">
        <v>197</v>
      </c>
      <c r="AB66" s="33" t="s">
        <v>197</v>
      </c>
      <c r="AC66" s="33" t="s">
        <v>197</v>
      </c>
      <c r="AD66" s="33" t="s">
        <v>197</v>
      </c>
      <c r="AE66" s="33" t="s">
        <v>197</v>
      </c>
      <c r="AF66" s="33" t="s">
        <v>197</v>
      </c>
      <c r="AG66" s="33" t="s">
        <v>197</v>
      </c>
      <c r="AH66" s="33" t="s">
        <v>197</v>
      </c>
    </row>
    <row r="67" spans="1:34" ht="93.75">
      <c r="A67" s="31" t="s">
        <v>229</v>
      </c>
      <c r="B67" s="32" t="s">
        <v>230</v>
      </c>
      <c r="C67" s="33" t="s">
        <v>178</v>
      </c>
      <c r="D67" s="33" t="s">
        <v>197</v>
      </c>
      <c r="E67" s="33" t="s">
        <v>197</v>
      </c>
      <c r="F67" s="33" t="s">
        <v>197</v>
      </c>
      <c r="G67" s="33" t="s">
        <v>197</v>
      </c>
      <c r="H67" s="33" t="s">
        <v>197</v>
      </c>
      <c r="I67" s="33" t="s">
        <v>197</v>
      </c>
      <c r="J67" s="33" t="s">
        <v>197</v>
      </c>
      <c r="K67" s="33" t="s">
        <v>197</v>
      </c>
      <c r="L67" s="33" t="s">
        <v>197</v>
      </c>
      <c r="M67" s="33" t="s">
        <v>197</v>
      </c>
      <c r="N67" s="33" t="s">
        <v>197</v>
      </c>
      <c r="O67" s="33" t="s">
        <v>197</v>
      </c>
      <c r="P67" s="33" t="s">
        <v>197</v>
      </c>
      <c r="Q67" s="33" t="s">
        <v>197</v>
      </c>
      <c r="R67" s="33" t="s">
        <v>197</v>
      </c>
      <c r="S67" s="33" t="s">
        <v>197</v>
      </c>
      <c r="T67" s="33" t="s">
        <v>197</v>
      </c>
      <c r="U67" s="33" t="s">
        <v>197</v>
      </c>
      <c r="V67" s="33" t="s">
        <v>197</v>
      </c>
      <c r="W67" s="33" t="s">
        <v>197</v>
      </c>
      <c r="X67" s="33" t="s">
        <v>197</v>
      </c>
      <c r="Y67" s="33" t="s">
        <v>197</v>
      </c>
      <c r="Z67" s="33" t="s">
        <v>197</v>
      </c>
      <c r="AA67" s="33" t="s">
        <v>197</v>
      </c>
      <c r="AB67" s="33" t="s">
        <v>197</v>
      </c>
      <c r="AC67" s="33" t="s">
        <v>197</v>
      </c>
      <c r="AD67" s="33" t="s">
        <v>197</v>
      </c>
      <c r="AE67" s="33" t="s">
        <v>197</v>
      </c>
      <c r="AF67" s="33" t="s">
        <v>197</v>
      </c>
      <c r="AG67" s="33" t="s">
        <v>197</v>
      </c>
      <c r="AH67" s="33" t="s">
        <v>197</v>
      </c>
    </row>
    <row r="68" spans="1:34" ht="18.75" hidden="1">
      <c r="A68" s="31" t="s">
        <v>229</v>
      </c>
      <c r="B68" s="40" t="s">
        <v>204</v>
      </c>
      <c r="C68" s="33"/>
      <c r="D68" s="33" t="s">
        <v>197</v>
      </c>
      <c r="E68" s="33" t="s">
        <v>197</v>
      </c>
      <c r="F68" s="33" t="s">
        <v>197</v>
      </c>
      <c r="G68" s="33" t="s">
        <v>197</v>
      </c>
      <c r="H68" s="33" t="s">
        <v>197</v>
      </c>
      <c r="I68" s="33" t="s">
        <v>197</v>
      </c>
      <c r="J68" s="33" t="s">
        <v>197</v>
      </c>
      <c r="K68" s="33" t="s">
        <v>197</v>
      </c>
      <c r="L68" s="33" t="s">
        <v>197</v>
      </c>
      <c r="M68" s="33" t="s">
        <v>197</v>
      </c>
      <c r="N68" s="33" t="s">
        <v>197</v>
      </c>
      <c r="O68" s="33" t="s">
        <v>197</v>
      </c>
      <c r="P68" s="33" t="s">
        <v>197</v>
      </c>
      <c r="Q68" s="33" t="s">
        <v>197</v>
      </c>
      <c r="R68" s="33" t="s">
        <v>197</v>
      </c>
      <c r="S68" s="33" t="s">
        <v>197</v>
      </c>
      <c r="T68" s="33" t="s">
        <v>197</v>
      </c>
      <c r="U68" s="33" t="s">
        <v>197</v>
      </c>
      <c r="V68" s="33" t="s">
        <v>197</v>
      </c>
      <c r="W68" s="33" t="s">
        <v>197</v>
      </c>
      <c r="X68" s="33" t="s">
        <v>197</v>
      </c>
      <c r="Y68" s="33" t="s">
        <v>197</v>
      </c>
      <c r="Z68" s="33" t="s">
        <v>197</v>
      </c>
      <c r="AA68" s="33" t="s">
        <v>197</v>
      </c>
      <c r="AB68" s="33" t="s">
        <v>197</v>
      </c>
      <c r="AC68" s="33" t="s">
        <v>197</v>
      </c>
      <c r="AD68" s="33" t="s">
        <v>197</v>
      </c>
      <c r="AE68" s="33" t="s">
        <v>197</v>
      </c>
      <c r="AF68" s="33" t="s">
        <v>197</v>
      </c>
      <c r="AG68" s="33" t="s">
        <v>197</v>
      </c>
      <c r="AH68" s="33" t="s">
        <v>197</v>
      </c>
    </row>
    <row r="69" spans="1:34" ht="18.75" hidden="1">
      <c r="A69" s="31" t="s">
        <v>229</v>
      </c>
      <c r="B69" s="40" t="s">
        <v>204</v>
      </c>
      <c r="C69" s="33"/>
      <c r="D69" s="33" t="s">
        <v>197</v>
      </c>
      <c r="E69" s="33" t="s">
        <v>197</v>
      </c>
      <c r="F69" s="33" t="s">
        <v>197</v>
      </c>
      <c r="G69" s="33" t="s">
        <v>197</v>
      </c>
      <c r="H69" s="33" t="s">
        <v>197</v>
      </c>
      <c r="I69" s="33" t="s">
        <v>197</v>
      </c>
      <c r="J69" s="33" t="s">
        <v>197</v>
      </c>
      <c r="K69" s="33" t="s">
        <v>197</v>
      </c>
      <c r="L69" s="33" t="s">
        <v>197</v>
      </c>
      <c r="M69" s="33" t="s">
        <v>197</v>
      </c>
      <c r="N69" s="33" t="s">
        <v>197</v>
      </c>
      <c r="O69" s="33" t="s">
        <v>197</v>
      </c>
      <c r="P69" s="33" t="s">
        <v>197</v>
      </c>
      <c r="Q69" s="33" t="s">
        <v>197</v>
      </c>
      <c r="R69" s="33" t="s">
        <v>197</v>
      </c>
      <c r="S69" s="33" t="s">
        <v>197</v>
      </c>
      <c r="T69" s="33" t="s">
        <v>197</v>
      </c>
      <c r="U69" s="33" t="s">
        <v>197</v>
      </c>
      <c r="V69" s="33" t="s">
        <v>197</v>
      </c>
      <c r="W69" s="33" t="s">
        <v>197</v>
      </c>
      <c r="X69" s="33" t="s">
        <v>197</v>
      </c>
      <c r="Y69" s="33" t="s">
        <v>197</v>
      </c>
      <c r="Z69" s="33" t="s">
        <v>197</v>
      </c>
      <c r="AA69" s="33" t="s">
        <v>197</v>
      </c>
      <c r="AB69" s="33" t="s">
        <v>197</v>
      </c>
      <c r="AC69" s="33" t="s">
        <v>197</v>
      </c>
      <c r="AD69" s="33" t="s">
        <v>197</v>
      </c>
      <c r="AE69" s="33" t="s">
        <v>197</v>
      </c>
      <c r="AF69" s="33" t="s">
        <v>197</v>
      </c>
      <c r="AG69" s="33" t="s">
        <v>197</v>
      </c>
      <c r="AH69" s="33" t="s">
        <v>197</v>
      </c>
    </row>
    <row r="70" spans="1:34" ht="18.75" hidden="1">
      <c r="A70" s="31" t="s">
        <v>205</v>
      </c>
      <c r="B70" s="32" t="s">
        <v>205</v>
      </c>
      <c r="C70" s="33"/>
      <c r="D70" s="33" t="s">
        <v>197</v>
      </c>
      <c r="E70" s="33" t="s">
        <v>197</v>
      </c>
      <c r="F70" s="33" t="s">
        <v>197</v>
      </c>
      <c r="G70" s="33" t="s">
        <v>197</v>
      </c>
      <c r="H70" s="33" t="s">
        <v>197</v>
      </c>
      <c r="I70" s="33" t="s">
        <v>197</v>
      </c>
      <c r="J70" s="33" t="s">
        <v>197</v>
      </c>
      <c r="K70" s="33" t="s">
        <v>197</v>
      </c>
      <c r="L70" s="33" t="s">
        <v>197</v>
      </c>
      <c r="M70" s="33" t="s">
        <v>197</v>
      </c>
      <c r="N70" s="33" t="s">
        <v>197</v>
      </c>
      <c r="O70" s="33" t="s">
        <v>197</v>
      </c>
      <c r="P70" s="33" t="s">
        <v>197</v>
      </c>
      <c r="Q70" s="33" t="s">
        <v>197</v>
      </c>
      <c r="R70" s="33" t="s">
        <v>197</v>
      </c>
      <c r="S70" s="33" t="s">
        <v>197</v>
      </c>
      <c r="T70" s="33" t="s">
        <v>197</v>
      </c>
      <c r="U70" s="33" t="s">
        <v>197</v>
      </c>
      <c r="V70" s="33" t="s">
        <v>197</v>
      </c>
      <c r="W70" s="33" t="s">
        <v>197</v>
      </c>
      <c r="X70" s="33" t="s">
        <v>197</v>
      </c>
      <c r="Y70" s="33" t="s">
        <v>197</v>
      </c>
      <c r="Z70" s="33" t="s">
        <v>197</v>
      </c>
      <c r="AA70" s="33" t="s">
        <v>197</v>
      </c>
      <c r="AB70" s="33" t="s">
        <v>197</v>
      </c>
      <c r="AC70" s="33" t="s">
        <v>197</v>
      </c>
      <c r="AD70" s="33" t="s">
        <v>197</v>
      </c>
      <c r="AE70" s="33" t="s">
        <v>197</v>
      </c>
      <c r="AF70" s="33" t="s">
        <v>197</v>
      </c>
      <c r="AG70" s="33" t="s">
        <v>197</v>
      </c>
      <c r="AH70" s="33" t="s">
        <v>197</v>
      </c>
    </row>
    <row r="71" spans="1:34" ht="37.5">
      <c r="A71" s="23" t="s">
        <v>235</v>
      </c>
      <c r="B71" s="24" t="s">
        <v>236</v>
      </c>
      <c r="C71" s="25" t="s">
        <v>178</v>
      </c>
      <c r="D71" s="25" t="s">
        <v>197</v>
      </c>
      <c r="E71" s="25" t="s">
        <v>197</v>
      </c>
      <c r="F71" s="25" t="s">
        <v>197</v>
      </c>
      <c r="G71" s="25" t="s">
        <v>197</v>
      </c>
      <c r="H71" s="25" t="s">
        <v>197</v>
      </c>
      <c r="I71" s="25" t="s">
        <v>197</v>
      </c>
      <c r="J71" s="25" t="s">
        <v>197</v>
      </c>
      <c r="K71" s="25" t="s">
        <v>197</v>
      </c>
      <c r="L71" s="25" t="s">
        <v>197</v>
      </c>
      <c r="M71" s="25" t="s">
        <v>197</v>
      </c>
      <c r="N71" s="25" t="s">
        <v>197</v>
      </c>
      <c r="O71" s="25" t="s">
        <v>197</v>
      </c>
      <c r="P71" s="25" t="s">
        <v>197</v>
      </c>
      <c r="Q71" s="25" t="s">
        <v>197</v>
      </c>
      <c r="R71" s="25" t="s">
        <v>197</v>
      </c>
      <c r="S71" s="25" t="s">
        <v>197</v>
      </c>
      <c r="T71" s="25" t="s">
        <v>197</v>
      </c>
      <c r="U71" s="25" t="s">
        <v>197</v>
      </c>
      <c r="V71" s="25" t="s">
        <v>197</v>
      </c>
      <c r="W71" s="25" t="s">
        <v>197</v>
      </c>
      <c r="X71" s="25" t="s">
        <v>197</v>
      </c>
      <c r="Y71" s="25" t="s">
        <v>197</v>
      </c>
      <c r="Z71" s="25" t="s">
        <v>197</v>
      </c>
      <c r="AA71" s="25" t="s">
        <v>197</v>
      </c>
      <c r="AB71" s="25" t="s">
        <v>197</v>
      </c>
      <c r="AC71" s="25" t="s">
        <v>197</v>
      </c>
      <c r="AD71" s="25" t="s">
        <v>197</v>
      </c>
      <c r="AE71" s="25" t="s">
        <v>197</v>
      </c>
      <c r="AF71" s="25" t="s">
        <v>197</v>
      </c>
      <c r="AG71" s="25" t="s">
        <v>197</v>
      </c>
      <c r="AH71" s="25" t="s">
        <v>197</v>
      </c>
    </row>
    <row r="72" spans="1:34" ht="75">
      <c r="A72" s="37" t="s">
        <v>237</v>
      </c>
      <c r="B72" s="38" t="s">
        <v>238</v>
      </c>
      <c r="C72" s="39" t="s">
        <v>178</v>
      </c>
      <c r="D72" s="39" t="s">
        <v>197</v>
      </c>
      <c r="E72" s="39" t="s">
        <v>197</v>
      </c>
      <c r="F72" s="39" t="s">
        <v>197</v>
      </c>
      <c r="G72" s="39" t="s">
        <v>197</v>
      </c>
      <c r="H72" s="39" t="s">
        <v>197</v>
      </c>
      <c r="I72" s="39" t="s">
        <v>197</v>
      </c>
      <c r="J72" s="39" t="s">
        <v>197</v>
      </c>
      <c r="K72" s="39" t="s">
        <v>197</v>
      </c>
      <c r="L72" s="39" t="s">
        <v>197</v>
      </c>
      <c r="M72" s="39" t="s">
        <v>197</v>
      </c>
      <c r="N72" s="39" t="s">
        <v>197</v>
      </c>
      <c r="O72" s="39" t="s">
        <v>197</v>
      </c>
      <c r="P72" s="39" t="s">
        <v>197</v>
      </c>
      <c r="Q72" s="39" t="s">
        <v>197</v>
      </c>
      <c r="R72" s="39" t="s">
        <v>197</v>
      </c>
      <c r="S72" s="39" t="s">
        <v>197</v>
      </c>
      <c r="T72" s="39" t="s">
        <v>197</v>
      </c>
      <c r="U72" s="39" t="s">
        <v>197</v>
      </c>
      <c r="V72" s="39" t="s">
        <v>197</v>
      </c>
      <c r="W72" s="39" t="s">
        <v>197</v>
      </c>
      <c r="X72" s="39" t="s">
        <v>197</v>
      </c>
      <c r="Y72" s="39" t="s">
        <v>197</v>
      </c>
      <c r="Z72" s="39" t="s">
        <v>197</v>
      </c>
      <c r="AA72" s="39" t="s">
        <v>197</v>
      </c>
      <c r="AB72" s="39" t="s">
        <v>197</v>
      </c>
      <c r="AC72" s="39" t="s">
        <v>197</v>
      </c>
      <c r="AD72" s="39" t="s">
        <v>197</v>
      </c>
      <c r="AE72" s="39" t="s">
        <v>197</v>
      </c>
      <c r="AF72" s="39" t="s">
        <v>197</v>
      </c>
      <c r="AG72" s="39" t="s">
        <v>197</v>
      </c>
      <c r="AH72" s="39" t="s">
        <v>197</v>
      </c>
    </row>
    <row r="73" spans="1:34" ht="37.5">
      <c r="A73" s="31" t="s">
        <v>239</v>
      </c>
      <c r="B73" s="32" t="s">
        <v>240</v>
      </c>
      <c r="C73" s="33" t="s">
        <v>178</v>
      </c>
      <c r="D73" s="33" t="s">
        <v>197</v>
      </c>
      <c r="E73" s="33" t="s">
        <v>197</v>
      </c>
      <c r="F73" s="33" t="s">
        <v>197</v>
      </c>
      <c r="G73" s="33" t="s">
        <v>197</v>
      </c>
      <c r="H73" s="33" t="s">
        <v>197</v>
      </c>
      <c r="I73" s="33" t="s">
        <v>197</v>
      </c>
      <c r="J73" s="33" t="s">
        <v>197</v>
      </c>
      <c r="K73" s="33" t="s">
        <v>197</v>
      </c>
      <c r="L73" s="33" t="s">
        <v>197</v>
      </c>
      <c r="M73" s="33" t="s">
        <v>197</v>
      </c>
      <c r="N73" s="33" t="s">
        <v>197</v>
      </c>
      <c r="O73" s="33" t="s">
        <v>197</v>
      </c>
      <c r="P73" s="33" t="s">
        <v>197</v>
      </c>
      <c r="Q73" s="33" t="s">
        <v>197</v>
      </c>
      <c r="R73" s="33" t="s">
        <v>197</v>
      </c>
      <c r="S73" s="33" t="s">
        <v>197</v>
      </c>
      <c r="T73" s="33" t="s">
        <v>197</v>
      </c>
      <c r="U73" s="33" t="s">
        <v>197</v>
      </c>
      <c r="V73" s="33" t="s">
        <v>197</v>
      </c>
      <c r="W73" s="33" t="s">
        <v>197</v>
      </c>
      <c r="X73" s="33" t="s">
        <v>197</v>
      </c>
      <c r="Y73" s="33" t="s">
        <v>197</v>
      </c>
      <c r="Z73" s="33" t="s">
        <v>197</v>
      </c>
      <c r="AA73" s="33" t="s">
        <v>197</v>
      </c>
      <c r="AB73" s="33" t="s">
        <v>197</v>
      </c>
      <c r="AC73" s="33" t="s">
        <v>197</v>
      </c>
      <c r="AD73" s="33" t="s">
        <v>197</v>
      </c>
      <c r="AE73" s="33" t="s">
        <v>197</v>
      </c>
      <c r="AF73" s="33" t="s">
        <v>197</v>
      </c>
      <c r="AG73" s="33" t="s">
        <v>197</v>
      </c>
      <c r="AH73" s="33" t="s">
        <v>197</v>
      </c>
    </row>
    <row r="74" spans="1:34" ht="18.75" hidden="1">
      <c r="A74" s="31" t="s">
        <v>239</v>
      </c>
      <c r="B74" s="40" t="s">
        <v>204</v>
      </c>
      <c r="C74" s="33"/>
      <c r="D74" s="33" t="s">
        <v>197</v>
      </c>
      <c r="E74" s="33" t="s">
        <v>197</v>
      </c>
      <c r="F74" s="33" t="s">
        <v>197</v>
      </c>
      <c r="G74" s="33" t="s">
        <v>197</v>
      </c>
      <c r="H74" s="33" t="s">
        <v>197</v>
      </c>
      <c r="I74" s="33" t="s">
        <v>197</v>
      </c>
      <c r="J74" s="33" t="s">
        <v>197</v>
      </c>
      <c r="K74" s="33" t="s">
        <v>197</v>
      </c>
      <c r="L74" s="33" t="s">
        <v>197</v>
      </c>
      <c r="M74" s="33" t="s">
        <v>197</v>
      </c>
      <c r="N74" s="33" t="s">
        <v>197</v>
      </c>
      <c r="O74" s="33" t="s">
        <v>197</v>
      </c>
      <c r="P74" s="33" t="s">
        <v>197</v>
      </c>
      <c r="Q74" s="33" t="s">
        <v>197</v>
      </c>
      <c r="R74" s="33" t="s">
        <v>197</v>
      </c>
      <c r="S74" s="33" t="s">
        <v>197</v>
      </c>
      <c r="T74" s="33" t="s">
        <v>197</v>
      </c>
      <c r="U74" s="33" t="s">
        <v>197</v>
      </c>
      <c r="V74" s="33" t="s">
        <v>197</v>
      </c>
      <c r="W74" s="33" t="s">
        <v>197</v>
      </c>
      <c r="X74" s="33" t="s">
        <v>197</v>
      </c>
      <c r="Y74" s="33" t="s">
        <v>197</v>
      </c>
      <c r="Z74" s="33" t="s">
        <v>197</v>
      </c>
      <c r="AA74" s="33" t="s">
        <v>197</v>
      </c>
      <c r="AB74" s="33" t="s">
        <v>197</v>
      </c>
      <c r="AC74" s="33" t="s">
        <v>197</v>
      </c>
      <c r="AD74" s="33" t="s">
        <v>197</v>
      </c>
      <c r="AE74" s="33" t="s">
        <v>197</v>
      </c>
      <c r="AF74" s="33" t="s">
        <v>197</v>
      </c>
      <c r="AG74" s="33" t="s">
        <v>197</v>
      </c>
      <c r="AH74" s="33" t="s">
        <v>197</v>
      </c>
    </row>
    <row r="75" spans="1:34" ht="18.75" hidden="1">
      <c r="A75" s="31" t="s">
        <v>239</v>
      </c>
      <c r="B75" s="40" t="s">
        <v>204</v>
      </c>
      <c r="C75" s="33"/>
      <c r="D75" s="33" t="s">
        <v>197</v>
      </c>
      <c r="E75" s="33" t="s">
        <v>197</v>
      </c>
      <c r="F75" s="33" t="s">
        <v>197</v>
      </c>
      <c r="G75" s="33" t="s">
        <v>197</v>
      </c>
      <c r="H75" s="33" t="s">
        <v>197</v>
      </c>
      <c r="I75" s="33" t="s">
        <v>197</v>
      </c>
      <c r="J75" s="33" t="s">
        <v>197</v>
      </c>
      <c r="K75" s="33" t="s">
        <v>197</v>
      </c>
      <c r="L75" s="33" t="s">
        <v>197</v>
      </c>
      <c r="M75" s="33" t="s">
        <v>197</v>
      </c>
      <c r="N75" s="33" t="s">
        <v>197</v>
      </c>
      <c r="O75" s="33" t="s">
        <v>197</v>
      </c>
      <c r="P75" s="33" t="s">
        <v>197</v>
      </c>
      <c r="Q75" s="33" t="s">
        <v>197</v>
      </c>
      <c r="R75" s="33" t="s">
        <v>197</v>
      </c>
      <c r="S75" s="33" t="s">
        <v>197</v>
      </c>
      <c r="T75" s="33" t="s">
        <v>197</v>
      </c>
      <c r="U75" s="33" t="s">
        <v>197</v>
      </c>
      <c r="V75" s="33" t="s">
        <v>197</v>
      </c>
      <c r="W75" s="33" t="s">
        <v>197</v>
      </c>
      <c r="X75" s="33" t="s">
        <v>197</v>
      </c>
      <c r="Y75" s="33" t="s">
        <v>197</v>
      </c>
      <c r="Z75" s="33" t="s">
        <v>197</v>
      </c>
      <c r="AA75" s="33" t="s">
        <v>197</v>
      </c>
      <c r="AB75" s="33" t="s">
        <v>197</v>
      </c>
      <c r="AC75" s="33" t="s">
        <v>197</v>
      </c>
      <c r="AD75" s="33" t="s">
        <v>197</v>
      </c>
      <c r="AE75" s="33" t="s">
        <v>197</v>
      </c>
      <c r="AF75" s="33" t="s">
        <v>197</v>
      </c>
      <c r="AG75" s="33" t="s">
        <v>197</v>
      </c>
      <c r="AH75" s="33" t="s">
        <v>197</v>
      </c>
    </row>
    <row r="76" spans="1:34" ht="18.75" hidden="1">
      <c r="A76" s="31" t="s">
        <v>205</v>
      </c>
      <c r="B76" s="32" t="s">
        <v>205</v>
      </c>
      <c r="C76" s="33"/>
      <c r="D76" s="33" t="s">
        <v>197</v>
      </c>
      <c r="E76" s="33" t="s">
        <v>197</v>
      </c>
      <c r="F76" s="33" t="s">
        <v>197</v>
      </c>
      <c r="G76" s="33" t="s">
        <v>197</v>
      </c>
      <c r="H76" s="33" t="s">
        <v>197</v>
      </c>
      <c r="I76" s="33" t="s">
        <v>197</v>
      </c>
      <c r="J76" s="33" t="s">
        <v>197</v>
      </c>
      <c r="K76" s="33" t="s">
        <v>197</v>
      </c>
      <c r="L76" s="33" t="s">
        <v>197</v>
      </c>
      <c r="M76" s="33" t="s">
        <v>197</v>
      </c>
      <c r="N76" s="33" t="s">
        <v>197</v>
      </c>
      <c r="O76" s="33" t="s">
        <v>197</v>
      </c>
      <c r="P76" s="33" t="s">
        <v>197</v>
      </c>
      <c r="Q76" s="33" t="s">
        <v>197</v>
      </c>
      <c r="R76" s="33" t="s">
        <v>197</v>
      </c>
      <c r="S76" s="33" t="s">
        <v>197</v>
      </c>
      <c r="T76" s="33" t="s">
        <v>197</v>
      </c>
      <c r="U76" s="33" t="s">
        <v>197</v>
      </c>
      <c r="V76" s="33" t="s">
        <v>197</v>
      </c>
      <c r="W76" s="33" t="s">
        <v>197</v>
      </c>
      <c r="X76" s="33" t="s">
        <v>197</v>
      </c>
      <c r="Y76" s="33" t="s">
        <v>197</v>
      </c>
      <c r="Z76" s="33" t="s">
        <v>197</v>
      </c>
      <c r="AA76" s="33" t="s">
        <v>197</v>
      </c>
      <c r="AB76" s="33" t="s">
        <v>197</v>
      </c>
      <c r="AC76" s="33" t="s">
        <v>197</v>
      </c>
      <c r="AD76" s="33" t="s">
        <v>197</v>
      </c>
      <c r="AE76" s="33" t="s">
        <v>197</v>
      </c>
      <c r="AF76" s="33" t="s">
        <v>197</v>
      </c>
      <c r="AG76" s="33" t="s">
        <v>197</v>
      </c>
      <c r="AH76" s="33" t="s">
        <v>197</v>
      </c>
    </row>
    <row r="77" spans="1:34" ht="75">
      <c r="A77" s="31" t="s">
        <v>241</v>
      </c>
      <c r="B77" s="32" t="s">
        <v>242</v>
      </c>
      <c r="C77" s="33" t="s">
        <v>178</v>
      </c>
      <c r="D77" s="33" t="s">
        <v>197</v>
      </c>
      <c r="E77" s="33" t="s">
        <v>197</v>
      </c>
      <c r="F77" s="33" t="s">
        <v>197</v>
      </c>
      <c r="G77" s="33" t="s">
        <v>197</v>
      </c>
      <c r="H77" s="33" t="s">
        <v>197</v>
      </c>
      <c r="I77" s="33" t="s">
        <v>197</v>
      </c>
      <c r="J77" s="33" t="s">
        <v>197</v>
      </c>
      <c r="K77" s="33" t="s">
        <v>197</v>
      </c>
      <c r="L77" s="33" t="s">
        <v>197</v>
      </c>
      <c r="M77" s="33" t="s">
        <v>197</v>
      </c>
      <c r="N77" s="33" t="s">
        <v>197</v>
      </c>
      <c r="O77" s="33" t="s">
        <v>197</v>
      </c>
      <c r="P77" s="33" t="s">
        <v>197</v>
      </c>
      <c r="Q77" s="33" t="s">
        <v>197</v>
      </c>
      <c r="R77" s="33" t="s">
        <v>197</v>
      </c>
      <c r="S77" s="33" t="s">
        <v>197</v>
      </c>
      <c r="T77" s="33" t="s">
        <v>197</v>
      </c>
      <c r="U77" s="33" t="s">
        <v>197</v>
      </c>
      <c r="V77" s="33" t="s">
        <v>197</v>
      </c>
      <c r="W77" s="33" t="s">
        <v>197</v>
      </c>
      <c r="X77" s="33" t="s">
        <v>197</v>
      </c>
      <c r="Y77" s="33" t="s">
        <v>197</v>
      </c>
      <c r="Z77" s="33" t="s">
        <v>197</v>
      </c>
      <c r="AA77" s="33" t="s">
        <v>197</v>
      </c>
      <c r="AB77" s="33" t="s">
        <v>197</v>
      </c>
      <c r="AC77" s="33" t="s">
        <v>197</v>
      </c>
      <c r="AD77" s="33" t="s">
        <v>197</v>
      </c>
      <c r="AE77" s="33" t="s">
        <v>197</v>
      </c>
      <c r="AF77" s="33" t="s">
        <v>197</v>
      </c>
      <c r="AG77" s="33" t="s">
        <v>197</v>
      </c>
      <c r="AH77" s="33" t="s">
        <v>197</v>
      </c>
    </row>
    <row r="78" spans="1:34" ht="18.75" hidden="1">
      <c r="A78" s="31" t="s">
        <v>241</v>
      </c>
      <c r="B78" s="40" t="s">
        <v>204</v>
      </c>
      <c r="C78" s="33"/>
      <c r="D78" s="33" t="s">
        <v>197</v>
      </c>
      <c r="E78" s="33" t="s">
        <v>197</v>
      </c>
      <c r="F78" s="33" t="s">
        <v>197</v>
      </c>
      <c r="G78" s="33" t="s">
        <v>197</v>
      </c>
      <c r="H78" s="33" t="s">
        <v>197</v>
      </c>
      <c r="I78" s="33" t="s">
        <v>197</v>
      </c>
      <c r="J78" s="33" t="s">
        <v>197</v>
      </c>
      <c r="K78" s="33" t="s">
        <v>197</v>
      </c>
      <c r="L78" s="33" t="s">
        <v>197</v>
      </c>
      <c r="M78" s="33" t="s">
        <v>197</v>
      </c>
      <c r="N78" s="33" t="s">
        <v>197</v>
      </c>
      <c r="O78" s="33" t="s">
        <v>197</v>
      </c>
      <c r="P78" s="33" t="s">
        <v>197</v>
      </c>
      <c r="Q78" s="33" t="s">
        <v>197</v>
      </c>
      <c r="R78" s="33" t="s">
        <v>197</v>
      </c>
      <c r="S78" s="33" t="s">
        <v>197</v>
      </c>
      <c r="T78" s="33" t="s">
        <v>197</v>
      </c>
      <c r="U78" s="33" t="s">
        <v>197</v>
      </c>
      <c r="V78" s="33" t="s">
        <v>197</v>
      </c>
      <c r="W78" s="33" t="s">
        <v>197</v>
      </c>
      <c r="X78" s="33" t="s">
        <v>197</v>
      </c>
      <c r="Y78" s="33" t="s">
        <v>197</v>
      </c>
      <c r="Z78" s="33" t="s">
        <v>197</v>
      </c>
      <c r="AA78" s="33" t="s">
        <v>197</v>
      </c>
      <c r="AB78" s="33" t="s">
        <v>197</v>
      </c>
      <c r="AC78" s="33" t="s">
        <v>197</v>
      </c>
      <c r="AD78" s="33" t="s">
        <v>197</v>
      </c>
      <c r="AE78" s="33" t="s">
        <v>197</v>
      </c>
      <c r="AF78" s="33" t="s">
        <v>197</v>
      </c>
      <c r="AG78" s="33" t="s">
        <v>197</v>
      </c>
      <c r="AH78" s="33" t="s">
        <v>197</v>
      </c>
    </row>
    <row r="79" spans="1:34" ht="18.75" hidden="1">
      <c r="A79" s="31" t="s">
        <v>241</v>
      </c>
      <c r="B79" s="40" t="s">
        <v>204</v>
      </c>
      <c r="C79" s="33"/>
      <c r="D79" s="33" t="s">
        <v>197</v>
      </c>
      <c r="E79" s="33" t="s">
        <v>197</v>
      </c>
      <c r="F79" s="33" t="s">
        <v>197</v>
      </c>
      <c r="G79" s="33" t="s">
        <v>197</v>
      </c>
      <c r="H79" s="33" t="s">
        <v>197</v>
      </c>
      <c r="I79" s="33" t="s">
        <v>197</v>
      </c>
      <c r="J79" s="33" t="s">
        <v>197</v>
      </c>
      <c r="K79" s="33" t="s">
        <v>197</v>
      </c>
      <c r="L79" s="33" t="s">
        <v>197</v>
      </c>
      <c r="M79" s="33" t="s">
        <v>197</v>
      </c>
      <c r="N79" s="33" t="s">
        <v>197</v>
      </c>
      <c r="O79" s="33" t="s">
        <v>197</v>
      </c>
      <c r="P79" s="33" t="s">
        <v>197</v>
      </c>
      <c r="Q79" s="33" t="s">
        <v>197</v>
      </c>
      <c r="R79" s="33" t="s">
        <v>197</v>
      </c>
      <c r="S79" s="33" t="s">
        <v>197</v>
      </c>
      <c r="T79" s="33" t="s">
        <v>197</v>
      </c>
      <c r="U79" s="33" t="s">
        <v>197</v>
      </c>
      <c r="V79" s="33" t="s">
        <v>197</v>
      </c>
      <c r="W79" s="33" t="s">
        <v>197</v>
      </c>
      <c r="X79" s="33" t="s">
        <v>197</v>
      </c>
      <c r="Y79" s="33" t="s">
        <v>197</v>
      </c>
      <c r="Z79" s="33" t="s">
        <v>197</v>
      </c>
      <c r="AA79" s="33" t="s">
        <v>197</v>
      </c>
      <c r="AB79" s="33" t="s">
        <v>197</v>
      </c>
      <c r="AC79" s="33" t="s">
        <v>197</v>
      </c>
      <c r="AD79" s="33" t="s">
        <v>197</v>
      </c>
      <c r="AE79" s="33" t="s">
        <v>197</v>
      </c>
      <c r="AF79" s="33" t="s">
        <v>197</v>
      </c>
      <c r="AG79" s="33" t="s">
        <v>197</v>
      </c>
      <c r="AH79" s="33" t="s">
        <v>197</v>
      </c>
    </row>
    <row r="80" spans="1:34" ht="18.75" hidden="1">
      <c r="A80" s="31" t="s">
        <v>205</v>
      </c>
      <c r="B80" s="32" t="s">
        <v>205</v>
      </c>
      <c r="C80" s="33"/>
      <c r="D80" s="33" t="s">
        <v>197</v>
      </c>
      <c r="E80" s="33" t="s">
        <v>197</v>
      </c>
      <c r="F80" s="33" t="s">
        <v>197</v>
      </c>
      <c r="G80" s="33" t="s">
        <v>197</v>
      </c>
      <c r="H80" s="33" t="s">
        <v>197</v>
      </c>
      <c r="I80" s="33" t="s">
        <v>197</v>
      </c>
      <c r="J80" s="33" t="s">
        <v>197</v>
      </c>
      <c r="K80" s="33" t="s">
        <v>197</v>
      </c>
      <c r="L80" s="33" t="s">
        <v>197</v>
      </c>
      <c r="M80" s="33" t="s">
        <v>197</v>
      </c>
      <c r="N80" s="33" t="s">
        <v>197</v>
      </c>
      <c r="O80" s="33" t="s">
        <v>197</v>
      </c>
      <c r="P80" s="33" t="s">
        <v>197</v>
      </c>
      <c r="Q80" s="33" t="s">
        <v>197</v>
      </c>
      <c r="R80" s="33" t="s">
        <v>197</v>
      </c>
      <c r="S80" s="33" t="s">
        <v>197</v>
      </c>
      <c r="T80" s="33" t="s">
        <v>197</v>
      </c>
      <c r="U80" s="33" t="s">
        <v>197</v>
      </c>
      <c r="V80" s="33" t="s">
        <v>197</v>
      </c>
      <c r="W80" s="33" t="s">
        <v>197</v>
      </c>
      <c r="X80" s="33" t="s">
        <v>197</v>
      </c>
      <c r="Y80" s="33" t="s">
        <v>197</v>
      </c>
      <c r="Z80" s="33" t="s">
        <v>197</v>
      </c>
      <c r="AA80" s="33" t="s">
        <v>197</v>
      </c>
      <c r="AB80" s="33" t="s">
        <v>197</v>
      </c>
      <c r="AC80" s="33" t="s">
        <v>197</v>
      </c>
      <c r="AD80" s="33" t="s">
        <v>197</v>
      </c>
      <c r="AE80" s="33" t="s">
        <v>197</v>
      </c>
      <c r="AF80" s="33" t="s">
        <v>197</v>
      </c>
      <c r="AG80" s="33" t="s">
        <v>197</v>
      </c>
      <c r="AH80" s="33" t="s">
        <v>197</v>
      </c>
    </row>
    <row r="81" spans="1:34" ht="56.25">
      <c r="A81" s="37" t="s">
        <v>243</v>
      </c>
      <c r="B81" s="38" t="s">
        <v>244</v>
      </c>
      <c r="C81" s="39" t="s">
        <v>178</v>
      </c>
      <c r="D81" s="39" t="s">
        <v>197</v>
      </c>
      <c r="E81" s="39" t="s">
        <v>197</v>
      </c>
      <c r="F81" s="39" t="s">
        <v>197</v>
      </c>
      <c r="G81" s="39" t="s">
        <v>197</v>
      </c>
      <c r="H81" s="39" t="s">
        <v>197</v>
      </c>
      <c r="I81" s="39" t="s">
        <v>197</v>
      </c>
      <c r="J81" s="39" t="s">
        <v>197</v>
      </c>
      <c r="K81" s="39" t="s">
        <v>197</v>
      </c>
      <c r="L81" s="39" t="s">
        <v>197</v>
      </c>
      <c r="M81" s="39" t="s">
        <v>197</v>
      </c>
      <c r="N81" s="39" t="s">
        <v>197</v>
      </c>
      <c r="O81" s="39" t="s">
        <v>197</v>
      </c>
      <c r="P81" s="39" t="s">
        <v>197</v>
      </c>
      <c r="Q81" s="39" t="s">
        <v>197</v>
      </c>
      <c r="R81" s="39" t="s">
        <v>197</v>
      </c>
      <c r="S81" s="39" t="s">
        <v>197</v>
      </c>
      <c r="T81" s="39" t="s">
        <v>197</v>
      </c>
      <c r="U81" s="39" t="s">
        <v>197</v>
      </c>
      <c r="V81" s="39" t="s">
        <v>197</v>
      </c>
      <c r="W81" s="39" t="s">
        <v>197</v>
      </c>
      <c r="X81" s="39" t="s">
        <v>197</v>
      </c>
      <c r="Y81" s="39" t="s">
        <v>197</v>
      </c>
      <c r="Z81" s="39" t="s">
        <v>197</v>
      </c>
      <c r="AA81" s="39" t="s">
        <v>197</v>
      </c>
      <c r="AB81" s="39" t="s">
        <v>197</v>
      </c>
      <c r="AC81" s="39" t="s">
        <v>197</v>
      </c>
      <c r="AD81" s="39" t="s">
        <v>197</v>
      </c>
      <c r="AE81" s="39" t="s">
        <v>197</v>
      </c>
      <c r="AF81" s="39" t="s">
        <v>197</v>
      </c>
      <c r="AG81" s="39" t="s">
        <v>197</v>
      </c>
      <c r="AH81" s="39" t="s">
        <v>197</v>
      </c>
    </row>
    <row r="82" spans="1:34" ht="37.5">
      <c r="A82" s="31" t="s">
        <v>245</v>
      </c>
      <c r="B82" s="32" t="s">
        <v>246</v>
      </c>
      <c r="C82" s="33" t="s">
        <v>178</v>
      </c>
      <c r="D82" s="33" t="s">
        <v>197</v>
      </c>
      <c r="E82" s="33" t="s">
        <v>197</v>
      </c>
      <c r="F82" s="33" t="s">
        <v>197</v>
      </c>
      <c r="G82" s="33" t="s">
        <v>197</v>
      </c>
      <c r="H82" s="33" t="s">
        <v>197</v>
      </c>
      <c r="I82" s="33" t="s">
        <v>197</v>
      </c>
      <c r="J82" s="33" t="s">
        <v>197</v>
      </c>
      <c r="K82" s="33" t="s">
        <v>197</v>
      </c>
      <c r="L82" s="33" t="s">
        <v>197</v>
      </c>
      <c r="M82" s="33" t="s">
        <v>197</v>
      </c>
      <c r="N82" s="33" t="s">
        <v>197</v>
      </c>
      <c r="O82" s="33" t="s">
        <v>197</v>
      </c>
      <c r="P82" s="33" t="s">
        <v>197</v>
      </c>
      <c r="Q82" s="33" t="s">
        <v>197</v>
      </c>
      <c r="R82" s="33" t="s">
        <v>197</v>
      </c>
      <c r="S82" s="33" t="s">
        <v>197</v>
      </c>
      <c r="T82" s="33" t="s">
        <v>197</v>
      </c>
      <c r="U82" s="33" t="s">
        <v>197</v>
      </c>
      <c r="V82" s="33" t="s">
        <v>197</v>
      </c>
      <c r="W82" s="33" t="s">
        <v>197</v>
      </c>
      <c r="X82" s="33" t="s">
        <v>197</v>
      </c>
      <c r="Y82" s="33" t="s">
        <v>197</v>
      </c>
      <c r="Z82" s="33" t="s">
        <v>197</v>
      </c>
      <c r="AA82" s="33" t="s">
        <v>197</v>
      </c>
      <c r="AB82" s="33" t="s">
        <v>197</v>
      </c>
      <c r="AC82" s="33" t="s">
        <v>197</v>
      </c>
      <c r="AD82" s="33" t="s">
        <v>197</v>
      </c>
      <c r="AE82" s="33" t="s">
        <v>197</v>
      </c>
      <c r="AF82" s="33" t="s">
        <v>197</v>
      </c>
      <c r="AG82" s="33" t="s">
        <v>197</v>
      </c>
      <c r="AH82" s="33" t="s">
        <v>197</v>
      </c>
    </row>
    <row r="83" spans="1:34" ht="18.75" hidden="1">
      <c r="A83" s="31" t="s">
        <v>245</v>
      </c>
      <c r="B83" s="40" t="s">
        <v>204</v>
      </c>
      <c r="C83" s="33"/>
      <c r="D83" s="33" t="s">
        <v>197</v>
      </c>
      <c r="E83" s="33" t="s">
        <v>197</v>
      </c>
      <c r="F83" s="33" t="s">
        <v>197</v>
      </c>
      <c r="G83" s="33" t="s">
        <v>197</v>
      </c>
      <c r="H83" s="33" t="s">
        <v>197</v>
      </c>
      <c r="I83" s="33" t="s">
        <v>197</v>
      </c>
      <c r="J83" s="33" t="s">
        <v>197</v>
      </c>
      <c r="K83" s="33" t="s">
        <v>197</v>
      </c>
      <c r="L83" s="33" t="s">
        <v>197</v>
      </c>
      <c r="M83" s="33" t="s">
        <v>197</v>
      </c>
      <c r="N83" s="33" t="s">
        <v>197</v>
      </c>
      <c r="O83" s="33" t="s">
        <v>197</v>
      </c>
      <c r="P83" s="33" t="s">
        <v>197</v>
      </c>
      <c r="Q83" s="33" t="s">
        <v>197</v>
      </c>
      <c r="R83" s="33" t="s">
        <v>197</v>
      </c>
      <c r="S83" s="33" t="s">
        <v>197</v>
      </c>
      <c r="T83" s="33" t="s">
        <v>197</v>
      </c>
      <c r="U83" s="33" t="s">
        <v>197</v>
      </c>
      <c r="V83" s="33" t="s">
        <v>197</v>
      </c>
      <c r="W83" s="33" t="s">
        <v>197</v>
      </c>
      <c r="X83" s="33" t="s">
        <v>197</v>
      </c>
      <c r="Y83" s="33" t="s">
        <v>197</v>
      </c>
      <c r="Z83" s="33" t="s">
        <v>197</v>
      </c>
      <c r="AA83" s="33" t="s">
        <v>197</v>
      </c>
      <c r="AB83" s="33" t="s">
        <v>197</v>
      </c>
      <c r="AC83" s="33" t="s">
        <v>197</v>
      </c>
      <c r="AD83" s="33" t="s">
        <v>197</v>
      </c>
      <c r="AE83" s="33" t="s">
        <v>197</v>
      </c>
      <c r="AF83" s="33" t="s">
        <v>197</v>
      </c>
      <c r="AG83" s="33" t="s">
        <v>197</v>
      </c>
      <c r="AH83" s="33" t="s">
        <v>197</v>
      </c>
    </row>
    <row r="84" spans="1:34" ht="18.75" hidden="1">
      <c r="A84" s="31" t="s">
        <v>245</v>
      </c>
      <c r="B84" s="40" t="s">
        <v>204</v>
      </c>
      <c r="C84" s="33"/>
      <c r="D84" s="33" t="s">
        <v>197</v>
      </c>
      <c r="E84" s="33" t="s">
        <v>197</v>
      </c>
      <c r="F84" s="33" t="s">
        <v>197</v>
      </c>
      <c r="G84" s="33" t="s">
        <v>197</v>
      </c>
      <c r="H84" s="33" t="s">
        <v>197</v>
      </c>
      <c r="I84" s="33" t="s">
        <v>197</v>
      </c>
      <c r="J84" s="33" t="s">
        <v>197</v>
      </c>
      <c r="K84" s="33" t="s">
        <v>197</v>
      </c>
      <c r="L84" s="33" t="s">
        <v>197</v>
      </c>
      <c r="M84" s="33" t="s">
        <v>197</v>
      </c>
      <c r="N84" s="33" t="s">
        <v>197</v>
      </c>
      <c r="O84" s="33" t="s">
        <v>197</v>
      </c>
      <c r="P84" s="33" t="s">
        <v>197</v>
      </c>
      <c r="Q84" s="33" t="s">
        <v>197</v>
      </c>
      <c r="R84" s="33" t="s">
        <v>197</v>
      </c>
      <c r="S84" s="33" t="s">
        <v>197</v>
      </c>
      <c r="T84" s="33" t="s">
        <v>197</v>
      </c>
      <c r="U84" s="33" t="s">
        <v>197</v>
      </c>
      <c r="V84" s="33" t="s">
        <v>197</v>
      </c>
      <c r="W84" s="33" t="s">
        <v>197</v>
      </c>
      <c r="X84" s="33" t="s">
        <v>197</v>
      </c>
      <c r="Y84" s="33" t="s">
        <v>197</v>
      </c>
      <c r="Z84" s="33" t="s">
        <v>197</v>
      </c>
      <c r="AA84" s="33" t="s">
        <v>197</v>
      </c>
      <c r="AB84" s="33" t="s">
        <v>197</v>
      </c>
      <c r="AC84" s="33" t="s">
        <v>197</v>
      </c>
      <c r="AD84" s="33" t="s">
        <v>197</v>
      </c>
      <c r="AE84" s="33" t="s">
        <v>197</v>
      </c>
      <c r="AF84" s="33" t="s">
        <v>197</v>
      </c>
      <c r="AG84" s="33" t="s">
        <v>197</v>
      </c>
      <c r="AH84" s="33" t="s">
        <v>197</v>
      </c>
    </row>
    <row r="85" spans="1:34" ht="18.75" hidden="1">
      <c r="A85" s="31" t="s">
        <v>205</v>
      </c>
      <c r="B85" s="32" t="s">
        <v>205</v>
      </c>
      <c r="C85" s="33"/>
      <c r="D85" s="33" t="s">
        <v>197</v>
      </c>
      <c r="E85" s="33" t="s">
        <v>197</v>
      </c>
      <c r="F85" s="33" t="s">
        <v>197</v>
      </c>
      <c r="G85" s="33" t="s">
        <v>197</v>
      </c>
      <c r="H85" s="33" t="s">
        <v>197</v>
      </c>
      <c r="I85" s="33" t="s">
        <v>197</v>
      </c>
      <c r="J85" s="33" t="s">
        <v>197</v>
      </c>
      <c r="K85" s="33" t="s">
        <v>197</v>
      </c>
      <c r="L85" s="33" t="s">
        <v>197</v>
      </c>
      <c r="M85" s="33" t="s">
        <v>197</v>
      </c>
      <c r="N85" s="33" t="s">
        <v>197</v>
      </c>
      <c r="O85" s="33" t="s">
        <v>197</v>
      </c>
      <c r="P85" s="33" t="s">
        <v>197</v>
      </c>
      <c r="Q85" s="33" t="s">
        <v>197</v>
      </c>
      <c r="R85" s="33" t="s">
        <v>197</v>
      </c>
      <c r="S85" s="33" t="s">
        <v>197</v>
      </c>
      <c r="T85" s="33" t="s">
        <v>197</v>
      </c>
      <c r="U85" s="33" t="s">
        <v>197</v>
      </c>
      <c r="V85" s="33" t="s">
        <v>197</v>
      </c>
      <c r="W85" s="33" t="s">
        <v>197</v>
      </c>
      <c r="X85" s="33" t="s">
        <v>197</v>
      </c>
      <c r="Y85" s="33" t="s">
        <v>197</v>
      </c>
      <c r="Z85" s="33" t="s">
        <v>197</v>
      </c>
      <c r="AA85" s="33" t="s">
        <v>197</v>
      </c>
      <c r="AB85" s="33" t="s">
        <v>197</v>
      </c>
      <c r="AC85" s="33" t="s">
        <v>197</v>
      </c>
      <c r="AD85" s="33" t="s">
        <v>197</v>
      </c>
      <c r="AE85" s="33" t="s">
        <v>197</v>
      </c>
      <c r="AF85" s="33" t="s">
        <v>197</v>
      </c>
      <c r="AG85" s="33" t="s">
        <v>197</v>
      </c>
      <c r="AH85" s="33" t="s">
        <v>197</v>
      </c>
    </row>
    <row r="86" spans="1:34" ht="37.5">
      <c r="A86" s="31" t="s">
        <v>247</v>
      </c>
      <c r="B86" s="32" t="s">
        <v>248</v>
      </c>
      <c r="C86" s="33" t="s">
        <v>178</v>
      </c>
      <c r="D86" s="33" t="s">
        <v>197</v>
      </c>
      <c r="E86" s="33" t="s">
        <v>197</v>
      </c>
      <c r="F86" s="33" t="s">
        <v>197</v>
      </c>
      <c r="G86" s="33" t="s">
        <v>197</v>
      </c>
      <c r="H86" s="33" t="s">
        <v>197</v>
      </c>
      <c r="I86" s="33" t="s">
        <v>197</v>
      </c>
      <c r="J86" s="33" t="s">
        <v>197</v>
      </c>
      <c r="K86" s="33" t="s">
        <v>197</v>
      </c>
      <c r="L86" s="33" t="s">
        <v>197</v>
      </c>
      <c r="M86" s="33" t="s">
        <v>197</v>
      </c>
      <c r="N86" s="33" t="s">
        <v>197</v>
      </c>
      <c r="O86" s="33" t="s">
        <v>197</v>
      </c>
      <c r="P86" s="33" t="s">
        <v>197</v>
      </c>
      <c r="Q86" s="33" t="s">
        <v>197</v>
      </c>
      <c r="R86" s="33" t="s">
        <v>197</v>
      </c>
      <c r="S86" s="33" t="s">
        <v>197</v>
      </c>
      <c r="T86" s="33" t="s">
        <v>197</v>
      </c>
      <c r="U86" s="33" t="s">
        <v>197</v>
      </c>
      <c r="V86" s="33" t="s">
        <v>197</v>
      </c>
      <c r="W86" s="33" t="s">
        <v>197</v>
      </c>
      <c r="X86" s="33" t="s">
        <v>197</v>
      </c>
      <c r="Y86" s="33" t="s">
        <v>197</v>
      </c>
      <c r="Z86" s="33" t="s">
        <v>197</v>
      </c>
      <c r="AA86" s="33" t="s">
        <v>197</v>
      </c>
      <c r="AB86" s="33" t="s">
        <v>197</v>
      </c>
      <c r="AC86" s="33" t="s">
        <v>197</v>
      </c>
      <c r="AD86" s="33" t="s">
        <v>197</v>
      </c>
      <c r="AE86" s="33" t="s">
        <v>197</v>
      </c>
      <c r="AF86" s="33" t="s">
        <v>197</v>
      </c>
      <c r="AG86" s="33" t="s">
        <v>197</v>
      </c>
      <c r="AH86" s="33" t="s">
        <v>197</v>
      </c>
    </row>
    <row r="87" spans="1:34" ht="19.5" hidden="1" customHeight="1">
      <c r="A87" s="31" t="s">
        <v>247</v>
      </c>
      <c r="B87" s="40" t="s">
        <v>204</v>
      </c>
      <c r="C87" s="33"/>
      <c r="D87" s="33" t="s">
        <v>197</v>
      </c>
      <c r="E87" s="33" t="s">
        <v>197</v>
      </c>
      <c r="F87" s="33" t="s">
        <v>197</v>
      </c>
      <c r="G87" s="33" t="s">
        <v>197</v>
      </c>
      <c r="H87" s="33" t="s">
        <v>197</v>
      </c>
      <c r="I87" s="33" t="s">
        <v>197</v>
      </c>
      <c r="J87" s="33" t="s">
        <v>197</v>
      </c>
      <c r="K87" s="33" t="s">
        <v>197</v>
      </c>
      <c r="L87" s="33" t="s">
        <v>197</v>
      </c>
      <c r="M87" s="33" t="s">
        <v>197</v>
      </c>
      <c r="N87" s="33" t="s">
        <v>197</v>
      </c>
      <c r="O87" s="33" t="s">
        <v>197</v>
      </c>
      <c r="P87" s="33" t="s">
        <v>197</v>
      </c>
      <c r="Q87" s="33" t="s">
        <v>197</v>
      </c>
      <c r="R87" s="33" t="s">
        <v>197</v>
      </c>
      <c r="S87" s="33" t="s">
        <v>197</v>
      </c>
      <c r="T87" s="33" t="s">
        <v>197</v>
      </c>
      <c r="U87" s="33" t="s">
        <v>197</v>
      </c>
      <c r="V87" s="33" t="s">
        <v>197</v>
      </c>
      <c r="W87" s="33" t="s">
        <v>197</v>
      </c>
      <c r="X87" s="33" t="s">
        <v>197</v>
      </c>
      <c r="Y87" s="33" t="s">
        <v>197</v>
      </c>
      <c r="Z87" s="33" t="s">
        <v>197</v>
      </c>
      <c r="AA87" s="33" t="s">
        <v>197</v>
      </c>
      <c r="AB87" s="33" t="s">
        <v>197</v>
      </c>
      <c r="AC87" s="33" t="s">
        <v>197</v>
      </c>
      <c r="AD87" s="33" t="s">
        <v>197</v>
      </c>
      <c r="AE87" s="33" t="s">
        <v>197</v>
      </c>
      <c r="AF87" s="33" t="s">
        <v>197</v>
      </c>
      <c r="AG87" s="33" t="s">
        <v>197</v>
      </c>
      <c r="AH87" s="33" t="s">
        <v>197</v>
      </c>
    </row>
    <row r="88" spans="1:34" ht="18.75" hidden="1">
      <c r="A88" s="31" t="s">
        <v>247</v>
      </c>
      <c r="B88" s="40" t="s">
        <v>204</v>
      </c>
      <c r="C88" s="33"/>
      <c r="D88" s="33" t="s">
        <v>197</v>
      </c>
      <c r="E88" s="33" t="s">
        <v>197</v>
      </c>
      <c r="F88" s="33" t="s">
        <v>197</v>
      </c>
      <c r="G88" s="33" t="s">
        <v>197</v>
      </c>
      <c r="H88" s="33" t="s">
        <v>197</v>
      </c>
      <c r="I88" s="33" t="s">
        <v>197</v>
      </c>
      <c r="J88" s="33" t="s">
        <v>197</v>
      </c>
      <c r="K88" s="33" t="s">
        <v>197</v>
      </c>
      <c r="L88" s="33" t="s">
        <v>197</v>
      </c>
      <c r="M88" s="33" t="s">
        <v>197</v>
      </c>
      <c r="N88" s="33" t="s">
        <v>197</v>
      </c>
      <c r="O88" s="33" t="s">
        <v>197</v>
      </c>
      <c r="P88" s="33" t="s">
        <v>197</v>
      </c>
      <c r="Q88" s="33" t="s">
        <v>197</v>
      </c>
      <c r="R88" s="33" t="s">
        <v>197</v>
      </c>
      <c r="S88" s="33" t="s">
        <v>197</v>
      </c>
      <c r="T88" s="33" t="s">
        <v>197</v>
      </c>
      <c r="U88" s="33" t="s">
        <v>197</v>
      </c>
      <c r="V88" s="33" t="s">
        <v>197</v>
      </c>
      <c r="W88" s="33" t="s">
        <v>197</v>
      </c>
      <c r="X88" s="33" t="s">
        <v>197</v>
      </c>
      <c r="Y88" s="33" t="s">
        <v>197</v>
      </c>
      <c r="Z88" s="33" t="s">
        <v>197</v>
      </c>
      <c r="AA88" s="33" t="s">
        <v>197</v>
      </c>
      <c r="AB88" s="33" t="s">
        <v>197</v>
      </c>
      <c r="AC88" s="33" t="s">
        <v>197</v>
      </c>
      <c r="AD88" s="33" t="s">
        <v>197</v>
      </c>
      <c r="AE88" s="33" t="s">
        <v>197</v>
      </c>
      <c r="AF88" s="33" t="s">
        <v>197</v>
      </c>
      <c r="AG88" s="33" t="s">
        <v>197</v>
      </c>
      <c r="AH88" s="33" t="s">
        <v>197</v>
      </c>
    </row>
    <row r="89" spans="1:34" ht="18.75" hidden="1">
      <c r="A89" s="31" t="s">
        <v>205</v>
      </c>
      <c r="B89" s="32" t="s">
        <v>205</v>
      </c>
      <c r="C89" s="33"/>
      <c r="D89" s="33" t="s">
        <v>197</v>
      </c>
      <c r="E89" s="33" t="s">
        <v>197</v>
      </c>
      <c r="F89" s="33" t="s">
        <v>197</v>
      </c>
      <c r="G89" s="33" t="s">
        <v>197</v>
      </c>
      <c r="H89" s="33" t="s">
        <v>197</v>
      </c>
      <c r="I89" s="33" t="s">
        <v>197</v>
      </c>
      <c r="J89" s="33" t="s">
        <v>197</v>
      </c>
      <c r="K89" s="33" t="s">
        <v>197</v>
      </c>
      <c r="L89" s="33" t="s">
        <v>197</v>
      </c>
      <c r="M89" s="33" t="s">
        <v>197</v>
      </c>
      <c r="N89" s="33" t="s">
        <v>197</v>
      </c>
      <c r="O89" s="33" t="s">
        <v>197</v>
      </c>
      <c r="P89" s="33" t="s">
        <v>197</v>
      </c>
      <c r="Q89" s="33" t="s">
        <v>197</v>
      </c>
      <c r="R89" s="33" t="s">
        <v>197</v>
      </c>
      <c r="S89" s="33" t="s">
        <v>197</v>
      </c>
      <c r="T89" s="33" t="s">
        <v>197</v>
      </c>
      <c r="U89" s="33" t="s">
        <v>197</v>
      </c>
      <c r="V89" s="33" t="s">
        <v>197</v>
      </c>
      <c r="W89" s="33" t="s">
        <v>197</v>
      </c>
      <c r="X89" s="33" t="s">
        <v>197</v>
      </c>
      <c r="Y89" s="33" t="s">
        <v>197</v>
      </c>
      <c r="Z89" s="33" t="s">
        <v>197</v>
      </c>
      <c r="AA89" s="33" t="s">
        <v>197</v>
      </c>
      <c r="AB89" s="33" t="s">
        <v>197</v>
      </c>
      <c r="AC89" s="33" t="s">
        <v>197</v>
      </c>
      <c r="AD89" s="33" t="s">
        <v>197</v>
      </c>
      <c r="AE89" s="33" t="s">
        <v>197</v>
      </c>
      <c r="AF89" s="33" t="s">
        <v>197</v>
      </c>
      <c r="AG89" s="33" t="s">
        <v>197</v>
      </c>
      <c r="AH89" s="33" t="s">
        <v>197</v>
      </c>
    </row>
    <row r="90" spans="1:34" ht="37.5">
      <c r="A90" s="37" t="s">
        <v>249</v>
      </c>
      <c r="B90" s="38" t="s">
        <v>250</v>
      </c>
      <c r="C90" s="39" t="s">
        <v>178</v>
      </c>
      <c r="D90" s="39" t="s">
        <v>197</v>
      </c>
      <c r="E90" s="39" t="s">
        <v>197</v>
      </c>
      <c r="F90" s="39" t="s">
        <v>197</v>
      </c>
      <c r="G90" s="39" t="s">
        <v>197</v>
      </c>
      <c r="H90" s="39" t="s">
        <v>197</v>
      </c>
      <c r="I90" s="39" t="s">
        <v>197</v>
      </c>
      <c r="J90" s="39" t="s">
        <v>197</v>
      </c>
      <c r="K90" s="39" t="s">
        <v>197</v>
      </c>
      <c r="L90" s="39" t="s">
        <v>197</v>
      </c>
      <c r="M90" s="39" t="s">
        <v>197</v>
      </c>
      <c r="N90" s="39" t="s">
        <v>197</v>
      </c>
      <c r="O90" s="39" t="s">
        <v>197</v>
      </c>
      <c r="P90" s="39" t="s">
        <v>197</v>
      </c>
      <c r="Q90" s="39" t="s">
        <v>197</v>
      </c>
      <c r="R90" s="39" t="s">
        <v>197</v>
      </c>
      <c r="S90" s="39" t="s">
        <v>197</v>
      </c>
      <c r="T90" s="39" t="s">
        <v>197</v>
      </c>
      <c r="U90" s="39" t="s">
        <v>197</v>
      </c>
      <c r="V90" s="39" t="s">
        <v>197</v>
      </c>
      <c r="W90" s="39" t="s">
        <v>197</v>
      </c>
      <c r="X90" s="39" t="s">
        <v>197</v>
      </c>
      <c r="Y90" s="39" t="s">
        <v>197</v>
      </c>
      <c r="Z90" s="39" t="s">
        <v>197</v>
      </c>
      <c r="AA90" s="39" t="s">
        <v>197</v>
      </c>
      <c r="AB90" s="39" t="s">
        <v>197</v>
      </c>
      <c r="AC90" s="39" t="s">
        <v>197</v>
      </c>
      <c r="AD90" s="39" t="s">
        <v>197</v>
      </c>
      <c r="AE90" s="39" t="s">
        <v>197</v>
      </c>
      <c r="AF90" s="39" t="s">
        <v>197</v>
      </c>
      <c r="AG90" s="39" t="s">
        <v>197</v>
      </c>
      <c r="AH90" s="39" t="s">
        <v>197</v>
      </c>
    </row>
    <row r="91" spans="1:34" ht="37.5">
      <c r="A91" s="31" t="s">
        <v>251</v>
      </c>
      <c r="B91" s="32" t="s">
        <v>252</v>
      </c>
      <c r="C91" s="33" t="s">
        <v>178</v>
      </c>
      <c r="D91" s="33" t="s">
        <v>197</v>
      </c>
      <c r="E91" s="33" t="s">
        <v>197</v>
      </c>
      <c r="F91" s="33" t="s">
        <v>197</v>
      </c>
      <c r="G91" s="33" t="s">
        <v>197</v>
      </c>
      <c r="H91" s="33" t="s">
        <v>197</v>
      </c>
      <c r="I91" s="33" t="s">
        <v>197</v>
      </c>
      <c r="J91" s="33" t="s">
        <v>197</v>
      </c>
      <c r="K91" s="33" t="s">
        <v>197</v>
      </c>
      <c r="L91" s="33" t="s">
        <v>197</v>
      </c>
      <c r="M91" s="33" t="s">
        <v>197</v>
      </c>
      <c r="N91" s="33" t="s">
        <v>197</v>
      </c>
      <c r="O91" s="33" t="s">
        <v>197</v>
      </c>
      <c r="P91" s="33" t="s">
        <v>197</v>
      </c>
      <c r="Q91" s="33" t="s">
        <v>197</v>
      </c>
      <c r="R91" s="33" t="s">
        <v>197</v>
      </c>
      <c r="S91" s="33" t="s">
        <v>197</v>
      </c>
      <c r="T91" s="33" t="s">
        <v>197</v>
      </c>
      <c r="U91" s="33" t="s">
        <v>197</v>
      </c>
      <c r="V91" s="33" t="s">
        <v>197</v>
      </c>
      <c r="W91" s="33" t="s">
        <v>197</v>
      </c>
      <c r="X91" s="33" t="s">
        <v>197</v>
      </c>
      <c r="Y91" s="33" t="s">
        <v>197</v>
      </c>
      <c r="Z91" s="33" t="s">
        <v>197</v>
      </c>
      <c r="AA91" s="33" t="s">
        <v>197</v>
      </c>
      <c r="AB91" s="33" t="s">
        <v>197</v>
      </c>
      <c r="AC91" s="33" t="s">
        <v>197</v>
      </c>
      <c r="AD91" s="33" t="s">
        <v>197</v>
      </c>
      <c r="AE91" s="33" t="s">
        <v>197</v>
      </c>
      <c r="AF91" s="33" t="s">
        <v>197</v>
      </c>
      <c r="AG91" s="33" t="s">
        <v>197</v>
      </c>
      <c r="AH91" s="33" t="s">
        <v>197</v>
      </c>
    </row>
    <row r="92" spans="1:34" ht="18.75" hidden="1">
      <c r="A92" s="31" t="s">
        <v>251</v>
      </c>
      <c r="B92" s="40" t="s">
        <v>204</v>
      </c>
      <c r="C92" s="33"/>
      <c r="D92" s="33" t="s">
        <v>197</v>
      </c>
      <c r="E92" s="33" t="s">
        <v>197</v>
      </c>
      <c r="F92" s="33" t="s">
        <v>197</v>
      </c>
      <c r="G92" s="33" t="s">
        <v>197</v>
      </c>
      <c r="H92" s="33" t="s">
        <v>197</v>
      </c>
      <c r="I92" s="33" t="s">
        <v>197</v>
      </c>
      <c r="J92" s="33" t="s">
        <v>197</v>
      </c>
      <c r="K92" s="33" t="s">
        <v>197</v>
      </c>
      <c r="L92" s="33" t="s">
        <v>197</v>
      </c>
      <c r="M92" s="33" t="s">
        <v>197</v>
      </c>
      <c r="N92" s="33" t="s">
        <v>197</v>
      </c>
      <c r="O92" s="33" t="s">
        <v>197</v>
      </c>
      <c r="P92" s="33" t="s">
        <v>197</v>
      </c>
      <c r="Q92" s="33" t="s">
        <v>197</v>
      </c>
      <c r="R92" s="33" t="s">
        <v>197</v>
      </c>
      <c r="S92" s="33" t="s">
        <v>197</v>
      </c>
      <c r="T92" s="33" t="s">
        <v>197</v>
      </c>
      <c r="U92" s="33" t="s">
        <v>197</v>
      </c>
      <c r="V92" s="33" t="s">
        <v>197</v>
      </c>
      <c r="W92" s="33" t="s">
        <v>197</v>
      </c>
      <c r="X92" s="33" t="s">
        <v>197</v>
      </c>
      <c r="Y92" s="33" t="s">
        <v>197</v>
      </c>
      <c r="Z92" s="33" t="s">
        <v>197</v>
      </c>
      <c r="AA92" s="33" t="s">
        <v>197</v>
      </c>
      <c r="AB92" s="33" t="s">
        <v>197</v>
      </c>
      <c r="AC92" s="33" t="s">
        <v>197</v>
      </c>
      <c r="AD92" s="33" t="s">
        <v>197</v>
      </c>
      <c r="AE92" s="33" t="s">
        <v>197</v>
      </c>
      <c r="AF92" s="33" t="s">
        <v>197</v>
      </c>
      <c r="AG92" s="33" t="s">
        <v>197</v>
      </c>
      <c r="AH92" s="33" t="s">
        <v>197</v>
      </c>
    </row>
    <row r="93" spans="1:34" ht="18.75" hidden="1">
      <c r="A93" s="31" t="s">
        <v>251</v>
      </c>
      <c r="B93" s="40" t="s">
        <v>204</v>
      </c>
      <c r="C93" s="33"/>
      <c r="D93" s="33" t="s">
        <v>197</v>
      </c>
      <c r="E93" s="33" t="s">
        <v>197</v>
      </c>
      <c r="F93" s="33" t="s">
        <v>197</v>
      </c>
      <c r="G93" s="33" t="s">
        <v>197</v>
      </c>
      <c r="H93" s="33" t="s">
        <v>197</v>
      </c>
      <c r="I93" s="33" t="s">
        <v>197</v>
      </c>
      <c r="J93" s="33" t="s">
        <v>197</v>
      </c>
      <c r="K93" s="33" t="s">
        <v>197</v>
      </c>
      <c r="L93" s="33" t="s">
        <v>197</v>
      </c>
      <c r="M93" s="33" t="s">
        <v>197</v>
      </c>
      <c r="N93" s="33" t="s">
        <v>197</v>
      </c>
      <c r="O93" s="33" t="s">
        <v>197</v>
      </c>
      <c r="P93" s="33" t="s">
        <v>197</v>
      </c>
      <c r="Q93" s="33" t="s">
        <v>197</v>
      </c>
      <c r="R93" s="33" t="s">
        <v>197</v>
      </c>
      <c r="S93" s="33" t="s">
        <v>197</v>
      </c>
      <c r="T93" s="33" t="s">
        <v>197</v>
      </c>
      <c r="U93" s="33" t="s">
        <v>197</v>
      </c>
      <c r="V93" s="33" t="s">
        <v>197</v>
      </c>
      <c r="W93" s="33" t="s">
        <v>197</v>
      </c>
      <c r="X93" s="33" t="s">
        <v>197</v>
      </c>
      <c r="Y93" s="33" t="s">
        <v>197</v>
      </c>
      <c r="Z93" s="33" t="s">
        <v>197</v>
      </c>
      <c r="AA93" s="33" t="s">
        <v>197</v>
      </c>
      <c r="AB93" s="33" t="s">
        <v>197</v>
      </c>
      <c r="AC93" s="33" t="s">
        <v>197</v>
      </c>
      <c r="AD93" s="33" t="s">
        <v>197</v>
      </c>
      <c r="AE93" s="33" t="s">
        <v>197</v>
      </c>
      <c r="AF93" s="33" t="s">
        <v>197</v>
      </c>
      <c r="AG93" s="33" t="s">
        <v>197</v>
      </c>
      <c r="AH93" s="33" t="s">
        <v>197</v>
      </c>
    </row>
    <row r="94" spans="1:34" ht="18.75" hidden="1">
      <c r="A94" s="31" t="s">
        <v>205</v>
      </c>
      <c r="B94" s="32" t="s">
        <v>205</v>
      </c>
      <c r="C94" s="33"/>
      <c r="D94" s="33" t="s">
        <v>197</v>
      </c>
      <c r="E94" s="33" t="s">
        <v>197</v>
      </c>
      <c r="F94" s="33" t="s">
        <v>197</v>
      </c>
      <c r="G94" s="33" t="s">
        <v>197</v>
      </c>
      <c r="H94" s="33" t="s">
        <v>197</v>
      </c>
      <c r="I94" s="33" t="s">
        <v>197</v>
      </c>
      <c r="J94" s="33" t="s">
        <v>197</v>
      </c>
      <c r="K94" s="33" t="s">
        <v>197</v>
      </c>
      <c r="L94" s="33" t="s">
        <v>197</v>
      </c>
      <c r="M94" s="33" t="s">
        <v>197</v>
      </c>
      <c r="N94" s="33" t="s">
        <v>197</v>
      </c>
      <c r="O94" s="33" t="s">
        <v>197</v>
      </c>
      <c r="P94" s="33" t="s">
        <v>197</v>
      </c>
      <c r="Q94" s="33" t="s">
        <v>197</v>
      </c>
      <c r="R94" s="33" t="s">
        <v>197</v>
      </c>
      <c r="S94" s="33" t="s">
        <v>197</v>
      </c>
      <c r="T94" s="33" t="s">
        <v>197</v>
      </c>
      <c r="U94" s="33" t="s">
        <v>197</v>
      </c>
      <c r="V94" s="33" t="s">
        <v>197</v>
      </c>
      <c r="W94" s="33" t="s">
        <v>197</v>
      </c>
      <c r="X94" s="33" t="s">
        <v>197</v>
      </c>
      <c r="Y94" s="33" t="s">
        <v>197</v>
      </c>
      <c r="Z94" s="33" t="s">
        <v>197</v>
      </c>
      <c r="AA94" s="33" t="s">
        <v>197</v>
      </c>
      <c r="AB94" s="33" t="s">
        <v>197</v>
      </c>
      <c r="AC94" s="33" t="s">
        <v>197</v>
      </c>
      <c r="AD94" s="33" t="s">
        <v>197</v>
      </c>
      <c r="AE94" s="33" t="s">
        <v>197</v>
      </c>
      <c r="AF94" s="33" t="s">
        <v>197</v>
      </c>
      <c r="AG94" s="33" t="s">
        <v>197</v>
      </c>
      <c r="AH94" s="33" t="s">
        <v>197</v>
      </c>
    </row>
    <row r="95" spans="1:34" ht="37.5">
      <c r="A95" s="31" t="s">
        <v>253</v>
      </c>
      <c r="B95" s="32" t="s">
        <v>254</v>
      </c>
      <c r="C95" s="33" t="s">
        <v>178</v>
      </c>
      <c r="D95" s="33" t="s">
        <v>197</v>
      </c>
      <c r="E95" s="33" t="s">
        <v>197</v>
      </c>
      <c r="F95" s="33" t="s">
        <v>197</v>
      </c>
      <c r="G95" s="33" t="s">
        <v>197</v>
      </c>
      <c r="H95" s="33" t="s">
        <v>197</v>
      </c>
      <c r="I95" s="33" t="s">
        <v>197</v>
      </c>
      <c r="J95" s="33" t="s">
        <v>197</v>
      </c>
      <c r="K95" s="33" t="s">
        <v>197</v>
      </c>
      <c r="L95" s="33" t="s">
        <v>197</v>
      </c>
      <c r="M95" s="33" t="s">
        <v>197</v>
      </c>
      <c r="N95" s="33" t="s">
        <v>197</v>
      </c>
      <c r="O95" s="33" t="s">
        <v>197</v>
      </c>
      <c r="P95" s="33" t="s">
        <v>197</v>
      </c>
      <c r="Q95" s="33" t="s">
        <v>197</v>
      </c>
      <c r="R95" s="33" t="s">
        <v>197</v>
      </c>
      <c r="S95" s="33" t="s">
        <v>197</v>
      </c>
      <c r="T95" s="33" t="s">
        <v>197</v>
      </c>
      <c r="U95" s="33" t="s">
        <v>197</v>
      </c>
      <c r="V95" s="33" t="s">
        <v>197</v>
      </c>
      <c r="W95" s="33" t="s">
        <v>197</v>
      </c>
      <c r="X95" s="33" t="s">
        <v>197</v>
      </c>
      <c r="Y95" s="33" t="s">
        <v>197</v>
      </c>
      <c r="Z95" s="33" t="s">
        <v>197</v>
      </c>
      <c r="AA95" s="33" t="s">
        <v>197</v>
      </c>
      <c r="AB95" s="33" t="s">
        <v>197</v>
      </c>
      <c r="AC95" s="33" t="s">
        <v>197</v>
      </c>
      <c r="AD95" s="33" t="s">
        <v>197</v>
      </c>
      <c r="AE95" s="33" t="s">
        <v>197</v>
      </c>
      <c r="AF95" s="33" t="s">
        <v>197</v>
      </c>
      <c r="AG95" s="33" t="s">
        <v>197</v>
      </c>
      <c r="AH95" s="33" t="s">
        <v>197</v>
      </c>
    </row>
    <row r="96" spans="1:34" ht="18.75" hidden="1">
      <c r="A96" s="31" t="s">
        <v>253</v>
      </c>
      <c r="B96" s="40" t="s">
        <v>204</v>
      </c>
      <c r="C96" s="33"/>
      <c r="D96" s="33" t="s">
        <v>197</v>
      </c>
      <c r="E96" s="33" t="s">
        <v>197</v>
      </c>
      <c r="F96" s="33" t="s">
        <v>197</v>
      </c>
      <c r="G96" s="33" t="s">
        <v>197</v>
      </c>
      <c r="H96" s="33" t="s">
        <v>197</v>
      </c>
      <c r="I96" s="33" t="s">
        <v>197</v>
      </c>
      <c r="J96" s="33" t="s">
        <v>197</v>
      </c>
      <c r="K96" s="33" t="s">
        <v>197</v>
      </c>
      <c r="L96" s="33" t="s">
        <v>197</v>
      </c>
      <c r="M96" s="33" t="s">
        <v>197</v>
      </c>
      <c r="N96" s="33" t="s">
        <v>197</v>
      </c>
      <c r="O96" s="33" t="s">
        <v>197</v>
      </c>
      <c r="P96" s="33" t="s">
        <v>197</v>
      </c>
      <c r="Q96" s="33" t="s">
        <v>197</v>
      </c>
      <c r="R96" s="33" t="s">
        <v>197</v>
      </c>
      <c r="S96" s="33" t="s">
        <v>197</v>
      </c>
      <c r="T96" s="33" t="s">
        <v>197</v>
      </c>
      <c r="U96" s="33" t="s">
        <v>197</v>
      </c>
      <c r="V96" s="33" t="s">
        <v>197</v>
      </c>
      <c r="W96" s="33" t="s">
        <v>197</v>
      </c>
      <c r="X96" s="33" t="s">
        <v>197</v>
      </c>
      <c r="Y96" s="33" t="s">
        <v>197</v>
      </c>
      <c r="Z96" s="33" t="s">
        <v>197</v>
      </c>
      <c r="AA96" s="33" t="s">
        <v>197</v>
      </c>
      <c r="AB96" s="33" t="s">
        <v>197</v>
      </c>
      <c r="AC96" s="33" t="s">
        <v>197</v>
      </c>
      <c r="AD96" s="33" t="s">
        <v>197</v>
      </c>
      <c r="AE96" s="33" t="s">
        <v>197</v>
      </c>
      <c r="AF96" s="33" t="s">
        <v>197</v>
      </c>
      <c r="AG96" s="33" t="s">
        <v>197</v>
      </c>
      <c r="AH96" s="33" t="s">
        <v>197</v>
      </c>
    </row>
    <row r="97" spans="1:34" ht="18.75" hidden="1">
      <c r="A97" s="31" t="s">
        <v>253</v>
      </c>
      <c r="B97" s="40" t="s">
        <v>204</v>
      </c>
      <c r="C97" s="33"/>
      <c r="D97" s="33" t="s">
        <v>197</v>
      </c>
      <c r="E97" s="33" t="s">
        <v>197</v>
      </c>
      <c r="F97" s="33" t="s">
        <v>197</v>
      </c>
      <c r="G97" s="33" t="s">
        <v>197</v>
      </c>
      <c r="H97" s="33" t="s">
        <v>197</v>
      </c>
      <c r="I97" s="33" t="s">
        <v>197</v>
      </c>
      <c r="J97" s="33" t="s">
        <v>197</v>
      </c>
      <c r="K97" s="33" t="s">
        <v>197</v>
      </c>
      <c r="L97" s="33" t="s">
        <v>197</v>
      </c>
      <c r="M97" s="33" t="s">
        <v>197</v>
      </c>
      <c r="N97" s="33" t="s">
        <v>197</v>
      </c>
      <c r="O97" s="33" t="s">
        <v>197</v>
      </c>
      <c r="P97" s="33" t="s">
        <v>197</v>
      </c>
      <c r="Q97" s="33" t="s">
        <v>197</v>
      </c>
      <c r="R97" s="33" t="s">
        <v>197</v>
      </c>
      <c r="S97" s="33" t="s">
        <v>197</v>
      </c>
      <c r="T97" s="33" t="s">
        <v>197</v>
      </c>
      <c r="U97" s="33" t="s">
        <v>197</v>
      </c>
      <c r="V97" s="33" t="s">
        <v>197</v>
      </c>
      <c r="W97" s="33" t="s">
        <v>197</v>
      </c>
      <c r="X97" s="33" t="s">
        <v>197</v>
      </c>
      <c r="Y97" s="33" t="s">
        <v>197</v>
      </c>
      <c r="Z97" s="33" t="s">
        <v>197</v>
      </c>
      <c r="AA97" s="33" t="s">
        <v>197</v>
      </c>
      <c r="AB97" s="33" t="s">
        <v>197</v>
      </c>
      <c r="AC97" s="33" t="s">
        <v>197</v>
      </c>
      <c r="AD97" s="33" t="s">
        <v>197</v>
      </c>
      <c r="AE97" s="33" t="s">
        <v>197</v>
      </c>
      <c r="AF97" s="33" t="s">
        <v>197</v>
      </c>
      <c r="AG97" s="33" t="s">
        <v>197</v>
      </c>
      <c r="AH97" s="33" t="s">
        <v>197</v>
      </c>
    </row>
    <row r="98" spans="1:34" ht="18.75" hidden="1">
      <c r="A98" s="31" t="s">
        <v>205</v>
      </c>
      <c r="B98" s="32" t="s">
        <v>205</v>
      </c>
      <c r="C98" s="33"/>
      <c r="D98" s="33" t="s">
        <v>197</v>
      </c>
      <c r="E98" s="33" t="s">
        <v>197</v>
      </c>
      <c r="F98" s="33" t="s">
        <v>197</v>
      </c>
      <c r="G98" s="33" t="s">
        <v>197</v>
      </c>
      <c r="H98" s="33" t="s">
        <v>197</v>
      </c>
      <c r="I98" s="33" t="s">
        <v>197</v>
      </c>
      <c r="J98" s="33" t="s">
        <v>197</v>
      </c>
      <c r="K98" s="33" t="s">
        <v>197</v>
      </c>
      <c r="L98" s="33" t="s">
        <v>197</v>
      </c>
      <c r="M98" s="33" t="s">
        <v>197</v>
      </c>
      <c r="N98" s="33" t="s">
        <v>197</v>
      </c>
      <c r="O98" s="33" t="s">
        <v>197</v>
      </c>
      <c r="P98" s="33" t="s">
        <v>197</v>
      </c>
      <c r="Q98" s="33" t="s">
        <v>197</v>
      </c>
      <c r="R98" s="33" t="s">
        <v>197</v>
      </c>
      <c r="S98" s="33" t="s">
        <v>197</v>
      </c>
      <c r="T98" s="33" t="s">
        <v>197</v>
      </c>
      <c r="U98" s="33" t="s">
        <v>197</v>
      </c>
      <c r="V98" s="33" t="s">
        <v>197</v>
      </c>
      <c r="W98" s="33" t="s">
        <v>197</v>
      </c>
      <c r="X98" s="33" t="s">
        <v>197</v>
      </c>
      <c r="Y98" s="33" t="s">
        <v>197</v>
      </c>
      <c r="Z98" s="33" t="s">
        <v>197</v>
      </c>
      <c r="AA98" s="33" t="s">
        <v>197</v>
      </c>
      <c r="AB98" s="33" t="s">
        <v>197</v>
      </c>
      <c r="AC98" s="33" t="s">
        <v>197</v>
      </c>
      <c r="AD98" s="33" t="s">
        <v>197</v>
      </c>
      <c r="AE98" s="33" t="s">
        <v>197</v>
      </c>
      <c r="AF98" s="33" t="s">
        <v>197</v>
      </c>
      <c r="AG98" s="33" t="s">
        <v>197</v>
      </c>
      <c r="AH98" s="33" t="s">
        <v>197</v>
      </c>
    </row>
    <row r="99" spans="1:34" ht="37.5">
      <c r="A99" s="31" t="s">
        <v>255</v>
      </c>
      <c r="B99" s="32" t="s">
        <v>256</v>
      </c>
      <c r="C99" s="33" t="s">
        <v>178</v>
      </c>
      <c r="D99" s="33" t="s">
        <v>197</v>
      </c>
      <c r="E99" s="33" t="s">
        <v>197</v>
      </c>
      <c r="F99" s="33" t="s">
        <v>197</v>
      </c>
      <c r="G99" s="33" t="s">
        <v>197</v>
      </c>
      <c r="H99" s="33" t="s">
        <v>197</v>
      </c>
      <c r="I99" s="33" t="s">
        <v>197</v>
      </c>
      <c r="J99" s="33" t="s">
        <v>197</v>
      </c>
      <c r="K99" s="33" t="s">
        <v>197</v>
      </c>
      <c r="L99" s="33" t="s">
        <v>197</v>
      </c>
      <c r="M99" s="33" t="s">
        <v>197</v>
      </c>
      <c r="N99" s="33" t="s">
        <v>197</v>
      </c>
      <c r="O99" s="33" t="s">
        <v>197</v>
      </c>
      <c r="P99" s="33" t="s">
        <v>197</v>
      </c>
      <c r="Q99" s="33" t="s">
        <v>197</v>
      </c>
      <c r="R99" s="33" t="s">
        <v>197</v>
      </c>
      <c r="S99" s="33" t="s">
        <v>197</v>
      </c>
      <c r="T99" s="33" t="s">
        <v>197</v>
      </c>
      <c r="U99" s="33" t="s">
        <v>197</v>
      </c>
      <c r="V99" s="33" t="s">
        <v>197</v>
      </c>
      <c r="W99" s="33" t="s">
        <v>197</v>
      </c>
      <c r="X99" s="33" t="s">
        <v>197</v>
      </c>
      <c r="Y99" s="33" t="s">
        <v>197</v>
      </c>
      <c r="Z99" s="33" t="s">
        <v>197</v>
      </c>
      <c r="AA99" s="33" t="s">
        <v>197</v>
      </c>
      <c r="AB99" s="33" t="s">
        <v>197</v>
      </c>
      <c r="AC99" s="33" t="s">
        <v>197</v>
      </c>
      <c r="AD99" s="33" t="s">
        <v>197</v>
      </c>
      <c r="AE99" s="33" t="s">
        <v>197</v>
      </c>
      <c r="AF99" s="33" t="s">
        <v>197</v>
      </c>
      <c r="AG99" s="33" t="s">
        <v>197</v>
      </c>
      <c r="AH99" s="33" t="s">
        <v>197</v>
      </c>
    </row>
    <row r="100" spans="1:34" ht="18.75" hidden="1">
      <c r="A100" s="31" t="s">
        <v>255</v>
      </c>
      <c r="B100" s="40" t="s">
        <v>204</v>
      </c>
      <c r="C100" s="33"/>
      <c r="D100" s="33" t="s">
        <v>197</v>
      </c>
      <c r="E100" s="33" t="s">
        <v>197</v>
      </c>
      <c r="F100" s="33" t="s">
        <v>197</v>
      </c>
      <c r="G100" s="33" t="s">
        <v>197</v>
      </c>
      <c r="H100" s="33" t="s">
        <v>197</v>
      </c>
      <c r="I100" s="33" t="s">
        <v>197</v>
      </c>
      <c r="J100" s="33" t="s">
        <v>197</v>
      </c>
      <c r="K100" s="33" t="s">
        <v>197</v>
      </c>
      <c r="L100" s="33" t="s">
        <v>197</v>
      </c>
      <c r="M100" s="33" t="s">
        <v>197</v>
      </c>
      <c r="N100" s="33" t="s">
        <v>197</v>
      </c>
      <c r="O100" s="33" t="s">
        <v>197</v>
      </c>
      <c r="P100" s="33" t="s">
        <v>197</v>
      </c>
      <c r="Q100" s="33" t="s">
        <v>197</v>
      </c>
      <c r="R100" s="33" t="s">
        <v>197</v>
      </c>
      <c r="S100" s="33" t="s">
        <v>197</v>
      </c>
      <c r="T100" s="33" t="s">
        <v>197</v>
      </c>
      <c r="U100" s="33" t="s">
        <v>197</v>
      </c>
      <c r="V100" s="33" t="s">
        <v>197</v>
      </c>
      <c r="W100" s="33" t="s">
        <v>197</v>
      </c>
      <c r="X100" s="33" t="s">
        <v>197</v>
      </c>
      <c r="Y100" s="33" t="s">
        <v>197</v>
      </c>
      <c r="Z100" s="33" t="s">
        <v>197</v>
      </c>
      <c r="AA100" s="33" t="s">
        <v>197</v>
      </c>
      <c r="AB100" s="33" t="s">
        <v>197</v>
      </c>
      <c r="AC100" s="33" t="s">
        <v>197</v>
      </c>
      <c r="AD100" s="33" t="s">
        <v>197</v>
      </c>
      <c r="AE100" s="33" t="s">
        <v>197</v>
      </c>
      <c r="AF100" s="33" t="s">
        <v>197</v>
      </c>
      <c r="AG100" s="33" t="s">
        <v>197</v>
      </c>
      <c r="AH100" s="33" t="s">
        <v>197</v>
      </c>
    </row>
    <row r="101" spans="1:34" ht="18.75" hidden="1">
      <c r="A101" s="31" t="s">
        <v>255</v>
      </c>
      <c r="B101" s="40" t="s">
        <v>204</v>
      </c>
      <c r="C101" s="33"/>
      <c r="D101" s="33" t="s">
        <v>197</v>
      </c>
      <c r="E101" s="33" t="s">
        <v>197</v>
      </c>
      <c r="F101" s="33" t="s">
        <v>197</v>
      </c>
      <c r="G101" s="33" t="s">
        <v>197</v>
      </c>
      <c r="H101" s="33" t="s">
        <v>197</v>
      </c>
      <c r="I101" s="33" t="s">
        <v>197</v>
      </c>
      <c r="J101" s="33" t="s">
        <v>197</v>
      </c>
      <c r="K101" s="33" t="s">
        <v>197</v>
      </c>
      <c r="L101" s="33" t="s">
        <v>197</v>
      </c>
      <c r="M101" s="33" t="s">
        <v>197</v>
      </c>
      <c r="N101" s="33" t="s">
        <v>197</v>
      </c>
      <c r="O101" s="33" t="s">
        <v>197</v>
      </c>
      <c r="P101" s="33" t="s">
        <v>197</v>
      </c>
      <c r="Q101" s="33" t="s">
        <v>197</v>
      </c>
      <c r="R101" s="33" t="s">
        <v>197</v>
      </c>
      <c r="S101" s="33" t="s">
        <v>197</v>
      </c>
      <c r="T101" s="33" t="s">
        <v>197</v>
      </c>
      <c r="U101" s="33" t="s">
        <v>197</v>
      </c>
      <c r="V101" s="33" t="s">
        <v>197</v>
      </c>
      <c r="W101" s="33" t="s">
        <v>197</v>
      </c>
      <c r="X101" s="33" t="s">
        <v>197</v>
      </c>
      <c r="Y101" s="33" t="s">
        <v>197</v>
      </c>
      <c r="Z101" s="33" t="s">
        <v>197</v>
      </c>
      <c r="AA101" s="33" t="s">
        <v>197</v>
      </c>
      <c r="AB101" s="33" t="s">
        <v>197</v>
      </c>
      <c r="AC101" s="33" t="s">
        <v>197</v>
      </c>
      <c r="AD101" s="33" t="s">
        <v>197</v>
      </c>
      <c r="AE101" s="33" t="s">
        <v>197</v>
      </c>
      <c r="AF101" s="33" t="s">
        <v>197</v>
      </c>
      <c r="AG101" s="33" t="s">
        <v>197</v>
      </c>
      <c r="AH101" s="33" t="s">
        <v>197</v>
      </c>
    </row>
    <row r="102" spans="1:34" ht="18.75" hidden="1">
      <c r="A102" s="31" t="s">
        <v>205</v>
      </c>
      <c r="B102" s="32" t="s">
        <v>205</v>
      </c>
      <c r="C102" s="33"/>
      <c r="D102" s="33" t="s">
        <v>197</v>
      </c>
      <c r="E102" s="33" t="s">
        <v>197</v>
      </c>
      <c r="F102" s="33" t="s">
        <v>197</v>
      </c>
      <c r="G102" s="33" t="s">
        <v>197</v>
      </c>
      <c r="H102" s="33" t="s">
        <v>197</v>
      </c>
      <c r="I102" s="33" t="s">
        <v>197</v>
      </c>
      <c r="J102" s="33" t="s">
        <v>197</v>
      </c>
      <c r="K102" s="33" t="s">
        <v>197</v>
      </c>
      <c r="L102" s="33" t="s">
        <v>197</v>
      </c>
      <c r="M102" s="33" t="s">
        <v>197</v>
      </c>
      <c r="N102" s="33" t="s">
        <v>197</v>
      </c>
      <c r="O102" s="33" t="s">
        <v>197</v>
      </c>
      <c r="P102" s="33" t="s">
        <v>197</v>
      </c>
      <c r="Q102" s="33" t="s">
        <v>197</v>
      </c>
      <c r="R102" s="33" t="s">
        <v>197</v>
      </c>
      <c r="S102" s="33" t="s">
        <v>197</v>
      </c>
      <c r="T102" s="33" t="s">
        <v>197</v>
      </c>
      <c r="U102" s="33" t="s">
        <v>197</v>
      </c>
      <c r="V102" s="33" t="s">
        <v>197</v>
      </c>
      <c r="W102" s="33" t="s">
        <v>197</v>
      </c>
      <c r="X102" s="33" t="s">
        <v>197</v>
      </c>
      <c r="Y102" s="33" t="s">
        <v>197</v>
      </c>
      <c r="Z102" s="33" t="s">
        <v>197</v>
      </c>
      <c r="AA102" s="33" t="s">
        <v>197</v>
      </c>
      <c r="AB102" s="33" t="s">
        <v>197</v>
      </c>
      <c r="AC102" s="33" t="s">
        <v>197</v>
      </c>
      <c r="AD102" s="33" t="s">
        <v>197</v>
      </c>
      <c r="AE102" s="33" t="s">
        <v>197</v>
      </c>
      <c r="AF102" s="33" t="s">
        <v>197</v>
      </c>
      <c r="AG102" s="33" t="s">
        <v>197</v>
      </c>
      <c r="AH102" s="33" t="s">
        <v>197</v>
      </c>
    </row>
    <row r="103" spans="1:34" ht="37.5">
      <c r="A103" s="31" t="s">
        <v>257</v>
      </c>
      <c r="B103" s="32" t="s">
        <v>258</v>
      </c>
      <c r="C103" s="33" t="s">
        <v>178</v>
      </c>
      <c r="D103" s="33" t="s">
        <v>197</v>
      </c>
      <c r="E103" s="33" t="s">
        <v>197</v>
      </c>
      <c r="F103" s="33" t="s">
        <v>197</v>
      </c>
      <c r="G103" s="33" t="s">
        <v>197</v>
      </c>
      <c r="H103" s="33" t="s">
        <v>197</v>
      </c>
      <c r="I103" s="33" t="s">
        <v>197</v>
      </c>
      <c r="J103" s="33" t="s">
        <v>197</v>
      </c>
      <c r="K103" s="33" t="s">
        <v>197</v>
      </c>
      <c r="L103" s="33" t="s">
        <v>197</v>
      </c>
      <c r="M103" s="33" t="s">
        <v>197</v>
      </c>
      <c r="N103" s="33" t="s">
        <v>197</v>
      </c>
      <c r="O103" s="33" t="s">
        <v>197</v>
      </c>
      <c r="P103" s="33" t="s">
        <v>197</v>
      </c>
      <c r="Q103" s="33" t="s">
        <v>197</v>
      </c>
      <c r="R103" s="33" t="s">
        <v>197</v>
      </c>
      <c r="S103" s="33" t="s">
        <v>197</v>
      </c>
      <c r="T103" s="33" t="s">
        <v>197</v>
      </c>
      <c r="U103" s="33" t="s">
        <v>197</v>
      </c>
      <c r="V103" s="33" t="s">
        <v>197</v>
      </c>
      <c r="W103" s="33" t="s">
        <v>197</v>
      </c>
      <c r="X103" s="33" t="s">
        <v>197</v>
      </c>
      <c r="Y103" s="33" t="s">
        <v>197</v>
      </c>
      <c r="Z103" s="33" t="s">
        <v>197</v>
      </c>
      <c r="AA103" s="33" t="s">
        <v>197</v>
      </c>
      <c r="AB103" s="33" t="s">
        <v>197</v>
      </c>
      <c r="AC103" s="33" t="s">
        <v>197</v>
      </c>
      <c r="AD103" s="33" t="s">
        <v>197</v>
      </c>
      <c r="AE103" s="33" t="s">
        <v>197</v>
      </c>
      <c r="AF103" s="33" t="s">
        <v>197</v>
      </c>
      <c r="AG103" s="33" t="s">
        <v>197</v>
      </c>
      <c r="AH103" s="33" t="s">
        <v>197</v>
      </c>
    </row>
    <row r="104" spans="1:34" ht="18.75" hidden="1">
      <c r="A104" s="31" t="s">
        <v>257</v>
      </c>
      <c r="B104" s="40" t="s">
        <v>204</v>
      </c>
      <c r="C104" s="33"/>
      <c r="D104" s="33" t="s">
        <v>197</v>
      </c>
      <c r="E104" s="33" t="s">
        <v>197</v>
      </c>
      <c r="F104" s="33" t="s">
        <v>197</v>
      </c>
      <c r="G104" s="33" t="s">
        <v>197</v>
      </c>
      <c r="H104" s="33" t="s">
        <v>197</v>
      </c>
      <c r="I104" s="33" t="s">
        <v>197</v>
      </c>
      <c r="J104" s="33" t="s">
        <v>197</v>
      </c>
      <c r="K104" s="33" t="s">
        <v>197</v>
      </c>
      <c r="L104" s="33" t="s">
        <v>197</v>
      </c>
      <c r="M104" s="33" t="s">
        <v>197</v>
      </c>
      <c r="N104" s="33" t="s">
        <v>197</v>
      </c>
      <c r="O104" s="33" t="s">
        <v>197</v>
      </c>
      <c r="P104" s="33" t="s">
        <v>197</v>
      </c>
      <c r="Q104" s="33" t="s">
        <v>197</v>
      </c>
      <c r="R104" s="33" t="s">
        <v>197</v>
      </c>
      <c r="S104" s="33" t="s">
        <v>197</v>
      </c>
      <c r="T104" s="33" t="s">
        <v>197</v>
      </c>
      <c r="U104" s="33" t="s">
        <v>197</v>
      </c>
      <c r="V104" s="33" t="s">
        <v>197</v>
      </c>
      <c r="W104" s="33" t="s">
        <v>197</v>
      </c>
      <c r="X104" s="33" t="s">
        <v>197</v>
      </c>
      <c r="Y104" s="33" t="s">
        <v>197</v>
      </c>
      <c r="Z104" s="33" t="s">
        <v>197</v>
      </c>
      <c r="AA104" s="33" t="s">
        <v>197</v>
      </c>
      <c r="AB104" s="33" t="s">
        <v>197</v>
      </c>
      <c r="AC104" s="33" t="s">
        <v>197</v>
      </c>
      <c r="AD104" s="33" t="s">
        <v>197</v>
      </c>
      <c r="AE104" s="33" t="s">
        <v>197</v>
      </c>
      <c r="AF104" s="33" t="s">
        <v>197</v>
      </c>
      <c r="AG104" s="33" t="s">
        <v>197</v>
      </c>
      <c r="AH104" s="33" t="s">
        <v>197</v>
      </c>
    </row>
    <row r="105" spans="1:34" ht="18.75" hidden="1">
      <c r="A105" s="31" t="s">
        <v>257</v>
      </c>
      <c r="B105" s="40" t="s">
        <v>204</v>
      </c>
      <c r="C105" s="33"/>
      <c r="D105" s="33" t="s">
        <v>197</v>
      </c>
      <c r="E105" s="33" t="s">
        <v>197</v>
      </c>
      <c r="F105" s="33" t="s">
        <v>197</v>
      </c>
      <c r="G105" s="33" t="s">
        <v>197</v>
      </c>
      <c r="H105" s="33" t="s">
        <v>197</v>
      </c>
      <c r="I105" s="33" t="s">
        <v>197</v>
      </c>
      <c r="J105" s="33" t="s">
        <v>197</v>
      </c>
      <c r="K105" s="33" t="s">
        <v>197</v>
      </c>
      <c r="L105" s="33" t="s">
        <v>197</v>
      </c>
      <c r="M105" s="33" t="s">
        <v>197</v>
      </c>
      <c r="N105" s="33" t="s">
        <v>197</v>
      </c>
      <c r="O105" s="33" t="s">
        <v>197</v>
      </c>
      <c r="P105" s="33" t="s">
        <v>197</v>
      </c>
      <c r="Q105" s="33" t="s">
        <v>197</v>
      </c>
      <c r="R105" s="33" t="s">
        <v>197</v>
      </c>
      <c r="S105" s="33" t="s">
        <v>197</v>
      </c>
      <c r="T105" s="33" t="s">
        <v>197</v>
      </c>
      <c r="U105" s="33" t="s">
        <v>197</v>
      </c>
      <c r="V105" s="33" t="s">
        <v>197</v>
      </c>
      <c r="W105" s="33" t="s">
        <v>197</v>
      </c>
      <c r="X105" s="33" t="s">
        <v>197</v>
      </c>
      <c r="Y105" s="33" t="s">
        <v>197</v>
      </c>
      <c r="Z105" s="33" t="s">
        <v>197</v>
      </c>
      <c r="AA105" s="33" t="s">
        <v>197</v>
      </c>
      <c r="AB105" s="33" t="s">
        <v>197</v>
      </c>
      <c r="AC105" s="33" t="s">
        <v>197</v>
      </c>
      <c r="AD105" s="33" t="s">
        <v>197</v>
      </c>
      <c r="AE105" s="33" t="s">
        <v>197</v>
      </c>
      <c r="AF105" s="33" t="s">
        <v>197</v>
      </c>
      <c r="AG105" s="33" t="s">
        <v>197</v>
      </c>
      <c r="AH105" s="33" t="s">
        <v>197</v>
      </c>
    </row>
    <row r="106" spans="1:34" ht="18.75" hidden="1">
      <c r="A106" s="31" t="s">
        <v>205</v>
      </c>
      <c r="B106" s="32" t="s">
        <v>205</v>
      </c>
      <c r="C106" s="33"/>
      <c r="D106" s="33" t="s">
        <v>197</v>
      </c>
      <c r="E106" s="33" t="s">
        <v>197</v>
      </c>
      <c r="F106" s="33" t="s">
        <v>197</v>
      </c>
      <c r="G106" s="33" t="s">
        <v>197</v>
      </c>
      <c r="H106" s="33" t="s">
        <v>197</v>
      </c>
      <c r="I106" s="33" t="s">
        <v>197</v>
      </c>
      <c r="J106" s="33" t="s">
        <v>197</v>
      </c>
      <c r="K106" s="33" t="s">
        <v>197</v>
      </c>
      <c r="L106" s="33" t="s">
        <v>197</v>
      </c>
      <c r="M106" s="33" t="s">
        <v>197</v>
      </c>
      <c r="N106" s="33" t="s">
        <v>197</v>
      </c>
      <c r="O106" s="33" t="s">
        <v>197</v>
      </c>
      <c r="P106" s="33" t="s">
        <v>197</v>
      </c>
      <c r="Q106" s="33" t="s">
        <v>197</v>
      </c>
      <c r="R106" s="33" t="s">
        <v>197</v>
      </c>
      <c r="S106" s="33" t="s">
        <v>197</v>
      </c>
      <c r="T106" s="33" t="s">
        <v>197</v>
      </c>
      <c r="U106" s="33" t="s">
        <v>197</v>
      </c>
      <c r="V106" s="33" t="s">
        <v>197</v>
      </c>
      <c r="W106" s="33" t="s">
        <v>197</v>
      </c>
      <c r="X106" s="33" t="s">
        <v>197</v>
      </c>
      <c r="Y106" s="33" t="s">
        <v>197</v>
      </c>
      <c r="Z106" s="33" t="s">
        <v>197</v>
      </c>
      <c r="AA106" s="33" t="s">
        <v>197</v>
      </c>
      <c r="AB106" s="33" t="s">
        <v>197</v>
      </c>
      <c r="AC106" s="33" t="s">
        <v>197</v>
      </c>
      <c r="AD106" s="33" t="s">
        <v>197</v>
      </c>
      <c r="AE106" s="33" t="s">
        <v>197</v>
      </c>
      <c r="AF106" s="33" t="s">
        <v>197</v>
      </c>
      <c r="AG106" s="33" t="s">
        <v>197</v>
      </c>
      <c r="AH106" s="33" t="s">
        <v>197</v>
      </c>
    </row>
    <row r="107" spans="1:34" ht="56.25">
      <c r="A107" s="31" t="s">
        <v>259</v>
      </c>
      <c r="B107" s="32" t="s">
        <v>260</v>
      </c>
      <c r="C107" s="33" t="s">
        <v>178</v>
      </c>
      <c r="D107" s="33" t="s">
        <v>197</v>
      </c>
      <c r="E107" s="33" t="s">
        <v>197</v>
      </c>
      <c r="F107" s="33" t="s">
        <v>197</v>
      </c>
      <c r="G107" s="33" t="s">
        <v>197</v>
      </c>
      <c r="H107" s="33" t="s">
        <v>197</v>
      </c>
      <c r="I107" s="33" t="s">
        <v>197</v>
      </c>
      <c r="J107" s="33" t="s">
        <v>197</v>
      </c>
      <c r="K107" s="33" t="s">
        <v>197</v>
      </c>
      <c r="L107" s="33" t="s">
        <v>197</v>
      </c>
      <c r="M107" s="33" t="s">
        <v>197</v>
      </c>
      <c r="N107" s="33" t="s">
        <v>197</v>
      </c>
      <c r="O107" s="33" t="s">
        <v>197</v>
      </c>
      <c r="P107" s="33" t="s">
        <v>197</v>
      </c>
      <c r="Q107" s="33" t="s">
        <v>197</v>
      </c>
      <c r="R107" s="33" t="s">
        <v>197</v>
      </c>
      <c r="S107" s="33" t="s">
        <v>197</v>
      </c>
      <c r="T107" s="33" t="s">
        <v>197</v>
      </c>
      <c r="U107" s="33" t="s">
        <v>197</v>
      </c>
      <c r="V107" s="33" t="s">
        <v>197</v>
      </c>
      <c r="W107" s="33" t="s">
        <v>197</v>
      </c>
      <c r="X107" s="33" t="s">
        <v>197</v>
      </c>
      <c r="Y107" s="33" t="s">
        <v>197</v>
      </c>
      <c r="Z107" s="33" t="s">
        <v>197</v>
      </c>
      <c r="AA107" s="33" t="s">
        <v>197</v>
      </c>
      <c r="AB107" s="33" t="s">
        <v>197</v>
      </c>
      <c r="AC107" s="33" t="s">
        <v>197</v>
      </c>
      <c r="AD107" s="33" t="s">
        <v>197</v>
      </c>
      <c r="AE107" s="33" t="s">
        <v>197</v>
      </c>
      <c r="AF107" s="33" t="s">
        <v>197</v>
      </c>
      <c r="AG107" s="33" t="s">
        <v>197</v>
      </c>
      <c r="AH107" s="33" t="s">
        <v>197</v>
      </c>
    </row>
    <row r="108" spans="1:34" ht="18.75" hidden="1">
      <c r="A108" s="31" t="s">
        <v>259</v>
      </c>
      <c r="B108" s="40" t="s">
        <v>204</v>
      </c>
      <c r="C108" s="33"/>
      <c r="D108" s="33" t="s">
        <v>197</v>
      </c>
      <c r="E108" s="33" t="s">
        <v>197</v>
      </c>
      <c r="F108" s="33" t="s">
        <v>197</v>
      </c>
      <c r="G108" s="33" t="s">
        <v>197</v>
      </c>
      <c r="H108" s="33" t="s">
        <v>197</v>
      </c>
      <c r="I108" s="33" t="s">
        <v>197</v>
      </c>
      <c r="J108" s="33" t="s">
        <v>197</v>
      </c>
      <c r="K108" s="33" t="s">
        <v>197</v>
      </c>
      <c r="L108" s="33" t="s">
        <v>197</v>
      </c>
      <c r="M108" s="33" t="s">
        <v>197</v>
      </c>
      <c r="N108" s="33" t="s">
        <v>197</v>
      </c>
      <c r="O108" s="33" t="s">
        <v>197</v>
      </c>
      <c r="P108" s="33" t="s">
        <v>197</v>
      </c>
      <c r="Q108" s="33" t="s">
        <v>197</v>
      </c>
      <c r="R108" s="33" t="s">
        <v>197</v>
      </c>
      <c r="S108" s="33" t="s">
        <v>197</v>
      </c>
      <c r="T108" s="33" t="s">
        <v>197</v>
      </c>
      <c r="U108" s="33" t="s">
        <v>197</v>
      </c>
      <c r="V108" s="33" t="s">
        <v>197</v>
      </c>
      <c r="W108" s="33" t="s">
        <v>197</v>
      </c>
      <c r="X108" s="33" t="s">
        <v>197</v>
      </c>
      <c r="Y108" s="33" t="s">
        <v>197</v>
      </c>
      <c r="Z108" s="33" t="s">
        <v>197</v>
      </c>
      <c r="AA108" s="33" t="s">
        <v>197</v>
      </c>
      <c r="AB108" s="33" t="s">
        <v>197</v>
      </c>
      <c r="AC108" s="33" t="s">
        <v>197</v>
      </c>
      <c r="AD108" s="33" t="s">
        <v>197</v>
      </c>
      <c r="AE108" s="33" t="s">
        <v>197</v>
      </c>
      <c r="AF108" s="33" t="s">
        <v>197</v>
      </c>
      <c r="AG108" s="33" t="s">
        <v>197</v>
      </c>
      <c r="AH108" s="33" t="s">
        <v>197</v>
      </c>
    </row>
    <row r="109" spans="1:34" ht="18.75" hidden="1">
      <c r="A109" s="31" t="s">
        <v>259</v>
      </c>
      <c r="B109" s="40" t="s">
        <v>204</v>
      </c>
      <c r="C109" s="33"/>
      <c r="D109" s="33" t="s">
        <v>197</v>
      </c>
      <c r="E109" s="33" t="s">
        <v>197</v>
      </c>
      <c r="F109" s="33" t="s">
        <v>197</v>
      </c>
      <c r="G109" s="33" t="s">
        <v>197</v>
      </c>
      <c r="H109" s="33" t="s">
        <v>197</v>
      </c>
      <c r="I109" s="33" t="s">
        <v>197</v>
      </c>
      <c r="J109" s="33" t="s">
        <v>197</v>
      </c>
      <c r="K109" s="33" t="s">
        <v>197</v>
      </c>
      <c r="L109" s="33" t="s">
        <v>197</v>
      </c>
      <c r="M109" s="33" t="s">
        <v>197</v>
      </c>
      <c r="N109" s="33" t="s">
        <v>197</v>
      </c>
      <c r="O109" s="33" t="s">
        <v>197</v>
      </c>
      <c r="P109" s="33" t="s">
        <v>197</v>
      </c>
      <c r="Q109" s="33" t="s">
        <v>197</v>
      </c>
      <c r="R109" s="33" t="s">
        <v>197</v>
      </c>
      <c r="S109" s="33" t="s">
        <v>197</v>
      </c>
      <c r="T109" s="33" t="s">
        <v>197</v>
      </c>
      <c r="U109" s="33" t="s">
        <v>197</v>
      </c>
      <c r="V109" s="33" t="s">
        <v>197</v>
      </c>
      <c r="W109" s="33" t="s">
        <v>197</v>
      </c>
      <c r="X109" s="33" t="s">
        <v>197</v>
      </c>
      <c r="Y109" s="33" t="s">
        <v>197</v>
      </c>
      <c r="Z109" s="33" t="s">
        <v>197</v>
      </c>
      <c r="AA109" s="33" t="s">
        <v>197</v>
      </c>
      <c r="AB109" s="33" t="s">
        <v>197</v>
      </c>
      <c r="AC109" s="33" t="s">
        <v>197</v>
      </c>
      <c r="AD109" s="33" t="s">
        <v>197</v>
      </c>
      <c r="AE109" s="33" t="s">
        <v>197</v>
      </c>
      <c r="AF109" s="33" t="s">
        <v>197</v>
      </c>
      <c r="AG109" s="33" t="s">
        <v>197</v>
      </c>
      <c r="AH109" s="33" t="s">
        <v>197</v>
      </c>
    </row>
    <row r="110" spans="1:34" ht="18.75" hidden="1">
      <c r="A110" s="31" t="s">
        <v>205</v>
      </c>
      <c r="B110" s="32" t="s">
        <v>205</v>
      </c>
      <c r="C110" s="33"/>
      <c r="D110" s="33" t="s">
        <v>197</v>
      </c>
      <c r="E110" s="33" t="s">
        <v>197</v>
      </c>
      <c r="F110" s="33" t="s">
        <v>197</v>
      </c>
      <c r="G110" s="33" t="s">
        <v>197</v>
      </c>
      <c r="H110" s="33" t="s">
        <v>197</v>
      </c>
      <c r="I110" s="33" t="s">
        <v>197</v>
      </c>
      <c r="J110" s="33" t="s">
        <v>197</v>
      </c>
      <c r="K110" s="33" t="s">
        <v>197</v>
      </c>
      <c r="L110" s="33" t="s">
        <v>197</v>
      </c>
      <c r="M110" s="33" t="s">
        <v>197</v>
      </c>
      <c r="N110" s="33" t="s">
        <v>197</v>
      </c>
      <c r="O110" s="33" t="s">
        <v>197</v>
      </c>
      <c r="P110" s="33" t="s">
        <v>197</v>
      </c>
      <c r="Q110" s="33" t="s">
        <v>197</v>
      </c>
      <c r="R110" s="33" t="s">
        <v>197</v>
      </c>
      <c r="S110" s="33" t="s">
        <v>197</v>
      </c>
      <c r="T110" s="33" t="s">
        <v>197</v>
      </c>
      <c r="U110" s="33" t="s">
        <v>197</v>
      </c>
      <c r="V110" s="33" t="s">
        <v>197</v>
      </c>
      <c r="W110" s="33" t="s">
        <v>197</v>
      </c>
      <c r="X110" s="33" t="s">
        <v>197</v>
      </c>
      <c r="Y110" s="33" t="s">
        <v>197</v>
      </c>
      <c r="Z110" s="33" t="s">
        <v>197</v>
      </c>
      <c r="AA110" s="33" t="s">
        <v>197</v>
      </c>
      <c r="AB110" s="33" t="s">
        <v>197</v>
      </c>
      <c r="AC110" s="33" t="s">
        <v>197</v>
      </c>
      <c r="AD110" s="33" t="s">
        <v>197</v>
      </c>
      <c r="AE110" s="33" t="s">
        <v>197</v>
      </c>
      <c r="AF110" s="33" t="s">
        <v>197</v>
      </c>
      <c r="AG110" s="33" t="s">
        <v>197</v>
      </c>
      <c r="AH110" s="33" t="s">
        <v>197</v>
      </c>
    </row>
    <row r="111" spans="1:34" ht="56.25">
      <c r="A111" s="31" t="s">
        <v>261</v>
      </c>
      <c r="B111" s="32" t="s">
        <v>262</v>
      </c>
      <c r="C111" s="33" t="s">
        <v>178</v>
      </c>
      <c r="D111" s="33" t="s">
        <v>197</v>
      </c>
      <c r="E111" s="33" t="s">
        <v>197</v>
      </c>
      <c r="F111" s="33" t="s">
        <v>197</v>
      </c>
      <c r="G111" s="33" t="s">
        <v>197</v>
      </c>
      <c r="H111" s="33" t="s">
        <v>197</v>
      </c>
      <c r="I111" s="33" t="s">
        <v>197</v>
      </c>
      <c r="J111" s="33" t="s">
        <v>197</v>
      </c>
      <c r="K111" s="33" t="s">
        <v>197</v>
      </c>
      <c r="L111" s="33" t="s">
        <v>197</v>
      </c>
      <c r="M111" s="33" t="s">
        <v>197</v>
      </c>
      <c r="N111" s="33" t="s">
        <v>197</v>
      </c>
      <c r="O111" s="33" t="s">
        <v>197</v>
      </c>
      <c r="P111" s="33" t="s">
        <v>197</v>
      </c>
      <c r="Q111" s="33" t="s">
        <v>197</v>
      </c>
      <c r="R111" s="33" t="s">
        <v>197</v>
      </c>
      <c r="S111" s="33" t="s">
        <v>197</v>
      </c>
      <c r="T111" s="33" t="s">
        <v>197</v>
      </c>
      <c r="U111" s="33" t="s">
        <v>197</v>
      </c>
      <c r="V111" s="33" t="s">
        <v>197</v>
      </c>
      <c r="W111" s="33" t="s">
        <v>197</v>
      </c>
      <c r="X111" s="33" t="s">
        <v>197</v>
      </c>
      <c r="Y111" s="33" t="s">
        <v>197</v>
      </c>
      <c r="Z111" s="33" t="s">
        <v>197</v>
      </c>
      <c r="AA111" s="33" t="s">
        <v>197</v>
      </c>
      <c r="AB111" s="33" t="s">
        <v>197</v>
      </c>
      <c r="AC111" s="33" t="s">
        <v>197</v>
      </c>
      <c r="AD111" s="33" t="s">
        <v>197</v>
      </c>
      <c r="AE111" s="33" t="s">
        <v>197</v>
      </c>
      <c r="AF111" s="33" t="s">
        <v>197</v>
      </c>
      <c r="AG111" s="33" t="s">
        <v>197</v>
      </c>
      <c r="AH111" s="33" t="s">
        <v>197</v>
      </c>
    </row>
    <row r="112" spans="1:34" ht="18.75" hidden="1">
      <c r="A112" s="31" t="s">
        <v>261</v>
      </c>
      <c r="B112" s="40" t="s">
        <v>204</v>
      </c>
      <c r="C112" s="33"/>
      <c r="D112" s="33" t="s">
        <v>197</v>
      </c>
      <c r="E112" s="33" t="s">
        <v>197</v>
      </c>
      <c r="F112" s="33" t="s">
        <v>197</v>
      </c>
      <c r="G112" s="33" t="s">
        <v>197</v>
      </c>
      <c r="H112" s="33" t="s">
        <v>197</v>
      </c>
      <c r="I112" s="33" t="s">
        <v>197</v>
      </c>
      <c r="J112" s="33" t="s">
        <v>197</v>
      </c>
      <c r="K112" s="33" t="s">
        <v>197</v>
      </c>
      <c r="L112" s="33" t="s">
        <v>197</v>
      </c>
      <c r="M112" s="33" t="s">
        <v>197</v>
      </c>
      <c r="N112" s="33" t="s">
        <v>197</v>
      </c>
      <c r="O112" s="33" t="s">
        <v>197</v>
      </c>
      <c r="P112" s="33" t="s">
        <v>197</v>
      </c>
      <c r="Q112" s="33" t="s">
        <v>197</v>
      </c>
      <c r="R112" s="33" t="s">
        <v>197</v>
      </c>
      <c r="S112" s="33" t="s">
        <v>197</v>
      </c>
      <c r="T112" s="33" t="s">
        <v>197</v>
      </c>
      <c r="U112" s="33" t="s">
        <v>197</v>
      </c>
      <c r="V112" s="33" t="s">
        <v>197</v>
      </c>
      <c r="W112" s="33" t="s">
        <v>197</v>
      </c>
      <c r="X112" s="33" t="s">
        <v>197</v>
      </c>
      <c r="Y112" s="33" t="s">
        <v>197</v>
      </c>
      <c r="Z112" s="33" t="s">
        <v>197</v>
      </c>
      <c r="AA112" s="33" t="s">
        <v>197</v>
      </c>
      <c r="AB112" s="33" t="s">
        <v>197</v>
      </c>
      <c r="AC112" s="33" t="s">
        <v>197</v>
      </c>
      <c r="AD112" s="33" t="s">
        <v>197</v>
      </c>
      <c r="AE112" s="33" t="s">
        <v>197</v>
      </c>
      <c r="AF112" s="33" t="s">
        <v>197</v>
      </c>
      <c r="AG112" s="33" t="s">
        <v>197</v>
      </c>
      <c r="AH112" s="33" t="s">
        <v>197</v>
      </c>
    </row>
    <row r="113" spans="1:34" ht="18.75" hidden="1">
      <c r="A113" s="31" t="s">
        <v>261</v>
      </c>
      <c r="B113" s="40" t="s">
        <v>204</v>
      </c>
      <c r="C113" s="33"/>
      <c r="D113" s="33" t="s">
        <v>197</v>
      </c>
      <c r="E113" s="33" t="s">
        <v>197</v>
      </c>
      <c r="F113" s="33" t="s">
        <v>197</v>
      </c>
      <c r="G113" s="33" t="s">
        <v>197</v>
      </c>
      <c r="H113" s="33" t="s">
        <v>197</v>
      </c>
      <c r="I113" s="33" t="s">
        <v>197</v>
      </c>
      <c r="J113" s="33" t="s">
        <v>197</v>
      </c>
      <c r="K113" s="33" t="s">
        <v>197</v>
      </c>
      <c r="L113" s="33" t="s">
        <v>197</v>
      </c>
      <c r="M113" s="33" t="s">
        <v>197</v>
      </c>
      <c r="N113" s="33" t="s">
        <v>197</v>
      </c>
      <c r="O113" s="33" t="s">
        <v>197</v>
      </c>
      <c r="P113" s="33" t="s">
        <v>197</v>
      </c>
      <c r="Q113" s="33" t="s">
        <v>197</v>
      </c>
      <c r="R113" s="33" t="s">
        <v>197</v>
      </c>
      <c r="S113" s="33" t="s">
        <v>197</v>
      </c>
      <c r="T113" s="33" t="s">
        <v>197</v>
      </c>
      <c r="U113" s="33" t="s">
        <v>197</v>
      </c>
      <c r="V113" s="33" t="s">
        <v>197</v>
      </c>
      <c r="W113" s="33" t="s">
        <v>197</v>
      </c>
      <c r="X113" s="33" t="s">
        <v>197</v>
      </c>
      <c r="Y113" s="33" t="s">
        <v>197</v>
      </c>
      <c r="Z113" s="33" t="s">
        <v>197</v>
      </c>
      <c r="AA113" s="33" t="s">
        <v>197</v>
      </c>
      <c r="AB113" s="33" t="s">
        <v>197</v>
      </c>
      <c r="AC113" s="33" t="s">
        <v>197</v>
      </c>
      <c r="AD113" s="33" t="s">
        <v>197</v>
      </c>
      <c r="AE113" s="33" t="s">
        <v>197</v>
      </c>
      <c r="AF113" s="33" t="s">
        <v>197</v>
      </c>
      <c r="AG113" s="33" t="s">
        <v>197</v>
      </c>
      <c r="AH113" s="33" t="s">
        <v>197</v>
      </c>
    </row>
    <row r="114" spans="1:34" ht="18.75" hidden="1">
      <c r="A114" s="31" t="s">
        <v>205</v>
      </c>
      <c r="B114" s="32" t="s">
        <v>205</v>
      </c>
      <c r="C114" s="33"/>
      <c r="D114" s="33" t="s">
        <v>197</v>
      </c>
      <c r="E114" s="33" t="s">
        <v>197</v>
      </c>
      <c r="F114" s="33" t="s">
        <v>197</v>
      </c>
      <c r="G114" s="33" t="s">
        <v>197</v>
      </c>
      <c r="H114" s="33" t="s">
        <v>197</v>
      </c>
      <c r="I114" s="33" t="s">
        <v>197</v>
      </c>
      <c r="J114" s="33" t="s">
        <v>197</v>
      </c>
      <c r="K114" s="33" t="s">
        <v>197</v>
      </c>
      <c r="L114" s="33" t="s">
        <v>197</v>
      </c>
      <c r="M114" s="33" t="s">
        <v>197</v>
      </c>
      <c r="N114" s="33" t="s">
        <v>197</v>
      </c>
      <c r="O114" s="33" t="s">
        <v>197</v>
      </c>
      <c r="P114" s="33" t="s">
        <v>197</v>
      </c>
      <c r="Q114" s="33" t="s">
        <v>197</v>
      </c>
      <c r="R114" s="33" t="s">
        <v>197</v>
      </c>
      <c r="S114" s="33" t="s">
        <v>197</v>
      </c>
      <c r="T114" s="33" t="s">
        <v>197</v>
      </c>
      <c r="U114" s="33" t="s">
        <v>197</v>
      </c>
      <c r="V114" s="33" t="s">
        <v>197</v>
      </c>
      <c r="W114" s="33" t="s">
        <v>197</v>
      </c>
      <c r="X114" s="33" t="s">
        <v>197</v>
      </c>
      <c r="Y114" s="33" t="s">
        <v>197</v>
      </c>
      <c r="Z114" s="33" t="s">
        <v>197</v>
      </c>
      <c r="AA114" s="33" t="s">
        <v>197</v>
      </c>
      <c r="AB114" s="33" t="s">
        <v>197</v>
      </c>
      <c r="AC114" s="33" t="s">
        <v>197</v>
      </c>
      <c r="AD114" s="33" t="s">
        <v>197</v>
      </c>
      <c r="AE114" s="33" t="s">
        <v>197</v>
      </c>
      <c r="AF114" s="33" t="s">
        <v>197</v>
      </c>
      <c r="AG114" s="33" t="s">
        <v>197</v>
      </c>
      <c r="AH114" s="33" t="s">
        <v>197</v>
      </c>
    </row>
    <row r="115" spans="1:34" ht="56.25">
      <c r="A115" s="31" t="s">
        <v>263</v>
      </c>
      <c r="B115" s="32" t="s">
        <v>264</v>
      </c>
      <c r="C115" s="33" t="s">
        <v>178</v>
      </c>
      <c r="D115" s="33" t="s">
        <v>197</v>
      </c>
      <c r="E115" s="33" t="s">
        <v>197</v>
      </c>
      <c r="F115" s="33" t="s">
        <v>197</v>
      </c>
      <c r="G115" s="33" t="s">
        <v>197</v>
      </c>
      <c r="H115" s="33" t="s">
        <v>197</v>
      </c>
      <c r="I115" s="33" t="s">
        <v>197</v>
      </c>
      <c r="J115" s="33" t="s">
        <v>197</v>
      </c>
      <c r="K115" s="33" t="s">
        <v>197</v>
      </c>
      <c r="L115" s="33" t="s">
        <v>197</v>
      </c>
      <c r="M115" s="33" t="s">
        <v>197</v>
      </c>
      <c r="N115" s="33" t="s">
        <v>197</v>
      </c>
      <c r="O115" s="33" t="s">
        <v>197</v>
      </c>
      <c r="P115" s="33" t="s">
        <v>197</v>
      </c>
      <c r="Q115" s="33" t="s">
        <v>197</v>
      </c>
      <c r="R115" s="33" t="s">
        <v>197</v>
      </c>
      <c r="S115" s="33" t="s">
        <v>197</v>
      </c>
      <c r="T115" s="33" t="s">
        <v>197</v>
      </c>
      <c r="U115" s="33" t="s">
        <v>197</v>
      </c>
      <c r="V115" s="33" t="s">
        <v>197</v>
      </c>
      <c r="W115" s="33" t="s">
        <v>197</v>
      </c>
      <c r="X115" s="33" t="s">
        <v>197</v>
      </c>
      <c r="Y115" s="33" t="s">
        <v>197</v>
      </c>
      <c r="Z115" s="33" t="s">
        <v>197</v>
      </c>
      <c r="AA115" s="33" t="s">
        <v>197</v>
      </c>
      <c r="AB115" s="33" t="s">
        <v>197</v>
      </c>
      <c r="AC115" s="33" t="s">
        <v>197</v>
      </c>
      <c r="AD115" s="33" t="s">
        <v>197</v>
      </c>
      <c r="AE115" s="33" t="s">
        <v>197</v>
      </c>
      <c r="AF115" s="33" t="s">
        <v>197</v>
      </c>
      <c r="AG115" s="33" t="s">
        <v>197</v>
      </c>
      <c r="AH115" s="33" t="s">
        <v>197</v>
      </c>
    </row>
    <row r="116" spans="1:34" ht="18.75" hidden="1">
      <c r="A116" s="31" t="s">
        <v>263</v>
      </c>
      <c r="B116" s="40" t="s">
        <v>204</v>
      </c>
      <c r="C116" s="33"/>
      <c r="D116" s="33" t="s">
        <v>197</v>
      </c>
      <c r="E116" s="33" t="s">
        <v>197</v>
      </c>
      <c r="F116" s="33" t="s">
        <v>197</v>
      </c>
      <c r="G116" s="33" t="s">
        <v>197</v>
      </c>
      <c r="H116" s="33" t="s">
        <v>197</v>
      </c>
      <c r="I116" s="33" t="s">
        <v>197</v>
      </c>
      <c r="J116" s="33" t="s">
        <v>197</v>
      </c>
      <c r="K116" s="33" t="s">
        <v>197</v>
      </c>
      <c r="L116" s="33" t="s">
        <v>197</v>
      </c>
      <c r="M116" s="33" t="s">
        <v>197</v>
      </c>
      <c r="N116" s="33" t="s">
        <v>197</v>
      </c>
      <c r="O116" s="33" t="s">
        <v>197</v>
      </c>
      <c r="P116" s="33" t="s">
        <v>197</v>
      </c>
      <c r="Q116" s="33" t="s">
        <v>197</v>
      </c>
      <c r="R116" s="33" t="s">
        <v>197</v>
      </c>
      <c r="S116" s="33" t="s">
        <v>197</v>
      </c>
      <c r="T116" s="33" t="s">
        <v>197</v>
      </c>
      <c r="U116" s="33" t="s">
        <v>197</v>
      </c>
      <c r="V116" s="33" t="s">
        <v>197</v>
      </c>
      <c r="W116" s="33" t="s">
        <v>197</v>
      </c>
      <c r="X116" s="33" t="s">
        <v>197</v>
      </c>
      <c r="Y116" s="33" t="s">
        <v>197</v>
      </c>
      <c r="Z116" s="33" t="s">
        <v>197</v>
      </c>
      <c r="AA116" s="33" t="s">
        <v>197</v>
      </c>
      <c r="AB116" s="33" t="s">
        <v>197</v>
      </c>
      <c r="AC116" s="33" t="s">
        <v>197</v>
      </c>
      <c r="AD116" s="33" t="s">
        <v>197</v>
      </c>
      <c r="AE116" s="33" t="s">
        <v>197</v>
      </c>
      <c r="AF116" s="33" t="s">
        <v>197</v>
      </c>
      <c r="AG116" s="33" t="s">
        <v>197</v>
      </c>
      <c r="AH116" s="33" t="s">
        <v>197</v>
      </c>
    </row>
    <row r="117" spans="1:34" ht="18.75" hidden="1">
      <c r="A117" s="31" t="s">
        <v>263</v>
      </c>
      <c r="B117" s="40" t="s">
        <v>204</v>
      </c>
      <c r="C117" s="33"/>
      <c r="D117" s="33" t="s">
        <v>197</v>
      </c>
      <c r="E117" s="33" t="s">
        <v>197</v>
      </c>
      <c r="F117" s="33" t="s">
        <v>197</v>
      </c>
      <c r="G117" s="33" t="s">
        <v>197</v>
      </c>
      <c r="H117" s="33" t="s">
        <v>197</v>
      </c>
      <c r="I117" s="33" t="s">
        <v>197</v>
      </c>
      <c r="J117" s="33" t="s">
        <v>197</v>
      </c>
      <c r="K117" s="33" t="s">
        <v>197</v>
      </c>
      <c r="L117" s="33" t="s">
        <v>197</v>
      </c>
      <c r="M117" s="33" t="s">
        <v>197</v>
      </c>
      <c r="N117" s="33" t="s">
        <v>197</v>
      </c>
      <c r="O117" s="33" t="s">
        <v>197</v>
      </c>
      <c r="P117" s="33" t="s">
        <v>197</v>
      </c>
      <c r="Q117" s="33" t="s">
        <v>197</v>
      </c>
      <c r="R117" s="33" t="s">
        <v>197</v>
      </c>
      <c r="S117" s="33" t="s">
        <v>197</v>
      </c>
      <c r="T117" s="33" t="s">
        <v>197</v>
      </c>
      <c r="U117" s="33" t="s">
        <v>197</v>
      </c>
      <c r="V117" s="33" t="s">
        <v>197</v>
      </c>
      <c r="W117" s="33" t="s">
        <v>197</v>
      </c>
      <c r="X117" s="33" t="s">
        <v>197</v>
      </c>
      <c r="Y117" s="33" t="s">
        <v>197</v>
      </c>
      <c r="Z117" s="33" t="s">
        <v>197</v>
      </c>
      <c r="AA117" s="33" t="s">
        <v>197</v>
      </c>
      <c r="AB117" s="33" t="s">
        <v>197</v>
      </c>
      <c r="AC117" s="33" t="s">
        <v>197</v>
      </c>
      <c r="AD117" s="33" t="s">
        <v>197</v>
      </c>
      <c r="AE117" s="33" t="s">
        <v>197</v>
      </c>
      <c r="AF117" s="33" t="s">
        <v>197</v>
      </c>
      <c r="AG117" s="33" t="s">
        <v>197</v>
      </c>
      <c r="AH117" s="33" t="s">
        <v>197</v>
      </c>
    </row>
    <row r="118" spans="1:34" ht="18.75" hidden="1">
      <c r="A118" s="31" t="s">
        <v>205</v>
      </c>
      <c r="B118" s="32" t="s">
        <v>205</v>
      </c>
      <c r="C118" s="33"/>
      <c r="D118" s="33" t="s">
        <v>197</v>
      </c>
      <c r="E118" s="33" t="s">
        <v>197</v>
      </c>
      <c r="F118" s="33" t="s">
        <v>197</v>
      </c>
      <c r="G118" s="33" t="s">
        <v>197</v>
      </c>
      <c r="H118" s="33" t="s">
        <v>197</v>
      </c>
      <c r="I118" s="33" t="s">
        <v>197</v>
      </c>
      <c r="J118" s="33" t="s">
        <v>197</v>
      </c>
      <c r="K118" s="33" t="s">
        <v>197</v>
      </c>
      <c r="L118" s="33" t="s">
        <v>197</v>
      </c>
      <c r="M118" s="33" t="s">
        <v>197</v>
      </c>
      <c r="N118" s="33" t="s">
        <v>197</v>
      </c>
      <c r="O118" s="33" t="s">
        <v>197</v>
      </c>
      <c r="P118" s="33" t="s">
        <v>197</v>
      </c>
      <c r="Q118" s="33" t="s">
        <v>197</v>
      </c>
      <c r="R118" s="33" t="s">
        <v>197</v>
      </c>
      <c r="S118" s="33" t="s">
        <v>197</v>
      </c>
      <c r="T118" s="33" t="s">
        <v>197</v>
      </c>
      <c r="U118" s="33" t="s">
        <v>197</v>
      </c>
      <c r="V118" s="33" t="s">
        <v>197</v>
      </c>
      <c r="W118" s="33" t="s">
        <v>197</v>
      </c>
      <c r="X118" s="33" t="s">
        <v>197</v>
      </c>
      <c r="Y118" s="33" t="s">
        <v>197</v>
      </c>
      <c r="Z118" s="33" t="s">
        <v>197</v>
      </c>
      <c r="AA118" s="33" t="s">
        <v>197</v>
      </c>
      <c r="AB118" s="33" t="s">
        <v>197</v>
      </c>
      <c r="AC118" s="33" t="s">
        <v>197</v>
      </c>
      <c r="AD118" s="33" t="s">
        <v>197</v>
      </c>
      <c r="AE118" s="33" t="s">
        <v>197</v>
      </c>
      <c r="AF118" s="33" t="s">
        <v>197</v>
      </c>
      <c r="AG118" s="33" t="s">
        <v>197</v>
      </c>
      <c r="AH118" s="33" t="s">
        <v>197</v>
      </c>
    </row>
    <row r="119" spans="1:34" ht="56.25">
      <c r="A119" s="31" t="s">
        <v>265</v>
      </c>
      <c r="B119" s="32" t="s">
        <v>266</v>
      </c>
      <c r="C119" s="33" t="s">
        <v>178</v>
      </c>
      <c r="D119" s="33" t="s">
        <v>197</v>
      </c>
      <c r="E119" s="33" t="s">
        <v>197</v>
      </c>
      <c r="F119" s="33" t="s">
        <v>197</v>
      </c>
      <c r="G119" s="33" t="s">
        <v>197</v>
      </c>
      <c r="H119" s="33" t="s">
        <v>197</v>
      </c>
      <c r="I119" s="33" t="s">
        <v>197</v>
      </c>
      <c r="J119" s="33" t="s">
        <v>197</v>
      </c>
      <c r="K119" s="33" t="s">
        <v>197</v>
      </c>
      <c r="L119" s="33" t="s">
        <v>197</v>
      </c>
      <c r="M119" s="33" t="s">
        <v>197</v>
      </c>
      <c r="N119" s="33" t="s">
        <v>197</v>
      </c>
      <c r="O119" s="33" t="s">
        <v>197</v>
      </c>
      <c r="P119" s="33" t="s">
        <v>197</v>
      </c>
      <c r="Q119" s="33" t="s">
        <v>197</v>
      </c>
      <c r="R119" s="33" t="s">
        <v>197</v>
      </c>
      <c r="S119" s="33" t="s">
        <v>197</v>
      </c>
      <c r="T119" s="33" t="s">
        <v>197</v>
      </c>
      <c r="U119" s="33" t="s">
        <v>197</v>
      </c>
      <c r="V119" s="33" t="s">
        <v>197</v>
      </c>
      <c r="W119" s="33" t="s">
        <v>197</v>
      </c>
      <c r="X119" s="33" t="s">
        <v>197</v>
      </c>
      <c r="Y119" s="33" t="s">
        <v>197</v>
      </c>
      <c r="Z119" s="33" t="s">
        <v>197</v>
      </c>
      <c r="AA119" s="33" t="s">
        <v>197</v>
      </c>
      <c r="AB119" s="33" t="s">
        <v>197</v>
      </c>
      <c r="AC119" s="33" t="s">
        <v>197</v>
      </c>
      <c r="AD119" s="33" t="s">
        <v>197</v>
      </c>
      <c r="AE119" s="33" t="s">
        <v>197</v>
      </c>
      <c r="AF119" s="33" t="s">
        <v>197</v>
      </c>
      <c r="AG119" s="33" t="s">
        <v>197</v>
      </c>
      <c r="AH119" s="33" t="s">
        <v>197</v>
      </c>
    </row>
    <row r="120" spans="1:34" ht="18.75" hidden="1">
      <c r="A120" s="31" t="s">
        <v>265</v>
      </c>
      <c r="B120" s="40" t="s">
        <v>204</v>
      </c>
      <c r="C120" s="33"/>
      <c r="D120" s="33" t="s">
        <v>197</v>
      </c>
      <c r="E120" s="33" t="s">
        <v>197</v>
      </c>
      <c r="F120" s="33" t="s">
        <v>197</v>
      </c>
      <c r="G120" s="33" t="s">
        <v>197</v>
      </c>
      <c r="H120" s="33" t="s">
        <v>197</v>
      </c>
      <c r="I120" s="33" t="s">
        <v>197</v>
      </c>
      <c r="J120" s="33" t="s">
        <v>197</v>
      </c>
      <c r="K120" s="33" t="s">
        <v>197</v>
      </c>
      <c r="L120" s="33" t="s">
        <v>197</v>
      </c>
      <c r="M120" s="33" t="s">
        <v>197</v>
      </c>
      <c r="N120" s="33" t="s">
        <v>197</v>
      </c>
      <c r="O120" s="33" t="s">
        <v>197</v>
      </c>
      <c r="P120" s="33" t="s">
        <v>197</v>
      </c>
      <c r="Q120" s="33" t="s">
        <v>197</v>
      </c>
      <c r="R120" s="33" t="s">
        <v>197</v>
      </c>
      <c r="S120" s="33" t="s">
        <v>197</v>
      </c>
      <c r="T120" s="33" t="s">
        <v>197</v>
      </c>
      <c r="U120" s="33" t="s">
        <v>197</v>
      </c>
      <c r="V120" s="33" t="s">
        <v>197</v>
      </c>
      <c r="W120" s="33" t="s">
        <v>197</v>
      </c>
      <c r="X120" s="33" t="s">
        <v>197</v>
      </c>
      <c r="Y120" s="33" t="s">
        <v>197</v>
      </c>
      <c r="Z120" s="33" t="s">
        <v>197</v>
      </c>
      <c r="AA120" s="33" t="s">
        <v>197</v>
      </c>
      <c r="AB120" s="33" t="s">
        <v>197</v>
      </c>
      <c r="AC120" s="33" t="s">
        <v>197</v>
      </c>
      <c r="AD120" s="33" t="s">
        <v>197</v>
      </c>
      <c r="AE120" s="33" t="s">
        <v>197</v>
      </c>
      <c r="AF120" s="33" t="s">
        <v>197</v>
      </c>
      <c r="AG120" s="33" t="s">
        <v>197</v>
      </c>
      <c r="AH120" s="33" t="s">
        <v>197</v>
      </c>
    </row>
    <row r="121" spans="1:34" ht="18.75" hidden="1">
      <c r="A121" s="31" t="s">
        <v>265</v>
      </c>
      <c r="B121" s="40" t="s">
        <v>204</v>
      </c>
      <c r="C121" s="33"/>
      <c r="D121" s="33" t="s">
        <v>197</v>
      </c>
      <c r="E121" s="33" t="s">
        <v>197</v>
      </c>
      <c r="F121" s="33" t="s">
        <v>197</v>
      </c>
      <c r="G121" s="33" t="s">
        <v>197</v>
      </c>
      <c r="H121" s="33" t="s">
        <v>197</v>
      </c>
      <c r="I121" s="33" t="s">
        <v>197</v>
      </c>
      <c r="J121" s="33" t="s">
        <v>197</v>
      </c>
      <c r="K121" s="33" t="s">
        <v>197</v>
      </c>
      <c r="L121" s="33" t="s">
        <v>197</v>
      </c>
      <c r="M121" s="33" t="s">
        <v>197</v>
      </c>
      <c r="N121" s="33" t="s">
        <v>197</v>
      </c>
      <c r="O121" s="33" t="s">
        <v>197</v>
      </c>
      <c r="P121" s="33" t="s">
        <v>197</v>
      </c>
      <c r="Q121" s="33" t="s">
        <v>197</v>
      </c>
      <c r="R121" s="33" t="s">
        <v>197</v>
      </c>
      <c r="S121" s="33" t="s">
        <v>197</v>
      </c>
      <c r="T121" s="33" t="s">
        <v>197</v>
      </c>
      <c r="U121" s="33" t="s">
        <v>197</v>
      </c>
      <c r="V121" s="33" t="s">
        <v>197</v>
      </c>
      <c r="W121" s="33" t="s">
        <v>197</v>
      </c>
      <c r="X121" s="33" t="s">
        <v>197</v>
      </c>
      <c r="Y121" s="33" t="s">
        <v>197</v>
      </c>
      <c r="Z121" s="33" t="s">
        <v>197</v>
      </c>
      <c r="AA121" s="33" t="s">
        <v>197</v>
      </c>
      <c r="AB121" s="33" t="s">
        <v>197</v>
      </c>
      <c r="AC121" s="33" t="s">
        <v>197</v>
      </c>
      <c r="AD121" s="33" t="s">
        <v>197</v>
      </c>
      <c r="AE121" s="33" t="s">
        <v>197</v>
      </c>
      <c r="AF121" s="33" t="s">
        <v>197</v>
      </c>
      <c r="AG121" s="33" t="s">
        <v>197</v>
      </c>
      <c r="AH121" s="33" t="s">
        <v>197</v>
      </c>
    </row>
    <row r="122" spans="1:34" ht="18.75" hidden="1">
      <c r="A122" s="31" t="s">
        <v>205</v>
      </c>
      <c r="B122" s="32" t="s">
        <v>205</v>
      </c>
      <c r="C122" s="33"/>
      <c r="D122" s="33" t="s">
        <v>197</v>
      </c>
      <c r="E122" s="33" t="s">
        <v>197</v>
      </c>
      <c r="F122" s="33" t="s">
        <v>197</v>
      </c>
      <c r="G122" s="33" t="s">
        <v>197</v>
      </c>
      <c r="H122" s="33" t="s">
        <v>197</v>
      </c>
      <c r="I122" s="33" t="s">
        <v>197</v>
      </c>
      <c r="J122" s="33" t="s">
        <v>197</v>
      </c>
      <c r="K122" s="33" t="s">
        <v>197</v>
      </c>
      <c r="L122" s="33" t="s">
        <v>197</v>
      </c>
      <c r="M122" s="33" t="s">
        <v>197</v>
      </c>
      <c r="N122" s="33" t="s">
        <v>197</v>
      </c>
      <c r="O122" s="33" t="s">
        <v>197</v>
      </c>
      <c r="P122" s="33" t="s">
        <v>197</v>
      </c>
      <c r="Q122" s="33" t="s">
        <v>197</v>
      </c>
      <c r="R122" s="33" t="s">
        <v>197</v>
      </c>
      <c r="S122" s="33" t="s">
        <v>197</v>
      </c>
      <c r="T122" s="33" t="s">
        <v>197</v>
      </c>
      <c r="U122" s="33" t="s">
        <v>197</v>
      </c>
      <c r="V122" s="33" t="s">
        <v>197</v>
      </c>
      <c r="W122" s="33" t="s">
        <v>197</v>
      </c>
      <c r="X122" s="33" t="s">
        <v>197</v>
      </c>
      <c r="Y122" s="33" t="s">
        <v>197</v>
      </c>
      <c r="Z122" s="33" t="s">
        <v>197</v>
      </c>
      <c r="AA122" s="33" t="s">
        <v>197</v>
      </c>
      <c r="AB122" s="33" t="s">
        <v>197</v>
      </c>
      <c r="AC122" s="33" t="s">
        <v>197</v>
      </c>
      <c r="AD122" s="33" t="s">
        <v>197</v>
      </c>
      <c r="AE122" s="33" t="s">
        <v>197</v>
      </c>
      <c r="AF122" s="33" t="s">
        <v>197</v>
      </c>
      <c r="AG122" s="33" t="s">
        <v>197</v>
      </c>
      <c r="AH122" s="33" t="s">
        <v>197</v>
      </c>
    </row>
    <row r="123" spans="1:34" ht="56.25">
      <c r="A123" s="37" t="s">
        <v>267</v>
      </c>
      <c r="B123" s="38" t="s">
        <v>268</v>
      </c>
      <c r="C123" s="39" t="s">
        <v>178</v>
      </c>
      <c r="D123" s="39" t="s">
        <v>197</v>
      </c>
      <c r="E123" s="39" t="s">
        <v>197</v>
      </c>
      <c r="F123" s="39" t="s">
        <v>197</v>
      </c>
      <c r="G123" s="39" t="s">
        <v>197</v>
      </c>
      <c r="H123" s="39" t="s">
        <v>197</v>
      </c>
      <c r="I123" s="39" t="s">
        <v>197</v>
      </c>
      <c r="J123" s="39" t="s">
        <v>197</v>
      </c>
      <c r="K123" s="39" t="s">
        <v>197</v>
      </c>
      <c r="L123" s="39" t="s">
        <v>197</v>
      </c>
      <c r="M123" s="39" t="s">
        <v>197</v>
      </c>
      <c r="N123" s="39" t="s">
        <v>197</v>
      </c>
      <c r="O123" s="39" t="s">
        <v>197</v>
      </c>
      <c r="P123" s="39" t="s">
        <v>197</v>
      </c>
      <c r="Q123" s="39" t="s">
        <v>197</v>
      </c>
      <c r="R123" s="39" t="s">
        <v>197</v>
      </c>
      <c r="S123" s="39" t="s">
        <v>197</v>
      </c>
      <c r="T123" s="39" t="s">
        <v>197</v>
      </c>
      <c r="U123" s="39" t="s">
        <v>197</v>
      </c>
      <c r="V123" s="39" t="s">
        <v>197</v>
      </c>
      <c r="W123" s="39" t="s">
        <v>197</v>
      </c>
      <c r="X123" s="39" t="s">
        <v>197</v>
      </c>
      <c r="Y123" s="39" t="s">
        <v>197</v>
      </c>
      <c r="Z123" s="39" t="s">
        <v>197</v>
      </c>
      <c r="AA123" s="39" t="s">
        <v>197</v>
      </c>
      <c r="AB123" s="39" t="s">
        <v>197</v>
      </c>
      <c r="AC123" s="39" t="s">
        <v>197</v>
      </c>
      <c r="AD123" s="39" t="s">
        <v>197</v>
      </c>
      <c r="AE123" s="39" t="s">
        <v>197</v>
      </c>
      <c r="AF123" s="39" t="s">
        <v>197</v>
      </c>
      <c r="AG123" s="39" t="s">
        <v>197</v>
      </c>
      <c r="AH123" s="39" t="s">
        <v>197</v>
      </c>
    </row>
    <row r="124" spans="1:34" ht="37.5">
      <c r="A124" s="31" t="s">
        <v>269</v>
      </c>
      <c r="B124" s="32" t="s">
        <v>270</v>
      </c>
      <c r="C124" s="33" t="s">
        <v>178</v>
      </c>
      <c r="D124" s="33" t="s">
        <v>197</v>
      </c>
      <c r="E124" s="33" t="s">
        <v>197</v>
      </c>
      <c r="F124" s="33" t="s">
        <v>197</v>
      </c>
      <c r="G124" s="33" t="s">
        <v>197</v>
      </c>
      <c r="H124" s="33" t="s">
        <v>197</v>
      </c>
      <c r="I124" s="33" t="s">
        <v>197</v>
      </c>
      <c r="J124" s="33" t="s">
        <v>197</v>
      </c>
      <c r="K124" s="33" t="s">
        <v>197</v>
      </c>
      <c r="L124" s="33" t="s">
        <v>197</v>
      </c>
      <c r="M124" s="33" t="s">
        <v>197</v>
      </c>
      <c r="N124" s="33" t="s">
        <v>197</v>
      </c>
      <c r="O124" s="33" t="s">
        <v>197</v>
      </c>
      <c r="P124" s="33" t="s">
        <v>197</v>
      </c>
      <c r="Q124" s="33" t="s">
        <v>197</v>
      </c>
      <c r="R124" s="33" t="s">
        <v>197</v>
      </c>
      <c r="S124" s="33" t="s">
        <v>197</v>
      </c>
      <c r="T124" s="33" t="s">
        <v>197</v>
      </c>
      <c r="U124" s="33" t="s">
        <v>197</v>
      </c>
      <c r="V124" s="33" t="s">
        <v>197</v>
      </c>
      <c r="W124" s="33" t="s">
        <v>197</v>
      </c>
      <c r="X124" s="33" t="s">
        <v>197</v>
      </c>
      <c r="Y124" s="33" t="s">
        <v>197</v>
      </c>
      <c r="Z124" s="33" t="s">
        <v>197</v>
      </c>
      <c r="AA124" s="33" t="s">
        <v>197</v>
      </c>
      <c r="AB124" s="33" t="s">
        <v>197</v>
      </c>
      <c r="AC124" s="33" t="s">
        <v>197</v>
      </c>
      <c r="AD124" s="33" t="s">
        <v>197</v>
      </c>
      <c r="AE124" s="33" t="s">
        <v>197</v>
      </c>
      <c r="AF124" s="33" t="s">
        <v>197</v>
      </c>
      <c r="AG124" s="33" t="s">
        <v>197</v>
      </c>
      <c r="AH124" s="33" t="s">
        <v>197</v>
      </c>
    </row>
    <row r="125" spans="1:34" ht="18.75" hidden="1">
      <c r="A125" s="31" t="s">
        <v>269</v>
      </c>
      <c r="B125" s="40" t="s">
        <v>204</v>
      </c>
      <c r="C125" s="33"/>
      <c r="D125" s="33" t="s">
        <v>197</v>
      </c>
      <c r="E125" s="33" t="s">
        <v>197</v>
      </c>
      <c r="F125" s="33" t="s">
        <v>197</v>
      </c>
      <c r="G125" s="33" t="s">
        <v>197</v>
      </c>
      <c r="H125" s="33" t="s">
        <v>197</v>
      </c>
      <c r="I125" s="33" t="s">
        <v>197</v>
      </c>
      <c r="J125" s="33" t="s">
        <v>197</v>
      </c>
      <c r="K125" s="33" t="s">
        <v>197</v>
      </c>
      <c r="L125" s="33" t="s">
        <v>197</v>
      </c>
      <c r="M125" s="33" t="s">
        <v>197</v>
      </c>
      <c r="N125" s="33" t="s">
        <v>197</v>
      </c>
      <c r="O125" s="33" t="s">
        <v>197</v>
      </c>
      <c r="P125" s="33" t="s">
        <v>197</v>
      </c>
      <c r="Q125" s="33" t="s">
        <v>197</v>
      </c>
      <c r="R125" s="33" t="s">
        <v>197</v>
      </c>
      <c r="S125" s="33" t="s">
        <v>197</v>
      </c>
      <c r="T125" s="33" t="s">
        <v>197</v>
      </c>
      <c r="U125" s="33" t="s">
        <v>197</v>
      </c>
      <c r="V125" s="33" t="s">
        <v>197</v>
      </c>
      <c r="W125" s="33" t="s">
        <v>197</v>
      </c>
      <c r="X125" s="33" t="s">
        <v>197</v>
      </c>
      <c r="Y125" s="33" t="s">
        <v>197</v>
      </c>
      <c r="Z125" s="33" t="s">
        <v>197</v>
      </c>
      <c r="AA125" s="33" t="s">
        <v>197</v>
      </c>
      <c r="AB125" s="33" t="s">
        <v>197</v>
      </c>
      <c r="AC125" s="33" t="s">
        <v>197</v>
      </c>
      <c r="AD125" s="33" t="s">
        <v>197</v>
      </c>
      <c r="AE125" s="33" t="s">
        <v>197</v>
      </c>
      <c r="AF125" s="33" t="s">
        <v>197</v>
      </c>
      <c r="AG125" s="33" t="s">
        <v>197</v>
      </c>
      <c r="AH125" s="33" t="s">
        <v>197</v>
      </c>
    </row>
    <row r="126" spans="1:34" ht="18.75" hidden="1">
      <c r="A126" s="31" t="s">
        <v>269</v>
      </c>
      <c r="B126" s="40" t="s">
        <v>204</v>
      </c>
      <c r="C126" s="33"/>
      <c r="D126" s="33" t="s">
        <v>197</v>
      </c>
      <c r="E126" s="33" t="s">
        <v>197</v>
      </c>
      <c r="F126" s="33" t="s">
        <v>197</v>
      </c>
      <c r="G126" s="33" t="s">
        <v>197</v>
      </c>
      <c r="H126" s="33" t="s">
        <v>197</v>
      </c>
      <c r="I126" s="33" t="s">
        <v>197</v>
      </c>
      <c r="J126" s="33" t="s">
        <v>197</v>
      </c>
      <c r="K126" s="33" t="s">
        <v>197</v>
      </c>
      <c r="L126" s="33" t="s">
        <v>197</v>
      </c>
      <c r="M126" s="33" t="s">
        <v>197</v>
      </c>
      <c r="N126" s="33" t="s">
        <v>197</v>
      </c>
      <c r="O126" s="33" t="s">
        <v>197</v>
      </c>
      <c r="P126" s="33" t="s">
        <v>197</v>
      </c>
      <c r="Q126" s="33" t="s">
        <v>197</v>
      </c>
      <c r="R126" s="33" t="s">
        <v>197</v>
      </c>
      <c r="S126" s="33" t="s">
        <v>197</v>
      </c>
      <c r="T126" s="33" t="s">
        <v>197</v>
      </c>
      <c r="U126" s="33" t="s">
        <v>197</v>
      </c>
      <c r="V126" s="33" t="s">
        <v>197</v>
      </c>
      <c r="W126" s="33" t="s">
        <v>197</v>
      </c>
      <c r="X126" s="33" t="s">
        <v>197</v>
      </c>
      <c r="Y126" s="33" t="s">
        <v>197</v>
      </c>
      <c r="Z126" s="33" t="s">
        <v>197</v>
      </c>
      <c r="AA126" s="33" t="s">
        <v>197</v>
      </c>
      <c r="AB126" s="33" t="s">
        <v>197</v>
      </c>
      <c r="AC126" s="33" t="s">
        <v>197</v>
      </c>
      <c r="AD126" s="33" t="s">
        <v>197</v>
      </c>
      <c r="AE126" s="33" t="s">
        <v>197</v>
      </c>
      <c r="AF126" s="33" t="s">
        <v>197</v>
      </c>
      <c r="AG126" s="33" t="s">
        <v>197</v>
      </c>
      <c r="AH126" s="33" t="s">
        <v>197</v>
      </c>
    </row>
    <row r="127" spans="1:34" ht="18.75" hidden="1">
      <c r="A127" s="31" t="s">
        <v>205</v>
      </c>
      <c r="B127" s="32" t="s">
        <v>205</v>
      </c>
      <c r="C127" s="33"/>
      <c r="D127" s="33" t="s">
        <v>197</v>
      </c>
      <c r="E127" s="33" t="s">
        <v>197</v>
      </c>
      <c r="F127" s="33" t="s">
        <v>197</v>
      </c>
      <c r="G127" s="33" t="s">
        <v>197</v>
      </c>
      <c r="H127" s="33" t="s">
        <v>197</v>
      </c>
      <c r="I127" s="33" t="s">
        <v>197</v>
      </c>
      <c r="J127" s="33" t="s">
        <v>197</v>
      </c>
      <c r="K127" s="33" t="s">
        <v>197</v>
      </c>
      <c r="L127" s="33" t="s">
        <v>197</v>
      </c>
      <c r="M127" s="33" t="s">
        <v>197</v>
      </c>
      <c r="N127" s="33" t="s">
        <v>197</v>
      </c>
      <c r="O127" s="33" t="s">
        <v>197</v>
      </c>
      <c r="P127" s="33" t="s">
        <v>197</v>
      </c>
      <c r="Q127" s="33" t="s">
        <v>197</v>
      </c>
      <c r="R127" s="33" t="s">
        <v>197</v>
      </c>
      <c r="S127" s="33" t="s">
        <v>197</v>
      </c>
      <c r="T127" s="33" t="s">
        <v>197</v>
      </c>
      <c r="U127" s="33" t="s">
        <v>197</v>
      </c>
      <c r="V127" s="33" t="s">
        <v>197</v>
      </c>
      <c r="W127" s="33" t="s">
        <v>197</v>
      </c>
      <c r="X127" s="33" t="s">
        <v>197</v>
      </c>
      <c r="Y127" s="33" t="s">
        <v>197</v>
      </c>
      <c r="Z127" s="33" t="s">
        <v>197</v>
      </c>
      <c r="AA127" s="33" t="s">
        <v>197</v>
      </c>
      <c r="AB127" s="33" t="s">
        <v>197</v>
      </c>
      <c r="AC127" s="33" t="s">
        <v>197</v>
      </c>
      <c r="AD127" s="33" t="s">
        <v>197</v>
      </c>
      <c r="AE127" s="33" t="s">
        <v>197</v>
      </c>
      <c r="AF127" s="33" t="s">
        <v>197</v>
      </c>
      <c r="AG127" s="33" t="s">
        <v>197</v>
      </c>
      <c r="AH127" s="33" t="s">
        <v>197</v>
      </c>
    </row>
    <row r="128" spans="1:34" ht="56.25">
      <c r="A128" s="31" t="s">
        <v>283</v>
      </c>
      <c r="B128" s="32" t="s">
        <v>284</v>
      </c>
      <c r="C128" s="33" t="s">
        <v>178</v>
      </c>
      <c r="D128" s="33" t="s">
        <v>197</v>
      </c>
      <c r="E128" s="33" t="s">
        <v>197</v>
      </c>
      <c r="F128" s="33" t="s">
        <v>197</v>
      </c>
      <c r="G128" s="33" t="s">
        <v>197</v>
      </c>
      <c r="H128" s="33" t="s">
        <v>197</v>
      </c>
      <c r="I128" s="33" t="s">
        <v>197</v>
      </c>
      <c r="J128" s="33" t="s">
        <v>197</v>
      </c>
      <c r="K128" s="33" t="s">
        <v>197</v>
      </c>
      <c r="L128" s="33" t="s">
        <v>197</v>
      </c>
      <c r="M128" s="33" t="s">
        <v>197</v>
      </c>
      <c r="N128" s="33" t="s">
        <v>197</v>
      </c>
      <c r="O128" s="33" t="s">
        <v>197</v>
      </c>
      <c r="P128" s="33" t="s">
        <v>197</v>
      </c>
      <c r="Q128" s="33" t="s">
        <v>197</v>
      </c>
      <c r="R128" s="33" t="s">
        <v>197</v>
      </c>
      <c r="S128" s="33" t="s">
        <v>197</v>
      </c>
      <c r="T128" s="33" t="s">
        <v>197</v>
      </c>
      <c r="U128" s="33" t="s">
        <v>197</v>
      </c>
      <c r="V128" s="33" t="s">
        <v>197</v>
      </c>
      <c r="W128" s="33" t="s">
        <v>197</v>
      </c>
      <c r="X128" s="33" t="s">
        <v>197</v>
      </c>
      <c r="Y128" s="33" t="s">
        <v>197</v>
      </c>
      <c r="Z128" s="33" t="s">
        <v>197</v>
      </c>
      <c r="AA128" s="33" t="s">
        <v>197</v>
      </c>
      <c r="AB128" s="33" t="s">
        <v>197</v>
      </c>
      <c r="AC128" s="33" t="s">
        <v>197</v>
      </c>
      <c r="AD128" s="33" t="s">
        <v>197</v>
      </c>
      <c r="AE128" s="33" t="s">
        <v>197</v>
      </c>
      <c r="AF128" s="33" t="s">
        <v>197</v>
      </c>
      <c r="AG128" s="33" t="s">
        <v>197</v>
      </c>
      <c r="AH128" s="33" t="s">
        <v>197</v>
      </c>
    </row>
    <row r="129" spans="1:34" ht="18.75" hidden="1">
      <c r="A129" s="31" t="s">
        <v>283</v>
      </c>
      <c r="B129" s="40" t="s">
        <v>204</v>
      </c>
      <c r="C129" s="33"/>
      <c r="D129" s="33" t="s">
        <v>197</v>
      </c>
      <c r="E129" s="33" t="s">
        <v>197</v>
      </c>
      <c r="F129" s="33" t="s">
        <v>197</v>
      </c>
      <c r="G129" s="33" t="s">
        <v>197</v>
      </c>
      <c r="H129" s="33" t="s">
        <v>197</v>
      </c>
      <c r="I129" s="33" t="s">
        <v>197</v>
      </c>
      <c r="J129" s="33" t="s">
        <v>197</v>
      </c>
      <c r="K129" s="33" t="s">
        <v>197</v>
      </c>
      <c r="L129" s="33" t="s">
        <v>197</v>
      </c>
      <c r="M129" s="33" t="s">
        <v>197</v>
      </c>
      <c r="N129" s="33" t="s">
        <v>197</v>
      </c>
      <c r="O129" s="33" t="s">
        <v>197</v>
      </c>
      <c r="P129" s="33" t="s">
        <v>197</v>
      </c>
      <c r="Q129" s="33" t="s">
        <v>197</v>
      </c>
      <c r="R129" s="33" t="s">
        <v>197</v>
      </c>
      <c r="S129" s="33" t="s">
        <v>197</v>
      </c>
      <c r="T129" s="33" t="s">
        <v>197</v>
      </c>
      <c r="U129" s="33" t="s">
        <v>197</v>
      </c>
      <c r="V129" s="33" t="s">
        <v>197</v>
      </c>
      <c r="W129" s="33" t="s">
        <v>197</v>
      </c>
      <c r="X129" s="33" t="s">
        <v>197</v>
      </c>
      <c r="Y129" s="33" t="s">
        <v>197</v>
      </c>
      <c r="Z129" s="33" t="s">
        <v>197</v>
      </c>
      <c r="AA129" s="33" t="s">
        <v>197</v>
      </c>
      <c r="AB129" s="33" t="s">
        <v>197</v>
      </c>
      <c r="AC129" s="33" t="s">
        <v>197</v>
      </c>
      <c r="AD129" s="33" t="s">
        <v>197</v>
      </c>
      <c r="AE129" s="33" t="s">
        <v>197</v>
      </c>
      <c r="AF129" s="33" t="s">
        <v>197</v>
      </c>
      <c r="AG129" s="33" t="s">
        <v>197</v>
      </c>
      <c r="AH129" s="33" t="s">
        <v>197</v>
      </c>
    </row>
    <row r="130" spans="1:34" ht="18.75" hidden="1">
      <c r="A130" s="31" t="s">
        <v>283</v>
      </c>
      <c r="B130" s="40" t="s">
        <v>204</v>
      </c>
      <c r="C130" s="33"/>
      <c r="D130" s="33" t="s">
        <v>197</v>
      </c>
      <c r="E130" s="33" t="s">
        <v>197</v>
      </c>
      <c r="F130" s="33" t="s">
        <v>197</v>
      </c>
      <c r="G130" s="33" t="s">
        <v>197</v>
      </c>
      <c r="H130" s="33" t="s">
        <v>197</v>
      </c>
      <c r="I130" s="33" t="s">
        <v>197</v>
      </c>
      <c r="J130" s="33" t="s">
        <v>197</v>
      </c>
      <c r="K130" s="33" t="s">
        <v>197</v>
      </c>
      <c r="L130" s="33" t="s">
        <v>197</v>
      </c>
      <c r="M130" s="33" t="s">
        <v>197</v>
      </c>
      <c r="N130" s="33" t="s">
        <v>197</v>
      </c>
      <c r="O130" s="33" t="s">
        <v>197</v>
      </c>
      <c r="P130" s="33" t="s">
        <v>197</v>
      </c>
      <c r="Q130" s="33" t="s">
        <v>197</v>
      </c>
      <c r="R130" s="33" t="s">
        <v>197</v>
      </c>
      <c r="S130" s="33" t="s">
        <v>197</v>
      </c>
      <c r="T130" s="33" t="s">
        <v>197</v>
      </c>
      <c r="U130" s="33" t="s">
        <v>197</v>
      </c>
      <c r="V130" s="33" t="s">
        <v>197</v>
      </c>
      <c r="W130" s="33" t="s">
        <v>197</v>
      </c>
      <c r="X130" s="33" t="s">
        <v>197</v>
      </c>
      <c r="Y130" s="33" t="s">
        <v>197</v>
      </c>
      <c r="Z130" s="33" t="s">
        <v>197</v>
      </c>
      <c r="AA130" s="33" t="s">
        <v>197</v>
      </c>
      <c r="AB130" s="33" t="s">
        <v>197</v>
      </c>
      <c r="AC130" s="33" t="s">
        <v>197</v>
      </c>
      <c r="AD130" s="33" t="s">
        <v>197</v>
      </c>
      <c r="AE130" s="33" t="s">
        <v>197</v>
      </c>
      <c r="AF130" s="33" t="s">
        <v>197</v>
      </c>
      <c r="AG130" s="33" t="s">
        <v>197</v>
      </c>
      <c r="AH130" s="33" t="s">
        <v>197</v>
      </c>
    </row>
    <row r="131" spans="1:34" ht="18.75" hidden="1">
      <c r="A131" s="31" t="s">
        <v>205</v>
      </c>
      <c r="B131" s="32" t="s">
        <v>205</v>
      </c>
      <c r="C131" s="33"/>
      <c r="D131" s="33" t="s">
        <v>197</v>
      </c>
      <c r="E131" s="33" t="s">
        <v>197</v>
      </c>
      <c r="F131" s="33" t="s">
        <v>197</v>
      </c>
      <c r="G131" s="33" t="s">
        <v>197</v>
      </c>
      <c r="H131" s="33" t="s">
        <v>197</v>
      </c>
      <c r="I131" s="33" t="s">
        <v>197</v>
      </c>
      <c r="J131" s="33" t="s">
        <v>197</v>
      </c>
      <c r="K131" s="33" t="s">
        <v>197</v>
      </c>
      <c r="L131" s="33" t="s">
        <v>197</v>
      </c>
      <c r="M131" s="33" t="s">
        <v>197</v>
      </c>
      <c r="N131" s="33" t="s">
        <v>197</v>
      </c>
      <c r="O131" s="33" t="s">
        <v>197</v>
      </c>
      <c r="P131" s="33" t="s">
        <v>197</v>
      </c>
      <c r="Q131" s="33" t="s">
        <v>197</v>
      </c>
      <c r="R131" s="33" t="s">
        <v>197</v>
      </c>
      <c r="S131" s="33" t="s">
        <v>197</v>
      </c>
      <c r="T131" s="33" t="s">
        <v>197</v>
      </c>
      <c r="U131" s="33" t="s">
        <v>197</v>
      </c>
      <c r="V131" s="33" t="s">
        <v>197</v>
      </c>
      <c r="W131" s="33" t="s">
        <v>197</v>
      </c>
      <c r="X131" s="33" t="s">
        <v>197</v>
      </c>
      <c r="Y131" s="33" t="s">
        <v>197</v>
      </c>
      <c r="Z131" s="33" t="s">
        <v>197</v>
      </c>
      <c r="AA131" s="33" t="s">
        <v>197</v>
      </c>
      <c r="AB131" s="33" t="s">
        <v>197</v>
      </c>
      <c r="AC131" s="33" t="s">
        <v>197</v>
      </c>
      <c r="AD131" s="33" t="s">
        <v>197</v>
      </c>
      <c r="AE131" s="33" t="s">
        <v>197</v>
      </c>
      <c r="AF131" s="33" t="s">
        <v>197</v>
      </c>
      <c r="AG131" s="33" t="s">
        <v>197</v>
      </c>
      <c r="AH131" s="33" t="s">
        <v>197</v>
      </c>
    </row>
    <row r="132" spans="1:34" ht="75">
      <c r="A132" s="23" t="s">
        <v>285</v>
      </c>
      <c r="B132" s="24" t="s">
        <v>286</v>
      </c>
      <c r="C132" s="25" t="s">
        <v>178</v>
      </c>
      <c r="D132" s="25" t="s">
        <v>197</v>
      </c>
      <c r="E132" s="25" t="s">
        <v>197</v>
      </c>
      <c r="F132" s="25" t="s">
        <v>197</v>
      </c>
      <c r="G132" s="25" t="s">
        <v>197</v>
      </c>
      <c r="H132" s="25" t="s">
        <v>197</v>
      </c>
      <c r="I132" s="25" t="s">
        <v>197</v>
      </c>
      <c r="J132" s="25" t="s">
        <v>197</v>
      </c>
      <c r="K132" s="25" t="s">
        <v>197</v>
      </c>
      <c r="L132" s="25" t="s">
        <v>197</v>
      </c>
      <c r="M132" s="25" t="s">
        <v>197</v>
      </c>
      <c r="N132" s="25" t="s">
        <v>197</v>
      </c>
      <c r="O132" s="25" t="s">
        <v>197</v>
      </c>
      <c r="P132" s="25" t="s">
        <v>197</v>
      </c>
      <c r="Q132" s="25" t="s">
        <v>197</v>
      </c>
      <c r="R132" s="25" t="s">
        <v>197</v>
      </c>
      <c r="S132" s="25" t="s">
        <v>197</v>
      </c>
      <c r="T132" s="25" t="s">
        <v>197</v>
      </c>
      <c r="U132" s="25" t="s">
        <v>197</v>
      </c>
      <c r="V132" s="25" t="s">
        <v>197</v>
      </c>
      <c r="W132" s="25" t="s">
        <v>197</v>
      </c>
      <c r="X132" s="25" t="s">
        <v>197</v>
      </c>
      <c r="Y132" s="25" t="s">
        <v>197</v>
      </c>
      <c r="Z132" s="25" t="s">
        <v>197</v>
      </c>
      <c r="AA132" s="25" t="s">
        <v>197</v>
      </c>
      <c r="AB132" s="25" t="s">
        <v>197</v>
      </c>
      <c r="AC132" s="25" t="s">
        <v>197</v>
      </c>
      <c r="AD132" s="25" t="s">
        <v>197</v>
      </c>
      <c r="AE132" s="25" t="s">
        <v>197</v>
      </c>
      <c r="AF132" s="25" t="s">
        <v>197</v>
      </c>
      <c r="AG132" s="25" t="s">
        <v>197</v>
      </c>
      <c r="AH132" s="25" t="s">
        <v>197</v>
      </c>
    </row>
    <row r="133" spans="1:34" ht="75">
      <c r="A133" s="37" t="s">
        <v>287</v>
      </c>
      <c r="B133" s="38" t="s">
        <v>288</v>
      </c>
      <c r="C133" s="39" t="s">
        <v>178</v>
      </c>
      <c r="D133" s="39" t="s">
        <v>197</v>
      </c>
      <c r="E133" s="39" t="s">
        <v>197</v>
      </c>
      <c r="F133" s="39" t="s">
        <v>197</v>
      </c>
      <c r="G133" s="39" t="s">
        <v>197</v>
      </c>
      <c r="H133" s="39" t="s">
        <v>197</v>
      </c>
      <c r="I133" s="39" t="s">
        <v>197</v>
      </c>
      <c r="J133" s="39" t="s">
        <v>197</v>
      </c>
      <c r="K133" s="39" t="s">
        <v>197</v>
      </c>
      <c r="L133" s="39" t="s">
        <v>197</v>
      </c>
      <c r="M133" s="39" t="s">
        <v>197</v>
      </c>
      <c r="N133" s="39" t="s">
        <v>197</v>
      </c>
      <c r="O133" s="39" t="s">
        <v>197</v>
      </c>
      <c r="P133" s="39" t="s">
        <v>197</v>
      </c>
      <c r="Q133" s="39" t="s">
        <v>197</v>
      </c>
      <c r="R133" s="39" t="s">
        <v>197</v>
      </c>
      <c r="S133" s="39" t="s">
        <v>197</v>
      </c>
      <c r="T133" s="39" t="s">
        <v>197</v>
      </c>
      <c r="U133" s="39" t="s">
        <v>197</v>
      </c>
      <c r="V133" s="39" t="s">
        <v>197</v>
      </c>
      <c r="W133" s="39" t="s">
        <v>197</v>
      </c>
      <c r="X133" s="39" t="s">
        <v>197</v>
      </c>
      <c r="Y133" s="39" t="s">
        <v>197</v>
      </c>
      <c r="Z133" s="39" t="s">
        <v>197</v>
      </c>
      <c r="AA133" s="39" t="s">
        <v>197</v>
      </c>
      <c r="AB133" s="39" t="s">
        <v>197</v>
      </c>
      <c r="AC133" s="39" t="s">
        <v>197</v>
      </c>
      <c r="AD133" s="39" t="s">
        <v>197</v>
      </c>
      <c r="AE133" s="39" t="s">
        <v>197</v>
      </c>
      <c r="AF133" s="39" t="s">
        <v>197</v>
      </c>
      <c r="AG133" s="39" t="s">
        <v>197</v>
      </c>
      <c r="AH133" s="39" t="s">
        <v>197</v>
      </c>
    </row>
    <row r="134" spans="1:34" ht="18.75" hidden="1">
      <c r="A134" s="31" t="s">
        <v>287</v>
      </c>
      <c r="B134" s="40" t="s">
        <v>204</v>
      </c>
      <c r="C134" s="33"/>
      <c r="D134" s="33" t="s">
        <v>197</v>
      </c>
      <c r="E134" s="33" t="s">
        <v>197</v>
      </c>
      <c r="F134" s="33" t="s">
        <v>197</v>
      </c>
      <c r="G134" s="33" t="s">
        <v>197</v>
      </c>
      <c r="H134" s="33" t="s">
        <v>197</v>
      </c>
      <c r="I134" s="33" t="s">
        <v>197</v>
      </c>
      <c r="J134" s="33" t="s">
        <v>197</v>
      </c>
      <c r="K134" s="33" t="s">
        <v>197</v>
      </c>
      <c r="L134" s="33" t="s">
        <v>197</v>
      </c>
      <c r="M134" s="33" t="s">
        <v>197</v>
      </c>
      <c r="N134" s="33" t="s">
        <v>197</v>
      </c>
      <c r="O134" s="33" t="s">
        <v>197</v>
      </c>
      <c r="P134" s="33" t="s">
        <v>197</v>
      </c>
      <c r="Q134" s="33" t="s">
        <v>197</v>
      </c>
      <c r="R134" s="33" t="s">
        <v>197</v>
      </c>
      <c r="S134" s="33" t="s">
        <v>197</v>
      </c>
      <c r="T134" s="33" t="s">
        <v>197</v>
      </c>
      <c r="U134" s="33" t="s">
        <v>197</v>
      </c>
      <c r="V134" s="33" t="s">
        <v>197</v>
      </c>
      <c r="W134" s="33" t="s">
        <v>197</v>
      </c>
      <c r="X134" s="33" t="s">
        <v>197</v>
      </c>
      <c r="Y134" s="33" t="s">
        <v>197</v>
      </c>
      <c r="Z134" s="33" t="s">
        <v>197</v>
      </c>
      <c r="AA134" s="33" t="s">
        <v>197</v>
      </c>
      <c r="AB134" s="33" t="s">
        <v>197</v>
      </c>
      <c r="AC134" s="33" t="s">
        <v>197</v>
      </c>
      <c r="AD134" s="33" t="s">
        <v>197</v>
      </c>
      <c r="AE134" s="33" t="s">
        <v>197</v>
      </c>
      <c r="AF134" s="33" t="s">
        <v>197</v>
      </c>
      <c r="AG134" s="33" t="s">
        <v>197</v>
      </c>
      <c r="AH134" s="33" t="s">
        <v>197</v>
      </c>
    </row>
    <row r="135" spans="1:34" ht="18.75" hidden="1">
      <c r="A135" s="31" t="s">
        <v>287</v>
      </c>
      <c r="B135" s="40" t="s">
        <v>204</v>
      </c>
      <c r="C135" s="33"/>
      <c r="D135" s="33" t="s">
        <v>197</v>
      </c>
      <c r="E135" s="33" t="s">
        <v>197</v>
      </c>
      <c r="F135" s="33" t="s">
        <v>197</v>
      </c>
      <c r="G135" s="33" t="s">
        <v>197</v>
      </c>
      <c r="H135" s="33" t="s">
        <v>197</v>
      </c>
      <c r="I135" s="33" t="s">
        <v>197</v>
      </c>
      <c r="J135" s="33" t="s">
        <v>197</v>
      </c>
      <c r="K135" s="33" t="s">
        <v>197</v>
      </c>
      <c r="L135" s="33" t="s">
        <v>197</v>
      </c>
      <c r="M135" s="33" t="s">
        <v>197</v>
      </c>
      <c r="N135" s="33" t="s">
        <v>197</v>
      </c>
      <c r="O135" s="33" t="s">
        <v>197</v>
      </c>
      <c r="P135" s="33" t="s">
        <v>197</v>
      </c>
      <c r="Q135" s="33" t="s">
        <v>197</v>
      </c>
      <c r="R135" s="33" t="s">
        <v>197</v>
      </c>
      <c r="S135" s="33" t="s">
        <v>197</v>
      </c>
      <c r="T135" s="33" t="s">
        <v>197</v>
      </c>
      <c r="U135" s="33" t="s">
        <v>197</v>
      </c>
      <c r="V135" s="33" t="s">
        <v>197</v>
      </c>
      <c r="W135" s="33" t="s">
        <v>197</v>
      </c>
      <c r="X135" s="33" t="s">
        <v>197</v>
      </c>
      <c r="Y135" s="33" t="s">
        <v>197</v>
      </c>
      <c r="Z135" s="33" t="s">
        <v>197</v>
      </c>
      <c r="AA135" s="33" t="s">
        <v>197</v>
      </c>
      <c r="AB135" s="33" t="s">
        <v>197</v>
      </c>
      <c r="AC135" s="33" t="s">
        <v>197</v>
      </c>
      <c r="AD135" s="33" t="s">
        <v>197</v>
      </c>
      <c r="AE135" s="33" t="s">
        <v>197</v>
      </c>
      <c r="AF135" s="33" t="s">
        <v>197</v>
      </c>
      <c r="AG135" s="33" t="s">
        <v>197</v>
      </c>
      <c r="AH135" s="33" t="s">
        <v>197</v>
      </c>
    </row>
    <row r="136" spans="1:34" ht="18.75" hidden="1">
      <c r="A136" s="31" t="s">
        <v>205</v>
      </c>
      <c r="B136" s="45" t="s">
        <v>205</v>
      </c>
      <c r="C136" s="33"/>
      <c r="D136" s="33" t="s">
        <v>197</v>
      </c>
      <c r="E136" s="33" t="s">
        <v>197</v>
      </c>
      <c r="F136" s="33" t="s">
        <v>197</v>
      </c>
      <c r="G136" s="33" t="s">
        <v>197</v>
      </c>
      <c r="H136" s="33" t="s">
        <v>197</v>
      </c>
      <c r="I136" s="33" t="s">
        <v>197</v>
      </c>
      <c r="J136" s="33" t="s">
        <v>197</v>
      </c>
      <c r="K136" s="33" t="s">
        <v>197</v>
      </c>
      <c r="L136" s="33" t="s">
        <v>197</v>
      </c>
      <c r="M136" s="33" t="s">
        <v>197</v>
      </c>
      <c r="N136" s="33" t="s">
        <v>197</v>
      </c>
      <c r="O136" s="33" t="s">
        <v>197</v>
      </c>
      <c r="P136" s="33" t="s">
        <v>197</v>
      </c>
      <c r="Q136" s="33" t="s">
        <v>197</v>
      </c>
      <c r="R136" s="33" t="s">
        <v>197</v>
      </c>
      <c r="S136" s="33" t="s">
        <v>197</v>
      </c>
      <c r="T136" s="33" t="s">
        <v>197</v>
      </c>
      <c r="U136" s="33" t="s">
        <v>197</v>
      </c>
      <c r="V136" s="33" t="s">
        <v>197</v>
      </c>
      <c r="W136" s="33" t="s">
        <v>197</v>
      </c>
      <c r="X136" s="33" t="s">
        <v>197</v>
      </c>
      <c r="Y136" s="33" t="s">
        <v>197</v>
      </c>
      <c r="Z136" s="33" t="s">
        <v>197</v>
      </c>
      <c r="AA136" s="33" t="s">
        <v>197</v>
      </c>
      <c r="AB136" s="33" t="s">
        <v>197</v>
      </c>
      <c r="AC136" s="33" t="s">
        <v>197</v>
      </c>
      <c r="AD136" s="33" t="s">
        <v>197</v>
      </c>
      <c r="AE136" s="33" t="s">
        <v>197</v>
      </c>
      <c r="AF136" s="33" t="s">
        <v>197</v>
      </c>
      <c r="AG136" s="33" t="s">
        <v>197</v>
      </c>
      <c r="AH136" s="33" t="s">
        <v>197</v>
      </c>
    </row>
    <row r="137" spans="1:34" ht="56.25">
      <c r="A137" s="37" t="s">
        <v>289</v>
      </c>
      <c r="B137" s="38" t="s">
        <v>290</v>
      </c>
      <c r="C137" s="39" t="s">
        <v>178</v>
      </c>
      <c r="D137" s="39" t="s">
        <v>197</v>
      </c>
      <c r="E137" s="39" t="s">
        <v>197</v>
      </c>
      <c r="F137" s="39" t="s">
        <v>197</v>
      </c>
      <c r="G137" s="39" t="s">
        <v>197</v>
      </c>
      <c r="H137" s="39" t="s">
        <v>197</v>
      </c>
      <c r="I137" s="39" t="s">
        <v>197</v>
      </c>
      <c r="J137" s="39" t="s">
        <v>197</v>
      </c>
      <c r="K137" s="39" t="s">
        <v>197</v>
      </c>
      <c r="L137" s="39" t="s">
        <v>197</v>
      </c>
      <c r="M137" s="39" t="s">
        <v>197</v>
      </c>
      <c r="N137" s="39" t="s">
        <v>197</v>
      </c>
      <c r="O137" s="39" t="s">
        <v>197</v>
      </c>
      <c r="P137" s="39" t="s">
        <v>197</v>
      </c>
      <c r="Q137" s="39" t="s">
        <v>197</v>
      </c>
      <c r="R137" s="39" t="s">
        <v>197</v>
      </c>
      <c r="S137" s="39" t="s">
        <v>197</v>
      </c>
      <c r="T137" s="39" t="s">
        <v>197</v>
      </c>
      <c r="U137" s="39" t="s">
        <v>197</v>
      </c>
      <c r="V137" s="39" t="s">
        <v>197</v>
      </c>
      <c r="W137" s="39" t="s">
        <v>197</v>
      </c>
      <c r="X137" s="39" t="s">
        <v>197</v>
      </c>
      <c r="Y137" s="39" t="s">
        <v>197</v>
      </c>
      <c r="Z137" s="39" t="s">
        <v>197</v>
      </c>
      <c r="AA137" s="39" t="s">
        <v>197</v>
      </c>
      <c r="AB137" s="39" t="s">
        <v>197</v>
      </c>
      <c r="AC137" s="39" t="s">
        <v>197</v>
      </c>
      <c r="AD137" s="39" t="s">
        <v>197</v>
      </c>
      <c r="AE137" s="39" t="s">
        <v>197</v>
      </c>
      <c r="AF137" s="39" t="s">
        <v>197</v>
      </c>
      <c r="AG137" s="39" t="s">
        <v>197</v>
      </c>
      <c r="AH137" s="39" t="s">
        <v>197</v>
      </c>
    </row>
    <row r="138" spans="1:34" ht="150">
      <c r="A138" s="31" t="s">
        <v>289</v>
      </c>
      <c r="B138" s="40" t="s">
        <v>291</v>
      </c>
      <c r="C138" s="33" t="s">
        <v>292</v>
      </c>
      <c r="D138" s="33" t="s">
        <v>197</v>
      </c>
      <c r="E138" s="33" t="s">
        <v>197</v>
      </c>
      <c r="F138" s="33" t="s">
        <v>197</v>
      </c>
      <c r="G138" s="33" t="s">
        <v>197</v>
      </c>
      <c r="H138" s="33" t="s">
        <v>197</v>
      </c>
      <c r="I138" s="33" t="s">
        <v>197</v>
      </c>
      <c r="J138" s="33" t="s">
        <v>197</v>
      </c>
      <c r="K138" s="33" t="s">
        <v>197</v>
      </c>
      <c r="L138" s="33" t="s">
        <v>197</v>
      </c>
      <c r="M138" s="33" t="s">
        <v>197</v>
      </c>
      <c r="N138" s="33" t="s">
        <v>197</v>
      </c>
      <c r="O138" s="33" t="s">
        <v>197</v>
      </c>
      <c r="P138" s="33" t="s">
        <v>197</v>
      </c>
      <c r="Q138" s="33" t="s">
        <v>197</v>
      </c>
      <c r="R138" s="33" t="s">
        <v>197</v>
      </c>
      <c r="S138" s="33" t="s">
        <v>197</v>
      </c>
      <c r="T138" s="33" t="s">
        <v>197</v>
      </c>
      <c r="U138" s="33" t="s">
        <v>197</v>
      </c>
      <c r="V138" s="33" t="s">
        <v>197</v>
      </c>
      <c r="W138" s="33" t="s">
        <v>197</v>
      </c>
      <c r="X138" s="33" t="s">
        <v>197</v>
      </c>
      <c r="Y138" s="33" t="s">
        <v>197</v>
      </c>
      <c r="Z138" s="33" t="s">
        <v>197</v>
      </c>
      <c r="AA138" s="33" t="s">
        <v>197</v>
      </c>
      <c r="AB138" s="33" t="s">
        <v>197</v>
      </c>
      <c r="AC138" s="33" t="s">
        <v>197</v>
      </c>
      <c r="AD138" s="33" t="s">
        <v>197</v>
      </c>
      <c r="AE138" s="33" t="s">
        <v>197</v>
      </c>
      <c r="AF138" s="33" t="s">
        <v>197</v>
      </c>
      <c r="AG138" s="33" t="s">
        <v>197</v>
      </c>
      <c r="AH138" s="33" t="s">
        <v>197</v>
      </c>
    </row>
    <row r="139" spans="1:34" ht="112.5">
      <c r="A139" s="46" t="s">
        <v>289</v>
      </c>
      <c r="B139" s="40" t="s">
        <v>293</v>
      </c>
      <c r="C139" s="33" t="s">
        <v>294</v>
      </c>
      <c r="D139" s="33" t="s">
        <v>197</v>
      </c>
      <c r="E139" s="33" t="s">
        <v>197</v>
      </c>
      <c r="F139" s="33" t="s">
        <v>197</v>
      </c>
      <c r="G139" s="33" t="s">
        <v>197</v>
      </c>
      <c r="H139" s="33" t="s">
        <v>197</v>
      </c>
      <c r="I139" s="33" t="s">
        <v>197</v>
      </c>
      <c r="J139" s="33" t="s">
        <v>197</v>
      </c>
      <c r="K139" s="33" t="s">
        <v>197</v>
      </c>
      <c r="L139" s="33" t="s">
        <v>197</v>
      </c>
      <c r="M139" s="33" t="s">
        <v>197</v>
      </c>
      <c r="N139" s="33" t="s">
        <v>197</v>
      </c>
      <c r="O139" s="33" t="s">
        <v>197</v>
      </c>
      <c r="P139" s="33" t="s">
        <v>197</v>
      </c>
      <c r="Q139" s="33" t="s">
        <v>197</v>
      </c>
      <c r="R139" s="33" t="s">
        <v>197</v>
      </c>
      <c r="S139" s="33" t="s">
        <v>197</v>
      </c>
      <c r="T139" s="33" t="s">
        <v>197</v>
      </c>
      <c r="U139" s="33" t="s">
        <v>197</v>
      </c>
      <c r="V139" s="33" t="s">
        <v>197</v>
      </c>
      <c r="W139" s="33" t="s">
        <v>197</v>
      </c>
      <c r="X139" s="33" t="s">
        <v>197</v>
      </c>
      <c r="Y139" s="33" t="s">
        <v>197</v>
      </c>
      <c r="Z139" s="33" t="s">
        <v>197</v>
      </c>
      <c r="AA139" s="33" t="s">
        <v>197</v>
      </c>
      <c r="AB139" s="33" t="s">
        <v>197</v>
      </c>
      <c r="AC139" s="33" t="s">
        <v>197</v>
      </c>
      <c r="AD139" s="33" t="s">
        <v>197</v>
      </c>
      <c r="AE139" s="33" t="s">
        <v>197</v>
      </c>
      <c r="AF139" s="33" t="s">
        <v>197</v>
      </c>
      <c r="AG139" s="33" t="s">
        <v>197</v>
      </c>
      <c r="AH139" s="33" t="s">
        <v>197</v>
      </c>
    </row>
    <row r="140" spans="1:34" ht="281.25">
      <c r="A140" s="46" t="s">
        <v>289</v>
      </c>
      <c r="B140" s="40" t="s">
        <v>295</v>
      </c>
      <c r="C140" s="33" t="s">
        <v>296</v>
      </c>
      <c r="D140" s="33" t="s">
        <v>197</v>
      </c>
      <c r="E140" s="33" t="s">
        <v>197</v>
      </c>
      <c r="F140" s="33" t="s">
        <v>197</v>
      </c>
      <c r="G140" s="33" t="s">
        <v>197</v>
      </c>
      <c r="H140" s="33" t="s">
        <v>197</v>
      </c>
      <c r="I140" s="33" t="s">
        <v>197</v>
      </c>
      <c r="J140" s="33" t="s">
        <v>197</v>
      </c>
      <c r="K140" s="33" t="s">
        <v>197</v>
      </c>
      <c r="L140" s="33" t="s">
        <v>197</v>
      </c>
      <c r="M140" s="33" t="s">
        <v>197</v>
      </c>
      <c r="N140" s="33" t="s">
        <v>197</v>
      </c>
      <c r="O140" s="33" t="s">
        <v>197</v>
      </c>
      <c r="P140" s="33" t="s">
        <v>197</v>
      </c>
      <c r="Q140" s="33" t="s">
        <v>197</v>
      </c>
      <c r="R140" s="33" t="s">
        <v>197</v>
      </c>
      <c r="S140" s="33" t="s">
        <v>197</v>
      </c>
      <c r="T140" s="33" t="s">
        <v>197</v>
      </c>
      <c r="U140" s="33" t="s">
        <v>197</v>
      </c>
      <c r="V140" s="33" t="s">
        <v>197</v>
      </c>
      <c r="W140" s="33" t="s">
        <v>197</v>
      </c>
      <c r="X140" s="33" t="s">
        <v>197</v>
      </c>
      <c r="Y140" s="33" t="s">
        <v>197</v>
      </c>
      <c r="Z140" s="33" t="s">
        <v>197</v>
      </c>
      <c r="AA140" s="33" t="s">
        <v>197</v>
      </c>
      <c r="AB140" s="33" t="s">
        <v>197</v>
      </c>
      <c r="AC140" s="33" t="s">
        <v>197</v>
      </c>
      <c r="AD140" s="33" t="s">
        <v>197</v>
      </c>
      <c r="AE140" s="33" t="s">
        <v>197</v>
      </c>
      <c r="AF140" s="33" t="s">
        <v>197</v>
      </c>
      <c r="AG140" s="33" t="s">
        <v>197</v>
      </c>
      <c r="AH140" s="33" t="s">
        <v>197</v>
      </c>
    </row>
    <row r="141" spans="1:34" ht="281.25">
      <c r="A141" s="46" t="s">
        <v>289</v>
      </c>
      <c r="B141" s="40" t="s">
        <v>297</v>
      </c>
      <c r="C141" s="33" t="s">
        <v>298</v>
      </c>
      <c r="D141" s="33" t="s">
        <v>197</v>
      </c>
      <c r="E141" s="33" t="s">
        <v>197</v>
      </c>
      <c r="F141" s="33" t="s">
        <v>197</v>
      </c>
      <c r="G141" s="33" t="s">
        <v>197</v>
      </c>
      <c r="H141" s="33" t="s">
        <v>197</v>
      </c>
      <c r="I141" s="33" t="s">
        <v>197</v>
      </c>
      <c r="J141" s="33" t="s">
        <v>197</v>
      </c>
      <c r="K141" s="33" t="s">
        <v>197</v>
      </c>
      <c r="L141" s="33" t="s">
        <v>197</v>
      </c>
      <c r="M141" s="33" t="s">
        <v>197</v>
      </c>
      <c r="N141" s="33" t="s">
        <v>197</v>
      </c>
      <c r="O141" s="33" t="s">
        <v>197</v>
      </c>
      <c r="P141" s="33" t="s">
        <v>197</v>
      </c>
      <c r="Q141" s="33" t="s">
        <v>197</v>
      </c>
      <c r="R141" s="33" t="s">
        <v>197</v>
      </c>
      <c r="S141" s="33" t="s">
        <v>197</v>
      </c>
      <c r="T141" s="33" t="s">
        <v>197</v>
      </c>
      <c r="U141" s="33" t="s">
        <v>197</v>
      </c>
      <c r="V141" s="33" t="s">
        <v>197</v>
      </c>
      <c r="W141" s="33" t="s">
        <v>197</v>
      </c>
      <c r="X141" s="33" t="s">
        <v>197</v>
      </c>
      <c r="Y141" s="33" t="s">
        <v>197</v>
      </c>
      <c r="Z141" s="33" t="s">
        <v>197</v>
      </c>
      <c r="AA141" s="33" t="s">
        <v>197</v>
      </c>
      <c r="AB141" s="33" t="s">
        <v>197</v>
      </c>
      <c r="AC141" s="33" t="s">
        <v>197</v>
      </c>
      <c r="AD141" s="33" t="s">
        <v>197</v>
      </c>
      <c r="AE141" s="33" t="s">
        <v>197</v>
      </c>
      <c r="AF141" s="33" t="s">
        <v>197</v>
      </c>
      <c r="AG141" s="33" t="s">
        <v>197</v>
      </c>
      <c r="AH141" s="33" t="s">
        <v>197</v>
      </c>
    </row>
    <row r="142" spans="1:34" ht="112.5">
      <c r="A142" s="46" t="s">
        <v>289</v>
      </c>
      <c r="B142" s="40" t="s">
        <v>299</v>
      </c>
      <c r="C142" s="33" t="s">
        <v>300</v>
      </c>
      <c r="D142" s="33" t="s">
        <v>197</v>
      </c>
      <c r="E142" s="33" t="s">
        <v>197</v>
      </c>
      <c r="F142" s="33" t="s">
        <v>197</v>
      </c>
      <c r="G142" s="33" t="s">
        <v>197</v>
      </c>
      <c r="H142" s="33" t="s">
        <v>197</v>
      </c>
      <c r="I142" s="33" t="s">
        <v>197</v>
      </c>
      <c r="J142" s="33" t="s">
        <v>197</v>
      </c>
      <c r="K142" s="33" t="s">
        <v>197</v>
      </c>
      <c r="L142" s="33" t="s">
        <v>197</v>
      </c>
      <c r="M142" s="33" t="s">
        <v>197</v>
      </c>
      <c r="N142" s="33" t="s">
        <v>197</v>
      </c>
      <c r="O142" s="33" t="s">
        <v>197</v>
      </c>
      <c r="P142" s="33" t="s">
        <v>197</v>
      </c>
      <c r="Q142" s="33" t="s">
        <v>197</v>
      </c>
      <c r="R142" s="33" t="s">
        <v>197</v>
      </c>
      <c r="S142" s="33" t="s">
        <v>197</v>
      </c>
      <c r="T142" s="33" t="s">
        <v>197</v>
      </c>
      <c r="U142" s="33" t="s">
        <v>197</v>
      </c>
      <c r="V142" s="33" t="s">
        <v>197</v>
      </c>
      <c r="W142" s="33" t="s">
        <v>197</v>
      </c>
      <c r="X142" s="33" t="s">
        <v>197</v>
      </c>
      <c r="Y142" s="33" t="s">
        <v>197</v>
      </c>
      <c r="Z142" s="33" t="s">
        <v>197</v>
      </c>
      <c r="AA142" s="33" t="s">
        <v>197</v>
      </c>
      <c r="AB142" s="33" t="s">
        <v>197</v>
      </c>
      <c r="AC142" s="33" t="s">
        <v>197</v>
      </c>
      <c r="AD142" s="33" t="s">
        <v>197</v>
      </c>
      <c r="AE142" s="33" t="s">
        <v>197</v>
      </c>
      <c r="AF142" s="33" t="s">
        <v>197</v>
      </c>
      <c r="AG142" s="33" t="s">
        <v>197</v>
      </c>
      <c r="AH142" s="33" t="s">
        <v>197</v>
      </c>
    </row>
    <row r="143" spans="1:34" ht="300">
      <c r="A143" s="46" t="s">
        <v>289</v>
      </c>
      <c r="B143" s="40" t="s">
        <v>301</v>
      </c>
      <c r="C143" s="33" t="s">
        <v>302</v>
      </c>
      <c r="D143" s="33" t="s">
        <v>197</v>
      </c>
      <c r="E143" s="33" t="s">
        <v>197</v>
      </c>
      <c r="F143" s="33" t="s">
        <v>197</v>
      </c>
      <c r="G143" s="33" t="s">
        <v>197</v>
      </c>
      <c r="H143" s="33" t="s">
        <v>197</v>
      </c>
      <c r="I143" s="33" t="s">
        <v>197</v>
      </c>
      <c r="J143" s="33" t="s">
        <v>197</v>
      </c>
      <c r="K143" s="33" t="s">
        <v>197</v>
      </c>
      <c r="L143" s="33" t="s">
        <v>197</v>
      </c>
      <c r="M143" s="33" t="s">
        <v>197</v>
      </c>
      <c r="N143" s="33" t="s">
        <v>197</v>
      </c>
      <c r="O143" s="33" t="s">
        <v>197</v>
      </c>
      <c r="P143" s="33" t="s">
        <v>197</v>
      </c>
      <c r="Q143" s="33" t="s">
        <v>197</v>
      </c>
      <c r="R143" s="33" t="s">
        <v>197</v>
      </c>
      <c r="S143" s="33" t="s">
        <v>197</v>
      </c>
      <c r="T143" s="33" t="s">
        <v>197</v>
      </c>
      <c r="U143" s="33" t="s">
        <v>197</v>
      </c>
      <c r="V143" s="33" t="s">
        <v>197</v>
      </c>
      <c r="W143" s="33" t="s">
        <v>197</v>
      </c>
      <c r="X143" s="33" t="s">
        <v>197</v>
      </c>
      <c r="Y143" s="33" t="s">
        <v>197</v>
      </c>
      <c r="Z143" s="33" t="s">
        <v>197</v>
      </c>
      <c r="AA143" s="33" t="s">
        <v>197</v>
      </c>
      <c r="AB143" s="33" t="s">
        <v>197</v>
      </c>
      <c r="AC143" s="33" t="s">
        <v>197</v>
      </c>
      <c r="AD143" s="33" t="s">
        <v>197</v>
      </c>
      <c r="AE143" s="33" t="s">
        <v>197</v>
      </c>
      <c r="AF143" s="33" t="s">
        <v>197</v>
      </c>
      <c r="AG143" s="33" t="s">
        <v>197</v>
      </c>
      <c r="AH143" s="33" t="s">
        <v>197</v>
      </c>
    </row>
    <row r="144" spans="1:34" ht="56.25">
      <c r="A144" s="31" t="s">
        <v>289</v>
      </c>
      <c r="B144" s="40" t="s">
        <v>303</v>
      </c>
      <c r="C144" s="33" t="s">
        <v>304</v>
      </c>
      <c r="D144" s="33" t="s">
        <v>197</v>
      </c>
      <c r="E144" s="33" t="s">
        <v>197</v>
      </c>
      <c r="F144" s="33" t="s">
        <v>197</v>
      </c>
      <c r="G144" s="33" t="s">
        <v>197</v>
      </c>
      <c r="H144" s="33" t="s">
        <v>197</v>
      </c>
      <c r="I144" s="33" t="s">
        <v>197</v>
      </c>
      <c r="J144" s="33" t="s">
        <v>197</v>
      </c>
      <c r="K144" s="33" t="s">
        <v>197</v>
      </c>
      <c r="L144" s="33" t="s">
        <v>197</v>
      </c>
      <c r="M144" s="33" t="s">
        <v>197</v>
      </c>
      <c r="N144" s="33" t="s">
        <v>197</v>
      </c>
      <c r="O144" s="33" t="s">
        <v>197</v>
      </c>
      <c r="P144" s="33" t="s">
        <v>197</v>
      </c>
      <c r="Q144" s="33" t="s">
        <v>197</v>
      </c>
      <c r="R144" s="33" t="s">
        <v>197</v>
      </c>
      <c r="S144" s="33" t="s">
        <v>197</v>
      </c>
      <c r="T144" s="33" t="s">
        <v>197</v>
      </c>
      <c r="U144" s="33" t="s">
        <v>197</v>
      </c>
      <c r="V144" s="33" t="s">
        <v>197</v>
      </c>
      <c r="W144" s="33" t="s">
        <v>197</v>
      </c>
      <c r="X144" s="33" t="s">
        <v>197</v>
      </c>
      <c r="Y144" s="33" t="s">
        <v>197</v>
      </c>
      <c r="Z144" s="33" t="s">
        <v>197</v>
      </c>
      <c r="AA144" s="33" t="s">
        <v>197</v>
      </c>
      <c r="AB144" s="33" t="s">
        <v>197</v>
      </c>
      <c r="AC144" s="33" t="s">
        <v>197</v>
      </c>
      <c r="AD144" s="33" t="s">
        <v>197</v>
      </c>
      <c r="AE144" s="33" t="s">
        <v>197</v>
      </c>
      <c r="AF144" s="33" t="s">
        <v>197</v>
      </c>
      <c r="AG144" s="33" t="s">
        <v>197</v>
      </c>
      <c r="AH144" s="33" t="s">
        <v>197</v>
      </c>
    </row>
    <row r="145" spans="1:34" ht="93.75">
      <c r="A145" s="31" t="s">
        <v>289</v>
      </c>
      <c r="B145" s="40" t="s">
        <v>305</v>
      </c>
      <c r="C145" s="33" t="s">
        <v>306</v>
      </c>
      <c r="D145" s="33" t="s">
        <v>197</v>
      </c>
      <c r="E145" s="33" t="s">
        <v>197</v>
      </c>
      <c r="F145" s="33" t="s">
        <v>197</v>
      </c>
      <c r="G145" s="33" t="s">
        <v>197</v>
      </c>
      <c r="H145" s="33" t="s">
        <v>197</v>
      </c>
      <c r="I145" s="33" t="s">
        <v>197</v>
      </c>
      <c r="J145" s="33" t="s">
        <v>197</v>
      </c>
      <c r="K145" s="33" t="s">
        <v>197</v>
      </c>
      <c r="L145" s="33" t="s">
        <v>197</v>
      </c>
      <c r="M145" s="33" t="s">
        <v>197</v>
      </c>
      <c r="N145" s="33" t="s">
        <v>197</v>
      </c>
      <c r="O145" s="33" t="s">
        <v>197</v>
      </c>
      <c r="P145" s="33" t="s">
        <v>197</v>
      </c>
      <c r="Q145" s="33" t="s">
        <v>197</v>
      </c>
      <c r="R145" s="33" t="s">
        <v>197</v>
      </c>
      <c r="S145" s="33" t="s">
        <v>197</v>
      </c>
      <c r="T145" s="33" t="s">
        <v>197</v>
      </c>
      <c r="U145" s="33" t="s">
        <v>197</v>
      </c>
      <c r="V145" s="33" t="s">
        <v>197</v>
      </c>
      <c r="W145" s="33" t="s">
        <v>197</v>
      </c>
      <c r="X145" s="33" t="s">
        <v>197</v>
      </c>
      <c r="Y145" s="33" t="s">
        <v>197</v>
      </c>
      <c r="Z145" s="33" t="s">
        <v>197</v>
      </c>
      <c r="AA145" s="33" t="s">
        <v>197</v>
      </c>
      <c r="AB145" s="33" t="s">
        <v>197</v>
      </c>
      <c r="AC145" s="33" t="s">
        <v>197</v>
      </c>
      <c r="AD145" s="33" t="s">
        <v>197</v>
      </c>
      <c r="AE145" s="33" t="s">
        <v>197</v>
      </c>
      <c r="AF145" s="33" t="s">
        <v>197</v>
      </c>
      <c r="AG145" s="33" t="s">
        <v>197</v>
      </c>
      <c r="AH145" s="33" t="s">
        <v>197</v>
      </c>
    </row>
    <row r="146" spans="1:34" ht="75">
      <c r="A146" s="31" t="s">
        <v>289</v>
      </c>
      <c r="B146" s="40" t="s">
        <v>307</v>
      </c>
      <c r="C146" s="33" t="s">
        <v>308</v>
      </c>
      <c r="D146" s="33" t="s">
        <v>197</v>
      </c>
      <c r="E146" s="33" t="s">
        <v>197</v>
      </c>
      <c r="F146" s="33" t="s">
        <v>197</v>
      </c>
      <c r="G146" s="33" t="s">
        <v>197</v>
      </c>
      <c r="H146" s="33" t="s">
        <v>197</v>
      </c>
      <c r="I146" s="33" t="s">
        <v>197</v>
      </c>
      <c r="J146" s="33" t="s">
        <v>197</v>
      </c>
      <c r="K146" s="33" t="s">
        <v>197</v>
      </c>
      <c r="L146" s="33" t="s">
        <v>197</v>
      </c>
      <c r="M146" s="33" t="s">
        <v>197</v>
      </c>
      <c r="N146" s="33" t="s">
        <v>197</v>
      </c>
      <c r="O146" s="33" t="s">
        <v>197</v>
      </c>
      <c r="P146" s="33" t="s">
        <v>197</v>
      </c>
      <c r="Q146" s="33" t="s">
        <v>197</v>
      </c>
      <c r="R146" s="33" t="s">
        <v>197</v>
      </c>
      <c r="S146" s="33" t="s">
        <v>197</v>
      </c>
      <c r="T146" s="33" t="s">
        <v>197</v>
      </c>
      <c r="U146" s="33" t="s">
        <v>197</v>
      </c>
      <c r="V146" s="33" t="s">
        <v>197</v>
      </c>
      <c r="W146" s="33" t="s">
        <v>197</v>
      </c>
      <c r="X146" s="33" t="s">
        <v>197</v>
      </c>
      <c r="Y146" s="33" t="s">
        <v>197</v>
      </c>
      <c r="Z146" s="33" t="s">
        <v>197</v>
      </c>
      <c r="AA146" s="33" t="s">
        <v>197</v>
      </c>
      <c r="AB146" s="33" t="s">
        <v>197</v>
      </c>
      <c r="AC146" s="33" t="s">
        <v>197</v>
      </c>
      <c r="AD146" s="33" t="s">
        <v>197</v>
      </c>
      <c r="AE146" s="33" t="s">
        <v>197</v>
      </c>
      <c r="AF146" s="33" t="s">
        <v>197</v>
      </c>
      <c r="AG146" s="33" t="s">
        <v>197</v>
      </c>
      <c r="AH146" s="33" t="s">
        <v>197</v>
      </c>
    </row>
    <row r="147" spans="1:34" ht="56.25">
      <c r="A147" s="31" t="s">
        <v>289</v>
      </c>
      <c r="B147" s="40" t="s">
        <v>309</v>
      </c>
      <c r="C147" s="33" t="s">
        <v>310</v>
      </c>
      <c r="D147" s="33" t="s">
        <v>197</v>
      </c>
      <c r="E147" s="33" t="s">
        <v>197</v>
      </c>
      <c r="F147" s="33" t="s">
        <v>197</v>
      </c>
      <c r="G147" s="33" t="s">
        <v>197</v>
      </c>
      <c r="H147" s="33" t="s">
        <v>197</v>
      </c>
      <c r="I147" s="33" t="s">
        <v>197</v>
      </c>
      <c r="J147" s="33" t="s">
        <v>197</v>
      </c>
      <c r="K147" s="33" t="s">
        <v>197</v>
      </c>
      <c r="L147" s="33" t="s">
        <v>197</v>
      </c>
      <c r="M147" s="33" t="s">
        <v>197</v>
      </c>
      <c r="N147" s="33" t="s">
        <v>197</v>
      </c>
      <c r="O147" s="33" t="s">
        <v>197</v>
      </c>
      <c r="P147" s="33" t="s">
        <v>197</v>
      </c>
      <c r="Q147" s="33" t="s">
        <v>197</v>
      </c>
      <c r="R147" s="33" t="s">
        <v>197</v>
      </c>
      <c r="S147" s="33" t="s">
        <v>197</v>
      </c>
      <c r="T147" s="33" t="s">
        <v>197</v>
      </c>
      <c r="U147" s="33" t="s">
        <v>197</v>
      </c>
      <c r="V147" s="33" t="s">
        <v>197</v>
      </c>
      <c r="W147" s="33" t="s">
        <v>197</v>
      </c>
      <c r="X147" s="33" t="s">
        <v>197</v>
      </c>
      <c r="Y147" s="33" t="s">
        <v>197</v>
      </c>
      <c r="Z147" s="33" t="s">
        <v>197</v>
      </c>
      <c r="AA147" s="33" t="s">
        <v>197</v>
      </c>
      <c r="AB147" s="33" t="s">
        <v>197</v>
      </c>
      <c r="AC147" s="33" t="s">
        <v>197</v>
      </c>
      <c r="AD147" s="33" t="s">
        <v>197</v>
      </c>
      <c r="AE147" s="33" t="s">
        <v>197</v>
      </c>
      <c r="AF147" s="33" t="s">
        <v>197</v>
      </c>
      <c r="AG147" s="33" t="s">
        <v>197</v>
      </c>
      <c r="AH147" s="33" t="s">
        <v>197</v>
      </c>
    </row>
    <row r="148" spans="1:34" ht="56.25">
      <c r="A148" s="31" t="s">
        <v>289</v>
      </c>
      <c r="B148" s="40" t="s">
        <v>311</v>
      </c>
      <c r="C148" s="33" t="s">
        <v>312</v>
      </c>
      <c r="D148" s="33" t="s">
        <v>197</v>
      </c>
      <c r="E148" s="33" t="s">
        <v>197</v>
      </c>
      <c r="F148" s="33" t="s">
        <v>197</v>
      </c>
      <c r="G148" s="33" t="s">
        <v>197</v>
      </c>
      <c r="H148" s="33" t="s">
        <v>197</v>
      </c>
      <c r="I148" s="33" t="s">
        <v>197</v>
      </c>
      <c r="J148" s="33" t="s">
        <v>197</v>
      </c>
      <c r="K148" s="33" t="s">
        <v>197</v>
      </c>
      <c r="L148" s="33" t="s">
        <v>197</v>
      </c>
      <c r="M148" s="33" t="s">
        <v>197</v>
      </c>
      <c r="N148" s="33" t="s">
        <v>197</v>
      </c>
      <c r="O148" s="33" t="s">
        <v>197</v>
      </c>
      <c r="P148" s="33" t="s">
        <v>197</v>
      </c>
      <c r="Q148" s="33" t="s">
        <v>197</v>
      </c>
      <c r="R148" s="33" t="s">
        <v>197</v>
      </c>
      <c r="S148" s="33" t="s">
        <v>197</v>
      </c>
      <c r="T148" s="33" t="s">
        <v>197</v>
      </c>
      <c r="U148" s="33" t="s">
        <v>197</v>
      </c>
      <c r="V148" s="33" t="s">
        <v>197</v>
      </c>
      <c r="W148" s="33" t="s">
        <v>197</v>
      </c>
      <c r="X148" s="33" t="s">
        <v>197</v>
      </c>
      <c r="Y148" s="33" t="s">
        <v>197</v>
      </c>
      <c r="Z148" s="33" t="s">
        <v>197</v>
      </c>
      <c r="AA148" s="33" t="s">
        <v>197</v>
      </c>
      <c r="AB148" s="33" t="s">
        <v>197</v>
      </c>
      <c r="AC148" s="33" t="s">
        <v>197</v>
      </c>
      <c r="AD148" s="33" t="s">
        <v>197</v>
      </c>
      <c r="AE148" s="33" t="s">
        <v>197</v>
      </c>
      <c r="AF148" s="33" t="s">
        <v>197</v>
      </c>
      <c r="AG148" s="33" t="s">
        <v>197</v>
      </c>
      <c r="AH148" s="33" t="s">
        <v>197</v>
      </c>
    </row>
    <row r="149" spans="1:34" ht="18.75" hidden="1">
      <c r="A149" s="31"/>
      <c r="B149" s="40"/>
      <c r="C149" s="33"/>
      <c r="D149" s="33" t="s">
        <v>197</v>
      </c>
      <c r="E149" s="33" t="s">
        <v>197</v>
      </c>
      <c r="F149" s="33" t="s">
        <v>197</v>
      </c>
      <c r="G149" s="33" t="s">
        <v>197</v>
      </c>
      <c r="H149" s="33" t="s">
        <v>197</v>
      </c>
      <c r="I149" s="33" t="s">
        <v>197</v>
      </c>
      <c r="J149" s="33" t="s">
        <v>197</v>
      </c>
      <c r="K149" s="33" t="s">
        <v>197</v>
      </c>
      <c r="L149" s="33" t="s">
        <v>197</v>
      </c>
      <c r="M149" s="33" t="s">
        <v>197</v>
      </c>
      <c r="N149" s="33" t="s">
        <v>197</v>
      </c>
      <c r="O149" s="33" t="s">
        <v>197</v>
      </c>
      <c r="P149" s="33" t="s">
        <v>197</v>
      </c>
      <c r="Q149" s="33" t="s">
        <v>197</v>
      </c>
      <c r="R149" s="33" t="s">
        <v>197</v>
      </c>
      <c r="S149" s="33" t="s">
        <v>197</v>
      </c>
      <c r="T149" s="33" t="s">
        <v>197</v>
      </c>
      <c r="U149" s="33" t="s">
        <v>197</v>
      </c>
      <c r="V149" s="33" t="s">
        <v>197</v>
      </c>
      <c r="W149" s="33" t="s">
        <v>197</v>
      </c>
      <c r="X149" s="33" t="s">
        <v>197</v>
      </c>
      <c r="Y149" s="33" t="s">
        <v>197</v>
      </c>
      <c r="Z149" s="33" t="s">
        <v>197</v>
      </c>
      <c r="AA149" s="33" t="s">
        <v>197</v>
      </c>
      <c r="AB149" s="33" t="s">
        <v>197</v>
      </c>
      <c r="AC149" s="33" t="s">
        <v>197</v>
      </c>
      <c r="AD149" s="33" t="s">
        <v>197</v>
      </c>
      <c r="AE149" s="33" t="s">
        <v>197</v>
      </c>
      <c r="AF149" s="33" t="s">
        <v>197</v>
      </c>
      <c r="AG149" s="33" t="s">
        <v>197</v>
      </c>
      <c r="AH149" s="33" t="s">
        <v>197</v>
      </c>
    </row>
    <row r="150" spans="1:34" ht="18.75" hidden="1">
      <c r="A150" s="31" t="s">
        <v>205</v>
      </c>
      <c r="B150" s="45" t="s">
        <v>205</v>
      </c>
      <c r="C150" s="33"/>
      <c r="D150" s="33" t="s">
        <v>197</v>
      </c>
      <c r="E150" s="33" t="s">
        <v>197</v>
      </c>
      <c r="F150" s="33" t="s">
        <v>197</v>
      </c>
      <c r="G150" s="33" t="s">
        <v>197</v>
      </c>
      <c r="H150" s="33" t="s">
        <v>197</v>
      </c>
      <c r="I150" s="33" t="s">
        <v>197</v>
      </c>
      <c r="J150" s="33" t="s">
        <v>197</v>
      </c>
      <c r="K150" s="33" t="s">
        <v>197</v>
      </c>
      <c r="L150" s="33" t="s">
        <v>197</v>
      </c>
      <c r="M150" s="33" t="s">
        <v>197</v>
      </c>
      <c r="N150" s="33" t="s">
        <v>197</v>
      </c>
      <c r="O150" s="33" t="s">
        <v>197</v>
      </c>
      <c r="P150" s="33" t="s">
        <v>197</v>
      </c>
      <c r="Q150" s="33" t="s">
        <v>197</v>
      </c>
      <c r="R150" s="33" t="s">
        <v>197</v>
      </c>
      <c r="S150" s="33" t="s">
        <v>197</v>
      </c>
      <c r="T150" s="33" t="s">
        <v>197</v>
      </c>
      <c r="U150" s="33" t="s">
        <v>197</v>
      </c>
      <c r="V150" s="33" t="s">
        <v>197</v>
      </c>
      <c r="W150" s="33" t="s">
        <v>197</v>
      </c>
      <c r="X150" s="33" t="s">
        <v>197</v>
      </c>
      <c r="Y150" s="33" t="s">
        <v>197</v>
      </c>
      <c r="Z150" s="33" t="s">
        <v>197</v>
      </c>
      <c r="AA150" s="33" t="s">
        <v>197</v>
      </c>
      <c r="AB150" s="33" t="s">
        <v>197</v>
      </c>
      <c r="AC150" s="33" t="s">
        <v>197</v>
      </c>
      <c r="AD150" s="33" t="s">
        <v>197</v>
      </c>
      <c r="AE150" s="33" t="s">
        <v>197</v>
      </c>
      <c r="AF150" s="33" t="s">
        <v>197</v>
      </c>
      <c r="AG150" s="33" t="s">
        <v>197</v>
      </c>
      <c r="AH150" s="33" t="s">
        <v>197</v>
      </c>
    </row>
    <row r="151" spans="1:34" ht="37.5">
      <c r="A151" s="23" t="s">
        <v>313</v>
      </c>
      <c r="B151" s="24" t="s">
        <v>314</v>
      </c>
      <c r="C151" s="48" t="s">
        <v>178</v>
      </c>
      <c r="D151" s="48" t="s">
        <v>197</v>
      </c>
      <c r="E151" s="48" t="s">
        <v>197</v>
      </c>
      <c r="F151" s="48" t="s">
        <v>197</v>
      </c>
      <c r="G151" s="48" t="s">
        <v>197</v>
      </c>
      <c r="H151" s="48" t="s">
        <v>197</v>
      </c>
      <c r="I151" s="48" t="s">
        <v>197</v>
      </c>
      <c r="J151" s="48" t="s">
        <v>197</v>
      </c>
      <c r="K151" s="48" t="s">
        <v>197</v>
      </c>
      <c r="L151" s="48" t="s">
        <v>197</v>
      </c>
      <c r="M151" s="48" t="s">
        <v>197</v>
      </c>
      <c r="N151" s="48" t="s">
        <v>197</v>
      </c>
      <c r="O151" s="48" t="s">
        <v>197</v>
      </c>
      <c r="P151" s="48" t="s">
        <v>197</v>
      </c>
      <c r="Q151" s="48" t="s">
        <v>197</v>
      </c>
      <c r="R151" s="48" t="s">
        <v>197</v>
      </c>
      <c r="S151" s="48" t="s">
        <v>197</v>
      </c>
      <c r="T151" s="48" t="s">
        <v>197</v>
      </c>
      <c r="U151" s="48" t="s">
        <v>197</v>
      </c>
      <c r="V151" s="48" t="s">
        <v>197</v>
      </c>
      <c r="W151" s="48" t="s">
        <v>197</v>
      </c>
      <c r="X151" s="48" t="s">
        <v>197</v>
      </c>
      <c r="Y151" s="48" t="s">
        <v>197</v>
      </c>
      <c r="Z151" s="48" t="s">
        <v>197</v>
      </c>
      <c r="AA151" s="48" t="s">
        <v>197</v>
      </c>
      <c r="AB151" s="48" t="s">
        <v>197</v>
      </c>
      <c r="AC151" s="48" t="s">
        <v>197</v>
      </c>
      <c r="AD151" s="48" t="s">
        <v>197</v>
      </c>
      <c r="AE151" s="48" t="s">
        <v>197</v>
      </c>
      <c r="AF151" s="48" t="s">
        <v>197</v>
      </c>
      <c r="AG151" s="48" t="s">
        <v>197</v>
      </c>
      <c r="AH151" s="48" t="s">
        <v>197</v>
      </c>
    </row>
    <row r="152" spans="1:34" ht="18.75" hidden="1">
      <c r="A152" s="31" t="s">
        <v>313</v>
      </c>
      <c r="B152" s="40" t="s">
        <v>204</v>
      </c>
      <c r="C152" s="49"/>
      <c r="D152" s="49" t="s">
        <v>197</v>
      </c>
      <c r="E152" s="49" t="s">
        <v>197</v>
      </c>
      <c r="F152" s="49" t="s">
        <v>197</v>
      </c>
      <c r="G152" s="49" t="s">
        <v>197</v>
      </c>
      <c r="H152" s="49" t="s">
        <v>197</v>
      </c>
      <c r="I152" s="49" t="s">
        <v>197</v>
      </c>
      <c r="J152" s="49" t="s">
        <v>197</v>
      </c>
      <c r="K152" s="49" t="s">
        <v>197</v>
      </c>
      <c r="L152" s="49" t="s">
        <v>197</v>
      </c>
      <c r="M152" s="49" t="s">
        <v>197</v>
      </c>
      <c r="N152" s="49" t="s">
        <v>197</v>
      </c>
      <c r="O152" s="49" t="s">
        <v>197</v>
      </c>
      <c r="P152" s="49" t="s">
        <v>197</v>
      </c>
      <c r="Q152" s="49" t="s">
        <v>197</v>
      </c>
      <c r="R152" s="49" t="s">
        <v>197</v>
      </c>
      <c r="S152" s="49" t="s">
        <v>197</v>
      </c>
      <c r="T152" s="49" t="s">
        <v>197</v>
      </c>
      <c r="U152" s="49" t="s">
        <v>197</v>
      </c>
      <c r="V152" s="49" t="s">
        <v>197</v>
      </c>
      <c r="W152" s="49" t="s">
        <v>197</v>
      </c>
      <c r="X152" s="49" t="s">
        <v>197</v>
      </c>
      <c r="Y152" s="49" t="s">
        <v>197</v>
      </c>
      <c r="Z152" s="49" t="s">
        <v>197</v>
      </c>
      <c r="AA152" s="49" t="s">
        <v>197</v>
      </c>
      <c r="AB152" s="49" t="s">
        <v>197</v>
      </c>
      <c r="AC152" s="49" t="s">
        <v>197</v>
      </c>
      <c r="AD152" s="49" t="s">
        <v>197</v>
      </c>
      <c r="AE152" s="49" t="s">
        <v>197</v>
      </c>
      <c r="AF152" s="49" t="s">
        <v>197</v>
      </c>
      <c r="AG152" s="49" t="s">
        <v>197</v>
      </c>
      <c r="AH152" s="49" t="s">
        <v>197</v>
      </c>
    </row>
    <row r="153" spans="1:34" ht="18.75" hidden="1">
      <c r="A153" s="31" t="s">
        <v>313</v>
      </c>
      <c r="B153" s="40" t="s">
        <v>204</v>
      </c>
      <c r="C153" s="49"/>
      <c r="D153" s="49" t="s">
        <v>197</v>
      </c>
      <c r="E153" s="49" t="s">
        <v>197</v>
      </c>
      <c r="F153" s="49" t="s">
        <v>197</v>
      </c>
      <c r="G153" s="49" t="s">
        <v>197</v>
      </c>
      <c r="H153" s="49" t="s">
        <v>197</v>
      </c>
      <c r="I153" s="49" t="s">
        <v>197</v>
      </c>
      <c r="J153" s="49" t="s">
        <v>197</v>
      </c>
      <c r="K153" s="49" t="s">
        <v>197</v>
      </c>
      <c r="L153" s="49" t="s">
        <v>197</v>
      </c>
      <c r="M153" s="49" t="s">
        <v>197</v>
      </c>
      <c r="N153" s="49" t="s">
        <v>197</v>
      </c>
      <c r="O153" s="49" t="s">
        <v>197</v>
      </c>
      <c r="P153" s="49" t="s">
        <v>197</v>
      </c>
      <c r="Q153" s="49" t="s">
        <v>197</v>
      </c>
      <c r="R153" s="49" t="s">
        <v>197</v>
      </c>
      <c r="S153" s="49" t="s">
        <v>197</v>
      </c>
      <c r="T153" s="49" t="s">
        <v>197</v>
      </c>
      <c r="U153" s="49" t="s">
        <v>197</v>
      </c>
      <c r="V153" s="49" t="s">
        <v>197</v>
      </c>
      <c r="W153" s="49" t="s">
        <v>197</v>
      </c>
      <c r="X153" s="49" t="s">
        <v>197</v>
      </c>
      <c r="Y153" s="49" t="s">
        <v>197</v>
      </c>
      <c r="Z153" s="49" t="s">
        <v>197</v>
      </c>
      <c r="AA153" s="49" t="s">
        <v>197</v>
      </c>
      <c r="AB153" s="49" t="s">
        <v>197</v>
      </c>
      <c r="AC153" s="49" t="s">
        <v>197</v>
      </c>
      <c r="AD153" s="49" t="s">
        <v>197</v>
      </c>
      <c r="AE153" s="49" t="s">
        <v>197</v>
      </c>
      <c r="AF153" s="49" t="s">
        <v>197</v>
      </c>
      <c r="AG153" s="49" t="s">
        <v>197</v>
      </c>
      <c r="AH153" s="49" t="s">
        <v>197</v>
      </c>
    </row>
    <row r="154" spans="1:34" ht="18.75" hidden="1">
      <c r="A154" s="31" t="s">
        <v>205</v>
      </c>
      <c r="B154" s="45" t="s">
        <v>205</v>
      </c>
      <c r="C154" s="49"/>
      <c r="D154" s="49" t="s">
        <v>197</v>
      </c>
      <c r="E154" s="49" t="s">
        <v>197</v>
      </c>
      <c r="F154" s="49" t="s">
        <v>197</v>
      </c>
      <c r="G154" s="49" t="s">
        <v>197</v>
      </c>
      <c r="H154" s="49" t="s">
        <v>197</v>
      </c>
      <c r="I154" s="49" t="s">
        <v>197</v>
      </c>
      <c r="J154" s="49" t="s">
        <v>197</v>
      </c>
      <c r="K154" s="49" t="s">
        <v>197</v>
      </c>
      <c r="L154" s="49" t="s">
        <v>197</v>
      </c>
      <c r="M154" s="49" t="s">
        <v>197</v>
      </c>
      <c r="N154" s="49" t="s">
        <v>197</v>
      </c>
      <c r="O154" s="49" t="s">
        <v>197</v>
      </c>
      <c r="P154" s="49" t="s">
        <v>197</v>
      </c>
      <c r="Q154" s="49" t="s">
        <v>197</v>
      </c>
      <c r="R154" s="49" t="s">
        <v>197</v>
      </c>
      <c r="S154" s="49" t="s">
        <v>197</v>
      </c>
      <c r="T154" s="49" t="s">
        <v>197</v>
      </c>
      <c r="U154" s="49" t="s">
        <v>197</v>
      </c>
      <c r="V154" s="49" t="s">
        <v>197</v>
      </c>
      <c r="W154" s="49" t="s">
        <v>197</v>
      </c>
      <c r="X154" s="49" t="s">
        <v>197</v>
      </c>
      <c r="Y154" s="49" t="s">
        <v>197</v>
      </c>
      <c r="Z154" s="49" t="s">
        <v>197</v>
      </c>
      <c r="AA154" s="49" t="s">
        <v>197</v>
      </c>
      <c r="AB154" s="49" t="s">
        <v>197</v>
      </c>
      <c r="AC154" s="49" t="s">
        <v>197</v>
      </c>
      <c r="AD154" s="49" t="s">
        <v>197</v>
      </c>
      <c r="AE154" s="49" t="s">
        <v>197</v>
      </c>
      <c r="AF154" s="49" t="s">
        <v>197</v>
      </c>
      <c r="AG154" s="49" t="s">
        <v>197</v>
      </c>
      <c r="AH154" s="49" t="s">
        <v>197</v>
      </c>
    </row>
    <row r="155" spans="1:34" ht="56.25">
      <c r="A155" s="23" t="s">
        <v>315</v>
      </c>
      <c r="B155" s="29" t="s">
        <v>316</v>
      </c>
      <c r="C155" s="48" t="s">
        <v>178</v>
      </c>
      <c r="D155" s="48" t="s">
        <v>197</v>
      </c>
      <c r="E155" s="48" t="s">
        <v>197</v>
      </c>
      <c r="F155" s="48" t="s">
        <v>197</v>
      </c>
      <c r="G155" s="48" t="s">
        <v>197</v>
      </c>
      <c r="H155" s="48" t="s">
        <v>197</v>
      </c>
      <c r="I155" s="48" t="s">
        <v>197</v>
      </c>
      <c r="J155" s="48" t="s">
        <v>197</v>
      </c>
      <c r="K155" s="48" t="s">
        <v>197</v>
      </c>
      <c r="L155" s="48" t="s">
        <v>197</v>
      </c>
      <c r="M155" s="48" t="s">
        <v>197</v>
      </c>
      <c r="N155" s="48" t="s">
        <v>197</v>
      </c>
      <c r="O155" s="48" t="s">
        <v>197</v>
      </c>
      <c r="P155" s="48" t="s">
        <v>197</v>
      </c>
      <c r="Q155" s="48" t="s">
        <v>197</v>
      </c>
      <c r="R155" s="48" t="s">
        <v>197</v>
      </c>
      <c r="S155" s="48" t="s">
        <v>197</v>
      </c>
      <c r="T155" s="48" t="s">
        <v>197</v>
      </c>
      <c r="U155" s="48" t="s">
        <v>197</v>
      </c>
      <c r="V155" s="48" t="s">
        <v>197</v>
      </c>
      <c r="W155" s="48" t="s">
        <v>197</v>
      </c>
      <c r="X155" s="48" t="s">
        <v>197</v>
      </c>
      <c r="Y155" s="48" t="s">
        <v>197</v>
      </c>
      <c r="Z155" s="48" t="s">
        <v>197</v>
      </c>
      <c r="AA155" s="48" t="s">
        <v>197</v>
      </c>
      <c r="AB155" s="48" t="s">
        <v>197</v>
      </c>
      <c r="AC155" s="48" t="s">
        <v>197</v>
      </c>
      <c r="AD155" s="48" t="s">
        <v>197</v>
      </c>
      <c r="AE155" s="48" t="s">
        <v>197</v>
      </c>
      <c r="AF155" s="48" t="s">
        <v>197</v>
      </c>
      <c r="AG155" s="48" t="s">
        <v>197</v>
      </c>
      <c r="AH155" s="48" t="s">
        <v>197</v>
      </c>
    </row>
    <row r="156" spans="1:34" ht="18.75" hidden="1">
      <c r="A156" s="31" t="s">
        <v>315</v>
      </c>
      <c r="B156" s="40" t="s">
        <v>204</v>
      </c>
      <c r="C156" s="49"/>
      <c r="D156" s="49" t="s">
        <v>197</v>
      </c>
      <c r="E156" s="49" t="s">
        <v>197</v>
      </c>
      <c r="F156" s="49" t="s">
        <v>197</v>
      </c>
      <c r="G156" s="49" t="s">
        <v>197</v>
      </c>
      <c r="H156" s="49" t="s">
        <v>197</v>
      </c>
      <c r="I156" s="49" t="s">
        <v>197</v>
      </c>
      <c r="J156" s="49" t="s">
        <v>197</v>
      </c>
      <c r="K156" s="49" t="s">
        <v>197</v>
      </c>
      <c r="L156" s="49" t="s">
        <v>197</v>
      </c>
      <c r="M156" s="49" t="s">
        <v>197</v>
      </c>
      <c r="N156" s="49" t="s">
        <v>197</v>
      </c>
      <c r="O156" s="49" t="s">
        <v>197</v>
      </c>
      <c r="P156" s="49" t="s">
        <v>197</v>
      </c>
      <c r="Q156" s="49" t="s">
        <v>197</v>
      </c>
      <c r="R156" s="49" t="s">
        <v>197</v>
      </c>
      <c r="S156" s="49" t="s">
        <v>197</v>
      </c>
      <c r="T156" s="49" t="s">
        <v>197</v>
      </c>
      <c r="U156" s="49" t="s">
        <v>197</v>
      </c>
      <c r="V156" s="49" t="s">
        <v>197</v>
      </c>
      <c r="W156" s="49" t="s">
        <v>197</v>
      </c>
      <c r="X156" s="49" t="s">
        <v>197</v>
      </c>
      <c r="Y156" s="49" t="s">
        <v>197</v>
      </c>
      <c r="Z156" s="49" t="s">
        <v>197</v>
      </c>
      <c r="AA156" s="49" t="s">
        <v>197</v>
      </c>
      <c r="AB156" s="49" t="s">
        <v>197</v>
      </c>
      <c r="AC156" s="49" t="s">
        <v>197</v>
      </c>
      <c r="AD156" s="49" t="s">
        <v>197</v>
      </c>
      <c r="AE156" s="49" t="s">
        <v>197</v>
      </c>
      <c r="AF156" s="49" t="s">
        <v>197</v>
      </c>
      <c r="AG156" s="49" t="s">
        <v>197</v>
      </c>
      <c r="AH156" s="49" t="s">
        <v>197</v>
      </c>
    </row>
    <row r="157" spans="1:34" ht="18.75" hidden="1">
      <c r="A157" s="31" t="s">
        <v>315</v>
      </c>
      <c r="B157" s="40" t="s">
        <v>204</v>
      </c>
      <c r="C157" s="49"/>
      <c r="D157" s="49" t="s">
        <v>197</v>
      </c>
      <c r="E157" s="49" t="s">
        <v>197</v>
      </c>
      <c r="F157" s="49" t="s">
        <v>197</v>
      </c>
      <c r="G157" s="49" t="s">
        <v>197</v>
      </c>
      <c r="H157" s="49" t="s">
        <v>197</v>
      </c>
      <c r="I157" s="49" t="s">
        <v>197</v>
      </c>
      <c r="J157" s="49" t="s">
        <v>197</v>
      </c>
      <c r="K157" s="49" t="s">
        <v>197</v>
      </c>
      <c r="L157" s="49" t="s">
        <v>197</v>
      </c>
      <c r="M157" s="49" t="s">
        <v>197</v>
      </c>
      <c r="N157" s="49" t="s">
        <v>197</v>
      </c>
      <c r="O157" s="49" t="s">
        <v>197</v>
      </c>
      <c r="P157" s="49" t="s">
        <v>197</v>
      </c>
      <c r="Q157" s="49" t="s">
        <v>197</v>
      </c>
      <c r="R157" s="49" t="s">
        <v>197</v>
      </c>
      <c r="S157" s="49" t="s">
        <v>197</v>
      </c>
      <c r="T157" s="49" t="s">
        <v>197</v>
      </c>
      <c r="U157" s="49" t="s">
        <v>197</v>
      </c>
      <c r="V157" s="49" t="s">
        <v>197</v>
      </c>
      <c r="W157" s="49" t="s">
        <v>197</v>
      </c>
      <c r="X157" s="49" t="s">
        <v>197</v>
      </c>
      <c r="Y157" s="49" t="s">
        <v>197</v>
      </c>
      <c r="Z157" s="49" t="s">
        <v>197</v>
      </c>
      <c r="AA157" s="49" t="s">
        <v>197</v>
      </c>
      <c r="AB157" s="49" t="s">
        <v>197</v>
      </c>
      <c r="AC157" s="49" t="s">
        <v>197</v>
      </c>
      <c r="AD157" s="49" t="s">
        <v>197</v>
      </c>
      <c r="AE157" s="49" t="s">
        <v>197</v>
      </c>
      <c r="AF157" s="49" t="s">
        <v>197</v>
      </c>
      <c r="AG157" s="49" t="s">
        <v>197</v>
      </c>
      <c r="AH157" s="49" t="s">
        <v>197</v>
      </c>
    </row>
    <row r="158" spans="1:34" ht="18.75" hidden="1">
      <c r="A158" s="31" t="s">
        <v>205</v>
      </c>
      <c r="B158" s="45" t="s">
        <v>205</v>
      </c>
      <c r="C158" s="49"/>
      <c r="D158" s="49" t="s">
        <v>197</v>
      </c>
      <c r="E158" s="49" t="s">
        <v>197</v>
      </c>
      <c r="F158" s="49" t="s">
        <v>197</v>
      </c>
      <c r="G158" s="49" t="s">
        <v>197</v>
      </c>
      <c r="H158" s="49" t="s">
        <v>197</v>
      </c>
      <c r="I158" s="49" t="s">
        <v>197</v>
      </c>
      <c r="J158" s="49" t="s">
        <v>197</v>
      </c>
      <c r="K158" s="49" t="s">
        <v>197</v>
      </c>
      <c r="L158" s="49" t="s">
        <v>197</v>
      </c>
      <c r="M158" s="49" t="s">
        <v>197</v>
      </c>
      <c r="N158" s="49" t="s">
        <v>197</v>
      </c>
      <c r="O158" s="49" t="s">
        <v>197</v>
      </c>
      <c r="P158" s="49" t="s">
        <v>197</v>
      </c>
      <c r="Q158" s="49" t="s">
        <v>197</v>
      </c>
      <c r="R158" s="49" t="s">
        <v>197</v>
      </c>
      <c r="S158" s="49" t="s">
        <v>197</v>
      </c>
      <c r="T158" s="49" t="s">
        <v>197</v>
      </c>
      <c r="U158" s="49" t="s">
        <v>197</v>
      </c>
      <c r="V158" s="49" t="s">
        <v>197</v>
      </c>
      <c r="W158" s="49" t="s">
        <v>197</v>
      </c>
      <c r="X158" s="49" t="s">
        <v>197</v>
      </c>
      <c r="Y158" s="49" t="s">
        <v>197</v>
      </c>
      <c r="Z158" s="49" t="s">
        <v>197</v>
      </c>
      <c r="AA158" s="49" t="s">
        <v>197</v>
      </c>
      <c r="AB158" s="49" t="s">
        <v>197</v>
      </c>
      <c r="AC158" s="49" t="s">
        <v>197</v>
      </c>
      <c r="AD158" s="49" t="s">
        <v>197</v>
      </c>
      <c r="AE158" s="49" t="s">
        <v>197</v>
      </c>
      <c r="AF158" s="49" t="s">
        <v>197</v>
      </c>
      <c r="AG158" s="49" t="s">
        <v>197</v>
      </c>
      <c r="AH158" s="49" t="s">
        <v>197</v>
      </c>
    </row>
    <row r="159" spans="1:34" ht="37.5">
      <c r="A159" s="23" t="s">
        <v>317</v>
      </c>
      <c r="B159" s="29" t="s">
        <v>318</v>
      </c>
      <c r="C159" s="48" t="s">
        <v>178</v>
      </c>
      <c r="D159" s="48" t="s">
        <v>197</v>
      </c>
      <c r="E159" s="48" t="s">
        <v>197</v>
      </c>
      <c r="F159" s="48" t="s">
        <v>197</v>
      </c>
      <c r="G159" s="48" t="s">
        <v>197</v>
      </c>
      <c r="H159" s="48" t="s">
        <v>197</v>
      </c>
      <c r="I159" s="48" t="s">
        <v>197</v>
      </c>
      <c r="J159" s="48" t="s">
        <v>197</v>
      </c>
      <c r="K159" s="48" t="s">
        <v>197</v>
      </c>
      <c r="L159" s="48" t="s">
        <v>197</v>
      </c>
      <c r="M159" s="48" t="s">
        <v>197</v>
      </c>
      <c r="N159" s="48" t="s">
        <v>197</v>
      </c>
      <c r="O159" s="48" t="s">
        <v>197</v>
      </c>
      <c r="P159" s="48" t="s">
        <v>197</v>
      </c>
      <c r="Q159" s="48" t="s">
        <v>197</v>
      </c>
      <c r="R159" s="48" t="s">
        <v>197</v>
      </c>
      <c r="S159" s="48" t="s">
        <v>197</v>
      </c>
      <c r="T159" s="48" t="s">
        <v>197</v>
      </c>
      <c r="U159" s="48" t="s">
        <v>197</v>
      </c>
      <c r="V159" s="48" t="s">
        <v>197</v>
      </c>
      <c r="W159" s="48" t="s">
        <v>197</v>
      </c>
      <c r="X159" s="48" t="s">
        <v>197</v>
      </c>
      <c r="Y159" s="48" t="s">
        <v>197</v>
      </c>
      <c r="Z159" s="48" t="s">
        <v>197</v>
      </c>
      <c r="AA159" s="48" t="s">
        <v>197</v>
      </c>
      <c r="AB159" s="48" t="s">
        <v>197</v>
      </c>
      <c r="AC159" s="48" t="s">
        <v>197</v>
      </c>
      <c r="AD159" s="48" t="s">
        <v>197</v>
      </c>
      <c r="AE159" s="48" t="s">
        <v>197</v>
      </c>
      <c r="AF159" s="48" t="s">
        <v>197</v>
      </c>
      <c r="AG159" s="48" t="s">
        <v>197</v>
      </c>
      <c r="AH159" s="48" t="s">
        <v>197</v>
      </c>
    </row>
    <row r="160" spans="1:34" ht="18.75">
      <c r="A160" s="31"/>
      <c r="B160" s="40"/>
      <c r="C160" s="208"/>
      <c r="D160" s="208" t="s">
        <v>197</v>
      </c>
      <c r="E160" s="208" t="s">
        <v>197</v>
      </c>
      <c r="F160" s="208" t="s">
        <v>197</v>
      </c>
      <c r="G160" s="208" t="s">
        <v>197</v>
      </c>
      <c r="H160" s="208" t="s">
        <v>197</v>
      </c>
      <c r="I160" s="208" t="s">
        <v>197</v>
      </c>
      <c r="J160" s="208" t="s">
        <v>197</v>
      </c>
      <c r="K160" s="208" t="s">
        <v>197</v>
      </c>
      <c r="L160" s="208" t="s">
        <v>197</v>
      </c>
      <c r="M160" s="208" t="s">
        <v>197</v>
      </c>
      <c r="N160" s="208" t="s">
        <v>197</v>
      </c>
      <c r="O160" s="208" t="s">
        <v>197</v>
      </c>
      <c r="P160" s="208" t="s">
        <v>197</v>
      </c>
      <c r="Q160" s="208" t="s">
        <v>197</v>
      </c>
      <c r="R160" s="208" t="s">
        <v>197</v>
      </c>
      <c r="S160" s="208" t="s">
        <v>197</v>
      </c>
      <c r="T160" s="208" t="s">
        <v>197</v>
      </c>
      <c r="U160" s="208" t="s">
        <v>197</v>
      </c>
      <c r="V160" s="208" t="s">
        <v>197</v>
      </c>
      <c r="W160" s="208" t="s">
        <v>197</v>
      </c>
      <c r="X160" s="208" t="s">
        <v>197</v>
      </c>
      <c r="Y160" s="208" t="s">
        <v>197</v>
      </c>
      <c r="Z160" s="208" t="s">
        <v>197</v>
      </c>
      <c r="AA160" s="208" t="s">
        <v>197</v>
      </c>
      <c r="AB160" s="208" t="s">
        <v>197</v>
      </c>
      <c r="AC160" s="208" t="s">
        <v>197</v>
      </c>
      <c r="AD160" s="208" t="s">
        <v>197</v>
      </c>
      <c r="AE160" s="208" t="s">
        <v>197</v>
      </c>
      <c r="AF160" s="208" t="s">
        <v>197</v>
      </c>
      <c r="AG160" s="208" t="s">
        <v>197</v>
      </c>
      <c r="AH160" s="208" t="s">
        <v>197</v>
      </c>
    </row>
  </sheetData>
  <mergeCells count="39">
    <mergeCell ref="Y13:Z14"/>
    <mergeCell ref="AF14:AF15"/>
    <mergeCell ref="AA14:AB14"/>
    <mergeCell ref="AC14:AD14"/>
    <mergeCell ref="AH13:AH15"/>
    <mergeCell ref="AF13:AG13"/>
    <mergeCell ref="AA13:AD13"/>
    <mergeCell ref="AE13:AE15"/>
    <mergeCell ref="D14:E14"/>
    <mergeCell ref="F14:F15"/>
    <mergeCell ref="H14:H15"/>
    <mergeCell ref="I14:J14"/>
    <mergeCell ref="K14:K15"/>
    <mergeCell ref="X13:X15"/>
    <mergeCell ref="A4:P4"/>
    <mergeCell ref="A6:P6"/>
    <mergeCell ref="A8:P8"/>
    <mergeCell ref="A9:P9"/>
    <mergeCell ref="A10:P10"/>
    <mergeCell ref="A11:P11"/>
    <mergeCell ref="A12:AH12"/>
    <mergeCell ref="A13:A15"/>
    <mergeCell ref="B13:B15"/>
    <mergeCell ref="C13:C15"/>
    <mergeCell ref="D13:F13"/>
    <mergeCell ref="G13:G15"/>
    <mergeCell ref="AG14:AG15"/>
    <mergeCell ref="L14:L15"/>
    <mergeCell ref="M14:M15"/>
    <mergeCell ref="H13:L13"/>
    <mergeCell ref="M13:P13"/>
    <mergeCell ref="Q13:T13"/>
    <mergeCell ref="U13:U15"/>
    <mergeCell ref="V13:W14"/>
    <mergeCell ref="R14:R15"/>
    <mergeCell ref="S14:T14"/>
    <mergeCell ref="N14:N15"/>
    <mergeCell ref="O14:P14"/>
    <mergeCell ref="Q14:Q15"/>
  </mergeCells>
  <pageMargins left="0.70833333333333304" right="0.70833333333333304" top="0.74861111111111101" bottom="0.74791666666666701" header="0.31527777777777799" footer="0.51180555555555496"/>
  <pageSetup paperSize="8" scale="65" firstPageNumber="0" orientation="landscape" horizontalDpi="300" verticalDpi="300"/>
  <headerFooter>
    <oddHeader>&amp;C&amp;P</oddHeader>
  </headerFooter>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162"/>
  <sheetViews>
    <sheetView zoomScale="65" zoomScaleNormal="65" zoomScalePageLayoutView="55" workbookViewId="0">
      <selection activeCell="A10" sqref="A10:P10"/>
    </sheetView>
  </sheetViews>
  <sheetFormatPr defaultColWidth="9" defaultRowHeight="15.75"/>
  <cols>
    <col min="1" max="1" width="11.375" style="247" customWidth="1"/>
    <col min="2" max="2" width="39.375" style="248" customWidth="1"/>
    <col min="3" max="3" width="11.875" style="248" customWidth="1"/>
    <col min="4" max="4" width="10.125" style="248" customWidth="1"/>
    <col min="5" max="5" width="10.5" style="248" customWidth="1"/>
    <col min="6" max="6" width="10.625" style="248" customWidth="1"/>
    <col min="7" max="7" width="17.875" style="248" customWidth="1"/>
    <col min="8" max="8" width="15.375" style="248" customWidth="1"/>
    <col min="9" max="9" width="18.625" style="248" customWidth="1"/>
    <col min="10" max="10" width="14.5" style="248" customWidth="1"/>
    <col min="11" max="11" width="17.375" style="248" customWidth="1"/>
    <col min="12" max="12" width="15.125" style="248" customWidth="1"/>
    <col min="13" max="13" width="18.5" style="248" customWidth="1"/>
    <col min="14" max="14" width="17" style="248" customWidth="1"/>
    <col min="15" max="15" width="17.625" style="248" customWidth="1"/>
    <col min="16" max="16" width="9" style="248"/>
    <col min="17" max="17" width="17.75" style="223" customWidth="1"/>
    <col min="18" max="18" width="18.375" style="223" customWidth="1"/>
    <col min="19" max="19" width="9.125" style="223" customWidth="1"/>
    <col min="20" max="20" width="9" style="223"/>
    <col min="21" max="21" width="22" style="223" customWidth="1"/>
    <col min="22" max="22" width="22.625" style="223" customWidth="1"/>
    <col min="23" max="23" width="14.875" style="223" customWidth="1"/>
    <col min="24" max="24" width="10.625" style="222" customWidth="1"/>
    <col min="25" max="25" width="9.25" style="222" customWidth="1"/>
    <col min="26" max="26" width="11.125" style="222" customWidth="1"/>
    <col min="27" max="27" width="11.875" style="222" customWidth="1"/>
    <col min="28" max="28" width="15.625" style="222" customWidth="1"/>
    <col min="29" max="30" width="15.875" style="222" customWidth="1"/>
    <col min="31" max="31" width="20.75" style="222" customWidth="1"/>
    <col min="32" max="32" width="18.375" style="222" customWidth="1"/>
    <col min="33" max="33" width="29" style="222" customWidth="1"/>
    <col min="34" max="64" width="9" style="222"/>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1022" max="1022" width="3.875" customWidth="1"/>
    <col min="1023" max="1023" width="16" customWidth="1"/>
    <col min="1024" max="1024" width="16.625" customWidth="1"/>
  </cols>
  <sheetData>
    <row r="1" spans="1:52" ht="18.75">
      <c r="P1" s="249"/>
      <c r="AD1" s="2"/>
    </row>
    <row r="2" spans="1:52" ht="18.75">
      <c r="P2" s="250"/>
      <c r="AD2" s="66"/>
    </row>
    <row r="3" spans="1:52" ht="18.75">
      <c r="P3" s="250"/>
      <c r="AD3" s="66"/>
    </row>
    <row r="4" spans="1:52" ht="18.75">
      <c r="A4" s="448"/>
      <c r="B4" s="448"/>
      <c r="C4" s="448"/>
      <c r="D4" s="448"/>
      <c r="E4" s="448"/>
      <c r="F4" s="448"/>
      <c r="G4" s="448"/>
      <c r="H4" s="448"/>
      <c r="I4" s="448"/>
      <c r="J4" s="448"/>
      <c r="K4" s="448"/>
      <c r="L4" s="448"/>
      <c r="M4" s="448"/>
      <c r="N4" s="448"/>
      <c r="O4" s="448"/>
      <c r="P4" s="448"/>
      <c r="AD4" s="66"/>
    </row>
    <row r="5" spans="1:52" ht="16.5">
      <c r="A5" s="448" t="s">
        <v>886</v>
      </c>
      <c r="B5" s="448"/>
      <c r="C5" s="448"/>
      <c r="D5" s="448"/>
      <c r="E5" s="448"/>
      <c r="F5" s="448"/>
      <c r="G5" s="448"/>
      <c r="H5" s="448"/>
      <c r="I5" s="448"/>
      <c r="J5" s="448"/>
      <c r="K5" s="448"/>
      <c r="L5" s="448"/>
      <c r="M5" s="448"/>
      <c r="N5" s="448"/>
      <c r="O5" s="448"/>
      <c r="P5" s="448"/>
      <c r="Q5" s="156"/>
      <c r="R5" s="156"/>
      <c r="S5" s="156"/>
      <c r="T5" s="156"/>
      <c r="U5" s="156"/>
      <c r="V5" s="156"/>
      <c r="W5" s="156"/>
      <c r="X5" s="156"/>
      <c r="Y5" s="156"/>
      <c r="Z5" s="156"/>
      <c r="AA5" s="156"/>
      <c r="AB5" s="156"/>
      <c r="AC5" s="156"/>
      <c r="AD5" s="156"/>
      <c r="AE5" s="156"/>
      <c r="AF5" s="156"/>
      <c r="AG5" s="156"/>
    </row>
    <row r="6" spans="1:52" ht="16.5">
      <c r="A6" s="237"/>
      <c r="B6" s="237"/>
      <c r="C6" s="237"/>
      <c r="D6" s="237"/>
      <c r="E6" s="237"/>
      <c r="F6" s="237"/>
      <c r="G6" s="237"/>
      <c r="H6" s="237"/>
      <c r="I6" s="237"/>
      <c r="J6" s="237"/>
      <c r="K6" s="237"/>
      <c r="L6" s="237"/>
      <c r="M6" s="237"/>
      <c r="N6" s="237"/>
      <c r="O6" s="237"/>
      <c r="P6" s="237"/>
      <c r="Q6" s="156"/>
      <c r="R6" s="156"/>
      <c r="S6" s="156"/>
      <c r="T6" s="156"/>
      <c r="U6" s="156"/>
      <c r="V6" s="156"/>
      <c r="W6" s="156"/>
      <c r="X6" s="156"/>
      <c r="Y6" s="156"/>
      <c r="Z6" s="156"/>
      <c r="AA6" s="156"/>
      <c r="AB6" s="156"/>
      <c r="AC6" s="156"/>
      <c r="AD6" s="156"/>
      <c r="AE6" s="156"/>
      <c r="AF6" s="156"/>
      <c r="AG6" s="156"/>
    </row>
    <row r="7" spans="1:52">
      <c r="A7" s="440" t="s">
        <v>458</v>
      </c>
      <c r="B7" s="440"/>
      <c r="C7" s="440"/>
      <c r="D7" s="440"/>
      <c r="E7" s="440"/>
      <c r="F7" s="440"/>
      <c r="G7" s="440"/>
      <c r="H7" s="440"/>
      <c r="I7" s="440"/>
      <c r="J7" s="440"/>
      <c r="K7" s="440"/>
      <c r="L7" s="440"/>
      <c r="M7" s="440"/>
      <c r="N7" s="440"/>
      <c r="O7" s="440"/>
      <c r="P7" s="440"/>
      <c r="Q7" s="216"/>
      <c r="R7" s="216"/>
      <c r="S7" s="216"/>
      <c r="T7" s="216"/>
      <c r="U7" s="216"/>
      <c r="V7" s="216"/>
      <c r="W7" s="216"/>
      <c r="X7" s="216"/>
      <c r="Y7" s="216"/>
      <c r="Z7" s="216"/>
      <c r="AA7" s="216"/>
      <c r="AB7" s="216"/>
      <c r="AC7" s="216"/>
      <c r="AD7" s="216"/>
      <c r="AE7" s="216"/>
      <c r="AF7" s="216"/>
      <c r="AG7" s="216"/>
    </row>
    <row r="8" spans="1:52">
      <c r="A8" s="452" t="s">
        <v>6</v>
      </c>
      <c r="B8" s="452"/>
      <c r="C8" s="452"/>
      <c r="D8" s="452"/>
      <c r="E8" s="452"/>
      <c r="F8" s="452"/>
      <c r="G8" s="452"/>
      <c r="H8" s="452"/>
      <c r="I8" s="452"/>
      <c r="J8" s="452"/>
      <c r="K8" s="452"/>
      <c r="L8" s="452"/>
      <c r="M8" s="452"/>
      <c r="N8" s="452"/>
      <c r="O8" s="452"/>
      <c r="P8" s="452"/>
      <c r="Q8" s="134"/>
      <c r="R8" s="134"/>
      <c r="S8" s="134"/>
      <c r="T8" s="134"/>
      <c r="U8" s="134"/>
      <c r="V8" s="134"/>
      <c r="W8" s="134"/>
      <c r="X8" s="134"/>
      <c r="Y8" s="134"/>
      <c r="Z8" s="134"/>
      <c r="AA8" s="134"/>
      <c r="AB8" s="134"/>
      <c r="AC8" s="134"/>
      <c r="AD8" s="134"/>
      <c r="AE8" s="134"/>
      <c r="AF8" s="134"/>
      <c r="AG8" s="134"/>
    </row>
    <row r="9" spans="1:52">
      <c r="A9" s="449"/>
      <c r="B9" s="449"/>
      <c r="C9" s="449"/>
      <c r="D9" s="449"/>
      <c r="E9" s="449"/>
      <c r="F9" s="449"/>
      <c r="G9" s="449"/>
      <c r="H9" s="449"/>
      <c r="I9" s="449"/>
      <c r="J9" s="449"/>
      <c r="K9" s="449"/>
      <c r="L9" s="449"/>
      <c r="M9" s="449"/>
      <c r="N9" s="449"/>
      <c r="O9" s="449"/>
      <c r="P9" s="449"/>
      <c r="Q9" s="238"/>
      <c r="R9" s="238"/>
      <c r="S9" s="238"/>
      <c r="T9" s="238"/>
      <c r="U9" s="238"/>
      <c r="V9" s="238"/>
      <c r="W9" s="238"/>
      <c r="X9" s="238"/>
      <c r="Y9" s="238"/>
      <c r="Z9" s="238"/>
      <c r="AA9" s="238"/>
      <c r="AB9" s="238"/>
      <c r="AC9" s="238"/>
      <c r="AD9" s="238"/>
      <c r="AE9" s="238"/>
      <c r="AF9" s="238"/>
      <c r="AG9" s="238"/>
    </row>
    <row r="10" spans="1:52" ht="18" customHeight="1">
      <c r="A10" s="405" t="s">
        <v>7</v>
      </c>
      <c r="B10" s="405"/>
      <c r="C10" s="405"/>
      <c r="D10" s="405"/>
      <c r="E10" s="405"/>
      <c r="F10" s="405"/>
      <c r="G10" s="405"/>
      <c r="H10" s="405"/>
      <c r="I10" s="405"/>
      <c r="J10" s="405"/>
      <c r="K10" s="405"/>
      <c r="L10" s="405"/>
      <c r="M10" s="405"/>
      <c r="N10" s="405"/>
      <c r="O10" s="405"/>
      <c r="P10" s="405"/>
      <c r="Q10" s="239"/>
      <c r="R10" s="239"/>
      <c r="S10" s="239"/>
      <c r="T10" s="239"/>
      <c r="U10" s="239"/>
      <c r="V10" s="239"/>
      <c r="W10" s="239"/>
      <c r="X10" s="239"/>
      <c r="Y10" s="239"/>
      <c r="Z10" s="239"/>
      <c r="AA10" s="239"/>
      <c r="AB10" s="239"/>
      <c r="AC10" s="239"/>
      <c r="AD10" s="239"/>
      <c r="AE10" s="239"/>
      <c r="AF10" s="239"/>
      <c r="AG10" s="239"/>
    </row>
    <row r="11" spans="1:52" ht="18" customHeight="1">
      <c r="A11" s="182"/>
      <c r="B11" s="182"/>
      <c r="C11" s="182"/>
      <c r="D11" s="182"/>
      <c r="E11" s="182"/>
      <c r="F11" s="182"/>
      <c r="G11" s="182"/>
      <c r="H11" s="182"/>
      <c r="I11" s="182"/>
      <c r="J11" s="182"/>
      <c r="K11" s="182"/>
      <c r="L11" s="182"/>
      <c r="M11" s="182"/>
      <c r="N11" s="182"/>
      <c r="O11" s="182"/>
      <c r="P11" s="182"/>
      <c r="Q11" s="239"/>
      <c r="R11" s="239"/>
      <c r="S11" s="239"/>
      <c r="T11" s="239"/>
      <c r="U11" s="239"/>
      <c r="V11" s="239"/>
      <c r="W11" s="239"/>
      <c r="X11" s="239"/>
      <c r="Y11" s="239"/>
      <c r="Z11" s="239"/>
      <c r="AA11" s="239"/>
      <c r="AB11" s="239"/>
      <c r="AC11" s="239"/>
      <c r="AD11" s="239"/>
      <c r="AE11" s="239"/>
      <c r="AF11" s="239"/>
      <c r="AG11" s="239"/>
    </row>
    <row r="12" spans="1:52" ht="18.75">
      <c r="A12" s="405" t="s">
        <v>8</v>
      </c>
      <c r="B12" s="405"/>
      <c r="C12" s="405"/>
      <c r="D12" s="405"/>
      <c r="E12" s="405"/>
      <c r="F12" s="405"/>
      <c r="G12" s="405"/>
      <c r="H12" s="405"/>
      <c r="I12" s="405"/>
      <c r="J12" s="405"/>
      <c r="K12" s="405"/>
      <c r="L12" s="405"/>
      <c r="M12" s="405"/>
      <c r="N12" s="405"/>
      <c r="O12" s="405"/>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row>
    <row r="13" spans="1:52" ht="16.5" customHeight="1">
      <c r="A13" s="453" t="s">
        <v>887</v>
      </c>
      <c r="B13" s="453"/>
      <c r="C13" s="453"/>
      <c r="D13" s="453"/>
      <c r="E13" s="453"/>
      <c r="F13" s="453"/>
      <c r="G13" s="453"/>
      <c r="H13" s="453"/>
      <c r="I13" s="453"/>
      <c r="J13" s="453"/>
      <c r="K13" s="453"/>
      <c r="L13" s="453"/>
      <c r="M13" s="453"/>
      <c r="N13" s="453"/>
      <c r="O13" s="453"/>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row>
    <row r="14" spans="1:52">
      <c r="A14" s="450"/>
      <c r="B14" s="450"/>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450"/>
      <c r="AA14" s="450"/>
      <c r="AB14" s="450"/>
      <c r="AC14" s="450"/>
      <c r="AD14" s="450"/>
      <c r="AE14" s="450"/>
      <c r="AF14" s="450"/>
      <c r="AG14" s="450"/>
    </row>
    <row r="15" spans="1:52" ht="59.25" customHeight="1">
      <c r="A15" s="454" t="s">
        <v>888</v>
      </c>
      <c r="B15" s="406" t="s">
        <v>889</v>
      </c>
      <c r="C15" s="406" t="s">
        <v>890</v>
      </c>
      <c r="D15" s="406" t="s">
        <v>891</v>
      </c>
      <c r="E15" s="406"/>
      <c r="F15" s="406"/>
      <c r="G15" s="406" t="s">
        <v>892</v>
      </c>
      <c r="H15" s="406">
        <v>2019</v>
      </c>
      <c r="I15" s="406"/>
      <c r="J15" s="406">
        <v>2020</v>
      </c>
      <c r="K15" s="406"/>
      <c r="L15" s="406">
        <v>2021</v>
      </c>
      <c r="M15" s="406"/>
      <c r="N15" s="406">
        <v>2022</v>
      </c>
      <c r="O15" s="406"/>
      <c r="R15" s="248"/>
    </row>
    <row r="16" spans="1:52" ht="78.75">
      <c r="A16" s="454"/>
      <c r="B16" s="406"/>
      <c r="C16" s="406"/>
      <c r="D16" s="253">
        <v>2015</v>
      </c>
      <c r="E16" s="253">
        <v>2016</v>
      </c>
      <c r="F16" s="253">
        <v>2017</v>
      </c>
      <c r="G16" s="406"/>
      <c r="H16" s="252" t="s">
        <v>448</v>
      </c>
      <c r="I16" s="252" t="s">
        <v>447</v>
      </c>
      <c r="J16" s="252" t="s">
        <v>448</v>
      </c>
      <c r="K16" s="252" t="s">
        <v>447</v>
      </c>
      <c r="L16" s="252" t="s">
        <v>448</v>
      </c>
      <c r="M16" s="252" t="s">
        <v>449</v>
      </c>
      <c r="N16" s="252" t="s">
        <v>448</v>
      </c>
      <c r="O16" s="252" t="s">
        <v>449</v>
      </c>
    </row>
    <row r="17" spans="1:15">
      <c r="A17" s="251">
        <v>1</v>
      </c>
      <c r="B17" s="252">
        <v>2</v>
      </c>
      <c r="C17" s="252">
        <v>3</v>
      </c>
      <c r="D17" s="252">
        <v>4</v>
      </c>
      <c r="E17" s="252">
        <v>5</v>
      </c>
      <c r="F17" s="252">
        <v>6</v>
      </c>
      <c r="G17" s="252">
        <v>7</v>
      </c>
      <c r="H17" s="252">
        <v>8</v>
      </c>
      <c r="I17" s="252">
        <v>9</v>
      </c>
      <c r="J17" s="252">
        <v>10</v>
      </c>
      <c r="K17" s="252">
        <v>11</v>
      </c>
      <c r="L17" s="252">
        <v>12</v>
      </c>
      <c r="M17" s="252">
        <v>13</v>
      </c>
      <c r="N17" s="252">
        <v>14</v>
      </c>
      <c r="O17" s="252">
        <v>15</v>
      </c>
    </row>
    <row r="18" spans="1:15" ht="38.25" customHeight="1">
      <c r="A18" s="251" t="s">
        <v>191</v>
      </c>
      <c r="B18" s="252" t="s">
        <v>893</v>
      </c>
      <c r="C18" s="252" t="s">
        <v>894</v>
      </c>
      <c r="D18" s="252" t="s">
        <v>895</v>
      </c>
      <c r="E18" s="252" t="s">
        <v>895</v>
      </c>
      <c r="F18" s="252" t="s">
        <v>895</v>
      </c>
      <c r="G18" s="252" t="s">
        <v>895</v>
      </c>
      <c r="H18" s="252" t="s">
        <v>895</v>
      </c>
      <c r="I18" s="252" t="s">
        <v>895</v>
      </c>
      <c r="J18" s="252" t="s">
        <v>895</v>
      </c>
      <c r="K18" s="252" t="s">
        <v>895</v>
      </c>
      <c r="L18" s="252" t="s">
        <v>895</v>
      </c>
      <c r="M18" s="252" t="s">
        <v>895</v>
      </c>
      <c r="N18" s="252" t="s">
        <v>895</v>
      </c>
      <c r="O18" s="252" t="s">
        <v>895</v>
      </c>
    </row>
    <row r="19" spans="1:15" ht="84" customHeight="1">
      <c r="A19" s="251" t="s">
        <v>193</v>
      </c>
      <c r="B19" s="254" t="s">
        <v>896</v>
      </c>
      <c r="C19" s="252" t="s">
        <v>895</v>
      </c>
      <c r="D19" s="252" t="s">
        <v>895</v>
      </c>
      <c r="E19" s="252" t="s">
        <v>895</v>
      </c>
      <c r="F19" s="252" t="s">
        <v>895</v>
      </c>
      <c r="G19" s="252" t="s">
        <v>895</v>
      </c>
      <c r="H19" s="252" t="s">
        <v>895</v>
      </c>
      <c r="I19" s="252" t="s">
        <v>895</v>
      </c>
      <c r="J19" s="252" t="s">
        <v>895</v>
      </c>
      <c r="K19" s="252" t="s">
        <v>895</v>
      </c>
      <c r="L19" s="252" t="s">
        <v>895</v>
      </c>
      <c r="M19" s="252" t="s">
        <v>895</v>
      </c>
      <c r="N19" s="252" t="s">
        <v>895</v>
      </c>
      <c r="O19" s="252" t="s">
        <v>895</v>
      </c>
    </row>
    <row r="20" spans="1:15" ht="48" customHeight="1">
      <c r="A20" s="454" t="s">
        <v>195</v>
      </c>
      <c r="B20" s="455" t="s">
        <v>897</v>
      </c>
      <c r="C20" s="252" t="s">
        <v>898</v>
      </c>
      <c r="D20" s="252" t="s">
        <v>895</v>
      </c>
      <c r="E20" s="252" t="s">
        <v>895</v>
      </c>
      <c r="F20" s="252" t="s">
        <v>895</v>
      </c>
      <c r="G20" s="252" t="s">
        <v>895</v>
      </c>
      <c r="H20" s="252" t="s">
        <v>895</v>
      </c>
      <c r="I20" s="252" t="s">
        <v>895</v>
      </c>
      <c r="J20" s="252" t="s">
        <v>895</v>
      </c>
      <c r="K20" s="252" t="s">
        <v>895</v>
      </c>
      <c r="L20" s="252" t="s">
        <v>895</v>
      </c>
      <c r="M20" s="252" t="s">
        <v>895</v>
      </c>
      <c r="N20" s="252" t="s">
        <v>895</v>
      </c>
      <c r="O20" s="252" t="s">
        <v>895</v>
      </c>
    </row>
    <row r="21" spans="1:15" ht="40.5" customHeight="1">
      <c r="A21" s="454"/>
      <c r="B21" s="455"/>
      <c r="C21" s="252" t="s">
        <v>899</v>
      </c>
      <c r="D21" s="252" t="s">
        <v>895</v>
      </c>
      <c r="E21" s="252" t="s">
        <v>895</v>
      </c>
      <c r="F21" s="252" t="s">
        <v>895</v>
      </c>
      <c r="G21" s="252" t="s">
        <v>895</v>
      </c>
      <c r="H21" s="252" t="s">
        <v>895</v>
      </c>
      <c r="I21" s="252" t="s">
        <v>895</v>
      </c>
      <c r="J21" s="252" t="s">
        <v>895</v>
      </c>
      <c r="K21" s="252" t="s">
        <v>895</v>
      </c>
      <c r="L21" s="252" t="s">
        <v>895</v>
      </c>
      <c r="M21" s="252" t="s">
        <v>895</v>
      </c>
      <c r="N21" s="252" t="s">
        <v>895</v>
      </c>
      <c r="O21" s="252" t="s">
        <v>895</v>
      </c>
    </row>
    <row r="22" spans="1:15" ht="28.5" customHeight="1">
      <c r="A22" s="454" t="s">
        <v>198</v>
      </c>
      <c r="B22" s="455" t="s">
        <v>900</v>
      </c>
      <c r="C22" s="252" t="s">
        <v>898</v>
      </c>
      <c r="D22" s="252" t="s">
        <v>895</v>
      </c>
      <c r="E22" s="252" t="s">
        <v>895</v>
      </c>
      <c r="F22" s="252" t="s">
        <v>895</v>
      </c>
      <c r="G22" s="252" t="s">
        <v>895</v>
      </c>
      <c r="H22" s="252" t="s">
        <v>895</v>
      </c>
      <c r="I22" s="252" t="s">
        <v>895</v>
      </c>
      <c r="J22" s="252" t="s">
        <v>895</v>
      </c>
      <c r="K22" s="252" t="s">
        <v>895</v>
      </c>
      <c r="L22" s="252" t="s">
        <v>895</v>
      </c>
      <c r="M22" s="252" t="s">
        <v>895</v>
      </c>
      <c r="N22" s="252" t="s">
        <v>895</v>
      </c>
      <c r="O22" s="252" t="s">
        <v>895</v>
      </c>
    </row>
    <row r="23" spans="1:15" ht="26.25" customHeight="1">
      <c r="A23" s="454"/>
      <c r="B23" s="455"/>
      <c r="C23" s="252" t="s">
        <v>899</v>
      </c>
      <c r="D23" s="252" t="s">
        <v>895</v>
      </c>
      <c r="E23" s="252" t="s">
        <v>895</v>
      </c>
      <c r="F23" s="252" t="s">
        <v>895</v>
      </c>
      <c r="G23" s="252" t="s">
        <v>895</v>
      </c>
      <c r="H23" s="252" t="s">
        <v>895</v>
      </c>
      <c r="I23" s="252" t="s">
        <v>895</v>
      </c>
      <c r="J23" s="252" t="s">
        <v>895</v>
      </c>
      <c r="K23" s="252" t="s">
        <v>895</v>
      </c>
      <c r="L23" s="252" t="s">
        <v>895</v>
      </c>
      <c r="M23" s="252" t="s">
        <v>895</v>
      </c>
      <c r="N23" s="252" t="s">
        <v>895</v>
      </c>
      <c r="O23" s="252" t="s">
        <v>895</v>
      </c>
    </row>
    <row r="24" spans="1:15" ht="25.5" customHeight="1">
      <c r="A24" s="454" t="s">
        <v>200</v>
      </c>
      <c r="B24" s="455" t="s">
        <v>901</v>
      </c>
      <c r="C24" s="252" t="s">
        <v>898</v>
      </c>
      <c r="D24" s="252" t="s">
        <v>895</v>
      </c>
      <c r="E24" s="252" t="s">
        <v>895</v>
      </c>
      <c r="F24" s="252" t="s">
        <v>895</v>
      </c>
      <c r="G24" s="252" t="s">
        <v>895</v>
      </c>
      <c r="H24" s="252" t="s">
        <v>895</v>
      </c>
      <c r="I24" s="252" t="s">
        <v>895</v>
      </c>
      <c r="J24" s="252" t="s">
        <v>895</v>
      </c>
      <c r="K24" s="252" t="s">
        <v>895</v>
      </c>
      <c r="L24" s="252" t="s">
        <v>895</v>
      </c>
      <c r="M24" s="252" t="s">
        <v>895</v>
      </c>
      <c r="N24" s="252" t="s">
        <v>895</v>
      </c>
      <c r="O24" s="252" t="s">
        <v>895</v>
      </c>
    </row>
    <row r="25" spans="1:15" ht="23.25" customHeight="1">
      <c r="A25" s="454"/>
      <c r="B25" s="455"/>
      <c r="C25" s="252" t="s">
        <v>899</v>
      </c>
      <c r="D25" s="252" t="s">
        <v>895</v>
      </c>
      <c r="E25" s="252" t="s">
        <v>895</v>
      </c>
      <c r="F25" s="252" t="s">
        <v>895</v>
      </c>
      <c r="G25" s="252" t="s">
        <v>895</v>
      </c>
      <c r="H25" s="252" t="s">
        <v>895</v>
      </c>
      <c r="I25" s="252" t="s">
        <v>895</v>
      </c>
      <c r="J25" s="252" t="s">
        <v>895</v>
      </c>
      <c r="K25" s="252" t="s">
        <v>895</v>
      </c>
      <c r="L25" s="252" t="s">
        <v>895</v>
      </c>
      <c r="M25" s="252" t="s">
        <v>895</v>
      </c>
      <c r="N25" s="252" t="s">
        <v>895</v>
      </c>
      <c r="O25" s="252" t="s">
        <v>895</v>
      </c>
    </row>
    <row r="26" spans="1:15" ht="29.25" customHeight="1">
      <c r="A26" s="454" t="s">
        <v>202</v>
      </c>
      <c r="B26" s="455" t="s">
        <v>902</v>
      </c>
      <c r="C26" s="252" t="s">
        <v>898</v>
      </c>
      <c r="D26" s="252" t="s">
        <v>895</v>
      </c>
      <c r="E26" s="252" t="s">
        <v>895</v>
      </c>
      <c r="F26" s="252" t="s">
        <v>895</v>
      </c>
      <c r="G26" s="252" t="s">
        <v>895</v>
      </c>
      <c r="H26" s="252" t="s">
        <v>895</v>
      </c>
      <c r="I26" s="252" t="s">
        <v>895</v>
      </c>
      <c r="J26" s="252" t="s">
        <v>895</v>
      </c>
      <c r="K26" s="252" t="s">
        <v>895</v>
      </c>
      <c r="L26" s="252" t="s">
        <v>895</v>
      </c>
      <c r="M26" s="252" t="s">
        <v>895</v>
      </c>
      <c r="N26" s="252" t="s">
        <v>895</v>
      </c>
      <c r="O26" s="252" t="s">
        <v>895</v>
      </c>
    </row>
    <row r="27" spans="1:15" ht="32.25" customHeight="1">
      <c r="A27" s="454"/>
      <c r="B27" s="455"/>
      <c r="C27" s="252" t="s">
        <v>899</v>
      </c>
      <c r="D27" s="252" t="s">
        <v>895</v>
      </c>
      <c r="E27" s="252" t="s">
        <v>895</v>
      </c>
      <c r="F27" s="252" t="s">
        <v>895</v>
      </c>
      <c r="G27" s="252" t="s">
        <v>895</v>
      </c>
      <c r="H27" s="252" t="s">
        <v>895</v>
      </c>
      <c r="I27" s="252" t="s">
        <v>895</v>
      </c>
      <c r="J27" s="252" t="s">
        <v>895</v>
      </c>
      <c r="K27" s="252" t="s">
        <v>895</v>
      </c>
      <c r="L27" s="252" t="s">
        <v>895</v>
      </c>
      <c r="M27" s="252" t="s">
        <v>895</v>
      </c>
      <c r="N27" s="252" t="s">
        <v>895</v>
      </c>
      <c r="O27" s="252" t="s">
        <v>895</v>
      </c>
    </row>
    <row r="28" spans="1:15" ht="24.75" customHeight="1">
      <c r="A28" s="454" t="s">
        <v>903</v>
      </c>
      <c r="B28" s="455" t="s">
        <v>904</v>
      </c>
      <c r="C28" s="252" t="s">
        <v>898</v>
      </c>
      <c r="D28" s="252" t="s">
        <v>895</v>
      </c>
      <c r="E28" s="252" t="s">
        <v>895</v>
      </c>
      <c r="F28" s="252" t="s">
        <v>895</v>
      </c>
      <c r="G28" s="252" t="s">
        <v>895</v>
      </c>
      <c r="H28" s="252" t="s">
        <v>895</v>
      </c>
      <c r="I28" s="252" t="s">
        <v>895</v>
      </c>
      <c r="J28" s="252" t="s">
        <v>895</v>
      </c>
      <c r="K28" s="252" t="s">
        <v>895</v>
      </c>
      <c r="L28" s="252" t="s">
        <v>895</v>
      </c>
      <c r="M28" s="252" t="s">
        <v>895</v>
      </c>
      <c r="N28" s="252" t="s">
        <v>895</v>
      </c>
      <c r="O28" s="252" t="s">
        <v>895</v>
      </c>
    </row>
    <row r="29" spans="1:15" ht="24.75" customHeight="1">
      <c r="A29" s="454"/>
      <c r="B29" s="455"/>
      <c r="C29" s="252" t="s">
        <v>899</v>
      </c>
      <c r="D29" s="252" t="s">
        <v>895</v>
      </c>
      <c r="E29" s="252" t="s">
        <v>895</v>
      </c>
      <c r="F29" s="252" t="s">
        <v>895</v>
      </c>
      <c r="G29" s="252" t="s">
        <v>895</v>
      </c>
      <c r="H29" s="252" t="s">
        <v>895</v>
      </c>
      <c r="I29" s="252" t="s">
        <v>895</v>
      </c>
      <c r="J29" s="252" t="s">
        <v>895</v>
      </c>
      <c r="K29" s="252" t="s">
        <v>895</v>
      </c>
      <c r="L29" s="252" t="s">
        <v>895</v>
      </c>
      <c r="M29" s="252" t="s">
        <v>895</v>
      </c>
      <c r="N29" s="252" t="s">
        <v>895</v>
      </c>
      <c r="O29" s="252" t="s">
        <v>895</v>
      </c>
    </row>
    <row r="30" spans="1:15" ht="39.75" customHeight="1">
      <c r="A30" s="454" t="s">
        <v>206</v>
      </c>
      <c r="B30" s="455" t="s">
        <v>905</v>
      </c>
      <c r="C30" s="252" t="s">
        <v>898</v>
      </c>
      <c r="D30" s="252" t="s">
        <v>895</v>
      </c>
      <c r="E30" s="252" t="s">
        <v>895</v>
      </c>
      <c r="F30" s="252" t="s">
        <v>895</v>
      </c>
      <c r="G30" s="252" t="s">
        <v>895</v>
      </c>
      <c r="H30" s="252" t="s">
        <v>895</v>
      </c>
      <c r="I30" s="252" t="s">
        <v>895</v>
      </c>
      <c r="J30" s="252" t="s">
        <v>895</v>
      </c>
      <c r="K30" s="252" t="s">
        <v>895</v>
      </c>
      <c r="L30" s="252" t="s">
        <v>895</v>
      </c>
      <c r="M30" s="252" t="s">
        <v>895</v>
      </c>
      <c r="N30" s="252" t="s">
        <v>895</v>
      </c>
      <c r="O30" s="252" t="s">
        <v>895</v>
      </c>
    </row>
    <row r="31" spans="1:15" ht="45" customHeight="1">
      <c r="A31" s="454"/>
      <c r="B31" s="455"/>
      <c r="C31" s="252" t="s">
        <v>899</v>
      </c>
      <c r="D31" s="252" t="s">
        <v>895</v>
      </c>
      <c r="E31" s="252" t="s">
        <v>895</v>
      </c>
      <c r="F31" s="252" t="s">
        <v>895</v>
      </c>
      <c r="G31" s="252" t="s">
        <v>895</v>
      </c>
      <c r="H31" s="252" t="s">
        <v>895</v>
      </c>
      <c r="I31" s="252" t="s">
        <v>895</v>
      </c>
      <c r="J31" s="252" t="s">
        <v>895</v>
      </c>
      <c r="K31" s="252" t="s">
        <v>895</v>
      </c>
      <c r="L31" s="252" t="s">
        <v>895</v>
      </c>
      <c r="M31" s="252" t="s">
        <v>895</v>
      </c>
      <c r="N31" s="252" t="s">
        <v>895</v>
      </c>
      <c r="O31" s="252" t="s">
        <v>895</v>
      </c>
    </row>
    <row r="32" spans="1:15" ht="28.5" customHeight="1">
      <c r="A32" s="454" t="s">
        <v>208</v>
      </c>
      <c r="B32" s="455" t="s">
        <v>900</v>
      </c>
      <c r="C32" s="252" t="s">
        <v>898</v>
      </c>
      <c r="D32" s="252" t="s">
        <v>895</v>
      </c>
      <c r="E32" s="252" t="s">
        <v>895</v>
      </c>
      <c r="F32" s="252" t="s">
        <v>895</v>
      </c>
      <c r="G32" s="252" t="s">
        <v>895</v>
      </c>
      <c r="H32" s="252" t="s">
        <v>895</v>
      </c>
      <c r="I32" s="252" t="s">
        <v>895</v>
      </c>
      <c r="J32" s="252" t="s">
        <v>895</v>
      </c>
      <c r="K32" s="252" t="s">
        <v>895</v>
      </c>
      <c r="L32" s="252" t="s">
        <v>895</v>
      </c>
      <c r="M32" s="252" t="s">
        <v>895</v>
      </c>
      <c r="N32" s="252" t="s">
        <v>895</v>
      </c>
      <c r="O32" s="252" t="s">
        <v>895</v>
      </c>
    </row>
    <row r="33" spans="1:15" ht="26.25" customHeight="1">
      <c r="A33" s="454"/>
      <c r="B33" s="455"/>
      <c r="C33" s="252" t="s">
        <v>899</v>
      </c>
      <c r="D33" s="252" t="s">
        <v>895</v>
      </c>
      <c r="E33" s="252" t="s">
        <v>895</v>
      </c>
      <c r="F33" s="252" t="s">
        <v>895</v>
      </c>
      <c r="G33" s="252" t="s">
        <v>895</v>
      </c>
      <c r="H33" s="252" t="s">
        <v>895</v>
      </c>
      <c r="I33" s="252" t="s">
        <v>895</v>
      </c>
      <c r="J33" s="252" t="s">
        <v>895</v>
      </c>
      <c r="K33" s="252" t="s">
        <v>895</v>
      </c>
      <c r="L33" s="252" t="s">
        <v>895</v>
      </c>
      <c r="M33" s="252" t="s">
        <v>895</v>
      </c>
      <c r="N33" s="252" t="s">
        <v>895</v>
      </c>
      <c r="O33" s="252" t="s">
        <v>895</v>
      </c>
    </row>
    <row r="34" spans="1:15" ht="30.75" customHeight="1">
      <c r="A34" s="454" t="s">
        <v>210</v>
      </c>
      <c r="B34" s="455" t="s">
        <v>901</v>
      </c>
      <c r="C34" s="252" t="s">
        <v>898</v>
      </c>
      <c r="D34" s="252" t="s">
        <v>895</v>
      </c>
      <c r="E34" s="252" t="s">
        <v>895</v>
      </c>
      <c r="F34" s="252" t="s">
        <v>895</v>
      </c>
      <c r="G34" s="252" t="s">
        <v>895</v>
      </c>
      <c r="H34" s="252" t="s">
        <v>895</v>
      </c>
      <c r="I34" s="252" t="s">
        <v>895</v>
      </c>
      <c r="J34" s="252" t="s">
        <v>895</v>
      </c>
      <c r="K34" s="252" t="s">
        <v>895</v>
      </c>
      <c r="L34" s="252" t="s">
        <v>895</v>
      </c>
      <c r="M34" s="252" t="s">
        <v>895</v>
      </c>
      <c r="N34" s="252" t="s">
        <v>895</v>
      </c>
      <c r="O34" s="252" t="s">
        <v>895</v>
      </c>
    </row>
    <row r="35" spans="1:15" ht="30.75" customHeight="1">
      <c r="A35" s="454"/>
      <c r="B35" s="455"/>
      <c r="C35" s="252" t="s">
        <v>899</v>
      </c>
      <c r="D35" s="252" t="s">
        <v>895</v>
      </c>
      <c r="E35" s="252" t="s">
        <v>895</v>
      </c>
      <c r="F35" s="252" t="s">
        <v>895</v>
      </c>
      <c r="G35" s="252" t="s">
        <v>895</v>
      </c>
      <c r="H35" s="252" t="s">
        <v>895</v>
      </c>
      <c r="I35" s="252" t="s">
        <v>895</v>
      </c>
      <c r="J35" s="252" t="s">
        <v>895</v>
      </c>
      <c r="K35" s="252" t="s">
        <v>895</v>
      </c>
      <c r="L35" s="252" t="s">
        <v>895</v>
      </c>
      <c r="M35" s="252" t="s">
        <v>895</v>
      </c>
      <c r="N35" s="252" t="s">
        <v>895</v>
      </c>
      <c r="O35" s="252" t="s">
        <v>895</v>
      </c>
    </row>
    <row r="36" spans="1:15" ht="30.75" customHeight="1">
      <c r="A36" s="454" t="s">
        <v>906</v>
      </c>
      <c r="B36" s="455" t="s">
        <v>902</v>
      </c>
      <c r="C36" s="252" t="s">
        <v>898</v>
      </c>
      <c r="D36" s="252" t="s">
        <v>895</v>
      </c>
      <c r="E36" s="252" t="s">
        <v>895</v>
      </c>
      <c r="F36" s="252" t="s">
        <v>895</v>
      </c>
      <c r="G36" s="252" t="s">
        <v>895</v>
      </c>
      <c r="H36" s="252" t="s">
        <v>895</v>
      </c>
      <c r="I36" s="252" t="s">
        <v>895</v>
      </c>
      <c r="J36" s="252" t="s">
        <v>895</v>
      </c>
      <c r="K36" s="252" t="s">
        <v>895</v>
      </c>
      <c r="L36" s="252" t="s">
        <v>895</v>
      </c>
      <c r="M36" s="252" t="s">
        <v>895</v>
      </c>
      <c r="N36" s="252" t="s">
        <v>895</v>
      </c>
      <c r="O36" s="252" t="s">
        <v>895</v>
      </c>
    </row>
    <row r="37" spans="1:15" ht="27.75" customHeight="1">
      <c r="A37" s="454"/>
      <c r="B37" s="455"/>
      <c r="C37" s="252" t="s">
        <v>899</v>
      </c>
      <c r="D37" s="252" t="s">
        <v>895</v>
      </c>
      <c r="E37" s="252" t="s">
        <v>895</v>
      </c>
      <c r="F37" s="252" t="s">
        <v>895</v>
      </c>
      <c r="G37" s="252" t="s">
        <v>895</v>
      </c>
      <c r="H37" s="252" t="s">
        <v>895</v>
      </c>
      <c r="I37" s="252" t="s">
        <v>895</v>
      </c>
      <c r="J37" s="252" t="s">
        <v>895</v>
      </c>
      <c r="K37" s="252" t="s">
        <v>895</v>
      </c>
      <c r="L37" s="252" t="s">
        <v>895</v>
      </c>
      <c r="M37" s="252" t="s">
        <v>895</v>
      </c>
      <c r="N37" s="252" t="s">
        <v>895</v>
      </c>
      <c r="O37" s="252" t="s">
        <v>895</v>
      </c>
    </row>
    <row r="38" spans="1:15" ht="30.75" customHeight="1">
      <c r="A38" s="454" t="s">
        <v>907</v>
      </c>
      <c r="B38" s="455" t="s">
        <v>904</v>
      </c>
      <c r="C38" s="252" t="s">
        <v>898</v>
      </c>
      <c r="D38" s="252" t="s">
        <v>895</v>
      </c>
      <c r="E38" s="252" t="s">
        <v>895</v>
      </c>
      <c r="F38" s="252" t="s">
        <v>895</v>
      </c>
      <c r="G38" s="252" t="s">
        <v>895</v>
      </c>
      <c r="H38" s="252" t="s">
        <v>895</v>
      </c>
      <c r="I38" s="252" t="s">
        <v>895</v>
      </c>
      <c r="J38" s="252" t="s">
        <v>895</v>
      </c>
      <c r="K38" s="252" t="s">
        <v>895</v>
      </c>
      <c r="L38" s="252" t="s">
        <v>895</v>
      </c>
      <c r="M38" s="252" t="s">
        <v>895</v>
      </c>
      <c r="N38" s="252" t="s">
        <v>895</v>
      </c>
      <c r="O38" s="252" t="s">
        <v>895</v>
      </c>
    </row>
    <row r="39" spans="1:15" ht="32.25" customHeight="1">
      <c r="A39" s="454"/>
      <c r="B39" s="455"/>
      <c r="C39" s="252" t="s">
        <v>899</v>
      </c>
      <c r="D39" s="252" t="s">
        <v>895</v>
      </c>
      <c r="E39" s="252" t="s">
        <v>895</v>
      </c>
      <c r="F39" s="252" t="s">
        <v>895</v>
      </c>
      <c r="G39" s="252" t="s">
        <v>895</v>
      </c>
      <c r="H39" s="252" t="s">
        <v>895</v>
      </c>
      <c r="I39" s="252" t="s">
        <v>895</v>
      </c>
      <c r="J39" s="252" t="s">
        <v>895</v>
      </c>
      <c r="K39" s="252" t="s">
        <v>895</v>
      </c>
      <c r="L39" s="252" t="s">
        <v>895</v>
      </c>
      <c r="M39" s="252" t="s">
        <v>895</v>
      </c>
      <c r="N39" s="252" t="s">
        <v>895</v>
      </c>
      <c r="O39" s="252" t="s">
        <v>895</v>
      </c>
    </row>
    <row r="40" spans="1:15" ht="40.5" customHeight="1">
      <c r="A40" s="454" t="s">
        <v>212</v>
      </c>
      <c r="B40" s="455" t="s">
        <v>908</v>
      </c>
      <c r="C40" s="252" t="s">
        <v>898</v>
      </c>
      <c r="D40" s="252" t="s">
        <v>895</v>
      </c>
      <c r="E40" s="252" t="s">
        <v>895</v>
      </c>
      <c r="F40" s="252" t="s">
        <v>895</v>
      </c>
      <c r="G40" s="252" t="s">
        <v>895</v>
      </c>
      <c r="H40" s="252" t="s">
        <v>895</v>
      </c>
      <c r="I40" s="252" t="s">
        <v>895</v>
      </c>
      <c r="J40" s="252" t="s">
        <v>895</v>
      </c>
      <c r="K40" s="252" t="s">
        <v>895</v>
      </c>
      <c r="L40" s="252" t="s">
        <v>895</v>
      </c>
      <c r="M40" s="252" t="s">
        <v>895</v>
      </c>
      <c r="N40" s="252" t="s">
        <v>895</v>
      </c>
      <c r="O40" s="252" t="s">
        <v>895</v>
      </c>
    </row>
    <row r="41" spans="1:15" ht="33" customHeight="1">
      <c r="A41" s="454"/>
      <c r="B41" s="455"/>
      <c r="C41" s="252" t="s">
        <v>899</v>
      </c>
      <c r="D41" s="252" t="s">
        <v>895</v>
      </c>
      <c r="E41" s="252" t="s">
        <v>895</v>
      </c>
      <c r="F41" s="252" t="s">
        <v>895</v>
      </c>
      <c r="G41" s="252" t="s">
        <v>895</v>
      </c>
      <c r="H41" s="252" t="s">
        <v>895</v>
      </c>
      <c r="I41" s="252" t="s">
        <v>895</v>
      </c>
      <c r="J41" s="252" t="s">
        <v>895</v>
      </c>
      <c r="K41" s="252" t="s">
        <v>895</v>
      </c>
      <c r="L41" s="252" t="s">
        <v>895</v>
      </c>
      <c r="M41" s="252" t="s">
        <v>895</v>
      </c>
      <c r="N41" s="252" t="s">
        <v>895</v>
      </c>
      <c r="O41" s="252" t="s">
        <v>895</v>
      </c>
    </row>
    <row r="42" spans="1:15" ht="27" customHeight="1">
      <c r="A42" s="454" t="s">
        <v>214</v>
      </c>
      <c r="B42" s="455" t="s">
        <v>900</v>
      </c>
      <c r="C42" s="252" t="s">
        <v>898</v>
      </c>
      <c r="D42" s="252" t="s">
        <v>895</v>
      </c>
      <c r="E42" s="252" t="s">
        <v>895</v>
      </c>
      <c r="F42" s="252" t="s">
        <v>895</v>
      </c>
      <c r="G42" s="252" t="s">
        <v>895</v>
      </c>
      <c r="H42" s="252" t="s">
        <v>895</v>
      </c>
      <c r="I42" s="252" t="s">
        <v>895</v>
      </c>
      <c r="J42" s="252" t="s">
        <v>895</v>
      </c>
      <c r="K42" s="252" t="s">
        <v>895</v>
      </c>
      <c r="L42" s="252" t="s">
        <v>895</v>
      </c>
      <c r="M42" s="252" t="s">
        <v>895</v>
      </c>
      <c r="N42" s="252" t="s">
        <v>895</v>
      </c>
      <c r="O42" s="252" t="s">
        <v>895</v>
      </c>
    </row>
    <row r="43" spans="1:15" ht="30.75" customHeight="1">
      <c r="A43" s="454"/>
      <c r="B43" s="455"/>
      <c r="C43" s="252" t="s">
        <v>899</v>
      </c>
      <c r="D43" s="252" t="s">
        <v>895</v>
      </c>
      <c r="E43" s="252" t="s">
        <v>895</v>
      </c>
      <c r="F43" s="252" t="s">
        <v>895</v>
      </c>
      <c r="G43" s="252" t="s">
        <v>895</v>
      </c>
      <c r="H43" s="252" t="s">
        <v>895</v>
      </c>
      <c r="I43" s="252" t="s">
        <v>895</v>
      </c>
      <c r="J43" s="252" t="s">
        <v>895</v>
      </c>
      <c r="K43" s="252" t="s">
        <v>895</v>
      </c>
      <c r="L43" s="252" t="s">
        <v>895</v>
      </c>
      <c r="M43" s="252" t="s">
        <v>895</v>
      </c>
      <c r="N43" s="252" t="s">
        <v>895</v>
      </c>
      <c r="O43" s="252" t="s">
        <v>895</v>
      </c>
    </row>
    <row r="44" spans="1:15" ht="30.75" customHeight="1">
      <c r="A44" s="454" t="s">
        <v>219</v>
      </c>
      <c r="B44" s="455" t="s">
        <v>901</v>
      </c>
      <c r="C44" s="252" t="s">
        <v>898</v>
      </c>
      <c r="D44" s="252" t="s">
        <v>895</v>
      </c>
      <c r="E44" s="252" t="s">
        <v>895</v>
      </c>
      <c r="F44" s="252" t="s">
        <v>895</v>
      </c>
      <c r="G44" s="252" t="s">
        <v>895</v>
      </c>
      <c r="H44" s="252" t="s">
        <v>895</v>
      </c>
      <c r="I44" s="252" t="s">
        <v>895</v>
      </c>
      <c r="J44" s="252" t="s">
        <v>895</v>
      </c>
      <c r="K44" s="252" t="s">
        <v>895</v>
      </c>
      <c r="L44" s="252" t="s">
        <v>895</v>
      </c>
      <c r="M44" s="252" t="s">
        <v>895</v>
      </c>
      <c r="N44" s="252" t="s">
        <v>895</v>
      </c>
      <c r="O44" s="252" t="s">
        <v>895</v>
      </c>
    </row>
    <row r="45" spans="1:15" ht="29.25" customHeight="1">
      <c r="A45" s="454"/>
      <c r="B45" s="455"/>
      <c r="C45" s="252" t="s">
        <v>899</v>
      </c>
      <c r="D45" s="252" t="s">
        <v>895</v>
      </c>
      <c r="E45" s="252" t="s">
        <v>895</v>
      </c>
      <c r="F45" s="252" t="s">
        <v>895</v>
      </c>
      <c r="G45" s="252" t="s">
        <v>895</v>
      </c>
      <c r="H45" s="252" t="s">
        <v>895</v>
      </c>
      <c r="I45" s="252" t="s">
        <v>895</v>
      </c>
      <c r="J45" s="252" t="s">
        <v>895</v>
      </c>
      <c r="K45" s="252" t="s">
        <v>895</v>
      </c>
      <c r="L45" s="252" t="s">
        <v>895</v>
      </c>
      <c r="M45" s="252" t="s">
        <v>895</v>
      </c>
      <c r="N45" s="252" t="s">
        <v>895</v>
      </c>
      <c r="O45" s="252" t="s">
        <v>895</v>
      </c>
    </row>
    <row r="46" spans="1:15" ht="31.5" customHeight="1">
      <c r="A46" s="454" t="s">
        <v>909</v>
      </c>
      <c r="B46" s="455" t="s">
        <v>902</v>
      </c>
      <c r="C46" s="252" t="s">
        <v>898</v>
      </c>
      <c r="D46" s="252" t="s">
        <v>895</v>
      </c>
      <c r="E46" s="252" t="s">
        <v>895</v>
      </c>
      <c r="F46" s="252" t="s">
        <v>895</v>
      </c>
      <c r="G46" s="252" t="s">
        <v>895</v>
      </c>
      <c r="H46" s="252" t="s">
        <v>895</v>
      </c>
      <c r="I46" s="252" t="s">
        <v>895</v>
      </c>
      <c r="J46" s="252" t="s">
        <v>895</v>
      </c>
      <c r="K46" s="252" t="s">
        <v>895</v>
      </c>
      <c r="L46" s="252" t="s">
        <v>895</v>
      </c>
      <c r="M46" s="252" t="s">
        <v>895</v>
      </c>
      <c r="N46" s="252" t="s">
        <v>895</v>
      </c>
      <c r="O46" s="252" t="s">
        <v>895</v>
      </c>
    </row>
    <row r="47" spans="1:15" ht="30.75" customHeight="1">
      <c r="A47" s="454"/>
      <c r="B47" s="455"/>
      <c r="C47" s="252" t="s">
        <v>899</v>
      </c>
      <c r="D47" s="252" t="s">
        <v>895</v>
      </c>
      <c r="E47" s="252" t="s">
        <v>895</v>
      </c>
      <c r="F47" s="252" t="s">
        <v>895</v>
      </c>
      <c r="G47" s="252" t="s">
        <v>895</v>
      </c>
      <c r="H47" s="252" t="s">
        <v>895</v>
      </c>
      <c r="I47" s="252" t="s">
        <v>895</v>
      </c>
      <c r="J47" s="252" t="s">
        <v>895</v>
      </c>
      <c r="K47" s="252" t="s">
        <v>895</v>
      </c>
      <c r="L47" s="252" t="s">
        <v>895</v>
      </c>
      <c r="M47" s="252" t="s">
        <v>895</v>
      </c>
      <c r="N47" s="252" t="s">
        <v>895</v>
      </c>
      <c r="O47" s="252" t="s">
        <v>895</v>
      </c>
    </row>
    <row r="48" spans="1:15" ht="27.75" customHeight="1">
      <c r="A48" s="454" t="s">
        <v>910</v>
      </c>
      <c r="B48" s="455" t="s">
        <v>904</v>
      </c>
      <c r="C48" s="252" t="s">
        <v>898</v>
      </c>
      <c r="D48" s="252" t="s">
        <v>895</v>
      </c>
      <c r="E48" s="252" t="s">
        <v>895</v>
      </c>
      <c r="F48" s="252" t="s">
        <v>895</v>
      </c>
      <c r="G48" s="252" t="s">
        <v>895</v>
      </c>
      <c r="H48" s="252" t="s">
        <v>895</v>
      </c>
      <c r="I48" s="252" t="s">
        <v>895</v>
      </c>
      <c r="J48" s="252" t="s">
        <v>895</v>
      </c>
      <c r="K48" s="252" t="s">
        <v>895</v>
      </c>
      <c r="L48" s="252" t="s">
        <v>895</v>
      </c>
      <c r="M48" s="252" t="s">
        <v>895</v>
      </c>
      <c r="N48" s="252" t="s">
        <v>895</v>
      </c>
      <c r="O48" s="252" t="s">
        <v>895</v>
      </c>
    </row>
    <row r="49" spans="1:15" ht="27.75" customHeight="1">
      <c r="A49" s="454"/>
      <c r="B49" s="455"/>
      <c r="C49" s="252" t="s">
        <v>899</v>
      </c>
      <c r="D49" s="252" t="s">
        <v>895</v>
      </c>
      <c r="E49" s="252" t="s">
        <v>895</v>
      </c>
      <c r="F49" s="252" t="s">
        <v>895</v>
      </c>
      <c r="G49" s="252" t="s">
        <v>895</v>
      </c>
      <c r="H49" s="252" t="s">
        <v>895</v>
      </c>
      <c r="I49" s="252" t="s">
        <v>895</v>
      </c>
      <c r="J49" s="252" t="s">
        <v>895</v>
      </c>
      <c r="K49" s="252" t="s">
        <v>895</v>
      </c>
      <c r="L49" s="252" t="s">
        <v>895</v>
      </c>
      <c r="M49" s="252" t="s">
        <v>895</v>
      </c>
      <c r="N49" s="252" t="s">
        <v>895</v>
      </c>
      <c r="O49" s="252" t="s">
        <v>895</v>
      </c>
    </row>
    <row r="50" spans="1:15" ht="102.75" customHeight="1">
      <c r="A50" s="251" t="s">
        <v>221</v>
      </c>
      <c r="B50" s="255" t="s">
        <v>911</v>
      </c>
      <c r="C50" s="252" t="s">
        <v>912</v>
      </c>
      <c r="D50" s="252" t="s">
        <v>895</v>
      </c>
      <c r="E50" s="252" t="s">
        <v>895</v>
      </c>
      <c r="F50" s="252" t="s">
        <v>895</v>
      </c>
      <c r="G50" s="252" t="s">
        <v>895</v>
      </c>
      <c r="H50" s="252" t="s">
        <v>895</v>
      </c>
      <c r="I50" s="252" t="s">
        <v>895</v>
      </c>
      <c r="J50" s="252" t="s">
        <v>895</v>
      </c>
      <c r="K50" s="252" t="s">
        <v>895</v>
      </c>
      <c r="L50" s="252" t="s">
        <v>895</v>
      </c>
      <c r="M50" s="252" t="s">
        <v>895</v>
      </c>
      <c r="N50" s="252" t="s">
        <v>895</v>
      </c>
      <c r="O50" s="252" t="s">
        <v>895</v>
      </c>
    </row>
    <row r="51" spans="1:15" ht="39.75" customHeight="1">
      <c r="A51" s="251" t="s">
        <v>223</v>
      </c>
      <c r="B51" s="255" t="s">
        <v>913</v>
      </c>
      <c r="C51" s="252" t="s">
        <v>912</v>
      </c>
      <c r="D51" s="252" t="s">
        <v>895</v>
      </c>
      <c r="E51" s="252" t="s">
        <v>895</v>
      </c>
      <c r="F51" s="252" t="s">
        <v>895</v>
      </c>
      <c r="G51" s="252" t="s">
        <v>895</v>
      </c>
      <c r="H51" s="252" t="s">
        <v>895</v>
      </c>
      <c r="I51" s="252" t="s">
        <v>895</v>
      </c>
      <c r="J51" s="252" t="s">
        <v>895</v>
      </c>
      <c r="K51" s="252" t="s">
        <v>895</v>
      </c>
      <c r="L51" s="252" t="s">
        <v>895</v>
      </c>
      <c r="M51" s="252" t="s">
        <v>895</v>
      </c>
      <c r="N51" s="252" t="s">
        <v>895</v>
      </c>
      <c r="O51" s="252" t="s">
        <v>895</v>
      </c>
    </row>
    <row r="52" spans="1:15" ht="47.25">
      <c r="A52" s="251" t="s">
        <v>229</v>
      </c>
      <c r="B52" s="255" t="s">
        <v>914</v>
      </c>
      <c r="C52" s="252" t="s">
        <v>912</v>
      </c>
      <c r="D52" s="252" t="s">
        <v>895</v>
      </c>
      <c r="E52" s="252" t="s">
        <v>895</v>
      </c>
      <c r="F52" s="252" t="s">
        <v>895</v>
      </c>
      <c r="G52" s="252" t="s">
        <v>895</v>
      </c>
      <c r="H52" s="252" t="s">
        <v>895</v>
      </c>
      <c r="I52" s="252" t="s">
        <v>895</v>
      </c>
      <c r="J52" s="252" t="s">
        <v>895</v>
      </c>
      <c r="K52" s="252" t="s">
        <v>895</v>
      </c>
      <c r="L52" s="252" t="s">
        <v>895</v>
      </c>
      <c r="M52" s="252" t="s">
        <v>895</v>
      </c>
      <c r="N52" s="252" t="s">
        <v>895</v>
      </c>
      <c r="O52" s="252" t="s">
        <v>895</v>
      </c>
    </row>
    <row r="53" spans="1:15" ht="54.75" customHeight="1">
      <c r="A53" s="251" t="s">
        <v>915</v>
      </c>
      <c r="B53" s="255" t="s">
        <v>916</v>
      </c>
      <c r="C53" s="252" t="s">
        <v>912</v>
      </c>
      <c r="D53" s="252" t="s">
        <v>895</v>
      </c>
      <c r="E53" s="252" t="s">
        <v>895</v>
      </c>
      <c r="F53" s="252" t="s">
        <v>895</v>
      </c>
      <c r="G53" s="252" t="s">
        <v>895</v>
      </c>
      <c r="H53" s="252" t="s">
        <v>895</v>
      </c>
      <c r="I53" s="252" t="s">
        <v>895</v>
      </c>
      <c r="J53" s="252" t="s">
        <v>895</v>
      </c>
      <c r="K53" s="252" t="s">
        <v>895</v>
      </c>
      <c r="L53" s="252" t="s">
        <v>895</v>
      </c>
      <c r="M53" s="252" t="s">
        <v>895</v>
      </c>
      <c r="N53" s="252" t="s">
        <v>895</v>
      </c>
      <c r="O53" s="252" t="s">
        <v>895</v>
      </c>
    </row>
    <row r="54" spans="1:15" ht="48.75" customHeight="1">
      <c r="A54" s="251" t="s">
        <v>917</v>
      </c>
      <c r="B54" s="255" t="s">
        <v>918</v>
      </c>
      <c r="C54" s="252" t="s">
        <v>912</v>
      </c>
      <c r="D54" s="252" t="s">
        <v>895</v>
      </c>
      <c r="E54" s="252" t="s">
        <v>895</v>
      </c>
      <c r="F54" s="252" t="s">
        <v>895</v>
      </c>
      <c r="G54" s="252" t="s">
        <v>895</v>
      </c>
      <c r="H54" s="252" t="s">
        <v>895</v>
      </c>
      <c r="I54" s="252" t="s">
        <v>895</v>
      </c>
      <c r="J54" s="252" t="s">
        <v>895</v>
      </c>
      <c r="K54" s="252" t="s">
        <v>895</v>
      </c>
      <c r="L54" s="252" t="s">
        <v>895</v>
      </c>
      <c r="M54" s="252" t="s">
        <v>895</v>
      </c>
      <c r="N54" s="252" t="s">
        <v>895</v>
      </c>
      <c r="O54" s="252" t="s">
        <v>895</v>
      </c>
    </row>
    <row r="55" spans="1:15" ht="29.25" customHeight="1">
      <c r="A55" s="454" t="s">
        <v>919</v>
      </c>
      <c r="B55" s="455" t="s">
        <v>920</v>
      </c>
      <c r="C55" s="252" t="s">
        <v>472</v>
      </c>
      <c r="D55" s="252" t="s">
        <v>895</v>
      </c>
      <c r="E55" s="252" t="s">
        <v>895</v>
      </c>
      <c r="F55" s="252" t="s">
        <v>895</v>
      </c>
      <c r="G55" s="252" t="s">
        <v>895</v>
      </c>
      <c r="H55" s="252" t="s">
        <v>895</v>
      </c>
      <c r="I55" s="252" t="s">
        <v>895</v>
      </c>
      <c r="J55" s="252" t="s">
        <v>895</v>
      </c>
      <c r="K55" s="252" t="s">
        <v>895</v>
      </c>
      <c r="L55" s="252" t="s">
        <v>895</v>
      </c>
      <c r="M55" s="252" t="s">
        <v>895</v>
      </c>
      <c r="N55" s="252" t="s">
        <v>895</v>
      </c>
      <c r="O55" s="252" t="s">
        <v>895</v>
      </c>
    </row>
    <row r="56" spans="1:15" ht="27.75" customHeight="1">
      <c r="A56" s="454"/>
      <c r="B56" s="455"/>
      <c r="C56" s="252" t="s">
        <v>921</v>
      </c>
      <c r="D56" s="252" t="s">
        <v>895</v>
      </c>
      <c r="E56" s="252" t="s">
        <v>895</v>
      </c>
      <c r="F56" s="252" t="s">
        <v>895</v>
      </c>
      <c r="G56" s="252" t="s">
        <v>895</v>
      </c>
      <c r="H56" s="252" t="s">
        <v>895</v>
      </c>
      <c r="I56" s="252" t="s">
        <v>895</v>
      </c>
      <c r="J56" s="252" t="s">
        <v>895</v>
      </c>
      <c r="K56" s="252" t="s">
        <v>895</v>
      </c>
      <c r="L56" s="252" t="s">
        <v>895</v>
      </c>
      <c r="M56" s="252" t="s">
        <v>895</v>
      </c>
      <c r="N56" s="252" t="s">
        <v>895</v>
      </c>
      <c r="O56" s="252" t="s">
        <v>895</v>
      </c>
    </row>
    <row r="57" spans="1:15" ht="27.75" customHeight="1">
      <c r="A57" s="454"/>
      <c r="B57" s="455"/>
      <c r="C57" s="252" t="s">
        <v>922</v>
      </c>
      <c r="D57" s="252" t="s">
        <v>895</v>
      </c>
      <c r="E57" s="252" t="s">
        <v>895</v>
      </c>
      <c r="F57" s="252" t="s">
        <v>895</v>
      </c>
      <c r="G57" s="252" t="s">
        <v>895</v>
      </c>
      <c r="H57" s="252" t="s">
        <v>895</v>
      </c>
      <c r="I57" s="252" t="s">
        <v>895</v>
      </c>
      <c r="J57" s="252" t="s">
        <v>895</v>
      </c>
      <c r="K57" s="252" t="s">
        <v>895</v>
      </c>
      <c r="L57" s="252" t="s">
        <v>895</v>
      </c>
      <c r="M57" s="252" t="s">
        <v>895</v>
      </c>
      <c r="N57" s="252" t="s">
        <v>895</v>
      </c>
      <c r="O57" s="252" t="s">
        <v>895</v>
      </c>
    </row>
    <row r="58" spans="1:15" ht="24" customHeight="1">
      <c r="A58" s="454"/>
      <c r="B58" s="455"/>
      <c r="C58" s="252" t="s">
        <v>923</v>
      </c>
      <c r="D58" s="252" t="s">
        <v>895</v>
      </c>
      <c r="E58" s="252" t="s">
        <v>895</v>
      </c>
      <c r="F58" s="252" t="s">
        <v>895</v>
      </c>
      <c r="G58" s="252" t="s">
        <v>895</v>
      </c>
      <c r="H58" s="252" t="s">
        <v>895</v>
      </c>
      <c r="I58" s="252" t="s">
        <v>895</v>
      </c>
      <c r="J58" s="252" t="s">
        <v>895</v>
      </c>
      <c r="K58" s="252" t="s">
        <v>895</v>
      </c>
      <c r="L58" s="252" t="s">
        <v>895</v>
      </c>
      <c r="M58" s="252" t="s">
        <v>895</v>
      </c>
      <c r="N58" s="252" t="s">
        <v>895</v>
      </c>
      <c r="O58" s="252" t="s">
        <v>895</v>
      </c>
    </row>
    <row r="59" spans="1:15" ht="15" customHeight="1">
      <c r="A59" s="454" t="s">
        <v>924</v>
      </c>
      <c r="B59" s="455" t="s">
        <v>901</v>
      </c>
      <c r="C59" s="252" t="s">
        <v>472</v>
      </c>
      <c r="D59" s="252" t="s">
        <v>895</v>
      </c>
      <c r="E59" s="252" t="s">
        <v>895</v>
      </c>
      <c r="F59" s="252" t="s">
        <v>895</v>
      </c>
      <c r="G59" s="252" t="s">
        <v>895</v>
      </c>
      <c r="H59" s="252" t="s">
        <v>895</v>
      </c>
      <c r="I59" s="252" t="s">
        <v>895</v>
      </c>
      <c r="J59" s="252" t="s">
        <v>895</v>
      </c>
      <c r="K59" s="252" t="s">
        <v>895</v>
      </c>
      <c r="L59" s="252" t="s">
        <v>895</v>
      </c>
      <c r="M59" s="252" t="s">
        <v>895</v>
      </c>
      <c r="N59" s="252" t="s">
        <v>895</v>
      </c>
      <c r="O59" s="252" t="s">
        <v>895</v>
      </c>
    </row>
    <row r="60" spans="1:15">
      <c r="A60" s="454"/>
      <c r="B60" s="455"/>
      <c r="C60" s="252" t="s">
        <v>921</v>
      </c>
      <c r="D60" s="252" t="s">
        <v>895</v>
      </c>
      <c r="E60" s="252" t="s">
        <v>895</v>
      </c>
      <c r="F60" s="252" t="s">
        <v>895</v>
      </c>
      <c r="G60" s="252" t="s">
        <v>895</v>
      </c>
      <c r="H60" s="252" t="s">
        <v>895</v>
      </c>
      <c r="I60" s="252" t="s">
        <v>895</v>
      </c>
      <c r="J60" s="252" t="s">
        <v>895</v>
      </c>
      <c r="K60" s="252" t="s">
        <v>895</v>
      </c>
      <c r="L60" s="252" t="s">
        <v>895</v>
      </c>
      <c r="M60" s="252" t="s">
        <v>895</v>
      </c>
      <c r="N60" s="252" t="s">
        <v>895</v>
      </c>
      <c r="O60" s="252" t="s">
        <v>895</v>
      </c>
    </row>
    <row r="61" spans="1:15">
      <c r="A61" s="454"/>
      <c r="B61" s="455"/>
      <c r="C61" s="252" t="s">
        <v>922</v>
      </c>
      <c r="D61" s="252" t="s">
        <v>895</v>
      </c>
      <c r="E61" s="252" t="s">
        <v>895</v>
      </c>
      <c r="F61" s="252" t="s">
        <v>895</v>
      </c>
      <c r="G61" s="252" t="s">
        <v>895</v>
      </c>
      <c r="H61" s="252" t="s">
        <v>895</v>
      </c>
      <c r="I61" s="252" t="s">
        <v>895</v>
      </c>
      <c r="J61" s="252" t="s">
        <v>895</v>
      </c>
      <c r="K61" s="252" t="s">
        <v>895</v>
      </c>
      <c r="L61" s="252" t="s">
        <v>895</v>
      </c>
      <c r="M61" s="252" t="s">
        <v>895</v>
      </c>
      <c r="N61" s="252" t="s">
        <v>895</v>
      </c>
      <c r="O61" s="252" t="s">
        <v>895</v>
      </c>
    </row>
    <row r="62" spans="1:15" ht="18.75">
      <c r="A62" s="454"/>
      <c r="B62" s="455"/>
      <c r="C62" s="252" t="s">
        <v>923</v>
      </c>
      <c r="D62" s="252" t="s">
        <v>895</v>
      </c>
      <c r="E62" s="252" t="s">
        <v>895</v>
      </c>
      <c r="F62" s="252" t="s">
        <v>895</v>
      </c>
      <c r="G62" s="252" t="s">
        <v>895</v>
      </c>
      <c r="H62" s="252" t="s">
        <v>895</v>
      </c>
      <c r="I62" s="252" t="s">
        <v>895</v>
      </c>
      <c r="J62" s="252" t="s">
        <v>895</v>
      </c>
      <c r="K62" s="252" t="s">
        <v>895</v>
      </c>
      <c r="L62" s="252" t="s">
        <v>895</v>
      </c>
      <c r="M62" s="252" t="s">
        <v>895</v>
      </c>
      <c r="N62" s="252" t="s">
        <v>895</v>
      </c>
      <c r="O62" s="252" t="s">
        <v>895</v>
      </c>
    </row>
    <row r="63" spans="1:15" ht="15" customHeight="1">
      <c r="A63" s="454" t="s">
        <v>925</v>
      </c>
      <c r="B63" s="455" t="s">
        <v>902</v>
      </c>
      <c r="C63" s="252" t="s">
        <v>472</v>
      </c>
      <c r="D63" s="252" t="s">
        <v>895</v>
      </c>
      <c r="E63" s="252" t="s">
        <v>895</v>
      </c>
      <c r="F63" s="252" t="s">
        <v>895</v>
      </c>
      <c r="G63" s="252" t="s">
        <v>895</v>
      </c>
      <c r="H63" s="252" t="s">
        <v>895</v>
      </c>
      <c r="I63" s="252" t="s">
        <v>895</v>
      </c>
      <c r="J63" s="252" t="s">
        <v>895</v>
      </c>
      <c r="K63" s="252" t="s">
        <v>895</v>
      </c>
      <c r="L63" s="252" t="s">
        <v>895</v>
      </c>
      <c r="M63" s="252" t="s">
        <v>895</v>
      </c>
      <c r="N63" s="252" t="s">
        <v>895</v>
      </c>
      <c r="O63" s="252" t="s">
        <v>895</v>
      </c>
    </row>
    <row r="64" spans="1:15">
      <c r="A64" s="454"/>
      <c r="B64" s="455"/>
      <c r="C64" s="252" t="s">
        <v>921</v>
      </c>
      <c r="D64" s="252" t="s">
        <v>895</v>
      </c>
      <c r="E64" s="252" t="s">
        <v>895</v>
      </c>
      <c r="F64" s="252" t="s">
        <v>895</v>
      </c>
      <c r="G64" s="252" t="s">
        <v>895</v>
      </c>
      <c r="H64" s="252" t="s">
        <v>895</v>
      </c>
      <c r="I64" s="252" t="s">
        <v>895</v>
      </c>
      <c r="J64" s="252" t="s">
        <v>895</v>
      </c>
      <c r="K64" s="252" t="s">
        <v>895</v>
      </c>
      <c r="L64" s="252" t="s">
        <v>895</v>
      </c>
      <c r="M64" s="252" t="s">
        <v>895</v>
      </c>
      <c r="N64" s="252" t="s">
        <v>895</v>
      </c>
      <c r="O64" s="252" t="s">
        <v>895</v>
      </c>
    </row>
    <row r="65" spans="1:15">
      <c r="A65" s="454"/>
      <c r="B65" s="455"/>
      <c r="C65" s="252" t="s">
        <v>922</v>
      </c>
      <c r="D65" s="252" t="s">
        <v>895</v>
      </c>
      <c r="E65" s="252" t="s">
        <v>895</v>
      </c>
      <c r="F65" s="252" t="s">
        <v>895</v>
      </c>
      <c r="G65" s="252" t="s">
        <v>895</v>
      </c>
      <c r="H65" s="252" t="s">
        <v>895</v>
      </c>
      <c r="I65" s="252" t="s">
        <v>895</v>
      </c>
      <c r="J65" s="252" t="s">
        <v>895</v>
      </c>
      <c r="K65" s="252" t="s">
        <v>895</v>
      </c>
      <c r="L65" s="252" t="s">
        <v>895</v>
      </c>
      <c r="M65" s="252" t="s">
        <v>895</v>
      </c>
      <c r="N65" s="252" t="s">
        <v>895</v>
      </c>
      <c r="O65" s="252" t="s">
        <v>895</v>
      </c>
    </row>
    <row r="66" spans="1:15" ht="18.75">
      <c r="A66" s="454"/>
      <c r="B66" s="455"/>
      <c r="C66" s="252" t="s">
        <v>923</v>
      </c>
      <c r="D66" s="252" t="s">
        <v>895</v>
      </c>
      <c r="E66" s="252" t="s">
        <v>895</v>
      </c>
      <c r="F66" s="252" t="s">
        <v>895</v>
      </c>
      <c r="G66" s="252" t="s">
        <v>895</v>
      </c>
      <c r="H66" s="252" t="s">
        <v>895</v>
      </c>
      <c r="I66" s="252" t="s">
        <v>895</v>
      </c>
      <c r="J66" s="252" t="s">
        <v>895</v>
      </c>
      <c r="K66" s="252" t="s">
        <v>895</v>
      </c>
      <c r="L66" s="252" t="s">
        <v>895</v>
      </c>
      <c r="M66" s="252" t="s">
        <v>895</v>
      </c>
      <c r="N66" s="252" t="s">
        <v>895</v>
      </c>
      <c r="O66" s="252" t="s">
        <v>895</v>
      </c>
    </row>
    <row r="67" spans="1:15" ht="15" customHeight="1">
      <c r="A67" s="454" t="s">
        <v>926</v>
      </c>
      <c r="B67" s="455" t="s">
        <v>904</v>
      </c>
      <c r="C67" s="252" t="s">
        <v>472</v>
      </c>
      <c r="D67" s="252" t="s">
        <v>895</v>
      </c>
      <c r="E67" s="252" t="s">
        <v>895</v>
      </c>
      <c r="F67" s="252" t="s">
        <v>895</v>
      </c>
      <c r="G67" s="252" t="s">
        <v>895</v>
      </c>
      <c r="H67" s="252" t="s">
        <v>895</v>
      </c>
      <c r="I67" s="252" t="s">
        <v>895</v>
      </c>
      <c r="J67" s="252" t="s">
        <v>895</v>
      </c>
      <c r="K67" s="252" t="s">
        <v>895</v>
      </c>
      <c r="L67" s="252" t="s">
        <v>895</v>
      </c>
      <c r="M67" s="252" t="s">
        <v>895</v>
      </c>
      <c r="N67" s="252" t="s">
        <v>895</v>
      </c>
      <c r="O67" s="252" t="s">
        <v>895</v>
      </c>
    </row>
    <row r="68" spans="1:15">
      <c r="A68" s="454"/>
      <c r="B68" s="455"/>
      <c r="C68" s="252" t="s">
        <v>921</v>
      </c>
      <c r="D68" s="252" t="s">
        <v>895</v>
      </c>
      <c r="E68" s="252" t="s">
        <v>895</v>
      </c>
      <c r="F68" s="252" t="s">
        <v>895</v>
      </c>
      <c r="G68" s="252" t="s">
        <v>895</v>
      </c>
      <c r="H68" s="252" t="s">
        <v>895</v>
      </c>
      <c r="I68" s="252" t="s">
        <v>895</v>
      </c>
      <c r="J68" s="252" t="s">
        <v>895</v>
      </c>
      <c r="K68" s="252" t="s">
        <v>895</v>
      </c>
      <c r="L68" s="252" t="s">
        <v>895</v>
      </c>
      <c r="M68" s="252" t="s">
        <v>895</v>
      </c>
      <c r="N68" s="252" t="s">
        <v>895</v>
      </c>
      <c r="O68" s="252" t="s">
        <v>895</v>
      </c>
    </row>
    <row r="69" spans="1:15" ht="29.25" customHeight="1">
      <c r="A69" s="454"/>
      <c r="B69" s="455"/>
      <c r="C69" s="252" t="s">
        <v>922</v>
      </c>
      <c r="D69" s="252" t="s">
        <v>895</v>
      </c>
      <c r="E69" s="252" t="s">
        <v>895</v>
      </c>
      <c r="F69" s="252" t="s">
        <v>895</v>
      </c>
      <c r="G69" s="252" t="s">
        <v>895</v>
      </c>
      <c r="H69" s="252" t="s">
        <v>895</v>
      </c>
      <c r="I69" s="252" t="s">
        <v>895</v>
      </c>
      <c r="J69" s="252" t="s">
        <v>895</v>
      </c>
      <c r="K69" s="252" t="s">
        <v>895</v>
      </c>
      <c r="L69" s="252" t="s">
        <v>895</v>
      </c>
      <c r="M69" s="252" t="s">
        <v>895</v>
      </c>
      <c r="N69" s="252" t="s">
        <v>895</v>
      </c>
      <c r="O69" s="252" t="s">
        <v>895</v>
      </c>
    </row>
    <row r="70" spans="1:15" ht="25.5" customHeight="1">
      <c r="A70" s="454"/>
      <c r="B70" s="455"/>
      <c r="C70" s="252" t="s">
        <v>923</v>
      </c>
      <c r="D70" s="252" t="s">
        <v>895</v>
      </c>
      <c r="E70" s="252" t="s">
        <v>895</v>
      </c>
      <c r="F70" s="252" t="s">
        <v>895</v>
      </c>
      <c r="G70" s="252" t="s">
        <v>895</v>
      </c>
      <c r="H70" s="252" t="s">
        <v>895</v>
      </c>
      <c r="I70" s="252" t="s">
        <v>895</v>
      </c>
      <c r="J70" s="252" t="s">
        <v>895</v>
      </c>
      <c r="K70" s="252" t="s">
        <v>895</v>
      </c>
      <c r="L70" s="252" t="s">
        <v>895</v>
      </c>
      <c r="M70" s="252" t="s">
        <v>895</v>
      </c>
      <c r="N70" s="252" t="s">
        <v>895</v>
      </c>
      <c r="O70" s="252" t="s">
        <v>895</v>
      </c>
    </row>
    <row r="71" spans="1:15" ht="27.75" customHeight="1">
      <c r="A71" s="454" t="s">
        <v>927</v>
      </c>
      <c r="B71" s="455" t="s">
        <v>928</v>
      </c>
      <c r="C71" s="252" t="s">
        <v>472</v>
      </c>
      <c r="D71" s="252" t="s">
        <v>895</v>
      </c>
      <c r="E71" s="252" t="s">
        <v>895</v>
      </c>
      <c r="F71" s="252" t="s">
        <v>895</v>
      </c>
      <c r="G71" s="252" t="s">
        <v>895</v>
      </c>
      <c r="H71" s="252" t="s">
        <v>895</v>
      </c>
      <c r="I71" s="252" t="s">
        <v>895</v>
      </c>
      <c r="J71" s="252" t="s">
        <v>895</v>
      </c>
      <c r="K71" s="252" t="s">
        <v>895</v>
      </c>
      <c r="L71" s="252" t="s">
        <v>895</v>
      </c>
      <c r="M71" s="252" t="s">
        <v>895</v>
      </c>
      <c r="N71" s="252" t="s">
        <v>895</v>
      </c>
      <c r="O71" s="252" t="s">
        <v>895</v>
      </c>
    </row>
    <row r="72" spans="1:15" ht="28.5" customHeight="1">
      <c r="A72" s="454"/>
      <c r="B72" s="455"/>
      <c r="C72" s="252" t="s">
        <v>921</v>
      </c>
      <c r="D72" s="252" t="s">
        <v>895</v>
      </c>
      <c r="E72" s="252" t="s">
        <v>895</v>
      </c>
      <c r="F72" s="252" t="s">
        <v>895</v>
      </c>
      <c r="G72" s="252" t="s">
        <v>895</v>
      </c>
      <c r="H72" s="252" t="s">
        <v>895</v>
      </c>
      <c r="I72" s="252" t="s">
        <v>895</v>
      </c>
      <c r="J72" s="252" t="s">
        <v>895</v>
      </c>
      <c r="K72" s="252" t="s">
        <v>895</v>
      </c>
      <c r="L72" s="252" t="s">
        <v>895</v>
      </c>
      <c r="M72" s="252" t="s">
        <v>895</v>
      </c>
      <c r="N72" s="252" t="s">
        <v>895</v>
      </c>
      <c r="O72" s="252" t="s">
        <v>895</v>
      </c>
    </row>
    <row r="73" spans="1:15" ht="24" customHeight="1">
      <c r="A73" s="454"/>
      <c r="B73" s="455"/>
      <c r="C73" s="252" t="s">
        <v>922</v>
      </c>
      <c r="D73" s="252" t="s">
        <v>895</v>
      </c>
      <c r="E73" s="252" t="s">
        <v>895</v>
      </c>
      <c r="F73" s="252" t="s">
        <v>895</v>
      </c>
      <c r="G73" s="252" t="s">
        <v>895</v>
      </c>
      <c r="H73" s="252" t="s">
        <v>895</v>
      </c>
      <c r="I73" s="252" t="s">
        <v>895</v>
      </c>
      <c r="J73" s="252" t="s">
        <v>895</v>
      </c>
      <c r="K73" s="252" t="s">
        <v>895</v>
      </c>
      <c r="L73" s="252" t="s">
        <v>895</v>
      </c>
      <c r="M73" s="252" t="s">
        <v>895</v>
      </c>
      <c r="N73" s="252" t="s">
        <v>895</v>
      </c>
      <c r="O73" s="252" t="s">
        <v>895</v>
      </c>
    </row>
    <row r="74" spans="1:15" ht="21.75" customHeight="1">
      <c r="A74" s="454"/>
      <c r="B74" s="455"/>
      <c r="C74" s="252" t="s">
        <v>923</v>
      </c>
      <c r="D74" s="252" t="s">
        <v>895</v>
      </c>
      <c r="E74" s="252" t="s">
        <v>895</v>
      </c>
      <c r="F74" s="252" t="s">
        <v>895</v>
      </c>
      <c r="G74" s="252" t="s">
        <v>895</v>
      </c>
      <c r="H74" s="252" t="s">
        <v>895</v>
      </c>
      <c r="I74" s="252" t="s">
        <v>895</v>
      </c>
      <c r="J74" s="252" t="s">
        <v>895</v>
      </c>
      <c r="K74" s="252" t="s">
        <v>895</v>
      </c>
      <c r="L74" s="252" t="s">
        <v>895</v>
      </c>
      <c r="M74" s="252" t="s">
        <v>895</v>
      </c>
      <c r="N74" s="252" t="s">
        <v>895</v>
      </c>
      <c r="O74" s="252" t="s">
        <v>895</v>
      </c>
    </row>
    <row r="75" spans="1:15" ht="15" customHeight="1">
      <c r="A75" s="454" t="s">
        <v>929</v>
      </c>
      <c r="B75" s="455" t="s">
        <v>901</v>
      </c>
      <c r="C75" s="252" t="s">
        <v>472</v>
      </c>
      <c r="D75" s="252" t="s">
        <v>895</v>
      </c>
      <c r="E75" s="252" t="s">
        <v>895</v>
      </c>
      <c r="F75" s="252" t="s">
        <v>895</v>
      </c>
      <c r="G75" s="252" t="s">
        <v>895</v>
      </c>
      <c r="H75" s="252" t="s">
        <v>895</v>
      </c>
      <c r="I75" s="252" t="s">
        <v>895</v>
      </c>
      <c r="J75" s="252" t="s">
        <v>895</v>
      </c>
      <c r="K75" s="252" t="s">
        <v>895</v>
      </c>
      <c r="L75" s="252" t="s">
        <v>895</v>
      </c>
      <c r="M75" s="252" t="s">
        <v>895</v>
      </c>
      <c r="N75" s="252" t="s">
        <v>895</v>
      </c>
      <c r="O75" s="252" t="s">
        <v>895</v>
      </c>
    </row>
    <row r="76" spans="1:15">
      <c r="A76" s="454"/>
      <c r="B76" s="455"/>
      <c r="C76" s="252" t="s">
        <v>921</v>
      </c>
      <c r="D76" s="252" t="s">
        <v>895</v>
      </c>
      <c r="E76" s="252" t="s">
        <v>895</v>
      </c>
      <c r="F76" s="252" t="s">
        <v>895</v>
      </c>
      <c r="G76" s="252" t="s">
        <v>895</v>
      </c>
      <c r="H76" s="252" t="s">
        <v>895</v>
      </c>
      <c r="I76" s="252" t="s">
        <v>895</v>
      </c>
      <c r="J76" s="252" t="s">
        <v>895</v>
      </c>
      <c r="K76" s="252" t="s">
        <v>895</v>
      </c>
      <c r="L76" s="252" t="s">
        <v>895</v>
      </c>
      <c r="M76" s="252" t="s">
        <v>895</v>
      </c>
      <c r="N76" s="252" t="s">
        <v>895</v>
      </c>
      <c r="O76" s="252" t="s">
        <v>895</v>
      </c>
    </row>
    <row r="77" spans="1:15">
      <c r="A77" s="454"/>
      <c r="B77" s="455"/>
      <c r="C77" s="252" t="s">
        <v>922</v>
      </c>
      <c r="D77" s="252" t="s">
        <v>895</v>
      </c>
      <c r="E77" s="252" t="s">
        <v>895</v>
      </c>
      <c r="F77" s="252" t="s">
        <v>895</v>
      </c>
      <c r="G77" s="252" t="s">
        <v>895</v>
      </c>
      <c r="H77" s="252" t="s">
        <v>895</v>
      </c>
      <c r="I77" s="252" t="s">
        <v>895</v>
      </c>
      <c r="J77" s="252" t="s">
        <v>895</v>
      </c>
      <c r="K77" s="252" t="s">
        <v>895</v>
      </c>
      <c r="L77" s="252" t="s">
        <v>895</v>
      </c>
      <c r="M77" s="252" t="s">
        <v>895</v>
      </c>
      <c r="N77" s="252" t="s">
        <v>895</v>
      </c>
      <c r="O77" s="252" t="s">
        <v>895</v>
      </c>
    </row>
    <row r="78" spans="1:15">
      <c r="A78" s="454"/>
      <c r="B78" s="455"/>
      <c r="C78" s="252" t="s">
        <v>473</v>
      </c>
      <c r="D78" s="252" t="s">
        <v>895</v>
      </c>
      <c r="E78" s="252" t="s">
        <v>895</v>
      </c>
      <c r="F78" s="252" t="s">
        <v>895</v>
      </c>
      <c r="G78" s="252" t="s">
        <v>895</v>
      </c>
      <c r="H78" s="252" t="s">
        <v>895</v>
      </c>
      <c r="I78" s="252" t="s">
        <v>895</v>
      </c>
      <c r="J78" s="252" t="s">
        <v>895</v>
      </c>
      <c r="K78" s="252" t="s">
        <v>895</v>
      </c>
      <c r="L78" s="252" t="s">
        <v>895</v>
      </c>
      <c r="M78" s="252" t="s">
        <v>895</v>
      </c>
      <c r="N78" s="252" t="s">
        <v>895</v>
      </c>
      <c r="O78" s="252" t="s">
        <v>895</v>
      </c>
    </row>
    <row r="79" spans="1:15" ht="15" customHeight="1">
      <c r="A79" s="454" t="s">
        <v>930</v>
      </c>
      <c r="B79" s="455" t="s">
        <v>902</v>
      </c>
      <c r="C79" s="252" t="s">
        <v>472</v>
      </c>
      <c r="D79" s="252" t="s">
        <v>895</v>
      </c>
      <c r="E79" s="252" t="s">
        <v>895</v>
      </c>
      <c r="F79" s="252" t="s">
        <v>895</v>
      </c>
      <c r="G79" s="252" t="s">
        <v>895</v>
      </c>
      <c r="H79" s="252" t="s">
        <v>895</v>
      </c>
      <c r="I79" s="252" t="s">
        <v>895</v>
      </c>
      <c r="J79" s="252" t="s">
        <v>895</v>
      </c>
      <c r="K79" s="252" t="s">
        <v>895</v>
      </c>
      <c r="L79" s="252" t="s">
        <v>895</v>
      </c>
      <c r="M79" s="252" t="s">
        <v>895</v>
      </c>
      <c r="N79" s="252" t="s">
        <v>895</v>
      </c>
      <c r="O79" s="252" t="s">
        <v>895</v>
      </c>
    </row>
    <row r="80" spans="1:15">
      <c r="A80" s="454"/>
      <c r="B80" s="455"/>
      <c r="C80" s="252" t="s">
        <v>921</v>
      </c>
      <c r="D80" s="252" t="s">
        <v>895</v>
      </c>
      <c r="E80" s="252" t="s">
        <v>895</v>
      </c>
      <c r="F80" s="252" t="s">
        <v>895</v>
      </c>
      <c r="G80" s="252" t="s">
        <v>895</v>
      </c>
      <c r="H80" s="252" t="s">
        <v>895</v>
      </c>
      <c r="I80" s="252" t="s">
        <v>895</v>
      </c>
      <c r="J80" s="252" t="s">
        <v>895</v>
      </c>
      <c r="K80" s="252" t="s">
        <v>895</v>
      </c>
      <c r="L80" s="252" t="s">
        <v>895</v>
      </c>
      <c r="M80" s="252" t="s">
        <v>895</v>
      </c>
      <c r="N80" s="252" t="s">
        <v>895</v>
      </c>
      <c r="O80" s="252" t="s">
        <v>895</v>
      </c>
    </row>
    <row r="81" spans="1:15">
      <c r="A81" s="454"/>
      <c r="B81" s="455"/>
      <c r="C81" s="252" t="s">
        <v>922</v>
      </c>
      <c r="D81" s="252" t="s">
        <v>895</v>
      </c>
      <c r="E81" s="252" t="s">
        <v>895</v>
      </c>
      <c r="F81" s="252" t="s">
        <v>895</v>
      </c>
      <c r="G81" s="252" t="s">
        <v>895</v>
      </c>
      <c r="H81" s="252" t="s">
        <v>895</v>
      </c>
      <c r="I81" s="252" t="s">
        <v>895</v>
      </c>
      <c r="J81" s="252" t="s">
        <v>895</v>
      </c>
      <c r="K81" s="252" t="s">
        <v>895</v>
      </c>
      <c r="L81" s="252" t="s">
        <v>895</v>
      </c>
      <c r="M81" s="252" t="s">
        <v>895</v>
      </c>
      <c r="N81" s="252" t="s">
        <v>895</v>
      </c>
      <c r="O81" s="252" t="s">
        <v>895</v>
      </c>
    </row>
    <row r="82" spans="1:15" ht="18.75">
      <c r="A82" s="454"/>
      <c r="B82" s="455"/>
      <c r="C82" s="252" t="s">
        <v>923</v>
      </c>
      <c r="D82" s="252" t="s">
        <v>895</v>
      </c>
      <c r="E82" s="252" t="s">
        <v>895</v>
      </c>
      <c r="F82" s="252" t="s">
        <v>895</v>
      </c>
      <c r="G82" s="252" t="s">
        <v>895</v>
      </c>
      <c r="H82" s="252" t="s">
        <v>895</v>
      </c>
      <c r="I82" s="252" t="s">
        <v>895</v>
      </c>
      <c r="J82" s="252" t="s">
        <v>895</v>
      </c>
      <c r="K82" s="252" t="s">
        <v>895</v>
      </c>
      <c r="L82" s="252" t="s">
        <v>895</v>
      </c>
      <c r="M82" s="252" t="s">
        <v>895</v>
      </c>
      <c r="N82" s="252" t="s">
        <v>895</v>
      </c>
      <c r="O82" s="252" t="s">
        <v>895</v>
      </c>
    </row>
    <row r="83" spans="1:15" ht="15" customHeight="1">
      <c r="A83" s="454" t="s">
        <v>931</v>
      </c>
      <c r="B83" s="455" t="s">
        <v>904</v>
      </c>
      <c r="C83" s="252" t="s">
        <v>472</v>
      </c>
      <c r="D83" s="252" t="s">
        <v>895</v>
      </c>
      <c r="E83" s="252" t="s">
        <v>895</v>
      </c>
      <c r="F83" s="252" t="s">
        <v>895</v>
      </c>
      <c r="G83" s="252" t="s">
        <v>895</v>
      </c>
      <c r="H83" s="252" t="s">
        <v>895</v>
      </c>
      <c r="I83" s="252" t="s">
        <v>895</v>
      </c>
      <c r="J83" s="252" t="s">
        <v>895</v>
      </c>
      <c r="K83" s="252" t="s">
        <v>895</v>
      </c>
      <c r="L83" s="252" t="s">
        <v>895</v>
      </c>
      <c r="M83" s="252" t="s">
        <v>895</v>
      </c>
      <c r="N83" s="252" t="s">
        <v>895</v>
      </c>
      <c r="O83" s="252" t="s">
        <v>895</v>
      </c>
    </row>
    <row r="84" spans="1:15">
      <c r="A84" s="454"/>
      <c r="B84" s="455"/>
      <c r="C84" s="252" t="s">
        <v>921</v>
      </c>
      <c r="D84" s="252" t="s">
        <v>895</v>
      </c>
      <c r="E84" s="252" t="s">
        <v>895</v>
      </c>
      <c r="F84" s="252" t="s">
        <v>895</v>
      </c>
      <c r="G84" s="252" t="s">
        <v>895</v>
      </c>
      <c r="H84" s="252" t="s">
        <v>895</v>
      </c>
      <c r="I84" s="252" t="s">
        <v>895</v>
      </c>
      <c r="J84" s="252" t="s">
        <v>895</v>
      </c>
      <c r="K84" s="252" t="s">
        <v>895</v>
      </c>
      <c r="L84" s="252" t="s">
        <v>895</v>
      </c>
      <c r="M84" s="252" t="s">
        <v>895</v>
      </c>
      <c r="N84" s="252" t="s">
        <v>895</v>
      </c>
      <c r="O84" s="252" t="s">
        <v>895</v>
      </c>
    </row>
    <row r="85" spans="1:15">
      <c r="A85" s="454"/>
      <c r="B85" s="455"/>
      <c r="C85" s="252" t="s">
        <v>922</v>
      </c>
      <c r="D85" s="252" t="s">
        <v>895</v>
      </c>
      <c r="E85" s="252" t="s">
        <v>895</v>
      </c>
      <c r="F85" s="252" t="s">
        <v>895</v>
      </c>
      <c r="G85" s="252" t="s">
        <v>895</v>
      </c>
      <c r="H85" s="252" t="s">
        <v>895</v>
      </c>
      <c r="I85" s="252" t="s">
        <v>895</v>
      </c>
      <c r="J85" s="252" t="s">
        <v>895</v>
      </c>
      <c r="K85" s="252" t="s">
        <v>895</v>
      </c>
      <c r="L85" s="252" t="s">
        <v>895</v>
      </c>
      <c r="M85" s="252" t="s">
        <v>895</v>
      </c>
      <c r="N85" s="252" t="s">
        <v>895</v>
      </c>
      <c r="O85" s="252" t="s">
        <v>895</v>
      </c>
    </row>
    <row r="86" spans="1:15" ht="20.25" customHeight="1">
      <c r="A86" s="454"/>
      <c r="B86" s="455"/>
      <c r="C86" s="252" t="s">
        <v>923</v>
      </c>
      <c r="D86" s="252" t="s">
        <v>895</v>
      </c>
      <c r="E86" s="252" t="s">
        <v>895</v>
      </c>
      <c r="F86" s="252" t="s">
        <v>895</v>
      </c>
      <c r="G86" s="252" t="s">
        <v>895</v>
      </c>
      <c r="H86" s="252" t="s">
        <v>895</v>
      </c>
      <c r="I86" s="252" t="s">
        <v>895</v>
      </c>
      <c r="J86" s="252" t="s">
        <v>895</v>
      </c>
      <c r="K86" s="252" t="s">
        <v>895</v>
      </c>
      <c r="L86" s="252" t="s">
        <v>895</v>
      </c>
      <c r="M86" s="252" t="s">
        <v>895</v>
      </c>
      <c r="N86" s="252" t="s">
        <v>895</v>
      </c>
      <c r="O86" s="252" t="s">
        <v>895</v>
      </c>
    </row>
    <row r="87" spans="1:15" ht="89.25" customHeight="1">
      <c r="A87" s="251" t="s">
        <v>235</v>
      </c>
      <c r="B87" s="254" t="s">
        <v>932</v>
      </c>
      <c r="C87" s="252" t="s">
        <v>895</v>
      </c>
      <c r="D87" s="252" t="s">
        <v>895</v>
      </c>
      <c r="E87" s="252" t="s">
        <v>895</v>
      </c>
      <c r="F87" s="252" t="s">
        <v>895</v>
      </c>
      <c r="G87" s="252" t="s">
        <v>895</v>
      </c>
      <c r="H87" s="252" t="s">
        <v>895</v>
      </c>
      <c r="I87" s="252" t="s">
        <v>895</v>
      </c>
      <c r="J87" s="252" t="s">
        <v>895</v>
      </c>
      <c r="K87" s="252" t="s">
        <v>895</v>
      </c>
      <c r="L87" s="252" t="s">
        <v>895</v>
      </c>
      <c r="M87" s="252" t="s">
        <v>895</v>
      </c>
      <c r="N87" s="252" t="s">
        <v>895</v>
      </c>
      <c r="O87" s="252" t="s">
        <v>895</v>
      </c>
    </row>
    <row r="88" spans="1:15" ht="50.25" customHeight="1">
      <c r="A88" s="454" t="s">
        <v>237</v>
      </c>
      <c r="B88" s="455" t="s">
        <v>897</v>
      </c>
      <c r="C88" s="252" t="s">
        <v>898</v>
      </c>
      <c r="D88" s="252" t="s">
        <v>895</v>
      </c>
      <c r="E88" s="252" t="s">
        <v>895</v>
      </c>
      <c r="F88" s="252" t="s">
        <v>895</v>
      </c>
      <c r="G88" s="252" t="s">
        <v>895</v>
      </c>
      <c r="H88" s="252" t="s">
        <v>895</v>
      </c>
      <c r="I88" s="252" t="s">
        <v>895</v>
      </c>
      <c r="J88" s="252" t="s">
        <v>895</v>
      </c>
      <c r="K88" s="252" t="s">
        <v>895</v>
      </c>
      <c r="L88" s="252" t="s">
        <v>895</v>
      </c>
      <c r="M88" s="252" t="s">
        <v>895</v>
      </c>
      <c r="N88" s="252" t="s">
        <v>895</v>
      </c>
      <c r="O88" s="252" t="s">
        <v>895</v>
      </c>
    </row>
    <row r="89" spans="1:15" ht="40.5" customHeight="1">
      <c r="A89" s="454"/>
      <c r="B89" s="455"/>
      <c r="C89" s="252" t="s">
        <v>899</v>
      </c>
      <c r="D89" s="252" t="s">
        <v>895</v>
      </c>
      <c r="E89" s="252" t="s">
        <v>895</v>
      </c>
      <c r="F89" s="252" t="s">
        <v>895</v>
      </c>
      <c r="G89" s="252" t="s">
        <v>895</v>
      </c>
      <c r="H89" s="252" t="s">
        <v>895</v>
      </c>
      <c r="I89" s="252" t="s">
        <v>895</v>
      </c>
      <c r="J89" s="252" t="s">
        <v>895</v>
      </c>
      <c r="K89" s="252" t="s">
        <v>895</v>
      </c>
      <c r="L89" s="252" t="s">
        <v>895</v>
      </c>
      <c r="M89" s="252" t="s">
        <v>895</v>
      </c>
      <c r="N89" s="252" t="s">
        <v>895</v>
      </c>
      <c r="O89" s="252" t="s">
        <v>895</v>
      </c>
    </row>
    <row r="90" spans="1:15" ht="33.75" customHeight="1">
      <c r="A90" s="454" t="s">
        <v>239</v>
      </c>
      <c r="B90" s="455" t="s">
        <v>900</v>
      </c>
      <c r="C90" s="252" t="s">
        <v>898</v>
      </c>
      <c r="D90" s="252" t="s">
        <v>895</v>
      </c>
      <c r="E90" s="252" t="s">
        <v>895</v>
      </c>
      <c r="F90" s="252" t="s">
        <v>895</v>
      </c>
      <c r="G90" s="252" t="s">
        <v>895</v>
      </c>
      <c r="H90" s="252" t="s">
        <v>895</v>
      </c>
      <c r="I90" s="252" t="s">
        <v>895</v>
      </c>
      <c r="J90" s="252" t="s">
        <v>895</v>
      </c>
      <c r="K90" s="252" t="s">
        <v>895</v>
      </c>
      <c r="L90" s="252" t="s">
        <v>895</v>
      </c>
      <c r="M90" s="252" t="s">
        <v>895</v>
      </c>
      <c r="N90" s="252" t="s">
        <v>895</v>
      </c>
      <c r="O90" s="252" t="s">
        <v>895</v>
      </c>
    </row>
    <row r="91" spans="1:15" ht="25.5" customHeight="1">
      <c r="A91" s="454"/>
      <c r="B91" s="455"/>
      <c r="C91" s="252" t="s">
        <v>899</v>
      </c>
      <c r="D91" s="252" t="s">
        <v>895</v>
      </c>
      <c r="E91" s="252" t="s">
        <v>895</v>
      </c>
      <c r="F91" s="252" t="s">
        <v>895</v>
      </c>
      <c r="G91" s="252" t="s">
        <v>895</v>
      </c>
      <c r="H91" s="252" t="s">
        <v>895</v>
      </c>
      <c r="I91" s="252" t="s">
        <v>895</v>
      </c>
      <c r="J91" s="252" t="s">
        <v>895</v>
      </c>
      <c r="K91" s="252" t="s">
        <v>895</v>
      </c>
      <c r="L91" s="252" t="s">
        <v>895</v>
      </c>
      <c r="M91" s="252" t="s">
        <v>895</v>
      </c>
      <c r="N91" s="252" t="s">
        <v>895</v>
      </c>
      <c r="O91" s="252" t="s">
        <v>895</v>
      </c>
    </row>
    <row r="92" spans="1:15" ht="25.5" customHeight="1">
      <c r="A92" s="454" t="s">
        <v>241</v>
      </c>
      <c r="B92" s="455" t="s">
        <v>901</v>
      </c>
      <c r="C92" s="252" t="s">
        <v>898</v>
      </c>
      <c r="D92" s="252" t="s">
        <v>895</v>
      </c>
      <c r="E92" s="252" t="s">
        <v>895</v>
      </c>
      <c r="F92" s="252" t="s">
        <v>895</v>
      </c>
      <c r="G92" s="252" t="s">
        <v>895</v>
      </c>
      <c r="H92" s="252" t="s">
        <v>895</v>
      </c>
      <c r="I92" s="252" t="s">
        <v>895</v>
      </c>
      <c r="J92" s="252" t="s">
        <v>895</v>
      </c>
      <c r="K92" s="252" t="s">
        <v>895</v>
      </c>
      <c r="L92" s="252" t="s">
        <v>895</v>
      </c>
      <c r="M92" s="252" t="s">
        <v>895</v>
      </c>
      <c r="N92" s="252" t="s">
        <v>895</v>
      </c>
      <c r="O92" s="252" t="s">
        <v>895</v>
      </c>
    </row>
    <row r="93" spans="1:15" ht="24" customHeight="1">
      <c r="A93" s="454"/>
      <c r="B93" s="455"/>
      <c r="C93" s="252" t="s">
        <v>899</v>
      </c>
      <c r="D93" s="252" t="s">
        <v>895</v>
      </c>
      <c r="E93" s="252" t="s">
        <v>895</v>
      </c>
      <c r="F93" s="252" t="s">
        <v>895</v>
      </c>
      <c r="G93" s="252" t="s">
        <v>895</v>
      </c>
      <c r="H93" s="252" t="s">
        <v>895</v>
      </c>
      <c r="I93" s="252" t="s">
        <v>895</v>
      </c>
      <c r="J93" s="252" t="s">
        <v>895</v>
      </c>
      <c r="K93" s="252" t="s">
        <v>895</v>
      </c>
      <c r="L93" s="252" t="s">
        <v>895</v>
      </c>
      <c r="M93" s="252" t="s">
        <v>895</v>
      </c>
      <c r="N93" s="252" t="s">
        <v>895</v>
      </c>
      <c r="O93" s="252" t="s">
        <v>895</v>
      </c>
    </row>
    <row r="94" spans="1:15" ht="25.5" customHeight="1">
      <c r="A94" s="454" t="s">
        <v>933</v>
      </c>
      <c r="B94" s="455" t="s">
        <v>902</v>
      </c>
      <c r="C94" s="252" t="s">
        <v>898</v>
      </c>
      <c r="D94" s="252" t="s">
        <v>895</v>
      </c>
      <c r="E94" s="252" t="s">
        <v>895</v>
      </c>
      <c r="F94" s="252" t="s">
        <v>895</v>
      </c>
      <c r="G94" s="252" t="s">
        <v>895</v>
      </c>
      <c r="H94" s="252" t="s">
        <v>895</v>
      </c>
      <c r="I94" s="252" t="s">
        <v>895</v>
      </c>
      <c r="J94" s="252" t="s">
        <v>895</v>
      </c>
      <c r="K94" s="252" t="s">
        <v>895</v>
      </c>
      <c r="L94" s="252" t="s">
        <v>895</v>
      </c>
      <c r="M94" s="252" t="s">
        <v>895</v>
      </c>
      <c r="N94" s="252" t="s">
        <v>895</v>
      </c>
      <c r="O94" s="252" t="s">
        <v>895</v>
      </c>
    </row>
    <row r="95" spans="1:15" ht="27.75" customHeight="1">
      <c r="A95" s="454"/>
      <c r="B95" s="455"/>
      <c r="C95" s="252" t="s">
        <v>899</v>
      </c>
      <c r="D95" s="252" t="s">
        <v>895</v>
      </c>
      <c r="E95" s="252" t="s">
        <v>895</v>
      </c>
      <c r="F95" s="252" t="s">
        <v>895</v>
      </c>
      <c r="G95" s="252" t="s">
        <v>895</v>
      </c>
      <c r="H95" s="252" t="s">
        <v>895</v>
      </c>
      <c r="I95" s="252" t="s">
        <v>895</v>
      </c>
      <c r="J95" s="252" t="s">
        <v>895</v>
      </c>
      <c r="K95" s="252" t="s">
        <v>895</v>
      </c>
      <c r="L95" s="252" t="s">
        <v>895</v>
      </c>
      <c r="M95" s="252" t="s">
        <v>895</v>
      </c>
      <c r="N95" s="252" t="s">
        <v>895</v>
      </c>
      <c r="O95" s="252" t="s">
        <v>895</v>
      </c>
    </row>
    <row r="96" spans="1:15" ht="28.5" customHeight="1">
      <c r="A96" s="454" t="s">
        <v>934</v>
      </c>
      <c r="B96" s="455" t="s">
        <v>904</v>
      </c>
      <c r="C96" s="252" t="s">
        <v>898</v>
      </c>
      <c r="D96" s="252" t="s">
        <v>895</v>
      </c>
      <c r="E96" s="252" t="s">
        <v>895</v>
      </c>
      <c r="F96" s="252" t="s">
        <v>895</v>
      </c>
      <c r="G96" s="252" t="s">
        <v>895</v>
      </c>
      <c r="H96" s="252" t="s">
        <v>895</v>
      </c>
      <c r="I96" s="252" t="s">
        <v>895</v>
      </c>
      <c r="J96" s="252" t="s">
        <v>895</v>
      </c>
      <c r="K96" s="252" t="s">
        <v>895</v>
      </c>
      <c r="L96" s="252" t="s">
        <v>895</v>
      </c>
      <c r="M96" s="252" t="s">
        <v>895</v>
      </c>
      <c r="N96" s="252" t="s">
        <v>895</v>
      </c>
      <c r="O96" s="252" t="s">
        <v>895</v>
      </c>
    </row>
    <row r="97" spans="1:15" ht="28.5" customHeight="1">
      <c r="A97" s="454"/>
      <c r="B97" s="455"/>
      <c r="C97" s="252" t="s">
        <v>899</v>
      </c>
      <c r="D97" s="252" t="s">
        <v>895</v>
      </c>
      <c r="E97" s="252" t="s">
        <v>895</v>
      </c>
      <c r="F97" s="252" t="s">
        <v>895</v>
      </c>
      <c r="G97" s="252" t="s">
        <v>895</v>
      </c>
      <c r="H97" s="252" t="s">
        <v>895</v>
      </c>
      <c r="I97" s="252" t="s">
        <v>895</v>
      </c>
      <c r="J97" s="252" t="s">
        <v>895</v>
      </c>
      <c r="K97" s="252" t="s">
        <v>895</v>
      </c>
      <c r="L97" s="252" t="s">
        <v>895</v>
      </c>
      <c r="M97" s="252" t="s">
        <v>895</v>
      </c>
      <c r="N97" s="252" t="s">
        <v>895</v>
      </c>
      <c r="O97" s="252" t="s">
        <v>895</v>
      </c>
    </row>
    <row r="98" spans="1:15" ht="47.25" customHeight="1">
      <c r="A98" s="454" t="s">
        <v>243</v>
      </c>
      <c r="B98" s="455" t="s">
        <v>905</v>
      </c>
      <c r="C98" s="252" t="s">
        <v>898</v>
      </c>
      <c r="D98" s="252" t="s">
        <v>895</v>
      </c>
      <c r="E98" s="252" t="s">
        <v>895</v>
      </c>
      <c r="F98" s="252" t="s">
        <v>895</v>
      </c>
      <c r="G98" s="252" t="s">
        <v>895</v>
      </c>
      <c r="H98" s="252" t="s">
        <v>895</v>
      </c>
      <c r="I98" s="252" t="s">
        <v>895</v>
      </c>
      <c r="J98" s="252" t="s">
        <v>895</v>
      </c>
      <c r="K98" s="252" t="s">
        <v>895</v>
      </c>
      <c r="L98" s="252" t="s">
        <v>895</v>
      </c>
      <c r="M98" s="252" t="s">
        <v>895</v>
      </c>
      <c r="N98" s="252" t="s">
        <v>895</v>
      </c>
      <c r="O98" s="252" t="s">
        <v>895</v>
      </c>
    </row>
    <row r="99" spans="1:15" ht="44.25" customHeight="1">
      <c r="A99" s="454"/>
      <c r="B99" s="455"/>
      <c r="C99" s="252" t="s">
        <v>899</v>
      </c>
      <c r="D99" s="252" t="s">
        <v>895</v>
      </c>
      <c r="E99" s="252" t="s">
        <v>895</v>
      </c>
      <c r="F99" s="252" t="s">
        <v>895</v>
      </c>
      <c r="G99" s="252" t="s">
        <v>895</v>
      </c>
      <c r="H99" s="252" t="s">
        <v>895</v>
      </c>
      <c r="I99" s="252" t="s">
        <v>895</v>
      </c>
      <c r="J99" s="252" t="s">
        <v>895</v>
      </c>
      <c r="K99" s="252" t="s">
        <v>895</v>
      </c>
      <c r="L99" s="252" t="s">
        <v>895</v>
      </c>
      <c r="M99" s="252" t="s">
        <v>895</v>
      </c>
      <c r="N99" s="252" t="s">
        <v>895</v>
      </c>
      <c r="O99" s="252" t="s">
        <v>895</v>
      </c>
    </row>
    <row r="100" spans="1:15" ht="25.5" customHeight="1">
      <c r="A100" s="454" t="s">
        <v>245</v>
      </c>
      <c r="B100" s="455" t="s">
        <v>900</v>
      </c>
      <c r="C100" s="252" t="s">
        <v>898</v>
      </c>
      <c r="D100" s="252" t="s">
        <v>895</v>
      </c>
      <c r="E100" s="252" t="s">
        <v>895</v>
      </c>
      <c r="F100" s="252" t="s">
        <v>895</v>
      </c>
      <c r="G100" s="252" t="s">
        <v>895</v>
      </c>
      <c r="H100" s="252" t="s">
        <v>895</v>
      </c>
      <c r="I100" s="252" t="s">
        <v>895</v>
      </c>
      <c r="J100" s="252" t="s">
        <v>895</v>
      </c>
      <c r="K100" s="252" t="s">
        <v>895</v>
      </c>
      <c r="L100" s="252" t="s">
        <v>895</v>
      </c>
      <c r="M100" s="252" t="s">
        <v>895</v>
      </c>
      <c r="N100" s="252" t="s">
        <v>895</v>
      </c>
      <c r="O100" s="252" t="s">
        <v>895</v>
      </c>
    </row>
    <row r="101" spans="1:15" ht="24.75" customHeight="1">
      <c r="A101" s="454"/>
      <c r="B101" s="455"/>
      <c r="C101" s="252" t="s">
        <v>899</v>
      </c>
      <c r="D101" s="252" t="s">
        <v>895</v>
      </c>
      <c r="E101" s="252" t="s">
        <v>895</v>
      </c>
      <c r="F101" s="252" t="s">
        <v>895</v>
      </c>
      <c r="G101" s="252" t="s">
        <v>895</v>
      </c>
      <c r="H101" s="252" t="s">
        <v>895</v>
      </c>
      <c r="I101" s="252" t="s">
        <v>895</v>
      </c>
      <c r="J101" s="252" t="s">
        <v>895</v>
      </c>
      <c r="K101" s="252" t="s">
        <v>895</v>
      </c>
      <c r="L101" s="252" t="s">
        <v>895</v>
      </c>
      <c r="M101" s="252" t="s">
        <v>895</v>
      </c>
      <c r="N101" s="252" t="s">
        <v>895</v>
      </c>
      <c r="O101" s="252" t="s">
        <v>895</v>
      </c>
    </row>
    <row r="102" spans="1:15" ht="24" customHeight="1">
      <c r="A102" s="454" t="s">
        <v>247</v>
      </c>
      <c r="B102" s="455" t="s">
        <v>901</v>
      </c>
      <c r="C102" s="252" t="s">
        <v>898</v>
      </c>
      <c r="D102" s="252" t="s">
        <v>895</v>
      </c>
      <c r="E102" s="252" t="s">
        <v>895</v>
      </c>
      <c r="F102" s="252" t="s">
        <v>895</v>
      </c>
      <c r="G102" s="252" t="s">
        <v>895</v>
      </c>
      <c r="H102" s="252" t="s">
        <v>895</v>
      </c>
      <c r="I102" s="252" t="s">
        <v>895</v>
      </c>
      <c r="J102" s="252" t="s">
        <v>895</v>
      </c>
      <c r="K102" s="252" t="s">
        <v>895</v>
      </c>
      <c r="L102" s="252" t="s">
        <v>895</v>
      </c>
      <c r="M102" s="252" t="s">
        <v>895</v>
      </c>
      <c r="N102" s="252" t="s">
        <v>895</v>
      </c>
      <c r="O102" s="252" t="s">
        <v>895</v>
      </c>
    </row>
    <row r="103" spans="1:15" ht="24" customHeight="1">
      <c r="A103" s="454"/>
      <c r="B103" s="455"/>
      <c r="C103" s="252" t="s">
        <v>899</v>
      </c>
      <c r="D103" s="252" t="s">
        <v>895</v>
      </c>
      <c r="E103" s="252" t="s">
        <v>895</v>
      </c>
      <c r="F103" s="252" t="s">
        <v>895</v>
      </c>
      <c r="G103" s="252" t="s">
        <v>895</v>
      </c>
      <c r="H103" s="252" t="s">
        <v>895</v>
      </c>
      <c r="I103" s="252" t="s">
        <v>895</v>
      </c>
      <c r="J103" s="252" t="s">
        <v>895</v>
      </c>
      <c r="K103" s="252" t="s">
        <v>895</v>
      </c>
      <c r="L103" s="252" t="s">
        <v>895</v>
      </c>
      <c r="M103" s="252" t="s">
        <v>895</v>
      </c>
      <c r="N103" s="252" t="s">
        <v>895</v>
      </c>
      <c r="O103" s="252" t="s">
        <v>895</v>
      </c>
    </row>
    <row r="104" spans="1:15" ht="30" customHeight="1">
      <c r="A104" s="454" t="s">
        <v>935</v>
      </c>
      <c r="B104" s="455" t="s">
        <v>902</v>
      </c>
      <c r="C104" s="252" t="s">
        <v>898</v>
      </c>
      <c r="D104" s="252" t="s">
        <v>895</v>
      </c>
      <c r="E104" s="252" t="s">
        <v>895</v>
      </c>
      <c r="F104" s="252" t="s">
        <v>895</v>
      </c>
      <c r="G104" s="252" t="s">
        <v>895</v>
      </c>
      <c r="H104" s="252" t="s">
        <v>895</v>
      </c>
      <c r="I104" s="252" t="s">
        <v>895</v>
      </c>
      <c r="J104" s="252" t="s">
        <v>895</v>
      </c>
      <c r="K104" s="252" t="s">
        <v>895</v>
      </c>
      <c r="L104" s="252" t="s">
        <v>895</v>
      </c>
      <c r="M104" s="252" t="s">
        <v>895</v>
      </c>
      <c r="N104" s="252" t="s">
        <v>895</v>
      </c>
      <c r="O104" s="252" t="s">
        <v>895</v>
      </c>
    </row>
    <row r="105" spans="1:15" ht="30" customHeight="1">
      <c r="A105" s="454"/>
      <c r="B105" s="455"/>
      <c r="C105" s="252" t="s">
        <v>899</v>
      </c>
      <c r="D105" s="252" t="s">
        <v>895</v>
      </c>
      <c r="E105" s="252" t="s">
        <v>895</v>
      </c>
      <c r="F105" s="252" t="s">
        <v>895</v>
      </c>
      <c r="G105" s="252" t="s">
        <v>895</v>
      </c>
      <c r="H105" s="252" t="s">
        <v>895</v>
      </c>
      <c r="I105" s="252" t="s">
        <v>895</v>
      </c>
      <c r="J105" s="252" t="s">
        <v>895</v>
      </c>
      <c r="K105" s="252" t="s">
        <v>895</v>
      </c>
      <c r="L105" s="252" t="s">
        <v>895</v>
      </c>
      <c r="M105" s="252" t="s">
        <v>895</v>
      </c>
      <c r="N105" s="252" t="s">
        <v>895</v>
      </c>
      <c r="O105" s="252" t="s">
        <v>895</v>
      </c>
    </row>
    <row r="106" spans="1:15" ht="42.75" customHeight="1">
      <c r="A106" s="454" t="s">
        <v>936</v>
      </c>
      <c r="B106" s="455" t="s">
        <v>904</v>
      </c>
      <c r="C106" s="252" t="s">
        <v>898</v>
      </c>
      <c r="D106" s="252" t="s">
        <v>895</v>
      </c>
      <c r="E106" s="252" t="s">
        <v>895</v>
      </c>
      <c r="F106" s="252" t="s">
        <v>895</v>
      </c>
      <c r="G106" s="252" t="s">
        <v>895</v>
      </c>
      <c r="H106" s="252" t="s">
        <v>895</v>
      </c>
      <c r="I106" s="252" t="s">
        <v>895</v>
      </c>
      <c r="J106" s="252" t="s">
        <v>895</v>
      </c>
      <c r="K106" s="252" t="s">
        <v>895</v>
      </c>
      <c r="L106" s="252" t="s">
        <v>895</v>
      </c>
      <c r="M106" s="252" t="s">
        <v>895</v>
      </c>
      <c r="N106" s="252" t="s">
        <v>895</v>
      </c>
      <c r="O106" s="252" t="s">
        <v>895</v>
      </c>
    </row>
    <row r="107" spans="1:15" ht="31.5" customHeight="1">
      <c r="A107" s="454"/>
      <c r="B107" s="455"/>
      <c r="C107" s="252" t="s">
        <v>899</v>
      </c>
      <c r="D107" s="252" t="s">
        <v>895</v>
      </c>
      <c r="E107" s="252" t="s">
        <v>895</v>
      </c>
      <c r="F107" s="252" t="s">
        <v>895</v>
      </c>
      <c r="G107" s="252" t="s">
        <v>895</v>
      </c>
      <c r="H107" s="252" t="s">
        <v>895</v>
      </c>
      <c r="I107" s="252" t="s">
        <v>895</v>
      </c>
      <c r="J107" s="252" t="s">
        <v>895</v>
      </c>
      <c r="K107" s="252" t="s">
        <v>895</v>
      </c>
      <c r="L107" s="252" t="s">
        <v>895</v>
      </c>
      <c r="M107" s="252" t="s">
        <v>895</v>
      </c>
      <c r="N107" s="252" t="s">
        <v>895</v>
      </c>
      <c r="O107" s="252" t="s">
        <v>895</v>
      </c>
    </row>
    <row r="108" spans="1:15" ht="36" customHeight="1">
      <c r="A108" s="454" t="s">
        <v>249</v>
      </c>
      <c r="B108" s="455" t="s">
        <v>908</v>
      </c>
      <c r="C108" s="252" t="s">
        <v>898</v>
      </c>
      <c r="D108" s="252" t="s">
        <v>895</v>
      </c>
      <c r="E108" s="252" t="s">
        <v>895</v>
      </c>
      <c r="F108" s="252" t="s">
        <v>895</v>
      </c>
      <c r="G108" s="252" t="s">
        <v>895</v>
      </c>
      <c r="H108" s="252" t="s">
        <v>895</v>
      </c>
      <c r="I108" s="252" t="s">
        <v>895</v>
      </c>
      <c r="J108" s="252" t="s">
        <v>895</v>
      </c>
      <c r="K108" s="252" t="s">
        <v>895</v>
      </c>
      <c r="L108" s="252" t="s">
        <v>895</v>
      </c>
      <c r="M108" s="252" t="s">
        <v>895</v>
      </c>
      <c r="N108" s="252" t="s">
        <v>895</v>
      </c>
      <c r="O108" s="252" t="s">
        <v>895</v>
      </c>
    </row>
    <row r="109" spans="1:15" ht="35.25" customHeight="1">
      <c r="A109" s="454"/>
      <c r="B109" s="455"/>
      <c r="C109" s="252" t="s">
        <v>899</v>
      </c>
      <c r="D109" s="252" t="s">
        <v>895</v>
      </c>
      <c r="E109" s="252" t="s">
        <v>895</v>
      </c>
      <c r="F109" s="252" t="s">
        <v>895</v>
      </c>
      <c r="G109" s="252" t="s">
        <v>895</v>
      </c>
      <c r="H109" s="252" t="s">
        <v>895</v>
      </c>
      <c r="I109" s="252" t="s">
        <v>895</v>
      </c>
      <c r="J109" s="252" t="s">
        <v>895</v>
      </c>
      <c r="K109" s="252" t="s">
        <v>895</v>
      </c>
      <c r="L109" s="252" t="s">
        <v>895</v>
      </c>
      <c r="M109" s="252" t="s">
        <v>895</v>
      </c>
      <c r="N109" s="252" t="s">
        <v>895</v>
      </c>
      <c r="O109" s="252" t="s">
        <v>895</v>
      </c>
    </row>
    <row r="110" spans="1:15" ht="24" customHeight="1">
      <c r="A110" s="454" t="s">
        <v>251</v>
      </c>
      <c r="B110" s="455" t="s">
        <v>900</v>
      </c>
      <c r="C110" s="252" t="s">
        <v>898</v>
      </c>
      <c r="D110" s="252" t="s">
        <v>895</v>
      </c>
      <c r="E110" s="252" t="s">
        <v>895</v>
      </c>
      <c r="F110" s="252" t="s">
        <v>895</v>
      </c>
      <c r="G110" s="252" t="s">
        <v>895</v>
      </c>
      <c r="H110" s="252" t="s">
        <v>895</v>
      </c>
      <c r="I110" s="252" t="s">
        <v>895</v>
      </c>
      <c r="J110" s="252" t="s">
        <v>895</v>
      </c>
      <c r="K110" s="252" t="s">
        <v>895</v>
      </c>
      <c r="L110" s="252" t="s">
        <v>895</v>
      </c>
      <c r="M110" s="252" t="s">
        <v>895</v>
      </c>
      <c r="N110" s="252" t="s">
        <v>895</v>
      </c>
      <c r="O110" s="252" t="s">
        <v>895</v>
      </c>
    </row>
    <row r="111" spans="1:15" ht="24.75" customHeight="1">
      <c r="A111" s="454"/>
      <c r="B111" s="455"/>
      <c r="C111" s="252" t="s">
        <v>899</v>
      </c>
      <c r="D111" s="252" t="s">
        <v>895</v>
      </c>
      <c r="E111" s="252" t="s">
        <v>895</v>
      </c>
      <c r="F111" s="252" t="s">
        <v>895</v>
      </c>
      <c r="G111" s="252" t="s">
        <v>895</v>
      </c>
      <c r="H111" s="252" t="s">
        <v>895</v>
      </c>
      <c r="I111" s="252" t="s">
        <v>895</v>
      </c>
      <c r="J111" s="252" t="s">
        <v>895</v>
      </c>
      <c r="K111" s="252" t="s">
        <v>895</v>
      </c>
      <c r="L111" s="252" t="s">
        <v>895</v>
      </c>
      <c r="M111" s="252" t="s">
        <v>895</v>
      </c>
      <c r="N111" s="252" t="s">
        <v>895</v>
      </c>
      <c r="O111" s="252" t="s">
        <v>895</v>
      </c>
    </row>
    <row r="112" spans="1:15" ht="25.5" customHeight="1">
      <c r="A112" s="454" t="s">
        <v>253</v>
      </c>
      <c r="B112" s="455" t="s">
        <v>901</v>
      </c>
      <c r="C112" s="252" t="s">
        <v>898</v>
      </c>
      <c r="D112" s="252" t="s">
        <v>895</v>
      </c>
      <c r="E112" s="252" t="s">
        <v>895</v>
      </c>
      <c r="F112" s="252" t="s">
        <v>895</v>
      </c>
      <c r="G112" s="252" t="s">
        <v>895</v>
      </c>
      <c r="H112" s="252" t="s">
        <v>895</v>
      </c>
      <c r="I112" s="252" t="s">
        <v>895</v>
      </c>
      <c r="J112" s="252" t="s">
        <v>895</v>
      </c>
      <c r="K112" s="252" t="s">
        <v>895</v>
      </c>
      <c r="L112" s="252" t="s">
        <v>895</v>
      </c>
      <c r="M112" s="252" t="s">
        <v>895</v>
      </c>
      <c r="N112" s="252" t="s">
        <v>895</v>
      </c>
      <c r="O112" s="252" t="s">
        <v>895</v>
      </c>
    </row>
    <row r="113" spans="1:15" ht="24.75" customHeight="1">
      <c r="A113" s="454"/>
      <c r="B113" s="455"/>
      <c r="C113" s="252" t="s">
        <v>899</v>
      </c>
      <c r="D113" s="252" t="s">
        <v>895</v>
      </c>
      <c r="E113" s="252" t="s">
        <v>895</v>
      </c>
      <c r="F113" s="252" t="s">
        <v>895</v>
      </c>
      <c r="G113" s="252" t="s">
        <v>895</v>
      </c>
      <c r="H113" s="252" t="s">
        <v>895</v>
      </c>
      <c r="I113" s="252" t="s">
        <v>895</v>
      </c>
      <c r="J113" s="252" t="s">
        <v>895</v>
      </c>
      <c r="K113" s="252" t="s">
        <v>895</v>
      </c>
      <c r="L113" s="252" t="s">
        <v>895</v>
      </c>
      <c r="M113" s="252" t="s">
        <v>895</v>
      </c>
      <c r="N113" s="252" t="s">
        <v>895</v>
      </c>
      <c r="O113" s="252" t="s">
        <v>895</v>
      </c>
    </row>
    <row r="114" spans="1:15" ht="28.5" customHeight="1">
      <c r="A114" s="454" t="s">
        <v>255</v>
      </c>
      <c r="B114" s="455" t="s">
        <v>902</v>
      </c>
      <c r="C114" s="252" t="s">
        <v>898</v>
      </c>
      <c r="D114" s="252" t="s">
        <v>895</v>
      </c>
      <c r="E114" s="252" t="s">
        <v>895</v>
      </c>
      <c r="F114" s="252" t="s">
        <v>895</v>
      </c>
      <c r="G114" s="252" t="s">
        <v>895</v>
      </c>
      <c r="H114" s="252" t="s">
        <v>895</v>
      </c>
      <c r="I114" s="252" t="s">
        <v>895</v>
      </c>
      <c r="J114" s="252" t="s">
        <v>895</v>
      </c>
      <c r="K114" s="252" t="s">
        <v>895</v>
      </c>
      <c r="L114" s="252" t="s">
        <v>895</v>
      </c>
      <c r="M114" s="252" t="s">
        <v>895</v>
      </c>
      <c r="N114" s="252" t="s">
        <v>895</v>
      </c>
      <c r="O114" s="252" t="s">
        <v>895</v>
      </c>
    </row>
    <row r="115" spans="1:15" ht="31.5" customHeight="1">
      <c r="A115" s="454"/>
      <c r="B115" s="455"/>
      <c r="C115" s="252" t="s">
        <v>899</v>
      </c>
      <c r="D115" s="252" t="s">
        <v>895</v>
      </c>
      <c r="E115" s="252" t="s">
        <v>895</v>
      </c>
      <c r="F115" s="252" t="s">
        <v>895</v>
      </c>
      <c r="G115" s="252" t="s">
        <v>895</v>
      </c>
      <c r="H115" s="252" t="s">
        <v>895</v>
      </c>
      <c r="I115" s="252" t="s">
        <v>895</v>
      </c>
      <c r="J115" s="252" t="s">
        <v>895</v>
      </c>
      <c r="K115" s="252" t="s">
        <v>895</v>
      </c>
      <c r="L115" s="252" t="s">
        <v>895</v>
      </c>
      <c r="M115" s="252" t="s">
        <v>895</v>
      </c>
      <c r="N115" s="252" t="s">
        <v>895</v>
      </c>
      <c r="O115" s="252" t="s">
        <v>895</v>
      </c>
    </row>
    <row r="116" spans="1:15" ht="15" customHeight="1">
      <c r="A116" s="454" t="s">
        <v>257</v>
      </c>
      <c r="B116" s="455" t="s">
        <v>904</v>
      </c>
      <c r="C116" s="252" t="s">
        <v>898</v>
      </c>
      <c r="D116" s="252" t="s">
        <v>895</v>
      </c>
      <c r="E116" s="252" t="s">
        <v>895</v>
      </c>
      <c r="F116" s="252" t="s">
        <v>895</v>
      </c>
      <c r="G116" s="252" t="s">
        <v>895</v>
      </c>
      <c r="H116" s="252" t="s">
        <v>895</v>
      </c>
      <c r="I116" s="252" t="s">
        <v>895</v>
      </c>
      <c r="J116" s="252" t="s">
        <v>895</v>
      </c>
      <c r="K116" s="252" t="s">
        <v>895</v>
      </c>
      <c r="L116" s="252" t="s">
        <v>895</v>
      </c>
      <c r="M116" s="252" t="s">
        <v>895</v>
      </c>
      <c r="N116" s="252" t="s">
        <v>895</v>
      </c>
      <c r="O116" s="252" t="s">
        <v>895</v>
      </c>
    </row>
    <row r="117" spans="1:15" ht="38.25" customHeight="1">
      <c r="A117" s="454"/>
      <c r="B117" s="455"/>
      <c r="C117" s="252" t="s">
        <v>899</v>
      </c>
      <c r="D117" s="252" t="s">
        <v>895</v>
      </c>
      <c r="E117" s="252" t="s">
        <v>895</v>
      </c>
      <c r="F117" s="252" t="s">
        <v>895</v>
      </c>
      <c r="G117" s="252" t="s">
        <v>895</v>
      </c>
      <c r="H117" s="252" t="s">
        <v>895</v>
      </c>
      <c r="I117" s="252" t="s">
        <v>895</v>
      </c>
      <c r="J117" s="252" t="s">
        <v>895</v>
      </c>
      <c r="K117" s="252" t="s">
        <v>895</v>
      </c>
      <c r="L117" s="252" t="s">
        <v>895</v>
      </c>
      <c r="M117" s="252" t="s">
        <v>895</v>
      </c>
      <c r="N117" s="252" t="s">
        <v>895</v>
      </c>
      <c r="O117" s="252" t="s">
        <v>895</v>
      </c>
    </row>
    <row r="118" spans="1:15" ht="90" customHeight="1">
      <c r="A118" s="251" t="s">
        <v>267</v>
      </c>
      <c r="B118" s="255" t="s">
        <v>911</v>
      </c>
      <c r="C118" s="252" t="s">
        <v>912</v>
      </c>
      <c r="D118" s="252" t="s">
        <v>895</v>
      </c>
      <c r="E118" s="252" t="s">
        <v>895</v>
      </c>
      <c r="F118" s="252" t="s">
        <v>895</v>
      </c>
      <c r="G118" s="252" t="s">
        <v>895</v>
      </c>
      <c r="H118" s="252" t="s">
        <v>895</v>
      </c>
      <c r="I118" s="252" t="s">
        <v>895</v>
      </c>
      <c r="J118" s="252" t="s">
        <v>895</v>
      </c>
      <c r="K118" s="252" t="s">
        <v>895</v>
      </c>
      <c r="L118" s="252" t="s">
        <v>895</v>
      </c>
      <c r="M118" s="252" t="s">
        <v>895</v>
      </c>
      <c r="N118" s="252" t="s">
        <v>895</v>
      </c>
      <c r="O118" s="252" t="s">
        <v>895</v>
      </c>
    </row>
    <row r="119" spans="1:15" ht="38.25" customHeight="1">
      <c r="A119" s="251" t="s">
        <v>269</v>
      </c>
      <c r="B119" s="255" t="s">
        <v>913</v>
      </c>
      <c r="C119" s="252" t="s">
        <v>912</v>
      </c>
      <c r="D119" s="252" t="s">
        <v>895</v>
      </c>
      <c r="E119" s="252" t="s">
        <v>895</v>
      </c>
      <c r="F119" s="252" t="s">
        <v>895</v>
      </c>
      <c r="G119" s="252" t="s">
        <v>895</v>
      </c>
      <c r="H119" s="252" t="s">
        <v>895</v>
      </c>
      <c r="I119" s="252" t="s">
        <v>895</v>
      </c>
      <c r="J119" s="252" t="s">
        <v>895</v>
      </c>
      <c r="K119" s="252" t="s">
        <v>895</v>
      </c>
      <c r="L119" s="252" t="s">
        <v>895</v>
      </c>
      <c r="M119" s="252" t="s">
        <v>895</v>
      </c>
      <c r="N119" s="252" t="s">
        <v>895</v>
      </c>
      <c r="O119" s="252" t="s">
        <v>895</v>
      </c>
    </row>
    <row r="120" spans="1:15" ht="60.75" customHeight="1">
      <c r="A120" s="251" t="s">
        <v>283</v>
      </c>
      <c r="B120" s="255" t="s">
        <v>914</v>
      </c>
      <c r="C120" s="252" t="s">
        <v>912</v>
      </c>
      <c r="D120" s="252" t="s">
        <v>895</v>
      </c>
      <c r="E120" s="252" t="s">
        <v>895</v>
      </c>
      <c r="F120" s="252" t="s">
        <v>895</v>
      </c>
      <c r="G120" s="252" t="s">
        <v>895</v>
      </c>
      <c r="H120" s="252" t="s">
        <v>895</v>
      </c>
      <c r="I120" s="252" t="s">
        <v>895</v>
      </c>
      <c r="J120" s="252" t="s">
        <v>895</v>
      </c>
      <c r="K120" s="252" t="s">
        <v>895</v>
      </c>
      <c r="L120" s="252" t="s">
        <v>895</v>
      </c>
      <c r="M120" s="252" t="s">
        <v>895</v>
      </c>
      <c r="N120" s="252" t="s">
        <v>895</v>
      </c>
      <c r="O120" s="252" t="s">
        <v>895</v>
      </c>
    </row>
    <row r="121" spans="1:15" ht="55.5" customHeight="1">
      <c r="A121" s="251" t="s">
        <v>937</v>
      </c>
      <c r="B121" s="255" t="s">
        <v>916</v>
      </c>
      <c r="C121" s="252" t="s">
        <v>912</v>
      </c>
      <c r="D121" s="252" t="s">
        <v>895</v>
      </c>
      <c r="E121" s="252" t="s">
        <v>895</v>
      </c>
      <c r="F121" s="252" t="s">
        <v>895</v>
      </c>
      <c r="G121" s="252" t="s">
        <v>895</v>
      </c>
      <c r="H121" s="252" t="s">
        <v>895</v>
      </c>
      <c r="I121" s="252" t="s">
        <v>895</v>
      </c>
      <c r="J121" s="252" t="s">
        <v>895</v>
      </c>
      <c r="K121" s="252" t="s">
        <v>895</v>
      </c>
      <c r="L121" s="252" t="s">
        <v>895</v>
      </c>
      <c r="M121" s="252" t="s">
        <v>895</v>
      </c>
      <c r="N121" s="252" t="s">
        <v>895</v>
      </c>
      <c r="O121" s="252" t="s">
        <v>895</v>
      </c>
    </row>
    <row r="122" spans="1:15" ht="42" customHeight="1">
      <c r="A122" s="251" t="s">
        <v>938</v>
      </c>
      <c r="B122" s="255" t="s">
        <v>918</v>
      </c>
      <c r="C122" s="252" t="s">
        <v>912</v>
      </c>
      <c r="D122" s="252" t="s">
        <v>895</v>
      </c>
      <c r="E122" s="252" t="s">
        <v>895</v>
      </c>
      <c r="F122" s="252" t="s">
        <v>895</v>
      </c>
      <c r="G122" s="252" t="s">
        <v>895</v>
      </c>
      <c r="H122" s="252" t="s">
        <v>895</v>
      </c>
      <c r="I122" s="252" t="s">
        <v>895</v>
      </c>
      <c r="J122" s="252" t="s">
        <v>895</v>
      </c>
      <c r="K122" s="252" t="s">
        <v>895</v>
      </c>
      <c r="L122" s="252" t="s">
        <v>895</v>
      </c>
      <c r="M122" s="252" t="s">
        <v>895</v>
      </c>
      <c r="N122" s="252" t="s">
        <v>895</v>
      </c>
      <c r="O122" s="252" t="s">
        <v>895</v>
      </c>
    </row>
    <row r="123" spans="1:15" ht="24" customHeight="1">
      <c r="A123" s="454" t="s">
        <v>939</v>
      </c>
      <c r="B123" s="455" t="s">
        <v>920</v>
      </c>
      <c r="C123" s="252" t="s">
        <v>472</v>
      </c>
      <c r="D123" s="252" t="s">
        <v>895</v>
      </c>
      <c r="E123" s="252" t="s">
        <v>895</v>
      </c>
      <c r="F123" s="252" t="s">
        <v>895</v>
      </c>
      <c r="G123" s="252" t="s">
        <v>895</v>
      </c>
      <c r="H123" s="252" t="s">
        <v>895</v>
      </c>
      <c r="I123" s="252" t="s">
        <v>895</v>
      </c>
      <c r="J123" s="252" t="s">
        <v>895</v>
      </c>
      <c r="K123" s="252" t="s">
        <v>895</v>
      </c>
      <c r="L123" s="252" t="s">
        <v>895</v>
      </c>
      <c r="M123" s="252" t="s">
        <v>895</v>
      </c>
      <c r="N123" s="252" t="s">
        <v>895</v>
      </c>
      <c r="O123" s="252" t="s">
        <v>895</v>
      </c>
    </row>
    <row r="124" spans="1:15" ht="28.5" customHeight="1">
      <c r="A124" s="454"/>
      <c r="B124" s="455"/>
      <c r="C124" s="252" t="s">
        <v>921</v>
      </c>
      <c r="D124" s="252" t="s">
        <v>895</v>
      </c>
      <c r="E124" s="252" t="s">
        <v>895</v>
      </c>
      <c r="F124" s="252" t="s">
        <v>895</v>
      </c>
      <c r="G124" s="252" t="s">
        <v>895</v>
      </c>
      <c r="H124" s="252" t="s">
        <v>895</v>
      </c>
      <c r="I124" s="252" t="s">
        <v>895</v>
      </c>
      <c r="J124" s="252" t="s">
        <v>895</v>
      </c>
      <c r="K124" s="252" t="s">
        <v>895</v>
      </c>
      <c r="L124" s="252" t="s">
        <v>895</v>
      </c>
      <c r="M124" s="252" t="s">
        <v>895</v>
      </c>
      <c r="N124" s="252" t="s">
        <v>895</v>
      </c>
      <c r="O124" s="252" t="s">
        <v>895</v>
      </c>
    </row>
    <row r="125" spans="1:15" ht="26.25" customHeight="1">
      <c r="A125" s="454"/>
      <c r="B125" s="455"/>
      <c r="C125" s="252" t="s">
        <v>922</v>
      </c>
      <c r="D125" s="252" t="s">
        <v>895</v>
      </c>
      <c r="E125" s="252" t="s">
        <v>895</v>
      </c>
      <c r="F125" s="252" t="s">
        <v>895</v>
      </c>
      <c r="G125" s="252" t="s">
        <v>895</v>
      </c>
      <c r="H125" s="252" t="s">
        <v>895</v>
      </c>
      <c r="I125" s="252" t="s">
        <v>895</v>
      </c>
      <c r="J125" s="252" t="s">
        <v>895</v>
      </c>
      <c r="K125" s="252" t="s">
        <v>895</v>
      </c>
      <c r="L125" s="252" t="s">
        <v>895</v>
      </c>
      <c r="M125" s="252" t="s">
        <v>895</v>
      </c>
      <c r="N125" s="252" t="s">
        <v>895</v>
      </c>
      <c r="O125" s="252" t="s">
        <v>895</v>
      </c>
    </row>
    <row r="126" spans="1:15" ht="28.5" customHeight="1">
      <c r="A126" s="454"/>
      <c r="B126" s="455"/>
      <c r="C126" s="252" t="s">
        <v>923</v>
      </c>
      <c r="D126" s="252" t="s">
        <v>895</v>
      </c>
      <c r="E126" s="252" t="s">
        <v>895</v>
      </c>
      <c r="F126" s="252" t="s">
        <v>895</v>
      </c>
      <c r="G126" s="252" t="s">
        <v>895</v>
      </c>
      <c r="H126" s="252" t="s">
        <v>895</v>
      </c>
      <c r="I126" s="252" t="s">
        <v>895</v>
      </c>
      <c r="J126" s="252" t="s">
        <v>895</v>
      </c>
      <c r="K126" s="252" t="s">
        <v>895</v>
      </c>
      <c r="L126" s="252" t="s">
        <v>895</v>
      </c>
      <c r="M126" s="252" t="s">
        <v>895</v>
      </c>
      <c r="N126" s="252" t="s">
        <v>895</v>
      </c>
      <c r="O126" s="252" t="s">
        <v>895</v>
      </c>
    </row>
    <row r="127" spans="1:15" ht="15" customHeight="1">
      <c r="A127" s="454" t="s">
        <v>940</v>
      </c>
      <c r="B127" s="455" t="s">
        <v>901</v>
      </c>
      <c r="C127" s="252" t="s">
        <v>472</v>
      </c>
      <c r="D127" s="252" t="s">
        <v>895</v>
      </c>
      <c r="E127" s="252" t="s">
        <v>895</v>
      </c>
      <c r="F127" s="252" t="s">
        <v>895</v>
      </c>
      <c r="G127" s="252" t="s">
        <v>895</v>
      </c>
      <c r="H127" s="252" t="s">
        <v>895</v>
      </c>
      <c r="I127" s="252" t="s">
        <v>895</v>
      </c>
      <c r="J127" s="252" t="s">
        <v>895</v>
      </c>
      <c r="K127" s="252" t="s">
        <v>895</v>
      </c>
      <c r="L127" s="252" t="s">
        <v>895</v>
      </c>
      <c r="M127" s="252" t="s">
        <v>895</v>
      </c>
      <c r="N127" s="252" t="s">
        <v>895</v>
      </c>
      <c r="O127" s="252" t="s">
        <v>895</v>
      </c>
    </row>
    <row r="128" spans="1:15">
      <c r="A128" s="454"/>
      <c r="B128" s="455"/>
      <c r="C128" s="252" t="s">
        <v>921</v>
      </c>
      <c r="D128" s="252" t="s">
        <v>895</v>
      </c>
      <c r="E128" s="252" t="s">
        <v>895</v>
      </c>
      <c r="F128" s="252" t="s">
        <v>895</v>
      </c>
      <c r="G128" s="252" t="s">
        <v>895</v>
      </c>
      <c r="H128" s="252" t="s">
        <v>895</v>
      </c>
      <c r="I128" s="252" t="s">
        <v>895</v>
      </c>
      <c r="J128" s="252" t="s">
        <v>895</v>
      </c>
      <c r="K128" s="252" t="s">
        <v>895</v>
      </c>
      <c r="L128" s="252" t="s">
        <v>895</v>
      </c>
      <c r="M128" s="252" t="s">
        <v>895</v>
      </c>
      <c r="N128" s="252" t="s">
        <v>895</v>
      </c>
      <c r="O128" s="252" t="s">
        <v>895</v>
      </c>
    </row>
    <row r="129" spans="1:15">
      <c r="A129" s="454"/>
      <c r="B129" s="455"/>
      <c r="C129" s="252" t="s">
        <v>922</v>
      </c>
      <c r="D129" s="252" t="s">
        <v>895</v>
      </c>
      <c r="E129" s="252" t="s">
        <v>895</v>
      </c>
      <c r="F129" s="252" t="s">
        <v>895</v>
      </c>
      <c r="G129" s="252" t="s">
        <v>895</v>
      </c>
      <c r="H129" s="252" t="s">
        <v>895</v>
      </c>
      <c r="I129" s="252" t="s">
        <v>895</v>
      </c>
      <c r="J129" s="252" t="s">
        <v>895</v>
      </c>
      <c r="K129" s="252" t="s">
        <v>895</v>
      </c>
      <c r="L129" s="252" t="s">
        <v>895</v>
      </c>
      <c r="M129" s="252" t="s">
        <v>895</v>
      </c>
      <c r="N129" s="252" t="s">
        <v>895</v>
      </c>
      <c r="O129" s="252" t="s">
        <v>895</v>
      </c>
    </row>
    <row r="130" spans="1:15" ht="18.75">
      <c r="A130" s="454"/>
      <c r="B130" s="455"/>
      <c r="C130" s="252" t="s">
        <v>923</v>
      </c>
      <c r="D130" s="252" t="s">
        <v>895</v>
      </c>
      <c r="E130" s="252" t="s">
        <v>895</v>
      </c>
      <c r="F130" s="252" t="s">
        <v>895</v>
      </c>
      <c r="G130" s="252" t="s">
        <v>895</v>
      </c>
      <c r="H130" s="252" t="s">
        <v>895</v>
      </c>
      <c r="I130" s="252" t="s">
        <v>895</v>
      </c>
      <c r="J130" s="252" t="s">
        <v>895</v>
      </c>
      <c r="K130" s="252" t="s">
        <v>895</v>
      </c>
      <c r="L130" s="252" t="s">
        <v>895</v>
      </c>
      <c r="M130" s="252" t="s">
        <v>895</v>
      </c>
      <c r="N130" s="252" t="s">
        <v>895</v>
      </c>
      <c r="O130" s="252" t="s">
        <v>895</v>
      </c>
    </row>
    <row r="131" spans="1:15" ht="15" customHeight="1">
      <c r="A131" s="454" t="s">
        <v>941</v>
      </c>
      <c r="B131" s="455" t="s">
        <v>902</v>
      </c>
      <c r="C131" s="252" t="s">
        <v>472</v>
      </c>
      <c r="D131" s="252" t="s">
        <v>895</v>
      </c>
      <c r="E131" s="252" t="s">
        <v>895</v>
      </c>
      <c r="F131" s="252" t="s">
        <v>895</v>
      </c>
      <c r="G131" s="252" t="s">
        <v>895</v>
      </c>
      <c r="H131" s="252" t="s">
        <v>895</v>
      </c>
      <c r="I131" s="252" t="s">
        <v>895</v>
      </c>
      <c r="J131" s="252" t="s">
        <v>895</v>
      </c>
      <c r="K131" s="252" t="s">
        <v>895</v>
      </c>
      <c r="L131" s="252" t="s">
        <v>895</v>
      </c>
      <c r="M131" s="252" t="s">
        <v>895</v>
      </c>
      <c r="N131" s="252" t="s">
        <v>895</v>
      </c>
      <c r="O131" s="252" t="s">
        <v>895</v>
      </c>
    </row>
    <row r="132" spans="1:15">
      <c r="A132" s="454"/>
      <c r="B132" s="455"/>
      <c r="C132" s="252" t="s">
        <v>921</v>
      </c>
      <c r="D132" s="252" t="s">
        <v>895</v>
      </c>
      <c r="E132" s="252" t="s">
        <v>895</v>
      </c>
      <c r="F132" s="252" t="s">
        <v>895</v>
      </c>
      <c r="G132" s="252" t="s">
        <v>895</v>
      </c>
      <c r="H132" s="252" t="s">
        <v>895</v>
      </c>
      <c r="I132" s="252" t="s">
        <v>895</v>
      </c>
      <c r="J132" s="252" t="s">
        <v>895</v>
      </c>
      <c r="K132" s="252" t="s">
        <v>895</v>
      </c>
      <c r="L132" s="252" t="s">
        <v>895</v>
      </c>
      <c r="M132" s="252" t="s">
        <v>895</v>
      </c>
      <c r="N132" s="252" t="s">
        <v>895</v>
      </c>
      <c r="O132" s="252" t="s">
        <v>895</v>
      </c>
    </row>
    <row r="133" spans="1:15" ht="15.75" customHeight="1">
      <c r="A133" s="454"/>
      <c r="B133" s="455"/>
      <c r="C133" s="252" t="s">
        <v>922</v>
      </c>
      <c r="D133" s="252" t="s">
        <v>895</v>
      </c>
      <c r="E133" s="252" t="s">
        <v>895</v>
      </c>
      <c r="F133" s="252" t="s">
        <v>895</v>
      </c>
      <c r="G133" s="252" t="s">
        <v>895</v>
      </c>
      <c r="H133" s="252" t="s">
        <v>895</v>
      </c>
      <c r="I133" s="252" t="s">
        <v>895</v>
      </c>
      <c r="J133" s="252" t="s">
        <v>895</v>
      </c>
      <c r="K133" s="252" t="s">
        <v>895</v>
      </c>
      <c r="L133" s="252" t="s">
        <v>895</v>
      </c>
      <c r="M133" s="252" t="s">
        <v>895</v>
      </c>
      <c r="N133" s="252" t="s">
        <v>895</v>
      </c>
      <c r="O133" s="252" t="s">
        <v>895</v>
      </c>
    </row>
    <row r="134" spans="1:15" ht="18.75">
      <c r="A134" s="454"/>
      <c r="B134" s="455"/>
      <c r="C134" s="252" t="s">
        <v>923</v>
      </c>
      <c r="D134" s="252" t="s">
        <v>895</v>
      </c>
      <c r="E134" s="252" t="s">
        <v>895</v>
      </c>
      <c r="F134" s="252" t="s">
        <v>895</v>
      </c>
      <c r="G134" s="252" t="s">
        <v>895</v>
      </c>
      <c r="H134" s="252" t="s">
        <v>895</v>
      </c>
      <c r="I134" s="252" t="s">
        <v>895</v>
      </c>
      <c r="J134" s="252" t="s">
        <v>895</v>
      </c>
      <c r="K134" s="252" t="s">
        <v>895</v>
      </c>
      <c r="L134" s="252" t="s">
        <v>895</v>
      </c>
      <c r="M134" s="252" t="s">
        <v>895</v>
      </c>
      <c r="N134" s="252" t="s">
        <v>895</v>
      </c>
      <c r="O134" s="252" t="s">
        <v>895</v>
      </c>
    </row>
    <row r="135" spans="1:15" ht="15" customHeight="1">
      <c r="A135" s="454" t="s">
        <v>942</v>
      </c>
      <c r="B135" s="455" t="s">
        <v>904</v>
      </c>
      <c r="C135" s="252" t="s">
        <v>472</v>
      </c>
      <c r="D135" s="252" t="s">
        <v>895</v>
      </c>
      <c r="E135" s="252" t="s">
        <v>895</v>
      </c>
      <c r="F135" s="252" t="s">
        <v>895</v>
      </c>
      <c r="G135" s="252" t="s">
        <v>895</v>
      </c>
      <c r="H135" s="252" t="s">
        <v>895</v>
      </c>
      <c r="I135" s="252" t="s">
        <v>895</v>
      </c>
      <c r="J135" s="252" t="s">
        <v>895</v>
      </c>
      <c r="K135" s="252" t="s">
        <v>895</v>
      </c>
      <c r="L135" s="252" t="s">
        <v>895</v>
      </c>
      <c r="M135" s="252" t="s">
        <v>895</v>
      </c>
      <c r="N135" s="252" t="s">
        <v>895</v>
      </c>
      <c r="O135" s="252" t="s">
        <v>895</v>
      </c>
    </row>
    <row r="136" spans="1:15">
      <c r="A136" s="454"/>
      <c r="B136" s="455"/>
      <c r="C136" s="252" t="s">
        <v>921</v>
      </c>
      <c r="D136" s="252" t="s">
        <v>895</v>
      </c>
      <c r="E136" s="252" t="s">
        <v>895</v>
      </c>
      <c r="F136" s="252" t="s">
        <v>895</v>
      </c>
      <c r="G136" s="252" t="s">
        <v>895</v>
      </c>
      <c r="H136" s="252" t="s">
        <v>895</v>
      </c>
      <c r="I136" s="252" t="s">
        <v>895</v>
      </c>
      <c r="J136" s="252" t="s">
        <v>895</v>
      </c>
      <c r="K136" s="252" t="s">
        <v>895</v>
      </c>
      <c r="L136" s="252" t="s">
        <v>895</v>
      </c>
      <c r="M136" s="252" t="s">
        <v>895</v>
      </c>
      <c r="N136" s="252" t="s">
        <v>895</v>
      </c>
      <c r="O136" s="252" t="s">
        <v>895</v>
      </c>
    </row>
    <row r="137" spans="1:15" ht="28.5" customHeight="1">
      <c r="A137" s="454"/>
      <c r="B137" s="455"/>
      <c r="C137" s="252" t="s">
        <v>922</v>
      </c>
      <c r="D137" s="252" t="s">
        <v>895</v>
      </c>
      <c r="E137" s="252" t="s">
        <v>895</v>
      </c>
      <c r="F137" s="252" t="s">
        <v>895</v>
      </c>
      <c r="G137" s="252" t="s">
        <v>895</v>
      </c>
      <c r="H137" s="252" t="s">
        <v>895</v>
      </c>
      <c r="I137" s="252" t="s">
        <v>895</v>
      </c>
      <c r="J137" s="252" t="s">
        <v>895</v>
      </c>
      <c r="K137" s="252" t="s">
        <v>895</v>
      </c>
      <c r="L137" s="252" t="s">
        <v>895</v>
      </c>
      <c r="M137" s="252" t="s">
        <v>895</v>
      </c>
      <c r="N137" s="252" t="s">
        <v>895</v>
      </c>
      <c r="O137" s="252" t="s">
        <v>895</v>
      </c>
    </row>
    <row r="138" spans="1:15" ht="25.5" customHeight="1">
      <c r="A138" s="454"/>
      <c r="B138" s="455"/>
      <c r="C138" s="252" t="s">
        <v>923</v>
      </c>
      <c r="D138" s="252" t="s">
        <v>895</v>
      </c>
      <c r="E138" s="252" t="s">
        <v>895</v>
      </c>
      <c r="F138" s="252" t="s">
        <v>895</v>
      </c>
      <c r="G138" s="252" t="s">
        <v>895</v>
      </c>
      <c r="H138" s="252" t="s">
        <v>895</v>
      </c>
      <c r="I138" s="252" t="s">
        <v>895</v>
      </c>
      <c r="J138" s="252" t="s">
        <v>895</v>
      </c>
      <c r="K138" s="252" t="s">
        <v>895</v>
      </c>
      <c r="L138" s="252" t="s">
        <v>895</v>
      </c>
      <c r="M138" s="252" t="s">
        <v>895</v>
      </c>
      <c r="N138" s="252" t="s">
        <v>895</v>
      </c>
      <c r="O138" s="252" t="s">
        <v>895</v>
      </c>
    </row>
    <row r="139" spans="1:15" ht="29.25" customHeight="1">
      <c r="A139" s="454" t="s">
        <v>943</v>
      </c>
      <c r="B139" s="455" t="s">
        <v>928</v>
      </c>
      <c r="C139" s="252" t="s">
        <v>472</v>
      </c>
      <c r="D139" s="252" t="s">
        <v>895</v>
      </c>
      <c r="E139" s="252" t="s">
        <v>895</v>
      </c>
      <c r="F139" s="252" t="s">
        <v>895</v>
      </c>
      <c r="G139" s="252" t="s">
        <v>895</v>
      </c>
      <c r="H139" s="252" t="s">
        <v>895</v>
      </c>
      <c r="I139" s="252" t="s">
        <v>895</v>
      </c>
      <c r="J139" s="252" t="s">
        <v>895</v>
      </c>
      <c r="K139" s="252" t="s">
        <v>895</v>
      </c>
      <c r="L139" s="252" t="s">
        <v>895</v>
      </c>
      <c r="M139" s="252" t="s">
        <v>895</v>
      </c>
      <c r="N139" s="252" t="s">
        <v>895</v>
      </c>
      <c r="O139" s="252" t="s">
        <v>895</v>
      </c>
    </row>
    <row r="140" spans="1:15" ht="28.5" customHeight="1">
      <c r="A140" s="454"/>
      <c r="B140" s="455"/>
      <c r="C140" s="252" t="s">
        <v>921</v>
      </c>
      <c r="D140" s="252" t="s">
        <v>895</v>
      </c>
      <c r="E140" s="252" t="s">
        <v>895</v>
      </c>
      <c r="F140" s="252" t="s">
        <v>895</v>
      </c>
      <c r="G140" s="252" t="s">
        <v>895</v>
      </c>
      <c r="H140" s="252" t="s">
        <v>895</v>
      </c>
      <c r="I140" s="252" t="s">
        <v>895</v>
      </c>
      <c r="J140" s="252" t="s">
        <v>895</v>
      </c>
      <c r="K140" s="252" t="s">
        <v>895</v>
      </c>
      <c r="L140" s="252" t="s">
        <v>895</v>
      </c>
      <c r="M140" s="252" t="s">
        <v>895</v>
      </c>
      <c r="N140" s="252" t="s">
        <v>895</v>
      </c>
      <c r="O140" s="252" t="s">
        <v>895</v>
      </c>
    </row>
    <row r="141" spans="1:15" ht="24" customHeight="1">
      <c r="A141" s="454"/>
      <c r="B141" s="455"/>
      <c r="C141" s="252" t="s">
        <v>922</v>
      </c>
      <c r="D141" s="252" t="s">
        <v>895</v>
      </c>
      <c r="E141" s="252" t="s">
        <v>895</v>
      </c>
      <c r="F141" s="252" t="s">
        <v>895</v>
      </c>
      <c r="G141" s="252" t="s">
        <v>895</v>
      </c>
      <c r="H141" s="252" t="s">
        <v>895</v>
      </c>
      <c r="I141" s="252" t="s">
        <v>895</v>
      </c>
      <c r="J141" s="252" t="s">
        <v>895</v>
      </c>
      <c r="K141" s="252" t="s">
        <v>895</v>
      </c>
      <c r="L141" s="252" t="s">
        <v>895</v>
      </c>
      <c r="M141" s="252" t="s">
        <v>895</v>
      </c>
      <c r="N141" s="252" t="s">
        <v>895</v>
      </c>
      <c r="O141" s="252" t="s">
        <v>895</v>
      </c>
    </row>
    <row r="142" spans="1:15" ht="24" customHeight="1">
      <c r="A142" s="454"/>
      <c r="B142" s="455"/>
      <c r="C142" s="252" t="s">
        <v>923</v>
      </c>
      <c r="D142" s="252" t="s">
        <v>895</v>
      </c>
      <c r="E142" s="252" t="s">
        <v>895</v>
      </c>
      <c r="F142" s="252" t="s">
        <v>895</v>
      </c>
      <c r="G142" s="252" t="s">
        <v>895</v>
      </c>
      <c r="H142" s="252" t="s">
        <v>895</v>
      </c>
      <c r="I142" s="252" t="s">
        <v>895</v>
      </c>
      <c r="J142" s="252" t="s">
        <v>895</v>
      </c>
      <c r="K142" s="252" t="s">
        <v>895</v>
      </c>
      <c r="L142" s="252" t="s">
        <v>895</v>
      </c>
      <c r="M142" s="252" t="s">
        <v>895</v>
      </c>
      <c r="N142" s="252" t="s">
        <v>895</v>
      </c>
      <c r="O142" s="252" t="s">
        <v>895</v>
      </c>
    </row>
    <row r="143" spans="1:15" ht="15" customHeight="1">
      <c r="A143" s="454" t="s">
        <v>944</v>
      </c>
      <c r="B143" s="455" t="s">
        <v>901</v>
      </c>
      <c r="C143" s="252" t="s">
        <v>472</v>
      </c>
      <c r="D143" s="252" t="s">
        <v>895</v>
      </c>
      <c r="E143" s="252" t="s">
        <v>895</v>
      </c>
      <c r="F143" s="252" t="s">
        <v>895</v>
      </c>
      <c r="G143" s="252" t="s">
        <v>895</v>
      </c>
      <c r="H143" s="252" t="s">
        <v>895</v>
      </c>
      <c r="I143" s="252" t="s">
        <v>895</v>
      </c>
      <c r="J143" s="252" t="s">
        <v>895</v>
      </c>
      <c r="K143" s="252" t="s">
        <v>895</v>
      </c>
      <c r="L143" s="252" t="s">
        <v>895</v>
      </c>
      <c r="M143" s="252" t="s">
        <v>895</v>
      </c>
      <c r="N143" s="252" t="s">
        <v>895</v>
      </c>
      <c r="O143" s="252" t="s">
        <v>895</v>
      </c>
    </row>
    <row r="144" spans="1:15">
      <c r="A144" s="454"/>
      <c r="B144" s="455"/>
      <c r="C144" s="252" t="s">
        <v>921</v>
      </c>
      <c r="D144" s="252" t="s">
        <v>895</v>
      </c>
      <c r="E144" s="252" t="s">
        <v>895</v>
      </c>
      <c r="F144" s="252" t="s">
        <v>895</v>
      </c>
      <c r="G144" s="252" t="s">
        <v>895</v>
      </c>
      <c r="H144" s="252" t="s">
        <v>895</v>
      </c>
      <c r="I144" s="252" t="s">
        <v>895</v>
      </c>
      <c r="J144" s="252" t="s">
        <v>895</v>
      </c>
      <c r="K144" s="252" t="s">
        <v>895</v>
      </c>
      <c r="L144" s="252" t="s">
        <v>895</v>
      </c>
      <c r="M144" s="252" t="s">
        <v>895</v>
      </c>
      <c r="N144" s="252" t="s">
        <v>895</v>
      </c>
      <c r="O144" s="252" t="s">
        <v>895</v>
      </c>
    </row>
    <row r="145" spans="1:15">
      <c r="A145" s="454"/>
      <c r="B145" s="455"/>
      <c r="C145" s="252" t="s">
        <v>922</v>
      </c>
      <c r="D145" s="252" t="s">
        <v>895</v>
      </c>
      <c r="E145" s="252" t="s">
        <v>895</v>
      </c>
      <c r="F145" s="252" t="s">
        <v>895</v>
      </c>
      <c r="G145" s="252" t="s">
        <v>895</v>
      </c>
      <c r="H145" s="252" t="s">
        <v>895</v>
      </c>
      <c r="I145" s="252" t="s">
        <v>895</v>
      </c>
      <c r="J145" s="252" t="s">
        <v>895</v>
      </c>
      <c r="K145" s="252" t="s">
        <v>895</v>
      </c>
      <c r="L145" s="252" t="s">
        <v>895</v>
      </c>
      <c r="M145" s="252" t="s">
        <v>895</v>
      </c>
      <c r="N145" s="252" t="s">
        <v>895</v>
      </c>
      <c r="O145" s="252" t="s">
        <v>895</v>
      </c>
    </row>
    <row r="146" spans="1:15" ht="18.75">
      <c r="A146" s="454"/>
      <c r="B146" s="455"/>
      <c r="C146" s="252" t="s">
        <v>923</v>
      </c>
      <c r="D146" s="252" t="s">
        <v>895</v>
      </c>
      <c r="E146" s="252" t="s">
        <v>895</v>
      </c>
      <c r="F146" s="252" t="s">
        <v>895</v>
      </c>
      <c r="G146" s="252" t="s">
        <v>895</v>
      </c>
      <c r="H146" s="252" t="s">
        <v>895</v>
      </c>
      <c r="I146" s="252" t="s">
        <v>895</v>
      </c>
      <c r="J146" s="252" t="s">
        <v>895</v>
      </c>
      <c r="K146" s="252" t="s">
        <v>895</v>
      </c>
      <c r="L146" s="252" t="s">
        <v>895</v>
      </c>
      <c r="M146" s="252" t="s">
        <v>895</v>
      </c>
      <c r="N146" s="252" t="s">
        <v>895</v>
      </c>
      <c r="O146" s="252" t="s">
        <v>895</v>
      </c>
    </row>
    <row r="147" spans="1:15" ht="15" customHeight="1">
      <c r="A147" s="454" t="s">
        <v>945</v>
      </c>
      <c r="B147" s="455" t="s">
        <v>902</v>
      </c>
      <c r="C147" s="252" t="s">
        <v>472</v>
      </c>
      <c r="D147" s="252" t="s">
        <v>895</v>
      </c>
      <c r="E147" s="252" t="s">
        <v>895</v>
      </c>
      <c r="F147" s="252" t="s">
        <v>895</v>
      </c>
      <c r="G147" s="252" t="s">
        <v>895</v>
      </c>
      <c r="H147" s="252" t="s">
        <v>895</v>
      </c>
      <c r="I147" s="252" t="s">
        <v>895</v>
      </c>
      <c r="J147" s="252" t="s">
        <v>895</v>
      </c>
      <c r="K147" s="252" t="s">
        <v>895</v>
      </c>
      <c r="L147" s="252" t="s">
        <v>895</v>
      </c>
      <c r="M147" s="252" t="s">
        <v>895</v>
      </c>
      <c r="N147" s="252" t="s">
        <v>895</v>
      </c>
      <c r="O147" s="252" t="s">
        <v>895</v>
      </c>
    </row>
    <row r="148" spans="1:15">
      <c r="A148" s="454"/>
      <c r="B148" s="455"/>
      <c r="C148" s="252" t="s">
        <v>921</v>
      </c>
      <c r="D148" s="252" t="s">
        <v>895</v>
      </c>
      <c r="E148" s="252" t="s">
        <v>895</v>
      </c>
      <c r="F148" s="252" t="s">
        <v>895</v>
      </c>
      <c r="G148" s="252" t="s">
        <v>895</v>
      </c>
      <c r="H148" s="252" t="s">
        <v>895</v>
      </c>
      <c r="I148" s="252" t="s">
        <v>895</v>
      </c>
      <c r="J148" s="252" t="s">
        <v>895</v>
      </c>
      <c r="K148" s="252" t="s">
        <v>895</v>
      </c>
      <c r="L148" s="252" t="s">
        <v>895</v>
      </c>
      <c r="M148" s="252" t="s">
        <v>895</v>
      </c>
      <c r="N148" s="252" t="s">
        <v>895</v>
      </c>
      <c r="O148" s="252" t="s">
        <v>895</v>
      </c>
    </row>
    <row r="149" spans="1:15">
      <c r="A149" s="454"/>
      <c r="B149" s="455"/>
      <c r="C149" s="252" t="s">
        <v>922</v>
      </c>
      <c r="D149" s="252" t="s">
        <v>895</v>
      </c>
      <c r="E149" s="252" t="s">
        <v>895</v>
      </c>
      <c r="F149" s="252" t="s">
        <v>895</v>
      </c>
      <c r="G149" s="252" t="s">
        <v>895</v>
      </c>
      <c r="H149" s="252" t="s">
        <v>895</v>
      </c>
      <c r="I149" s="252" t="s">
        <v>895</v>
      </c>
      <c r="J149" s="252" t="s">
        <v>895</v>
      </c>
      <c r="K149" s="252" t="s">
        <v>895</v>
      </c>
      <c r="L149" s="252" t="s">
        <v>895</v>
      </c>
      <c r="M149" s="252" t="s">
        <v>895</v>
      </c>
      <c r="N149" s="252" t="s">
        <v>895</v>
      </c>
      <c r="O149" s="252" t="s">
        <v>895</v>
      </c>
    </row>
    <row r="150" spans="1:15" ht="18.75">
      <c r="A150" s="454"/>
      <c r="B150" s="455"/>
      <c r="C150" s="252" t="s">
        <v>923</v>
      </c>
      <c r="D150" s="252" t="s">
        <v>895</v>
      </c>
      <c r="E150" s="252" t="s">
        <v>895</v>
      </c>
      <c r="F150" s="252" t="s">
        <v>895</v>
      </c>
      <c r="G150" s="252" t="s">
        <v>895</v>
      </c>
      <c r="H150" s="252" t="s">
        <v>895</v>
      </c>
      <c r="I150" s="252" t="s">
        <v>895</v>
      </c>
      <c r="J150" s="252" t="s">
        <v>895</v>
      </c>
      <c r="K150" s="252" t="s">
        <v>895</v>
      </c>
      <c r="L150" s="252" t="s">
        <v>895</v>
      </c>
      <c r="M150" s="252" t="s">
        <v>895</v>
      </c>
      <c r="N150" s="252" t="s">
        <v>895</v>
      </c>
      <c r="O150" s="252" t="s">
        <v>895</v>
      </c>
    </row>
    <row r="151" spans="1:15" ht="15" customHeight="1">
      <c r="A151" s="454" t="s">
        <v>946</v>
      </c>
      <c r="B151" s="455" t="s">
        <v>904</v>
      </c>
      <c r="C151" s="252" t="s">
        <v>472</v>
      </c>
      <c r="D151" s="252" t="s">
        <v>895</v>
      </c>
      <c r="E151" s="252" t="s">
        <v>895</v>
      </c>
      <c r="F151" s="252" t="s">
        <v>895</v>
      </c>
      <c r="G151" s="252" t="s">
        <v>895</v>
      </c>
      <c r="H151" s="252" t="s">
        <v>895</v>
      </c>
      <c r="I151" s="252" t="s">
        <v>895</v>
      </c>
      <c r="J151" s="252" t="s">
        <v>895</v>
      </c>
      <c r="K151" s="252" t="s">
        <v>895</v>
      </c>
      <c r="L151" s="252" t="s">
        <v>895</v>
      </c>
      <c r="M151" s="252" t="s">
        <v>895</v>
      </c>
      <c r="N151" s="252" t="s">
        <v>895</v>
      </c>
      <c r="O151" s="252" t="s">
        <v>895</v>
      </c>
    </row>
    <row r="152" spans="1:15" ht="16.5" customHeight="1">
      <c r="A152" s="454"/>
      <c r="B152" s="455"/>
      <c r="C152" s="252" t="s">
        <v>921</v>
      </c>
      <c r="D152" s="252" t="s">
        <v>895</v>
      </c>
      <c r="E152" s="252" t="s">
        <v>895</v>
      </c>
      <c r="F152" s="252" t="s">
        <v>895</v>
      </c>
      <c r="G152" s="252" t="s">
        <v>895</v>
      </c>
      <c r="H152" s="252" t="s">
        <v>895</v>
      </c>
      <c r="I152" s="252" t="s">
        <v>895</v>
      </c>
      <c r="J152" s="252" t="s">
        <v>895</v>
      </c>
      <c r="K152" s="252" t="s">
        <v>895</v>
      </c>
      <c r="L152" s="252" t="s">
        <v>895</v>
      </c>
      <c r="M152" s="252" t="s">
        <v>895</v>
      </c>
      <c r="N152" s="252" t="s">
        <v>895</v>
      </c>
      <c r="O152" s="252" t="s">
        <v>895</v>
      </c>
    </row>
    <row r="153" spans="1:15" ht="16.5" customHeight="1">
      <c r="A153" s="454"/>
      <c r="B153" s="455"/>
      <c r="C153" s="252" t="s">
        <v>922</v>
      </c>
      <c r="D153" s="252" t="s">
        <v>895</v>
      </c>
      <c r="E153" s="252" t="s">
        <v>895</v>
      </c>
      <c r="F153" s="252" t="s">
        <v>895</v>
      </c>
      <c r="G153" s="252" t="s">
        <v>895</v>
      </c>
      <c r="H153" s="252" t="s">
        <v>895</v>
      </c>
      <c r="I153" s="252" t="s">
        <v>895</v>
      </c>
      <c r="J153" s="252" t="s">
        <v>895</v>
      </c>
      <c r="K153" s="252" t="s">
        <v>895</v>
      </c>
      <c r="L153" s="252" t="s">
        <v>895</v>
      </c>
      <c r="M153" s="252" t="s">
        <v>895</v>
      </c>
      <c r="N153" s="252" t="s">
        <v>895</v>
      </c>
      <c r="O153" s="252" t="s">
        <v>895</v>
      </c>
    </row>
    <row r="154" spans="1:15" ht="21.75" customHeight="1">
      <c r="A154" s="454"/>
      <c r="B154" s="455"/>
      <c r="C154" s="252" t="s">
        <v>923</v>
      </c>
      <c r="D154" s="252" t="s">
        <v>895</v>
      </c>
      <c r="E154" s="252" t="s">
        <v>895</v>
      </c>
      <c r="F154" s="252" t="s">
        <v>895</v>
      </c>
      <c r="G154" s="252" t="s">
        <v>895</v>
      </c>
      <c r="H154" s="252" t="s">
        <v>895</v>
      </c>
      <c r="I154" s="252" t="s">
        <v>895</v>
      </c>
      <c r="J154" s="252" t="s">
        <v>895</v>
      </c>
      <c r="K154" s="252" t="s">
        <v>895</v>
      </c>
      <c r="L154" s="252" t="s">
        <v>895</v>
      </c>
      <c r="M154" s="252" t="s">
        <v>895</v>
      </c>
      <c r="N154" s="252" t="s">
        <v>895</v>
      </c>
      <c r="O154" s="252" t="s">
        <v>895</v>
      </c>
    </row>
    <row r="155" spans="1:15" ht="34.5" customHeight="1">
      <c r="A155" s="251" t="s">
        <v>947</v>
      </c>
      <c r="B155" s="252" t="s">
        <v>893</v>
      </c>
      <c r="C155" s="252" t="s">
        <v>895</v>
      </c>
      <c r="D155" s="252" t="s">
        <v>895</v>
      </c>
      <c r="E155" s="252" t="s">
        <v>895</v>
      </c>
      <c r="F155" s="252" t="s">
        <v>895</v>
      </c>
      <c r="G155" s="252" t="s">
        <v>895</v>
      </c>
      <c r="H155" s="252" t="s">
        <v>895</v>
      </c>
      <c r="I155" s="252" t="s">
        <v>895</v>
      </c>
      <c r="J155" s="252" t="s">
        <v>895</v>
      </c>
      <c r="K155" s="252" t="s">
        <v>895</v>
      </c>
      <c r="L155" s="252" t="s">
        <v>895</v>
      </c>
      <c r="M155" s="252" t="s">
        <v>895</v>
      </c>
      <c r="N155" s="252" t="s">
        <v>895</v>
      </c>
      <c r="O155" s="252" t="s">
        <v>895</v>
      </c>
    </row>
    <row r="156" spans="1:15" ht="18.75">
      <c r="A156" s="251" t="s">
        <v>948</v>
      </c>
      <c r="B156" s="252" t="s">
        <v>948</v>
      </c>
      <c r="C156" s="252"/>
      <c r="D156" s="252"/>
      <c r="E156" s="252"/>
      <c r="F156" s="252"/>
      <c r="G156" s="252"/>
      <c r="H156" s="252"/>
      <c r="I156" s="252"/>
      <c r="J156" s="255"/>
      <c r="K156" s="255"/>
      <c r="L156" s="255"/>
      <c r="M156" s="255"/>
      <c r="N156" s="255"/>
      <c r="O156" s="255"/>
    </row>
    <row r="158" spans="1:15" ht="18">
      <c r="B158" s="256" t="s">
        <v>949</v>
      </c>
    </row>
    <row r="159" spans="1:15" ht="18">
      <c r="B159" s="256" t="s">
        <v>950</v>
      </c>
    </row>
    <row r="160" spans="1:15" ht="18">
      <c r="B160" s="256" t="s">
        <v>951</v>
      </c>
    </row>
    <row r="161" spans="2:2" ht="18">
      <c r="B161" s="256" t="s">
        <v>952</v>
      </c>
    </row>
    <row r="162" spans="2:2" ht="18">
      <c r="B162" s="256" t="s">
        <v>953</v>
      </c>
    </row>
  </sheetData>
  <mergeCells count="110">
    <mergeCell ref="A151:A154"/>
    <mergeCell ref="B151:B154"/>
    <mergeCell ref="A131:A134"/>
    <mergeCell ref="B131:B134"/>
    <mergeCell ref="A135:A138"/>
    <mergeCell ref="B135:B138"/>
    <mergeCell ref="A139:A142"/>
    <mergeCell ref="B139:B142"/>
    <mergeCell ref="A143:A146"/>
    <mergeCell ref="B143:B146"/>
    <mergeCell ref="A147:A150"/>
    <mergeCell ref="B147:B150"/>
    <mergeCell ref="A112:A113"/>
    <mergeCell ref="B112:B113"/>
    <mergeCell ref="A114:A115"/>
    <mergeCell ref="B114:B115"/>
    <mergeCell ref="A116:A117"/>
    <mergeCell ref="B116:B117"/>
    <mergeCell ref="A123:A126"/>
    <mergeCell ref="B123:B126"/>
    <mergeCell ref="A127:A130"/>
    <mergeCell ref="B127:B130"/>
    <mergeCell ref="A102:A103"/>
    <mergeCell ref="B102:B103"/>
    <mergeCell ref="A104:A105"/>
    <mergeCell ref="B104:B105"/>
    <mergeCell ref="A106:A107"/>
    <mergeCell ref="B106:B107"/>
    <mergeCell ref="A108:A109"/>
    <mergeCell ref="B108:B109"/>
    <mergeCell ref="A110:A111"/>
    <mergeCell ref="B110:B111"/>
    <mergeCell ref="A92:A93"/>
    <mergeCell ref="B92:B93"/>
    <mergeCell ref="A94:A95"/>
    <mergeCell ref="B94:B95"/>
    <mergeCell ref="A96:A97"/>
    <mergeCell ref="B96:B97"/>
    <mergeCell ref="A98:A99"/>
    <mergeCell ref="B98:B99"/>
    <mergeCell ref="A100:A101"/>
    <mergeCell ref="B100:B101"/>
    <mergeCell ref="A75:A78"/>
    <mergeCell ref="B75:B78"/>
    <mergeCell ref="A79:A82"/>
    <mergeCell ref="B79:B82"/>
    <mergeCell ref="A83:A86"/>
    <mergeCell ref="B83:B86"/>
    <mergeCell ref="A88:A89"/>
    <mergeCell ref="B88:B89"/>
    <mergeCell ref="A90:A91"/>
    <mergeCell ref="B90:B91"/>
    <mergeCell ref="A55:A58"/>
    <mergeCell ref="B55:B58"/>
    <mergeCell ref="A59:A62"/>
    <mergeCell ref="B59:B62"/>
    <mergeCell ref="A63:A66"/>
    <mergeCell ref="B63:B66"/>
    <mergeCell ref="A67:A70"/>
    <mergeCell ref="B67:B70"/>
    <mergeCell ref="A71:A74"/>
    <mergeCell ref="B71:B74"/>
    <mergeCell ref="A40:A41"/>
    <mergeCell ref="B40:B41"/>
    <mergeCell ref="A42:A43"/>
    <mergeCell ref="B42:B43"/>
    <mergeCell ref="A44:A45"/>
    <mergeCell ref="B44:B45"/>
    <mergeCell ref="A46:A47"/>
    <mergeCell ref="B46:B47"/>
    <mergeCell ref="A48:A49"/>
    <mergeCell ref="B48:B49"/>
    <mergeCell ref="A30:A31"/>
    <mergeCell ref="B30:B31"/>
    <mergeCell ref="A32:A33"/>
    <mergeCell ref="B32:B33"/>
    <mergeCell ref="A34:A35"/>
    <mergeCell ref="B34:B35"/>
    <mergeCell ref="A36:A37"/>
    <mergeCell ref="B36:B37"/>
    <mergeCell ref="A38:A39"/>
    <mergeCell ref="B38:B39"/>
    <mergeCell ref="A20:A21"/>
    <mergeCell ref="B20:B21"/>
    <mergeCell ref="A22:A23"/>
    <mergeCell ref="B22:B23"/>
    <mergeCell ref="A24:A25"/>
    <mergeCell ref="B24:B25"/>
    <mergeCell ref="A26:A27"/>
    <mergeCell ref="B26:B27"/>
    <mergeCell ref="A28:A29"/>
    <mergeCell ref="B28:B29"/>
    <mergeCell ref="A15:A16"/>
    <mergeCell ref="B15:B16"/>
    <mergeCell ref="C15:C16"/>
    <mergeCell ref="D15:F15"/>
    <mergeCell ref="G15:G16"/>
    <mergeCell ref="H15:I15"/>
    <mergeCell ref="J15:K15"/>
    <mergeCell ref="L15:M15"/>
    <mergeCell ref="N15:O15"/>
    <mergeCell ref="A4:P4"/>
    <mergeCell ref="A5:P5"/>
    <mergeCell ref="A7:P7"/>
    <mergeCell ref="A8:P8"/>
    <mergeCell ref="A9:P9"/>
    <mergeCell ref="A10:P10"/>
    <mergeCell ref="A12:O12"/>
    <mergeCell ref="A13:O13"/>
    <mergeCell ref="A14:AG14"/>
  </mergeCells>
  <printOptions horizontalCentered="1"/>
  <pageMargins left="0.70833333333333304" right="0.70833333333333304" top="0.74861111111111101" bottom="0.74791666666666701" header="0.31527777777777799" footer="0.51180555555555496"/>
  <pageSetup paperSize="8" scale="61" firstPageNumber="3" orientation="landscape" useFirstPageNumber="1" horizontalDpi="300" verticalDpi="300"/>
  <headerFooter>
    <oddHeader>&amp;C&amp;P</oddHeader>
  </headerFooter>
  <rowBreaks count="2" manualBreakCount="2">
    <brk id="39" max="16383" man="1"/>
    <brk id="86" max="16383" man="1"/>
  </rowBreaks>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39"/>
  <sheetViews>
    <sheetView zoomScale="65" zoomScaleNormal="65" zoomScalePageLayoutView="55" workbookViewId="0">
      <selection activeCell="A8" sqref="A8:I8"/>
    </sheetView>
  </sheetViews>
  <sheetFormatPr defaultColWidth="9" defaultRowHeight="15.75"/>
  <cols>
    <col min="1" max="1" width="12.5" style="257" customWidth="1"/>
    <col min="2" max="2" width="25.5" style="223" customWidth="1"/>
    <col min="3" max="3" width="20.625" style="223" customWidth="1"/>
    <col min="4" max="4" width="20.375" style="223" customWidth="1"/>
    <col min="5" max="5" width="19.75" style="223" customWidth="1"/>
    <col min="6" max="6" width="22.875" style="223" customWidth="1"/>
    <col min="7" max="7" width="19.625" style="223" customWidth="1"/>
    <col min="8" max="8" width="17.375" style="223" customWidth="1"/>
    <col min="9" max="9" width="23.375" style="223" customWidth="1"/>
    <col min="10" max="10" width="12.75" style="223" customWidth="1"/>
    <col min="11" max="12" width="17.375" style="223" customWidth="1"/>
    <col min="13" max="13" width="18.5" style="223" customWidth="1"/>
    <col min="14" max="14" width="21.5" style="223" customWidth="1"/>
    <col min="15" max="15" width="7.75" style="223" customWidth="1"/>
    <col min="16" max="16" width="9" style="223"/>
    <col min="17" max="17" width="17.75" style="223" customWidth="1"/>
    <col min="18" max="18" width="18.375" style="223" customWidth="1"/>
    <col min="19" max="19" width="9.125" style="223" customWidth="1"/>
    <col min="20" max="20" width="9" style="223"/>
    <col min="21" max="21" width="22" style="223" customWidth="1"/>
    <col min="22" max="22" width="22.625" style="223" customWidth="1"/>
    <col min="23" max="23" width="14.875" style="223" customWidth="1"/>
    <col min="24" max="24" width="10.625" style="222" customWidth="1"/>
    <col min="25" max="25" width="9.25" style="222" customWidth="1"/>
    <col min="26" max="26" width="11.125" style="222" customWidth="1"/>
    <col min="27" max="27" width="11.875" style="222" customWidth="1"/>
    <col min="28" max="28" width="15.625" style="222" customWidth="1"/>
    <col min="29" max="30" width="15.875" style="222" customWidth="1"/>
    <col min="31" max="31" width="20.75" style="222" customWidth="1"/>
    <col min="32" max="32" width="18.375" style="222" customWidth="1"/>
    <col min="33" max="33" width="29" style="222" customWidth="1"/>
    <col min="34" max="64" width="9" style="222"/>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1022" max="1022" width="3.875" customWidth="1"/>
    <col min="1023" max="1023" width="16" customWidth="1"/>
    <col min="1024" max="1024" width="16.625" customWidth="1"/>
  </cols>
  <sheetData>
    <row r="1" spans="1:33" ht="18.75">
      <c r="P1" s="2"/>
      <c r="AD1" s="2"/>
    </row>
    <row r="2" spans="1:33" ht="18.75">
      <c r="P2" s="66"/>
      <c r="AD2" s="66"/>
    </row>
    <row r="3" spans="1:33" ht="18.75">
      <c r="P3" s="66"/>
      <c r="AD3" s="66"/>
    </row>
    <row r="4" spans="1:33" ht="18.75">
      <c r="A4" s="448"/>
      <c r="B4" s="448"/>
      <c r="C4" s="448"/>
      <c r="D4" s="448"/>
      <c r="E4" s="448"/>
      <c r="F4" s="448"/>
      <c r="G4" s="448"/>
      <c r="H4" s="448"/>
      <c r="I4" s="448"/>
      <c r="J4" s="239"/>
      <c r="K4" s="239"/>
      <c r="L4" s="239"/>
      <c r="M4" s="239"/>
      <c r="N4" s="239"/>
      <c r="O4" s="239"/>
      <c r="P4" s="239"/>
      <c r="AD4" s="66"/>
    </row>
    <row r="5" spans="1:33" ht="39" customHeight="1">
      <c r="A5" s="456" t="s">
        <v>954</v>
      </c>
      <c r="B5" s="456"/>
      <c r="C5" s="456"/>
      <c r="D5" s="456"/>
      <c r="E5" s="456"/>
      <c r="F5" s="456"/>
      <c r="G5" s="456"/>
      <c r="H5" s="456"/>
      <c r="I5" s="456"/>
      <c r="J5" s="238"/>
      <c r="K5" s="238"/>
      <c r="L5" s="238"/>
      <c r="M5" s="238"/>
      <c r="N5" s="238"/>
      <c r="O5" s="238"/>
      <c r="P5" s="238"/>
      <c r="Q5" s="156"/>
      <c r="R5" s="156"/>
      <c r="S5" s="156"/>
      <c r="T5" s="156"/>
      <c r="U5" s="156"/>
      <c r="V5" s="156"/>
      <c r="W5" s="156"/>
      <c r="X5" s="156"/>
      <c r="Y5" s="156"/>
      <c r="Z5" s="156"/>
      <c r="AA5" s="156"/>
      <c r="AB5" s="156"/>
      <c r="AC5" s="156"/>
      <c r="AD5" s="156"/>
      <c r="AE5" s="156"/>
      <c r="AF5" s="156"/>
      <c r="AG5" s="156"/>
    </row>
    <row r="6" spans="1:33" ht="22.5" customHeight="1">
      <c r="A6" s="258"/>
      <c r="B6" s="258"/>
      <c r="C6" s="258"/>
      <c r="D6" s="258"/>
      <c r="E6" s="258"/>
      <c r="F6" s="258"/>
      <c r="G6" s="258"/>
      <c r="H6" s="258"/>
      <c r="I6" s="258"/>
      <c r="J6" s="238"/>
      <c r="K6" s="238"/>
      <c r="L6" s="238"/>
      <c r="M6" s="238"/>
      <c r="N6" s="238"/>
      <c r="O6" s="238"/>
      <c r="P6" s="238"/>
      <c r="Q6" s="156"/>
      <c r="R6" s="156"/>
      <c r="S6" s="156"/>
      <c r="T6" s="156"/>
      <c r="U6" s="156"/>
      <c r="V6" s="156"/>
      <c r="W6" s="156"/>
      <c r="X6" s="156"/>
      <c r="Y6" s="156"/>
      <c r="Z6" s="156"/>
      <c r="AA6" s="156"/>
      <c r="AB6" s="156"/>
      <c r="AC6" s="156"/>
      <c r="AD6" s="156"/>
      <c r="AE6" s="156"/>
      <c r="AF6" s="156"/>
      <c r="AG6" s="156"/>
    </row>
    <row r="7" spans="1:33">
      <c r="A7" s="440" t="s">
        <v>955</v>
      </c>
      <c r="B7" s="440"/>
      <c r="C7" s="440"/>
      <c r="D7" s="440"/>
      <c r="E7" s="440"/>
      <c r="F7" s="440"/>
      <c r="G7" s="440"/>
      <c r="H7" s="440"/>
      <c r="I7" s="440"/>
      <c r="J7" s="259"/>
      <c r="K7" s="259"/>
      <c r="L7" s="259"/>
      <c r="M7" s="259"/>
      <c r="N7" s="259"/>
      <c r="O7" s="259"/>
      <c r="P7" s="259"/>
      <c r="Q7" s="216"/>
      <c r="R7" s="216"/>
      <c r="S7" s="216"/>
      <c r="T7" s="216"/>
      <c r="U7" s="216"/>
      <c r="V7" s="216"/>
      <c r="W7" s="216"/>
      <c r="X7" s="216"/>
      <c r="Y7" s="216"/>
      <c r="Z7" s="216"/>
      <c r="AA7" s="216"/>
      <c r="AB7" s="216"/>
      <c r="AC7" s="216"/>
      <c r="AD7" s="216"/>
      <c r="AE7" s="216"/>
      <c r="AF7" s="216"/>
      <c r="AG7" s="216"/>
    </row>
    <row r="8" spans="1:33">
      <c r="A8" s="452" t="s">
        <v>6</v>
      </c>
      <c r="B8" s="452"/>
      <c r="C8" s="452"/>
      <c r="D8" s="452"/>
      <c r="E8" s="452"/>
      <c r="F8" s="452"/>
      <c r="G8" s="452"/>
      <c r="H8" s="452"/>
      <c r="I8" s="452"/>
      <c r="J8" s="134"/>
      <c r="K8" s="134"/>
      <c r="L8" s="134"/>
      <c r="M8" s="134"/>
      <c r="N8" s="134"/>
      <c r="O8" s="134"/>
      <c r="P8" s="134"/>
      <c r="Q8" s="134"/>
      <c r="R8" s="134"/>
      <c r="S8" s="134"/>
      <c r="T8" s="134"/>
      <c r="U8" s="134"/>
      <c r="V8" s="134"/>
      <c r="W8" s="134"/>
      <c r="X8" s="134"/>
      <c r="Y8" s="134"/>
      <c r="Z8" s="134"/>
      <c r="AA8" s="134"/>
      <c r="AB8" s="134"/>
      <c r="AC8" s="134"/>
      <c r="AD8" s="134"/>
      <c r="AE8" s="134"/>
      <c r="AF8" s="134"/>
      <c r="AG8" s="134"/>
    </row>
    <row r="9" spans="1:33">
      <c r="A9" s="449"/>
      <c r="B9" s="449"/>
      <c r="C9" s="449"/>
      <c r="D9" s="449"/>
      <c r="E9" s="449"/>
      <c r="F9" s="449"/>
      <c r="G9" s="449"/>
      <c r="H9" s="449"/>
      <c r="I9" s="449"/>
      <c r="J9" s="238"/>
      <c r="K9" s="238"/>
      <c r="L9" s="238"/>
      <c r="M9" s="238"/>
      <c r="N9" s="238"/>
      <c r="O9" s="238"/>
      <c r="P9" s="238"/>
      <c r="Q9" s="238"/>
      <c r="R9" s="238"/>
      <c r="S9" s="238"/>
      <c r="T9" s="238"/>
      <c r="U9" s="238"/>
      <c r="V9" s="238"/>
      <c r="W9" s="238"/>
      <c r="X9" s="238"/>
      <c r="Y9" s="238"/>
      <c r="Z9" s="238"/>
      <c r="AA9" s="238"/>
      <c r="AB9" s="238"/>
      <c r="AC9" s="238"/>
      <c r="AD9" s="238"/>
      <c r="AE9" s="238"/>
      <c r="AF9" s="238"/>
      <c r="AG9" s="238"/>
    </row>
    <row r="10" spans="1:33" ht="18" customHeight="1">
      <c r="A10" s="405" t="s">
        <v>670</v>
      </c>
      <c r="B10" s="405"/>
      <c r="C10" s="405"/>
      <c r="D10" s="405"/>
      <c r="E10" s="405"/>
      <c r="F10" s="405"/>
      <c r="G10" s="405"/>
      <c r="H10" s="405"/>
      <c r="I10" s="405"/>
      <c r="J10" s="10"/>
      <c r="K10" s="10"/>
      <c r="L10" s="10"/>
      <c r="M10" s="10"/>
      <c r="N10" s="10"/>
      <c r="O10" s="10"/>
      <c r="P10" s="10"/>
      <c r="Q10" s="239"/>
      <c r="R10" s="239"/>
      <c r="S10" s="239"/>
      <c r="T10" s="239"/>
      <c r="U10" s="239"/>
      <c r="V10" s="239"/>
      <c r="W10" s="239"/>
      <c r="X10" s="239"/>
      <c r="Y10" s="239"/>
      <c r="Z10" s="239"/>
      <c r="AA10" s="239"/>
      <c r="AB10" s="239"/>
      <c r="AC10" s="239"/>
      <c r="AD10" s="239"/>
      <c r="AE10" s="239"/>
      <c r="AF10" s="239"/>
      <c r="AG10" s="239"/>
    </row>
    <row r="11" spans="1:33">
      <c r="A11" s="260"/>
      <c r="B11" s="260"/>
      <c r="C11" s="260"/>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row>
    <row r="12" spans="1:33" ht="33" customHeight="1">
      <c r="A12" s="454" t="s">
        <v>888</v>
      </c>
      <c r="B12" s="406" t="s">
        <v>889</v>
      </c>
      <c r="C12" s="406" t="s">
        <v>956</v>
      </c>
      <c r="D12" s="406"/>
      <c r="E12" s="406"/>
      <c r="F12" s="406" t="s">
        <v>957</v>
      </c>
      <c r="G12" s="406" t="s">
        <v>958</v>
      </c>
      <c r="H12" s="406" t="s">
        <v>959</v>
      </c>
      <c r="I12" s="406" t="s">
        <v>960</v>
      </c>
    </row>
    <row r="13" spans="1:33" ht="47.25" customHeight="1">
      <c r="A13" s="454"/>
      <c r="B13" s="406"/>
      <c r="C13" s="252" t="s">
        <v>961</v>
      </c>
      <c r="D13" s="252" t="s">
        <v>962</v>
      </c>
      <c r="E13" s="252" t="s">
        <v>963</v>
      </c>
      <c r="F13" s="406"/>
      <c r="G13" s="406"/>
      <c r="H13" s="406"/>
      <c r="I13" s="406"/>
      <c r="R13" s="248"/>
    </row>
    <row r="14" spans="1:33">
      <c r="A14" s="251">
        <v>1</v>
      </c>
      <c r="B14" s="252">
        <v>2</v>
      </c>
      <c r="C14" s="252">
        <v>3</v>
      </c>
      <c r="D14" s="252">
        <v>4</v>
      </c>
      <c r="E14" s="252">
        <v>5</v>
      </c>
      <c r="F14" s="252">
        <v>6</v>
      </c>
      <c r="G14" s="252">
        <v>7</v>
      </c>
      <c r="H14" s="252">
        <v>8</v>
      </c>
      <c r="I14" s="252">
        <v>9</v>
      </c>
    </row>
    <row r="15" spans="1:33" ht="31.5">
      <c r="A15" s="251" t="s">
        <v>191</v>
      </c>
      <c r="B15" s="252" t="s">
        <v>893</v>
      </c>
      <c r="C15" s="252" t="s">
        <v>894</v>
      </c>
      <c r="D15" s="252" t="s">
        <v>895</v>
      </c>
      <c r="E15" s="252" t="s">
        <v>895</v>
      </c>
      <c r="F15" s="252" t="s">
        <v>895</v>
      </c>
      <c r="G15" s="252" t="s">
        <v>895</v>
      </c>
      <c r="H15" s="252" t="s">
        <v>895</v>
      </c>
      <c r="I15" s="252" t="s">
        <v>895</v>
      </c>
    </row>
    <row r="16" spans="1:33" ht="158.25" customHeight="1">
      <c r="A16" s="251" t="s">
        <v>193</v>
      </c>
      <c r="B16" s="252" t="s">
        <v>964</v>
      </c>
      <c r="C16" s="252" t="s">
        <v>197</v>
      </c>
      <c r="D16" s="252" t="s">
        <v>197</v>
      </c>
      <c r="E16" s="252" t="s">
        <v>197</v>
      </c>
      <c r="F16" s="252" t="s">
        <v>965</v>
      </c>
      <c r="G16" s="252" t="s">
        <v>895</v>
      </c>
      <c r="H16" s="252" t="s">
        <v>895</v>
      </c>
      <c r="I16" s="252"/>
    </row>
    <row r="17" spans="1:9" ht="47.25">
      <c r="A17" s="251" t="s">
        <v>195</v>
      </c>
      <c r="B17" s="252" t="s">
        <v>966</v>
      </c>
      <c r="C17" s="252" t="s">
        <v>197</v>
      </c>
      <c r="D17" s="252" t="s">
        <v>197</v>
      </c>
      <c r="E17" s="252" t="s">
        <v>197</v>
      </c>
      <c r="F17" s="252" t="s">
        <v>965</v>
      </c>
      <c r="G17" s="252" t="s">
        <v>967</v>
      </c>
      <c r="H17" s="252" t="s">
        <v>895</v>
      </c>
      <c r="I17" s="252" t="s">
        <v>968</v>
      </c>
    </row>
    <row r="18" spans="1:9" ht="47.25">
      <c r="A18" s="251" t="s">
        <v>206</v>
      </c>
      <c r="B18" s="252" t="s">
        <v>969</v>
      </c>
      <c r="C18" s="252" t="s">
        <v>197</v>
      </c>
      <c r="D18" s="252" t="s">
        <v>197</v>
      </c>
      <c r="E18" s="252" t="s">
        <v>197</v>
      </c>
      <c r="F18" s="252" t="s">
        <v>965</v>
      </c>
      <c r="G18" s="252" t="s">
        <v>970</v>
      </c>
      <c r="H18" s="252" t="s">
        <v>895</v>
      </c>
      <c r="I18" s="252" t="s">
        <v>968</v>
      </c>
    </row>
    <row r="19" spans="1:9" ht="78.75">
      <c r="A19" s="251" t="s">
        <v>212</v>
      </c>
      <c r="B19" s="252" t="s">
        <v>971</v>
      </c>
      <c r="C19" s="252" t="s">
        <v>197</v>
      </c>
      <c r="D19" s="252" t="s">
        <v>197</v>
      </c>
      <c r="E19" s="252" t="s">
        <v>197</v>
      </c>
      <c r="F19" s="252" t="s">
        <v>965</v>
      </c>
      <c r="G19" s="252" t="s">
        <v>972</v>
      </c>
      <c r="H19" s="252" t="s">
        <v>895</v>
      </c>
      <c r="I19" s="252" t="s">
        <v>968</v>
      </c>
    </row>
    <row r="20" spans="1:9" ht="173.25">
      <c r="A20" s="251" t="s">
        <v>221</v>
      </c>
      <c r="B20" s="252" t="s">
        <v>973</v>
      </c>
      <c r="C20" s="252" t="s">
        <v>197</v>
      </c>
      <c r="D20" s="252" t="s">
        <v>197</v>
      </c>
      <c r="E20" s="252" t="s">
        <v>197</v>
      </c>
      <c r="F20" s="252" t="s">
        <v>965</v>
      </c>
      <c r="G20" s="252" t="s">
        <v>972</v>
      </c>
      <c r="H20" s="252" t="s">
        <v>895</v>
      </c>
      <c r="I20" s="252" t="s">
        <v>968</v>
      </c>
    </row>
    <row r="21" spans="1:9" ht="94.5">
      <c r="A21" s="251" t="s">
        <v>919</v>
      </c>
      <c r="B21" s="252" t="s">
        <v>974</v>
      </c>
      <c r="C21" s="252" t="s">
        <v>197</v>
      </c>
      <c r="D21" s="252" t="s">
        <v>197</v>
      </c>
      <c r="E21" s="252" t="s">
        <v>197</v>
      </c>
      <c r="F21" s="252" t="s">
        <v>965</v>
      </c>
      <c r="G21" s="252" t="s">
        <v>972</v>
      </c>
      <c r="H21" s="252" t="s">
        <v>895</v>
      </c>
      <c r="I21" s="252" t="s">
        <v>968</v>
      </c>
    </row>
    <row r="22" spans="1:9" ht="160.5">
      <c r="A22" s="251" t="s">
        <v>235</v>
      </c>
      <c r="B22" s="252" t="s">
        <v>975</v>
      </c>
      <c r="C22" s="252" t="s">
        <v>197</v>
      </c>
      <c r="D22" s="252" t="s">
        <v>197</v>
      </c>
      <c r="E22" s="252" t="s">
        <v>197</v>
      </c>
      <c r="F22" s="252" t="s">
        <v>965</v>
      </c>
      <c r="G22" s="252" t="s">
        <v>895</v>
      </c>
      <c r="H22" s="252" t="s">
        <v>895</v>
      </c>
      <c r="I22" s="252"/>
    </row>
    <row r="23" spans="1:9" ht="47.25">
      <c r="A23" s="251" t="s">
        <v>237</v>
      </c>
      <c r="B23" s="252" t="s">
        <v>966</v>
      </c>
      <c r="C23" s="252" t="s">
        <v>197</v>
      </c>
      <c r="D23" s="252" t="s">
        <v>197</v>
      </c>
      <c r="E23" s="252" t="s">
        <v>197</v>
      </c>
      <c r="F23" s="252" t="s">
        <v>965</v>
      </c>
      <c r="G23" s="252" t="s">
        <v>967</v>
      </c>
      <c r="H23" s="252" t="s">
        <v>895</v>
      </c>
      <c r="I23" s="252" t="s">
        <v>968</v>
      </c>
    </row>
    <row r="24" spans="1:9" ht="47.25">
      <c r="A24" s="251" t="s">
        <v>243</v>
      </c>
      <c r="B24" s="252" t="s">
        <v>969</v>
      </c>
      <c r="C24" s="252" t="s">
        <v>197</v>
      </c>
      <c r="D24" s="252" t="s">
        <v>197</v>
      </c>
      <c r="E24" s="252" t="s">
        <v>197</v>
      </c>
      <c r="F24" s="252" t="s">
        <v>965</v>
      </c>
      <c r="G24" s="252" t="s">
        <v>970</v>
      </c>
      <c r="H24" s="252" t="s">
        <v>895</v>
      </c>
      <c r="I24" s="252" t="s">
        <v>968</v>
      </c>
    </row>
    <row r="25" spans="1:9" ht="78.75">
      <c r="A25" s="251" t="s">
        <v>249</v>
      </c>
      <c r="B25" s="252" t="s">
        <v>971</v>
      </c>
      <c r="C25" s="252" t="s">
        <v>197</v>
      </c>
      <c r="D25" s="252" t="s">
        <v>197</v>
      </c>
      <c r="E25" s="252" t="s">
        <v>197</v>
      </c>
      <c r="F25" s="252" t="s">
        <v>965</v>
      </c>
      <c r="G25" s="252" t="s">
        <v>972</v>
      </c>
      <c r="H25" s="252" t="s">
        <v>895</v>
      </c>
      <c r="I25" s="252" t="s">
        <v>968</v>
      </c>
    </row>
    <row r="26" spans="1:9" ht="173.25">
      <c r="A26" s="251" t="s">
        <v>267</v>
      </c>
      <c r="B26" s="252" t="s">
        <v>973</v>
      </c>
      <c r="C26" s="252" t="s">
        <v>197</v>
      </c>
      <c r="D26" s="252" t="s">
        <v>197</v>
      </c>
      <c r="E26" s="252" t="s">
        <v>197</v>
      </c>
      <c r="F26" s="252" t="s">
        <v>965</v>
      </c>
      <c r="G26" s="252" t="s">
        <v>972</v>
      </c>
      <c r="H26" s="252" t="s">
        <v>895</v>
      </c>
      <c r="I26" s="252" t="s">
        <v>968</v>
      </c>
    </row>
    <row r="27" spans="1:9" ht="94.5">
      <c r="A27" s="251" t="s">
        <v>939</v>
      </c>
      <c r="B27" s="252" t="s">
        <v>974</v>
      </c>
      <c r="C27" s="252" t="s">
        <v>197</v>
      </c>
      <c r="D27" s="252" t="s">
        <v>197</v>
      </c>
      <c r="E27" s="252" t="s">
        <v>197</v>
      </c>
      <c r="F27" s="252" t="s">
        <v>965</v>
      </c>
      <c r="G27" s="252" t="s">
        <v>972</v>
      </c>
      <c r="H27" s="252" t="s">
        <v>895</v>
      </c>
      <c r="I27" s="252" t="s">
        <v>968</v>
      </c>
    </row>
    <row r="28" spans="1:9" ht="31.5">
      <c r="A28" s="251" t="s">
        <v>947</v>
      </c>
      <c r="B28" s="252" t="s">
        <v>893</v>
      </c>
      <c r="C28" s="241" t="s">
        <v>895</v>
      </c>
      <c r="D28" s="241" t="s">
        <v>895</v>
      </c>
      <c r="E28" s="241" t="s">
        <v>895</v>
      </c>
      <c r="F28" s="241" t="s">
        <v>895</v>
      </c>
      <c r="G28" s="241" t="s">
        <v>895</v>
      </c>
      <c r="H28" s="241" t="s">
        <v>895</v>
      </c>
      <c r="I28" s="241" t="s">
        <v>895</v>
      </c>
    </row>
    <row r="29" spans="1:9" ht="18">
      <c r="A29" s="261" t="s">
        <v>976</v>
      </c>
      <c r="B29" s="241" t="s">
        <v>976</v>
      </c>
      <c r="C29" s="245"/>
      <c r="D29" s="245"/>
      <c r="E29" s="245"/>
      <c r="F29" s="245"/>
      <c r="G29" s="245"/>
      <c r="H29" s="245"/>
      <c r="I29" s="245"/>
    </row>
    <row r="31" spans="1:9" ht="18">
      <c r="A31" s="247"/>
      <c r="B31" s="256" t="s">
        <v>977</v>
      </c>
    </row>
    <row r="32" spans="1:9" ht="51.75" customHeight="1">
      <c r="A32" s="247"/>
      <c r="B32" s="457" t="s">
        <v>978</v>
      </c>
      <c r="C32" s="457"/>
      <c r="D32" s="457"/>
      <c r="E32" s="457"/>
      <c r="F32" s="457"/>
      <c r="G32" s="457"/>
      <c r="H32" s="457"/>
      <c r="I32" s="457"/>
    </row>
    <row r="33" spans="1:9" ht="18">
      <c r="A33" s="247"/>
      <c r="B33" s="256" t="s">
        <v>951</v>
      </c>
    </row>
    <row r="34" spans="1:9" ht="18">
      <c r="B34" s="256" t="s">
        <v>979</v>
      </c>
    </row>
    <row r="35" spans="1:9" ht="18">
      <c r="B35" s="256" t="s">
        <v>980</v>
      </c>
    </row>
    <row r="36" spans="1:9" ht="52.5" customHeight="1">
      <c r="B36" s="457" t="s">
        <v>981</v>
      </c>
      <c r="C36" s="457"/>
      <c r="D36" s="457"/>
      <c r="E36" s="457"/>
      <c r="F36" s="457"/>
      <c r="G36" s="457"/>
      <c r="H36" s="457"/>
      <c r="I36" s="457"/>
    </row>
    <row r="37" spans="1:9" ht="18">
      <c r="B37" s="256" t="s">
        <v>982</v>
      </c>
    </row>
    <row r="39" spans="1:9">
      <c r="B39" s="248"/>
    </row>
  </sheetData>
  <mergeCells count="15">
    <mergeCell ref="B32:I32"/>
    <mergeCell ref="B36:I36"/>
    <mergeCell ref="A10:I10"/>
    <mergeCell ref="A12:A13"/>
    <mergeCell ref="B12:B13"/>
    <mergeCell ref="C12:E12"/>
    <mergeCell ref="F12:F13"/>
    <mergeCell ref="G12:G13"/>
    <mergeCell ref="H12:H13"/>
    <mergeCell ref="I12:I13"/>
    <mergeCell ref="A4:I4"/>
    <mergeCell ref="A5:I5"/>
    <mergeCell ref="A7:I7"/>
    <mergeCell ref="A8:I8"/>
    <mergeCell ref="A9:I9"/>
  </mergeCells>
  <printOptions horizontalCentered="1"/>
  <pageMargins left="0.70833333333333304" right="0.70833333333333304" top="0.74861111111111101" bottom="0.74791666666666701" header="0.31527777777777799" footer="0.51180555555555496"/>
  <pageSetup paperSize="8" scale="65" firstPageNumber="7" orientation="landscape" useFirstPageNumber="1" horizontalDpi="300" verticalDpi="300"/>
  <headerFooter>
    <oddHeader>&amp;C&amp;P</oddHeader>
  </headerFooter>
  <colBreaks count="1" manualBreakCount="1">
    <brk id="1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BL111"/>
  <sheetViews>
    <sheetView topLeftCell="A37" zoomScale="65" zoomScaleNormal="65" zoomScalePageLayoutView="55" workbookViewId="0">
      <selection activeCell="AD40" sqref="AD40"/>
    </sheetView>
  </sheetViews>
  <sheetFormatPr defaultColWidth="9" defaultRowHeight="15.75"/>
  <cols>
    <col min="1" max="1" width="10" style="262" customWidth="1"/>
    <col min="2" max="2" width="54" style="262" customWidth="1"/>
    <col min="3" max="3" width="19.375" style="262" customWidth="1"/>
    <col min="4" max="4" width="20.5" style="262" customWidth="1"/>
    <col min="5" max="5" width="15.875" style="262" customWidth="1"/>
    <col min="6" max="7" width="16.125" style="262" customWidth="1"/>
    <col min="8" max="8" width="28.875" style="262" customWidth="1"/>
    <col min="9" max="9" width="24" style="262" customWidth="1"/>
    <col min="10" max="13" width="19.875" style="262" customWidth="1"/>
    <col min="14" max="14" width="24.5" style="262" customWidth="1"/>
    <col min="15" max="16" width="19.875" style="262" customWidth="1"/>
    <col min="17" max="19" width="20.5" style="223" customWidth="1"/>
    <col min="20" max="20" width="19.75" style="222" customWidth="1"/>
    <col min="21" max="21" width="10" style="222" customWidth="1"/>
    <col min="22" max="22" width="9" style="222"/>
    <col min="23" max="23" width="17" style="222" customWidth="1"/>
    <col min="24" max="24" width="17.75" style="222" customWidth="1"/>
    <col min="25" max="25" width="8.75" style="262" customWidth="1"/>
    <col min="26" max="26" width="8.375" style="262" customWidth="1"/>
    <col min="27" max="27" width="9" style="262"/>
    <col min="28" max="28" width="14.625" style="262" customWidth="1"/>
    <col min="29" max="29" width="18.875" style="262" customWidth="1"/>
    <col min="30" max="30" width="15.5" style="262" customWidth="1"/>
    <col min="31" max="31" width="14.25" style="262" customWidth="1"/>
    <col min="32" max="64" width="9" style="262"/>
  </cols>
  <sheetData>
    <row r="1" spans="1:64" ht="18.75" customHeight="1">
      <c r="A1" s="263"/>
      <c r="B1" s="264"/>
      <c r="C1" s="264"/>
      <c r="D1" s="264"/>
      <c r="E1" s="264"/>
      <c r="F1" s="264"/>
      <c r="G1" s="264"/>
      <c r="H1" s="264"/>
      <c r="I1" s="264"/>
      <c r="J1" s="264"/>
      <c r="K1" s="264"/>
      <c r="L1" s="264"/>
      <c r="M1" s="264"/>
      <c r="N1" s="2" t="s">
        <v>983</v>
      </c>
      <c r="O1" s="264"/>
      <c r="P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row>
    <row r="2" spans="1:64" ht="18.75" customHeight="1">
      <c r="A2" s="263"/>
      <c r="B2" s="264"/>
      <c r="C2" s="264"/>
      <c r="D2" s="264"/>
      <c r="E2" s="264"/>
      <c r="F2" s="264"/>
      <c r="G2" s="264"/>
      <c r="H2" s="264"/>
      <c r="I2" s="264"/>
      <c r="J2" s="264"/>
      <c r="K2" s="264"/>
      <c r="L2" s="264"/>
      <c r="M2" s="264"/>
      <c r="N2" s="66" t="s">
        <v>1</v>
      </c>
      <c r="O2" s="264"/>
      <c r="P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row>
    <row r="3" spans="1:64" ht="18.75">
      <c r="A3" s="265"/>
      <c r="B3" s="264"/>
      <c r="C3" s="264"/>
      <c r="D3" s="264"/>
      <c r="E3" s="264"/>
      <c r="F3" s="264"/>
      <c r="G3" s="264"/>
      <c r="H3" s="264"/>
      <c r="I3" s="264"/>
      <c r="J3" s="264"/>
      <c r="K3" s="264"/>
      <c r="L3" s="264"/>
      <c r="M3" s="264"/>
      <c r="N3" s="66" t="s">
        <v>845</v>
      </c>
      <c r="O3" s="264"/>
      <c r="P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row>
    <row r="4" spans="1:64" ht="16.5">
      <c r="A4" s="448" t="s">
        <v>984</v>
      </c>
      <c r="B4" s="448"/>
      <c r="C4" s="448"/>
      <c r="D4" s="448"/>
      <c r="E4" s="448"/>
      <c r="F4" s="448"/>
      <c r="G4" s="448"/>
      <c r="H4" s="448"/>
      <c r="I4" s="448"/>
      <c r="J4" s="448"/>
      <c r="K4" s="448"/>
      <c r="L4" s="448"/>
      <c r="M4" s="448"/>
      <c r="N4" s="448"/>
      <c r="O4" s="264"/>
      <c r="P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row>
    <row r="5" spans="1:64">
      <c r="A5" s="458"/>
      <c r="B5" s="458"/>
      <c r="C5" s="458"/>
      <c r="D5" s="458"/>
      <c r="E5" s="458"/>
      <c r="F5" s="458"/>
      <c r="G5" s="458"/>
      <c r="H5" s="458"/>
      <c r="I5" s="458"/>
      <c r="J5" s="458"/>
      <c r="K5" s="458"/>
      <c r="L5" s="458"/>
      <c r="M5" s="458"/>
      <c r="N5" s="458"/>
      <c r="O5" s="266"/>
      <c r="P5" s="266"/>
      <c r="Q5" s="266"/>
      <c r="R5" s="266"/>
      <c r="S5" s="266"/>
      <c r="T5" s="266"/>
      <c r="U5" s="266"/>
      <c r="V5" s="266"/>
      <c r="W5" s="266"/>
      <c r="X5" s="266"/>
      <c r="Y5" s="266"/>
      <c r="Z5" s="266"/>
      <c r="AA5" s="266"/>
      <c r="AB5" s="266"/>
      <c r="AC5" s="266"/>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row>
    <row r="6" spans="1:64">
      <c r="A6" s="440" t="s">
        <v>985</v>
      </c>
      <c r="B6" s="440"/>
      <c r="C6" s="440"/>
      <c r="D6" s="440"/>
      <c r="E6" s="440"/>
      <c r="F6" s="440"/>
      <c r="G6" s="440"/>
      <c r="H6" s="440"/>
      <c r="I6" s="440"/>
      <c r="J6" s="440"/>
      <c r="K6" s="440"/>
      <c r="L6" s="440"/>
      <c r="M6" s="440"/>
      <c r="N6" s="440"/>
      <c r="O6" s="216"/>
      <c r="P6" s="216"/>
      <c r="Q6" s="216"/>
      <c r="R6" s="216"/>
      <c r="S6" s="216"/>
      <c r="T6" s="216"/>
      <c r="U6" s="216"/>
      <c r="V6" s="216"/>
      <c r="W6" s="216"/>
      <c r="X6" s="216"/>
      <c r="Y6" s="216"/>
      <c r="Z6" s="216"/>
      <c r="AA6" s="216"/>
      <c r="AB6" s="216"/>
      <c r="AC6" s="216"/>
      <c r="AD6" s="216"/>
      <c r="AE6" s="216"/>
      <c r="AF6" s="216"/>
      <c r="AG6" s="216"/>
      <c r="AH6" s="216"/>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row>
    <row r="7" spans="1:64">
      <c r="A7" s="403" t="s">
        <v>6</v>
      </c>
      <c r="B7" s="403"/>
      <c r="C7" s="403"/>
      <c r="D7" s="403"/>
      <c r="E7" s="403"/>
      <c r="F7" s="403"/>
      <c r="G7" s="403"/>
      <c r="H7" s="403"/>
      <c r="I7" s="403"/>
      <c r="J7" s="403"/>
      <c r="K7" s="403"/>
      <c r="L7" s="403"/>
      <c r="M7" s="403"/>
      <c r="N7" s="403"/>
      <c r="O7" s="134"/>
      <c r="P7" s="134"/>
      <c r="Q7" s="134"/>
      <c r="R7" s="134"/>
      <c r="S7" s="134"/>
      <c r="T7" s="134"/>
      <c r="U7" s="134"/>
      <c r="V7" s="134"/>
      <c r="W7" s="134"/>
      <c r="X7" s="134"/>
      <c r="Y7" s="134"/>
      <c r="Z7" s="134"/>
      <c r="AA7" s="134"/>
      <c r="AB7" s="134"/>
      <c r="AC7" s="134"/>
      <c r="AD7" s="134"/>
      <c r="AE7" s="134"/>
      <c r="AF7" s="134"/>
      <c r="AG7" s="134"/>
      <c r="AH7" s="13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row>
    <row r="8" spans="1:64">
      <c r="A8" s="459"/>
      <c r="B8" s="459"/>
      <c r="C8" s="459"/>
      <c r="D8" s="459"/>
      <c r="E8" s="459"/>
      <c r="F8" s="459"/>
      <c r="G8" s="459"/>
      <c r="H8" s="459"/>
      <c r="I8" s="459"/>
      <c r="J8" s="459"/>
      <c r="K8" s="459"/>
      <c r="L8" s="459"/>
      <c r="M8" s="459"/>
      <c r="N8" s="459"/>
      <c r="O8" s="265"/>
      <c r="P8" s="265"/>
      <c r="Q8" s="265"/>
      <c r="R8" s="265"/>
      <c r="S8" s="265"/>
      <c r="T8" s="265"/>
      <c r="U8" s="265"/>
      <c r="V8" s="265"/>
      <c r="W8" s="265"/>
      <c r="X8" s="265"/>
      <c r="Y8" s="265"/>
      <c r="Z8" s="265"/>
      <c r="AA8" s="265"/>
      <c r="AB8" s="265"/>
      <c r="AC8" s="265"/>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row>
    <row r="9" spans="1:64" s="267" customFormat="1" ht="15.75" customHeight="1">
      <c r="A9" s="434" t="s">
        <v>7</v>
      </c>
      <c r="B9" s="434"/>
      <c r="C9" s="434"/>
      <c r="D9" s="434"/>
      <c r="E9" s="434"/>
      <c r="F9" s="434"/>
      <c r="G9" s="434"/>
      <c r="H9" s="434"/>
      <c r="I9" s="434"/>
      <c r="J9" s="434"/>
      <c r="K9" s="434"/>
      <c r="L9" s="434"/>
      <c r="M9" s="434"/>
      <c r="N9" s="434"/>
      <c r="O9" s="239"/>
      <c r="P9" s="239"/>
      <c r="Q9" s="239"/>
      <c r="R9" s="239"/>
      <c r="S9" s="239"/>
      <c r="T9" s="239"/>
      <c r="U9" s="239"/>
      <c r="V9" s="239"/>
      <c r="W9" s="239"/>
      <c r="X9" s="239"/>
      <c r="Y9" s="239"/>
      <c r="Z9" s="239"/>
      <c r="AA9" s="239"/>
      <c r="AB9" s="239"/>
      <c r="AC9" s="239"/>
      <c r="AD9" s="239"/>
      <c r="AE9" s="239"/>
      <c r="AF9" s="239"/>
      <c r="AG9" s="239"/>
      <c r="AH9" s="239"/>
    </row>
    <row r="10" spans="1:64" ht="18.75">
      <c r="A10" s="460"/>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row>
    <row r="11" spans="1:64" ht="69.75" customHeight="1">
      <c r="A11" s="406" t="s">
        <v>10</v>
      </c>
      <c r="B11" s="406" t="s">
        <v>11</v>
      </c>
      <c r="C11" s="406" t="s">
        <v>986</v>
      </c>
      <c r="D11" s="427" t="s">
        <v>987</v>
      </c>
      <c r="E11" s="406" t="s">
        <v>988</v>
      </c>
      <c r="F11" s="406" t="s">
        <v>989</v>
      </c>
      <c r="G11" s="406" t="s">
        <v>990</v>
      </c>
      <c r="H11" s="406" t="s">
        <v>991</v>
      </c>
      <c r="I11" s="406"/>
      <c r="J11" s="406"/>
      <c r="K11" s="406"/>
      <c r="L11" s="406" t="s">
        <v>992</v>
      </c>
      <c r="M11" s="406"/>
      <c r="N11" s="446" t="s">
        <v>993</v>
      </c>
      <c r="O11" s="446" t="s">
        <v>994</v>
      </c>
      <c r="P11" s="446" t="s">
        <v>995</v>
      </c>
      <c r="Q11" s="427" t="s">
        <v>996</v>
      </c>
      <c r="R11" s="427"/>
      <c r="S11" s="427" t="s">
        <v>855</v>
      </c>
      <c r="T11" s="427" t="s">
        <v>997</v>
      </c>
      <c r="U11" s="447" t="s">
        <v>998</v>
      </c>
      <c r="V11" s="447"/>
      <c r="W11" s="447"/>
      <c r="X11" s="447"/>
      <c r="Y11" s="447"/>
      <c r="Z11" s="447"/>
      <c r="AA11" s="446" t="s">
        <v>999</v>
      </c>
      <c r="AB11" s="446"/>
      <c r="AC11" s="406" t="s">
        <v>1000</v>
      </c>
      <c r="AD11" s="406" t="s">
        <v>1001</v>
      </c>
      <c r="AE11" s="406"/>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4"/>
      <c r="BK11" s="264"/>
      <c r="BL11" s="264"/>
    </row>
    <row r="12" spans="1:64" s="15" customFormat="1" ht="56.25" customHeight="1">
      <c r="A12" s="406"/>
      <c r="B12" s="406"/>
      <c r="C12" s="406"/>
      <c r="D12" s="427"/>
      <c r="E12" s="406"/>
      <c r="F12" s="406"/>
      <c r="G12" s="406"/>
      <c r="H12" s="406" t="s">
        <v>1002</v>
      </c>
      <c r="I12" s="406" t="s">
        <v>1003</v>
      </c>
      <c r="J12" s="406" t="s">
        <v>1004</v>
      </c>
      <c r="K12" s="406" t="s">
        <v>1005</v>
      </c>
      <c r="L12" s="406"/>
      <c r="M12" s="406"/>
      <c r="N12" s="446"/>
      <c r="O12" s="446"/>
      <c r="P12" s="446"/>
      <c r="Q12" s="427"/>
      <c r="R12" s="427"/>
      <c r="S12" s="427"/>
      <c r="T12" s="427"/>
      <c r="U12" s="451" t="s">
        <v>1006</v>
      </c>
      <c r="V12" s="451"/>
      <c r="W12" s="446" t="s">
        <v>1007</v>
      </c>
      <c r="X12" s="446"/>
      <c r="Y12" s="446" t="s">
        <v>1008</v>
      </c>
      <c r="Z12" s="446"/>
      <c r="AA12" s="446"/>
      <c r="AB12" s="446"/>
      <c r="AC12" s="406"/>
      <c r="AD12" s="406"/>
      <c r="AE12" s="406"/>
    </row>
    <row r="13" spans="1:64" s="15" customFormat="1" ht="156.75" customHeight="1">
      <c r="A13" s="406"/>
      <c r="B13" s="406"/>
      <c r="C13" s="406"/>
      <c r="D13" s="427"/>
      <c r="E13" s="406"/>
      <c r="F13" s="406"/>
      <c r="G13" s="406"/>
      <c r="H13" s="406"/>
      <c r="I13" s="406"/>
      <c r="J13" s="406"/>
      <c r="K13" s="406"/>
      <c r="L13" s="268" t="s">
        <v>1009</v>
      </c>
      <c r="M13" s="12" t="s">
        <v>1010</v>
      </c>
      <c r="N13" s="446"/>
      <c r="O13" s="446"/>
      <c r="P13" s="446"/>
      <c r="Q13" s="240" t="s">
        <v>472</v>
      </c>
      <c r="R13" s="240" t="s">
        <v>883</v>
      </c>
      <c r="S13" s="427"/>
      <c r="T13" s="427"/>
      <c r="U13" s="269" t="s">
        <v>884</v>
      </c>
      <c r="V13" s="269" t="s">
        <v>885</v>
      </c>
      <c r="W13" s="269" t="s">
        <v>884</v>
      </c>
      <c r="X13" s="269" t="s">
        <v>885</v>
      </c>
      <c r="Y13" s="268" t="s">
        <v>884</v>
      </c>
      <c r="Z13" s="270" t="s">
        <v>885</v>
      </c>
      <c r="AA13" s="268" t="s">
        <v>884</v>
      </c>
      <c r="AB13" s="270" t="s">
        <v>885</v>
      </c>
      <c r="AC13" s="406"/>
      <c r="AD13" s="271" t="s">
        <v>1011</v>
      </c>
      <c r="AE13" s="12" t="s">
        <v>1012</v>
      </c>
    </row>
    <row r="14" spans="1:64" s="273" customFormat="1">
      <c r="A14" s="272">
        <v>1</v>
      </c>
      <c r="B14" s="272">
        <v>2</v>
      </c>
      <c r="C14" s="272">
        <v>3</v>
      </c>
      <c r="D14" s="272">
        <v>4</v>
      </c>
      <c r="E14" s="272">
        <v>5</v>
      </c>
      <c r="F14" s="272">
        <v>6</v>
      </c>
      <c r="G14" s="272">
        <v>7</v>
      </c>
      <c r="H14" s="272">
        <v>8</v>
      </c>
      <c r="I14" s="272">
        <v>9</v>
      </c>
      <c r="J14" s="272">
        <v>10</v>
      </c>
      <c r="K14" s="272">
        <v>11</v>
      </c>
      <c r="L14" s="272">
        <v>12</v>
      </c>
      <c r="M14" s="272">
        <v>13</v>
      </c>
      <c r="N14" s="272">
        <v>14</v>
      </c>
      <c r="O14" s="272">
        <v>15</v>
      </c>
      <c r="P14" s="272">
        <v>16</v>
      </c>
      <c r="Q14" s="272">
        <v>17</v>
      </c>
      <c r="R14" s="272">
        <v>18</v>
      </c>
      <c r="S14" s="272">
        <v>19</v>
      </c>
      <c r="T14" s="272">
        <v>20</v>
      </c>
      <c r="U14" s="272">
        <v>21</v>
      </c>
      <c r="V14" s="272">
        <v>22</v>
      </c>
      <c r="W14" s="272">
        <v>23</v>
      </c>
      <c r="X14" s="272">
        <v>24</v>
      </c>
      <c r="Y14" s="272">
        <v>25</v>
      </c>
      <c r="Z14" s="272">
        <v>26</v>
      </c>
      <c r="AA14" s="272">
        <v>27</v>
      </c>
      <c r="AB14" s="272">
        <v>28</v>
      </c>
      <c r="AC14" s="272">
        <v>29</v>
      </c>
      <c r="AD14" s="272">
        <v>30</v>
      </c>
      <c r="AE14" s="272">
        <v>31</v>
      </c>
    </row>
    <row r="15" spans="1:64" ht="18.75">
      <c r="A15" s="34" t="s">
        <v>191</v>
      </c>
      <c r="B15" s="35" t="s">
        <v>192</v>
      </c>
      <c r="C15" s="36" t="s">
        <v>178</v>
      </c>
      <c r="D15" s="274"/>
      <c r="E15" s="274"/>
      <c r="F15" s="274"/>
      <c r="G15" s="274"/>
      <c r="H15" s="275"/>
      <c r="I15" s="275"/>
      <c r="J15" s="275"/>
      <c r="K15" s="275"/>
      <c r="L15" s="274"/>
      <c r="M15" s="274"/>
      <c r="N15" s="274"/>
      <c r="O15" s="274"/>
      <c r="P15" s="274"/>
      <c r="Q15" s="245"/>
      <c r="R15" s="245"/>
      <c r="S15" s="245"/>
      <c r="T15" s="245"/>
      <c r="U15" s="245"/>
      <c r="V15" s="245"/>
      <c r="W15" s="245"/>
      <c r="X15" s="245"/>
      <c r="Y15" s="274"/>
      <c r="Z15" s="274"/>
      <c r="AA15" s="245"/>
      <c r="AB15" s="245"/>
      <c r="AC15" s="274"/>
      <c r="AD15" s="275"/>
      <c r="AE15" s="275"/>
    </row>
    <row r="16" spans="1:64" ht="37.5">
      <c r="A16" s="23" t="s">
        <v>193</v>
      </c>
      <c r="B16" s="24" t="s">
        <v>194</v>
      </c>
      <c r="C16" s="25" t="s">
        <v>178</v>
      </c>
      <c r="D16" s="25" t="s">
        <v>197</v>
      </c>
      <c r="E16" s="25" t="s">
        <v>197</v>
      </c>
      <c r="F16" s="25" t="s">
        <v>197</v>
      </c>
      <c r="G16" s="25" t="s">
        <v>197</v>
      </c>
      <c r="H16" s="25" t="s">
        <v>197</v>
      </c>
      <c r="I16" s="25" t="s">
        <v>197</v>
      </c>
      <c r="J16" s="25" t="s">
        <v>197</v>
      </c>
      <c r="K16" s="25" t="s">
        <v>197</v>
      </c>
      <c r="L16" s="25" t="s">
        <v>197</v>
      </c>
      <c r="M16" s="25" t="s">
        <v>197</v>
      </c>
      <c r="N16" s="25" t="s">
        <v>197</v>
      </c>
      <c r="O16" s="25" t="s">
        <v>197</v>
      </c>
      <c r="P16" s="25" t="s">
        <v>197</v>
      </c>
      <c r="Q16" s="25" t="s">
        <v>197</v>
      </c>
      <c r="R16" s="25" t="s">
        <v>197</v>
      </c>
      <c r="S16" s="25" t="s">
        <v>197</v>
      </c>
      <c r="T16" s="25" t="s">
        <v>197</v>
      </c>
      <c r="U16" s="25" t="s">
        <v>197</v>
      </c>
      <c r="V16" s="25" t="s">
        <v>197</v>
      </c>
      <c r="W16" s="25" t="s">
        <v>197</v>
      </c>
      <c r="X16" s="25" t="s">
        <v>197</v>
      </c>
      <c r="Y16" s="25" t="s">
        <v>197</v>
      </c>
      <c r="Z16" s="25" t="s">
        <v>197</v>
      </c>
      <c r="AA16" s="25" t="s">
        <v>197</v>
      </c>
      <c r="AB16" s="25" t="s">
        <v>197</v>
      </c>
      <c r="AC16" s="25" t="s">
        <v>197</v>
      </c>
      <c r="AD16" s="25" t="s">
        <v>197</v>
      </c>
      <c r="AE16" s="25" t="s">
        <v>197</v>
      </c>
    </row>
    <row r="17" spans="1:31" ht="56.25">
      <c r="A17" s="37" t="s">
        <v>195</v>
      </c>
      <c r="B17" s="38" t="s">
        <v>196</v>
      </c>
      <c r="C17" s="39" t="s">
        <v>178</v>
      </c>
      <c r="D17" s="39" t="s">
        <v>197</v>
      </c>
      <c r="E17" s="39" t="s">
        <v>197</v>
      </c>
      <c r="F17" s="39" t="s">
        <v>197</v>
      </c>
      <c r="G17" s="39" t="s">
        <v>197</v>
      </c>
      <c r="H17" s="39" t="s">
        <v>197</v>
      </c>
      <c r="I17" s="39" t="s">
        <v>197</v>
      </c>
      <c r="J17" s="39" t="s">
        <v>197</v>
      </c>
      <c r="K17" s="39" t="s">
        <v>197</v>
      </c>
      <c r="L17" s="39" t="s">
        <v>197</v>
      </c>
      <c r="M17" s="39" t="s">
        <v>197</v>
      </c>
      <c r="N17" s="39" t="s">
        <v>197</v>
      </c>
      <c r="O17" s="39" t="s">
        <v>197</v>
      </c>
      <c r="P17" s="39" t="s">
        <v>197</v>
      </c>
      <c r="Q17" s="39" t="s">
        <v>197</v>
      </c>
      <c r="R17" s="39" t="s">
        <v>197</v>
      </c>
      <c r="S17" s="39" t="s">
        <v>197</v>
      </c>
      <c r="T17" s="39" t="s">
        <v>197</v>
      </c>
      <c r="U17" s="39" t="s">
        <v>197</v>
      </c>
      <c r="V17" s="39" t="s">
        <v>197</v>
      </c>
      <c r="W17" s="39" t="s">
        <v>197</v>
      </c>
      <c r="X17" s="39" t="s">
        <v>197</v>
      </c>
      <c r="Y17" s="39" t="s">
        <v>197</v>
      </c>
      <c r="Z17" s="39" t="s">
        <v>197</v>
      </c>
      <c r="AA17" s="39" t="s">
        <v>197</v>
      </c>
      <c r="AB17" s="39" t="s">
        <v>197</v>
      </c>
      <c r="AC17" s="39" t="s">
        <v>197</v>
      </c>
      <c r="AD17" s="39" t="s">
        <v>197</v>
      </c>
      <c r="AE17" s="39" t="s">
        <v>197</v>
      </c>
    </row>
    <row r="18" spans="1:31" ht="75">
      <c r="A18" s="31" t="s">
        <v>198</v>
      </c>
      <c r="B18" s="32" t="s">
        <v>199</v>
      </c>
      <c r="C18" s="33" t="s">
        <v>178</v>
      </c>
      <c r="D18" s="33" t="s">
        <v>197</v>
      </c>
      <c r="E18" s="33" t="s">
        <v>197</v>
      </c>
      <c r="F18" s="33" t="s">
        <v>197</v>
      </c>
      <c r="G18" s="33" t="s">
        <v>197</v>
      </c>
      <c r="H18" s="33" t="s">
        <v>197</v>
      </c>
      <c r="I18" s="33" t="s">
        <v>197</v>
      </c>
      <c r="J18" s="33" t="s">
        <v>197</v>
      </c>
      <c r="K18" s="33" t="s">
        <v>197</v>
      </c>
      <c r="L18" s="33" t="s">
        <v>197</v>
      </c>
      <c r="M18" s="33" t="s">
        <v>197</v>
      </c>
      <c r="N18" s="33" t="s">
        <v>197</v>
      </c>
      <c r="O18" s="33" t="s">
        <v>197</v>
      </c>
      <c r="P18" s="33" t="s">
        <v>197</v>
      </c>
      <c r="Q18" s="33" t="s">
        <v>197</v>
      </c>
      <c r="R18" s="33" t="s">
        <v>197</v>
      </c>
      <c r="S18" s="33" t="s">
        <v>197</v>
      </c>
      <c r="T18" s="33" t="s">
        <v>197</v>
      </c>
      <c r="U18" s="33" t="s">
        <v>197</v>
      </c>
      <c r="V18" s="33" t="s">
        <v>197</v>
      </c>
      <c r="W18" s="33" t="s">
        <v>197</v>
      </c>
      <c r="X18" s="33" t="s">
        <v>197</v>
      </c>
      <c r="Y18" s="33" t="s">
        <v>197</v>
      </c>
      <c r="Z18" s="33" t="s">
        <v>197</v>
      </c>
      <c r="AA18" s="33" t="s">
        <v>197</v>
      </c>
      <c r="AB18" s="33" t="s">
        <v>197</v>
      </c>
      <c r="AC18" s="33" t="s">
        <v>197</v>
      </c>
      <c r="AD18" s="33" t="s">
        <v>197</v>
      </c>
      <c r="AE18" s="33" t="s">
        <v>197</v>
      </c>
    </row>
    <row r="19" spans="1:31" ht="75">
      <c r="A19" s="31" t="s">
        <v>200</v>
      </c>
      <c r="B19" s="32" t="s">
        <v>201</v>
      </c>
      <c r="C19" s="33" t="s">
        <v>178</v>
      </c>
      <c r="D19" s="33" t="s">
        <v>197</v>
      </c>
      <c r="E19" s="33" t="s">
        <v>197</v>
      </c>
      <c r="F19" s="33" t="s">
        <v>197</v>
      </c>
      <c r="G19" s="33" t="s">
        <v>197</v>
      </c>
      <c r="H19" s="33" t="s">
        <v>197</v>
      </c>
      <c r="I19" s="33" t="s">
        <v>197</v>
      </c>
      <c r="J19" s="33" t="s">
        <v>197</v>
      </c>
      <c r="K19" s="33" t="s">
        <v>197</v>
      </c>
      <c r="L19" s="33" t="s">
        <v>197</v>
      </c>
      <c r="M19" s="33" t="s">
        <v>197</v>
      </c>
      <c r="N19" s="33" t="s">
        <v>197</v>
      </c>
      <c r="O19" s="33" t="s">
        <v>197</v>
      </c>
      <c r="P19" s="33" t="s">
        <v>197</v>
      </c>
      <c r="Q19" s="33" t="s">
        <v>197</v>
      </c>
      <c r="R19" s="33" t="s">
        <v>197</v>
      </c>
      <c r="S19" s="33" t="s">
        <v>197</v>
      </c>
      <c r="T19" s="33" t="s">
        <v>197</v>
      </c>
      <c r="U19" s="33" t="s">
        <v>197</v>
      </c>
      <c r="V19" s="33" t="s">
        <v>197</v>
      </c>
      <c r="W19" s="33" t="s">
        <v>197</v>
      </c>
      <c r="X19" s="33" t="s">
        <v>197</v>
      </c>
      <c r="Y19" s="33" t="s">
        <v>197</v>
      </c>
      <c r="Z19" s="33" t="s">
        <v>197</v>
      </c>
      <c r="AA19" s="33" t="s">
        <v>197</v>
      </c>
      <c r="AB19" s="33" t="s">
        <v>197</v>
      </c>
      <c r="AC19" s="33" t="s">
        <v>197</v>
      </c>
      <c r="AD19" s="33" t="s">
        <v>197</v>
      </c>
      <c r="AE19" s="33" t="s">
        <v>197</v>
      </c>
    </row>
    <row r="20" spans="1:31" ht="56.25">
      <c r="A20" s="31" t="s">
        <v>202</v>
      </c>
      <c r="B20" s="32" t="s">
        <v>203</v>
      </c>
      <c r="C20" s="33" t="s">
        <v>178</v>
      </c>
      <c r="D20" s="33" t="s">
        <v>197</v>
      </c>
      <c r="E20" s="33" t="s">
        <v>197</v>
      </c>
      <c r="F20" s="33" t="s">
        <v>197</v>
      </c>
      <c r="G20" s="33" t="s">
        <v>197</v>
      </c>
      <c r="H20" s="33" t="s">
        <v>197</v>
      </c>
      <c r="I20" s="33" t="s">
        <v>197</v>
      </c>
      <c r="J20" s="33" t="s">
        <v>197</v>
      </c>
      <c r="K20" s="33" t="s">
        <v>197</v>
      </c>
      <c r="L20" s="33" t="s">
        <v>197</v>
      </c>
      <c r="M20" s="33" t="s">
        <v>197</v>
      </c>
      <c r="N20" s="33" t="s">
        <v>197</v>
      </c>
      <c r="O20" s="33" t="s">
        <v>197</v>
      </c>
      <c r="P20" s="33" t="s">
        <v>197</v>
      </c>
      <c r="Q20" s="33" t="s">
        <v>197</v>
      </c>
      <c r="R20" s="33" t="s">
        <v>197</v>
      </c>
      <c r="S20" s="33" t="s">
        <v>197</v>
      </c>
      <c r="T20" s="33" t="s">
        <v>197</v>
      </c>
      <c r="U20" s="33" t="s">
        <v>197</v>
      </c>
      <c r="V20" s="33" t="s">
        <v>197</v>
      </c>
      <c r="W20" s="33" t="s">
        <v>197</v>
      </c>
      <c r="X20" s="33" t="s">
        <v>197</v>
      </c>
      <c r="Y20" s="33" t="s">
        <v>197</v>
      </c>
      <c r="Z20" s="33" t="s">
        <v>197</v>
      </c>
      <c r="AA20" s="33" t="s">
        <v>197</v>
      </c>
      <c r="AB20" s="33" t="s">
        <v>197</v>
      </c>
      <c r="AC20" s="33" t="s">
        <v>197</v>
      </c>
      <c r="AD20" s="33" t="s">
        <v>197</v>
      </c>
      <c r="AE20" s="33" t="s">
        <v>197</v>
      </c>
    </row>
    <row r="21" spans="1:31" ht="37.5">
      <c r="A21" s="37" t="s">
        <v>206</v>
      </c>
      <c r="B21" s="38" t="s">
        <v>207</v>
      </c>
      <c r="C21" s="39" t="s">
        <v>178</v>
      </c>
      <c r="D21" s="39" t="s">
        <v>197</v>
      </c>
      <c r="E21" s="39" t="s">
        <v>197</v>
      </c>
      <c r="F21" s="39" t="s">
        <v>197</v>
      </c>
      <c r="G21" s="39" t="s">
        <v>197</v>
      </c>
      <c r="H21" s="39" t="s">
        <v>197</v>
      </c>
      <c r="I21" s="39" t="s">
        <v>197</v>
      </c>
      <c r="J21" s="39" t="s">
        <v>197</v>
      </c>
      <c r="K21" s="39" t="s">
        <v>197</v>
      </c>
      <c r="L21" s="39" t="s">
        <v>197</v>
      </c>
      <c r="M21" s="39" t="s">
        <v>197</v>
      </c>
      <c r="N21" s="39" t="s">
        <v>197</v>
      </c>
      <c r="O21" s="39" t="s">
        <v>197</v>
      </c>
      <c r="P21" s="39" t="s">
        <v>197</v>
      </c>
      <c r="Q21" s="39" t="s">
        <v>197</v>
      </c>
      <c r="R21" s="39" t="s">
        <v>197</v>
      </c>
      <c r="S21" s="39" t="s">
        <v>197</v>
      </c>
      <c r="T21" s="39" t="s">
        <v>197</v>
      </c>
      <c r="U21" s="39" t="s">
        <v>197</v>
      </c>
      <c r="V21" s="39" t="s">
        <v>197</v>
      </c>
      <c r="W21" s="39" t="s">
        <v>197</v>
      </c>
      <c r="X21" s="39" t="s">
        <v>197</v>
      </c>
      <c r="Y21" s="39" t="s">
        <v>197</v>
      </c>
      <c r="Z21" s="39" t="s">
        <v>197</v>
      </c>
      <c r="AA21" s="39" t="s">
        <v>197</v>
      </c>
      <c r="AB21" s="39" t="s">
        <v>197</v>
      </c>
      <c r="AC21" s="39" t="s">
        <v>197</v>
      </c>
      <c r="AD21" s="39" t="s">
        <v>197</v>
      </c>
      <c r="AE21" s="39" t="s">
        <v>197</v>
      </c>
    </row>
    <row r="22" spans="1:31" ht="75">
      <c r="A22" s="31" t="s">
        <v>208</v>
      </c>
      <c r="B22" s="32" t="s">
        <v>209</v>
      </c>
      <c r="C22" s="33" t="s">
        <v>178</v>
      </c>
      <c r="D22" s="33" t="s">
        <v>197</v>
      </c>
      <c r="E22" s="33" t="s">
        <v>197</v>
      </c>
      <c r="F22" s="33" t="s">
        <v>197</v>
      </c>
      <c r="G22" s="33" t="s">
        <v>197</v>
      </c>
      <c r="H22" s="33" t="s">
        <v>197</v>
      </c>
      <c r="I22" s="33" t="s">
        <v>197</v>
      </c>
      <c r="J22" s="33" t="s">
        <v>197</v>
      </c>
      <c r="K22" s="33" t="s">
        <v>197</v>
      </c>
      <c r="L22" s="33" t="s">
        <v>197</v>
      </c>
      <c r="M22" s="33" t="s">
        <v>197</v>
      </c>
      <c r="N22" s="33" t="s">
        <v>197</v>
      </c>
      <c r="O22" s="33" t="s">
        <v>197</v>
      </c>
      <c r="P22" s="33" t="s">
        <v>197</v>
      </c>
      <c r="Q22" s="33" t="s">
        <v>197</v>
      </c>
      <c r="R22" s="33" t="s">
        <v>197</v>
      </c>
      <c r="S22" s="33" t="s">
        <v>197</v>
      </c>
      <c r="T22" s="33" t="s">
        <v>197</v>
      </c>
      <c r="U22" s="33" t="s">
        <v>197</v>
      </c>
      <c r="V22" s="33" t="s">
        <v>197</v>
      </c>
      <c r="W22" s="33" t="s">
        <v>197</v>
      </c>
      <c r="X22" s="33" t="s">
        <v>197</v>
      </c>
      <c r="Y22" s="33" t="s">
        <v>197</v>
      </c>
      <c r="Z22" s="33" t="s">
        <v>197</v>
      </c>
      <c r="AA22" s="33" t="s">
        <v>197</v>
      </c>
      <c r="AB22" s="33" t="s">
        <v>197</v>
      </c>
      <c r="AC22" s="33" t="s">
        <v>197</v>
      </c>
      <c r="AD22" s="33" t="s">
        <v>197</v>
      </c>
      <c r="AE22" s="33" t="s">
        <v>197</v>
      </c>
    </row>
    <row r="23" spans="1:31" ht="56.25">
      <c r="A23" s="31" t="s">
        <v>210</v>
      </c>
      <c r="B23" s="32" t="s">
        <v>211</v>
      </c>
      <c r="C23" s="33" t="s">
        <v>178</v>
      </c>
      <c r="D23" s="33" t="s">
        <v>197</v>
      </c>
      <c r="E23" s="33" t="s">
        <v>197</v>
      </c>
      <c r="F23" s="33" t="s">
        <v>197</v>
      </c>
      <c r="G23" s="33" t="s">
        <v>197</v>
      </c>
      <c r="H23" s="33" t="s">
        <v>197</v>
      </c>
      <c r="I23" s="33" t="s">
        <v>197</v>
      </c>
      <c r="J23" s="33" t="s">
        <v>197</v>
      </c>
      <c r="K23" s="33" t="s">
        <v>197</v>
      </c>
      <c r="L23" s="33" t="s">
        <v>197</v>
      </c>
      <c r="M23" s="33" t="s">
        <v>197</v>
      </c>
      <c r="N23" s="33" t="s">
        <v>197</v>
      </c>
      <c r="O23" s="33" t="s">
        <v>197</v>
      </c>
      <c r="P23" s="33" t="s">
        <v>197</v>
      </c>
      <c r="Q23" s="33" t="s">
        <v>197</v>
      </c>
      <c r="R23" s="33" t="s">
        <v>197</v>
      </c>
      <c r="S23" s="33" t="s">
        <v>197</v>
      </c>
      <c r="T23" s="33" t="s">
        <v>197</v>
      </c>
      <c r="U23" s="33" t="s">
        <v>197</v>
      </c>
      <c r="V23" s="33" t="s">
        <v>197</v>
      </c>
      <c r="W23" s="33" t="s">
        <v>197</v>
      </c>
      <c r="X23" s="33" t="s">
        <v>197</v>
      </c>
      <c r="Y23" s="33" t="s">
        <v>197</v>
      </c>
      <c r="Z23" s="33" t="s">
        <v>197</v>
      </c>
      <c r="AA23" s="33" t="s">
        <v>197</v>
      </c>
      <c r="AB23" s="33" t="s">
        <v>197</v>
      </c>
      <c r="AC23" s="33" t="s">
        <v>197</v>
      </c>
      <c r="AD23" s="33" t="s">
        <v>197</v>
      </c>
      <c r="AE23" s="33" t="s">
        <v>197</v>
      </c>
    </row>
    <row r="24" spans="1:31" ht="56.25">
      <c r="A24" s="37" t="s">
        <v>212</v>
      </c>
      <c r="B24" s="38" t="s">
        <v>213</v>
      </c>
      <c r="C24" s="39" t="s">
        <v>178</v>
      </c>
      <c r="D24" s="39" t="s">
        <v>197</v>
      </c>
      <c r="E24" s="39" t="s">
        <v>197</v>
      </c>
      <c r="F24" s="39" t="s">
        <v>197</v>
      </c>
      <c r="G24" s="39" t="s">
        <v>197</v>
      </c>
      <c r="H24" s="39" t="s">
        <v>197</v>
      </c>
      <c r="I24" s="39" t="s">
        <v>197</v>
      </c>
      <c r="J24" s="39" t="s">
        <v>197</v>
      </c>
      <c r="K24" s="39" t="s">
        <v>197</v>
      </c>
      <c r="L24" s="39" t="s">
        <v>197</v>
      </c>
      <c r="M24" s="39" t="s">
        <v>197</v>
      </c>
      <c r="N24" s="39" t="s">
        <v>197</v>
      </c>
      <c r="O24" s="39" t="s">
        <v>197</v>
      </c>
      <c r="P24" s="39" t="s">
        <v>197</v>
      </c>
      <c r="Q24" s="39" t="s">
        <v>197</v>
      </c>
      <c r="R24" s="39" t="s">
        <v>197</v>
      </c>
      <c r="S24" s="39" t="s">
        <v>197</v>
      </c>
      <c r="T24" s="39" t="s">
        <v>197</v>
      </c>
      <c r="U24" s="39" t="s">
        <v>197</v>
      </c>
      <c r="V24" s="39" t="s">
        <v>197</v>
      </c>
      <c r="W24" s="39" t="s">
        <v>197</v>
      </c>
      <c r="X24" s="39" t="s">
        <v>197</v>
      </c>
      <c r="Y24" s="39" t="s">
        <v>197</v>
      </c>
      <c r="Z24" s="39" t="s">
        <v>197</v>
      </c>
      <c r="AA24" s="39" t="s">
        <v>197</v>
      </c>
      <c r="AB24" s="39" t="s">
        <v>197</v>
      </c>
      <c r="AC24" s="39" t="s">
        <v>197</v>
      </c>
      <c r="AD24" s="39" t="s">
        <v>197</v>
      </c>
      <c r="AE24" s="39" t="s">
        <v>197</v>
      </c>
    </row>
    <row r="25" spans="1:31" ht="37.5">
      <c r="A25" s="31" t="s">
        <v>214</v>
      </c>
      <c r="B25" s="32" t="s">
        <v>215</v>
      </c>
      <c r="C25" s="33" t="s">
        <v>178</v>
      </c>
      <c r="D25" s="33" t="s">
        <v>197</v>
      </c>
      <c r="E25" s="33" t="s">
        <v>197</v>
      </c>
      <c r="F25" s="33" t="s">
        <v>197</v>
      </c>
      <c r="G25" s="33" t="s">
        <v>197</v>
      </c>
      <c r="H25" s="33" t="s">
        <v>197</v>
      </c>
      <c r="I25" s="33" t="s">
        <v>197</v>
      </c>
      <c r="J25" s="33" t="s">
        <v>197</v>
      </c>
      <c r="K25" s="33" t="s">
        <v>197</v>
      </c>
      <c r="L25" s="33" t="s">
        <v>197</v>
      </c>
      <c r="M25" s="33" t="s">
        <v>197</v>
      </c>
      <c r="N25" s="33" t="s">
        <v>197</v>
      </c>
      <c r="O25" s="33" t="s">
        <v>197</v>
      </c>
      <c r="P25" s="33" t="s">
        <v>197</v>
      </c>
      <c r="Q25" s="33" t="s">
        <v>197</v>
      </c>
      <c r="R25" s="33" t="s">
        <v>197</v>
      </c>
      <c r="S25" s="33" t="s">
        <v>197</v>
      </c>
      <c r="T25" s="33" t="s">
        <v>197</v>
      </c>
      <c r="U25" s="33" t="s">
        <v>197</v>
      </c>
      <c r="V25" s="33" t="s">
        <v>197</v>
      </c>
      <c r="W25" s="33" t="s">
        <v>197</v>
      </c>
      <c r="X25" s="33" t="s">
        <v>197</v>
      </c>
      <c r="Y25" s="33" t="s">
        <v>197</v>
      </c>
      <c r="Z25" s="33" t="s">
        <v>197</v>
      </c>
      <c r="AA25" s="33" t="s">
        <v>197</v>
      </c>
      <c r="AB25" s="33" t="s">
        <v>197</v>
      </c>
      <c r="AC25" s="33" t="s">
        <v>197</v>
      </c>
      <c r="AD25" s="33" t="s">
        <v>197</v>
      </c>
      <c r="AE25" s="33" t="s">
        <v>197</v>
      </c>
    </row>
    <row r="26" spans="1:31" ht="112.5">
      <c r="A26" s="31" t="s">
        <v>214</v>
      </c>
      <c r="B26" s="32" t="s">
        <v>216</v>
      </c>
      <c r="C26" s="33" t="s">
        <v>178</v>
      </c>
      <c r="D26" s="33" t="s">
        <v>197</v>
      </c>
      <c r="E26" s="33" t="s">
        <v>197</v>
      </c>
      <c r="F26" s="33" t="s">
        <v>197</v>
      </c>
      <c r="G26" s="33" t="s">
        <v>197</v>
      </c>
      <c r="H26" s="33" t="s">
        <v>197</v>
      </c>
      <c r="I26" s="33" t="s">
        <v>197</v>
      </c>
      <c r="J26" s="33" t="s">
        <v>197</v>
      </c>
      <c r="K26" s="33" t="s">
        <v>197</v>
      </c>
      <c r="L26" s="33" t="s">
        <v>197</v>
      </c>
      <c r="M26" s="33" t="s">
        <v>197</v>
      </c>
      <c r="N26" s="33" t="s">
        <v>197</v>
      </c>
      <c r="O26" s="33" t="s">
        <v>197</v>
      </c>
      <c r="P26" s="33" t="s">
        <v>197</v>
      </c>
      <c r="Q26" s="33" t="s">
        <v>197</v>
      </c>
      <c r="R26" s="33" t="s">
        <v>197</v>
      </c>
      <c r="S26" s="33" t="s">
        <v>197</v>
      </c>
      <c r="T26" s="33" t="s">
        <v>197</v>
      </c>
      <c r="U26" s="33" t="s">
        <v>197</v>
      </c>
      <c r="V26" s="33" t="s">
        <v>197</v>
      </c>
      <c r="W26" s="33" t="s">
        <v>197</v>
      </c>
      <c r="X26" s="33" t="s">
        <v>197</v>
      </c>
      <c r="Y26" s="33" t="s">
        <v>197</v>
      </c>
      <c r="Z26" s="33" t="s">
        <v>197</v>
      </c>
      <c r="AA26" s="33" t="s">
        <v>197</v>
      </c>
      <c r="AB26" s="33" t="s">
        <v>197</v>
      </c>
      <c r="AC26" s="33" t="s">
        <v>197</v>
      </c>
      <c r="AD26" s="33" t="s">
        <v>197</v>
      </c>
      <c r="AE26" s="33" t="s">
        <v>197</v>
      </c>
    </row>
    <row r="27" spans="1:31" ht="93.75">
      <c r="A27" s="31" t="s">
        <v>214</v>
      </c>
      <c r="B27" s="32" t="s">
        <v>217</v>
      </c>
      <c r="C27" s="33" t="s">
        <v>178</v>
      </c>
      <c r="D27" s="33" t="s">
        <v>197</v>
      </c>
      <c r="E27" s="33" t="s">
        <v>197</v>
      </c>
      <c r="F27" s="33" t="s">
        <v>197</v>
      </c>
      <c r="G27" s="33" t="s">
        <v>197</v>
      </c>
      <c r="H27" s="33" t="s">
        <v>197</v>
      </c>
      <c r="I27" s="33" t="s">
        <v>197</v>
      </c>
      <c r="J27" s="33" t="s">
        <v>197</v>
      </c>
      <c r="K27" s="33" t="s">
        <v>197</v>
      </c>
      <c r="L27" s="33" t="s">
        <v>197</v>
      </c>
      <c r="M27" s="33" t="s">
        <v>197</v>
      </c>
      <c r="N27" s="33" t="s">
        <v>197</v>
      </c>
      <c r="O27" s="33" t="s">
        <v>197</v>
      </c>
      <c r="P27" s="33" t="s">
        <v>197</v>
      </c>
      <c r="Q27" s="33" t="s">
        <v>197</v>
      </c>
      <c r="R27" s="33" t="s">
        <v>197</v>
      </c>
      <c r="S27" s="33" t="s">
        <v>197</v>
      </c>
      <c r="T27" s="33" t="s">
        <v>197</v>
      </c>
      <c r="U27" s="33" t="s">
        <v>197</v>
      </c>
      <c r="V27" s="33" t="s">
        <v>197</v>
      </c>
      <c r="W27" s="33" t="s">
        <v>197</v>
      </c>
      <c r="X27" s="33" t="s">
        <v>197</v>
      </c>
      <c r="Y27" s="33" t="s">
        <v>197</v>
      </c>
      <c r="Z27" s="33" t="s">
        <v>197</v>
      </c>
      <c r="AA27" s="33" t="s">
        <v>197</v>
      </c>
      <c r="AB27" s="33" t="s">
        <v>197</v>
      </c>
      <c r="AC27" s="33" t="s">
        <v>197</v>
      </c>
      <c r="AD27" s="33" t="s">
        <v>197</v>
      </c>
      <c r="AE27" s="33" t="s">
        <v>197</v>
      </c>
    </row>
    <row r="28" spans="1:31" ht="112.5">
      <c r="A28" s="31" t="s">
        <v>214</v>
      </c>
      <c r="B28" s="32" t="s">
        <v>218</v>
      </c>
      <c r="C28" s="33" t="s">
        <v>178</v>
      </c>
      <c r="D28" s="33" t="s">
        <v>197</v>
      </c>
      <c r="E28" s="33" t="s">
        <v>197</v>
      </c>
      <c r="F28" s="33" t="s">
        <v>197</v>
      </c>
      <c r="G28" s="33" t="s">
        <v>197</v>
      </c>
      <c r="H28" s="33" t="s">
        <v>197</v>
      </c>
      <c r="I28" s="33" t="s">
        <v>197</v>
      </c>
      <c r="J28" s="33" t="s">
        <v>197</v>
      </c>
      <c r="K28" s="33" t="s">
        <v>197</v>
      </c>
      <c r="L28" s="33" t="s">
        <v>197</v>
      </c>
      <c r="M28" s="33" t="s">
        <v>197</v>
      </c>
      <c r="N28" s="33" t="s">
        <v>197</v>
      </c>
      <c r="O28" s="33" t="s">
        <v>197</v>
      </c>
      <c r="P28" s="33" t="s">
        <v>197</v>
      </c>
      <c r="Q28" s="33" t="s">
        <v>197</v>
      </c>
      <c r="R28" s="33" t="s">
        <v>197</v>
      </c>
      <c r="S28" s="33" t="s">
        <v>197</v>
      </c>
      <c r="T28" s="33" t="s">
        <v>197</v>
      </c>
      <c r="U28" s="33" t="s">
        <v>197</v>
      </c>
      <c r="V28" s="33" t="s">
        <v>197</v>
      </c>
      <c r="W28" s="33" t="s">
        <v>197</v>
      </c>
      <c r="X28" s="33" t="s">
        <v>197</v>
      </c>
      <c r="Y28" s="33" t="s">
        <v>197</v>
      </c>
      <c r="Z28" s="33" t="s">
        <v>197</v>
      </c>
      <c r="AA28" s="33" t="s">
        <v>197</v>
      </c>
      <c r="AB28" s="33" t="s">
        <v>197</v>
      </c>
      <c r="AC28" s="33" t="s">
        <v>197</v>
      </c>
      <c r="AD28" s="33" t="s">
        <v>197</v>
      </c>
      <c r="AE28" s="33" t="s">
        <v>197</v>
      </c>
    </row>
    <row r="29" spans="1:31" ht="37.5">
      <c r="A29" s="31" t="s">
        <v>219</v>
      </c>
      <c r="B29" s="32" t="s">
        <v>215</v>
      </c>
      <c r="C29" s="33" t="s">
        <v>178</v>
      </c>
      <c r="D29" s="33" t="s">
        <v>197</v>
      </c>
      <c r="E29" s="33" t="s">
        <v>197</v>
      </c>
      <c r="F29" s="33" t="s">
        <v>197</v>
      </c>
      <c r="G29" s="33" t="s">
        <v>197</v>
      </c>
      <c r="H29" s="33" t="s">
        <v>197</v>
      </c>
      <c r="I29" s="33" t="s">
        <v>197</v>
      </c>
      <c r="J29" s="33" t="s">
        <v>197</v>
      </c>
      <c r="K29" s="33" t="s">
        <v>197</v>
      </c>
      <c r="L29" s="33" t="s">
        <v>197</v>
      </c>
      <c r="M29" s="33" t="s">
        <v>197</v>
      </c>
      <c r="N29" s="33" t="s">
        <v>197</v>
      </c>
      <c r="O29" s="33" t="s">
        <v>197</v>
      </c>
      <c r="P29" s="33" t="s">
        <v>197</v>
      </c>
      <c r="Q29" s="33" t="s">
        <v>197</v>
      </c>
      <c r="R29" s="33" t="s">
        <v>197</v>
      </c>
      <c r="S29" s="33" t="s">
        <v>197</v>
      </c>
      <c r="T29" s="33" t="s">
        <v>197</v>
      </c>
      <c r="U29" s="33" t="s">
        <v>197</v>
      </c>
      <c r="V29" s="33" t="s">
        <v>197</v>
      </c>
      <c r="W29" s="33" t="s">
        <v>197</v>
      </c>
      <c r="X29" s="33" t="s">
        <v>197</v>
      </c>
      <c r="Y29" s="33" t="s">
        <v>197</v>
      </c>
      <c r="Z29" s="33" t="s">
        <v>197</v>
      </c>
      <c r="AA29" s="33" t="s">
        <v>197</v>
      </c>
      <c r="AB29" s="33" t="s">
        <v>197</v>
      </c>
      <c r="AC29" s="33" t="s">
        <v>197</v>
      </c>
      <c r="AD29" s="33" t="s">
        <v>197</v>
      </c>
      <c r="AE29" s="33" t="s">
        <v>197</v>
      </c>
    </row>
    <row r="30" spans="1:31" ht="112.5">
      <c r="A30" s="31" t="s">
        <v>219</v>
      </c>
      <c r="B30" s="32" t="s">
        <v>216</v>
      </c>
      <c r="C30" s="33" t="s">
        <v>178</v>
      </c>
      <c r="D30" s="33" t="s">
        <v>197</v>
      </c>
      <c r="E30" s="33" t="s">
        <v>197</v>
      </c>
      <c r="F30" s="33" t="s">
        <v>197</v>
      </c>
      <c r="G30" s="33" t="s">
        <v>197</v>
      </c>
      <c r="H30" s="33" t="s">
        <v>197</v>
      </c>
      <c r="I30" s="33" t="s">
        <v>197</v>
      </c>
      <c r="J30" s="33" t="s">
        <v>197</v>
      </c>
      <c r="K30" s="33" t="s">
        <v>197</v>
      </c>
      <c r="L30" s="33" t="s">
        <v>197</v>
      </c>
      <c r="M30" s="33" t="s">
        <v>197</v>
      </c>
      <c r="N30" s="33" t="s">
        <v>197</v>
      </c>
      <c r="O30" s="33" t="s">
        <v>197</v>
      </c>
      <c r="P30" s="33" t="s">
        <v>197</v>
      </c>
      <c r="Q30" s="33" t="s">
        <v>197</v>
      </c>
      <c r="R30" s="33" t="s">
        <v>197</v>
      </c>
      <c r="S30" s="33" t="s">
        <v>197</v>
      </c>
      <c r="T30" s="33" t="s">
        <v>197</v>
      </c>
      <c r="U30" s="33" t="s">
        <v>197</v>
      </c>
      <c r="V30" s="33" t="s">
        <v>197</v>
      </c>
      <c r="W30" s="33" t="s">
        <v>197</v>
      </c>
      <c r="X30" s="33" t="s">
        <v>197</v>
      </c>
      <c r="Y30" s="33" t="s">
        <v>197</v>
      </c>
      <c r="Z30" s="33" t="s">
        <v>197</v>
      </c>
      <c r="AA30" s="33" t="s">
        <v>197</v>
      </c>
      <c r="AB30" s="33" t="s">
        <v>197</v>
      </c>
      <c r="AC30" s="33" t="s">
        <v>197</v>
      </c>
      <c r="AD30" s="33" t="s">
        <v>197</v>
      </c>
      <c r="AE30" s="33" t="s">
        <v>197</v>
      </c>
    </row>
    <row r="31" spans="1:31" ht="93.75">
      <c r="A31" s="31" t="s">
        <v>219</v>
      </c>
      <c r="B31" s="32" t="s">
        <v>217</v>
      </c>
      <c r="C31" s="33" t="s">
        <v>178</v>
      </c>
      <c r="D31" s="33" t="s">
        <v>197</v>
      </c>
      <c r="E31" s="33" t="s">
        <v>197</v>
      </c>
      <c r="F31" s="33" t="s">
        <v>197</v>
      </c>
      <c r="G31" s="33" t="s">
        <v>197</v>
      </c>
      <c r="H31" s="33" t="s">
        <v>197</v>
      </c>
      <c r="I31" s="33" t="s">
        <v>197</v>
      </c>
      <c r="J31" s="33" t="s">
        <v>197</v>
      </c>
      <c r="K31" s="33" t="s">
        <v>197</v>
      </c>
      <c r="L31" s="33" t="s">
        <v>197</v>
      </c>
      <c r="M31" s="33" t="s">
        <v>197</v>
      </c>
      <c r="N31" s="33" t="s">
        <v>197</v>
      </c>
      <c r="O31" s="33" t="s">
        <v>197</v>
      </c>
      <c r="P31" s="33" t="s">
        <v>197</v>
      </c>
      <c r="Q31" s="33" t="s">
        <v>197</v>
      </c>
      <c r="R31" s="33" t="s">
        <v>197</v>
      </c>
      <c r="S31" s="33" t="s">
        <v>197</v>
      </c>
      <c r="T31" s="33" t="s">
        <v>197</v>
      </c>
      <c r="U31" s="33" t="s">
        <v>197</v>
      </c>
      <c r="V31" s="33" t="s">
        <v>197</v>
      </c>
      <c r="W31" s="33" t="s">
        <v>197</v>
      </c>
      <c r="X31" s="33" t="s">
        <v>197</v>
      </c>
      <c r="Y31" s="33" t="s">
        <v>197</v>
      </c>
      <c r="Z31" s="33" t="s">
        <v>197</v>
      </c>
      <c r="AA31" s="33" t="s">
        <v>197</v>
      </c>
      <c r="AB31" s="33" t="s">
        <v>197</v>
      </c>
      <c r="AC31" s="33" t="s">
        <v>197</v>
      </c>
      <c r="AD31" s="33" t="s">
        <v>197</v>
      </c>
      <c r="AE31" s="33" t="s">
        <v>197</v>
      </c>
    </row>
    <row r="32" spans="1:31" ht="112.5">
      <c r="A32" s="31" t="s">
        <v>219</v>
      </c>
      <c r="B32" s="32" t="s">
        <v>220</v>
      </c>
      <c r="C32" s="33" t="s">
        <v>178</v>
      </c>
      <c r="D32" s="33" t="s">
        <v>197</v>
      </c>
      <c r="E32" s="33" t="s">
        <v>197</v>
      </c>
      <c r="F32" s="33" t="s">
        <v>197</v>
      </c>
      <c r="G32" s="33" t="s">
        <v>197</v>
      </c>
      <c r="H32" s="33" t="s">
        <v>197</v>
      </c>
      <c r="I32" s="33" t="s">
        <v>197</v>
      </c>
      <c r="J32" s="33" t="s">
        <v>197</v>
      </c>
      <c r="K32" s="33" t="s">
        <v>197</v>
      </c>
      <c r="L32" s="33" t="s">
        <v>197</v>
      </c>
      <c r="M32" s="33" t="s">
        <v>197</v>
      </c>
      <c r="N32" s="33" t="s">
        <v>197</v>
      </c>
      <c r="O32" s="33" t="s">
        <v>197</v>
      </c>
      <c r="P32" s="33" t="s">
        <v>197</v>
      </c>
      <c r="Q32" s="33" t="s">
        <v>197</v>
      </c>
      <c r="R32" s="33" t="s">
        <v>197</v>
      </c>
      <c r="S32" s="33" t="s">
        <v>197</v>
      </c>
      <c r="T32" s="33" t="s">
        <v>197</v>
      </c>
      <c r="U32" s="33" t="s">
        <v>197</v>
      </c>
      <c r="V32" s="33" t="s">
        <v>197</v>
      </c>
      <c r="W32" s="33" t="s">
        <v>197</v>
      </c>
      <c r="X32" s="33" t="s">
        <v>197</v>
      </c>
      <c r="Y32" s="33" t="s">
        <v>197</v>
      </c>
      <c r="Z32" s="33" t="s">
        <v>197</v>
      </c>
      <c r="AA32" s="33" t="s">
        <v>197</v>
      </c>
      <c r="AB32" s="33" t="s">
        <v>197</v>
      </c>
      <c r="AC32" s="33" t="s">
        <v>197</v>
      </c>
      <c r="AD32" s="33" t="s">
        <v>197</v>
      </c>
      <c r="AE32" s="33" t="s">
        <v>197</v>
      </c>
    </row>
    <row r="33" spans="1:31" ht="93.75">
      <c r="A33" s="37" t="s">
        <v>221</v>
      </c>
      <c r="B33" s="38" t="s">
        <v>222</v>
      </c>
      <c r="C33" s="39" t="s">
        <v>178</v>
      </c>
      <c r="D33" s="39" t="s">
        <v>197</v>
      </c>
      <c r="E33" s="39" t="s">
        <v>197</v>
      </c>
      <c r="F33" s="39" t="s">
        <v>197</v>
      </c>
      <c r="G33" s="39" t="s">
        <v>197</v>
      </c>
      <c r="H33" s="39" t="s">
        <v>197</v>
      </c>
      <c r="I33" s="39" t="s">
        <v>197</v>
      </c>
      <c r="J33" s="39" t="s">
        <v>197</v>
      </c>
      <c r="K33" s="39" t="s">
        <v>197</v>
      </c>
      <c r="L33" s="39" t="s">
        <v>197</v>
      </c>
      <c r="M33" s="39" t="s">
        <v>197</v>
      </c>
      <c r="N33" s="39" t="s">
        <v>197</v>
      </c>
      <c r="O33" s="39" t="s">
        <v>197</v>
      </c>
      <c r="P33" s="39" t="s">
        <v>197</v>
      </c>
      <c r="Q33" s="39" t="s">
        <v>197</v>
      </c>
      <c r="R33" s="39" t="s">
        <v>197</v>
      </c>
      <c r="S33" s="39" t="s">
        <v>197</v>
      </c>
      <c r="T33" s="39" t="s">
        <v>197</v>
      </c>
      <c r="U33" s="39" t="s">
        <v>197</v>
      </c>
      <c r="V33" s="39" t="s">
        <v>197</v>
      </c>
      <c r="W33" s="39" t="s">
        <v>197</v>
      </c>
      <c r="X33" s="39" t="s">
        <v>197</v>
      </c>
      <c r="Y33" s="39" t="s">
        <v>197</v>
      </c>
      <c r="Z33" s="39" t="s">
        <v>197</v>
      </c>
      <c r="AA33" s="39" t="s">
        <v>197</v>
      </c>
      <c r="AB33" s="39" t="s">
        <v>197</v>
      </c>
      <c r="AC33" s="39" t="s">
        <v>197</v>
      </c>
      <c r="AD33" s="39" t="s">
        <v>197</v>
      </c>
      <c r="AE33" s="39" t="s">
        <v>197</v>
      </c>
    </row>
    <row r="34" spans="1:31" ht="75">
      <c r="A34" s="31" t="s">
        <v>223</v>
      </c>
      <c r="B34" s="32" t="s">
        <v>224</v>
      </c>
      <c r="C34" s="33" t="s">
        <v>178</v>
      </c>
      <c r="D34" s="33" t="s">
        <v>197</v>
      </c>
      <c r="E34" s="33" t="s">
        <v>197</v>
      </c>
      <c r="F34" s="33" t="s">
        <v>197</v>
      </c>
      <c r="G34" s="33" t="s">
        <v>197</v>
      </c>
      <c r="H34" s="33" t="s">
        <v>197</v>
      </c>
      <c r="I34" s="33" t="s">
        <v>197</v>
      </c>
      <c r="J34" s="33" t="s">
        <v>197</v>
      </c>
      <c r="K34" s="33" t="s">
        <v>197</v>
      </c>
      <c r="L34" s="33" t="s">
        <v>197</v>
      </c>
      <c r="M34" s="33" t="s">
        <v>197</v>
      </c>
      <c r="N34" s="33" t="s">
        <v>197</v>
      </c>
      <c r="O34" s="33" t="s">
        <v>197</v>
      </c>
      <c r="P34" s="33" t="s">
        <v>197</v>
      </c>
      <c r="Q34" s="33" t="s">
        <v>197</v>
      </c>
      <c r="R34" s="33" t="s">
        <v>197</v>
      </c>
      <c r="S34" s="33" t="s">
        <v>197</v>
      </c>
      <c r="T34" s="33" t="s">
        <v>197</v>
      </c>
      <c r="U34" s="33" t="s">
        <v>197</v>
      </c>
      <c r="V34" s="33" t="s">
        <v>197</v>
      </c>
      <c r="W34" s="33" t="s">
        <v>197</v>
      </c>
      <c r="X34" s="33" t="s">
        <v>197</v>
      </c>
      <c r="Y34" s="33" t="s">
        <v>197</v>
      </c>
      <c r="Z34" s="33" t="s">
        <v>197</v>
      </c>
      <c r="AA34" s="33" t="s">
        <v>197</v>
      </c>
      <c r="AB34" s="33" t="s">
        <v>197</v>
      </c>
      <c r="AC34" s="33" t="s">
        <v>197</v>
      </c>
      <c r="AD34" s="33" t="s">
        <v>197</v>
      </c>
      <c r="AE34" s="33" t="s">
        <v>197</v>
      </c>
    </row>
    <row r="35" spans="1:31" ht="49.7" customHeight="1">
      <c r="A35" s="31" t="s">
        <v>223</v>
      </c>
      <c r="B35" s="32" t="s">
        <v>225</v>
      </c>
      <c r="C35" s="41" t="s">
        <v>226</v>
      </c>
      <c r="D35" s="33" t="s">
        <v>197</v>
      </c>
      <c r="E35" s="33" t="s">
        <v>197</v>
      </c>
      <c r="F35" s="33" t="s">
        <v>197</v>
      </c>
      <c r="G35" s="33" t="s">
        <v>197</v>
      </c>
      <c r="H35" s="33" t="s">
        <v>823</v>
      </c>
      <c r="I35" s="33" t="s">
        <v>823</v>
      </c>
      <c r="J35" s="33" t="s">
        <v>823</v>
      </c>
      <c r="K35" s="33" t="s">
        <v>823</v>
      </c>
      <c r="L35" s="33" t="s">
        <v>837</v>
      </c>
      <c r="M35" s="33" t="s">
        <v>823</v>
      </c>
      <c r="N35" s="33" t="s">
        <v>823</v>
      </c>
      <c r="O35" s="33" t="s">
        <v>823</v>
      </c>
      <c r="P35" s="33" t="s">
        <v>1013</v>
      </c>
      <c r="Q35" s="33" t="s">
        <v>197</v>
      </c>
      <c r="R35" s="33" t="s">
        <v>197</v>
      </c>
      <c r="S35" s="33" t="s">
        <v>197</v>
      </c>
      <c r="T35" s="33">
        <v>1.675</v>
      </c>
      <c r="U35" s="33">
        <v>0</v>
      </c>
      <c r="V35" s="33">
        <v>0</v>
      </c>
      <c r="W35" s="33">
        <v>0</v>
      </c>
      <c r="X35" s="33">
        <v>0</v>
      </c>
      <c r="Y35" s="33">
        <v>0</v>
      </c>
      <c r="Z35" s="33">
        <v>0</v>
      </c>
      <c r="AA35" s="33">
        <v>0</v>
      </c>
      <c r="AB35" s="33">
        <v>10</v>
      </c>
      <c r="AC35" s="33" t="s">
        <v>1014</v>
      </c>
      <c r="AD35" s="33" t="s">
        <v>823</v>
      </c>
      <c r="AE35" s="33" t="s">
        <v>823</v>
      </c>
    </row>
    <row r="36" spans="1:31" ht="50.65" customHeight="1">
      <c r="A36" s="31" t="s">
        <v>223</v>
      </c>
      <c r="B36" s="32" t="s">
        <v>227</v>
      </c>
      <c r="C36" s="41" t="s">
        <v>228</v>
      </c>
      <c r="D36" s="33" t="s">
        <v>197</v>
      </c>
      <c r="E36" s="33" t="s">
        <v>197</v>
      </c>
      <c r="F36" s="33" t="s">
        <v>197</v>
      </c>
      <c r="G36" s="33" t="s">
        <v>197</v>
      </c>
      <c r="H36" s="33" t="s">
        <v>823</v>
      </c>
      <c r="I36" s="33" t="s">
        <v>823</v>
      </c>
      <c r="J36" s="33" t="s">
        <v>823</v>
      </c>
      <c r="K36" s="33" t="s">
        <v>823</v>
      </c>
      <c r="L36" s="33" t="s">
        <v>837</v>
      </c>
      <c r="M36" s="33" t="s">
        <v>823</v>
      </c>
      <c r="N36" s="33" t="s">
        <v>823</v>
      </c>
      <c r="O36" s="33" t="s">
        <v>823</v>
      </c>
      <c r="P36" s="33" t="s">
        <v>823</v>
      </c>
      <c r="Q36" s="33" t="s">
        <v>197</v>
      </c>
      <c r="R36" s="33" t="s">
        <v>197</v>
      </c>
      <c r="S36" s="33" t="s">
        <v>197</v>
      </c>
      <c r="T36" s="33">
        <f>T35</f>
        <v>1.675</v>
      </c>
      <c r="U36" s="33">
        <v>0</v>
      </c>
      <c r="V36" s="33">
        <v>0</v>
      </c>
      <c r="W36" s="33">
        <v>0</v>
      </c>
      <c r="X36" s="33">
        <v>0</v>
      </c>
      <c r="Y36" s="33">
        <v>0</v>
      </c>
      <c r="Z36" s="33">
        <v>0</v>
      </c>
      <c r="AA36" s="33">
        <v>0</v>
      </c>
      <c r="AB36" s="33">
        <v>10</v>
      </c>
      <c r="AC36" s="33" t="s">
        <v>1014</v>
      </c>
      <c r="AD36" s="33" t="s">
        <v>823</v>
      </c>
      <c r="AE36" s="33" t="s">
        <v>823</v>
      </c>
    </row>
    <row r="37" spans="1:31" ht="93.75">
      <c r="A37" s="31" t="s">
        <v>229</v>
      </c>
      <c r="B37" s="32" t="s">
        <v>230</v>
      </c>
      <c r="C37" s="33" t="s">
        <v>178</v>
      </c>
      <c r="D37" s="33" t="s">
        <v>197</v>
      </c>
      <c r="E37" s="33" t="s">
        <v>197</v>
      </c>
      <c r="F37" s="33" t="s">
        <v>197</v>
      </c>
      <c r="G37" s="33" t="s">
        <v>197</v>
      </c>
      <c r="H37" s="33" t="s">
        <v>197</v>
      </c>
      <c r="I37" s="33" t="s">
        <v>197</v>
      </c>
      <c r="J37" s="33" t="s">
        <v>197</v>
      </c>
      <c r="K37" s="33" t="s">
        <v>197</v>
      </c>
      <c r="L37" s="33" t="s">
        <v>197</v>
      </c>
      <c r="M37" s="33" t="s">
        <v>197</v>
      </c>
      <c r="N37" s="33" t="s">
        <v>197</v>
      </c>
      <c r="O37" s="33" t="s">
        <v>197</v>
      </c>
      <c r="P37" s="33" t="s">
        <v>197</v>
      </c>
      <c r="Q37" s="33" t="s">
        <v>197</v>
      </c>
      <c r="R37" s="33" t="s">
        <v>197</v>
      </c>
      <c r="S37" s="33" t="s">
        <v>197</v>
      </c>
      <c r="T37" s="33" t="s">
        <v>197</v>
      </c>
      <c r="U37" s="33" t="s">
        <v>197</v>
      </c>
      <c r="V37" s="33" t="s">
        <v>197</v>
      </c>
      <c r="W37" s="33" t="s">
        <v>197</v>
      </c>
      <c r="X37" s="33" t="s">
        <v>197</v>
      </c>
      <c r="Y37" s="33" t="s">
        <v>197</v>
      </c>
      <c r="Z37" s="33" t="s">
        <v>197</v>
      </c>
      <c r="AA37" s="33" t="s">
        <v>197</v>
      </c>
      <c r="AB37" s="33" t="s">
        <v>197</v>
      </c>
      <c r="AC37" s="33" t="s">
        <v>197</v>
      </c>
      <c r="AD37" s="33" t="s">
        <v>197</v>
      </c>
      <c r="AE37" s="33" t="s">
        <v>197</v>
      </c>
    </row>
    <row r="38" spans="1:31" ht="121.5" customHeight="1">
      <c r="A38" s="31" t="s">
        <v>229</v>
      </c>
      <c r="B38" s="42" t="s">
        <v>231</v>
      </c>
      <c r="C38" s="41" t="s">
        <v>232</v>
      </c>
      <c r="D38" s="33">
        <v>1987</v>
      </c>
      <c r="E38" s="33" t="s">
        <v>1015</v>
      </c>
      <c r="F38" s="33" t="s">
        <v>197</v>
      </c>
      <c r="G38" s="33">
        <v>2016</v>
      </c>
      <c r="H38" s="33" t="s">
        <v>823</v>
      </c>
      <c r="I38" s="33" t="s">
        <v>823</v>
      </c>
      <c r="J38" s="33" t="s">
        <v>823</v>
      </c>
      <c r="K38" s="33" t="s">
        <v>823</v>
      </c>
      <c r="L38" s="33" t="s">
        <v>837</v>
      </c>
      <c r="M38" s="33" t="s">
        <v>823</v>
      </c>
      <c r="N38" s="33" t="s">
        <v>823</v>
      </c>
      <c r="O38" s="33" t="s">
        <v>823</v>
      </c>
      <c r="P38" s="33" t="s">
        <v>1016</v>
      </c>
      <c r="Q38" s="76">
        <v>14.35</v>
      </c>
      <c r="R38" s="276">
        <v>43635</v>
      </c>
      <c r="S38" s="76">
        <v>112.1</v>
      </c>
      <c r="T38" s="76">
        <v>1.675</v>
      </c>
      <c r="U38" s="76">
        <v>32</v>
      </c>
      <c r="V38" s="76">
        <v>50</v>
      </c>
      <c r="W38" s="76">
        <v>16</v>
      </c>
      <c r="X38" s="76">
        <v>25</v>
      </c>
      <c r="Y38" s="76" t="s">
        <v>197</v>
      </c>
      <c r="Z38" s="76" t="s">
        <v>197</v>
      </c>
      <c r="AA38" s="76">
        <v>110</v>
      </c>
      <c r="AB38" s="76">
        <v>110</v>
      </c>
      <c r="AC38" s="76" t="s">
        <v>1017</v>
      </c>
      <c r="AD38" s="76" t="s">
        <v>837</v>
      </c>
      <c r="AE38" s="76" t="s">
        <v>823</v>
      </c>
    </row>
    <row r="39" spans="1:31" ht="120.75" customHeight="1">
      <c r="A39" s="31" t="s">
        <v>229</v>
      </c>
      <c r="B39" s="42" t="s">
        <v>233</v>
      </c>
      <c r="C39" s="41" t="s">
        <v>234</v>
      </c>
      <c r="D39" s="33">
        <v>1967</v>
      </c>
      <c r="E39" s="33" t="s">
        <v>1018</v>
      </c>
      <c r="F39" s="33" t="s">
        <v>197</v>
      </c>
      <c r="G39" s="33">
        <v>2017</v>
      </c>
      <c r="H39" s="33" t="s">
        <v>823</v>
      </c>
      <c r="I39" s="33" t="s">
        <v>823</v>
      </c>
      <c r="J39" s="33" t="s">
        <v>823</v>
      </c>
      <c r="K39" s="33" t="s">
        <v>823</v>
      </c>
      <c r="L39" s="33" t="s">
        <v>837</v>
      </c>
      <c r="M39" s="33" t="s">
        <v>823</v>
      </c>
      <c r="N39" s="33" t="s">
        <v>823</v>
      </c>
      <c r="O39" s="33" t="s">
        <v>823</v>
      </c>
      <c r="P39" s="136" t="s">
        <v>1019</v>
      </c>
      <c r="Q39" s="76">
        <v>5.28</v>
      </c>
      <c r="R39" s="277">
        <v>43817.791666666701</v>
      </c>
      <c r="S39" s="76">
        <v>127.9</v>
      </c>
      <c r="T39" s="278">
        <v>9.1679967999999992</v>
      </c>
      <c r="U39" s="76">
        <v>20</v>
      </c>
      <c r="V39" s="279">
        <v>32</v>
      </c>
      <c r="W39" s="279">
        <v>10</v>
      </c>
      <c r="X39" s="279">
        <v>16</v>
      </c>
      <c r="Y39" s="76" t="s">
        <v>823</v>
      </c>
      <c r="Z39" s="76" t="s">
        <v>823</v>
      </c>
      <c r="AA39" s="76">
        <v>110</v>
      </c>
      <c r="AB39" s="76">
        <v>110</v>
      </c>
      <c r="AC39" s="76" t="s">
        <v>1020</v>
      </c>
      <c r="AD39" s="76" t="s">
        <v>823</v>
      </c>
      <c r="AE39" s="76" t="s">
        <v>823</v>
      </c>
    </row>
    <row r="40" spans="1:31" ht="92.25" hidden="1" customHeight="1">
      <c r="A40" s="31" t="s">
        <v>229</v>
      </c>
      <c r="B40" s="43">
        <v>0</v>
      </c>
      <c r="C40" s="41">
        <v>0</v>
      </c>
      <c r="D40" s="33">
        <v>0</v>
      </c>
      <c r="E40" s="33">
        <v>0</v>
      </c>
      <c r="F40" s="33" t="s">
        <v>197</v>
      </c>
      <c r="G40" s="33">
        <v>0</v>
      </c>
      <c r="H40" s="33" t="s">
        <v>823</v>
      </c>
      <c r="I40" s="33" t="s">
        <v>823</v>
      </c>
      <c r="J40" s="33" t="s">
        <v>823</v>
      </c>
      <c r="K40" s="33" t="s">
        <v>823</v>
      </c>
      <c r="L40" s="33">
        <v>0</v>
      </c>
      <c r="M40" s="33" t="s">
        <v>823</v>
      </c>
      <c r="N40" s="33" t="s">
        <v>823</v>
      </c>
      <c r="O40" s="33" t="s">
        <v>823</v>
      </c>
      <c r="P40" s="33">
        <v>0</v>
      </c>
      <c r="Q40" s="76">
        <v>0</v>
      </c>
      <c r="R40" s="276"/>
      <c r="S40" s="76">
        <v>139</v>
      </c>
      <c r="T40" s="76"/>
      <c r="U40" s="76">
        <v>0</v>
      </c>
      <c r="V40" s="76">
        <v>0</v>
      </c>
      <c r="W40" s="76">
        <v>0</v>
      </c>
      <c r="X40" s="76">
        <v>0</v>
      </c>
      <c r="Y40" s="76" t="s">
        <v>197</v>
      </c>
      <c r="Z40" s="76" t="s">
        <v>197</v>
      </c>
      <c r="AA40" s="76">
        <v>0</v>
      </c>
      <c r="AB40" s="76">
        <v>0</v>
      </c>
      <c r="AC40" s="76">
        <v>0</v>
      </c>
      <c r="AD40" s="76">
        <v>0</v>
      </c>
      <c r="AE40" s="76">
        <v>0</v>
      </c>
    </row>
    <row r="41" spans="1:31" ht="94.5" hidden="1" customHeight="1">
      <c r="A41" s="31" t="s">
        <v>229</v>
      </c>
      <c r="B41" s="43">
        <v>0</v>
      </c>
      <c r="C41" s="41">
        <v>0</v>
      </c>
      <c r="D41" s="33">
        <v>0</v>
      </c>
      <c r="E41" s="33">
        <v>0</v>
      </c>
      <c r="F41" s="33" t="s">
        <v>197</v>
      </c>
      <c r="G41" s="33">
        <v>0</v>
      </c>
      <c r="H41" s="33" t="s">
        <v>823</v>
      </c>
      <c r="I41" s="33" t="s">
        <v>823</v>
      </c>
      <c r="J41" s="33" t="s">
        <v>823</v>
      </c>
      <c r="K41" s="33" t="s">
        <v>823</v>
      </c>
      <c r="L41" s="33">
        <v>0</v>
      </c>
      <c r="M41" s="33" t="s">
        <v>823</v>
      </c>
      <c r="N41" s="33" t="s">
        <v>823</v>
      </c>
      <c r="O41" s="33" t="s">
        <v>823</v>
      </c>
      <c r="P41" s="33">
        <v>0</v>
      </c>
      <c r="Q41" s="76">
        <v>0</v>
      </c>
      <c r="R41" s="276"/>
      <c r="S41" s="76" t="s">
        <v>197</v>
      </c>
      <c r="T41" s="76">
        <v>0</v>
      </c>
      <c r="U41" s="76">
        <v>0</v>
      </c>
      <c r="V41" s="76">
        <v>0</v>
      </c>
      <c r="W41" s="76">
        <v>0</v>
      </c>
      <c r="X41" s="76">
        <v>0</v>
      </c>
      <c r="Y41" s="33">
        <v>0</v>
      </c>
      <c r="Z41" s="33">
        <v>0</v>
      </c>
      <c r="AA41" s="33">
        <v>0</v>
      </c>
      <c r="AB41" s="33">
        <v>0</v>
      </c>
      <c r="AC41" s="33">
        <v>0</v>
      </c>
      <c r="AD41" s="33">
        <v>0</v>
      </c>
      <c r="AE41" s="33">
        <v>0</v>
      </c>
    </row>
    <row r="42" spans="1:31" ht="37.5">
      <c r="A42" s="23" t="s">
        <v>235</v>
      </c>
      <c r="B42" s="24" t="s">
        <v>236</v>
      </c>
      <c r="C42" s="25" t="s">
        <v>178</v>
      </c>
      <c r="D42" s="25" t="s">
        <v>197</v>
      </c>
      <c r="E42" s="25" t="s">
        <v>197</v>
      </c>
      <c r="F42" s="25" t="s">
        <v>197</v>
      </c>
      <c r="G42" s="25" t="s">
        <v>197</v>
      </c>
      <c r="H42" s="25" t="s">
        <v>197</v>
      </c>
      <c r="I42" s="25" t="s">
        <v>197</v>
      </c>
      <c r="J42" s="25" t="s">
        <v>197</v>
      </c>
      <c r="K42" s="25" t="s">
        <v>197</v>
      </c>
      <c r="L42" s="25" t="s">
        <v>197</v>
      </c>
      <c r="M42" s="25" t="s">
        <v>197</v>
      </c>
      <c r="N42" s="25" t="s">
        <v>197</v>
      </c>
      <c r="O42" s="25" t="s">
        <v>197</v>
      </c>
      <c r="P42" s="25" t="s">
        <v>197</v>
      </c>
      <c r="Q42" s="25" t="s">
        <v>197</v>
      </c>
      <c r="R42" s="25" t="s">
        <v>197</v>
      </c>
      <c r="S42" s="25" t="s">
        <v>197</v>
      </c>
      <c r="T42" s="25" t="s">
        <v>197</v>
      </c>
      <c r="U42" s="25" t="s">
        <v>197</v>
      </c>
      <c r="V42" s="25" t="s">
        <v>197</v>
      </c>
      <c r="W42" s="25" t="s">
        <v>197</v>
      </c>
      <c r="X42" s="25" t="s">
        <v>197</v>
      </c>
      <c r="Y42" s="25" t="s">
        <v>197</v>
      </c>
      <c r="Z42" s="25" t="s">
        <v>197</v>
      </c>
      <c r="AA42" s="25" t="s">
        <v>197</v>
      </c>
      <c r="AB42" s="25" t="s">
        <v>197</v>
      </c>
      <c r="AC42" s="25" t="s">
        <v>197</v>
      </c>
      <c r="AD42" s="25" t="s">
        <v>197</v>
      </c>
      <c r="AE42" s="25" t="s">
        <v>197</v>
      </c>
    </row>
    <row r="43" spans="1:31" ht="75">
      <c r="A43" s="37" t="s">
        <v>237</v>
      </c>
      <c r="B43" s="38" t="s">
        <v>238</v>
      </c>
      <c r="C43" s="39" t="s">
        <v>178</v>
      </c>
      <c r="D43" s="39" t="s">
        <v>197</v>
      </c>
      <c r="E43" s="39" t="s">
        <v>197</v>
      </c>
      <c r="F43" s="39" t="s">
        <v>197</v>
      </c>
      <c r="G43" s="39" t="s">
        <v>197</v>
      </c>
      <c r="H43" s="39" t="s">
        <v>197</v>
      </c>
      <c r="I43" s="39" t="s">
        <v>197</v>
      </c>
      <c r="J43" s="39" t="s">
        <v>197</v>
      </c>
      <c r="K43" s="39" t="s">
        <v>197</v>
      </c>
      <c r="L43" s="39" t="s">
        <v>197</v>
      </c>
      <c r="M43" s="39" t="s">
        <v>197</v>
      </c>
      <c r="N43" s="39" t="s">
        <v>197</v>
      </c>
      <c r="O43" s="39" t="s">
        <v>197</v>
      </c>
      <c r="P43" s="39" t="s">
        <v>197</v>
      </c>
      <c r="Q43" s="39" t="s">
        <v>197</v>
      </c>
      <c r="R43" s="39" t="s">
        <v>197</v>
      </c>
      <c r="S43" s="39" t="s">
        <v>197</v>
      </c>
      <c r="T43" s="39" t="s">
        <v>197</v>
      </c>
      <c r="U43" s="39" t="s">
        <v>197</v>
      </c>
      <c r="V43" s="39" t="s">
        <v>197</v>
      </c>
      <c r="W43" s="39" t="s">
        <v>197</v>
      </c>
      <c r="X43" s="39" t="s">
        <v>197</v>
      </c>
      <c r="Y43" s="39" t="s">
        <v>197</v>
      </c>
      <c r="Z43" s="39" t="s">
        <v>197</v>
      </c>
      <c r="AA43" s="39" t="s">
        <v>197</v>
      </c>
      <c r="AB43" s="39" t="s">
        <v>197</v>
      </c>
      <c r="AC43" s="39" t="s">
        <v>197</v>
      </c>
      <c r="AD43" s="39" t="s">
        <v>197</v>
      </c>
      <c r="AE43" s="39" t="s">
        <v>197</v>
      </c>
    </row>
    <row r="44" spans="1:31" ht="37.5">
      <c r="A44" s="31" t="s">
        <v>239</v>
      </c>
      <c r="B44" s="32" t="s">
        <v>240</v>
      </c>
      <c r="C44" s="33" t="s">
        <v>178</v>
      </c>
      <c r="D44" s="33" t="s">
        <v>197</v>
      </c>
      <c r="E44" s="33" t="s">
        <v>197</v>
      </c>
      <c r="F44" s="33" t="s">
        <v>197</v>
      </c>
      <c r="G44" s="33" t="s">
        <v>197</v>
      </c>
      <c r="H44" s="33" t="s">
        <v>197</v>
      </c>
      <c r="I44" s="33" t="s">
        <v>197</v>
      </c>
      <c r="J44" s="33" t="s">
        <v>197</v>
      </c>
      <c r="K44" s="33" t="s">
        <v>197</v>
      </c>
      <c r="L44" s="33" t="s">
        <v>197</v>
      </c>
      <c r="M44" s="33" t="s">
        <v>197</v>
      </c>
      <c r="N44" s="33" t="s">
        <v>197</v>
      </c>
      <c r="O44" s="33" t="s">
        <v>197</v>
      </c>
      <c r="P44" s="33" t="s">
        <v>197</v>
      </c>
      <c r="Q44" s="33" t="s">
        <v>197</v>
      </c>
      <c r="R44" s="33" t="s">
        <v>197</v>
      </c>
      <c r="S44" s="33" t="s">
        <v>197</v>
      </c>
      <c r="T44" s="33" t="s">
        <v>197</v>
      </c>
      <c r="U44" s="33" t="s">
        <v>197</v>
      </c>
      <c r="V44" s="33" t="s">
        <v>197</v>
      </c>
      <c r="W44" s="33" t="s">
        <v>197</v>
      </c>
      <c r="X44" s="33" t="s">
        <v>197</v>
      </c>
      <c r="Y44" s="33" t="s">
        <v>197</v>
      </c>
      <c r="Z44" s="33" t="s">
        <v>197</v>
      </c>
      <c r="AA44" s="33" t="s">
        <v>197</v>
      </c>
      <c r="AB44" s="33" t="s">
        <v>197</v>
      </c>
      <c r="AC44" s="33" t="s">
        <v>197</v>
      </c>
      <c r="AD44" s="33" t="s">
        <v>197</v>
      </c>
      <c r="AE44" s="33" t="s">
        <v>197</v>
      </c>
    </row>
    <row r="45" spans="1:31" ht="56.25">
      <c r="A45" s="31" t="s">
        <v>241</v>
      </c>
      <c r="B45" s="32" t="s">
        <v>242</v>
      </c>
      <c r="C45" s="33" t="s">
        <v>178</v>
      </c>
      <c r="D45" s="33" t="s">
        <v>197</v>
      </c>
      <c r="E45" s="33" t="s">
        <v>197</v>
      </c>
      <c r="F45" s="33" t="s">
        <v>197</v>
      </c>
      <c r="G45" s="33" t="s">
        <v>197</v>
      </c>
      <c r="H45" s="33" t="s">
        <v>197</v>
      </c>
      <c r="I45" s="33" t="s">
        <v>197</v>
      </c>
      <c r="J45" s="33" t="s">
        <v>197</v>
      </c>
      <c r="K45" s="33" t="s">
        <v>197</v>
      </c>
      <c r="L45" s="33" t="s">
        <v>197</v>
      </c>
      <c r="M45" s="33" t="s">
        <v>197</v>
      </c>
      <c r="N45" s="33" t="s">
        <v>197</v>
      </c>
      <c r="O45" s="33" t="s">
        <v>197</v>
      </c>
      <c r="P45" s="33" t="s">
        <v>197</v>
      </c>
      <c r="Q45" s="33" t="s">
        <v>197</v>
      </c>
      <c r="R45" s="33" t="s">
        <v>197</v>
      </c>
      <c r="S45" s="33" t="s">
        <v>197</v>
      </c>
      <c r="T45" s="33" t="s">
        <v>197</v>
      </c>
      <c r="U45" s="33" t="s">
        <v>197</v>
      </c>
      <c r="V45" s="33" t="s">
        <v>197</v>
      </c>
      <c r="W45" s="33" t="s">
        <v>197</v>
      </c>
      <c r="X45" s="33" t="s">
        <v>197</v>
      </c>
      <c r="Y45" s="33" t="s">
        <v>197</v>
      </c>
      <c r="Z45" s="33" t="s">
        <v>197</v>
      </c>
      <c r="AA45" s="33" t="s">
        <v>197</v>
      </c>
      <c r="AB45" s="33" t="s">
        <v>197</v>
      </c>
      <c r="AC45" s="33" t="s">
        <v>197</v>
      </c>
      <c r="AD45" s="33" t="s">
        <v>197</v>
      </c>
      <c r="AE45" s="33" t="s">
        <v>197</v>
      </c>
    </row>
    <row r="46" spans="1:31" ht="56.25">
      <c r="A46" s="37" t="s">
        <v>243</v>
      </c>
      <c r="B46" s="38" t="s">
        <v>244</v>
      </c>
      <c r="C46" s="39" t="s">
        <v>178</v>
      </c>
      <c r="D46" s="39" t="s">
        <v>197</v>
      </c>
      <c r="E46" s="39" t="s">
        <v>197</v>
      </c>
      <c r="F46" s="39" t="s">
        <v>197</v>
      </c>
      <c r="G46" s="39" t="s">
        <v>197</v>
      </c>
      <c r="H46" s="39" t="s">
        <v>197</v>
      </c>
      <c r="I46" s="39" t="s">
        <v>197</v>
      </c>
      <c r="J46" s="39" t="s">
        <v>197</v>
      </c>
      <c r="K46" s="39" t="s">
        <v>197</v>
      </c>
      <c r="L46" s="39" t="s">
        <v>197</v>
      </c>
      <c r="M46" s="39" t="s">
        <v>197</v>
      </c>
      <c r="N46" s="39" t="s">
        <v>197</v>
      </c>
      <c r="O46" s="39" t="s">
        <v>197</v>
      </c>
      <c r="P46" s="39" t="s">
        <v>197</v>
      </c>
      <c r="Q46" s="39" t="s">
        <v>197</v>
      </c>
      <c r="R46" s="39" t="s">
        <v>197</v>
      </c>
      <c r="S46" s="39" t="s">
        <v>197</v>
      </c>
      <c r="T46" s="39" t="s">
        <v>197</v>
      </c>
      <c r="U46" s="39" t="s">
        <v>197</v>
      </c>
      <c r="V46" s="39" t="s">
        <v>197</v>
      </c>
      <c r="W46" s="39" t="s">
        <v>197</v>
      </c>
      <c r="X46" s="39" t="s">
        <v>197</v>
      </c>
      <c r="Y46" s="39" t="s">
        <v>197</v>
      </c>
      <c r="Z46" s="39" t="s">
        <v>197</v>
      </c>
      <c r="AA46" s="39" t="s">
        <v>197</v>
      </c>
      <c r="AB46" s="39" t="s">
        <v>197</v>
      </c>
      <c r="AC46" s="39" t="s">
        <v>197</v>
      </c>
      <c r="AD46" s="39" t="s">
        <v>197</v>
      </c>
      <c r="AE46" s="39" t="s">
        <v>197</v>
      </c>
    </row>
    <row r="47" spans="1:31" ht="37.5">
      <c r="A47" s="31" t="s">
        <v>245</v>
      </c>
      <c r="B47" s="32" t="s">
        <v>246</v>
      </c>
      <c r="C47" s="33" t="s">
        <v>178</v>
      </c>
      <c r="D47" s="33" t="s">
        <v>197</v>
      </c>
      <c r="E47" s="33" t="s">
        <v>197</v>
      </c>
      <c r="F47" s="33" t="s">
        <v>197</v>
      </c>
      <c r="G47" s="33" t="s">
        <v>197</v>
      </c>
      <c r="H47" s="33" t="s">
        <v>197</v>
      </c>
      <c r="I47" s="33" t="s">
        <v>197</v>
      </c>
      <c r="J47" s="33" t="s">
        <v>197</v>
      </c>
      <c r="K47" s="33" t="s">
        <v>197</v>
      </c>
      <c r="L47" s="33" t="s">
        <v>197</v>
      </c>
      <c r="M47" s="33" t="s">
        <v>197</v>
      </c>
      <c r="N47" s="33" t="s">
        <v>197</v>
      </c>
      <c r="O47" s="33" t="s">
        <v>197</v>
      </c>
      <c r="P47" s="33" t="s">
        <v>197</v>
      </c>
      <c r="Q47" s="33" t="s">
        <v>197</v>
      </c>
      <c r="R47" s="33" t="s">
        <v>197</v>
      </c>
      <c r="S47" s="33" t="s">
        <v>197</v>
      </c>
      <c r="T47" s="33" t="s">
        <v>197</v>
      </c>
      <c r="U47" s="33" t="s">
        <v>197</v>
      </c>
      <c r="V47" s="33" t="s">
        <v>197</v>
      </c>
      <c r="W47" s="33" t="s">
        <v>197</v>
      </c>
      <c r="X47" s="33" t="s">
        <v>197</v>
      </c>
      <c r="Y47" s="33" t="s">
        <v>197</v>
      </c>
      <c r="Z47" s="33" t="s">
        <v>197</v>
      </c>
      <c r="AA47" s="33" t="s">
        <v>197</v>
      </c>
      <c r="AB47" s="33" t="s">
        <v>197</v>
      </c>
      <c r="AC47" s="33" t="s">
        <v>197</v>
      </c>
      <c r="AD47" s="33" t="s">
        <v>197</v>
      </c>
      <c r="AE47" s="33" t="s">
        <v>197</v>
      </c>
    </row>
    <row r="48" spans="1:31" ht="56.25" customHeight="1">
      <c r="A48" s="31" t="s">
        <v>239</v>
      </c>
      <c r="B48" s="32" t="s">
        <v>329</v>
      </c>
      <c r="C48" s="33" t="s">
        <v>330</v>
      </c>
      <c r="D48" s="33" t="s">
        <v>197</v>
      </c>
      <c r="E48" s="33" t="s">
        <v>197</v>
      </c>
      <c r="F48" s="33" t="s">
        <v>197</v>
      </c>
      <c r="G48" s="33" t="s">
        <v>197</v>
      </c>
      <c r="H48" s="33" t="s">
        <v>197</v>
      </c>
      <c r="I48" s="33" t="s">
        <v>197</v>
      </c>
      <c r="J48" s="33" t="s">
        <v>197</v>
      </c>
      <c r="K48" s="33" t="s">
        <v>1022</v>
      </c>
      <c r="L48" s="33" t="s">
        <v>837</v>
      </c>
      <c r="M48" s="33" t="s">
        <v>823</v>
      </c>
      <c r="N48" s="33" t="s">
        <v>823</v>
      </c>
      <c r="O48" s="33" t="s">
        <v>823</v>
      </c>
      <c r="P48" s="33" t="s">
        <v>1023</v>
      </c>
      <c r="Q48" s="33" t="s">
        <v>197</v>
      </c>
      <c r="R48" s="33" t="s">
        <v>197</v>
      </c>
      <c r="S48" s="33" t="s">
        <v>197</v>
      </c>
      <c r="T48" s="33" t="s">
        <v>197</v>
      </c>
      <c r="U48" s="33" t="s">
        <v>197</v>
      </c>
      <c r="V48" s="33" t="s">
        <v>197</v>
      </c>
      <c r="W48" s="33" t="s">
        <v>197</v>
      </c>
      <c r="X48" s="33" t="s">
        <v>197</v>
      </c>
      <c r="Y48" s="33" t="s">
        <v>197</v>
      </c>
      <c r="Z48" s="33" t="s">
        <v>197</v>
      </c>
      <c r="AA48" s="33" t="s">
        <v>197</v>
      </c>
      <c r="AB48" s="33" t="s">
        <v>197</v>
      </c>
      <c r="AC48" s="33" t="s">
        <v>1024</v>
      </c>
      <c r="AD48" s="33" t="s">
        <v>823</v>
      </c>
      <c r="AE48" s="33" t="s">
        <v>823</v>
      </c>
    </row>
    <row r="49" spans="1:31" ht="33.75" customHeight="1">
      <c r="A49" s="31" t="s">
        <v>239</v>
      </c>
      <c r="B49" s="32" t="s">
        <v>327</v>
      </c>
      <c r="C49" s="33" t="s">
        <v>328</v>
      </c>
      <c r="D49" s="33">
        <v>1967</v>
      </c>
      <c r="E49" s="33" t="s">
        <v>197</v>
      </c>
      <c r="F49" s="33" t="s">
        <v>197</v>
      </c>
      <c r="G49" s="33" t="s">
        <v>197</v>
      </c>
      <c r="H49" s="33" t="s">
        <v>197</v>
      </c>
      <c r="I49" s="33" t="s">
        <v>197</v>
      </c>
      <c r="J49" s="33" t="s">
        <v>197</v>
      </c>
      <c r="K49" s="33" t="s">
        <v>197</v>
      </c>
      <c r="L49" s="33" t="s">
        <v>837</v>
      </c>
      <c r="M49" s="33" t="s">
        <v>823</v>
      </c>
      <c r="N49" s="33" t="s">
        <v>823</v>
      </c>
      <c r="O49" s="33" t="s">
        <v>823</v>
      </c>
      <c r="P49" s="33" t="s">
        <v>1025</v>
      </c>
      <c r="Q49" s="33" t="s">
        <v>197</v>
      </c>
      <c r="R49" s="33" t="s">
        <v>197</v>
      </c>
      <c r="S49" s="33" t="s">
        <v>197</v>
      </c>
      <c r="T49" s="33" t="s">
        <v>197</v>
      </c>
      <c r="U49" s="33" t="s">
        <v>197</v>
      </c>
      <c r="V49" s="33" t="s">
        <v>197</v>
      </c>
      <c r="W49" s="33" t="s">
        <v>197</v>
      </c>
      <c r="X49" s="33" t="s">
        <v>197</v>
      </c>
      <c r="Y49" s="33" t="s">
        <v>197</v>
      </c>
      <c r="Z49" s="33" t="s">
        <v>197</v>
      </c>
      <c r="AA49" s="33" t="s">
        <v>197</v>
      </c>
      <c r="AB49" s="33" t="s">
        <v>197</v>
      </c>
      <c r="AC49" s="33" t="s">
        <v>1026</v>
      </c>
      <c r="AD49" s="33" t="s">
        <v>823</v>
      </c>
      <c r="AE49" s="33" t="s">
        <v>837</v>
      </c>
    </row>
    <row r="50" spans="1:31" ht="37.5">
      <c r="A50" s="31" t="s">
        <v>247</v>
      </c>
      <c r="B50" s="32" t="s">
        <v>248</v>
      </c>
      <c r="C50" s="33" t="s">
        <v>178</v>
      </c>
      <c r="D50" s="33" t="s">
        <v>197</v>
      </c>
      <c r="E50" s="33" t="s">
        <v>197</v>
      </c>
      <c r="F50" s="33" t="s">
        <v>197</v>
      </c>
      <c r="G50" s="33" t="s">
        <v>197</v>
      </c>
      <c r="H50" s="33" t="s">
        <v>197</v>
      </c>
      <c r="I50" s="33" t="s">
        <v>197</v>
      </c>
      <c r="J50" s="33" t="s">
        <v>197</v>
      </c>
      <c r="K50" s="33" t="s">
        <v>197</v>
      </c>
      <c r="L50" s="33" t="s">
        <v>197</v>
      </c>
      <c r="M50" s="33" t="s">
        <v>197</v>
      </c>
      <c r="N50" s="33" t="s">
        <v>197</v>
      </c>
      <c r="O50" s="33" t="s">
        <v>197</v>
      </c>
      <c r="P50" s="33" t="s">
        <v>197</v>
      </c>
      <c r="Q50" s="33" t="s">
        <v>197</v>
      </c>
      <c r="R50" s="33" t="s">
        <v>197</v>
      </c>
      <c r="S50" s="33" t="s">
        <v>197</v>
      </c>
      <c r="T50" s="33" t="s">
        <v>197</v>
      </c>
      <c r="U50" s="33" t="s">
        <v>197</v>
      </c>
      <c r="V50" s="33" t="s">
        <v>197</v>
      </c>
      <c r="W50" s="33" t="s">
        <v>197</v>
      </c>
      <c r="X50" s="33" t="s">
        <v>197</v>
      </c>
      <c r="Y50" s="33" t="s">
        <v>197</v>
      </c>
      <c r="Z50" s="33" t="s">
        <v>197</v>
      </c>
      <c r="AA50" s="33" t="s">
        <v>197</v>
      </c>
      <c r="AB50" s="33" t="s">
        <v>197</v>
      </c>
      <c r="AC50" s="33" t="s">
        <v>197</v>
      </c>
      <c r="AD50" s="33" t="s">
        <v>197</v>
      </c>
      <c r="AE50" s="33" t="s">
        <v>197</v>
      </c>
    </row>
    <row r="51" spans="1:31" ht="37.5">
      <c r="A51" s="37" t="s">
        <v>249</v>
      </c>
      <c r="B51" s="38" t="s">
        <v>250</v>
      </c>
      <c r="C51" s="39" t="s">
        <v>178</v>
      </c>
      <c r="D51" s="39" t="s">
        <v>197</v>
      </c>
      <c r="E51" s="39" t="s">
        <v>197</v>
      </c>
      <c r="F51" s="39" t="s">
        <v>197</v>
      </c>
      <c r="G51" s="39" t="s">
        <v>197</v>
      </c>
      <c r="H51" s="39" t="s">
        <v>197</v>
      </c>
      <c r="I51" s="39" t="s">
        <v>197</v>
      </c>
      <c r="J51" s="39" t="s">
        <v>197</v>
      </c>
      <c r="K51" s="39" t="s">
        <v>197</v>
      </c>
      <c r="L51" s="39" t="s">
        <v>197</v>
      </c>
      <c r="M51" s="39" t="s">
        <v>197</v>
      </c>
      <c r="N51" s="39" t="s">
        <v>197</v>
      </c>
      <c r="O51" s="39" t="s">
        <v>197</v>
      </c>
      <c r="P51" s="39" t="s">
        <v>197</v>
      </c>
      <c r="Q51" s="39" t="s">
        <v>197</v>
      </c>
      <c r="R51" s="39" t="s">
        <v>197</v>
      </c>
      <c r="S51" s="39" t="s">
        <v>197</v>
      </c>
      <c r="T51" s="39" t="s">
        <v>197</v>
      </c>
      <c r="U51" s="39" t="s">
        <v>197</v>
      </c>
      <c r="V51" s="39" t="s">
        <v>197</v>
      </c>
      <c r="W51" s="39" t="s">
        <v>197</v>
      </c>
      <c r="X51" s="39" t="s">
        <v>197</v>
      </c>
      <c r="Y51" s="39" t="s">
        <v>197</v>
      </c>
      <c r="Z51" s="39" t="s">
        <v>197</v>
      </c>
      <c r="AA51" s="39" t="s">
        <v>197</v>
      </c>
      <c r="AB51" s="39" t="s">
        <v>197</v>
      </c>
      <c r="AC51" s="39" t="s">
        <v>197</v>
      </c>
      <c r="AD51" s="39" t="s">
        <v>197</v>
      </c>
      <c r="AE51" s="39" t="s">
        <v>197</v>
      </c>
    </row>
    <row r="52" spans="1:31" ht="37.5">
      <c r="A52" s="31" t="s">
        <v>251</v>
      </c>
      <c r="B52" s="32" t="s">
        <v>252</v>
      </c>
      <c r="C52" s="33" t="s">
        <v>178</v>
      </c>
      <c r="D52" s="33" t="s">
        <v>197</v>
      </c>
      <c r="E52" s="33" t="s">
        <v>197</v>
      </c>
      <c r="F52" s="33" t="s">
        <v>197</v>
      </c>
      <c r="G52" s="33" t="s">
        <v>197</v>
      </c>
      <c r="H52" s="33" t="s">
        <v>197</v>
      </c>
      <c r="I52" s="33" t="s">
        <v>197</v>
      </c>
      <c r="J52" s="33" t="s">
        <v>197</v>
      </c>
      <c r="K52" s="33" t="s">
        <v>197</v>
      </c>
      <c r="L52" s="33" t="s">
        <v>197</v>
      </c>
      <c r="M52" s="33" t="s">
        <v>197</v>
      </c>
      <c r="N52" s="33" t="s">
        <v>197</v>
      </c>
      <c r="O52" s="33" t="s">
        <v>197</v>
      </c>
      <c r="P52" s="33" t="s">
        <v>197</v>
      </c>
      <c r="Q52" s="33" t="s">
        <v>197</v>
      </c>
      <c r="R52" s="33" t="s">
        <v>197</v>
      </c>
      <c r="S52" s="33" t="s">
        <v>197</v>
      </c>
      <c r="T52" s="33" t="s">
        <v>197</v>
      </c>
      <c r="U52" s="33" t="s">
        <v>197</v>
      </c>
      <c r="V52" s="33" t="s">
        <v>197</v>
      </c>
      <c r="W52" s="33" t="s">
        <v>197</v>
      </c>
      <c r="X52" s="33" t="s">
        <v>197</v>
      </c>
      <c r="Y52" s="33" t="s">
        <v>197</v>
      </c>
      <c r="Z52" s="33" t="s">
        <v>197</v>
      </c>
      <c r="AA52" s="33" t="s">
        <v>197</v>
      </c>
      <c r="AB52" s="33" t="s">
        <v>197</v>
      </c>
      <c r="AC52" s="33" t="s">
        <v>197</v>
      </c>
      <c r="AD52" s="33" t="s">
        <v>197</v>
      </c>
      <c r="AE52" s="33" t="s">
        <v>197</v>
      </c>
    </row>
    <row r="53" spans="1:31" ht="37.5">
      <c r="A53" s="31" t="s">
        <v>253</v>
      </c>
      <c r="B53" s="32" t="s">
        <v>254</v>
      </c>
      <c r="C53" s="33" t="s">
        <v>178</v>
      </c>
      <c r="D53" s="33" t="s">
        <v>197</v>
      </c>
      <c r="E53" s="33" t="s">
        <v>197</v>
      </c>
      <c r="F53" s="33" t="s">
        <v>197</v>
      </c>
      <c r="G53" s="33" t="s">
        <v>197</v>
      </c>
      <c r="H53" s="33" t="s">
        <v>197</v>
      </c>
      <c r="I53" s="33" t="s">
        <v>197</v>
      </c>
      <c r="J53" s="33" t="s">
        <v>197</v>
      </c>
      <c r="K53" s="33" t="s">
        <v>197</v>
      </c>
      <c r="L53" s="33" t="s">
        <v>197</v>
      </c>
      <c r="M53" s="33" t="s">
        <v>197</v>
      </c>
      <c r="N53" s="33" t="s">
        <v>197</v>
      </c>
      <c r="O53" s="33" t="s">
        <v>197</v>
      </c>
      <c r="P53" s="33" t="s">
        <v>197</v>
      </c>
      <c r="Q53" s="33" t="s">
        <v>197</v>
      </c>
      <c r="R53" s="33" t="s">
        <v>197</v>
      </c>
      <c r="S53" s="33" t="s">
        <v>197</v>
      </c>
      <c r="T53" s="33" t="s">
        <v>197</v>
      </c>
      <c r="U53" s="33" t="s">
        <v>197</v>
      </c>
      <c r="V53" s="33" t="s">
        <v>197</v>
      </c>
      <c r="W53" s="33" t="s">
        <v>197</v>
      </c>
      <c r="X53" s="33" t="s">
        <v>197</v>
      </c>
      <c r="Y53" s="33" t="s">
        <v>197</v>
      </c>
      <c r="Z53" s="33" t="s">
        <v>197</v>
      </c>
      <c r="AA53" s="33" t="s">
        <v>197</v>
      </c>
      <c r="AB53" s="33" t="s">
        <v>197</v>
      </c>
      <c r="AC53" s="33" t="s">
        <v>197</v>
      </c>
      <c r="AD53" s="33" t="s">
        <v>197</v>
      </c>
      <c r="AE53" s="33" t="s">
        <v>197</v>
      </c>
    </row>
    <row r="54" spans="1:31" ht="37.5">
      <c r="A54" s="31" t="s">
        <v>255</v>
      </c>
      <c r="B54" s="32" t="s">
        <v>256</v>
      </c>
      <c r="C54" s="33" t="s">
        <v>178</v>
      </c>
      <c r="D54" s="33" t="s">
        <v>197</v>
      </c>
      <c r="E54" s="33" t="s">
        <v>197</v>
      </c>
      <c r="F54" s="33" t="s">
        <v>197</v>
      </c>
      <c r="G54" s="33" t="s">
        <v>197</v>
      </c>
      <c r="H54" s="33" t="s">
        <v>197</v>
      </c>
      <c r="I54" s="33" t="s">
        <v>197</v>
      </c>
      <c r="J54" s="33" t="s">
        <v>197</v>
      </c>
      <c r="K54" s="33" t="s">
        <v>197</v>
      </c>
      <c r="L54" s="33" t="s">
        <v>197</v>
      </c>
      <c r="M54" s="33" t="s">
        <v>197</v>
      </c>
      <c r="N54" s="33" t="s">
        <v>197</v>
      </c>
      <c r="O54" s="33" t="s">
        <v>197</v>
      </c>
      <c r="P54" s="33" t="s">
        <v>197</v>
      </c>
      <c r="Q54" s="33" t="s">
        <v>197</v>
      </c>
      <c r="R54" s="33" t="s">
        <v>197</v>
      </c>
      <c r="S54" s="33" t="s">
        <v>197</v>
      </c>
      <c r="T54" s="33" t="s">
        <v>197</v>
      </c>
      <c r="U54" s="33" t="s">
        <v>197</v>
      </c>
      <c r="V54" s="33" t="s">
        <v>197</v>
      </c>
      <c r="W54" s="33" t="s">
        <v>197</v>
      </c>
      <c r="X54" s="33" t="s">
        <v>197</v>
      </c>
      <c r="Y54" s="33" t="s">
        <v>197</v>
      </c>
      <c r="Z54" s="33" t="s">
        <v>197</v>
      </c>
      <c r="AA54" s="33" t="s">
        <v>197</v>
      </c>
      <c r="AB54" s="33" t="s">
        <v>197</v>
      </c>
      <c r="AC54" s="33" t="s">
        <v>197</v>
      </c>
      <c r="AD54" s="33" t="s">
        <v>197</v>
      </c>
      <c r="AE54" s="33" t="s">
        <v>197</v>
      </c>
    </row>
    <row r="55" spans="1:31" ht="37.5">
      <c r="A55" s="31" t="s">
        <v>257</v>
      </c>
      <c r="B55" s="32" t="s">
        <v>258</v>
      </c>
      <c r="C55" s="33" t="s">
        <v>178</v>
      </c>
      <c r="D55" s="33" t="s">
        <v>197</v>
      </c>
      <c r="E55" s="33" t="s">
        <v>197</v>
      </c>
      <c r="F55" s="33" t="s">
        <v>197</v>
      </c>
      <c r="G55" s="33" t="s">
        <v>197</v>
      </c>
      <c r="H55" s="33" t="s">
        <v>197</v>
      </c>
      <c r="I55" s="33" t="s">
        <v>197</v>
      </c>
      <c r="J55" s="33" t="s">
        <v>197</v>
      </c>
      <c r="K55" s="33" t="s">
        <v>197</v>
      </c>
      <c r="L55" s="33" t="s">
        <v>197</v>
      </c>
      <c r="M55" s="33" t="s">
        <v>197</v>
      </c>
      <c r="N55" s="33" t="s">
        <v>197</v>
      </c>
      <c r="O55" s="33" t="s">
        <v>197</v>
      </c>
      <c r="P55" s="33" t="s">
        <v>197</v>
      </c>
      <c r="Q55" s="33" t="s">
        <v>197</v>
      </c>
      <c r="R55" s="33" t="s">
        <v>197</v>
      </c>
      <c r="S55" s="33" t="s">
        <v>197</v>
      </c>
      <c r="T55" s="33" t="s">
        <v>197</v>
      </c>
      <c r="U55" s="33" t="s">
        <v>197</v>
      </c>
      <c r="V55" s="33" t="s">
        <v>197</v>
      </c>
      <c r="W55" s="33" t="s">
        <v>197</v>
      </c>
      <c r="X55" s="33" t="s">
        <v>197</v>
      </c>
      <c r="Y55" s="33" t="s">
        <v>197</v>
      </c>
      <c r="Z55" s="33" t="s">
        <v>197</v>
      </c>
      <c r="AA55" s="33" t="s">
        <v>197</v>
      </c>
      <c r="AB55" s="33" t="s">
        <v>197</v>
      </c>
      <c r="AC55" s="33" t="s">
        <v>197</v>
      </c>
      <c r="AD55" s="33" t="s">
        <v>197</v>
      </c>
      <c r="AE55" s="33" t="s">
        <v>197</v>
      </c>
    </row>
    <row r="56" spans="1:31" ht="56.25">
      <c r="A56" s="31" t="s">
        <v>259</v>
      </c>
      <c r="B56" s="32" t="s">
        <v>260</v>
      </c>
      <c r="C56" s="33" t="s">
        <v>178</v>
      </c>
      <c r="D56" s="33" t="s">
        <v>197</v>
      </c>
      <c r="E56" s="33" t="s">
        <v>197</v>
      </c>
      <c r="F56" s="33" t="s">
        <v>197</v>
      </c>
      <c r="G56" s="33" t="s">
        <v>197</v>
      </c>
      <c r="H56" s="33" t="s">
        <v>197</v>
      </c>
      <c r="I56" s="33" t="s">
        <v>197</v>
      </c>
      <c r="J56" s="33" t="s">
        <v>197</v>
      </c>
      <c r="K56" s="33" t="s">
        <v>197</v>
      </c>
      <c r="L56" s="33" t="s">
        <v>197</v>
      </c>
      <c r="M56" s="33" t="s">
        <v>197</v>
      </c>
      <c r="N56" s="33" t="s">
        <v>197</v>
      </c>
      <c r="O56" s="33" t="s">
        <v>197</v>
      </c>
      <c r="P56" s="33" t="s">
        <v>197</v>
      </c>
      <c r="Q56" s="33" t="s">
        <v>197</v>
      </c>
      <c r="R56" s="33" t="s">
        <v>197</v>
      </c>
      <c r="S56" s="33" t="s">
        <v>197</v>
      </c>
      <c r="T56" s="33" t="s">
        <v>197</v>
      </c>
      <c r="U56" s="33" t="s">
        <v>197</v>
      </c>
      <c r="V56" s="33" t="s">
        <v>197</v>
      </c>
      <c r="W56" s="33" t="s">
        <v>197</v>
      </c>
      <c r="X56" s="33" t="s">
        <v>197</v>
      </c>
      <c r="Y56" s="33" t="s">
        <v>197</v>
      </c>
      <c r="Z56" s="33" t="s">
        <v>197</v>
      </c>
      <c r="AA56" s="33" t="s">
        <v>197</v>
      </c>
      <c r="AB56" s="33" t="s">
        <v>197</v>
      </c>
      <c r="AC56" s="33" t="s">
        <v>197</v>
      </c>
      <c r="AD56" s="33" t="s">
        <v>197</v>
      </c>
      <c r="AE56" s="33" t="s">
        <v>197</v>
      </c>
    </row>
    <row r="57" spans="1:31" ht="56.25">
      <c r="A57" s="31" t="s">
        <v>261</v>
      </c>
      <c r="B57" s="32" t="s">
        <v>262</v>
      </c>
      <c r="C57" s="33" t="s">
        <v>178</v>
      </c>
      <c r="D57" s="33" t="s">
        <v>197</v>
      </c>
      <c r="E57" s="33" t="s">
        <v>197</v>
      </c>
      <c r="F57" s="33" t="s">
        <v>197</v>
      </c>
      <c r="G57" s="33" t="s">
        <v>197</v>
      </c>
      <c r="H57" s="33" t="s">
        <v>197</v>
      </c>
      <c r="I57" s="33" t="s">
        <v>197</v>
      </c>
      <c r="J57" s="33" t="s">
        <v>197</v>
      </c>
      <c r="K57" s="33" t="s">
        <v>197</v>
      </c>
      <c r="L57" s="33" t="s">
        <v>197</v>
      </c>
      <c r="M57" s="33" t="s">
        <v>197</v>
      </c>
      <c r="N57" s="33" t="s">
        <v>197</v>
      </c>
      <c r="O57" s="33" t="s">
        <v>197</v>
      </c>
      <c r="P57" s="33" t="s">
        <v>197</v>
      </c>
      <c r="Q57" s="33" t="s">
        <v>197</v>
      </c>
      <c r="R57" s="33" t="s">
        <v>197</v>
      </c>
      <c r="S57" s="33" t="s">
        <v>197</v>
      </c>
      <c r="T57" s="33" t="s">
        <v>197</v>
      </c>
      <c r="U57" s="33" t="s">
        <v>197</v>
      </c>
      <c r="V57" s="33" t="s">
        <v>197</v>
      </c>
      <c r="W57" s="33" t="s">
        <v>197</v>
      </c>
      <c r="X57" s="33" t="s">
        <v>197</v>
      </c>
      <c r="Y57" s="33" t="s">
        <v>197</v>
      </c>
      <c r="Z57" s="33" t="s">
        <v>197</v>
      </c>
      <c r="AA57" s="33" t="s">
        <v>197</v>
      </c>
      <c r="AB57" s="33" t="s">
        <v>197</v>
      </c>
      <c r="AC57" s="33" t="s">
        <v>197</v>
      </c>
      <c r="AD57" s="33" t="s">
        <v>197</v>
      </c>
      <c r="AE57" s="33" t="s">
        <v>197</v>
      </c>
    </row>
    <row r="58" spans="1:31" ht="56.25">
      <c r="A58" s="31" t="s">
        <v>263</v>
      </c>
      <c r="B58" s="32" t="s">
        <v>264</v>
      </c>
      <c r="C58" s="33" t="s">
        <v>178</v>
      </c>
      <c r="D58" s="33" t="s">
        <v>197</v>
      </c>
      <c r="E58" s="33" t="s">
        <v>197</v>
      </c>
      <c r="F58" s="33" t="s">
        <v>197</v>
      </c>
      <c r="G58" s="33" t="s">
        <v>197</v>
      </c>
      <c r="H58" s="33" t="s">
        <v>197</v>
      </c>
      <c r="I58" s="33" t="s">
        <v>197</v>
      </c>
      <c r="J58" s="33" t="s">
        <v>197</v>
      </c>
      <c r="K58" s="33" t="s">
        <v>197</v>
      </c>
      <c r="L58" s="33" t="s">
        <v>197</v>
      </c>
      <c r="M58" s="33" t="s">
        <v>197</v>
      </c>
      <c r="N58" s="33" t="s">
        <v>197</v>
      </c>
      <c r="O58" s="33" t="s">
        <v>197</v>
      </c>
      <c r="P58" s="33" t="s">
        <v>197</v>
      </c>
      <c r="Q58" s="33" t="s">
        <v>197</v>
      </c>
      <c r="R58" s="33" t="s">
        <v>197</v>
      </c>
      <c r="S58" s="33" t="s">
        <v>197</v>
      </c>
      <c r="T58" s="33" t="s">
        <v>197</v>
      </c>
      <c r="U58" s="33" t="s">
        <v>197</v>
      </c>
      <c r="V58" s="33" t="s">
        <v>197</v>
      </c>
      <c r="W58" s="33" t="s">
        <v>197</v>
      </c>
      <c r="X58" s="33" t="s">
        <v>197</v>
      </c>
      <c r="Y58" s="33" t="s">
        <v>197</v>
      </c>
      <c r="Z58" s="33" t="s">
        <v>197</v>
      </c>
      <c r="AA58" s="33" t="s">
        <v>197</v>
      </c>
      <c r="AB58" s="33" t="s">
        <v>197</v>
      </c>
      <c r="AC58" s="33" t="s">
        <v>197</v>
      </c>
      <c r="AD58" s="33" t="s">
        <v>197</v>
      </c>
      <c r="AE58" s="33" t="s">
        <v>197</v>
      </c>
    </row>
    <row r="59" spans="1:31" ht="56.25">
      <c r="A59" s="31" t="s">
        <v>265</v>
      </c>
      <c r="B59" s="32" t="s">
        <v>266</v>
      </c>
      <c r="C59" s="33" t="s">
        <v>178</v>
      </c>
      <c r="D59" s="33" t="s">
        <v>197</v>
      </c>
      <c r="E59" s="33" t="s">
        <v>197</v>
      </c>
      <c r="F59" s="33" t="s">
        <v>197</v>
      </c>
      <c r="G59" s="33" t="s">
        <v>197</v>
      </c>
      <c r="H59" s="33" t="s">
        <v>197</v>
      </c>
      <c r="I59" s="33" t="s">
        <v>197</v>
      </c>
      <c r="J59" s="33" t="s">
        <v>197</v>
      </c>
      <c r="K59" s="33" t="s">
        <v>197</v>
      </c>
      <c r="L59" s="33" t="s">
        <v>197</v>
      </c>
      <c r="M59" s="33" t="s">
        <v>197</v>
      </c>
      <c r="N59" s="33" t="s">
        <v>197</v>
      </c>
      <c r="O59" s="33" t="s">
        <v>197</v>
      </c>
      <c r="P59" s="33" t="s">
        <v>197</v>
      </c>
      <c r="Q59" s="33" t="s">
        <v>197</v>
      </c>
      <c r="R59" s="33" t="s">
        <v>197</v>
      </c>
      <c r="S59" s="33" t="s">
        <v>197</v>
      </c>
      <c r="T59" s="33" t="s">
        <v>197</v>
      </c>
      <c r="U59" s="33" t="s">
        <v>197</v>
      </c>
      <c r="V59" s="33" t="s">
        <v>197</v>
      </c>
      <c r="W59" s="33" t="s">
        <v>197</v>
      </c>
      <c r="X59" s="33" t="s">
        <v>197</v>
      </c>
      <c r="Y59" s="33" t="s">
        <v>197</v>
      </c>
      <c r="Z59" s="33" t="s">
        <v>197</v>
      </c>
      <c r="AA59" s="33" t="s">
        <v>197</v>
      </c>
      <c r="AB59" s="33" t="s">
        <v>197</v>
      </c>
      <c r="AC59" s="33" t="s">
        <v>197</v>
      </c>
      <c r="AD59" s="33" t="s">
        <v>197</v>
      </c>
      <c r="AE59" s="33" t="s">
        <v>197</v>
      </c>
    </row>
    <row r="60" spans="1:31" ht="56.25">
      <c r="A60" s="37" t="s">
        <v>267</v>
      </c>
      <c r="B60" s="38" t="s">
        <v>268</v>
      </c>
      <c r="C60" s="39" t="s">
        <v>178</v>
      </c>
      <c r="D60" s="39">
        <f>D61</f>
        <v>0</v>
      </c>
      <c r="E60" s="39" t="s">
        <v>197</v>
      </c>
      <c r="F60" s="39" t="s">
        <v>197</v>
      </c>
      <c r="G60" s="39" t="s">
        <v>197</v>
      </c>
      <c r="H60" s="39" t="s">
        <v>197</v>
      </c>
      <c r="I60" s="39" t="s">
        <v>197</v>
      </c>
      <c r="J60" s="39" t="s">
        <v>197</v>
      </c>
      <c r="K60" s="39" t="s">
        <v>197</v>
      </c>
      <c r="L60" s="39" t="s">
        <v>197</v>
      </c>
      <c r="M60" s="39" t="s">
        <v>197</v>
      </c>
      <c r="N60" s="39" t="s">
        <v>197</v>
      </c>
      <c r="O60" s="39" t="s">
        <v>197</v>
      </c>
      <c r="P60" s="39" t="s">
        <v>197</v>
      </c>
      <c r="Q60" s="39" t="s">
        <v>197</v>
      </c>
      <c r="R60" s="39" t="s">
        <v>197</v>
      </c>
      <c r="S60" s="39" t="s">
        <v>197</v>
      </c>
      <c r="T60" s="39" t="s">
        <v>197</v>
      </c>
      <c r="U60" s="39" t="s">
        <v>197</v>
      </c>
      <c r="V60" s="39" t="s">
        <v>197</v>
      </c>
      <c r="W60" s="39" t="s">
        <v>197</v>
      </c>
      <c r="X60" s="39" t="s">
        <v>197</v>
      </c>
      <c r="Y60" s="39" t="s">
        <v>197</v>
      </c>
      <c r="Z60" s="39" t="s">
        <v>197</v>
      </c>
      <c r="AA60" s="39" t="s">
        <v>197</v>
      </c>
      <c r="AB60" s="39" t="s">
        <v>197</v>
      </c>
      <c r="AC60" s="39" t="s">
        <v>197</v>
      </c>
      <c r="AD60" s="39" t="s">
        <v>197</v>
      </c>
      <c r="AE60" s="39" t="s">
        <v>197</v>
      </c>
    </row>
    <row r="61" spans="1:31" ht="37.5">
      <c r="A61" s="31" t="s">
        <v>269</v>
      </c>
      <c r="B61" s="32" t="s">
        <v>270</v>
      </c>
      <c r="C61" s="33" t="s">
        <v>178</v>
      </c>
      <c r="D61" s="33">
        <f>MIN(D62:D67)</f>
        <v>0</v>
      </c>
      <c r="E61" s="33" t="s">
        <v>197</v>
      </c>
      <c r="F61" s="33" t="s">
        <v>197</v>
      </c>
      <c r="G61" s="33" t="s">
        <v>197</v>
      </c>
      <c r="H61" s="33" t="s">
        <v>823</v>
      </c>
      <c r="I61" s="33" t="s">
        <v>823</v>
      </c>
      <c r="J61" s="33" t="s">
        <v>823</v>
      </c>
      <c r="K61" s="33" t="s">
        <v>197</v>
      </c>
      <c r="L61" s="33" t="s">
        <v>197</v>
      </c>
      <c r="M61" s="33" t="s">
        <v>197</v>
      </c>
      <c r="N61" s="33" t="s">
        <v>197</v>
      </c>
      <c r="O61" s="33" t="s">
        <v>197</v>
      </c>
      <c r="P61" s="33" t="s">
        <v>197</v>
      </c>
      <c r="Q61" s="33" t="s">
        <v>197</v>
      </c>
      <c r="R61" s="33" t="s">
        <v>197</v>
      </c>
      <c r="S61" s="33" t="s">
        <v>197</v>
      </c>
      <c r="T61" s="33" t="s">
        <v>197</v>
      </c>
      <c r="U61" s="33" t="s">
        <v>197</v>
      </c>
      <c r="V61" s="33" t="s">
        <v>197</v>
      </c>
      <c r="W61" s="33" t="s">
        <v>197</v>
      </c>
      <c r="X61" s="33" t="s">
        <v>197</v>
      </c>
      <c r="Y61" s="33" t="s">
        <v>197</v>
      </c>
      <c r="Z61" s="33" t="s">
        <v>197</v>
      </c>
      <c r="AA61" s="33" t="s">
        <v>197</v>
      </c>
      <c r="AB61" s="33" t="s">
        <v>197</v>
      </c>
      <c r="AC61" s="33" t="s">
        <v>197</v>
      </c>
      <c r="AD61" s="33" t="s">
        <v>197</v>
      </c>
      <c r="AE61" s="33" t="s">
        <v>197</v>
      </c>
    </row>
    <row r="62" spans="1:31" ht="300">
      <c r="A62" s="31" t="s">
        <v>269</v>
      </c>
      <c r="B62" s="32" t="s">
        <v>271</v>
      </c>
      <c r="C62" s="44" t="s">
        <v>272</v>
      </c>
      <c r="D62" s="33"/>
      <c r="E62" s="33" t="s">
        <v>197</v>
      </c>
      <c r="F62" s="33" t="s">
        <v>197</v>
      </c>
      <c r="G62" s="33" t="s">
        <v>197</v>
      </c>
      <c r="H62" s="33" t="s">
        <v>823</v>
      </c>
      <c r="I62" s="33" t="s">
        <v>823</v>
      </c>
      <c r="J62" s="33" t="s">
        <v>823</v>
      </c>
      <c r="K62" s="33" t="s">
        <v>1027</v>
      </c>
      <c r="L62" s="33" t="s">
        <v>837</v>
      </c>
      <c r="M62" s="33" t="s">
        <v>823</v>
      </c>
      <c r="N62" s="33" t="s">
        <v>823</v>
      </c>
      <c r="O62" s="33" t="s">
        <v>823</v>
      </c>
      <c r="P62" s="33" t="s">
        <v>1021</v>
      </c>
      <c r="Q62" s="33" t="s">
        <v>823</v>
      </c>
      <c r="R62" s="33" t="s">
        <v>823</v>
      </c>
      <c r="S62" s="33" t="s">
        <v>823</v>
      </c>
      <c r="T62" s="33" t="s">
        <v>823</v>
      </c>
      <c r="U62" s="33" t="s">
        <v>823</v>
      </c>
      <c r="V62" s="33" t="s">
        <v>823</v>
      </c>
      <c r="W62" s="33" t="s">
        <v>823</v>
      </c>
      <c r="X62" s="33" t="s">
        <v>823</v>
      </c>
      <c r="Y62" s="33" t="s">
        <v>823</v>
      </c>
      <c r="Z62" s="33" t="s">
        <v>823</v>
      </c>
      <c r="AA62" s="33" t="s">
        <v>823</v>
      </c>
      <c r="AB62" s="33" t="s">
        <v>823</v>
      </c>
      <c r="AC62" s="33" t="s">
        <v>1028</v>
      </c>
      <c r="AD62" s="33" t="s">
        <v>823</v>
      </c>
      <c r="AE62" s="33" t="s">
        <v>823</v>
      </c>
    </row>
    <row r="63" spans="1:31" ht="300">
      <c r="A63" s="31" t="s">
        <v>269</v>
      </c>
      <c r="B63" s="32" t="s">
        <v>273</v>
      </c>
      <c r="C63" s="44" t="s">
        <v>274</v>
      </c>
      <c r="D63" s="33"/>
      <c r="E63" s="33" t="s">
        <v>197</v>
      </c>
      <c r="F63" s="33" t="s">
        <v>197</v>
      </c>
      <c r="G63" s="33" t="s">
        <v>197</v>
      </c>
      <c r="H63" s="33" t="s">
        <v>823</v>
      </c>
      <c r="I63" s="33" t="s">
        <v>823</v>
      </c>
      <c r="J63" s="33" t="s">
        <v>823</v>
      </c>
      <c r="K63" s="33" t="s">
        <v>1027</v>
      </c>
      <c r="L63" s="33" t="s">
        <v>837</v>
      </c>
      <c r="M63" s="33" t="s">
        <v>823</v>
      </c>
      <c r="N63" s="33" t="s">
        <v>823</v>
      </c>
      <c r="O63" s="33" t="s">
        <v>823</v>
      </c>
      <c r="P63" s="33" t="s">
        <v>823</v>
      </c>
      <c r="Q63" s="33" t="s">
        <v>823</v>
      </c>
      <c r="R63" s="33" t="s">
        <v>823</v>
      </c>
      <c r="S63" s="33" t="s">
        <v>823</v>
      </c>
      <c r="T63" s="33" t="s">
        <v>823</v>
      </c>
      <c r="U63" s="33" t="s">
        <v>823</v>
      </c>
      <c r="V63" s="33" t="s">
        <v>823</v>
      </c>
      <c r="W63" s="33" t="s">
        <v>823</v>
      </c>
      <c r="X63" s="33" t="s">
        <v>823</v>
      </c>
      <c r="Y63" s="33" t="s">
        <v>823</v>
      </c>
      <c r="Z63" s="33" t="s">
        <v>823</v>
      </c>
      <c r="AA63" s="33" t="s">
        <v>823</v>
      </c>
      <c r="AB63" s="33" t="s">
        <v>823</v>
      </c>
      <c r="AC63" s="33" t="s">
        <v>1028</v>
      </c>
      <c r="AD63" s="33" t="s">
        <v>823</v>
      </c>
      <c r="AE63" s="33" t="s">
        <v>823</v>
      </c>
    </row>
    <row r="64" spans="1:31" ht="300">
      <c r="A64" s="31" t="s">
        <v>269</v>
      </c>
      <c r="B64" s="32" t="s">
        <v>275</v>
      </c>
      <c r="C64" s="44" t="s">
        <v>276</v>
      </c>
      <c r="D64" s="33"/>
      <c r="E64" s="33" t="s">
        <v>197</v>
      </c>
      <c r="F64" s="33" t="s">
        <v>197</v>
      </c>
      <c r="G64" s="33" t="s">
        <v>197</v>
      </c>
      <c r="H64" s="33" t="s">
        <v>823</v>
      </c>
      <c r="I64" s="33" t="s">
        <v>823</v>
      </c>
      <c r="J64" s="33" t="s">
        <v>823</v>
      </c>
      <c r="K64" s="33" t="s">
        <v>1027</v>
      </c>
      <c r="L64" s="33" t="s">
        <v>837</v>
      </c>
      <c r="M64" s="33" t="s">
        <v>823</v>
      </c>
      <c r="N64" s="33" t="s">
        <v>823</v>
      </c>
      <c r="O64" s="33" t="s">
        <v>823</v>
      </c>
      <c r="P64" s="33" t="s">
        <v>823</v>
      </c>
      <c r="Q64" s="33" t="s">
        <v>823</v>
      </c>
      <c r="R64" s="33" t="s">
        <v>823</v>
      </c>
      <c r="S64" s="33" t="s">
        <v>823</v>
      </c>
      <c r="T64" s="33" t="s">
        <v>823</v>
      </c>
      <c r="U64" s="33" t="s">
        <v>823</v>
      </c>
      <c r="V64" s="33" t="s">
        <v>823</v>
      </c>
      <c r="W64" s="33" t="s">
        <v>823</v>
      </c>
      <c r="X64" s="33" t="s">
        <v>823</v>
      </c>
      <c r="Y64" s="33" t="s">
        <v>823</v>
      </c>
      <c r="Z64" s="33" t="s">
        <v>823</v>
      </c>
      <c r="AA64" s="33" t="s">
        <v>823</v>
      </c>
      <c r="AB64" s="33" t="s">
        <v>823</v>
      </c>
      <c r="AC64" s="33" t="s">
        <v>1028</v>
      </c>
      <c r="AD64" s="33" t="s">
        <v>823</v>
      </c>
      <c r="AE64" s="33" t="s">
        <v>823</v>
      </c>
    </row>
    <row r="65" spans="1:31" ht="300">
      <c r="A65" s="31" t="s">
        <v>269</v>
      </c>
      <c r="B65" s="32" t="s">
        <v>277</v>
      </c>
      <c r="C65" s="44" t="s">
        <v>278</v>
      </c>
      <c r="D65" s="33"/>
      <c r="E65" s="33" t="s">
        <v>197</v>
      </c>
      <c r="F65" s="33" t="s">
        <v>197</v>
      </c>
      <c r="G65" s="33" t="s">
        <v>197</v>
      </c>
      <c r="H65" s="33" t="s">
        <v>823</v>
      </c>
      <c r="I65" s="33" t="s">
        <v>823</v>
      </c>
      <c r="J65" s="33" t="s">
        <v>823</v>
      </c>
      <c r="K65" s="33" t="s">
        <v>1027</v>
      </c>
      <c r="L65" s="33" t="s">
        <v>837</v>
      </c>
      <c r="M65" s="33" t="s">
        <v>823</v>
      </c>
      <c r="N65" s="33" t="s">
        <v>823</v>
      </c>
      <c r="O65" s="33" t="s">
        <v>823</v>
      </c>
      <c r="P65" s="33" t="s">
        <v>823</v>
      </c>
      <c r="Q65" s="33" t="s">
        <v>823</v>
      </c>
      <c r="R65" s="33" t="s">
        <v>823</v>
      </c>
      <c r="S65" s="33" t="s">
        <v>823</v>
      </c>
      <c r="T65" s="33" t="s">
        <v>823</v>
      </c>
      <c r="U65" s="33" t="s">
        <v>823</v>
      </c>
      <c r="V65" s="33" t="s">
        <v>823</v>
      </c>
      <c r="W65" s="33" t="s">
        <v>823</v>
      </c>
      <c r="X65" s="33" t="s">
        <v>823</v>
      </c>
      <c r="Y65" s="33" t="s">
        <v>823</v>
      </c>
      <c r="Z65" s="33" t="s">
        <v>823</v>
      </c>
      <c r="AA65" s="33" t="s">
        <v>823</v>
      </c>
      <c r="AB65" s="33" t="s">
        <v>823</v>
      </c>
      <c r="AC65" s="33" t="s">
        <v>1028</v>
      </c>
      <c r="AD65" s="33" t="s">
        <v>823</v>
      </c>
      <c r="AE65" s="33" t="s">
        <v>823</v>
      </c>
    </row>
    <row r="66" spans="1:31" ht="300">
      <c r="A66" s="31" t="s">
        <v>269</v>
      </c>
      <c r="B66" s="32" t="s">
        <v>279</v>
      </c>
      <c r="C66" s="44" t="s">
        <v>280</v>
      </c>
      <c r="D66" s="33"/>
      <c r="E66" s="33" t="s">
        <v>197</v>
      </c>
      <c r="F66" s="33" t="s">
        <v>197</v>
      </c>
      <c r="G66" s="33" t="s">
        <v>197</v>
      </c>
      <c r="H66" s="33" t="s">
        <v>823</v>
      </c>
      <c r="I66" s="33" t="s">
        <v>823</v>
      </c>
      <c r="J66" s="33" t="s">
        <v>823</v>
      </c>
      <c r="K66" s="33" t="s">
        <v>1027</v>
      </c>
      <c r="L66" s="33" t="s">
        <v>837</v>
      </c>
      <c r="M66" s="33" t="s">
        <v>823</v>
      </c>
      <c r="N66" s="33" t="s">
        <v>823</v>
      </c>
      <c r="O66" s="33" t="s">
        <v>823</v>
      </c>
      <c r="P66" s="33" t="s">
        <v>823</v>
      </c>
      <c r="Q66" s="33" t="s">
        <v>823</v>
      </c>
      <c r="R66" s="33" t="s">
        <v>823</v>
      </c>
      <c r="S66" s="33" t="s">
        <v>823</v>
      </c>
      <c r="T66" s="33" t="s">
        <v>823</v>
      </c>
      <c r="U66" s="33" t="s">
        <v>823</v>
      </c>
      <c r="V66" s="33" t="s">
        <v>823</v>
      </c>
      <c r="W66" s="33" t="s">
        <v>823</v>
      </c>
      <c r="X66" s="33" t="s">
        <v>823</v>
      </c>
      <c r="Y66" s="33" t="s">
        <v>823</v>
      </c>
      <c r="Z66" s="33" t="s">
        <v>823</v>
      </c>
      <c r="AA66" s="33" t="s">
        <v>823</v>
      </c>
      <c r="AB66" s="33" t="s">
        <v>823</v>
      </c>
      <c r="AC66" s="33" t="s">
        <v>1028</v>
      </c>
      <c r="AD66" s="33" t="s">
        <v>823</v>
      </c>
      <c r="AE66" s="33" t="s">
        <v>823</v>
      </c>
    </row>
    <row r="67" spans="1:31" ht="75.95" customHeight="1">
      <c r="A67" s="31" t="s">
        <v>269</v>
      </c>
      <c r="B67" s="32" t="s">
        <v>281</v>
      </c>
      <c r="C67" s="44" t="s">
        <v>282</v>
      </c>
      <c r="D67" s="33"/>
      <c r="E67" s="33" t="s">
        <v>197</v>
      </c>
      <c r="F67" s="33" t="s">
        <v>197</v>
      </c>
      <c r="G67" s="33" t="s">
        <v>197</v>
      </c>
      <c r="H67" s="33" t="s">
        <v>823</v>
      </c>
      <c r="I67" s="33" t="s">
        <v>823</v>
      </c>
      <c r="J67" s="33" t="s">
        <v>823</v>
      </c>
      <c r="K67" s="33" t="s">
        <v>1027</v>
      </c>
      <c r="L67" s="33" t="s">
        <v>837</v>
      </c>
      <c r="M67" s="33" t="s">
        <v>823</v>
      </c>
      <c r="N67" s="33" t="s">
        <v>823</v>
      </c>
      <c r="O67" s="33" t="s">
        <v>823</v>
      </c>
      <c r="P67" s="33" t="s">
        <v>823</v>
      </c>
      <c r="Q67" s="33" t="s">
        <v>823</v>
      </c>
      <c r="R67" s="33" t="s">
        <v>823</v>
      </c>
      <c r="S67" s="33" t="s">
        <v>823</v>
      </c>
      <c r="T67" s="33" t="s">
        <v>823</v>
      </c>
      <c r="U67" s="33" t="s">
        <v>823</v>
      </c>
      <c r="V67" s="33" t="s">
        <v>823</v>
      </c>
      <c r="W67" s="33" t="s">
        <v>823</v>
      </c>
      <c r="X67" s="33" t="s">
        <v>823</v>
      </c>
      <c r="Y67" s="33" t="s">
        <v>823</v>
      </c>
      <c r="Z67" s="33" t="s">
        <v>823</v>
      </c>
      <c r="AA67" s="33" t="s">
        <v>823</v>
      </c>
      <c r="AB67" s="33" t="s">
        <v>823</v>
      </c>
      <c r="AC67" s="33" t="s">
        <v>1028</v>
      </c>
      <c r="AD67" s="33" t="s">
        <v>823</v>
      </c>
      <c r="AE67" s="33" t="s">
        <v>823</v>
      </c>
    </row>
    <row r="68" spans="1:31" ht="56.25">
      <c r="A68" s="31" t="s">
        <v>283</v>
      </c>
      <c r="B68" s="32" t="s">
        <v>284</v>
      </c>
      <c r="C68" s="33" t="s">
        <v>178</v>
      </c>
      <c r="D68" s="33" t="s">
        <v>197</v>
      </c>
      <c r="E68" s="33" t="s">
        <v>197</v>
      </c>
      <c r="F68" s="33" t="s">
        <v>197</v>
      </c>
      <c r="G68" s="33" t="s">
        <v>197</v>
      </c>
      <c r="H68" s="33" t="s">
        <v>197</v>
      </c>
      <c r="I68" s="33" t="s">
        <v>197</v>
      </c>
      <c r="J68" s="33" t="s">
        <v>197</v>
      </c>
      <c r="K68" s="33" t="s">
        <v>197</v>
      </c>
      <c r="L68" s="33" t="s">
        <v>197</v>
      </c>
      <c r="M68" s="33" t="s">
        <v>197</v>
      </c>
      <c r="N68" s="33" t="s">
        <v>197</v>
      </c>
      <c r="O68" s="33" t="s">
        <v>197</v>
      </c>
      <c r="P68" s="33" t="s">
        <v>197</v>
      </c>
      <c r="Q68" s="33" t="s">
        <v>197</v>
      </c>
      <c r="R68" s="33" t="s">
        <v>197</v>
      </c>
      <c r="S68" s="33" t="s">
        <v>197</v>
      </c>
      <c r="T68" s="33" t="s">
        <v>197</v>
      </c>
      <c r="U68" s="33" t="s">
        <v>197</v>
      </c>
      <c r="V68" s="33" t="s">
        <v>197</v>
      </c>
      <c r="W68" s="33" t="s">
        <v>197</v>
      </c>
      <c r="X68" s="33" t="s">
        <v>197</v>
      </c>
      <c r="Y68" s="33" t="s">
        <v>197</v>
      </c>
      <c r="Z68" s="33" t="s">
        <v>197</v>
      </c>
      <c r="AA68" s="33" t="s">
        <v>197</v>
      </c>
      <c r="AB68" s="33" t="s">
        <v>197</v>
      </c>
      <c r="AC68" s="33" t="s">
        <v>197</v>
      </c>
      <c r="AD68" s="33" t="s">
        <v>197</v>
      </c>
      <c r="AE68" s="33" t="s">
        <v>197</v>
      </c>
    </row>
    <row r="69" spans="1:31" ht="75">
      <c r="A69" s="23" t="s">
        <v>285</v>
      </c>
      <c r="B69" s="24" t="s">
        <v>286</v>
      </c>
      <c r="C69" s="25" t="s">
        <v>178</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row>
    <row r="70" spans="1:31" ht="75">
      <c r="A70" s="37" t="s">
        <v>287</v>
      </c>
      <c r="B70" s="38" t="s">
        <v>288</v>
      </c>
      <c r="C70" s="39" t="s">
        <v>178</v>
      </c>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row>
    <row r="71" spans="1:31" ht="56.25">
      <c r="A71" s="37" t="s">
        <v>289</v>
      </c>
      <c r="B71" s="38" t="s">
        <v>290</v>
      </c>
      <c r="C71" s="39" t="s">
        <v>178</v>
      </c>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row>
    <row r="72" spans="1:31" ht="124.35" customHeight="1">
      <c r="A72" s="31" t="s">
        <v>289</v>
      </c>
      <c r="B72" s="40" t="s">
        <v>291</v>
      </c>
      <c r="C72" s="33" t="s">
        <v>292</v>
      </c>
      <c r="D72" s="33" t="s">
        <v>197</v>
      </c>
      <c r="E72" s="33" t="s">
        <v>197</v>
      </c>
      <c r="F72" s="33" t="s">
        <v>197</v>
      </c>
      <c r="G72" s="33" t="s">
        <v>197</v>
      </c>
      <c r="H72" s="33" t="s">
        <v>823</v>
      </c>
      <c r="I72" s="33" t="s">
        <v>823</v>
      </c>
      <c r="J72" s="33" t="s">
        <v>823</v>
      </c>
      <c r="K72" s="33" t="s">
        <v>197</v>
      </c>
      <c r="L72" s="33" t="s">
        <v>837</v>
      </c>
      <c r="M72" s="33" t="s">
        <v>823</v>
      </c>
      <c r="N72" s="33" t="s">
        <v>823</v>
      </c>
      <c r="O72" s="33" t="s">
        <v>823</v>
      </c>
      <c r="P72" s="33" t="s">
        <v>197</v>
      </c>
      <c r="Q72" s="33" t="s">
        <v>197</v>
      </c>
      <c r="R72" s="33" t="s">
        <v>197</v>
      </c>
      <c r="S72" s="33" t="s">
        <v>197</v>
      </c>
      <c r="T72" s="33" t="s">
        <v>197</v>
      </c>
      <c r="U72" s="33" t="s">
        <v>197</v>
      </c>
      <c r="V72" s="33" t="s">
        <v>197</v>
      </c>
      <c r="W72" s="33" t="s">
        <v>197</v>
      </c>
      <c r="X72" s="33" t="s">
        <v>197</v>
      </c>
      <c r="Y72" s="33" t="s">
        <v>197</v>
      </c>
      <c r="Z72" s="33" t="s">
        <v>197</v>
      </c>
      <c r="AA72" s="33" t="s">
        <v>197</v>
      </c>
      <c r="AB72" s="33" t="s">
        <v>197</v>
      </c>
      <c r="AC72" s="33" t="s">
        <v>1029</v>
      </c>
      <c r="AD72" s="33" t="s">
        <v>197</v>
      </c>
      <c r="AE72" s="33" t="s">
        <v>197</v>
      </c>
    </row>
    <row r="73" spans="1:31" ht="99.75" customHeight="1">
      <c r="A73" s="461" t="s">
        <v>289</v>
      </c>
      <c r="B73" s="462" t="s">
        <v>1030</v>
      </c>
      <c r="C73" s="417" t="s">
        <v>1031</v>
      </c>
      <c r="D73" s="417" t="s">
        <v>1032</v>
      </c>
      <c r="E73" s="417" t="s">
        <v>197</v>
      </c>
      <c r="F73" s="417" t="s">
        <v>197</v>
      </c>
      <c r="G73" s="417" t="s">
        <v>197</v>
      </c>
      <c r="H73" s="417" t="s">
        <v>823</v>
      </c>
      <c r="I73" s="417" t="s">
        <v>823</v>
      </c>
      <c r="J73" s="417" t="s">
        <v>823</v>
      </c>
      <c r="K73" s="417" t="s">
        <v>197</v>
      </c>
      <c r="L73" s="417" t="s">
        <v>837</v>
      </c>
      <c r="M73" s="417" t="s">
        <v>823</v>
      </c>
      <c r="N73" s="417" t="s">
        <v>823</v>
      </c>
      <c r="O73" s="417" t="s">
        <v>823</v>
      </c>
      <c r="P73" s="33"/>
      <c r="Q73" s="33"/>
      <c r="R73" s="280"/>
      <c r="S73" s="463">
        <v>2</v>
      </c>
      <c r="T73" s="33"/>
      <c r="U73" s="33"/>
      <c r="V73" s="33"/>
      <c r="W73" s="33"/>
      <c r="X73" s="33"/>
      <c r="Y73" s="33"/>
      <c r="Z73" s="33"/>
      <c r="AA73" s="33"/>
      <c r="AB73" s="33"/>
      <c r="AC73" s="417" t="s">
        <v>1033</v>
      </c>
      <c r="AD73" s="417" t="s">
        <v>837</v>
      </c>
      <c r="AE73" s="417" t="s">
        <v>823</v>
      </c>
    </row>
    <row r="74" spans="1:31" ht="31.15" customHeight="1">
      <c r="A74" s="461"/>
      <c r="B74" s="462"/>
      <c r="C74" s="417"/>
      <c r="D74" s="417"/>
      <c r="E74" s="417"/>
      <c r="F74" s="417"/>
      <c r="G74" s="417"/>
      <c r="H74" s="417"/>
      <c r="I74" s="417"/>
      <c r="J74" s="417"/>
      <c r="K74" s="417"/>
      <c r="L74" s="417"/>
      <c r="M74" s="417"/>
      <c r="N74" s="417"/>
      <c r="O74" s="417"/>
      <c r="P74" s="136" t="s">
        <v>1034</v>
      </c>
      <c r="Q74" s="76">
        <v>260</v>
      </c>
      <c r="R74" s="277">
        <v>43817.791666666701</v>
      </c>
      <c r="S74" s="463"/>
      <c r="T74" s="33"/>
      <c r="U74" s="33">
        <v>450</v>
      </c>
      <c r="V74" s="33">
        <v>450</v>
      </c>
      <c r="W74" s="33">
        <v>250</v>
      </c>
      <c r="X74" s="33">
        <v>250</v>
      </c>
      <c r="Y74" s="33"/>
      <c r="Z74" s="33"/>
      <c r="AA74" s="33">
        <v>330</v>
      </c>
      <c r="AB74" s="33">
        <v>330</v>
      </c>
      <c r="AC74" s="417"/>
      <c r="AD74" s="417"/>
      <c r="AE74" s="417"/>
    </row>
    <row r="75" spans="1:31" ht="18.75">
      <c r="A75" s="461"/>
      <c r="B75" s="462"/>
      <c r="C75" s="417"/>
      <c r="D75" s="417"/>
      <c r="E75" s="417"/>
      <c r="F75" s="417"/>
      <c r="G75" s="417"/>
      <c r="H75" s="417"/>
      <c r="I75" s="417"/>
      <c r="J75" s="417"/>
      <c r="K75" s="417"/>
      <c r="L75" s="417"/>
      <c r="M75" s="417"/>
      <c r="N75" s="417"/>
      <c r="O75" s="417"/>
      <c r="P75" s="136" t="s">
        <v>1035</v>
      </c>
      <c r="Q75" s="76">
        <v>10.6</v>
      </c>
      <c r="R75" s="277">
        <v>43635.583333333299</v>
      </c>
      <c r="S75" s="463"/>
      <c r="T75" s="278">
        <v>8.0386127999999992</v>
      </c>
      <c r="U75" s="33">
        <v>32</v>
      </c>
      <c r="V75" s="33">
        <v>50</v>
      </c>
      <c r="W75" s="33">
        <v>16</v>
      </c>
      <c r="X75" s="33">
        <v>25</v>
      </c>
      <c r="Y75" s="33" t="s">
        <v>823</v>
      </c>
      <c r="Z75" s="33" t="s">
        <v>823</v>
      </c>
      <c r="AA75" s="33">
        <v>110</v>
      </c>
      <c r="AB75" s="33">
        <v>110</v>
      </c>
      <c r="AC75" s="417"/>
      <c r="AD75" s="417"/>
      <c r="AE75" s="417"/>
    </row>
    <row r="76" spans="1:31" ht="18.75">
      <c r="A76" s="461"/>
      <c r="B76" s="462"/>
      <c r="C76" s="417"/>
      <c r="D76" s="417"/>
      <c r="E76" s="417"/>
      <c r="F76" s="417"/>
      <c r="G76" s="417"/>
      <c r="H76" s="417"/>
      <c r="I76" s="417"/>
      <c r="J76" s="417"/>
      <c r="K76" s="417"/>
      <c r="L76" s="417"/>
      <c r="M76" s="417"/>
      <c r="N76" s="417"/>
      <c r="O76" s="417"/>
      <c r="P76" s="136" t="s">
        <v>1036</v>
      </c>
      <c r="Q76" s="76">
        <v>7.69</v>
      </c>
      <c r="R76" s="277">
        <v>43635.583333333299</v>
      </c>
      <c r="S76" s="463"/>
      <c r="T76" s="278">
        <v>1.4477616</v>
      </c>
      <c r="U76" s="33">
        <v>32</v>
      </c>
      <c r="V76" s="33">
        <v>50</v>
      </c>
      <c r="W76" s="33">
        <v>16</v>
      </c>
      <c r="X76" s="33">
        <v>25</v>
      </c>
      <c r="Y76" s="33" t="s">
        <v>823</v>
      </c>
      <c r="Z76" s="33" t="s">
        <v>823</v>
      </c>
      <c r="AA76" s="33">
        <v>110</v>
      </c>
      <c r="AB76" s="33">
        <v>110</v>
      </c>
      <c r="AC76" s="417"/>
      <c r="AD76" s="417"/>
      <c r="AE76" s="417"/>
    </row>
    <row r="77" spans="1:31" ht="18.75">
      <c r="A77" s="461"/>
      <c r="B77" s="462"/>
      <c r="C77" s="417"/>
      <c r="D77" s="417"/>
      <c r="E77" s="417"/>
      <c r="F77" s="417"/>
      <c r="G77" s="417"/>
      <c r="H77" s="417"/>
      <c r="I77" s="417"/>
      <c r="J77" s="417"/>
      <c r="K77" s="417"/>
      <c r="L77" s="417"/>
      <c r="M77" s="417"/>
      <c r="N77" s="417"/>
      <c r="O77" s="417"/>
      <c r="P77" s="136" t="s">
        <v>1037</v>
      </c>
      <c r="Q77" s="76">
        <v>11.8</v>
      </c>
      <c r="R77" s="277">
        <v>43635.583333333299</v>
      </c>
      <c r="S77" s="463"/>
      <c r="T77" s="278">
        <v>4.807728</v>
      </c>
      <c r="U77" s="33">
        <v>32</v>
      </c>
      <c r="V77" s="33">
        <v>32</v>
      </c>
      <c r="W77" s="33">
        <v>16</v>
      </c>
      <c r="X77" s="33">
        <v>16</v>
      </c>
      <c r="Y77" s="33">
        <v>10</v>
      </c>
      <c r="Z77" s="33">
        <v>10</v>
      </c>
      <c r="AA77" s="33">
        <v>110</v>
      </c>
      <c r="AB77" s="33">
        <v>110</v>
      </c>
      <c r="AC77" s="417"/>
      <c r="AD77" s="417"/>
      <c r="AE77" s="417"/>
    </row>
    <row r="78" spans="1:31" ht="18.75">
      <c r="A78" s="461"/>
      <c r="B78" s="462"/>
      <c r="C78" s="417"/>
      <c r="D78" s="417"/>
      <c r="E78" s="417"/>
      <c r="F78" s="417"/>
      <c r="G78" s="417"/>
      <c r="H78" s="417"/>
      <c r="I78" s="417"/>
      <c r="J78" s="417"/>
      <c r="K78" s="417"/>
      <c r="L78" s="417"/>
      <c r="M78" s="417"/>
      <c r="N78" s="417"/>
      <c r="O78" s="417"/>
      <c r="P78" s="136" t="s">
        <v>1038</v>
      </c>
      <c r="Q78" s="76">
        <v>24</v>
      </c>
      <c r="R78" s="277">
        <v>43635.583333333299</v>
      </c>
      <c r="S78" s="463"/>
      <c r="T78" s="278">
        <v>6.9877728000000001</v>
      </c>
      <c r="U78" s="33">
        <v>50</v>
      </c>
      <c r="V78" s="33">
        <v>80</v>
      </c>
      <c r="W78" s="33">
        <v>25</v>
      </c>
      <c r="X78" s="33">
        <v>40</v>
      </c>
      <c r="Y78" s="33">
        <v>20</v>
      </c>
      <c r="Z78" s="33">
        <v>20</v>
      </c>
      <c r="AA78" s="33">
        <v>110</v>
      </c>
      <c r="AB78" s="33">
        <v>110</v>
      </c>
      <c r="AC78" s="417"/>
      <c r="AD78" s="417"/>
      <c r="AE78" s="417"/>
    </row>
    <row r="79" spans="1:31" ht="18.75">
      <c r="A79" s="461"/>
      <c r="B79" s="462"/>
      <c r="C79" s="417"/>
      <c r="D79" s="417"/>
      <c r="E79" s="417"/>
      <c r="F79" s="417"/>
      <c r="G79" s="417"/>
      <c r="H79" s="417"/>
      <c r="I79" s="417"/>
      <c r="J79" s="417"/>
      <c r="K79" s="417"/>
      <c r="L79" s="417"/>
      <c r="M79" s="417"/>
      <c r="N79" s="417"/>
      <c r="O79" s="417"/>
      <c r="P79" s="136" t="s">
        <v>1039</v>
      </c>
      <c r="Q79" s="76">
        <v>14.35</v>
      </c>
      <c r="R79" s="277">
        <v>43635.583333333299</v>
      </c>
      <c r="S79" s="463"/>
      <c r="T79" s="278">
        <v>4.6324655999999997</v>
      </c>
      <c r="U79" s="33">
        <v>32</v>
      </c>
      <c r="V79" s="33">
        <v>32</v>
      </c>
      <c r="W79" s="33">
        <v>16</v>
      </c>
      <c r="X79" s="33">
        <v>16</v>
      </c>
      <c r="Y79" s="33">
        <v>20</v>
      </c>
      <c r="Z79" s="33">
        <v>20</v>
      </c>
      <c r="AA79" s="33">
        <v>110</v>
      </c>
      <c r="AB79" s="33">
        <v>110</v>
      </c>
      <c r="AC79" s="417"/>
      <c r="AD79" s="417"/>
      <c r="AE79" s="417"/>
    </row>
    <row r="80" spans="1:31" ht="31.5">
      <c r="A80" s="461"/>
      <c r="B80" s="462"/>
      <c r="C80" s="417"/>
      <c r="D80" s="417"/>
      <c r="E80" s="417"/>
      <c r="F80" s="417"/>
      <c r="G80" s="417"/>
      <c r="H80" s="417"/>
      <c r="I80" s="417"/>
      <c r="J80" s="417"/>
      <c r="K80" s="417"/>
      <c r="L80" s="417"/>
      <c r="M80" s="417"/>
      <c r="N80" s="417"/>
      <c r="O80" s="417"/>
      <c r="P80" s="136" t="s">
        <v>1040</v>
      </c>
      <c r="Q80" s="76">
        <v>14.62</v>
      </c>
      <c r="R80" s="277">
        <v>43817.833333333299</v>
      </c>
      <c r="S80" s="463"/>
      <c r="T80" s="278">
        <v>4.8172752000000001</v>
      </c>
      <c r="U80" s="33">
        <v>26</v>
      </c>
      <c r="V80" s="282">
        <v>32</v>
      </c>
      <c r="W80" s="33">
        <v>10</v>
      </c>
      <c r="X80" s="282">
        <v>16</v>
      </c>
      <c r="Y80" s="33" t="s">
        <v>823</v>
      </c>
      <c r="Z80" s="33" t="s">
        <v>823</v>
      </c>
      <c r="AA80" s="33">
        <v>110</v>
      </c>
      <c r="AB80" s="33">
        <v>110</v>
      </c>
      <c r="AC80" s="417"/>
      <c r="AD80" s="417"/>
      <c r="AE80" s="417"/>
    </row>
    <row r="81" spans="1:31" ht="18.75">
      <c r="A81" s="461"/>
      <c r="B81" s="462"/>
      <c r="C81" s="417"/>
      <c r="D81" s="417"/>
      <c r="E81" s="417"/>
      <c r="F81" s="417"/>
      <c r="G81" s="417"/>
      <c r="H81" s="417"/>
      <c r="I81" s="417"/>
      <c r="J81" s="417"/>
      <c r="K81" s="417"/>
      <c r="L81" s="417"/>
      <c r="M81" s="417"/>
      <c r="N81" s="417"/>
      <c r="O81" s="417"/>
      <c r="P81" s="136" t="s">
        <v>1041</v>
      </c>
      <c r="Q81" s="76">
        <v>6.55</v>
      </c>
      <c r="R81" s="277">
        <v>43817.833333333299</v>
      </c>
      <c r="S81" s="463"/>
      <c r="T81" s="278">
        <v>1.1438063999999999</v>
      </c>
      <c r="U81" s="33">
        <v>20</v>
      </c>
      <c r="V81" s="33">
        <v>20</v>
      </c>
      <c r="W81" s="33">
        <v>10</v>
      </c>
      <c r="X81" s="33">
        <v>10</v>
      </c>
      <c r="Y81" s="33" t="s">
        <v>823</v>
      </c>
      <c r="Z81" s="33" t="s">
        <v>823</v>
      </c>
      <c r="AA81" s="33">
        <v>110</v>
      </c>
      <c r="AB81" s="33">
        <v>110</v>
      </c>
      <c r="AC81" s="417"/>
      <c r="AD81" s="417"/>
      <c r="AE81" s="417"/>
    </row>
    <row r="82" spans="1:31" ht="18.75">
      <c r="A82" s="461"/>
      <c r="B82" s="462"/>
      <c r="C82" s="417"/>
      <c r="D82" s="417"/>
      <c r="E82" s="417"/>
      <c r="F82" s="417"/>
      <c r="G82" s="417"/>
      <c r="H82" s="417"/>
      <c r="I82" s="417"/>
      <c r="J82" s="417"/>
      <c r="K82" s="417"/>
      <c r="L82" s="417"/>
      <c r="M82" s="417"/>
      <c r="N82" s="417"/>
      <c r="O82" s="417"/>
      <c r="P82" s="136" t="s">
        <v>1019</v>
      </c>
      <c r="Q82" s="76">
        <v>5.28</v>
      </c>
      <c r="R82" s="277">
        <v>43817.833333333299</v>
      </c>
      <c r="S82" s="463"/>
      <c r="T82" s="278">
        <v>9.1679967999999992</v>
      </c>
      <c r="U82" s="33">
        <v>20</v>
      </c>
      <c r="V82" s="282">
        <v>32</v>
      </c>
      <c r="W82" s="33">
        <v>10</v>
      </c>
      <c r="X82" s="282">
        <v>16</v>
      </c>
      <c r="Y82" s="33" t="s">
        <v>823</v>
      </c>
      <c r="Z82" s="33" t="s">
        <v>823</v>
      </c>
      <c r="AA82" s="33">
        <v>110</v>
      </c>
      <c r="AB82" s="33">
        <v>110</v>
      </c>
      <c r="AC82" s="417"/>
      <c r="AD82" s="417"/>
      <c r="AE82" s="417"/>
    </row>
    <row r="83" spans="1:31" ht="18.75">
      <c r="A83" s="461"/>
      <c r="B83" s="462"/>
      <c r="C83" s="417"/>
      <c r="D83" s="417"/>
      <c r="E83" s="417"/>
      <c r="F83" s="417"/>
      <c r="G83" s="417"/>
      <c r="H83" s="417"/>
      <c r="I83" s="417"/>
      <c r="J83" s="417"/>
      <c r="K83" s="417"/>
      <c r="L83" s="417"/>
      <c r="M83" s="417"/>
      <c r="N83" s="417"/>
      <c r="O83" s="417"/>
      <c r="P83" s="136" t="s">
        <v>1042</v>
      </c>
      <c r="Q83" s="76">
        <v>9.6199999999999992</v>
      </c>
      <c r="R83" s="277">
        <v>43635.583333333299</v>
      </c>
      <c r="S83" s="463"/>
      <c r="T83" s="278">
        <v>3.8520143999999998</v>
      </c>
      <c r="U83" s="33">
        <v>20</v>
      </c>
      <c r="V83" s="33">
        <v>20</v>
      </c>
      <c r="W83" s="33">
        <v>10</v>
      </c>
      <c r="X83" s="33">
        <v>10</v>
      </c>
      <c r="Y83" s="33" t="s">
        <v>823</v>
      </c>
      <c r="Z83" s="33" t="s">
        <v>823</v>
      </c>
      <c r="AA83" s="33">
        <v>110</v>
      </c>
      <c r="AB83" s="33">
        <v>110</v>
      </c>
      <c r="AC83" s="417"/>
      <c r="AD83" s="417"/>
      <c r="AE83" s="417"/>
    </row>
    <row r="84" spans="1:31" ht="18.75">
      <c r="A84" s="461"/>
      <c r="B84" s="462"/>
      <c r="C84" s="417"/>
      <c r="D84" s="417"/>
      <c r="E84" s="417"/>
      <c r="F84" s="417"/>
      <c r="G84" s="417"/>
      <c r="H84" s="417"/>
      <c r="I84" s="417"/>
      <c r="J84" s="417"/>
      <c r="K84" s="417"/>
      <c r="L84" s="417"/>
      <c r="M84" s="417"/>
      <c r="N84" s="417"/>
      <c r="O84" s="417"/>
      <c r="P84" s="136" t="s">
        <v>1043</v>
      </c>
      <c r="Q84" s="76">
        <v>21.55</v>
      </c>
      <c r="R84" s="277">
        <v>43635.583333333299</v>
      </c>
      <c r="S84" s="463"/>
      <c r="T84" s="278">
        <v>9.4312719999999999</v>
      </c>
      <c r="U84" s="33">
        <v>50</v>
      </c>
      <c r="V84" s="33">
        <v>50</v>
      </c>
      <c r="W84" s="33">
        <v>25</v>
      </c>
      <c r="X84" s="33">
        <v>25</v>
      </c>
      <c r="Y84" s="33">
        <v>10</v>
      </c>
      <c r="Z84" s="33">
        <v>10</v>
      </c>
      <c r="AA84" s="33">
        <v>110</v>
      </c>
      <c r="AB84" s="33">
        <v>110</v>
      </c>
      <c r="AC84" s="417"/>
      <c r="AD84" s="417"/>
      <c r="AE84" s="417"/>
    </row>
    <row r="85" spans="1:31" ht="18.75">
      <c r="A85" s="461"/>
      <c r="B85" s="462"/>
      <c r="C85" s="417"/>
      <c r="D85" s="417"/>
      <c r="E85" s="417"/>
      <c r="F85" s="417"/>
      <c r="G85" s="417"/>
      <c r="H85" s="417"/>
      <c r="I85" s="417"/>
      <c r="J85" s="417"/>
      <c r="K85" s="417"/>
      <c r="L85" s="417"/>
      <c r="M85" s="417"/>
      <c r="N85" s="417"/>
      <c r="O85" s="417"/>
      <c r="P85" s="136" t="s">
        <v>1044</v>
      </c>
      <c r="Q85" s="76">
        <v>3.86</v>
      </c>
      <c r="R85" s="277">
        <v>43635.583333333299</v>
      </c>
      <c r="S85" s="463"/>
      <c r="T85" s="278">
        <v>5.9309488000000004</v>
      </c>
      <c r="U85" s="33">
        <v>16.3</v>
      </c>
      <c r="V85" s="33">
        <v>16.3</v>
      </c>
      <c r="W85" s="33">
        <v>6.3</v>
      </c>
      <c r="X85" s="33">
        <v>6.3</v>
      </c>
      <c r="Y85" s="33">
        <v>0</v>
      </c>
      <c r="Z85" s="33">
        <v>0</v>
      </c>
      <c r="AA85" s="33">
        <v>110</v>
      </c>
      <c r="AB85" s="33">
        <v>110</v>
      </c>
      <c r="AC85" s="417"/>
      <c r="AD85" s="417"/>
      <c r="AE85" s="417"/>
    </row>
    <row r="86" spans="1:31" ht="93.75">
      <c r="A86" s="31" t="s">
        <v>289</v>
      </c>
      <c r="B86" s="40" t="s">
        <v>303</v>
      </c>
      <c r="C86" s="33" t="s">
        <v>304</v>
      </c>
      <c r="D86" s="33">
        <v>1966</v>
      </c>
      <c r="E86" s="33" t="s">
        <v>197</v>
      </c>
      <c r="F86" s="33" t="s">
        <v>197</v>
      </c>
      <c r="G86" s="33" t="s">
        <v>197</v>
      </c>
      <c r="H86" s="33" t="s">
        <v>823</v>
      </c>
      <c r="I86" s="33" t="s">
        <v>823</v>
      </c>
      <c r="J86" s="33" t="s">
        <v>823</v>
      </c>
      <c r="K86" s="33" t="s">
        <v>197</v>
      </c>
      <c r="L86" s="33" t="s">
        <v>837</v>
      </c>
      <c r="M86" s="33" t="s">
        <v>823</v>
      </c>
      <c r="N86" s="33" t="s">
        <v>823</v>
      </c>
      <c r="O86" s="33" t="s">
        <v>823</v>
      </c>
      <c r="P86" s="283" t="s">
        <v>1045</v>
      </c>
      <c r="Q86" s="279"/>
      <c r="R86" s="279"/>
      <c r="S86" s="281">
        <v>2</v>
      </c>
      <c r="T86" s="33"/>
      <c r="U86" s="33">
        <v>156.30000000000001</v>
      </c>
      <c r="V86" s="33">
        <v>156.30000000000001</v>
      </c>
      <c r="W86" s="33">
        <v>31.3</v>
      </c>
      <c r="X86" s="33">
        <v>31.3</v>
      </c>
      <c r="Y86" s="33">
        <v>0</v>
      </c>
      <c r="Z86" s="33">
        <f>Y86+25</f>
        <v>25</v>
      </c>
      <c r="AA86" s="33">
        <v>220</v>
      </c>
      <c r="AB86" s="33">
        <v>220</v>
      </c>
      <c r="AC86" s="33" t="s">
        <v>1046</v>
      </c>
      <c r="AD86" s="33" t="s">
        <v>837</v>
      </c>
      <c r="AE86" s="33" t="s">
        <v>823</v>
      </c>
    </row>
    <row r="87" spans="1:31" ht="78" customHeight="1">
      <c r="A87" s="461" t="s">
        <v>289</v>
      </c>
      <c r="B87" s="462" t="s">
        <v>305</v>
      </c>
      <c r="C87" s="417" t="s">
        <v>306</v>
      </c>
      <c r="D87" s="417" t="s">
        <v>197</v>
      </c>
      <c r="E87" s="417" t="s">
        <v>197</v>
      </c>
      <c r="F87" s="417" t="s">
        <v>197</v>
      </c>
      <c r="G87" s="417" t="s">
        <v>197</v>
      </c>
      <c r="H87" s="417" t="s">
        <v>823</v>
      </c>
      <c r="I87" s="417" t="s">
        <v>823</v>
      </c>
      <c r="J87" s="417" t="s">
        <v>823</v>
      </c>
      <c r="K87" s="417" t="s">
        <v>823</v>
      </c>
      <c r="L87" s="417" t="s">
        <v>837</v>
      </c>
      <c r="M87" s="417" t="s">
        <v>823</v>
      </c>
      <c r="N87" s="417" t="s">
        <v>823</v>
      </c>
      <c r="O87" s="417" t="s">
        <v>823</v>
      </c>
      <c r="P87" s="284" t="s">
        <v>1047</v>
      </c>
      <c r="Q87" s="33" t="s">
        <v>197</v>
      </c>
      <c r="R87" s="33" t="s">
        <v>197</v>
      </c>
      <c r="S87" s="33" t="s">
        <v>197</v>
      </c>
      <c r="T87" s="33" t="s">
        <v>197</v>
      </c>
      <c r="U87" s="33" t="s">
        <v>197</v>
      </c>
      <c r="V87" s="33" t="s">
        <v>197</v>
      </c>
      <c r="W87" s="33" t="s">
        <v>197</v>
      </c>
      <c r="X87" s="33" t="s">
        <v>197</v>
      </c>
      <c r="Y87" s="33" t="s">
        <v>197</v>
      </c>
      <c r="Z87" s="33" t="s">
        <v>197</v>
      </c>
      <c r="AA87" s="33">
        <v>220</v>
      </c>
      <c r="AB87" s="33">
        <v>220</v>
      </c>
      <c r="AC87" s="417" t="s">
        <v>1048</v>
      </c>
      <c r="AD87" s="417" t="s">
        <v>837</v>
      </c>
      <c r="AE87" s="417" t="s">
        <v>823</v>
      </c>
    </row>
    <row r="88" spans="1:31" ht="18.75">
      <c r="A88" s="461"/>
      <c r="B88" s="462"/>
      <c r="C88" s="417"/>
      <c r="D88" s="417"/>
      <c r="E88" s="417"/>
      <c r="F88" s="417"/>
      <c r="G88" s="417"/>
      <c r="H88" s="417"/>
      <c r="I88" s="417"/>
      <c r="J88" s="417"/>
      <c r="K88" s="417"/>
      <c r="L88" s="417"/>
      <c r="M88" s="417"/>
      <c r="N88" s="417"/>
      <c r="O88" s="417"/>
      <c r="P88" s="284" t="s">
        <v>1049</v>
      </c>
      <c r="Q88" s="33"/>
      <c r="R88" s="33"/>
      <c r="S88" s="281">
        <v>2</v>
      </c>
      <c r="T88" s="33"/>
      <c r="U88" s="33">
        <v>840</v>
      </c>
      <c r="V88" s="33">
        <v>840</v>
      </c>
      <c r="W88" s="33">
        <v>600</v>
      </c>
      <c r="X88" s="33">
        <v>600</v>
      </c>
      <c r="Y88" s="33">
        <v>45</v>
      </c>
      <c r="Z88" s="33">
        <v>45</v>
      </c>
      <c r="AA88" s="33">
        <v>330</v>
      </c>
      <c r="AB88" s="33">
        <v>330</v>
      </c>
      <c r="AC88" s="417"/>
      <c r="AD88" s="417"/>
      <c r="AE88" s="417"/>
    </row>
    <row r="89" spans="1:31" ht="27" customHeight="1">
      <c r="A89" s="461"/>
      <c r="B89" s="462"/>
      <c r="C89" s="417"/>
      <c r="D89" s="417"/>
      <c r="E89" s="417"/>
      <c r="F89" s="417"/>
      <c r="G89" s="417"/>
      <c r="H89" s="417"/>
      <c r="I89" s="417"/>
      <c r="J89" s="417"/>
      <c r="K89" s="417"/>
      <c r="L89" s="417"/>
      <c r="M89" s="417"/>
      <c r="N89" s="417"/>
      <c r="O89" s="417"/>
      <c r="P89" s="284" t="s">
        <v>1050</v>
      </c>
      <c r="Q89" s="33" t="s">
        <v>197</v>
      </c>
      <c r="R89" s="33" t="s">
        <v>197</v>
      </c>
      <c r="S89" s="33" t="s">
        <v>197</v>
      </c>
      <c r="T89" s="33" t="s">
        <v>197</v>
      </c>
      <c r="U89" s="33">
        <v>160</v>
      </c>
      <c r="V89" s="33">
        <v>160</v>
      </c>
      <c r="W89" s="33">
        <v>120</v>
      </c>
      <c r="X89" s="33">
        <v>120</v>
      </c>
      <c r="Y89" s="33" t="s">
        <v>197</v>
      </c>
      <c r="Z89" s="33" t="s">
        <v>197</v>
      </c>
      <c r="AA89" s="33">
        <v>220</v>
      </c>
      <c r="AB89" s="33">
        <v>220</v>
      </c>
      <c r="AC89" s="417"/>
      <c r="AD89" s="417"/>
      <c r="AE89" s="417"/>
    </row>
    <row r="90" spans="1:31" ht="75" customHeight="1">
      <c r="A90" s="461" t="s">
        <v>289</v>
      </c>
      <c r="B90" s="462" t="s">
        <v>307</v>
      </c>
      <c r="C90" s="417" t="s">
        <v>308</v>
      </c>
      <c r="D90" s="417" t="s">
        <v>197</v>
      </c>
      <c r="E90" s="417" t="s">
        <v>197</v>
      </c>
      <c r="F90" s="417" t="s">
        <v>197</v>
      </c>
      <c r="G90" s="417" t="s">
        <v>197</v>
      </c>
      <c r="H90" s="417" t="s">
        <v>823</v>
      </c>
      <c r="I90" s="417" t="s">
        <v>823</v>
      </c>
      <c r="J90" s="417" t="s">
        <v>823</v>
      </c>
      <c r="K90" s="417" t="s">
        <v>823</v>
      </c>
      <c r="L90" s="417" t="s">
        <v>837</v>
      </c>
      <c r="M90" s="417" t="s">
        <v>823</v>
      </c>
      <c r="N90" s="417" t="s">
        <v>823</v>
      </c>
      <c r="O90" s="417" t="s">
        <v>823</v>
      </c>
      <c r="P90" s="284" t="s">
        <v>1049</v>
      </c>
      <c r="Q90" s="275" t="s">
        <v>197</v>
      </c>
      <c r="R90" s="275" t="s">
        <v>197</v>
      </c>
      <c r="S90" s="463">
        <v>2</v>
      </c>
      <c r="T90" s="279" t="s">
        <v>197</v>
      </c>
      <c r="U90" s="33">
        <v>840</v>
      </c>
      <c r="V90" s="33">
        <v>840</v>
      </c>
      <c r="W90" s="33">
        <v>600</v>
      </c>
      <c r="X90" s="33">
        <v>600</v>
      </c>
      <c r="Y90" s="33">
        <v>45</v>
      </c>
      <c r="Z90" s="33">
        <v>45</v>
      </c>
      <c r="AA90" s="33">
        <v>330</v>
      </c>
      <c r="AB90" s="33">
        <v>330</v>
      </c>
      <c r="AC90" s="417" t="s">
        <v>1051</v>
      </c>
      <c r="AD90" s="417" t="s">
        <v>837</v>
      </c>
      <c r="AE90" s="417" t="s">
        <v>823</v>
      </c>
    </row>
    <row r="91" spans="1:31" ht="18.75">
      <c r="A91" s="461"/>
      <c r="B91" s="462"/>
      <c r="C91" s="417"/>
      <c r="D91" s="417"/>
      <c r="E91" s="417"/>
      <c r="F91" s="417"/>
      <c r="G91" s="417"/>
      <c r="H91" s="417"/>
      <c r="I91" s="417"/>
      <c r="J91" s="417"/>
      <c r="K91" s="417"/>
      <c r="L91" s="417"/>
      <c r="M91" s="417"/>
      <c r="N91" s="417"/>
      <c r="O91" s="417"/>
      <c r="P91" s="284" t="s">
        <v>1052</v>
      </c>
      <c r="Q91" s="275" t="s">
        <v>197</v>
      </c>
      <c r="R91" s="275" t="s">
        <v>197</v>
      </c>
      <c r="S91" s="463"/>
      <c r="T91" s="279" t="s">
        <v>197</v>
      </c>
      <c r="U91" s="33">
        <v>250</v>
      </c>
      <c r="V91" s="33">
        <v>250</v>
      </c>
      <c r="W91" s="33">
        <v>125</v>
      </c>
      <c r="X91" s="33">
        <v>125</v>
      </c>
      <c r="Y91" s="33">
        <v>55.2</v>
      </c>
      <c r="Z91" s="33">
        <v>55.2</v>
      </c>
      <c r="AA91" s="33">
        <v>330</v>
      </c>
      <c r="AB91" s="33">
        <v>330</v>
      </c>
      <c r="AC91" s="417"/>
      <c r="AD91" s="417"/>
      <c r="AE91" s="417"/>
    </row>
    <row r="92" spans="1:31" ht="18.75">
      <c r="A92" s="461"/>
      <c r="B92" s="462"/>
      <c r="C92" s="417"/>
      <c r="D92" s="417"/>
      <c r="E92" s="417"/>
      <c r="F92" s="417"/>
      <c r="G92" s="417"/>
      <c r="H92" s="417"/>
      <c r="I92" s="417"/>
      <c r="J92" s="417"/>
      <c r="K92" s="417"/>
      <c r="L92" s="417"/>
      <c r="M92" s="417"/>
      <c r="N92" s="417"/>
      <c r="O92" s="417"/>
      <c r="P92" s="284" t="s">
        <v>1034</v>
      </c>
      <c r="Q92" s="275" t="s">
        <v>197</v>
      </c>
      <c r="R92" s="275" t="s">
        <v>197</v>
      </c>
      <c r="S92" s="463"/>
      <c r="T92" s="279" t="s">
        <v>197</v>
      </c>
      <c r="U92" s="33">
        <v>450</v>
      </c>
      <c r="V92" s="33">
        <v>450</v>
      </c>
      <c r="W92" s="33">
        <v>250</v>
      </c>
      <c r="X92" s="33">
        <v>250</v>
      </c>
      <c r="Y92" s="33"/>
      <c r="Z92" s="33"/>
      <c r="AA92" s="33">
        <v>330</v>
      </c>
      <c r="AB92" s="33">
        <v>330</v>
      </c>
      <c r="AC92" s="417"/>
      <c r="AD92" s="417"/>
      <c r="AE92" s="417"/>
    </row>
    <row r="93" spans="1:31" ht="27.2" customHeight="1">
      <c r="A93" s="461"/>
      <c r="B93" s="462"/>
      <c r="C93" s="417"/>
      <c r="D93" s="417"/>
      <c r="E93" s="417"/>
      <c r="F93" s="417"/>
      <c r="G93" s="417"/>
      <c r="H93" s="417"/>
      <c r="I93" s="417"/>
      <c r="J93" s="417"/>
      <c r="K93" s="417"/>
      <c r="L93" s="417"/>
      <c r="M93" s="417"/>
      <c r="N93" s="417"/>
      <c r="O93" s="417"/>
      <c r="P93" s="284" t="s">
        <v>1053</v>
      </c>
      <c r="Q93" s="275" t="s">
        <v>197</v>
      </c>
      <c r="R93" s="275" t="s">
        <v>197</v>
      </c>
      <c r="S93" s="463"/>
      <c r="T93" s="279" t="s">
        <v>197</v>
      </c>
      <c r="U93" s="33">
        <v>125</v>
      </c>
      <c r="V93" s="33">
        <v>125</v>
      </c>
      <c r="W93" s="33">
        <v>0</v>
      </c>
      <c r="X93" s="33">
        <v>0</v>
      </c>
      <c r="Y93" s="33" t="s">
        <v>823</v>
      </c>
      <c r="Z93" s="33" t="s">
        <v>823</v>
      </c>
      <c r="AA93" s="33">
        <v>330</v>
      </c>
      <c r="AB93" s="33">
        <v>330</v>
      </c>
      <c r="AC93" s="417"/>
      <c r="AD93" s="417"/>
      <c r="AE93" s="417"/>
    </row>
    <row r="94" spans="1:31" ht="24.4" customHeight="1">
      <c r="A94" s="461"/>
      <c r="B94" s="462"/>
      <c r="C94" s="417"/>
      <c r="D94" s="417"/>
      <c r="E94" s="417"/>
      <c r="F94" s="417"/>
      <c r="G94" s="417"/>
      <c r="H94" s="417"/>
      <c r="I94" s="417"/>
      <c r="J94" s="417"/>
      <c r="K94" s="417"/>
      <c r="L94" s="417"/>
      <c r="M94" s="417"/>
      <c r="N94" s="417"/>
      <c r="O94" s="417"/>
      <c r="P94" s="284" t="s">
        <v>1054</v>
      </c>
      <c r="Q94" s="275" t="s">
        <v>197</v>
      </c>
      <c r="R94" s="275" t="s">
        <v>197</v>
      </c>
      <c r="S94" s="463"/>
      <c r="T94" s="279" t="s">
        <v>197</v>
      </c>
      <c r="U94" s="33">
        <v>80</v>
      </c>
      <c r="V94" s="33">
        <v>80</v>
      </c>
      <c r="W94" s="33">
        <v>40</v>
      </c>
      <c r="X94" s="33">
        <v>40</v>
      </c>
      <c r="Y94" s="33" t="s">
        <v>823</v>
      </c>
      <c r="Z94" s="33" t="s">
        <v>823</v>
      </c>
      <c r="AA94" s="33">
        <v>220</v>
      </c>
      <c r="AB94" s="33">
        <v>220</v>
      </c>
      <c r="AC94" s="417"/>
      <c r="AD94" s="417"/>
      <c r="AE94" s="417"/>
    </row>
    <row r="95" spans="1:31" ht="18.75">
      <c r="A95" s="461"/>
      <c r="B95" s="462"/>
      <c r="C95" s="417"/>
      <c r="D95" s="417"/>
      <c r="E95" s="417"/>
      <c r="F95" s="417"/>
      <c r="G95" s="417"/>
      <c r="H95" s="417"/>
      <c r="I95" s="417"/>
      <c r="J95" s="417"/>
      <c r="K95" s="417"/>
      <c r="L95" s="417"/>
      <c r="M95" s="417"/>
      <c r="N95" s="417"/>
      <c r="O95" s="417"/>
      <c r="P95" s="284" t="s">
        <v>1021</v>
      </c>
      <c r="Q95" s="275" t="s">
        <v>197</v>
      </c>
      <c r="R95" s="275" t="s">
        <v>197</v>
      </c>
      <c r="S95" s="463"/>
      <c r="T95" s="279" t="s">
        <v>197</v>
      </c>
      <c r="U95" s="33">
        <v>119</v>
      </c>
      <c r="V95" s="33">
        <v>119</v>
      </c>
      <c r="W95" s="33">
        <v>56</v>
      </c>
      <c r="X95" s="33">
        <v>56</v>
      </c>
      <c r="Y95" s="33">
        <v>15</v>
      </c>
      <c r="Z95" s="33">
        <v>15</v>
      </c>
      <c r="AA95" s="33">
        <v>220</v>
      </c>
      <c r="AB95" s="33">
        <v>220</v>
      </c>
      <c r="AC95" s="417"/>
      <c r="AD95" s="417"/>
      <c r="AE95" s="417"/>
    </row>
    <row r="96" spans="1:31" ht="18.75">
      <c r="A96" s="461"/>
      <c r="B96" s="462"/>
      <c r="C96" s="417"/>
      <c r="D96" s="417"/>
      <c r="E96" s="417"/>
      <c r="F96" s="417"/>
      <c r="G96" s="417"/>
      <c r="H96" s="417"/>
      <c r="I96" s="417"/>
      <c r="J96" s="417"/>
      <c r="K96" s="417"/>
      <c r="L96" s="417"/>
      <c r="M96" s="417"/>
      <c r="N96" s="417"/>
      <c r="O96" s="417"/>
      <c r="P96" s="284" t="s">
        <v>1045</v>
      </c>
      <c r="Q96" s="275" t="s">
        <v>197</v>
      </c>
      <c r="R96" s="275" t="s">
        <v>197</v>
      </c>
      <c r="S96" s="463"/>
      <c r="T96" s="279" t="s">
        <v>197</v>
      </c>
      <c r="U96" s="33">
        <v>156.30000000000001</v>
      </c>
      <c r="V96" s="33">
        <v>156.30000000000001</v>
      </c>
      <c r="W96" s="33">
        <v>31.3</v>
      </c>
      <c r="X96" s="33">
        <v>31.3</v>
      </c>
      <c r="Y96" s="33" t="s">
        <v>823</v>
      </c>
      <c r="Z96" s="33" t="s">
        <v>823</v>
      </c>
      <c r="AA96" s="33">
        <v>220</v>
      </c>
      <c r="AB96" s="33">
        <v>220</v>
      </c>
      <c r="AC96" s="417"/>
      <c r="AD96" s="417"/>
      <c r="AE96" s="417"/>
    </row>
    <row r="97" spans="1:31" ht="30">
      <c r="A97" s="461"/>
      <c r="B97" s="462"/>
      <c r="C97" s="417"/>
      <c r="D97" s="417"/>
      <c r="E97" s="417"/>
      <c r="F97" s="417"/>
      <c r="G97" s="417"/>
      <c r="H97" s="417"/>
      <c r="I97" s="417"/>
      <c r="J97" s="417"/>
      <c r="K97" s="417"/>
      <c r="L97" s="417"/>
      <c r="M97" s="417"/>
      <c r="N97" s="417"/>
      <c r="O97" s="417"/>
      <c r="P97" s="284" t="s">
        <v>1055</v>
      </c>
      <c r="Q97" s="275" t="s">
        <v>197</v>
      </c>
      <c r="R97" s="275" t="s">
        <v>197</v>
      </c>
      <c r="S97" s="463"/>
      <c r="T97" s="279" t="s">
        <v>197</v>
      </c>
      <c r="U97" s="33">
        <v>245</v>
      </c>
      <c r="V97" s="33">
        <v>245</v>
      </c>
      <c r="W97" s="33">
        <v>120</v>
      </c>
      <c r="X97" s="33">
        <v>120</v>
      </c>
      <c r="Y97" s="33" t="s">
        <v>823</v>
      </c>
      <c r="Z97" s="33" t="s">
        <v>823</v>
      </c>
      <c r="AA97" s="33">
        <v>220</v>
      </c>
      <c r="AB97" s="33">
        <v>220</v>
      </c>
      <c r="AC97" s="417"/>
      <c r="AD97" s="417"/>
      <c r="AE97" s="417"/>
    </row>
    <row r="98" spans="1:31" ht="18.75">
      <c r="A98" s="461"/>
      <c r="B98" s="462"/>
      <c r="C98" s="417"/>
      <c r="D98" s="417"/>
      <c r="E98" s="417"/>
      <c r="F98" s="417"/>
      <c r="G98" s="417"/>
      <c r="H98" s="417"/>
      <c r="I98" s="417"/>
      <c r="J98" s="417"/>
      <c r="K98" s="417"/>
      <c r="L98" s="417"/>
      <c r="M98" s="417"/>
      <c r="N98" s="417"/>
      <c r="O98" s="417"/>
      <c r="P98" s="284" t="s">
        <v>1056</v>
      </c>
      <c r="Q98" s="275" t="s">
        <v>197</v>
      </c>
      <c r="R98" s="275" t="s">
        <v>197</v>
      </c>
      <c r="S98" s="463"/>
      <c r="T98" s="279" t="s">
        <v>197</v>
      </c>
      <c r="U98" s="33">
        <v>114.5</v>
      </c>
      <c r="V98" s="33">
        <v>114.5</v>
      </c>
      <c r="W98" s="33">
        <v>51.5</v>
      </c>
      <c r="X98" s="33">
        <v>51.5</v>
      </c>
      <c r="Y98" s="33">
        <v>17.8</v>
      </c>
      <c r="Z98" s="33">
        <v>17.8</v>
      </c>
      <c r="AA98" s="33">
        <v>220</v>
      </c>
      <c r="AB98" s="33">
        <v>220</v>
      </c>
      <c r="AC98" s="417"/>
      <c r="AD98" s="417"/>
      <c r="AE98" s="417"/>
    </row>
    <row r="99" spans="1:31" ht="18.75">
      <c r="A99" s="461"/>
      <c r="B99" s="462"/>
      <c r="C99" s="417"/>
      <c r="D99" s="417"/>
      <c r="E99" s="417"/>
      <c r="F99" s="417"/>
      <c r="G99" s="417"/>
      <c r="H99" s="417"/>
      <c r="I99" s="417"/>
      <c r="J99" s="417"/>
      <c r="K99" s="417"/>
      <c r="L99" s="417"/>
      <c r="M99" s="417"/>
      <c r="N99" s="417"/>
      <c r="O99" s="417"/>
      <c r="P99" s="284" t="s">
        <v>1057</v>
      </c>
      <c r="Q99" s="275" t="s">
        <v>197</v>
      </c>
      <c r="R99" s="275" t="s">
        <v>197</v>
      </c>
      <c r="S99" s="463"/>
      <c r="T99" s="279" t="s">
        <v>197</v>
      </c>
      <c r="U99" s="33">
        <v>45</v>
      </c>
      <c r="V99" s="33">
        <v>45</v>
      </c>
      <c r="W99" s="33">
        <v>20</v>
      </c>
      <c r="X99" s="33">
        <v>20</v>
      </c>
      <c r="Y99" s="33" t="s">
        <v>823</v>
      </c>
      <c r="Z99" s="33" t="s">
        <v>823</v>
      </c>
      <c r="AA99" s="33">
        <v>220</v>
      </c>
      <c r="AB99" s="33">
        <v>220</v>
      </c>
      <c r="AC99" s="417"/>
      <c r="AD99" s="417"/>
      <c r="AE99" s="417"/>
    </row>
    <row r="100" spans="1:31" ht="31.15" customHeight="1">
      <c r="A100" s="461"/>
      <c r="B100" s="462"/>
      <c r="C100" s="417"/>
      <c r="D100" s="417"/>
      <c r="E100" s="417"/>
      <c r="F100" s="417"/>
      <c r="G100" s="417"/>
      <c r="H100" s="417"/>
      <c r="I100" s="417"/>
      <c r="J100" s="417"/>
      <c r="K100" s="417"/>
      <c r="L100" s="417"/>
      <c r="M100" s="417"/>
      <c r="N100" s="417"/>
      <c r="O100" s="417"/>
      <c r="P100" s="284" t="s">
        <v>1058</v>
      </c>
      <c r="Q100" s="275" t="s">
        <v>197</v>
      </c>
      <c r="R100" s="275" t="s">
        <v>197</v>
      </c>
      <c r="S100" s="463"/>
      <c r="T100" s="279" t="s">
        <v>197</v>
      </c>
      <c r="U100" s="33">
        <v>250</v>
      </c>
      <c r="V100" s="33">
        <v>250</v>
      </c>
      <c r="W100" s="33">
        <v>125</v>
      </c>
      <c r="X100" s="33">
        <v>125</v>
      </c>
      <c r="Y100" s="33" t="s">
        <v>823</v>
      </c>
      <c r="Z100" s="33" t="s">
        <v>823</v>
      </c>
      <c r="AA100" s="33">
        <v>220</v>
      </c>
      <c r="AB100" s="33">
        <v>220</v>
      </c>
      <c r="AC100" s="417"/>
      <c r="AD100" s="417"/>
      <c r="AE100" s="417"/>
    </row>
    <row r="101" spans="1:31" ht="18.75">
      <c r="A101" s="461"/>
      <c r="B101" s="462"/>
      <c r="C101" s="417"/>
      <c r="D101" s="417"/>
      <c r="E101" s="417"/>
      <c r="F101" s="417"/>
      <c r="G101" s="417"/>
      <c r="H101" s="417"/>
      <c r="I101" s="417"/>
      <c r="J101" s="417"/>
      <c r="K101" s="417"/>
      <c r="L101" s="417"/>
      <c r="M101" s="417"/>
      <c r="N101" s="417"/>
      <c r="O101" s="417"/>
      <c r="P101" s="284" t="s">
        <v>1038</v>
      </c>
      <c r="Q101" s="275" t="s">
        <v>197</v>
      </c>
      <c r="R101" s="275" t="s">
        <v>197</v>
      </c>
      <c r="S101" s="463"/>
      <c r="T101" s="278">
        <v>6.9877728000000001</v>
      </c>
      <c r="U101" s="33">
        <v>50</v>
      </c>
      <c r="V101" s="33">
        <v>50</v>
      </c>
      <c r="W101" s="33">
        <v>25</v>
      </c>
      <c r="X101" s="33">
        <v>25</v>
      </c>
      <c r="Y101" s="33">
        <v>20</v>
      </c>
      <c r="Z101" s="33">
        <v>20</v>
      </c>
      <c r="AA101" s="33">
        <v>110</v>
      </c>
      <c r="AB101" s="33">
        <v>110</v>
      </c>
      <c r="AC101" s="417"/>
      <c r="AD101" s="417"/>
      <c r="AE101" s="417"/>
    </row>
    <row r="102" spans="1:31" ht="18.75">
      <c r="A102" s="461"/>
      <c r="B102" s="462"/>
      <c r="C102" s="417"/>
      <c r="D102" s="417"/>
      <c r="E102" s="417"/>
      <c r="F102" s="417"/>
      <c r="G102" s="417"/>
      <c r="H102" s="417"/>
      <c r="I102" s="417"/>
      <c r="J102" s="417"/>
      <c r="K102" s="417"/>
      <c r="L102" s="417"/>
      <c r="M102" s="417"/>
      <c r="N102" s="417"/>
      <c r="O102" s="417"/>
      <c r="P102" s="284" t="s">
        <v>1043</v>
      </c>
      <c r="Q102" s="275" t="s">
        <v>197</v>
      </c>
      <c r="R102" s="275" t="s">
        <v>197</v>
      </c>
      <c r="S102" s="463"/>
      <c r="T102" s="278">
        <v>9.4312719999999999</v>
      </c>
      <c r="U102" s="33">
        <v>50</v>
      </c>
      <c r="V102" s="33">
        <v>50</v>
      </c>
      <c r="W102" s="33">
        <v>25</v>
      </c>
      <c r="X102" s="33">
        <v>25</v>
      </c>
      <c r="Y102" s="33">
        <v>10</v>
      </c>
      <c r="Z102" s="33">
        <v>10</v>
      </c>
      <c r="AA102" s="33">
        <v>110</v>
      </c>
      <c r="AB102" s="33">
        <v>110</v>
      </c>
      <c r="AC102" s="417"/>
      <c r="AD102" s="417"/>
      <c r="AE102" s="417"/>
    </row>
    <row r="103" spans="1:31" ht="18.75">
      <c r="A103" s="461"/>
      <c r="B103" s="462"/>
      <c r="C103" s="417"/>
      <c r="D103" s="417"/>
      <c r="E103" s="417"/>
      <c r="F103" s="417"/>
      <c r="G103" s="417"/>
      <c r="H103" s="417"/>
      <c r="I103" s="417"/>
      <c r="J103" s="417"/>
      <c r="K103" s="417"/>
      <c r="L103" s="417"/>
      <c r="M103" s="417"/>
      <c r="N103" s="417"/>
      <c r="O103" s="417"/>
      <c r="P103" s="284" t="s">
        <v>1059</v>
      </c>
      <c r="Q103" s="275" t="s">
        <v>197</v>
      </c>
      <c r="R103" s="275" t="s">
        <v>197</v>
      </c>
      <c r="S103" s="463"/>
      <c r="T103" s="278">
        <v>13.929211199999999</v>
      </c>
      <c r="U103" s="33">
        <v>50</v>
      </c>
      <c r="V103" s="33">
        <v>50</v>
      </c>
      <c r="W103" s="33">
        <v>25</v>
      </c>
      <c r="X103" s="33">
        <v>25</v>
      </c>
      <c r="Y103" s="33" t="s">
        <v>823</v>
      </c>
      <c r="Z103" s="33" t="s">
        <v>823</v>
      </c>
      <c r="AA103" s="33">
        <v>110</v>
      </c>
      <c r="AB103" s="33">
        <v>110</v>
      </c>
      <c r="AC103" s="417"/>
      <c r="AD103" s="417"/>
      <c r="AE103" s="417"/>
    </row>
    <row r="104" spans="1:31" ht="18.75">
      <c r="A104" s="461"/>
      <c r="B104" s="462"/>
      <c r="C104" s="417"/>
      <c r="D104" s="417"/>
      <c r="E104" s="417"/>
      <c r="F104" s="417"/>
      <c r="G104" s="417"/>
      <c r="H104" s="417"/>
      <c r="I104" s="417"/>
      <c r="J104" s="417"/>
      <c r="K104" s="417"/>
      <c r="L104" s="417"/>
      <c r="M104" s="417"/>
      <c r="N104" s="417"/>
      <c r="O104" s="417"/>
      <c r="P104" s="284" t="s">
        <v>1060</v>
      </c>
      <c r="Q104" s="275" t="s">
        <v>197</v>
      </c>
      <c r="R104" s="275" t="s">
        <v>197</v>
      </c>
      <c r="S104" s="463"/>
      <c r="T104" s="278">
        <v>15.5151936</v>
      </c>
      <c r="U104" s="33">
        <v>81</v>
      </c>
      <c r="V104" s="33">
        <v>81</v>
      </c>
      <c r="W104" s="33">
        <v>40.5</v>
      </c>
      <c r="X104" s="33">
        <v>40.5</v>
      </c>
      <c r="Y104" s="33" t="s">
        <v>823</v>
      </c>
      <c r="Z104" s="33" t="s">
        <v>823</v>
      </c>
      <c r="AA104" s="33">
        <v>110</v>
      </c>
      <c r="AB104" s="33">
        <v>110</v>
      </c>
      <c r="AC104" s="417"/>
      <c r="AD104" s="417"/>
      <c r="AE104" s="417"/>
    </row>
    <row r="105" spans="1:31" ht="112.5">
      <c r="A105" s="31" t="s">
        <v>289</v>
      </c>
      <c r="B105" s="40" t="s">
        <v>309</v>
      </c>
      <c r="C105" s="33" t="s">
        <v>310</v>
      </c>
      <c r="D105" s="33" t="s">
        <v>197</v>
      </c>
      <c r="E105" s="33" t="s">
        <v>197</v>
      </c>
      <c r="F105" s="33" t="s">
        <v>197</v>
      </c>
      <c r="G105" s="33" t="s">
        <v>197</v>
      </c>
      <c r="H105" s="33" t="s">
        <v>823</v>
      </c>
      <c r="I105" s="33" t="s">
        <v>823</v>
      </c>
      <c r="J105" s="33" t="s">
        <v>823</v>
      </c>
      <c r="K105" s="33" t="s">
        <v>823</v>
      </c>
      <c r="L105" s="33" t="s">
        <v>837</v>
      </c>
      <c r="M105" s="33" t="s">
        <v>823</v>
      </c>
      <c r="N105" s="33" t="s">
        <v>823</v>
      </c>
      <c r="O105" s="33" t="s">
        <v>823</v>
      </c>
      <c r="P105" s="283" t="s">
        <v>1039</v>
      </c>
      <c r="Q105" s="76">
        <v>14.35</v>
      </c>
      <c r="R105" s="277">
        <v>43635.583333333299</v>
      </c>
      <c r="S105" s="281">
        <v>2</v>
      </c>
      <c r="T105" s="278">
        <v>4.6324655999999997</v>
      </c>
      <c r="U105" s="33">
        <v>32</v>
      </c>
      <c r="V105" s="33">
        <v>32</v>
      </c>
      <c r="W105" s="33">
        <v>16</v>
      </c>
      <c r="X105" s="33">
        <v>16</v>
      </c>
      <c r="Y105" s="33">
        <v>20</v>
      </c>
      <c r="Z105" s="33">
        <v>45</v>
      </c>
      <c r="AA105" s="33">
        <v>110</v>
      </c>
      <c r="AB105" s="33">
        <v>110</v>
      </c>
      <c r="AC105" s="33" t="s">
        <v>1061</v>
      </c>
      <c r="AD105" s="33" t="s">
        <v>823</v>
      </c>
      <c r="AE105" s="33" t="s">
        <v>823</v>
      </c>
    </row>
    <row r="106" spans="1:31" ht="112.5">
      <c r="A106" s="31" t="s">
        <v>289</v>
      </c>
      <c r="B106" s="40" t="s">
        <v>311</v>
      </c>
      <c r="C106" s="33" t="s">
        <v>312</v>
      </c>
      <c r="D106" s="33"/>
      <c r="E106" s="33" t="s">
        <v>197</v>
      </c>
      <c r="F106" s="33" t="s">
        <v>197</v>
      </c>
      <c r="G106" s="33" t="s">
        <v>197</v>
      </c>
      <c r="H106" s="33" t="s">
        <v>823</v>
      </c>
      <c r="I106" s="33" t="s">
        <v>823</v>
      </c>
      <c r="J106" s="33" t="s">
        <v>823</v>
      </c>
      <c r="K106" s="33" t="s">
        <v>823</v>
      </c>
      <c r="L106" s="33" t="s">
        <v>837</v>
      </c>
      <c r="M106" s="33" t="s">
        <v>823</v>
      </c>
      <c r="N106" s="33" t="s">
        <v>823</v>
      </c>
      <c r="O106" s="33" t="s">
        <v>823</v>
      </c>
      <c r="P106" s="283" t="s">
        <v>1044</v>
      </c>
      <c r="Q106" s="76">
        <v>3.86</v>
      </c>
      <c r="R106" s="277">
        <v>43635.583333333299</v>
      </c>
      <c r="S106" s="281">
        <v>2</v>
      </c>
      <c r="T106" s="278">
        <v>5.9309488000000004</v>
      </c>
      <c r="U106" s="33">
        <v>16.3</v>
      </c>
      <c r="V106" s="33">
        <v>16.3</v>
      </c>
      <c r="W106" s="33">
        <v>6.3</v>
      </c>
      <c r="X106" s="33">
        <v>6.3</v>
      </c>
      <c r="Y106" s="33">
        <v>0</v>
      </c>
      <c r="Z106" s="33">
        <v>25</v>
      </c>
      <c r="AA106" s="33">
        <v>110</v>
      </c>
      <c r="AB106" s="33">
        <v>110</v>
      </c>
      <c r="AC106" s="33" t="s">
        <v>1061</v>
      </c>
      <c r="AD106" s="33" t="s">
        <v>823</v>
      </c>
      <c r="AE106" s="33" t="s">
        <v>823</v>
      </c>
    </row>
    <row r="107" spans="1:31" ht="37.5">
      <c r="A107" s="23" t="s">
        <v>313</v>
      </c>
      <c r="B107" s="24" t="s">
        <v>314</v>
      </c>
      <c r="C107" s="48" t="s">
        <v>178</v>
      </c>
      <c r="D107" s="48" t="s">
        <v>197</v>
      </c>
      <c r="E107" s="48" t="s">
        <v>197</v>
      </c>
      <c r="F107" s="48" t="s">
        <v>197</v>
      </c>
      <c r="G107" s="48" t="s">
        <v>197</v>
      </c>
      <c r="H107" s="48" t="s">
        <v>197</v>
      </c>
      <c r="I107" s="48" t="s">
        <v>197</v>
      </c>
      <c r="J107" s="48" t="s">
        <v>197</v>
      </c>
      <c r="K107" s="48" t="s">
        <v>197</v>
      </c>
      <c r="L107" s="48" t="s">
        <v>197</v>
      </c>
      <c r="M107" s="48" t="s">
        <v>197</v>
      </c>
      <c r="N107" s="48" t="s">
        <v>197</v>
      </c>
      <c r="O107" s="48" t="s">
        <v>197</v>
      </c>
      <c r="P107" s="48" t="s">
        <v>197</v>
      </c>
      <c r="Q107" s="48" t="s">
        <v>197</v>
      </c>
      <c r="R107" s="48" t="s">
        <v>197</v>
      </c>
      <c r="S107" s="48" t="s">
        <v>197</v>
      </c>
      <c r="T107" s="48" t="s">
        <v>197</v>
      </c>
      <c r="U107" s="48" t="s">
        <v>197</v>
      </c>
      <c r="V107" s="48" t="s">
        <v>197</v>
      </c>
      <c r="W107" s="48" t="s">
        <v>197</v>
      </c>
      <c r="X107" s="48" t="s">
        <v>197</v>
      </c>
      <c r="Y107" s="48" t="s">
        <v>197</v>
      </c>
      <c r="Z107" s="48" t="s">
        <v>197</v>
      </c>
      <c r="AA107" s="48" t="s">
        <v>197</v>
      </c>
      <c r="AB107" s="48" t="s">
        <v>197</v>
      </c>
      <c r="AC107" s="48" t="s">
        <v>197</v>
      </c>
      <c r="AD107" s="48" t="s">
        <v>197</v>
      </c>
      <c r="AE107" s="48" t="s">
        <v>197</v>
      </c>
    </row>
    <row r="108" spans="1:31" ht="56.25">
      <c r="A108" s="23" t="s">
        <v>315</v>
      </c>
      <c r="B108" s="29" t="s">
        <v>316</v>
      </c>
      <c r="C108" s="48" t="s">
        <v>178</v>
      </c>
      <c r="D108" s="48" t="s">
        <v>197</v>
      </c>
      <c r="E108" s="48" t="s">
        <v>197</v>
      </c>
      <c r="F108" s="48" t="s">
        <v>197</v>
      </c>
      <c r="G108" s="48" t="s">
        <v>197</v>
      </c>
      <c r="H108" s="48" t="s">
        <v>197</v>
      </c>
      <c r="I108" s="48" t="s">
        <v>197</v>
      </c>
      <c r="J108" s="48" t="s">
        <v>197</v>
      </c>
      <c r="K108" s="48" t="s">
        <v>197</v>
      </c>
      <c r="L108" s="48" t="s">
        <v>197</v>
      </c>
      <c r="M108" s="48" t="s">
        <v>197</v>
      </c>
      <c r="N108" s="48" t="s">
        <v>197</v>
      </c>
      <c r="O108" s="48" t="s">
        <v>197</v>
      </c>
      <c r="P108" s="48" t="s">
        <v>197</v>
      </c>
      <c r="Q108" s="48" t="s">
        <v>197</v>
      </c>
      <c r="R108" s="48" t="s">
        <v>197</v>
      </c>
      <c r="S108" s="48" t="s">
        <v>197</v>
      </c>
      <c r="T108" s="48" t="s">
        <v>197</v>
      </c>
      <c r="U108" s="48" t="s">
        <v>197</v>
      </c>
      <c r="V108" s="48" t="s">
        <v>197</v>
      </c>
      <c r="W108" s="48" t="s">
        <v>197</v>
      </c>
      <c r="X108" s="48" t="s">
        <v>197</v>
      </c>
      <c r="Y108" s="48" t="s">
        <v>197</v>
      </c>
      <c r="Z108" s="48" t="s">
        <v>197</v>
      </c>
      <c r="AA108" s="48" t="s">
        <v>197</v>
      </c>
      <c r="AB108" s="48" t="s">
        <v>197</v>
      </c>
      <c r="AC108" s="48" t="s">
        <v>197</v>
      </c>
      <c r="AD108" s="48" t="s">
        <v>197</v>
      </c>
      <c r="AE108" s="48" t="s">
        <v>197</v>
      </c>
    </row>
    <row r="109" spans="1:31" ht="37.5">
      <c r="A109" s="23" t="s">
        <v>317</v>
      </c>
      <c r="B109" s="29" t="s">
        <v>318</v>
      </c>
      <c r="C109" s="48" t="s">
        <v>178</v>
      </c>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row>
    <row r="110" spans="1:31" ht="63.75" customHeight="1">
      <c r="A110" s="31" t="s">
        <v>317</v>
      </c>
      <c r="B110" s="50" t="s">
        <v>319</v>
      </c>
      <c r="C110" s="33" t="s">
        <v>320</v>
      </c>
      <c r="D110" s="33" t="s">
        <v>197</v>
      </c>
      <c r="E110" s="33" t="s">
        <v>197</v>
      </c>
      <c r="F110" s="33" t="s">
        <v>197</v>
      </c>
      <c r="G110" s="33" t="s">
        <v>197</v>
      </c>
      <c r="H110" s="33" t="s">
        <v>197</v>
      </c>
      <c r="I110" s="33" t="s">
        <v>197</v>
      </c>
      <c r="J110" s="33" t="s">
        <v>197</v>
      </c>
      <c r="K110" s="33" t="s">
        <v>197</v>
      </c>
      <c r="L110" s="33" t="s">
        <v>837</v>
      </c>
      <c r="M110" s="33" t="s">
        <v>823</v>
      </c>
      <c r="N110" s="33" t="s">
        <v>823</v>
      </c>
      <c r="O110" s="33" t="s">
        <v>823</v>
      </c>
      <c r="P110" s="76" t="s">
        <v>197</v>
      </c>
      <c r="Q110" s="76" t="s">
        <v>197</v>
      </c>
      <c r="R110" s="277" t="s">
        <v>197</v>
      </c>
      <c r="S110" s="281" t="s">
        <v>197</v>
      </c>
      <c r="T110" s="278" t="s">
        <v>197</v>
      </c>
      <c r="U110" s="33" t="s">
        <v>197</v>
      </c>
      <c r="V110" s="33" t="s">
        <v>197</v>
      </c>
      <c r="W110" s="33" t="s">
        <v>197</v>
      </c>
      <c r="X110" s="33" t="s">
        <v>197</v>
      </c>
      <c r="Y110" s="33" t="s">
        <v>197</v>
      </c>
      <c r="Z110" s="33" t="s">
        <v>197</v>
      </c>
      <c r="AA110" s="33" t="s">
        <v>197</v>
      </c>
      <c r="AB110" s="33" t="s">
        <v>197</v>
      </c>
      <c r="AC110" s="76" t="s">
        <v>1062</v>
      </c>
      <c r="AD110" s="33" t="s">
        <v>197</v>
      </c>
      <c r="AE110" s="33" t="s">
        <v>197</v>
      </c>
    </row>
    <row r="111" spans="1:31" ht="51.6" customHeight="1">
      <c r="A111" s="31" t="s">
        <v>317</v>
      </c>
      <c r="B111" s="50" t="s">
        <v>321</v>
      </c>
      <c r="C111" s="33" t="s">
        <v>322</v>
      </c>
      <c r="D111" s="33" t="s">
        <v>197</v>
      </c>
      <c r="E111" s="33" t="s">
        <v>197</v>
      </c>
      <c r="F111" s="33" t="s">
        <v>197</v>
      </c>
      <c r="G111" s="33" t="s">
        <v>197</v>
      </c>
      <c r="H111" s="33" t="s">
        <v>197</v>
      </c>
      <c r="I111" s="33" t="s">
        <v>197</v>
      </c>
      <c r="J111" s="33" t="s">
        <v>197</v>
      </c>
      <c r="K111" s="33" t="s">
        <v>197</v>
      </c>
      <c r="L111" s="33" t="s">
        <v>837</v>
      </c>
      <c r="M111" s="33" t="s">
        <v>823</v>
      </c>
      <c r="N111" s="33" t="s">
        <v>823</v>
      </c>
      <c r="O111" s="33" t="s">
        <v>823</v>
      </c>
      <c r="P111" s="76" t="s">
        <v>197</v>
      </c>
      <c r="Q111" s="76" t="s">
        <v>197</v>
      </c>
      <c r="R111" s="76" t="s">
        <v>197</v>
      </c>
      <c r="S111" s="76" t="s">
        <v>197</v>
      </c>
      <c r="T111" s="76" t="s">
        <v>197</v>
      </c>
      <c r="U111" s="76" t="s">
        <v>197</v>
      </c>
      <c r="V111" s="76" t="s">
        <v>197</v>
      </c>
      <c r="W111" s="76" t="s">
        <v>197</v>
      </c>
      <c r="X111" s="76" t="s">
        <v>197</v>
      </c>
      <c r="Y111" s="76" t="s">
        <v>197</v>
      </c>
      <c r="Z111" s="76" t="s">
        <v>197</v>
      </c>
      <c r="AA111" s="76" t="s">
        <v>197</v>
      </c>
      <c r="AB111" s="76" t="s">
        <v>197</v>
      </c>
      <c r="AC111" s="76" t="s">
        <v>1063</v>
      </c>
      <c r="AD111" s="76" t="s">
        <v>197</v>
      </c>
      <c r="AE111" s="76" t="s">
        <v>197</v>
      </c>
    </row>
  </sheetData>
  <autoFilter ref="A15:AE111">
    <filterColumn colId="2">
      <filters blank="1">
        <filter val="J1101004"/>
        <filter val="J1101007"/>
        <filter val="J1101008"/>
        <filter val="J1102003"/>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89">
    <mergeCell ref="S90:S104"/>
    <mergeCell ref="AC90:AC104"/>
    <mergeCell ref="AD90:AD104"/>
    <mergeCell ref="AE90:AE104"/>
    <mergeCell ref="AE87:AE89"/>
    <mergeCell ref="A90:A104"/>
    <mergeCell ref="B90:B104"/>
    <mergeCell ref="C90:C104"/>
    <mergeCell ref="D90:D104"/>
    <mergeCell ref="E90:E104"/>
    <mergeCell ref="F90:F104"/>
    <mergeCell ref="G90:G104"/>
    <mergeCell ref="H90:H104"/>
    <mergeCell ref="I90:I104"/>
    <mergeCell ref="J90:J104"/>
    <mergeCell ref="K90:K104"/>
    <mergeCell ref="L90:L104"/>
    <mergeCell ref="M90:M104"/>
    <mergeCell ref="N90:N104"/>
    <mergeCell ref="O90:O104"/>
    <mergeCell ref="M87:M89"/>
    <mergeCell ref="N87:N89"/>
    <mergeCell ref="O87:O89"/>
    <mergeCell ref="AC87:AC89"/>
    <mergeCell ref="AD87:AD89"/>
    <mergeCell ref="S73:S85"/>
    <mergeCell ref="AC73:AC85"/>
    <mergeCell ref="AD73:AD85"/>
    <mergeCell ref="AE73:AE85"/>
    <mergeCell ref="A87:A89"/>
    <mergeCell ref="B87:B89"/>
    <mergeCell ref="C87:C89"/>
    <mergeCell ref="D87:D89"/>
    <mergeCell ref="E87:E89"/>
    <mergeCell ref="F87:F89"/>
    <mergeCell ref="G87:G89"/>
    <mergeCell ref="H87:H89"/>
    <mergeCell ref="I87:I89"/>
    <mergeCell ref="J87:J89"/>
    <mergeCell ref="K87:K89"/>
    <mergeCell ref="L87:L89"/>
    <mergeCell ref="K73:K85"/>
    <mergeCell ref="L73:L85"/>
    <mergeCell ref="M73:M85"/>
    <mergeCell ref="N73:N85"/>
    <mergeCell ref="O73:O85"/>
    <mergeCell ref="F73:F85"/>
    <mergeCell ref="G73:G85"/>
    <mergeCell ref="H73:H85"/>
    <mergeCell ref="I73:I85"/>
    <mergeCell ref="J73:J85"/>
    <mergeCell ref="A73:A85"/>
    <mergeCell ref="B73:B85"/>
    <mergeCell ref="C73:C85"/>
    <mergeCell ref="D73:D85"/>
    <mergeCell ref="E73:E85"/>
    <mergeCell ref="H12:H13"/>
    <mergeCell ref="I12:I13"/>
    <mergeCell ref="J12:J13"/>
    <mergeCell ref="K12:K13"/>
    <mergeCell ref="U12:V12"/>
    <mergeCell ref="T11:T13"/>
    <mergeCell ref="U11:Z11"/>
    <mergeCell ref="AA11:AB12"/>
    <mergeCell ref="AC11:AC13"/>
    <mergeCell ref="AD11:AE12"/>
    <mergeCell ref="W12:X12"/>
    <mergeCell ref="Y12:Z12"/>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4:N4"/>
    <mergeCell ref="A5:N5"/>
    <mergeCell ref="A6:N6"/>
    <mergeCell ref="A7:N7"/>
    <mergeCell ref="A8:N8"/>
  </mergeCells>
  <conditionalFormatting sqref="T83">
    <cfRule type="cellIs" dxfId="16" priority="2" operator="lessThanOrEqual">
      <formula>0</formula>
    </cfRule>
  </conditionalFormatting>
  <conditionalFormatting sqref="T75">
    <cfRule type="cellIs" dxfId="15" priority="3" operator="lessThanOrEqual">
      <formula>0</formula>
    </cfRule>
  </conditionalFormatting>
  <conditionalFormatting sqref="T76">
    <cfRule type="cellIs" dxfId="14" priority="4" operator="lessThanOrEqual">
      <formula>0</formula>
    </cfRule>
  </conditionalFormatting>
  <conditionalFormatting sqref="T77">
    <cfRule type="cellIs" dxfId="13" priority="5" operator="lessThanOrEqual">
      <formula>0</formula>
    </cfRule>
  </conditionalFormatting>
  <conditionalFormatting sqref="T78">
    <cfRule type="cellIs" dxfId="12" priority="6" operator="lessThanOrEqual">
      <formula>0</formula>
    </cfRule>
  </conditionalFormatting>
  <conditionalFormatting sqref="T79">
    <cfRule type="cellIs" dxfId="11" priority="7" operator="lessThanOrEqual">
      <formula>0</formula>
    </cfRule>
  </conditionalFormatting>
  <conditionalFormatting sqref="T81">
    <cfRule type="cellIs" dxfId="10" priority="8" operator="lessThanOrEqual">
      <formula>0</formula>
    </cfRule>
  </conditionalFormatting>
  <conditionalFormatting sqref="T82 T39">
    <cfRule type="cellIs" dxfId="9" priority="9" operator="lessThanOrEqual">
      <formula>0</formula>
    </cfRule>
  </conditionalFormatting>
  <conditionalFormatting sqref="T84">
    <cfRule type="cellIs" dxfId="8" priority="10" operator="lessThanOrEqual">
      <formula>0</formula>
    </cfRule>
  </conditionalFormatting>
  <conditionalFormatting sqref="T85">
    <cfRule type="cellIs" dxfId="7" priority="11" operator="lessThanOrEqual">
      <formula>0</formula>
    </cfRule>
  </conditionalFormatting>
  <conditionalFormatting sqref="T80">
    <cfRule type="cellIs" dxfId="6" priority="12" operator="lessThanOrEqual">
      <formula>0</formula>
    </cfRule>
  </conditionalFormatting>
  <conditionalFormatting sqref="T102">
    <cfRule type="cellIs" dxfId="5" priority="13" operator="lessThanOrEqual">
      <formula>0</formula>
    </cfRule>
  </conditionalFormatting>
  <conditionalFormatting sqref="T101">
    <cfRule type="cellIs" dxfId="4" priority="14" operator="lessThanOrEqual">
      <formula>0</formula>
    </cfRule>
  </conditionalFormatting>
  <conditionalFormatting sqref="T103">
    <cfRule type="cellIs" dxfId="3" priority="15" operator="lessThanOrEqual">
      <formula>0</formula>
    </cfRule>
  </conditionalFormatting>
  <conditionalFormatting sqref="T104">
    <cfRule type="cellIs" dxfId="2" priority="16" operator="lessThanOrEqual">
      <formula>0</formula>
    </cfRule>
  </conditionalFormatting>
  <conditionalFormatting sqref="T105">
    <cfRule type="cellIs" dxfId="1" priority="17" operator="lessThanOrEqual">
      <formula>0</formula>
    </cfRule>
  </conditionalFormatting>
  <conditionalFormatting sqref="T106 T110">
    <cfRule type="cellIs" dxfId="0" priority="18" operator="lessThanOrEqual">
      <formula>0</formula>
    </cfRule>
  </conditionalFormatting>
  <pageMargins left="0.70833333333333304" right="0.70833333333333304" top="0.74861111111111101" bottom="0.74791666666666701" header="0.31527777777777799" footer="0.51180555555555496"/>
  <pageSetup paperSize="9" firstPageNumber="0" fitToWidth="2" orientation="landscape" horizontalDpi="300" verticalDpi="300"/>
  <headerFooter>
    <oddHeader>&amp;C&amp;P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L87"/>
  <sheetViews>
    <sheetView topLeftCell="B4" zoomScale="65" zoomScaleNormal="65" zoomScalePageLayoutView="55" workbookViewId="0">
      <pane xSplit="3" ySplit="10" topLeftCell="E14" activePane="bottomRight" state="frozen"/>
      <selection activeCell="B4" sqref="B4"/>
      <selection pane="topRight" activeCell="E4" sqref="E4"/>
      <selection pane="bottomLeft" activeCell="B14" sqref="B14"/>
      <selection pane="bottomRight" activeCell="I87" sqref="I87"/>
    </sheetView>
  </sheetViews>
  <sheetFormatPr defaultColWidth="9" defaultRowHeight="15.75"/>
  <cols>
    <col min="1" max="1" width="4.5" style="222" hidden="1" customWidth="1"/>
    <col min="2" max="2" width="9.875" style="222" customWidth="1"/>
    <col min="3" max="3" width="31.75" style="223" customWidth="1"/>
    <col min="4" max="4" width="14" style="223" customWidth="1"/>
    <col min="5" max="5" width="20.125" style="223" customWidth="1"/>
    <col min="6" max="6" width="17.875" style="223" customWidth="1"/>
    <col min="7" max="7" width="31.125" style="223" customWidth="1"/>
    <col min="8" max="8" width="29.125" style="223" customWidth="1"/>
    <col min="9" max="9" width="32" style="223" customWidth="1"/>
    <col min="10" max="10" width="32.375" style="223" customWidth="1"/>
    <col min="11" max="11" width="21.125" style="225" customWidth="1"/>
    <col min="12" max="12" width="23.875" style="225" customWidth="1"/>
    <col min="13" max="13" width="6.625" style="223" customWidth="1"/>
    <col min="14" max="14" width="8.125" style="223" customWidth="1"/>
    <col min="15" max="15" width="12.125" style="223" customWidth="1"/>
    <col min="16" max="64" width="9" style="222"/>
    <col min="245" max="245" width="3.875" customWidth="1"/>
    <col min="246" max="246" width="16" customWidth="1"/>
    <col min="247" max="247" width="16.625" customWidth="1"/>
    <col min="248" max="248" width="13.5" customWidth="1"/>
    <col min="249" max="250" width="10.875" customWidth="1"/>
    <col min="251" max="251" width="6.25" customWidth="1"/>
    <col min="252" max="252" width="8.875" customWidth="1"/>
    <col min="253" max="253" width="13.875" customWidth="1"/>
    <col min="254" max="254" width="13.25" customWidth="1"/>
    <col min="255" max="255" width="16" customWidth="1"/>
    <col min="256" max="256" width="11.625" customWidth="1"/>
    <col min="257" max="257" width="16.875" customWidth="1"/>
    <col min="258" max="258" width="13.25" customWidth="1"/>
    <col min="259" max="259" width="18.375" customWidth="1"/>
    <col min="260" max="260" width="15" customWidth="1"/>
    <col min="261" max="261" width="14.75" customWidth="1"/>
    <col min="262" max="262" width="14.625" customWidth="1"/>
    <col min="263" max="263" width="13.75" customWidth="1"/>
    <col min="264" max="264" width="14.25" customWidth="1"/>
    <col min="265" max="265" width="15.125" customWidth="1"/>
    <col min="266" max="266" width="20.5" customWidth="1"/>
    <col min="267" max="267" width="27.875" customWidth="1"/>
    <col min="268" max="268" width="6.875" customWidth="1"/>
    <col min="269" max="269" width="5" customWidth="1"/>
    <col min="270" max="270" width="8" customWidth="1"/>
    <col min="271" max="271" width="11.875" customWidth="1"/>
    <col min="501" max="501" width="3.875" customWidth="1"/>
    <col min="502" max="502" width="16" customWidth="1"/>
    <col min="503" max="503" width="16.625" customWidth="1"/>
    <col min="504" max="504" width="13.5" customWidth="1"/>
    <col min="505" max="506" width="10.875" customWidth="1"/>
    <col min="507" max="507" width="6.25" customWidth="1"/>
    <col min="508" max="508" width="8.875" customWidth="1"/>
    <col min="509" max="509" width="13.875" customWidth="1"/>
    <col min="510" max="510" width="13.25" customWidth="1"/>
    <col min="511" max="511" width="16" customWidth="1"/>
    <col min="512" max="512" width="11.625" customWidth="1"/>
    <col min="513" max="513" width="16.875" customWidth="1"/>
    <col min="514" max="514" width="13.25" customWidth="1"/>
    <col min="515" max="515" width="18.375" customWidth="1"/>
    <col min="516" max="516" width="15" customWidth="1"/>
    <col min="517" max="517" width="14.75" customWidth="1"/>
    <col min="518" max="518" width="14.625" customWidth="1"/>
    <col min="519" max="519" width="13.75" customWidth="1"/>
    <col min="520" max="520" width="14.25" customWidth="1"/>
    <col min="521" max="521" width="15.125" customWidth="1"/>
    <col min="522" max="522" width="20.5" customWidth="1"/>
    <col min="523" max="523" width="27.875" customWidth="1"/>
    <col min="524" max="524" width="6.875" customWidth="1"/>
    <col min="525" max="525" width="5" customWidth="1"/>
    <col min="526" max="526" width="8" customWidth="1"/>
    <col min="527" max="527" width="11.875" customWidth="1"/>
    <col min="757" max="757" width="3.875" customWidth="1"/>
    <col min="758" max="758" width="16" customWidth="1"/>
    <col min="759" max="759" width="16.625" customWidth="1"/>
    <col min="760" max="760" width="13.5" customWidth="1"/>
    <col min="761" max="762" width="10.875" customWidth="1"/>
    <col min="763" max="763" width="6.25" customWidth="1"/>
    <col min="764" max="764" width="8.875" customWidth="1"/>
    <col min="765" max="765" width="13.875" customWidth="1"/>
    <col min="766" max="766" width="13.25" customWidth="1"/>
    <col min="767" max="767" width="16" customWidth="1"/>
    <col min="768" max="768" width="11.625" customWidth="1"/>
    <col min="769" max="769" width="16.875" customWidth="1"/>
    <col min="770" max="770" width="13.25" customWidth="1"/>
    <col min="771" max="771" width="18.375" customWidth="1"/>
    <col min="772" max="772" width="15" customWidth="1"/>
    <col min="773" max="773" width="14.75" customWidth="1"/>
    <col min="774" max="774" width="14.625" customWidth="1"/>
    <col min="775" max="775" width="13.75" customWidth="1"/>
    <col min="776" max="776" width="14.25" customWidth="1"/>
    <col min="777" max="777" width="15.125" customWidth="1"/>
    <col min="778" max="778" width="20.5" customWidth="1"/>
    <col min="779" max="779" width="27.875" customWidth="1"/>
    <col min="780" max="780" width="6.875" customWidth="1"/>
    <col min="781" max="781" width="5" customWidth="1"/>
    <col min="782" max="782" width="8" customWidth="1"/>
    <col min="783" max="783" width="11.875" customWidth="1"/>
    <col min="1013" max="1013" width="3.875" customWidth="1"/>
    <col min="1014" max="1014" width="16" customWidth="1"/>
    <col min="1015" max="1015" width="16.625" customWidth="1"/>
    <col min="1016" max="1016" width="13.5" customWidth="1"/>
    <col min="1017" max="1018" width="10.875" customWidth="1"/>
    <col min="1019" max="1019" width="6.25" customWidth="1"/>
    <col min="1020" max="1020" width="8.875" customWidth="1"/>
    <col min="1021" max="1021" width="13.875" customWidth="1"/>
    <col min="1022" max="1022" width="13.25" customWidth="1"/>
    <col min="1023" max="1023" width="16" customWidth="1"/>
    <col min="1024" max="1024" width="11.625" customWidth="1"/>
  </cols>
  <sheetData>
    <row r="1" spans="1:64" ht="18.75">
      <c r="L1" s="2" t="s">
        <v>1064</v>
      </c>
    </row>
    <row r="2" spans="1:64">
      <c r="L2" s="4" t="s">
        <v>1</v>
      </c>
    </row>
    <row r="3" spans="1:64">
      <c r="L3" s="4" t="s">
        <v>2</v>
      </c>
    </row>
    <row r="4" spans="1:64" ht="16.5">
      <c r="B4" s="448" t="s">
        <v>1065</v>
      </c>
      <c r="C4" s="448"/>
      <c r="D4" s="448"/>
      <c r="E4" s="448"/>
      <c r="F4" s="448"/>
      <c r="G4" s="448"/>
      <c r="H4" s="448"/>
      <c r="I4" s="448"/>
      <c r="J4" s="448"/>
      <c r="K4" s="448"/>
      <c r="L4" s="448"/>
    </row>
    <row r="5" spans="1:64">
      <c r="C5" s="222"/>
      <c r="D5" s="222"/>
      <c r="E5" s="222"/>
      <c r="F5" s="222"/>
      <c r="G5" s="222"/>
      <c r="H5" s="222"/>
      <c r="I5" s="222"/>
      <c r="J5" s="222"/>
      <c r="K5" s="222"/>
      <c r="L5" s="222"/>
      <c r="M5" s="285"/>
      <c r="N5" s="285"/>
    </row>
    <row r="6" spans="1:64">
      <c r="B6" s="440" t="s">
        <v>458</v>
      </c>
      <c r="C6" s="440"/>
      <c r="D6" s="440"/>
      <c r="E6" s="440"/>
      <c r="F6" s="440"/>
      <c r="G6" s="440"/>
      <c r="H6" s="440"/>
      <c r="I6" s="440"/>
      <c r="J6" s="440"/>
      <c r="K6" s="440"/>
      <c r="L6" s="440"/>
      <c r="M6" s="216"/>
      <c r="N6" s="216"/>
      <c r="O6" s="216"/>
      <c r="P6" s="216"/>
      <c r="Q6" s="216"/>
      <c r="R6" s="216"/>
      <c r="S6" s="216"/>
      <c r="T6" s="216"/>
      <c r="U6" s="216"/>
      <c r="V6" s="216"/>
      <c r="W6" s="216"/>
      <c r="X6" s="216"/>
      <c r="Y6" s="216"/>
      <c r="Z6" s="216"/>
      <c r="AA6" s="216"/>
      <c r="AB6" s="216"/>
      <c r="AC6" s="216"/>
      <c r="AD6" s="216"/>
      <c r="AE6" s="216"/>
      <c r="AF6" s="216"/>
    </row>
    <row r="7" spans="1:64">
      <c r="B7" s="403" t="s">
        <v>1066</v>
      </c>
      <c r="C7" s="403"/>
      <c r="D7" s="403"/>
      <c r="E7" s="403"/>
      <c r="F7" s="403"/>
      <c r="G7" s="403"/>
      <c r="H7" s="403"/>
      <c r="I7" s="403"/>
      <c r="J7" s="403"/>
      <c r="K7" s="403"/>
      <c r="L7" s="403"/>
      <c r="M7" s="134"/>
      <c r="N7" s="134"/>
      <c r="O7" s="134"/>
      <c r="P7" s="134"/>
      <c r="Q7" s="134"/>
      <c r="R7" s="134"/>
      <c r="S7" s="134"/>
      <c r="T7" s="134"/>
      <c r="U7" s="134"/>
      <c r="V7" s="134"/>
      <c r="W7" s="134"/>
      <c r="X7" s="134"/>
      <c r="Y7" s="134"/>
      <c r="Z7" s="134"/>
      <c r="AA7" s="134"/>
      <c r="AB7" s="134"/>
      <c r="AC7" s="134"/>
      <c r="AD7" s="134"/>
      <c r="AE7" s="134"/>
      <c r="AF7" s="134"/>
    </row>
    <row r="8" spans="1:64" ht="16.5">
      <c r="C8" s="222"/>
      <c r="D8" s="222"/>
      <c r="E8" s="222"/>
      <c r="F8" s="222"/>
      <c r="G8" s="222"/>
      <c r="H8" s="222"/>
      <c r="I8" s="222"/>
      <c r="J8" s="222"/>
      <c r="K8" s="222"/>
      <c r="L8" s="222"/>
      <c r="M8" s="239"/>
      <c r="N8" s="239"/>
      <c r="O8" s="239"/>
      <c r="P8" s="239"/>
      <c r="Q8" s="239"/>
      <c r="R8" s="239"/>
      <c r="S8" s="239"/>
      <c r="T8" s="239"/>
      <c r="U8" s="239"/>
      <c r="V8" s="239"/>
      <c r="W8" s="239"/>
      <c r="X8" s="239"/>
      <c r="Y8" s="239"/>
      <c r="Z8" s="239"/>
      <c r="AA8" s="239"/>
      <c r="AB8" s="239"/>
      <c r="AC8" s="239"/>
      <c r="AD8" s="239"/>
      <c r="AE8" s="239"/>
      <c r="AF8" s="239"/>
    </row>
    <row r="9" spans="1:64">
      <c r="B9" s="405" t="s">
        <v>670</v>
      </c>
      <c r="C9" s="405"/>
      <c r="D9" s="405"/>
      <c r="E9" s="405"/>
      <c r="F9" s="405"/>
      <c r="G9" s="405"/>
      <c r="H9" s="405"/>
      <c r="I9" s="405"/>
      <c r="J9" s="405"/>
      <c r="K9" s="405"/>
      <c r="L9" s="405"/>
      <c r="M9" s="285"/>
      <c r="N9" s="285"/>
    </row>
    <row r="10" spans="1:64">
      <c r="B10" s="286"/>
      <c r="C10" s="248"/>
      <c r="D10" s="248"/>
      <c r="E10" s="248"/>
      <c r="F10" s="248"/>
      <c r="G10" s="248"/>
      <c r="H10" s="248"/>
      <c r="I10" s="248"/>
      <c r="J10" s="248"/>
      <c r="M10" s="285"/>
      <c r="N10" s="285"/>
    </row>
    <row r="11" spans="1:64" ht="81.75" customHeight="1">
      <c r="A11" s="225"/>
      <c r="B11" s="406" t="s">
        <v>10</v>
      </c>
      <c r="C11" s="406" t="s">
        <v>11</v>
      </c>
      <c r="D11" s="406" t="s">
        <v>12</v>
      </c>
      <c r="E11" s="406" t="s">
        <v>1067</v>
      </c>
      <c r="F11" s="406" t="s">
        <v>1068</v>
      </c>
      <c r="G11" s="429" t="s">
        <v>1069</v>
      </c>
      <c r="H11" s="427" t="s">
        <v>1070</v>
      </c>
      <c r="I11" s="427"/>
      <c r="J11" s="406" t="s">
        <v>1071</v>
      </c>
      <c r="K11" s="406" t="s">
        <v>991</v>
      </c>
      <c r="L11" s="406"/>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ht="192.6" customHeight="1">
      <c r="A12" s="225"/>
      <c r="B12" s="406"/>
      <c r="C12" s="406"/>
      <c r="D12" s="406"/>
      <c r="E12" s="406"/>
      <c r="F12" s="406"/>
      <c r="G12" s="429"/>
      <c r="H12" s="287" t="s">
        <v>1072</v>
      </c>
      <c r="I12" s="287" t="s">
        <v>1073</v>
      </c>
      <c r="J12" s="406"/>
      <c r="K12" s="232" t="s">
        <v>1002</v>
      </c>
      <c r="L12" s="232" t="s">
        <v>1003</v>
      </c>
      <c r="Q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ht="15" customHeight="1">
      <c r="A13" s="225"/>
      <c r="B13" s="234">
        <v>1</v>
      </c>
      <c r="C13" s="234">
        <v>2</v>
      </c>
      <c r="D13" s="234">
        <v>3</v>
      </c>
      <c r="E13" s="234">
        <v>4</v>
      </c>
      <c r="F13" s="234">
        <v>5</v>
      </c>
      <c r="G13" s="234">
        <v>6</v>
      </c>
      <c r="H13" s="234">
        <v>7</v>
      </c>
      <c r="I13" s="234">
        <v>8</v>
      </c>
      <c r="J13" s="234">
        <v>9</v>
      </c>
      <c r="K13" s="234">
        <v>10</v>
      </c>
      <c r="L13" s="234">
        <v>11</v>
      </c>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ht="18.75">
      <c r="A14" s="288"/>
      <c r="B14" s="31"/>
      <c r="C14" s="32"/>
      <c r="D14" s="33"/>
      <c r="E14" s="225"/>
      <c r="F14" s="225"/>
      <c r="G14" s="225"/>
      <c r="H14" s="225"/>
      <c r="I14" s="225"/>
      <c r="J14" s="225"/>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row>
    <row r="15" spans="1:64" ht="18.75">
      <c r="A15" s="288"/>
      <c r="B15" s="34" t="s">
        <v>191</v>
      </c>
      <c r="C15" s="35" t="s">
        <v>192</v>
      </c>
      <c r="D15" s="36" t="s">
        <v>178</v>
      </c>
      <c r="E15" s="36"/>
      <c r="F15" s="36"/>
      <c r="G15" s="36"/>
      <c r="H15" s="36"/>
      <c r="I15" s="36"/>
      <c r="J15" s="36"/>
      <c r="K15" s="36"/>
      <c r="L15" s="36"/>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row>
    <row r="16" spans="1:64" ht="56.25">
      <c r="A16" s="288"/>
      <c r="B16" s="23" t="s">
        <v>193</v>
      </c>
      <c r="C16" s="24" t="s">
        <v>194</v>
      </c>
      <c r="D16" s="25" t="s">
        <v>178</v>
      </c>
      <c r="E16" s="25" t="s">
        <v>197</v>
      </c>
      <c r="F16" s="25" t="s">
        <v>197</v>
      </c>
      <c r="G16" s="25" t="s">
        <v>197</v>
      </c>
      <c r="H16" s="25" t="s">
        <v>197</v>
      </c>
      <c r="I16" s="25" t="s">
        <v>197</v>
      </c>
      <c r="J16" s="25" t="s">
        <v>197</v>
      </c>
      <c r="K16" s="25" t="s">
        <v>197</v>
      </c>
      <c r="L16" s="25" t="s">
        <v>197</v>
      </c>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row>
    <row r="17" spans="1:64" ht="93.75">
      <c r="A17" s="288"/>
      <c r="B17" s="37" t="s">
        <v>195</v>
      </c>
      <c r="C17" s="38" t="s">
        <v>196</v>
      </c>
      <c r="D17" s="39" t="s">
        <v>178</v>
      </c>
      <c r="E17" s="39" t="s">
        <v>197</v>
      </c>
      <c r="F17" s="39" t="s">
        <v>197</v>
      </c>
      <c r="G17" s="39" t="s">
        <v>197</v>
      </c>
      <c r="H17" s="39" t="s">
        <v>197</v>
      </c>
      <c r="I17" s="39" t="s">
        <v>197</v>
      </c>
      <c r="J17" s="39" t="s">
        <v>197</v>
      </c>
      <c r="K17" s="39" t="s">
        <v>197</v>
      </c>
      <c r="L17" s="39" t="s">
        <v>197</v>
      </c>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row>
    <row r="18" spans="1:64" ht="131.25">
      <c r="A18" s="288"/>
      <c r="B18" s="31" t="s">
        <v>198</v>
      </c>
      <c r="C18" s="32" t="s">
        <v>199</v>
      </c>
      <c r="D18" s="33" t="s">
        <v>178</v>
      </c>
      <c r="E18" s="33" t="s">
        <v>197</v>
      </c>
      <c r="F18" s="33" t="s">
        <v>197</v>
      </c>
      <c r="G18" s="33" t="s">
        <v>197</v>
      </c>
      <c r="H18" s="33" t="s">
        <v>197</v>
      </c>
      <c r="I18" s="33" t="s">
        <v>197</v>
      </c>
      <c r="J18" s="33" t="s">
        <v>197</v>
      </c>
      <c r="K18" s="33" t="s">
        <v>197</v>
      </c>
      <c r="L18" s="33" t="s">
        <v>197</v>
      </c>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row>
    <row r="19" spans="1:64" ht="131.25">
      <c r="A19" s="288"/>
      <c r="B19" s="31" t="s">
        <v>200</v>
      </c>
      <c r="C19" s="32" t="s">
        <v>201</v>
      </c>
      <c r="D19" s="33" t="s">
        <v>178</v>
      </c>
      <c r="E19" s="33" t="s">
        <v>197</v>
      </c>
      <c r="F19" s="33" t="s">
        <v>197</v>
      </c>
      <c r="G19" s="33" t="s">
        <v>197</v>
      </c>
      <c r="H19" s="33" t="s">
        <v>197</v>
      </c>
      <c r="I19" s="33" t="s">
        <v>197</v>
      </c>
      <c r="J19" s="33" t="s">
        <v>197</v>
      </c>
      <c r="K19" s="33" t="s">
        <v>197</v>
      </c>
      <c r="L19" s="33" t="s">
        <v>197</v>
      </c>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row>
    <row r="20" spans="1:64" ht="112.5">
      <c r="A20" s="288"/>
      <c r="B20" s="31" t="s">
        <v>202</v>
      </c>
      <c r="C20" s="32" t="s">
        <v>203</v>
      </c>
      <c r="D20" s="33" t="s">
        <v>178</v>
      </c>
      <c r="E20" s="33" t="s">
        <v>197</v>
      </c>
      <c r="F20" s="33" t="s">
        <v>197</v>
      </c>
      <c r="G20" s="33" t="s">
        <v>197</v>
      </c>
      <c r="H20" s="33" t="s">
        <v>197</v>
      </c>
      <c r="I20" s="33" t="s">
        <v>197</v>
      </c>
      <c r="J20" s="33" t="s">
        <v>197</v>
      </c>
      <c r="K20" s="33" t="s">
        <v>197</v>
      </c>
      <c r="L20" s="33" t="s">
        <v>197</v>
      </c>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row>
    <row r="21" spans="1:64" ht="75">
      <c r="A21" s="288"/>
      <c r="B21" s="37" t="s">
        <v>206</v>
      </c>
      <c r="C21" s="38" t="s">
        <v>207</v>
      </c>
      <c r="D21" s="39" t="s">
        <v>178</v>
      </c>
      <c r="E21" s="39" t="s">
        <v>197</v>
      </c>
      <c r="F21" s="39" t="s">
        <v>197</v>
      </c>
      <c r="G21" s="39" t="s">
        <v>197</v>
      </c>
      <c r="H21" s="39" t="s">
        <v>197</v>
      </c>
      <c r="I21" s="39" t="s">
        <v>197</v>
      </c>
      <c r="J21" s="39" t="s">
        <v>197</v>
      </c>
      <c r="K21" s="39" t="s">
        <v>197</v>
      </c>
      <c r="L21" s="39" t="s">
        <v>197</v>
      </c>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row>
    <row r="22" spans="1:64" ht="131.25">
      <c r="A22" s="288"/>
      <c r="B22" s="31" t="s">
        <v>208</v>
      </c>
      <c r="C22" s="32" t="s">
        <v>209</v>
      </c>
      <c r="D22" s="33" t="s">
        <v>178</v>
      </c>
      <c r="E22" s="33" t="s">
        <v>197</v>
      </c>
      <c r="F22" s="33" t="s">
        <v>197</v>
      </c>
      <c r="G22" s="33" t="s">
        <v>197</v>
      </c>
      <c r="H22" s="33" t="s">
        <v>197</v>
      </c>
      <c r="I22" s="33" t="s">
        <v>197</v>
      </c>
      <c r="J22" s="33" t="s">
        <v>197</v>
      </c>
      <c r="K22" s="33" t="s">
        <v>197</v>
      </c>
      <c r="L22" s="33" t="s">
        <v>197</v>
      </c>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row>
    <row r="23" spans="1:64" ht="93.75">
      <c r="A23" s="288"/>
      <c r="B23" s="31" t="s">
        <v>210</v>
      </c>
      <c r="C23" s="32" t="s">
        <v>211</v>
      </c>
      <c r="D23" s="33" t="s">
        <v>178</v>
      </c>
      <c r="E23" s="33" t="s">
        <v>197</v>
      </c>
      <c r="F23" s="33" t="s">
        <v>197</v>
      </c>
      <c r="G23" s="33" t="s">
        <v>197</v>
      </c>
      <c r="H23" s="33" t="s">
        <v>197</v>
      </c>
      <c r="I23" s="33" t="s">
        <v>197</v>
      </c>
      <c r="J23" s="33" t="s">
        <v>197</v>
      </c>
      <c r="K23" s="33" t="s">
        <v>197</v>
      </c>
      <c r="L23" s="33" t="s">
        <v>197</v>
      </c>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row>
    <row r="24" spans="1:64" ht="75">
      <c r="A24" s="288"/>
      <c r="B24" s="37" t="s">
        <v>212</v>
      </c>
      <c r="C24" s="38" t="s">
        <v>213</v>
      </c>
      <c r="D24" s="39" t="s">
        <v>178</v>
      </c>
      <c r="E24" s="39" t="s">
        <v>197</v>
      </c>
      <c r="F24" s="39" t="s">
        <v>197</v>
      </c>
      <c r="G24" s="39" t="s">
        <v>197</v>
      </c>
      <c r="H24" s="39" t="s">
        <v>197</v>
      </c>
      <c r="I24" s="39" t="s">
        <v>197</v>
      </c>
      <c r="J24" s="39" t="s">
        <v>197</v>
      </c>
      <c r="K24" s="39" t="s">
        <v>197</v>
      </c>
      <c r="L24" s="39" t="s">
        <v>197</v>
      </c>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row>
    <row r="25" spans="1:64" ht="56.25">
      <c r="A25" s="288"/>
      <c r="B25" s="31" t="s">
        <v>214</v>
      </c>
      <c r="C25" s="32" t="s">
        <v>215</v>
      </c>
      <c r="D25" s="33" t="s">
        <v>178</v>
      </c>
      <c r="E25" s="33" t="s">
        <v>197</v>
      </c>
      <c r="F25" s="33" t="s">
        <v>197</v>
      </c>
      <c r="G25" s="33" t="s">
        <v>197</v>
      </c>
      <c r="H25" s="33" t="s">
        <v>197</v>
      </c>
      <c r="I25" s="33" t="s">
        <v>197</v>
      </c>
      <c r="J25" s="33" t="s">
        <v>197</v>
      </c>
      <c r="K25" s="33" t="s">
        <v>197</v>
      </c>
      <c r="L25" s="33" t="s">
        <v>197</v>
      </c>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row>
    <row r="26" spans="1:64" ht="187.5">
      <c r="A26" s="288"/>
      <c r="B26" s="31" t="s">
        <v>214</v>
      </c>
      <c r="C26" s="32" t="s">
        <v>216</v>
      </c>
      <c r="D26" s="33" t="s">
        <v>178</v>
      </c>
      <c r="E26" s="33" t="s">
        <v>197</v>
      </c>
      <c r="F26" s="33" t="s">
        <v>197</v>
      </c>
      <c r="G26" s="33" t="s">
        <v>197</v>
      </c>
      <c r="H26" s="33" t="s">
        <v>197</v>
      </c>
      <c r="I26" s="33" t="s">
        <v>197</v>
      </c>
      <c r="J26" s="33" t="s">
        <v>197</v>
      </c>
      <c r="K26" s="33" t="s">
        <v>197</v>
      </c>
      <c r="L26" s="33" t="s">
        <v>197</v>
      </c>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row>
    <row r="27" spans="1:64" ht="168.75">
      <c r="A27" s="288"/>
      <c r="B27" s="31" t="s">
        <v>214</v>
      </c>
      <c r="C27" s="32" t="s">
        <v>217</v>
      </c>
      <c r="D27" s="33" t="s">
        <v>178</v>
      </c>
      <c r="E27" s="33" t="s">
        <v>197</v>
      </c>
      <c r="F27" s="33" t="s">
        <v>197</v>
      </c>
      <c r="G27" s="33" t="s">
        <v>197</v>
      </c>
      <c r="H27" s="33" t="s">
        <v>197</v>
      </c>
      <c r="I27" s="33" t="s">
        <v>197</v>
      </c>
      <c r="J27" s="33" t="s">
        <v>197</v>
      </c>
      <c r="K27" s="33" t="s">
        <v>197</v>
      </c>
      <c r="L27" s="33" t="s">
        <v>197</v>
      </c>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row>
    <row r="28" spans="1:64" ht="168.75">
      <c r="A28" s="288"/>
      <c r="B28" s="31" t="s">
        <v>214</v>
      </c>
      <c r="C28" s="32" t="s">
        <v>218</v>
      </c>
      <c r="D28" s="33" t="s">
        <v>178</v>
      </c>
      <c r="E28" s="33" t="s">
        <v>197</v>
      </c>
      <c r="F28" s="33" t="s">
        <v>197</v>
      </c>
      <c r="G28" s="33" t="s">
        <v>197</v>
      </c>
      <c r="H28" s="33" t="s">
        <v>197</v>
      </c>
      <c r="I28" s="33" t="s">
        <v>197</v>
      </c>
      <c r="J28" s="33" t="s">
        <v>197</v>
      </c>
      <c r="K28" s="33" t="s">
        <v>197</v>
      </c>
      <c r="L28" s="33" t="s">
        <v>197</v>
      </c>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row>
    <row r="29" spans="1:64" ht="56.25">
      <c r="A29" s="288"/>
      <c r="B29" s="31" t="s">
        <v>219</v>
      </c>
      <c r="C29" s="32" t="s">
        <v>215</v>
      </c>
      <c r="D29" s="33" t="s">
        <v>178</v>
      </c>
      <c r="E29" s="33" t="s">
        <v>197</v>
      </c>
      <c r="F29" s="33" t="s">
        <v>197</v>
      </c>
      <c r="G29" s="33" t="s">
        <v>197</v>
      </c>
      <c r="H29" s="33" t="s">
        <v>197</v>
      </c>
      <c r="I29" s="33" t="s">
        <v>197</v>
      </c>
      <c r="J29" s="33" t="s">
        <v>197</v>
      </c>
      <c r="K29" s="33" t="s">
        <v>197</v>
      </c>
      <c r="L29" s="33" t="s">
        <v>197</v>
      </c>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row>
    <row r="30" spans="1:64" ht="187.5">
      <c r="A30" s="288"/>
      <c r="B30" s="31" t="s">
        <v>219</v>
      </c>
      <c r="C30" s="32" t="s">
        <v>216</v>
      </c>
      <c r="D30" s="33" t="s">
        <v>178</v>
      </c>
      <c r="E30" s="33" t="s">
        <v>197</v>
      </c>
      <c r="F30" s="33" t="s">
        <v>197</v>
      </c>
      <c r="G30" s="33" t="s">
        <v>197</v>
      </c>
      <c r="H30" s="33" t="s">
        <v>197</v>
      </c>
      <c r="I30" s="33" t="s">
        <v>197</v>
      </c>
      <c r="J30" s="33" t="s">
        <v>197</v>
      </c>
      <c r="K30" s="33" t="s">
        <v>197</v>
      </c>
      <c r="L30" s="33" t="s">
        <v>197</v>
      </c>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row>
    <row r="31" spans="1:64" ht="168.75">
      <c r="A31" s="288"/>
      <c r="B31" s="31" t="s">
        <v>219</v>
      </c>
      <c r="C31" s="32" t="s">
        <v>217</v>
      </c>
      <c r="D31" s="33" t="s">
        <v>178</v>
      </c>
      <c r="E31" s="33" t="s">
        <v>197</v>
      </c>
      <c r="F31" s="33" t="s">
        <v>197</v>
      </c>
      <c r="G31" s="33" t="s">
        <v>197</v>
      </c>
      <c r="H31" s="33" t="s">
        <v>197</v>
      </c>
      <c r="I31" s="33" t="s">
        <v>197</v>
      </c>
      <c r="J31" s="33" t="s">
        <v>197</v>
      </c>
      <c r="K31" s="33" t="s">
        <v>197</v>
      </c>
      <c r="L31" s="33" t="s">
        <v>197</v>
      </c>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row>
    <row r="32" spans="1:64" ht="168.75">
      <c r="A32" s="288"/>
      <c r="B32" s="31" t="s">
        <v>219</v>
      </c>
      <c r="C32" s="32" t="s">
        <v>220</v>
      </c>
      <c r="D32" s="33" t="s">
        <v>178</v>
      </c>
      <c r="E32" s="33" t="s">
        <v>197</v>
      </c>
      <c r="F32" s="33" t="s">
        <v>197</v>
      </c>
      <c r="G32" s="33" t="s">
        <v>197</v>
      </c>
      <c r="H32" s="33" t="s">
        <v>197</v>
      </c>
      <c r="I32" s="33" t="s">
        <v>197</v>
      </c>
      <c r="J32" s="33" t="s">
        <v>197</v>
      </c>
      <c r="K32" s="33" t="s">
        <v>197</v>
      </c>
      <c r="L32" s="33" t="s">
        <v>197</v>
      </c>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row>
    <row r="33" spans="1:64" ht="168.75">
      <c r="A33" s="288"/>
      <c r="B33" s="37" t="s">
        <v>221</v>
      </c>
      <c r="C33" s="38" t="s">
        <v>222</v>
      </c>
      <c r="D33" s="39" t="s">
        <v>178</v>
      </c>
      <c r="E33" s="39" t="s">
        <v>197</v>
      </c>
      <c r="F33" s="39" t="s">
        <v>197</v>
      </c>
      <c r="G33" s="39" t="s">
        <v>197</v>
      </c>
      <c r="H33" s="39" t="s">
        <v>197</v>
      </c>
      <c r="I33" s="39" t="s">
        <v>197</v>
      </c>
      <c r="J33" s="39" t="s">
        <v>197</v>
      </c>
      <c r="K33" s="39" t="s">
        <v>197</v>
      </c>
      <c r="L33" s="39" t="s">
        <v>197</v>
      </c>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row>
    <row r="34" spans="1:64" ht="150">
      <c r="A34" s="288"/>
      <c r="B34" s="31" t="s">
        <v>223</v>
      </c>
      <c r="C34" s="32" t="s">
        <v>224</v>
      </c>
      <c r="D34" s="33" t="s">
        <v>178</v>
      </c>
      <c r="E34" s="33" t="s">
        <v>197</v>
      </c>
      <c r="F34" s="33" t="s">
        <v>197</v>
      </c>
      <c r="G34" s="33" t="s">
        <v>197</v>
      </c>
      <c r="H34" s="33" t="s">
        <v>197</v>
      </c>
      <c r="I34" s="33" t="s">
        <v>197</v>
      </c>
      <c r="J34" s="33" t="s">
        <v>197</v>
      </c>
      <c r="K34" s="33" t="s">
        <v>197</v>
      </c>
      <c r="L34" s="33" t="s">
        <v>197</v>
      </c>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row>
    <row r="35" spans="1:64" ht="75">
      <c r="A35" s="288"/>
      <c r="B35" s="31" t="s">
        <v>223</v>
      </c>
      <c r="C35" s="32" t="s">
        <v>225</v>
      </c>
      <c r="D35" s="41" t="s">
        <v>226</v>
      </c>
      <c r="E35" s="33">
        <f>'6'!BJ48</f>
        <v>2021</v>
      </c>
      <c r="F35" s="33">
        <f>'4'!CN47</f>
        <v>2021</v>
      </c>
      <c r="G35" s="206" t="s">
        <v>197</v>
      </c>
      <c r="H35" s="33" t="s">
        <v>1074</v>
      </c>
      <c r="I35" s="33" t="s">
        <v>1075</v>
      </c>
      <c r="J35" s="33" t="s">
        <v>823</v>
      </c>
      <c r="K35" s="33" t="s">
        <v>823</v>
      </c>
      <c r="L35" s="33" t="s">
        <v>823</v>
      </c>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row>
    <row r="36" spans="1:64" ht="37.5">
      <c r="A36" s="288"/>
      <c r="B36" s="31" t="s">
        <v>223</v>
      </c>
      <c r="C36" s="32" t="s">
        <v>227</v>
      </c>
      <c r="D36" s="41" t="s">
        <v>228</v>
      </c>
      <c r="E36" s="33">
        <f>'6'!BJ49</f>
        <v>2021</v>
      </c>
      <c r="F36" s="33">
        <f>'4'!CN48</f>
        <v>2021</v>
      </c>
      <c r="G36" s="206" t="s">
        <v>197</v>
      </c>
      <c r="H36" s="33" t="s">
        <v>1074</v>
      </c>
      <c r="I36" s="33" t="s">
        <v>1075</v>
      </c>
      <c r="J36" s="33" t="s">
        <v>823</v>
      </c>
      <c r="K36" s="33" t="s">
        <v>823</v>
      </c>
      <c r="L36" s="33" t="s">
        <v>823</v>
      </c>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row>
    <row r="37" spans="1:64" ht="150">
      <c r="A37" s="288"/>
      <c r="B37" s="31" t="s">
        <v>229</v>
      </c>
      <c r="C37" s="32" t="s">
        <v>230</v>
      </c>
      <c r="D37" s="33" t="s">
        <v>178</v>
      </c>
      <c r="E37" s="33" t="s">
        <v>197</v>
      </c>
      <c r="F37" s="33" t="s">
        <v>197</v>
      </c>
      <c r="G37" s="33" t="s">
        <v>197</v>
      </c>
      <c r="H37" s="33" t="s">
        <v>197</v>
      </c>
      <c r="I37" s="33" t="s">
        <v>197</v>
      </c>
      <c r="J37" s="33" t="s">
        <v>197</v>
      </c>
      <c r="K37" s="33" t="s">
        <v>197</v>
      </c>
      <c r="L37" s="33" t="s">
        <v>197</v>
      </c>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row>
    <row r="38" spans="1:64" ht="84.2" customHeight="1">
      <c r="A38" s="288"/>
      <c r="B38" s="31" t="s">
        <v>229</v>
      </c>
      <c r="C38" s="42" t="s">
        <v>231</v>
      </c>
      <c r="D38" s="41" t="s">
        <v>232</v>
      </c>
      <c r="E38" s="33">
        <f>'6'!BJ51</f>
        <v>2022</v>
      </c>
      <c r="F38" s="33">
        <f>'4'!CN50</f>
        <v>2022</v>
      </c>
      <c r="G38" s="206" t="s">
        <v>197</v>
      </c>
      <c r="H38" s="33">
        <v>2021</v>
      </c>
      <c r="I38" s="33" t="s">
        <v>1075</v>
      </c>
      <c r="J38" s="33" t="s">
        <v>823</v>
      </c>
      <c r="K38" s="33" t="s">
        <v>823</v>
      </c>
      <c r="L38" s="33" t="s">
        <v>823</v>
      </c>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row>
    <row r="39" spans="1:64" ht="66.400000000000006" customHeight="1">
      <c r="A39" s="288"/>
      <c r="B39" s="31" t="s">
        <v>229</v>
      </c>
      <c r="C39" s="42" t="s">
        <v>233</v>
      </c>
      <c r="D39" s="41" t="s">
        <v>234</v>
      </c>
      <c r="E39" s="33">
        <f>'6'!BJ52</f>
        <v>2022</v>
      </c>
      <c r="F39" s="33">
        <f>'4'!CN51</f>
        <v>2022</v>
      </c>
      <c r="G39" s="206" t="s">
        <v>197</v>
      </c>
      <c r="H39" s="33">
        <v>2021</v>
      </c>
      <c r="I39" s="33" t="s">
        <v>1075</v>
      </c>
      <c r="J39" s="33" t="s">
        <v>823</v>
      </c>
      <c r="K39" s="33" t="s">
        <v>823</v>
      </c>
      <c r="L39" s="33" t="s">
        <v>823</v>
      </c>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row>
    <row r="40" spans="1:64" ht="36.6" customHeight="1">
      <c r="A40" s="288"/>
      <c r="B40" s="31" t="s">
        <v>229</v>
      </c>
      <c r="C40" s="43">
        <v>0</v>
      </c>
      <c r="D40" s="41">
        <v>0</v>
      </c>
      <c r="E40" s="33">
        <v>0</v>
      </c>
      <c r="F40" s="33">
        <v>0</v>
      </c>
      <c r="G40" s="206" t="s">
        <v>197</v>
      </c>
      <c r="H40" s="33">
        <v>0</v>
      </c>
      <c r="I40" s="33">
        <v>0</v>
      </c>
      <c r="J40" s="33">
        <v>0</v>
      </c>
      <c r="K40" s="33">
        <v>0</v>
      </c>
      <c r="L40" s="33">
        <v>0</v>
      </c>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row>
    <row r="41" spans="1:64" ht="198.2" customHeight="1">
      <c r="A41" s="288"/>
      <c r="B41" s="31" t="s">
        <v>229</v>
      </c>
      <c r="C41" s="43">
        <v>0</v>
      </c>
      <c r="D41" s="41">
        <v>0</v>
      </c>
      <c r="E41" s="33">
        <v>0</v>
      </c>
      <c r="F41" s="33">
        <v>0</v>
      </c>
      <c r="G41" s="206" t="s">
        <v>197</v>
      </c>
      <c r="H41" s="33">
        <v>0</v>
      </c>
      <c r="I41" s="33">
        <v>0</v>
      </c>
      <c r="J41" s="33">
        <v>0</v>
      </c>
      <c r="K41" s="33">
        <v>0</v>
      </c>
      <c r="L41" s="33">
        <v>0</v>
      </c>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row>
    <row r="42" spans="1:64" ht="75">
      <c r="A42" s="288"/>
      <c r="B42" s="23" t="s">
        <v>235</v>
      </c>
      <c r="C42" s="24" t="s">
        <v>236</v>
      </c>
      <c r="D42" s="25" t="s">
        <v>178</v>
      </c>
      <c r="E42" s="25" t="s">
        <v>197</v>
      </c>
      <c r="F42" s="25" t="s">
        <v>197</v>
      </c>
      <c r="G42" s="25" t="s">
        <v>197</v>
      </c>
      <c r="H42" s="25" t="s">
        <v>197</v>
      </c>
      <c r="I42" s="25" t="s">
        <v>197</v>
      </c>
      <c r="J42" s="25" t="s">
        <v>197</v>
      </c>
      <c r="K42" s="25" t="s">
        <v>197</v>
      </c>
      <c r="L42" s="25" t="s">
        <v>197</v>
      </c>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row>
    <row r="43" spans="1:64" ht="131.25">
      <c r="A43" s="288"/>
      <c r="B43" s="37" t="s">
        <v>237</v>
      </c>
      <c r="C43" s="38" t="s">
        <v>238</v>
      </c>
      <c r="D43" s="39" t="s">
        <v>178</v>
      </c>
      <c r="E43" s="39" t="s">
        <v>197</v>
      </c>
      <c r="F43" s="39" t="s">
        <v>197</v>
      </c>
      <c r="G43" s="39" t="s">
        <v>197</v>
      </c>
      <c r="H43" s="39" t="s">
        <v>197</v>
      </c>
      <c r="I43" s="39" t="s">
        <v>197</v>
      </c>
      <c r="J43" s="39" t="s">
        <v>197</v>
      </c>
      <c r="K43" s="39" t="s">
        <v>197</v>
      </c>
      <c r="L43" s="39" t="s">
        <v>197</v>
      </c>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row>
    <row r="44" spans="1:64" ht="75">
      <c r="A44" s="288"/>
      <c r="B44" s="31" t="s">
        <v>239</v>
      </c>
      <c r="C44" s="32" t="s">
        <v>240</v>
      </c>
      <c r="D44" s="33" t="s">
        <v>178</v>
      </c>
      <c r="E44" s="33" t="s">
        <v>197</v>
      </c>
      <c r="F44" s="33" t="s">
        <v>197</v>
      </c>
      <c r="G44" s="33" t="s">
        <v>197</v>
      </c>
      <c r="H44" s="33" t="s">
        <v>197</v>
      </c>
      <c r="I44" s="33" t="s">
        <v>197</v>
      </c>
      <c r="J44" s="33" t="s">
        <v>197</v>
      </c>
      <c r="K44" s="33" t="s">
        <v>197</v>
      </c>
      <c r="L44" s="33" t="s">
        <v>197</v>
      </c>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row>
    <row r="45" spans="1:64" ht="77.25" customHeight="1">
      <c r="A45" s="288"/>
      <c r="B45" s="31" t="s">
        <v>239</v>
      </c>
      <c r="C45" s="32" t="s">
        <v>329</v>
      </c>
      <c r="D45" s="33" t="s">
        <v>330</v>
      </c>
      <c r="E45" s="33">
        <v>2022</v>
      </c>
      <c r="F45" s="33">
        <f>'4'!CN57</f>
        <v>2022</v>
      </c>
      <c r="G45" s="33" t="s">
        <v>197</v>
      </c>
      <c r="H45" s="33" t="s">
        <v>197</v>
      </c>
      <c r="I45" s="33" t="s">
        <v>197</v>
      </c>
      <c r="J45" s="33" t="s">
        <v>837</v>
      </c>
      <c r="K45" s="33" t="s">
        <v>823</v>
      </c>
      <c r="L45" s="33" t="s">
        <v>823</v>
      </c>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row>
    <row r="46" spans="1:64" ht="46.5" customHeight="1">
      <c r="A46" s="288"/>
      <c r="B46" s="31" t="s">
        <v>239</v>
      </c>
      <c r="C46" s="32" t="s">
        <v>327</v>
      </c>
      <c r="D46" s="33" t="s">
        <v>328</v>
      </c>
      <c r="E46" s="33">
        <f>'6'!BJ59</f>
        <v>2021</v>
      </c>
      <c r="F46" s="33">
        <f>'4'!CN58</f>
        <v>2021</v>
      </c>
      <c r="G46" s="33" t="s">
        <v>197</v>
      </c>
      <c r="H46" s="33" t="s">
        <v>197</v>
      </c>
      <c r="I46" s="33" t="s">
        <v>197</v>
      </c>
      <c r="J46" s="33" t="s">
        <v>823</v>
      </c>
      <c r="K46" s="33" t="s">
        <v>823</v>
      </c>
      <c r="L46" s="33" t="s">
        <v>823</v>
      </c>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row>
    <row r="47" spans="1:64" ht="112.5">
      <c r="A47" s="288"/>
      <c r="B47" s="31" t="s">
        <v>241</v>
      </c>
      <c r="C47" s="32" t="s">
        <v>242</v>
      </c>
      <c r="D47" s="33" t="s">
        <v>178</v>
      </c>
      <c r="E47" s="33" t="s">
        <v>197</v>
      </c>
      <c r="F47" s="33" t="s">
        <v>197</v>
      </c>
      <c r="G47" s="33" t="s">
        <v>197</v>
      </c>
      <c r="H47" s="33" t="s">
        <v>197</v>
      </c>
      <c r="I47" s="33" t="s">
        <v>197</v>
      </c>
      <c r="J47" s="33" t="s">
        <v>197</v>
      </c>
      <c r="K47" s="33" t="s">
        <v>197</v>
      </c>
      <c r="L47" s="33" t="s">
        <v>197</v>
      </c>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row>
    <row r="48" spans="1:64" ht="93.75">
      <c r="A48" s="288"/>
      <c r="B48" s="37" t="s">
        <v>243</v>
      </c>
      <c r="C48" s="38" t="s">
        <v>244</v>
      </c>
      <c r="D48" s="39" t="s">
        <v>178</v>
      </c>
      <c r="E48" s="39" t="s">
        <v>197</v>
      </c>
      <c r="F48" s="39" t="s">
        <v>197</v>
      </c>
      <c r="G48" s="39" t="s">
        <v>197</v>
      </c>
      <c r="H48" s="39" t="s">
        <v>197</v>
      </c>
      <c r="I48" s="39" t="s">
        <v>197</v>
      </c>
      <c r="J48" s="39" t="s">
        <v>197</v>
      </c>
      <c r="K48" s="39" t="s">
        <v>197</v>
      </c>
      <c r="L48" s="39" t="s">
        <v>197</v>
      </c>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row>
    <row r="49" spans="1:64" ht="56.25">
      <c r="A49" s="288"/>
      <c r="B49" s="31" t="s">
        <v>245</v>
      </c>
      <c r="C49" s="32" t="s">
        <v>246</v>
      </c>
      <c r="D49" s="33" t="s">
        <v>178</v>
      </c>
      <c r="E49" s="33" t="s">
        <v>197</v>
      </c>
      <c r="F49" s="33" t="s">
        <v>197</v>
      </c>
      <c r="G49" s="33" t="s">
        <v>197</v>
      </c>
      <c r="H49" s="33" t="s">
        <v>197</v>
      </c>
      <c r="I49" s="33" t="s">
        <v>197</v>
      </c>
      <c r="J49" s="33" t="s">
        <v>197</v>
      </c>
      <c r="K49" s="33" t="s">
        <v>197</v>
      </c>
      <c r="L49" s="33" t="s">
        <v>197</v>
      </c>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row>
    <row r="50" spans="1:64" ht="75">
      <c r="A50" s="288"/>
      <c r="B50" s="31" t="s">
        <v>247</v>
      </c>
      <c r="C50" s="32" t="s">
        <v>248</v>
      </c>
      <c r="D50" s="33" t="s">
        <v>178</v>
      </c>
      <c r="E50" s="33" t="s">
        <v>197</v>
      </c>
      <c r="F50" s="33" t="s">
        <v>197</v>
      </c>
      <c r="G50" s="33" t="s">
        <v>197</v>
      </c>
      <c r="H50" s="33" t="s">
        <v>197</v>
      </c>
      <c r="I50" s="33" t="s">
        <v>197</v>
      </c>
      <c r="J50" s="33" t="s">
        <v>197</v>
      </c>
      <c r="K50" s="33" t="s">
        <v>197</v>
      </c>
      <c r="L50" s="33" t="s">
        <v>197</v>
      </c>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row>
    <row r="51" spans="1:64" ht="75">
      <c r="A51" s="288"/>
      <c r="B51" s="37" t="s">
        <v>249</v>
      </c>
      <c r="C51" s="38" t="s">
        <v>250</v>
      </c>
      <c r="D51" s="39" t="s">
        <v>178</v>
      </c>
      <c r="E51" s="39" t="s">
        <v>197</v>
      </c>
      <c r="F51" s="39" t="s">
        <v>197</v>
      </c>
      <c r="G51" s="39" t="s">
        <v>197</v>
      </c>
      <c r="H51" s="39" t="s">
        <v>197</v>
      </c>
      <c r="I51" s="39" t="s">
        <v>197</v>
      </c>
      <c r="J51" s="39" t="s">
        <v>197</v>
      </c>
      <c r="K51" s="39" t="s">
        <v>197</v>
      </c>
      <c r="L51" s="39" t="s">
        <v>197</v>
      </c>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row>
    <row r="52" spans="1:64" ht="56.25">
      <c r="A52" s="288"/>
      <c r="B52" s="31" t="s">
        <v>251</v>
      </c>
      <c r="C52" s="32" t="s">
        <v>252</v>
      </c>
      <c r="D52" s="33" t="s">
        <v>178</v>
      </c>
      <c r="E52" s="33" t="s">
        <v>197</v>
      </c>
      <c r="F52" s="33" t="s">
        <v>197</v>
      </c>
      <c r="G52" s="33" t="s">
        <v>197</v>
      </c>
      <c r="H52" s="33" t="s">
        <v>197</v>
      </c>
      <c r="I52" s="33" t="s">
        <v>197</v>
      </c>
      <c r="J52" s="33" t="s">
        <v>197</v>
      </c>
      <c r="K52" s="33" t="s">
        <v>197</v>
      </c>
      <c r="L52" s="33" t="s">
        <v>197</v>
      </c>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row>
    <row r="53" spans="1:64" ht="56.25">
      <c r="A53" s="288"/>
      <c r="B53" s="31" t="s">
        <v>253</v>
      </c>
      <c r="C53" s="32" t="s">
        <v>254</v>
      </c>
      <c r="D53" s="33" t="s">
        <v>178</v>
      </c>
      <c r="E53" s="33" t="s">
        <v>197</v>
      </c>
      <c r="F53" s="33" t="s">
        <v>197</v>
      </c>
      <c r="G53" s="33" t="s">
        <v>197</v>
      </c>
      <c r="H53" s="33" t="s">
        <v>197</v>
      </c>
      <c r="I53" s="33" t="s">
        <v>197</v>
      </c>
      <c r="J53" s="33" t="s">
        <v>197</v>
      </c>
      <c r="K53" s="33" t="s">
        <v>197</v>
      </c>
      <c r="L53" s="33" t="s">
        <v>197</v>
      </c>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row>
    <row r="54" spans="1:64" ht="56.25">
      <c r="A54" s="288"/>
      <c r="B54" s="31" t="s">
        <v>255</v>
      </c>
      <c r="C54" s="32" t="s">
        <v>256</v>
      </c>
      <c r="D54" s="33" t="s">
        <v>178</v>
      </c>
      <c r="E54" s="33" t="s">
        <v>197</v>
      </c>
      <c r="F54" s="33" t="s">
        <v>197</v>
      </c>
      <c r="G54" s="33" t="s">
        <v>197</v>
      </c>
      <c r="H54" s="33" t="s">
        <v>197</v>
      </c>
      <c r="I54" s="33" t="s">
        <v>197</v>
      </c>
      <c r="J54" s="33" t="s">
        <v>197</v>
      </c>
      <c r="K54" s="33" t="s">
        <v>197</v>
      </c>
      <c r="L54" s="33" t="s">
        <v>197</v>
      </c>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row>
    <row r="55" spans="1:64" ht="56.25">
      <c r="A55" s="288"/>
      <c r="B55" s="31" t="s">
        <v>257</v>
      </c>
      <c r="C55" s="32" t="s">
        <v>258</v>
      </c>
      <c r="D55" s="33" t="s">
        <v>178</v>
      </c>
      <c r="E55" s="33" t="s">
        <v>197</v>
      </c>
      <c r="F55" s="33" t="s">
        <v>197</v>
      </c>
      <c r="G55" s="33" t="s">
        <v>197</v>
      </c>
      <c r="H55" s="33" t="s">
        <v>197</v>
      </c>
      <c r="I55" s="33" t="s">
        <v>197</v>
      </c>
      <c r="J55" s="33" t="s">
        <v>197</v>
      </c>
      <c r="K55" s="33" t="s">
        <v>197</v>
      </c>
      <c r="L55" s="33" t="s">
        <v>197</v>
      </c>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row>
    <row r="56" spans="1:64" ht="93.75">
      <c r="A56" s="288"/>
      <c r="B56" s="31" t="s">
        <v>259</v>
      </c>
      <c r="C56" s="32" t="s">
        <v>260</v>
      </c>
      <c r="D56" s="33" t="s">
        <v>178</v>
      </c>
      <c r="E56" s="33" t="s">
        <v>197</v>
      </c>
      <c r="F56" s="33" t="s">
        <v>197</v>
      </c>
      <c r="G56" s="33" t="s">
        <v>197</v>
      </c>
      <c r="H56" s="33" t="s">
        <v>197</v>
      </c>
      <c r="I56" s="33" t="s">
        <v>197</v>
      </c>
      <c r="J56" s="33" t="s">
        <v>197</v>
      </c>
      <c r="K56" s="33" t="s">
        <v>197</v>
      </c>
      <c r="L56" s="33" t="s">
        <v>197</v>
      </c>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row>
    <row r="57" spans="1:64" ht="75">
      <c r="A57" s="288"/>
      <c r="B57" s="31" t="s">
        <v>261</v>
      </c>
      <c r="C57" s="32" t="s">
        <v>262</v>
      </c>
      <c r="D57" s="33" t="s">
        <v>178</v>
      </c>
      <c r="E57" s="33" t="s">
        <v>197</v>
      </c>
      <c r="F57" s="33" t="s">
        <v>197</v>
      </c>
      <c r="G57" s="33" t="s">
        <v>197</v>
      </c>
      <c r="H57" s="33" t="s">
        <v>197</v>
      </c>
      <c r="I57" s="33" t="s">
        <v>197</v>
      </c>
      <c r="J57" s="33" t="s">
        <v>197</v>
      </c>
      <c r="K57" s="33" t="s">
        <v>197</v>
      </c>
      <c r="L57" s="33" t="s">
        <v>197</v>
      </c>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row>
    <row r="58" spans="1:64" ht="75">
      <c r="A58" s="288"/>
      <c r="B58" s="31" t="s">
        <v>263</v>
      </c>
      <c r="C58" s="32" t="s">
        <v>264</v>
      </c>
      <c r="D58" s="33" t="s">
        <v>178</v>
      </c>
      <c r="E58" s="33" t="s">
        <v>197</v>
      </c>
      <c r="F58" s="33" t="s">
        <v>197</v>
      </c>
      <c r="G58" s="33" t="s">
        <v>197</v>
      </c>
      <c r="H58" s="33" t="s">
        <v>197</v>
      </c>
      <c r="I58" s="33" t="s">
        <v>197</v>
      </c>
      <c r="J58" s="33" t="s">
        <v>197</v>
      </c>
      <c r="K58" s="33" t="s">
        <v>197</v>
      </c>
      <c r="L58" s="33" t="s">
        <v>197</v>
      </c>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row>
    <row r="59" spans="1:64" ht="93.75">
      <c r="A59" s="288"/>
      <c r="B59" s="31" t="s">
        <v>265</v>
      </c>
      <c r="C59" s="32" t="s">
        <v>266</v>
      </c>
      <c r="D59" s="33" t="s">
        <v>178</v>
      </c>
      <c r="E59" s="33" t="s">
        <v>197</v>
      </c>
      <c r="F59" s="33" t="s">
        <v>197</v>
      </c>
      <c r="G59" s="33" t="s">
        <v>197</v>
      </c>
      <c r="H59" s="33" t="s">
        <v>197</v>
      </c>
      <c r="I59" s="33" t="s">
        <v>197</v>
      </c>
      <c r="J59" s="33" t="s">
        <v>197</v>
      </c>
      <c r="K59" s="33" t="s">
        <v>197</v>
      </c>
      <c r="L59" s="33" t="s">
        <v>197</v>
      </c>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row>
    <row r="60" spans="1:64" ht="93.75">
      <c r="A60" s="288"/>
      <c r="B60" s="37" t="s">
        <v>267</v>
      </c>
      <c r="C60" s="38" t="s">
        <v>268</v>
      </c>
      <c r="D60" s="39" t="s">
        <v>178</v>
      </c>
      <c r="E60" s="39" t="s">
        <v>197</v>
      </c>
      <c r="F60" s="39" t="s">
        <v>197</v>
      </c>
      <c r="G60" s="39" t="s">
        <v>197</v>
      </c>
      <c r="H60" s="39" t="s">
        <v>197</v>
      </c>
      <c r="I60" s="39" t="s">
        <v>197</v>
      </c>
      <c r="J60" s="39" t="s">
        <v>197</v>
      </c>
      <c r="K60" s="39" t="s">
        <v>197</v>
      </c>
      <c r="L60" s="39" t="s">
        <v>197</v>
      </c>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row>
    <row r="61" spans="1:64" ht="56.25">
      <c r="A61" s="288"/>
      <c r="B61" s="31" t="s">
        <v>269</v>
      </c>
      <c r="C61" s="32" t="s">
        <v>270</v>
      </c>
      <c r="D61" s="33" t="s">
        <v>178</v>
      </c>
      <c r="E61" s="33" t="s">
        <v>197</v>
      </c>
      <c r="F61" s="33" t="s">
        <v>197</v>
      </c>
      <c r="G61" s="33" t="s">
        <v>197</v>
      </c>
      <c r="H61" s="33" t="s">
        <v>197</v>
      </c>
      <c r="I61" s="33" t="s">
        <v>197</v>
      </c>
      <c r="J61" s="33" t="s">
        <v>197</v>
      </c>
      <c r="K61" s="33" t="s">
        <v>197</v>
      </c>
      <c r="L61" s="33" t="s">
        <v>197</v>
      </c>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row>
    <row r="62" spans="1:64" ht="112.5">
      <c r="A62" s="288"/>
      <c r="B62" s="31" t="s">
        <v>269</v>
      </c>
      <c r="C62" s="32" t="s">
        <v>271</v>
      </c>
      <c r="D62" s="41" t="s">
        <v>272</v>
      </c>
      <c r="E62" s="33">
        <f>'6'!BJ75</f>
        <v>2022</v>
      </c>
      <c r="F62" s="33">
        <f>'4'!CN74</f>
        <v>2022</v>
      </c>
      <c r="G62" s="206" t="s">
        <v>197</v>
      </c>
      <c r="H62" s="33" t="s">
        <v>197</v>
      </c>
      <c r="I62" s="393" t="s">
        <v>197</v>
      </c>
      <c r="J62" s="33" t="s">
        <v>823</v>
      </c>
      <c r="K62" s="33" t="s">
        <v>823</v>
      </c>
      <c r="L62" s="33" t="s">
        <v>823</v>
      </c>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row>
    <row r="63" spans="1:64" ht="112.5">
      <c r="A63" s="288"/>
      <c r="B63" s="31" t="s">
        <v>269</v>
      </c>
      <c r="C63" s="32" t="s">
        <v>273</v>
      </c>
      <c r="D63" s="41" t="s">
        <v>274</v>
      </c>
      <c r="E63" s="33">
        <f>'6'!BJ76</f>
        <v>2021</v>
      </c>
      <c r="F63" s="33">
        <f>'4'!CN75</f>
        <v>2021</v>
      </c>
      <c r="G63" s="206" t="s">
        <v>197</v>
      </c>
      <c r="H63" s="33" t="s">
        <v>197</v>
      </c>
      <c r="I63" s="393" t="s">
        <v>197</v>
      </c>
      <c r="J63" s="33" t="s">
        <v>823</v>
      </c>
      <c r="K63" s="33" t="s">
        <v>823</v>
      </c>
      <c r="L63" s="33" t="s">
        <v>823</v>
      </c>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row>
    <row r="64" spans="1:64" ht="112.5">
      <c r="A64" s="288"/>
      <c r="B64" s="31" t="s">
        <v>269</v>
      </c>
      <c r="C64" s="32" t="s">
        <v>275</v>
      </c>
      <c r="D64" s="197" t="s">
        <v>276</v>
      </c>
      <c r="E64" s="33">
        <f>'6'!BJ77</f>
        <v>2021</v>
      </c>
      <c r="F64" s="33">
        <f>'4'!CN76</f>
        <v>2021</v>
      </c>
      <c r="G64" s="206" t="s">
        <v>197</v>
      </c>
      <c r="H64" s="33" t="s">
        <v>197</v>
      </c>
      <c r="I64" s="393" t="s">
        <v>197</v>
      </c>
      <c r="J64" s="33" t="s">
        <v>823</v>
      </c>
      <c r="K64" s="33" t="s">
        <v>823</v>
      </c>
      <c r="L64" s="33" t="s">
        <v>823</v>
      </c>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row>
    <row r="65" spans="1:64" ht="93.75">
      <c r="A65" s="288"/>
      <c r="B65" s="31" t="s">
        <v>269</v>
      </c>
      <c r="C65" s="32" t="s">
        <v>277</v>
      </c>
      <c r="D65" s="197" t="s">
        <v>278</v>
      </c>
      <c r="E65" s="33">
        <f>'6'!BJ78</f>
        <v>2021</v>
      </c>
      <c r="F65" s="33">
        <f>'4'!CN77</f>
        <v>2021</v>
      </c>
      <c r="G65" s="206" t="s">
        <v>197</v>
      </c>
      <c r="H65" s="33" t="s">
        <v>197</v>
      </c>
      <c r="I65" s="393" t="s">
        <v>197</v>
      </c>
      <c r="J65" s="33" t="s">
        <v>823</v>
      </c>
      <c r="K65" s="33" t="s">
        <v>823</v>
      </c>
      <c r="L65" s="33" t="s">
        <v>823</v>
      </c>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row>
    <row r="66" spans="1:64" ht="112.5">
      <c r="A66" s="288"/>
      <c r="B66" s="31" t="s">
        <v>269</v>
      </c>
      <c r="C66" s="32" t="s">
        <v>279</v>
      </c>
      <c r="D66" s="197" t="s">
        <v>280</v>
      </c>
      <c r="E66" s="33">
        <f>'6'!BJ79</f>
        <v>2022</v>
      </c>
      <c r="F66" s="33">
        <f>'4'!CN78</f>
        <v>2022</v>
      </c>
      <c r="G66" s="206" t="s">
        <v>197</v>
      </c>
      <c r="H66" s="33" t="s">
        <v>197</v>
      </c>
      <c r="I66" s="393" t="s">
        <v>197</v>
      </c>
      <c r="J66" s="33" t="s">
        <v>823</v>
      </c>
      <c r="K66" s="33" t="s">
        <v>823</v>
      </c>
      <c r="L66" s="33" t="s">
        <v>823</v>
      </c>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row>
    <row r="67" spans="1:64" ht="112.5">
      <c r="A67" s="288"/>
      <c r="B67" s="31" t="s">
        <v>269</v>
      </c>
      <c r="C67" s="32" t="s">
        <v>281</v>
      </c>
      <c r="D67" s="197" t="s">
        <v>282</v>
      </c>
      <c r="E67" s="33">
        <f>'6'!BJ80</f>
        <v>2022</v>
      </c>
      <c r="F67" s="33">
        <f>'4'!CN79</f>
        <v>2022</v>
      </c>
      <c r="G67" s="206" t="s">
        <v>197</v>
      </c>
      <c r="H67" s="33" t="s">
        <v>197</v>
      </c>
      <c r="I67" s="393" t="s">
        <v>197</v>
      </c>
      <c r="J67" s="33" t="s">
        <v>823</v>
      </c>
      <c r="K67" s="33" t="s">
        <v>823</v>
      </c>
      <c r="L67" s="33" t="s">
        <v>823</v>
      </c>
      <c r="M67" s="225"/>
      <c r="N67" s="225"/>
      <c r="O67" s="225"/>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row>
    <row r="68" spans="1:64" ht="75">
      <c r="A68" s="288"/>
      <c r="B68" s="31" t="s">
        <v>283</v>
      </c>
      <c r="C68" s="32" t="s">
        <v>284</v>
      </c>
      <c r="D68" s="33" t="s">
        <v>178</v>
      </c>
      <c r="E68" s="33" t="s">
        <v>197</v>
      </c>
      <c r="F68" s="33" t="s">
        <v>197</v>
      </c>
      <c r="G68" s="33" t="s">
        <v>197</v>
      </c>
      <c r="H68" s="33" t="s">
        <v>197</v>
      </c>
      <c r="I68" s="33" t="s">
        <v>197</v>
      </c>
      <c r="J68" s="33" t="s">
        <v>197</v>
      </c>
      <c r="K68" s="33" t="s">
        <v>197</v>
      </c>
      <c r="L68" s="33" t="s">
        <v>197</v>
      </c>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row>
    <row r="69" spans="1:64" ht="131.25">
      <c r="A69" s="288"/>
      <c r="B69" s="23" t="s">
        <v>285</v>
      </c>
      <c r="C69" s="24" t="s">
        <v>286</v>
      </c>
      <c r="D69" s="25" t="s">
        <v>178</v>
      </c>
      <c r="E69" s="25" t="s">
        <v>197</v>
      </c>
      <c r="F69" s="25" t="s">
        <v>197</v>
      </c>
      <c r="G69" s="25" t="s">
        <v>197</v>
      </c>
      <c r="H69" s="25" t="s">
        <v>197</v>
      </c>
      <c r="I69" s="25" t="s">
        <v>197</v>
      </c>
      <c r="J69" s="25" t="s">
        <v>197</v>
      </c>
      <c r="K69" s="25" t="s">
        <v>197</v>
      </c>
      <c r="L69" s="25" t="s">
        <v>197</v>
      </c>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row>
    <row r="70" spans="1:64" ht="112.5">
      <c r="A70" s="288"/>
      <c r="B70" s="37" t="s">
        <v>287</v>
      </c>
      <c r="C70" s="38" t="s">
        <v>288</v>
      </c>
      <c r="D70" s="39" t="s">
        <v>178</v>
      </c>
      <c r="E70" s="39" t="s">
        <v>197</v>
      </c>
      <c r="F70" s="39" t="s">
        <v>197</v>
      </c>
      <c r="G70" s="39" t="s">
        <v>197</v>
      </c>
      <c r="H70" s="39" t="s">
        <v>197</v>
      </c>
      <c r="I70" s="39" t="s">
        <v>197</v>
      </c>
      <c r="J70" s="39" t="s">
        <v>197</v>
      </c>
      <c r="K70" s="39" t="s">
        <v>197</v>
      </c>
      <c r="L70" s="39" t="s">
        <v>197</v>
      </c>
      <c r="M70" s="225"/>
      <c r="N70" s="225"/>
      <c r="O70" s="225"/>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row>
    <row r="71" spans="1:64" ht="112.5">
      <c r="A71" s="288"/>
      <c r="B71" s="37" t="s">
        <v>289</v>
      </c>
      <c r="C71" s="38" t="s">
        <v>290</v>
      </c>
      <c r="D71" s="39" t="s">
        <v>178</v>
      </c>
      <c r="E71" s="39" t="s">
        <v>197</v>
      </c>
      <c r="F71" s="39" t="s">
        <v>197</v>
      </c>
      <c r="G71" s="39" t="s">
        <v>197</v>
      </c>
      <c r="H71" s="39" t="s">
        <v>197</v>
      </c>
      <c r="I71" s="39" t="s">
        <v>197</v>
      </c>
      <c r="J71" s="39" t="s">
        <v>197</v>
      </c>
      <c r="K71" s="39" t="s">
        <v>197</v>
      </c>
      <c r="L71" s="39" t="s">
        <v>197</v>
      </c>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row>
    <row r="72" spans="1:64" ht="225">
      <c r="A72" s="23" t="s">
        <v>183</v>
      </c>
      <c r="B72" s="31" t="s">
        <v>289</v>
      </c>
      <c r="C72" s="50" t="s">
        <v>291</v>
      </c>
      <c r="D72" s="33" t="s">
        <v>292</v>
      </c>
      <c r="E72" s="33">
        <v>2021</v>
      </c>
      <c r="F72" s="33">
        <f>'4'!CN84</f>
        <v>2022</v>
      </c>
      <c r="G72" s="206" t="s">
        <v>197</v>
      </c>
      <c r="H72" s="33">
        <v>2021</v>
      </c>
      <c r="I72" s="33" t="s">
        <v>1075</v>
      </c>
      <c r="J72" s="33" t="s">
        <v>837</v>
      </c>
      <c r="K72" s="33" t="s">
        <v>823</v>
      </c>
      <c r="L72" s="33" t="s">
        <v>823</v>
      </c>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row>
    <row r="73" spans="1:64" ht="187.5">
      <c r="A73" s="23" t="s">
        <v>183</v>
      </c>
      <c r="B73" s="46" t="s">
        <v>289</v>
      </c>
      <c r="C73" s="40" t="s">
        <v>293</v>
      </c>
      <c r="D73" s="33" t="s">
        <v>294</v>
      </c>
      <c r="E73" s="33">
        <v>2022</v>
      </c>
      <c r="F73" s="33">
        <f>'4'!CN85</f>
        <v>2021</v>
      </c>
      <c r="G73" s="206" t="s">
        <v>197</v>
      </c>
      <c r="H73" s="33">
        <v>2021</v>
      </c>
      <c r="I73" s="33" t="s">
        <v>1075</v>
      </c>
      <c r="J73" s="33" t="s">
        <v>837</v>
      </c>
      <c r="K73" s="33" t="s">
        <v>823</v>
      </c>
      <c r="L73" s="33" t="s">
        <v>823</v>
      </c>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row>
    <row r="74" spans="1:64" ht="409.5">
      <c r="A74" s="23" t="s">
        <v>183</v>
      </c>
      <c r="B74" s="46" t="s">
        <v>289</v>
      </c>
      <c r="C74" s="40" t="s">
        <v>295</v>
      </c>
      <c r="D74" s="33" t="s">
        <v>296</v>
      </c>
      <c r="E74" s="33">
        <v>2022</v>
      </c>
      <c r="F74" s="33">
        <f>'4'!CN86</f>
        <v>2022</v>
      </c>
      <c r="G74" s="206" t="s">
        <v>197</v>
      </c>
      <c r="H74" s="33">
        <v>2021</v>
      </c>
      <c r="I74" s="33" t="s">
        <v>1075</v>
      </c>
      <c r="J74" s="33" t="s">
        <v>837</v>
      </c>
      <c r="K74" s="33" t="s">
        <v>823</v>
      </c>
      <c r="L74" s="33" t="s">
        <v>823</v>
      </c>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row>
    <row r="75" spans="1:64" ht="409.5">
      <c r="A75" s="23" t="s">
        <v>183</v>
      </c>
      <c r="B75" s="46" t="s">
        <v>289</v>
      </c>
      <c r="C75" s="40" t="s">
        <v>297</v>
      </c>
      <c r="D75" s="33" t="s">
        <v>298</v>
      </c>
      <c r="E75" s="33">
        <v>2022</v>
      </c>
      <c r="F75" s="33">
        <f>'4'!CN87</f>
        <v>2022</v>
      </c>
      <c r="G75" s="206" t="s">
        <v>197</v>
      </c>
      <c r="H75" s="33">
        <v>2021</v>
      </c>
      <c r="I75" s="33" t="s">
        <v>1075</v>
      </c>
      <c r="J75" s="33" t="s">
        <v>837</v>
      </c>
      <c r="K75" s="33" t="s">
        <v>823</v>
      </c>
      <c r="L75" s="33" t="s">
        <v>823</v>
      </c>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row>
    <row r="76" spans="1:64" ht="187.5">
      <c r="A76" s="23" t="s">
        <v>183</v>
      </c>
      <c r="B76" s="46" t="s">
        <v>289</v>
      </c>
      <c r="C76" s="40" t="s">
        <v>299</v>
      </c>
      <c r="D76" s="33" t="s">
        <v>300</v>
      </c>
      <c r="E76" s="33">
        <v>2022</v>
      </c>
      <c r="F76" s="33">
        <f>'4'!CN88</f>
        <v>2021</v>
      </c>
      <c r="G76" s="206" t="s">
        <v>197</v>
      </c>
      <c r="H76" s="33">
        <v>2021</v>
      </c>
      <c r="I76" s="33" t="s">
        <v>1075</v>
      </c>
      <c r="J76" s="33" t="s">
        <v>837</v>
      </c>
      <c r="K76" s="33" t="s">
        <v>823</v>
      </c>
      <c r="L76" s="33" t="s">
        <v>823</v>
      </c>
      <c r="M76" s="225"/>
      <c r="N76" s="225"/>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row>
    <row r="77" spans="1:64" ht="409.5">
      <c r="A77" s="23" t="s">
        <v>183</v>
      </c>
      <c r="B77" s="46" t="s">
        <v>289</v>
      </c>
      <c r="C77" s="40" t="s">
        <v>301</v>
      </c>
      <c r="D77" s="33" t="s">
        <v>302</v>
      </c>
      <c r="E77" s="33">
        <v>2022</v>
      </c>
      <c r="F77" s="33">
        <f>'4'!CN89</f>
        <v>2022</v>
      </c>
      <c r="G77" s="206" t="s">
        <v>197</v>
      </c>
      <c r="H77" s="33">
        <v>2021</v>
      </c>
      <c r="I77" s="33" t="s">
        <v>1075</v>
      </c>
      <c r="J77" s="33" t="s">
        <v>837</v>
      </c>
      <c r="K77" s="33" t="s">
        <v>823</v>
      </c>
      <c r="L77" s="33" t="s">
        <v>823</v>
      </c>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row>
    <row r="78" spans="1:64" ht="105" customHeight="1">
      <c r="A78" s="23" t="s">
        <v>183</v>
      </c>
      <c r="B78" s="31" t="s">
        <v>289</v>
      </c>
      <c r="C78" s="50" t="s">
        <v>303</v>
      </c>
      <c r="D78" s="33" t="s">
        <v>304</v>
      </c>
      <c r="E78" s="33">
        <v>2021</v>
      </c>
      <c r="F78" s="33">
        <f>'4'!CN90</f>
        <v>2022</v>
      </c>
      <c r="G78" s="206" t="s">
        <v>197</v>
      </c>
      <c r="H78" s="33">
        <v>2020</v>
      </c>
      <c r="I78" s="33" t="s">
        <v>1075</v>
      </c>
      <c r="J78" s="33" t="s">
        <v>837</v>
      </c>
      <c r="K78" s="33" t="s">
        <v>823</v>
      </c>
      <c r="L78" s="33" t="s">
        <v>823</v>
      </c>
      <c r="M78" s="225"/>
      <c r="N78" s="225"/>
      <c r="O78" s="225"/>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row>
    <row r="79" spans="1:64" ht="150">
      <c r="A79" s="23" t="s">
        <v>183</v>
      </c>
      <c r="B79" s="31" t="s">
        <v>289</v>
      </c>
      <c r="C79" s="50" t="s">
        <v>305</v>
      </c>
      <c r="D79" s="33" t="s">
        <v>306</v>
      </c>
      <c r="E79" s="33">
        <v>2021</v>
      </c>
      <c r="F79" s="33">
        <f>'4'!CN91</f>
        <v>2022</v>
      </c>
      <c r="G79" s="206" t="s">
        <v>197</v>
      </c>
      <c r="H79" s="33">
        <v>2020</v>
      </c>
      <c r="I79" s="33" t="s">
        <v>1075</v>
      </c>
      <c r="J79" s="33" t="s">
        <v>837</v>
      </c>
      <c r="K79" s="33" t="s">
        <v>823</v>
      </c>
      <c r="L79" s="33" t="s">
        <v>823</v>
      </c>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row>
    <row r="80" spans="1:64" ht="112.5">
      <c r="A80" s="23" t="s">
        <v>183</v>
      </c>
      <c r="B80" s="31" t="s">
        <v>289</v>
      </c>
      <c r="C80" s="50" t="s">
        <v>307</v>
      </c>
      <c r="D80" s="33" t="s">
        <v>308</v>
      </c>
      <c r="E80" s="33">
        <v>2021</v>
      </c>
      <c r="F80" s="33">
        <f>'4'!CN92</f>
        <v>2022</v>
      </c>
      <c r="G80" s="206" t="s">
        <v>197</v>
      </c>
      <c r="H80" s="33">
        <v>2020</v>
      </c>
      <c r="I80" s="33" t="s">
        <v>1075</v>
      </c>
      <c r="J80" s="33" t="s">
        <v>837</v>
      </c>
      <c r="K80" s="33" t="s">
        <v>823</v>
      </c>
      <c r="L80" s="33" t="s">
        <v>823</v>
      </c>
      <c r="M80" s="225"/>
      <c r="N80" s="225"/>
      <c r="O80" s="225"/>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row>
    <row r="81" spans="1:64" ht="93.75">
      <c r="A81" s="23" t="s">
        <v>183</v>
      </c>
      <c r="B81" s="31" t="s">
        <v>289</v>
      </c>
      <c r="C81" s="50" t="s">
        <v>309</v>
      </c>
      <c r="D81" s="33" t="s">
        <v>310</v>
      </c>
      <c r="E81" s="33">
        <v>2021</v>
      </c>
      <c r="F81" s="33">
        <f>'4'!CN93</f>
        <v>2022</v>
      </c>
      <c r="G81" s="206" t="s">
        <v>197</v>
      </c>
      <c r="H81" s="33">
        <v>2021</v>
      </c>
      <c r="I81" s="33" t="s">
        <v>1075</v>
      </c>
      <c r="J81" s="33" t="s">
        <v>837</v>
      </c>
      <c r="K81" s="33" t="s">
        <v>823</v>
      </c>
      <c r="L81" s="33" t="s">
        <v>823</v>
      </c>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row>
    <row r="82" spans="1:64" ht="93.75">
      <c r="A82" s="23" t="s">
        <v>183</v>
      </c>
      <c r="B82" s="31" t="s">
        <v>289</v>
      </c>
      <c r="C82" s="50" t="s">
        <v>311</v>
      </c>
      <c r="D82" s="33" t="s">
        <v>312</v>
      </c>
      <c r="E82" s="33">
        <v>2021</v>
      </c>
      <c r="F82" s="33">
        <f>'4'!CN94</f>
        <v>2021</v>
      </c>
      <c r="G82" s="206" t="s">
        <v>197</v>
      </c>
      <c r="H82" s="33">
        <v>2021</v>
      </c>
      <c r="I82" s="33" t="s">
        <v>1075</v>
      </c>
      <c r="J82" s="33" t="s">
        <v>837</v>
      </c>
      <c r="K82" s="33" t="s">
        <v>823</v>
      </c>
      <c r="L82" s="33" t="s">
        <v>823</v>
      </c>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row>
    <row r="83" spans="1:64" ht="75">
      <c r="A83" s="288"/>
      <c r="B83" s="23" t="s">
        <v>313</v>
      </c>
      <c r="C83" s="24" t="s">
        <v>314</v>
      </c>
      <c r="D83" s="289" t="s">
        <v>178</v>
      </c>
      <c r="E83" s="289" t="s">
        <v>197</v>
      </c>
      <c r="F83" s="289" t="s">
        <v>197</v>
      </c>
      <c r="G83" s="289" t="s">
        <v>197</v>
      </c>
      <c r="H83" s="289" t="s">
        <v>197</v>
      </c>
      <c r="I83" s="289" t="s">
        <v>197</v>
      </c>
      <c r="J83" s="289" t="s">
        <v>197</v>
      </c>
      <c r="K83" s="289" t="s">
        <v>197</v>
      </c>
      <c r="L83" s="289" t="s">
        <v>197</v>
      </c>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row>
    <row r="84" spans="1:64" ht="75">
      <c r="A84" s="288"/>
      <c r="B84" s="23" t="s">
        <v>315</v>
      </c>
      <c r="C84" s="24" t="s">
        <v>316</v>
      </c>
      <c r="D84" s="289" t="s">
        <v>178</v>
      </c>
      <c r="E84" s="289" t="s">
        <v>197</v>
      </c>
      <c r="F84" s="289" t="s">
        <v>197</v>
      </c>
      <c r="G84" s="289" t="s">
        <v>197</v>
      </c>
      <c r="H84" s="289" t="s">
        <v>197</v>
      </c>
      <c r="I84" s="289" t="s">
        <v>197</v>
      </c>
      <c r="J84" s="289" t="s">
        <v>197</v>
      </c>
      <c r="K84" s="289" t="s">
        <v>197</v>
      </c>
      <c r="L84" s="289" t="s">
        <v>197</v>
      </c>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row>
    <row r="85" spans="1:64" ht="37.5">
      <c r="A85" s="288"/>
      <c r="B85" s="23" t="s">
        <v>317</v>
      </c>
      <c r="C85" s="24" t="s">
        <v>318</v>
      </c>
      <c r="D85" s="289" t="s">
        <v>178</v>
      </c>
      <c r="E85" s="289" t="s">
        <v>197</v>
      </c>
      <c r="F85" s="289" t="s">
        <v>197</v>
      </c>
      <c r="G85" s="289" t="s">
        <v>197</v>
      </c>
      <c r="H85" s="289" t="s">
        <v>197</v>
      </c>
      <c r="I85" s="289" t="s">
        <v>197</v>
      </c>
      <c r="J85" s="289" t="s">
        <v>197</v>
      </c>
      <c r="K85" s="289" t="s">
        <v>197</v>
      </c>
      <c r="L85" s="289" t="s">
        <v>197</v>
      </c>
      <c r="M85" s="225"/>
      <c r="N85" s="225"/>
      <c r="O85" s="225"/>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row>
    <row r="86" spans="1:64" ht="93.75">
      <c r="A86" s="26" t="s">
        <v>189</v>
      </c>
      <c r="B86" s="31" t="s">
        <v>317</v>
      </c>
      <c r="C86" s="50" t="s">
        <v>319</v>
      </c>
      <c r="D86" s="33" t="s">
        <v>320</v>
      </c>
      <c r="E86" s="33">
        <f>2011</f>
        <v>2011</v>
      </c>
      <c r="F86" s="33">
        <f>'4'!CN98</f>
        <v>2021</v>
      </c>
      <c r="G86" s="206" t="s">
        <v>197</v>
      </c>
      <c r="H86" s="33" t="s">
        <v>197</v>
      </c>
      <c r="I86" s="393" t="s">
        <v>197</v>
      </c>
      <c r="J86" s="33" t="s">
        <v>823</v>
      </c>
      <c r="K86" s="33" t="s">
        <v>823</v>
      </c>
      <c r="L86" s="33" t="s">
        <v>823</v>
      </c>
      <c r="M86" s="225"/>
      <c r="N86" s="225"/>
      <c r="O86" s="225"/>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row>
    <row r="87" spans="1:64" ht="93.75">
      <c r="B87" s="31" t="s">
        <v>317</v>
      </c>
      <c r="C87" s="50" t="s">
        <v>321</v>
      </c>
      <c r="D87" s="33" t="s">
        <v>322</v>
      </c>
      <c r="E87" s="33">
        <f>2011</f>
        <v>2011</v>
      </c>
      <c r="F87" s="33">
        <f>'4'!CN99</f>
        <v>2021</v>
      </c>
      <c r="G87" s="206" t="s">
        <v>197</v>
      </c>
      <c r="H87" s="33" t="s">
        <v>197</v>
      </c>
      <c r="I87" s="393" t="s">
        <v>197</v>
      </c>
      <c r="J87" s="33" t="s">
        <v>823</v>
      </c>
      <c r="K87" s="33" t="s">
        <v>823</v>
      </c>
      <c r="L87" s="33" t="s">
        <v>823</v>
      </c>
    </row>
  </sheetData>
  <autoFilter ref="B14:L87"/>
  <mergeCells count="13">
    <mergeCell ref="B4:L4"/>
    <mergeCell ref="B6:L6"/>
    <mergeCell ref="B7:L7"/>
    <mergeCell ref="B9:L9"/>
    <mergeCell ref="B11:B12"/>
    <mergeCell ref="C11:C12"/>
    <mergeCell ref="D11:D12"/>
    <mergeCell ref="E11:E12"/>
    <mergeCell ref="F11:F12"/>
    <mergeCell ref="G11:G12"/>
    <mergeCell ref="H11:I11"/>
    <mergeCell ref="J11:J12"/>
    <mergeCell ref="K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95"/>
  <sheetViews>
    <sheetView topLeftCell="B42" zoomScale="65" zoomScaleNormal="65" zoomScalePageLayoutView="55" workbookViewId="0">
      <selection activeCell="G53" sqref="G53"/>
    </sheetView>
  </sheetViews>
  <sheetFormatPr defaultColWidth="9" defaultRowHeight="15.75"/>
  <cols>
    <col min="1" max="1" width="7" style="222" hidden="1" customWidth="1"/>
    <col min="2" max="2" width="10.375" style="222" customWidth="1"/>
    <col min="3" max="3" width="33" style="223" customWidth="1"/>
    <col min="4" max="4" width="14" style="223" customWidth="1"/>
    <col min="5" max="5" width="20.125" style="223" customWidth="1"/>
    <col min="6" max="6" width="20.75" style="223" customWidth="1"/>
    <col min="7" max="7" width="11.75" style="223" customWidth="1"/>
    <col min="8" max="8" width="13.125" style="223" customWidth="1"/>
    <col min="9" max="9" width="15.375" style="223" customWidth="1"/>
    <col min="10" max="10" width="15.5" style="223" customWidth="1"/>
    <col min="11" max="11" width="13.875" style="223" customWidth="1"/>
    <col min="12" max="12" width="18.875" style="290" customWidth="1"/>
    <col min="13" max="13" width="14.75" style="223" customWidth="1"/>
    <col min="14" max="14" width="16" style="290" customWidth="1"/>
    <col min="15" max="16" width="17.875" style="223" customWidth="1"/>
    <col min="17" max="17" width="12.25" style="223" customWidth="1"/>
    <col min="18" max="18" width="9.375" style="223" customWidth="1"/>
    <col min="19" max="19" width="11" style="223" customWidth="1"/>
    <col min="20" max="20" width="11.375" style="225" customWidth="1"/>
    <col min="21" max="21" width="8.125" style="223" customWidth="1"/>
    <col min="22" max="22" width="12.125" style="223" customWidth="1"/>
    <col min="23" max="64" width="9" style="222"/>
    <col min="252" max="252" width="3.875" customWidth="1"/>
    <col min="253" max="253" width="16" customWidth="1"/>
    <col min="254" max="254" width="16.625" customWidth="1"/>
    <col min="255" max="255" width="13.5" customWidth="1"/>
    <col min="256" max="257" width="10.875" customWidth="1"/>
    <col min="258" max="258" width="6.25" customWidth="1"/>
    <col min="259" max="259" width="8.875" customWidth="1"/>
    <col min="260" max="260" width="13.875" customWidth="1"/>
    <col min="261" max="261" width="13.25" customWidth="1"/>
    <col min="262" max="262" width="16" customWidth="1"/>
    <col min="263" max="263" width="11.625" customWidth="1"/>
    <col min="264" max="264" width="16.875" customWidth="1"/>
    <col min="265" max="265" width="13.25" customWidth="1"/>
    <col min="266" max="266" width="18.375" customWidth="1"/>
    <col min="267" max="267" width="15" customWidth="1"/>
    <col min="268" max="268" width="14.75" customWidth="1"/>
    <col min="269" max="269" width="14.625" customWidth="1"/>
    <col min="270" max="270" width="13.75" customWidth="1"/>
    <col min="271" max="271" width="14.25" customWidth="1"/>
    <col min="272" max="272" width="15.125" customWidth="1"/>
    <col min="273" max="273" width="20.5" customWidth="1"/>
    <col min="274" max="274" width="27.875" customWidth="1"/>
    <col min="275" max="275" width="6.875" customWidth="1"/>
    <col min="276" max="276" width="5" customWidth="1"/>
    <col min="277" max="277" width="8" customWidth="1"/>
    <col min="278" max="278" width="11.875" customWidth="1"/>
    <col min="508" max="508" width="3.875" customWidth="1"/>
    <col min="509" max="509" width="16" customWidth="1"/>
    <col min="510" max="510" width="16.625" customWidth="1"/>
    <col min="511" max="511" width="13.5" customWidth="1"/>
    <col min="512" max="513" width="10.875" customWidth="1"/>
    <col min="514" max="514" width="6.25" customWidth="1"/>
    <col min="515" max="515" width="8.875" customWidth="1"/>
    <col min="516" max="516" width="13.875" customWidth="1"/>
    <col min="517" max="517" width="13.25" customWidth="1"/>
    <col min="518" max="518" width="16" customWidth="1"/>
    <col min="519" max="519" width="11.625" customWidth="1"/>
    <col min="520" max="520" width="16.875" customWidth="1"/>
    <col min="521" max="521" width="13.25" customWidth="1"/>
    <col min="522" max="522" width="18.375" customWidth="1"/>
    <col min="523" max="523" width="15" customWidth="1"/>
    <col min="524" max="524" width="14.75" customWidth="1"/>
    <col min="525" max="525" width="14.625" customWidth="1"/>
    <col min="526" max="526" width="13.75" customWidth="1"/>
    <col min="527" max="527" width="14.25" customWidth="1"/>
    <col min="528" max="528" width="15.125" customWidth="1"/>
    <col min="529" max="529" width="20.5" customWidth="1"/>
    <col min="530" max="530" width="27.875" customWidth="1"/>
    <col min="531" max="531" width="6.875" customWidth="1"/>
    <col min="532" max="532" width="5" customWidth="1"/>
    <col min="533" max="533" width="8" customWidth="1"/>
    <col min="534" max="534" width="11.875" customWidth="1"/>
    <col min="764" max="764" width="3.875" customWidth="1"/>
    <col min="765" max="765" width="16" customWidth="1"/>
    <col min="766" max="766" width="16.625" customWidth="1"/>
    <col min="767" max="767" width="13.5" customWidth="1"/>
    <col min="768" max="769" width="10.875" customWidth="1"/>
    <col min="770" max="770" width="6.25" customWidth="1"/>
    <col min="771" max="771" width="8.875" customWidth="1"/>
    <col min="772" max="772" width="13.875" customWidth="1"/>
    <col min="773" max="773" width="13.25" customWidth="1"/>
    <col min="774" max="774" width="16" customWidth="1"/>
    <col min="775" max="775" width="11.625" customWidth="1"/>
    <col min="776" max="776" width="16.875" customWidth="1"/>
    <col min="777" max="777" width="13.25" customWidth="1"/>
    <col min="778" max="778" width="18.375" customWidth="1"/>
    <col min="779" max="779" width="15" customWidth="1"/>
    <col min="780" max="780" width="14.75" customWidth="1"/>
    <col min="781" max="781" width="14.625" customWidth="1"/>
    <col min="782" max="782" width="13.75" customWidth="1"/>
    <col min="783" max="783" width="14.25" customWidth="1"/>
    <col min="784" max="784" width="15.125" customWidth="1"/>
    <col min="785" max="785" width="20.5" customWidth="1"/>
    <col min="786" max="786" width="27.875" customWidth="1"/>
    <col min="787" max="787" width="6.875" customWidth="1"/>
    <col min="788" max="788" width="5" customWidth="1"/>
    <col min="789" max="789" width="8" customWidth="1"/>
    <col min="790" max="790" width="11.875" customWidth="1"/>
    <col min="1020" max="1020" width="3.875" customWidth="1"/>
    <col min="1021" max="1021" width="16" customWidth="1"/>
    <col min="1022" max="1022" width="16.625" customWidth="1"/>
    <col min="1023" max="1023" width="13.5" customWidth="1"/>
    <col min="1024" max="1024" width="10.875" customWidth="1"/>
  </cols>
  <sheetData>
    <row r="1" spans="1:64" ht="18.75">
      <c r="T1" s="2" t="s">
        <v>1076</v>
      </c>
    </row>
    <row r="2" spans="1:64">
      <c r="T2" s="4" t="s">
        <v>1</v>
      </c>
    </row>
    <row r="3" spans="1:64">
      <c r="T3" s="4" t="s">
        <v>2</v>
      </c>
    </row>
    <row r="4" spans="1:64" ht="16.5">
      <c r="B4" s="448" t="s">
        <v>1077</v>
      </c>
      <c r="C4" s="448"/>
      <c r="D4" s="448"/>
      <c r="E4" s="448"/>
      <c r="F4" s="448"/>
      <c r="G4" s="448"/>
      <c r="H4" s="448"/>
      <c r="I4" s="448"/>
      <c r="J4" s="448"/>
      <c r="K4" s="448"/>
      <c r="L4" s="448"/>
      <c r="M4" s="448"/>
      <c r="N4" s="448"/>
      <c r="O4" s="448"/>
      <c r="P4" s="448"/>
      <c r="Q4" s="448"/>
      <c r="R4" s="448"/>
      <c r="S4" s="448"/>
      <c r="T4" s="448"/>
    </row>
    <row r="5" spans="1:64">
      <c r="C5" s="222"/>
      <c r="D5" s="222"/>
      <c r="E5" s="222"/>
      <c r="F5" s="222"/>
      <c r="G5" s="222"/>
      <c r="H5" s="222"/>
      <c r="I5" s="222"/>
      <c r="J5" s="222"/>
      <c r="K5" s="222"/>
      <c r="L5" s="291"/>
      <c r="M5" s="222"/>
      <c r="N5" s="291"/>
      <c r="O5" s="222"/>
      <c r="P5" s="222"/>
      <c r="Q5" s="222"/>
      <c r="R5" s="222"/>
      <c r="S5" s="222"/>
      <c r="T5" s="222"/>
      <c r="U5" s="285"/>
    </row>
    <row r="6" spans="1:64">
      <c r="B6" s="440" t="s">
        <v>458</v>
      </c>
      <c r="C6" s="440"/>
      <c r="D6" s="440"/>
      <c r="E6" s="440"/>
      <c r="F6" s="440"/>
      <c r="G6" s="440"/>
      <c r="H6" s="440"/>
      <c r="I6" s="440"/>
      <c r="J6" s="440"/>
      <c r="K6" s="440"/>
      <c r="L6" s="440"/>
      <c r="M6" s="440"/>
      <c r="N6" s="440"/>
      <c r="O6" s="440"/>
      <c r="P6" s="440"/>
      <c r="Q6" s="440"/>
      <c r="R6" s="440"/>
      <c r="S6" s="440"/>
      <c r="T6" s="440"/>
      <c r="U6" s="285"/>
    </row>
    <row r="7" spans="1:64">
      <c r="B7" s="403" t="s">
        <v>1066</v>
      </c>
      <c r="C7" s="403"/>
      <c r="D7" s="403"/>
      <c r="E7" s="403"/>
      <c r="F7" s="403"/>
      <c r="G7" s="403"/>
      <c r="H7" s="403"/>
      <c r="I7" s="403"/>
      <c r="J7" s="403"/>
      <c r="K7" s="403"/>
      <c r="L7" s="403"/>
      <c r="M7" s="403"/>
      <c r="N7" s="403"/>
      <c r="O7" s="403"/>
      <c r="P7" s="403"/>
      <c r="Q7" s="403"/>
      <c r="R7" s="403"/>
      <c r="S7" s="403"/>
      <c r="T7" s="403"/>
      <c r="U7" s="285"/>
    </row>
    <row r="8" spans="1:64">
      <c r="B8" s="155"/>
      <c r="C8" s="155"/>
      <c r="D8" s="155"/>
      <c r="E8" s="155"/>
      <c r="F8" s="155"/>
      <c r="G8" s="155"/>
      <c r="H8" s="155"/>
      <c r="I8" s="155"/>
      <c r="J8" s="155"/>
      <c r="K8" s="155"/>
      <c r="L8" s="180"/>
      <c r="M8" s="155"/>
      <c r="N8" s="180"/>
      <c r="O8" s="155"/>
      <c r="P8" s="155"/>
      <c r="Q8" s="155"/>
      <c r="R8" s="155"/>
      <c r="S8" s="155"/>
      <c r="T8" s="155"/>
      <c r="U8" s="285"/>
    </row>
    <row r="9" spans="1:64">
      <c r="B9" s="405" t="s">
        <v>7</v>
      </c>
      <c r="C9" s="405"/>
      <c r="D9" s="405"/>
      <c r="E9" s="405"/>
      <c r="F9" s="405"/>
      <c r="G9" s="405"/>
      <c r="H9" s="405"/>
      <c r="I9" s="405"/>
      <c r="J9" s="405"/>
      <c r="K9" s="405"/>
      <c r="L9" s="405"/>
      <c r="M9" s="405"/>
      <c r="N9" s="405"/>
      <c r="O9" s="405"/>
      <c r="P9" s="405"/>
      <c r="Q9" s="405"/>
      <c r="R9" s="405"/>
      <c r="S9" s="405"/>
      <c r="T9" s="405"/>
      <c r="U9" s="285"/>
    </row>
    <row r="10" spans="1:64" ht="16.5" customHeight="1">
      <c r="A10" s="225"/>
      <c r="B10" s="464"/>
      <c r="C10" s="464"/>
      <c r="D10" s="464"/>
      <c r="E10" s="464"/>
      <c r="F10" s="464"/>
      <c r="G10" s="464"/>
      <c r="H10" s="464"/>
      <c r="I10" s="464"/>
      <c r="J10" s="464"/>
      <c r="K10" s="464"/>
      <c r="L10" s="464"/>
      <c r="M10" s="464"/>
      <c r="N10" s="464"/>
      <c r="O10" s="464"/>
      <c r="P10" s="464"/>
      <c r="Q10" s="464"/>
      <c r="R10" s="464"/>
      <c r="S10" s="464"/>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ht="38.25" customHeight="1">
      <c r="A11" s="225"/>
      <c r="B11" s="446" t="s">
        <v>10</v>
      </c>
      <c r="C11" s="446" t="s">
        <v>11</v>
      </c>
      <c r="D11" s="446" t="s">
        <v>12</v>
      </c>
      <c r="E11" s="447" t="s">
        <v>343</v>
      </c>
      <c r="F11" s="447" t="s">
        <v>1078</v>
      </c>
      <c r="G11" s="447" t="s">
        <v>1079</v>
      </c>
      <c r="H11" s="447"/>
      <c r="I11" s="447"/>
      <c r="J11" s="447"/>
      <c r="K11" s="447"/>
      <c r="L11" s="465" t="s">
        <v>1080</v>
      </c>
      <c r="M11" s="447" t="s">
        <v>1081</v>
      </c>
      <c r="N11" s="447"/>
      <c r="O11" s="446" t="s">
        <v>1082</v>
      </c>
      <c r="P11" s="446" t="s">
        <v>1083</v>
      </c>
      <c r="Q11" s="447" t="s">
        <v>1084</v>
      </c>
      <c r="R11" s="447"/>
      <c r="S11" s="447"/>
      <c r="T11" s="447"/>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ht="51" customHeight="1">
      <c r="A12" s="225"/>
      <c r="B12" s="446"/>
      <c r="C12" s="446"/>
      <c r="D12" s="446"/>
      <c r="E12" s="447"/>
      <c r="F12" s="447"/>
      <c r="G12" s="447"/>
      <c r="H12" s="447"/>
      <c r="I12" s="447"/>
      <c r="J12" s="447"/>
      <c r="K12" s="447"/>
      <c r="L12" s="465"/>
      <c r="M12" s="447"/>
      <c r="N12" s="447"/>
      <c r="O12" s="446"/>
      <c r="P12" s="446"/>
      <c r="Q12" s="447" t="s">
        <v>1085</v>
      </c>
      <c r="R12" s="447"/>
      <c r="S12" s="447" t="s">
        <v>1085</v>
      </c>
      <c r="T12" s="447"/>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ht="137.25" customHeight="1">
      <c r="A13" s="225"/>
      <c r="B13" s="446"/>
      <c r="C13" s="446"/>
      <c r="D13" s="446"/>
      <c r="E13" s="447"/>
      <c r="F13" s="447"/>
      <c r="G13" s="293" t="s">
        <v>367</v>
      </c>
      <c r="H13" s="293" t="s">
        <v>368</v>
      </c>
      <c r="I13" s="293" t="s">
        <v>1086</v>
      </c>
      <c r="J13" s="294" t="s">
        <v>370</v>
      </c>
      <c r="K13" s="293" t="s">
        <v>371</v>
      </c>
      <c r="L13" s="465"/>
      <c r="M13" s="229" t="s">
        <v>1087</v>
      </c>
      <c r="N13" s="292" t="s">
        <v>1088</v>
      </c>
      <c r="O13" s="446"/>
      <c r="P13" s="446"/>
      <c r="Q13" s="295" t="s">
        <v>1089</v>
      </c>
      <c r="R13" s="295" t="s">
        <v>1090</v>
      </c>
      <c r="S13" s="295" t="s">
        <v>1089</v>
      </c>
      <c r="T13" s="295" t="s">
        <v>1090</v>
      </c>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ht="15" customHeight="1">
      <c r="A14" s="225"/>
      <c r="B14" s="234">
        <v>1</v>
      </c>
      <c r="C14" s="234">
        <v>2</v>
      </c>
      <c r="D14" s="234">
        <v>3</v>
      </c>
      <c r="E14" s="234">
        <v>4</v>
      </c>
      <c r="F14" s="234">
        <v>5</v>
      </c>
      <c r="G14" s="234">
        <v>6</v>
      </c>
      <c r="H14" s="234">
        <v>7</v>
      </c>
      <c r="I14" s="234">
        <v>8</v>
      </c>
      <c r="J14" s="234">
        <v>9</v>
      </c>
      <c r="K14" s="234">
        <v>10</v>
      </c>
      <c r="L14" s="296">
        <v>11</v>
      </c>
      <c r="M14" s="234">
        <v>12</v>
      </c>
      <c r="N14" s="296">
        <v>13</v>
      </c>
      <c r="O14" s="234">
        <v>14</v>
      </c>
      <c r="P14" s="234">
        <v>15</v>
      </c>
      <c r="Q14" s="297" t="s">
        <v>1091</v>
      </c>
      <c r="R14" s="297" t="s">
        <v>1092</v>
      </c>
      <c r="S14" s="297" t="s">
        <v>1093</v>
      </c>
      <c r="T14" s="297" t="s">
        <v>1094</v>
      </c>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row>
    <row r="15" spans="1:64" ht="37.5">
      <c r="A15" s="19"/>
      <c r="B15" s="20" t="s">
        <v>176</v>
      </c>
      <c r="C15" s="21" t="s">
        <v>177</v>
      </c>
      <c r="D15" s="22" t="s">
        <v>178</v>
      </c>
      <c r="E15" s="52">
        <f t="shared" ref="E15:T15" si="0">SUM(E16:E21)</f>
        <v>8931.8575686686472</v>
      </c>
      <c r="F15" s="52">
        <f t="shared" si="0"/>
        <v>0</v>
      </c>
      <c r="G15" s="52">
        <f t="shared" si="0"/>
        <v>8854.4211217400061</v>
      </c>
      <c r="H15" s="52">
        <f t="shared" si="0"/>
        <v>8011.7131999999992</v>
      </c>
      <c r="I15" s="52">
        <f t="shared" si="0"/>
        <v>0</v>
      </c>
      <c r="J15" s="52">
        <f t="shared" si="0"/>
        <v>828.00644574000796</v>
      </c>
      <c r="K15" s="52">
        <f t="shared" si="0"/>
        <v>14.701476</v>
      </c>
      <c r="L15" s="52">
        <f t="shared" si="0"/>
        <v>7378.6842681166745</v>
      </c>
      <c r="M15" s="52">
        <f t="shared" si="0"/>
        <v>50539</v>
      </c>
      <c r="N15" s="52">
        <f t="shared" si="0"/>
        <v>7440.317817223874</v>
      </c>
      <c r="O15" s="52">
        <f t="shared" si="0"/>
        <v>0</v>
      </c>
      <c r="P15" s="52">
        <f t="shared" si="0"/>
        <v>0</v>
      </c>
      <c r="Q15" s="52">
        <f t="shared" si="0"/>
        <v>0</v>
      </c>
      <c r="R15" s="52">
        <f t="shared" si="0"/>
        <v>0</v>
      </c>
      <c r="S15" s="52">
        <f t="shared" si="0"/>
        <v>0</v>
      </c>
      <c r="T15" s="52">
        <f t="shared" si="0"/>
        <v>0</v>
      </c>
    </row>
    <row r="16" spans="1:64" ht="37.5">
      <c r="A16" s="19"/>
      <c r="B16" s="23" t="s">
        <v>179</v>
      </c>
      <c r="C16" s="24" t="s">
        <v>180</v>
      </c>
      <c r="D16" s="25" t="s">
        <v>178</v>
      </c>
      <c r="E16" s="86">
        <f t="shared" ref="E16:T21" si="1">SUMIF($A$24:$A$95,$B16,E$24:E$95)</f>
        <v>472.5806</v>
      </c>
      <c r="F16" s="86">
        <f t="shared" si="1"/>
        <v>0</v>
      </c>
      <c r="G16" s="86">
        <f t="shared" si="1"/>
        <v>402.56617600000004</v>
      </c>
      <c r="H16" s="86">
        <f t="shared" si="1"/>
        <v>0</v>
      </c>
      <c r="I16" s="86">
        <f t="shared" si="1"/>
        <v>0</v>
      </c>
      <c r="J16" s="86">
        <f t="shared" si="1"/>
        <v>387.86469999999997</v>
      </c>
      <c r="K16" s="86">
        <f t="shared" si="1"/>
        <v>14.701476</v>
      </c>
      <c r="L16" s="86">
        <f t="shared" si="1"/>
        <v>335.47181333333333</v>
      </c>
      <c r="M16" s="86">
        <f t="shared" si="1"/>
        <v>8086</v>
      </c>
      <c r="N16" s="86">
        <f t="shared" si="1"/>
        <v>393.81716666666671</v>
      </c>
      <c r="O16" s="86">
        <f t="shared" si="1"/>
        <v>0</v>
      </c>
      <c r="P16" s="86">
        <f t="shared" si="1"/>
        <v>0</v>
      </c>
      <c r="Q16" s="86">
        <f t="shared" si="1"/>
        <v>0</v>
      </c>
      <c r="R16" s="86">
        <f t="shared" si="1"/>
        <v>0</v>
      </c>
      <c r="S16" s="86">
        <f t="shared" si="1"/>
        <v>0</v>
      </c>
      <c r="T16" s="86">
        <f t="shared" si="1"/>
        <v>0</v>
      </c>
    </row>
    <row r="17" spans="1:20" ht="56.25">
      <c r="A17" s="19"/>
      <c r="B17" s="26" t="s">
        <v>181</v>
      </c>
      <c r="C17" s="27" t="s">
        <v>182</v>
      </c>
      <c r="D17" s="28" t="s">
        <v>178</v>
      </c>
      <c r="E17" s="86">
        <f t="shared" si="1"/>
        <v>441.93089150000804</v>
      </c>
      <c r="F17" s="86">
        <f t="shared" si="1"/>
        <v>0</v>
      </c>
      <c r="G17" s="86">
        <f t="shared" si="1"/>
        <v>438.45530350000803</v>
      </c>
      <c r="H17" s="86">
        <f t="shared" si="1"/>
        <v>0</v>
      </c>
      <c r="I17" s="86">
        <f t="shared" si="1"/>
        <v>0</v>
      </c>
      <c r="J17" s="86">
        <f t="shared" si="1"/>
        <v>438.45530350000803</v>
      </c>
      <c r="K17" s="86">
        <f t="shared" si="1"/>
        <v>0</v>
      </c>
      <c r="L17" s="86">
        <f t="shared" si="1"/>
        <v>365.37941958334005</v>
      </c>
      <c r="M17" s="86">
        <f t="shared" si="1"/>
        <v>16172</v>
      </c>
      <c r="N17" s="86">
        <f t="shared" si="1"/>
        <v>365.37891958334006</v>
      </c>
      <c r="O17" s="86">
        <f t="shared" si="1"/>
        <v>0</v>
      </c>
      <c r="P17" s="86">
        <f t="shared" si="1"/>
        <v>0</v>
      </c>
      <c r="Q17" s="86">
        <f t="shared" si="1"/>
        <v>0</v>
      </c>
      <c r="R17" s="86">
        <f t="shared" si="1"/>
        <v>0</v>
      </c>
      <c r="S17" s="86">
        <f t="shared" si="1"/>
        <v>0</v>
      </c>
      <c r="T17" s="86">
        <f t="shared" si="1"/>
        <v>0</v>
      </c>
    </row>
    <row r="18" spans="1:20" ht="112.5">
      <c r="A18" s="19"/>
      <c r="B18" s="23" t="s">
        <v>183</v>
      </c>
      <c r="C18" s="29" t="s">
        <v>184</v>
      </c>
      <c r="D18" s="25" t="s">
        <v>178</v>
      </c>
      <c r="E18" s="86">
        <f t="shared" si="1"/>
        <v>8015.6596349286401</v>
      </c>
      <c r="F18" s="86">
        <f t="shared" si="1"/>
        <v>0</v>
      </c>
      <c r="G18" s="86">
        <f t="shared" si="1"/>
        <v>8011.7131999999992</v>
      </c>
      <c r="H18" s="86">
        <f t="shared" si="1"/>
        <v>8011.7131999999992</v>
      </c>
      <c r="I18" s="86">
        <f t="shared" si="1"/>
        <v>0</v>
      </c>
      <c r="J18" s="86">
        <f t="shared" si="1"/>
        <v>0</v>
      </c>
      <c r="K18" s="86">
        <f t="shared" si="1"/>
        <v>0</v>
      </c>
      <c r="L18" s="86">
        <f t="shared" si="1"/>
        <v>6676.4276666666674</v>
      </c>
      <c r="M18" s="86">
        <f t="shared" si="1"/>
        <v>22239</v>
      </c>
      <c r="N18" s="86">
        <f t="shared" si="1"/>
        <v>6679.716362440533</v>
      </c>
      <c r="O18" s="86">
        <f t="shared" si="1"/>
        <v>0</v>
      </c>
      <c r="P18" s="86">
        <f t="shared" si="1"/>
        <v>0</v>
      </c>
      <c r="Q18" s="86">
        <f t="shared" si="1"/>
        <v>0</v>
      </c>
      <c r="R18" s="86">
        <f t="shared" si="1"/>
        <v>0</v>
      </c>
      <c r="S18" s="86">
        <f t="shared" si="1"/>
        <v>0</v>
      </c>
      <c r="T18" s="86">
        <f t="shared" si="1"/>
        <v>0</v>
      </c>
    </row>
    <row r="19" spans="1:20" ht="56.25">
      <c r="A19" s="19"/>
      <c r="B19" s="26" t="s">
        <v>185</v>
      </c>
      <c r="C19" s="27" t="s">
        <v>186</v>
      </c>
      <c r="D19" s="28" t="s">
        <v>178</v>
      </c>
      <c r="E19" s="86">
        <f t="shared" si="1"/>
        <v>0</v>
      </c>
      <c r="F19" s="86">
        <f t="shared" si="1"/>
        <v>0</v>
      </c>
      <c r="G19" s="86">
        <f t="shared" si="1"/>
        <v>0</v>
      </c>
      <c r="H19" s="86">
        <f t="shared" si="1"/>
        <v>0</v>
      </c>
      <c r="I19" s="86">
        <f t="shared" si="1"/>
        <v>0</v>
      </c>
      <c r="J19" s="86">
        <f t="shared" si="1"/>
        <v>0</v>
      </c>
      <c r="K19" s="86">
        <f t="shared" si="1"/>
        <v>0</v>
      </c>
      <c r="L19" s="86">
        <f t="shared" si="1"/>
        <v>0</v>
      </c>
      <c r="M19" s="86">
        <f t="shared" si="1"/>
        <v>0</v>
      </c>
      <c r="N19" s="86">
        <f t="shared" si="1"/>
        <v>0</v>
      </c>
      <c r="O19" s="86">
        <f t="shared" si="1"/>
        <v>0</v>
      </c>
      <c r="P19" s="86">
        <f t="shared" si="1"/>
        <v>0</v>
      </c>
      <c r="Q19" s="86">
        <f t="shared" si="1"/>
        <v>0</v>
      </c>
      <c r="R19" s="86">
        <f t="shared" si="1"/>
        <v>0</v>
      </c>
      <c r="S19" s="86">
        <f t="shared" si="1"/>
        <v>0</v>
      </c>
      <c r="T19" s="86">
        <f t="shared" si="1"/>
        <v>0</v>
      </c>
    </row>
    <row r="20" spans="1:20" ht="75">
      <c r="A20" s="19"/>
      <c r="B20" s="23" t="s">
        <v>187</v>
      </c>
      <c r="C20" s="24" t="s">
        <v>188</v>
      </c>
      <c r="D20" s="25" t="s">
        <v>178</v>
      </c>
      <c r="E20" s="86">
        <f t="shared" si="1"/>
        <v>0</v>
      </c>
      <c r="F20" s="86">
        <f t="shared" si="1"/>
        <v>0</v>
      </c>
      <c r="G20" s="86">
        <f t="shared" si="1"/>
        <v>0</v>
      </c>
      <c r="H20" s="86">
        <f t="shared" si="1"/>
        <v>0</v>
      </c>
      <c r="I20" s="86">
        <f t="shared" si="1"/>
        <v>0</v>
      </c>
      <c r="J20" s="86">
        <f t="shared" si="1"/>
        <v>0</v>
      </c>
      <c r="K20" s="86">
        <f t="shared" si="1"/>
        <v>0</v>
      </c>
      <c r="L20" s="86">
        <f t="shared" si="1"/>
        <v>0</v>
      </c>
      <c r="M20" s="86">
        <f t="shared" si="1"/>
        <v>0</v>
      </c>
      <c r="N20" s="86">
        <f t="shared" si="1"/>
        <v>0</v>
      </c>
      <c r="O20" s="86">
        <f t="shared" si="1"/>
        <v>0</v>
      </c>
      <c r="P20" s="86">
        <f t="shared" si="1"/>
        <v>0</v>
      </c>
      <c r="Q20" s="86">
        <f t="shared" si="1"/>
        <v>0</v>
      </c>
      <c r="R20" s="86">
        <f t="shared" si="1"/>
        <v>0</v>
      </c>
      <c r="S20" s="86">
        <f t="shared" si="1"/>
        <v>0</v>
      </c>
      <c r="T20" s="86">
        <f t="shared" si="1"/>
        <v>0</v>
      </c>
    </row>
    <row r="21" spans="1:20" ht="37.5">
      <c r="A21" s="19"/>
      <c r="B21" s="26" t="s">
        <v>189</v>
      </c>
      <c r="C21" s="30" t="s">
        <v>190</v>
      </c>
      <c r="D21" s="28" t="s">
        <v>178</v>
      </c>
      <c r="E21" s="86">
        <f t="shared" si="1"/>
        <v>1.6864422399999999</v>
      </c>
      <c r="F21" s="86">
        <f t="shared" si="1"/>
        <v>0</v>
      </c>
      <c r="G21" s="86">
        <f t="shared" si="1"/>
        <v>1.6864422399999999</v>
      </c>
      <c r="H21" s="86">
        <f t="shared" si="1"/>
        <v>0</v>
      </c>
      <c r="I21" s="86">
        <f t="shared" si="1"/>
        <v>0</v>
      </c>
      <c r="J21" s="86">
        <f t="shared" si="1"/>
        <v>1.6864422399999999</v>
      </c>
      <c r="K21" s="86">
        <f t="shared" si="1"/>
        <v>0</v>
      </c>
      <c r="L21" s="86">
        <f t="shared" si="1"/>
        <v>1.4053685333333332</v>
      </c>
      <c r="M21" s="86">
        <f t="shared" si="1"/>
        <v>4042</v>
      </c>
      <c r="N21" s="86">
        <f t="shared" si="1"/>
        <v>1.4053685333333332</v>
      </c>
      <c r="O21" s="86">
        <f t="shared" si="1"/>
        <v>0</v>
      </c>
      <c r="P21" s="86">
        <f t="shared" si="1"/>
        <v>0</v>
      </c>
      <c r="Q21" s="86">
        <f t="shared" si="1"/>
        <v>0</v>
      </c>
      <c r="R21" s="86">
        <f t="shared" si="1"/>
        <v>0</v>
      </c>
      <c r="S21" s="86">
        <f t="shared" si="1"/>
        <v>0</v>
      </c>
      <c r="T21" s="86">
        <f t="shared" si="1"/>
        <v>0</v>
      </c>
    </row>
    <row r="22" spans="1:20" ht="18.75" hidden="1">
      <c r="A22" s="19"/>
      <c r="B22" s="31"/>
      <c r="C22" s="32"/>
      <c r="D22" s="33"/>
      <c r="E22" s="47"/>
      <c r="F22" s="33"/>
      <c r="G22" s="47"/>
      <c r="H22" s="47"/>
      <c r="I22" s="47"/>
      <c r="J22" s="47"/>
      <c r="K22" s="47"/>
      <c r="L22" s="47"/>
      <c r="M22" s="47"/>
      <c r="N22" s="47"/>
      <c r="O22" s="33"/>
      <c r="P22" s="33"/>
      <c r="Q22" s="33"/>
      <c r="R22" s="33"/>
      <c r="S22" s="33"/>
      <c r="T22" s="33"/>
    </row>
    <row r="23" spans="1:20" ht="18.75">
      <c r="A23" s="19"/>
      <c r="B23" s="34" t="s">
        <v>191</v>
      </c>
      <c r="C23" s="35" t="s">
        <v>192</v>
      </c>
      <c r="D23" s="36" t="s">
        <v>178</v>
      </c>
      <c r="E23" s="36">
        <f t="shared" ref="E23:L23" si="2">SUM(E24,E50,E77,E91,E92,E93)</f>
        <v>8931.8575686686472</v>
      </c>
      <c r="F23" s="36">
        <f t="shared" si="2"/>
        <v>0</v>
      </c>
      <c r="G23" s="36">
        <f t="shared" si="2"/>
        <v>8854.4211217400061</v>
      </c>
      <c r="H23" s="36">
        <f t="shared" si="2"/>
        <v>8011.7131999999992</v>
      </c>
      <c r="I23" s="36">
        <f t="shared" si="2"/>
        <v>0</v>
      </c>
      <c r="J23" s="36">
        <f t="shared" si="2"/>
        <v>828.00644574000796</v>
      </c>
      <c r="K23" s="36">
        <f t="shared" si="2"/>
        <v>14.701476</v>
      </c>
      <c r="L23" s="36">
        <f t="shared" si="2"/>
        <v>7378.6842681166745</v>
      </c>
      <c r="M23" s="36">
        <f>MAX(M24,M50,M77,M91,M92,M93)</f>
        <v>2022</v>
      </c>
      <c r="N23" s="36">
        <f t="shared" ref="N23:T23" si="3">SUM(N24,N50,N77,N91,N92,N93)</f>
        <v>7362.4163072238734</v>
      </c>
      <c r="O23" s="36">
        <f t="shared" si="3"/>
        <v>0</v>
      </c>
      <c r="P23" s="36">
        <f t="shared" si="3"/>
        <v>0</v>
      </c>
      <c r="Q23" s="36">
        <f t="shared" si="3"/>
        <v>0</v>
      </c>
      <c r="R23" s="36">
        <f t="shared" si="3"/>
        <v>0</v>
      </c>
      <c r="S23" s="36">
        <f t="shared" si="3"/>
        <v>0</v>
      </c>
      <c r="T23" s="36">
        <f t="shared" si="3"/>
        <v>0</v>
      </c>
    </row>
    <row r="24" spans="1:20" ht="56.25">
      <c r="A24" s="19"/>
      <c r="B24" s="23" t="s">
        <v>193</v>
      </c>
      <c r="C24" s="24" t="s">
        <v>194</v>
      </c>
      <c r="D24" s="25" t="s">
        <v>178</v>
      </c>
      <c r="E24" s="86">
        <f t="shared" ref="E24:L24" si="4">SUM(E25,E29,E41)</f>
        <v>472.5806</v>
      </c>
      <c r="F24" s="86">
        <f t="shared" si="4"/>
        <v>0</v>
      </c>
      <c r="G24" s="86">
        <f t="shared" si="4"/>
        <v>402.56617599999998</v>
      </c>
      <c r="H24" s="86">
        <f t="shared" si="4"/>
        <v>0</v>
      </c>
      <c r="I24" s="86">
        <f t="shared" si="4"/>
        <v>0</v>
      </c>
      <c r="J24" s="86">
        <f t="shared" si="4"/>
        <v>387.86469999999997</v>
      </c>
      <c r="K24" s="86">
        <f t="shared" si="4"/>
        <v>14.701476</v>
      </c>
      <c r="L24" s="86">
        <f t="shared" si="4"/>
        <v>335.47181333333339</v>
      </c>
      <c r="M24" s="86">
        <f>MAX(M25,M29,M41)</f>
        <v>2022</v>
      </c>
      <c r="N24" s="86">
        <f t="shared" ref="N24:T24" si="5">SUM(N25,N29,N41)</f>
        <v>393.81716666666665</v>
      </c>
      <c r="O24" s="86">
        <f t="shared" si="5"/>
        <v>0</v>
      </c>
      <c r="P24" s="86">
        <f t="shared" si="5"/>
        <v>0</v>
      </c>
      <c r="Q24" s="86">
        <f t="shared" si="5"/>
        <v>0</v>
      </c>
      <c r="R24" s="86">
        <f t="shared" si="5"/>
        <v>0</v>
      </c>
      <c r="S24" s="86">
        <f t="shared" si="5"/>
        <v>0</v>
      </c>
      <c r="T24" s="86">
        <f t="shared" si="5"/>
        <v>0</v>
      </c>
    </row>
    <row r="25" spans="1:20" ht="93.75">
      <c r="A25" s="19"/>
      <c r="B25" s="37" t="s">
        <v>195</v>
      </c>
      <c r="C25" s="38" t="s">
        <v>196</v>
      </c>
      <c r="D25" s="39" t="s">
        <v>178</v>
      </c>
      <c r="E25" s="90" t="str">
        <f>'2'!U27</f>
        <v>НД</v>
      </c>
      <c r="F25" s="90" t="s">
        <v>197</v>
      </c>
      <c r="G25" s="90" t="str">
        <f>'2'!BN27</f>
        <v>НД</v>
      </c>
      <c r="H25" s="90" t="str">
        <f>'2'!BO27</f>
        <v>НД</v>
      </c>
      <c r="I25" s="90" t="str">
        <f>'2'!BP27</f>
        <v>НД</v>
      </c>
      <c r="J25" s="90" t="str">
        <f>'2'!BQ27</f>
        <v>НД</v>
      </c>
      <c r="K25" s="90" t="str">
        <f>'2'!BR27</f>
        <v>НД</v>
      </c>
      <c r="L25" s="90" t="str">
        <f>'3'!AJ27</f>
        <v>НД</v>
      </c>
      <c r="M25" s="90" t="s">
        <v>197</v>
      </c>
      <c r="N25" s="90" t="s">
        <v>197</v>
      </c>
      <c r="O25" s="39" t="s">
        <v>197</v>
      </c>
      <c r="P25" s="39" t="s">
        <v>197</v>
      </c>
      <c r="Q25" s="39" t="s">
        <v>197</v>
      </c>
      <c r="R25" s="39" t="s">
        <v>197</v>
      </c>
      <c r="S25" s="39" t="s">
        <v>197</v>
      </c>
      <c r="T25" s="39" t="s">
        <v>197</v>
      </c>
    </row>
    <row r="26" spans="1:20" ht="112.5">
      <c r="A26" s="19"/>
      <c r="B26" s="31" t="s">
        <v>198</v>
      </c>
      <c r="C26" s="32" t="s">
        <v>199</v>
      </c>
      <c r="D26" s="33" t="s">
        <v>178</v>
      </c>
      <c r="E26" s="47" t="str">
        <f>'2'!U28</f>
        <v>НД</v>
      </c>
      <c r="F26" s="33" t="s">
        <v>197</v>
      </c>
      <c r="G26" s="47" t="str">
        <f>'2'!BN28</f>
        <v>НД</v>
      </c>
      <c r="H26" s="47" t="str">
        <f>'2'!BO28</f>
        <v>НД</v>
      </c>
      <c r="I26" s="47" t="str">
        <f>'2'!BP28</f>
        <v>НД</v>
      </c>
      <c r="J26" s="47" t="str">
        <f>'2'!BQ28</f>
        <v>НД</v>
      </c>
      <c r="K26" s="47" t="str">
        <f>'2'!BR28</f>
        <v>НД</v>
      </c>
      <c r="L26" s="47" t="str">
        <f>'3'!AJ28</f>
        <v>НД</v>
      </c>
      <c r="M26" s="47" t="s">
        <v>197</v>
      </c>
      <c r="N26" s="47" t="s">
        <v>197</v>
      </c>
      <c r="O26" s="33" t="s">
        <v>197</v>
      </c>
      <c r="P26" s="33" t="s">
        <v>197</v>
      </c>
      <c r="Q26" s="33" t="s">
        <v>197</v>
      </c>
      <c r="R26" s="33" t="s">
        <v>197</v>
      </c>
      <c r="S26" s="33" t="s">
        <v>197</v>
      </c>
      <c r="T26" s="33" t="s">
        <v>197</v>
      </c>
    </row>
    <row r="27" spans="1:20" ht="112.5">
      <c r="A27" s="19"/>
      <c r="B27" s="31" t="s">
        <v>200</v>
      </c>
      <c r="C27" s="32" t="s">
        <v>201</v>
      </c>
      <c r="D27" s="33" t="s">
        <v>178</v>
      </c>
      <c r="E27" s="47" t="str">
        <f>'2'!U29</f>
        <v>НД</v>
      </c>
      <c r="F27" s="33" t="s">
        <v>197</v>
      </c>
      <c r="G27" s="47" t="str">
        <f>'2'!BN29</f>
        <v>НД</v>
      </c>
      <c r="H27" s="47" t="str">
        <f>'2'!BO29</f>
        <v>НД</v>
      </c>
      <c r="I27" s="47" t="str">
        <f>'2'!BP29</f>
        <v>НД</v>
      </c>
      <c r="J27" s="47" t="str">
        <f>'2'!BQ29</f>
        <v>НД</v>
      </c>
      <c r="K27" s="47" t="str">
        <f>'2'!BR29</f>
        <v>НД</v>
      </c>
      <c r="L27" s="47" t="str">
        <f>'3'!AJ29</f>
        <v>НД</v>
      </c>
      <c r="M27" s="47" t="s">
        <v>197</v>
      </c>
      <c r="N27" s="47" t="s">
        <v>197</v>
      </c>
      <c r="O27" s="33" t="s">
        <v>197</v>
      </c>
      <c r="P27" s="33" t="s">
        <v>197</v>
      </c>
      <c r="Q27" s="33" t="s">
        <v>197</v>
      </c>
      <c r="R27" s="33" t="s">
        <v>197</v>
      </c>
      <c r="S27" s="33" t="s">
        <v>197</v>
      </c>
      <c r="T27" s="33" t="s">
        <v>197</v>
      </c>
    </row>
    <row r="28" spans="1:20" ht="112.5">
      <c r="A28" s="19"/>
      <c r="B28" s="31" t="s">
        <v>202</v>
      </c>
      <c r="C28" s="32" t="s">
        <v>203</v>
      </c>
      <c r="D28" s="33" t="s">
        <v>178</v>
      </c>
      <c r="E28" s="47" t="str">
        <f>'2'!U30</f>
        <v>НД</v>
      </c>
      <c r="F28" s="33" t="s">
        <v>197</v>
      </c>
      <c r="G28" s="47" t="str">
        <f>'2'!BN30</f>
        <v>НД</v>
      </c>
      <c r="H28" s="47" t="str">
        <f>'2'!BO30</f>
        <v>НД</v>
      </c>
      <c r="I28" s="47" t="str">
        <f>'2'!BP30</f>
        <v>НД</v>
      </c>
      <c r="J28" s="47" t="str">
        <f>'2'!BQ30</f>
        <v>НД</v>
      </c>
      <c r="K28" s="47" t="str">
        <f>'2'!BR30</f>
        <v>НД</v>
      </c>
      <c r="L28" s="47" t="str">
        <f>'3'!AJ30</f>
        <v>НД</v>
      </c>
      <c r="M28" s="47" t="s">
        <v>197</v>
      </c>
      <c r="N28" s="47" t="s">
        <v>197</v>
      </c>
      <c r="O28" s="33" t="s">
        <v>197</v>
      </c>
      <c r="P28" s="33" t="s">
        <v>197</v>
      </c>
      <c r="Q28" s="33" t="s">
        <v>197</v>
      </c>
      <c r="R28" s="33" t="s">
        <v>197</v>
      </c>
      <c r="S28" s="33" t="s">
        <v>197</v>
      </c>
      <c r="T28" s="33" t="s">
        <v>197</v>
      </c>
    </row>
    <row r="29" spans="1:20" ht="75">
      <c r="A29" s="19"/>
      <c r="B29" s="37" t="s">
        <v>206</v>
      </c>
      <c r="C29" s="38" t="s">
        <v>207</v>
      </c>
      <c r="D29" s="39" t="s">
        <v>178</v>
      </c>
      <c r="E29" s="90" t="str">
        <f>'2'!U31</f>
        <v>НД</v>
      </c>
      <c r="F29" s="90" t="s">
        <v>197</v>
      </c>
      <c r="G29" s="90" t="str">
        <f>'2'!BN31</f>
        <v>НД</v>
      </c>
      <c r="H29" s="90" t="str">
        <f>'2'!BO31</f>
        <v>НД</v>
      </c>
      <c r="I29" s="90" t="str">
        <f>'2'!BP31</f>
        <v>НД</v>
      </c>
      <c r="J29" s="90" t="str">
        <f>'2'!BQ31</f>
        <v>НД</v>
      </c>
      <c r="K29" s="90" t="str">
        <f>'2'!BR31</f>
        <v>НД</v>
      </c>
      <c r="L29" s="90" t="str">
        <f>'3'!AJ31</f>
        <v>НД</v>
      </c>
      <c r="M29" s="90" t="s">
        <v>197</v>
      </c>
      <c r="N29" s="90" t="s">
        <v>197</v>
      </c>
      <c r="O29" s="39" t="s">
        <v>197</v>
      </c>
      <c r="P29" s="39" t="s">
        <v>197</v>
      </c>
      <c r="Q29" s="39" t="s">
        <v>197</v>
      </c>
      <c r="R29" s="39" t="s">
        <v>197</v>
      </c>
      <c r="S29" s="39" t="s">
        <v>197</v>
      </c>
      <c r="T29" s="39" t="s">
        <v>197</v>
      </c>
    </row>
    <row r="30" spans="1:20" ht="131.25">
      <c r="A30" s="19"/>
      <c r="B30" s="31" t="s">
        <v>208</v>
      </c>
      <c r="C30" s="32" t="s">
        <v>209</v>
      </c>
      <c r="D30" s="33" t="s">
        <v>178</v>
      </c>
      <c r="E30" s="47" t="str">
        <f>'2'!U32</f>
        <v>НД</v>
      </c>
      <c r="F30" s="33" t="s">
        <v>197</v>
      </c>
      <c r="G30" s="47" t="str">
        <f>'2'!BN32</f>
        <v>НД</v>
      </c>
      <c r="H30" s="47" t="str">
        <f>'2'!BO32</f>
        <v>НД</v>
      </c>
      <c r="I30" s="47" t="str">
        <f>'2'!BP32</f>
        <v>НД</v>
      </c>
      <c r="J30" s="47" t="str">
        <f>'2'!BQ32</f>
        <v>НД</v>
      </c>
      <c r="K30" s="47" t="str">
        <f>'2'!BR32</f>
        <v>НД</v>
      </c>
      <c r="L30" s="47" t="str">
        <f>'3'!AJ32</f>
        <v>НД</v>
      </c>
      <c r="M30" s="47" t="s">
        <v>197</v>
      </c>
      <c r="N30" s="47" t="s">
        <v>197</v>
      </c>
      <c r="O30" s="33" t="s">
        <v>197</v>
      </c>
      <c r="P30" s="33" t="s">
        <v>197</v>
      </c>
      <c r="Q30" s="33" t="s">
        <v>197</v>
      </c>
      <c r="R30" s="33" t="s">
        <v>197</v>
      </c>
      <c r="S30" s="33" t="s">
        <v>197</v>
      </c>
      <c r="T30" s="33" t="s">
        <v>197</v>
      </c>
    </row>
    <row r="31" spans="1:20" ht="93.75">
      <c r="A31" s="19"/>
      <c r="B31" s="31" t="s">
        <v>210</v>
      </c>
      <c r="C31" s="32" t="s">
        <v>211</v>
      </c>
      <c r="D31" s="33" t="s">
        <v>178</v>
      </c>
      <c r="E31" s="47" t="str">
        <f>'2'!U33</f>
        <v>НД</v>
      </c>
      <c r="F31" s="33" t="s">
        <v>197</v>
      </c>
      <c r="G31" s="47" t="str">
        <f>'2'!BN33</f>
        <v>НД</v>
      </c>
      <c r="H31" s="47" t="str">
        <f>'2'!BO33</f>
        <v>НД</v>
      </c>
      <c r="I31" s="47" t="str">
        <f>'2'!BP33</f>
        <v>НД</v>
      </c>
      <c r="J31" s="47" t="str">
        <f>'2'!BQ33</f>
        <v>НД</v>
      </c>
      <c r="K31" s="47" t="str">
        <f>'2'!BR33</f>
        <v>НД</v>
      </c>
      <c r="L31" s="47" t="str">
        <f>'3'!AJ33</f>
        <v>НД</v>
      </c>
      <c r="M31" s="47" t="s">
        <v>197</v>
      </c>
      <c r="N31" s="47" t="s">
        <v>197</v>
      </c>
      <c r="O31" s="33" t="s">
        <v>197</v>
      </c>
      <c r="P31" s="33" t="s">
        <v>197</v>
      </c>
      <c r="Q31" s="33" t="s">
        <v>197</v>
      </c>
      <c r="R31" s="33" t="s">
        <v>197</v>
      </c>
      <c r="S31" s="33" t="s">
        <v>197</v>
      </c>
      <c r="T31" s="33" t="s">
        <v>197</v>
      </c>
    </row>
    <row r="32" spans="1:20" ht="75">
      <c r="A32" s="19"/>
      <c r="B32" s="37" t="s">
        <v>212</v>
      </c>
      <c r="C32" s="38" t="s">
        <v>213</v>
      </c>
      <c r="D32" s="39" t="s">
        <v>178</v>
      </c>
      <c r="E32" s="90" t="str">
        <f>'2'!U34</f>
        <v>НД</v>
      </c>
      <c r="F32" s="90" t="s">
        <v>197</v>
      </c>
      <c r="G32" s="90" t="str">
        <f>'2'!BN34</f>
        <v>НД</v>
      </c>
      <c r="H32" s="90" t="str">
        <f>'2'!BO34</f>
        <v>НД</v>
      </c>
      <c r="I32" s="90" t="str">
        <f>'2'!BP34</f>
        <v>НД</v>
      </c>
      <c r="J32" s="90" t="str">
        <f>'2'!BQ34</f>
        <v>НД</v>
      </c>
      <c r="K32" s="90" t="str">
        <f>'2'!BR34</f>
        <v>НД</v>
      </c>
      <c r="L32" s="90" t="str">
        <f>'3'!AJ34</f>
        <v>НД</v>
      </c>
      <c r="M32" s="90" t="s">
        <v>197</v>
      </c>
      <c r="N32" s="90" t="s">
        <v>197</v>
      </c>
      <c r="O32" s="39" t="s">
        <v>197</v>
      </c>
      <c r="P32" s="39" t="s">
        <v>197</v>
      </c>
      <c r="Q32" s="39" t="s">
        <v>197</v>
      </c>
      <c r="R32" s="39" t="s">
        <v>197</v>
      </c>
      <c r="S32" s="39" t="s">
        <v>197</v>
      </c>
      <c r="T32" s="39" t="s">
        <v>197</v>
      </c>
    </row>
    <row r="33" spans="1:20" ht="56.25">
      <c r="A33" s="19"/>
      <c r="B33" s="31" t="s">
        <v>214</v>
      </c>
      <c r="C33" s="32" t="s">
        <v>215</v>
      </c>
      <c r="D33" s="33" t="s">
        <v>178</v>
      </c>
      <c r="E33" s="47" t="str">
        <f>'2'!U35</f>
        <v>НД</v>
      </c>
      <c r="F33" s="33" t="s">
        <v>197</v>
      </c>
      <c r="G33" s="47" t="str">
        <f>'2'!BN35</f>
        <v>НД</v>
      </c>
      <c r="H33" s="47" t="str">
        <f>'2'!BO35</f>
        <v>НД</v>
      </c>
      <c r="I33" s="47" t="str">
        <f>'2'!BP35</f>
        <v>НД</v>
      </c>
      <c r="J33" s="47" t="str">
        <f>'2'!BQ35</f>
        <v>НД</v>
      </c>
      <c r="K33" s="47" t="str">
        <f>'2'!BR35</f>
        <v>НД</v>
      </c>
      <c r="L33" s="47" t="str">
        <f>'3'!AJ35</f>
        <v>НД</v>
      </c>
      <c r="M33" s="47" t="s">
        <v>197</v>
      </c>
      <c r="N33" s="47" t="s">
        <v>197</v>
      </c>
      <c r="O33" s="33" t="s">
        <v>197</v>
      </c>
      <c r="P33" s="33" t="s">
        <v>197</v>
      </c>
      <c r="Q33" s="33" t="s">
        <v>197</v>
      </c>
      <c r="R33" s="33" t="s">
        <v>197</v>
      </c>
      <c r="S33" s="33" t="s">
        <v>197</v>
      </c>
      <c r="T33" s="33" t="s">
        <v>197</v>
      </c>
    </row>
    <row r="34" spans="1:20" ht="187.5">
      <c r="A34" s="19"/>
      <c r="B34" s="31" t="s">
        <v>214</v>
      </c>
      <c r="C34" s="32" t="s">
        <v>216</v>
      </c>
      <c r="D34" s="33" t="s">
        <v>178</v>
      </c>
      <c r="E34" s="47" t="str">
        <f>'2'!U36</f>
        <v>НД</v>
      </c>
      <c r="F34" s="33" t="s">
        <v>197</v>
      </c>
      <c r="G34" s="47" t="str">
        <f>'2'!BN36</f>
        <v>НД</v>
      </c>
      <c r="H34" s="47" t="str">
        <f>'2'!BO36</f>
        <v>НД</v>
      </c>
      <c r="I34" s="47" t="str">
        <f>'2'!BP36</f>
        <v>НД</v>
      </c>
      <c r="J34" s="47" t="str">
        <f>'2'!BQ36</f>
        <v>НД</v>
      </c>
      <c r="K34" s="47" t="str">
        <f>'2'!BR36</f>
        <v>НД</v>
      </c>
      <c r="L34" s="47" t="str">
        <f>'3'!AJ36</f>
        <v>НД</v>
      </c>
      <c r="M34" s="47" t="s">
        <v>197</v>
      </c>
      <c r="N34" s="47" t="s">
        <v>197</v>
      </c>
      <c r="O34" s="33" t="s">
        <v>197</v>
      </c>
      <c r="P34" s="33" t="s">
        <v>197</v>
      </c>
      <c r="Q34" s="33" t="s">
        <v>197</v>
      </c>
      <c r="R34" s="33" t="s">
        <v>197</v>
      </c>
      <c r="S34" s="33" t="s">
        <v>197</v>
      </c>
      <c r="T34" s="33" t="s">
        <v>197</v>
      </c>
    </row>
    <row r="35" spans="1:20" ht="168.75">
      <c r="A35" s="19"/>
      <c r="B35" s="31" t="s">
        <v>214</v>
      </c>
      <c r="C35" s="32" t="s">
        <v>217</v>
      </c>
      <c r="D35" s="33" t="s">
        <v>178</v>
      </c>
      <c r="E35" s="47" t="str">
        <f>'2'!U37</f>
        <v>НД</v>
      </c>
      <c r="F35" s="33" t="s">
        <v>197</v>
      </c>
      <c r="G35" s="47" t="str">
        <f>'2'!BN37</f>
        <v>НД</v>
      </c>
      <c r="H35" s="47" t="str">
        <f>'2'!BO37</f>
        <v>НД</v>
      </c>
      <c r="I35" s="47" t="str">
        <f>'2'!BP37</f>
        <v>НД</v>
      </c>
      <c r="J35" s="47" t="str">
        <f>'2'!BQ37</f>
        <v>НД</v>
      </c>
      <c r="K35" s="47" t="str">
        <f>'2'!BR37</f>
        <v>НД</v>
      </c>
      <c r="L35" s="47" t="str">
        <f>'3'!AJ37</f>
        <v>НД</v>
      </c>
      <c r="M35" s="47" t="s">
        <v>197</v>
      </c>
      <c r="N35" s="47" t="s">
        <v>197</v>
      </c>
      <c r="O35" s="33" t="s">
        <v>197</v>
      </c>
      <c r="P35" s="33" t="s">
        <v>197</v>
      </c>
      <c r="Q35" s="33" t="s">
        <v>197</v>
      </c>
      <c r="R35" s="33" t="s">
        <v>197</v>
      </c>
      <c r="S35" s="33" t="s">
        <v>197</v>
      </c>
      <c r="T35" s="33" t="s">
        <v>197</v>
      </c>
    </row>
    <row r="36" spans="1:20" ht="168.75">
      <c r="A36" s="19"/>
      <c r="B36" s="31" t="s">
        <v>214</v>
      </c>
      <c r="C36" s="32" t="s">
        <v>218</v>
      </c>
      <c r="D36" s="33" t="s">
        <v>178</v>
      </c>
      <c r="E36" s="47" t="str">
        <f>'2'!U38</f>
        <v>НД</v>
      </c>
      <c r="F36" s="33" t="s">
        <v>197</v>
      </c>
      <c r="G36" s="47" t="str">
        <f>'2'!BN38</f>
        <v>НД</v>
      </c>
      <c r="H36" s="47" t="str">
        <f>'2'!BO38</f>
        <v>НД</v>
      </c>
      <c r="I36" s="47" t="str">
        <f>'2'!BP38</f>
        <v>НД</v>
      </c>
      <c r="J36" s="47" t="str">
        <f>'2'!BQ38</f>
        <v>НД</v>
      </c>
      <c r="K36" s="47" t="str">
        <f>'2'!BR38</f>
        <v>НД</v>
      </c>
      <c r="L36" s="47" t="str">
        <f>'3'!AJ38</f>
        <v>НД</v>
      </c>
      <c r="M36" s="47" t="s">
        <v>197</v>
      </c>
      <c r="N36" s="47" t="s">
        <v>197</v>
      </c>
      <c r="O36" s="33" t="s">
        <v>197</v>
      </c>
      <c r="P36" s="33" t="s">
        <v>197</v>
      </c>
      <c r="Q36" s="33" t="s">
        <v>197</v>
      </c>
      <c r="R36" s="33" t="s">
        <v>197</v>
      </c>
      <c r="S36" s="33" t="s">
        <v>197</v>
      </c>
      <c r="T36" s="33" t="s">
        <v>197</v>
      </c>
    </row>
    <row r="37" spans="1:20" ht="56.25">
      <c r="A37" s="19"/>
      <c r="B37" s="31" t="s">
        <v>219</v>
      </c>
      <c r="C37" s="32" t="s">
        <v>215</v>
      </c>
      <c r="D37" s="33" t="s">
        <v>178</v>
      </c>
      <c r="E37" s="47" t="str">
        <f>'2'!U39</f>
        <v>НД</v>
      </c>
      <c r="F37" s="33" t="s">
        <v>197</v>
      </c>
      <c r="G37" s="47" t="str">
        <f>'2'!BN39</f>
        <v>НД</v>
      </c>
      <c r="H37" s="47" t="str">
        <f>'2'!BO39</f>
        <v>НД</v>
      </c>
      <c r="I37" s="47" t="str">
        <f>'2'!BP39</f>
        <v>НД</v>
      </c>
      <c r="J37" s="47" t="str">
        <f>'2'!BQ39</f>
        <v>НД</v>
      </c>
      <c r="K37" s="47" t="str">
        <f>'2'!BR39</f>
        <v>НД</v>
      </c>
      <c r="L37" s="47" t="str">
        <f>'3'!AJ39</f>
        <v>НД</v>
      </c>
      <c r="M37" s="47" t="s">
        <v>197</v>
      </c>
      <c r="N37" s="47" t="s">
        <v>197</v>
      </c>
      <c r="O37" s="33" t="s">
        <v>197</v>
      </c>
      <c r="P37" s="33" t="s">
        <v>197</v>
      </c>
      <c r="Q37" s="33" t="s">
        <v>197</v>
      </c>
      <c r="R37" s="33" t="s">
        <v>197</v>
      </c>
      <c r="S37" s="33" t="s">
        <v>197</v>
      </c>
      <c r="T37" s="33" t="s">
        <v>197</v>
      </c>
    </row>
    <row r="38" spans="1:20" ht="187.5">
      <c r="A38" s="19"/>
      <c r="B38" s="31" t="s">
        <v>219</v>
      </c>
      <c r="C38" s="32" t="s">
        <v>216</v>
      </c>
      <c r="D38" s="33" t="s">
        <v>178</v>
      </c>
      <c r="E38" s="47" t="str">
        <f>'2'!U40</f>
        <v>НД</v>
      </c>
      <c r="F38" s="33" t="s">
        <v>197</v>
      </c>
      <c r="G38" s="47" t="str">
        <f>'2'!BN40</f>
        <v>НД</v>
      </c>
      <c r="H38" s="47" t="str">
        <f>'2'!BO40</f>
        <v>НД</v>
      </c>
      <c r="I38" s="47" t="str">
        <f>'2'!BP40</f>
        <v>НД</v>
      </c>
      <c r="J38" s="47" t="str">
        <f>'2'!BQ40</f>
        <v>НД</v>
      </c>
      <c r="K38" s="47" t="str">
        <f>'2'!BR40</f>
        <v>НД</v>
      </c>
      <c r="L38" s="47" t="str">
        <f>'3'!AJ40</f>
        <v>НД</v>
      </c>
      <c r="M38" s="47" t="s">
        <v>197</v>
      </c>
      <c r="N38" s="47" t="s">
        <v>197</v>
      </c>
      <c r="O38" s="33" t="s">
        <v>197</v>
      </c>
      <c r="P38" s="33" t="s">
        <v>197</v>
      </c>
      <c r="Q38" s="33" t="s">
        <v>197</v>
      </c>
      <c r="R38" s="33" t="s">
        <v>197</v>
      </c>
      <c r="S38" s="33" t="s">
        <v>197</v>
      </c>
      <c r="T38" s="33" t="s">
        <v>197</v>
      </c>
    </row>
    <row r="39" spans="1:20" ht="168.75">
      <c r="A39" s="19"/>
      <c r="B39" s="31" t="s">
        <v>219</v>
      </c>
      <c r="C39" s="32" t="s">
        <v>217</v>
      </c>
      <c r="D39" s="33" t="s">
        <v>178</v>
      </c>
      <c r="E39" s="47" t="str">
        <f>'2'!U41</f>
        <v>НД</v>
      </c>
      <c r="F39" s="33" t="s">
        <v>197</v>
      </c>
      <c r="G39" s="47" t="str">
        <f>'2'!BN41</f>
        <v>НД</v>
      </c>
      <c r="H39" s="47" t="str">
        <f>'2'!BO41</f>
        <v>НД</v>
      </c>
      <c r="I39" s="47" t="str">
        <f>'2'!BP41</f>
        <v>НД</v>
      </c>
      <c r="J39" s="47" t="str">
        <f>'2'!BQ41</f>
        <v>НД</v>
      </c>
      <c r="K39" s="47" t="str">
        <f>'2'!BR41</f>
        <v>НД</v>
      </c>
      <c r="L39" s="47" t="str">
        <f>'3'!AJ41</f>
        <v>НД</v>
      </c>
      <c r="M39" s="47" t="s">
        <v>197</v>
      </c>
      <c r="N39" s="47" t="s">
        <v>197</v>
      </c>
      <c r="O39" s="33" t="s">
        <v>197</v>
      </c>
      <c r="P39" s="33" t="s">
        <v>197</v>
      </c>
      <c r="Q39" s="33" t="s">
        <v>197</v>
      </c>
      <c r="R39" s="33" t="s">
        <v>197</v>
      </c>
      <c r="S39" s="33" t="s">
        <v>197</v>
      </c>
      <c r="T39" s="33" t="s">
        <v>197</v>
      </c>
    </row>
    <row r="40" spans="1:20" ht="168.75">
      <c r="A40" s="19"/>
      <c r="B40" s="31" t="s">
        <v>219</v>
      </c>
      <c r="C40" s="32" t="s">
        <v>220</v>
      </c>
      <c r="D40" s="33" t="s">
        <v>178</v>
      </c>
      <c r="E40" s="47" t="str">
        <f>'2'!U42</f>
        <v>НД</v>
      </c>
      <c r="F40" s="33" t="s">
        <v>197</v>
      </c>
      <c r="G40" s="47" t="str">
        <f>'2'!BN42</f>
        <v>НД</v>
      </c>
      <c r="H40" s="47" t="str">
        <f>'2'!BO42</f>
        <v>НД</v>
      </c>
      <c r="I40" s="47" t="str">
        <f>'2'!BP42</f>
        <v>НД</v>
      </c>
      <c r="J40" s="47" t="str">
        <f>'2'!BQ42</f>
        <v>НД</v>
      </c>
      <c r="K40" s="47" t="str">
        <f>'2'!BR42</f>
        <v>НД</v>
      </c>
      <c r="L40" s="47" t="str">
        <f>'3'!AJ42</f>
        <v>НД</v>
      </c>
      <c r="M40" s="47" t="s">
        <v>197</v>
      </c>
      <c r="N40" s="47" t="s">
        <v>197</v>
      </c>
      <c r="O40" s="33" t="s">
        <v>197</v>
      </c>
      <c r="P40" s="33" t="s">
        <v>197</v>
      </c>
      <c r="Q40" s="33" t="s">
        <v>197</v>
      </c>
      <c r="R40" s="33" t="s">
        <v>197</v>
      </c>
      <c r="S40" s="33" t="s">
        <v>197</v>
      </c>
      <c r="T40" s="33" t="s">
        <v>197</v>
      </c>
    </row>
    <row r="41" spans="1:20" ht="168.75">
      <c r="A41" s="19"/>
      <c r="B41" s="37" t="s">
        <v>221</v>
      </c>
      <c r="C41" s="38" t="s">
        <v>222</v>
      </c>
      <c r="D41" s="39" t="s">
        <v>178</v>
      </c>
      <c r="E41" s="90">
        <f t="shared" ref="E41:L41" si="6">SUM(E42,E45)</f>
        <v>472.5806</v>
      </c>
      <c r="F41" s="90">
        <f t="shared" si="6"/>
        <v>0</v>
      </c>
      <c r="G41" s="90">
        <f t="shared" si="6"/>
        <v>402.56617599999998</v>
      </c>
      <c r="H41" s="90">
        <f t="shared" si="6"/>
        <v>0</v>
      </c>
      <c r="I41" s="90">
        <f t="shared" si="6"/>
        <v>0</v>
      </c>
      <c r="J41" s="90">
        <f t="shared" si="6"/>
        <v>387.86469999999997</v>
      </c>
      <c r="K41" s="90">
        <f t="shared" si="6"/>
        <v>14.701476</v>
      </c>
      <c r="L41" s="90">
        <f t="shared" si="6"/>
        <v>335.47181333333339</v>
      </c>
      <c r="M41" s="90">
        <f>MAX(M42,M45)</f>
        <v>2022</v>
      </c>
      <c r="N41" s="90">
        <f t="shared" ref="N41:T41" si="7">SUM(N42,N45)</f>
        <v>393.81716666666665</v>
      </c>
      <c r="O41" s="90">
        <f t="shared" si="7"/>
        <v>0</v>
      </c>
      <c r="P41" s="90">
        <f t="shared" si="7"/>
        <v>0</v>
      </c>
      <c r="Q41" s="90">
        <f t="shared" si="7"/>
        <v>0</v>
      </c>
      <c r="R41" s="90">
        <f t="shared" si="7"/>
        <v>0</v>
      </c>
      <c r="S41" s="90">
        <f t="shared" si="7"/>
        <v>0</v>
      </c>
      <c r="T41" s="90">
        <f t="shared" si="7"/>
        <v>0</v>
      </c>
    </row>
    <row r="42" spans="1:20" ht="150">
      <c r="A42" s="19"/>
      <c r="B42" s="31" t="s">
        <v>223</v>
      </c>
      <c r="C42" s="32" t="s">
        <v>224</v>
      </c>
      <c r="D42" s="33" t="s">
        <v>178</v>
      </c>
      <c r="E42" s="47">
        <f t="shared" ref="E42:L42" si="8">SUM(E43:E44)</f>
        <v>51.123599999999996</v>
      </c>
      <c r="F42" s="47">
        <f t="shared" si="8"/>
        <v>0</v>
      </c>
      <c r="G42" s="47">
        <f t="shared" si="8"/>
        <v>14.701476</v>
      </c>
      <c r="H42" s="47">
        <f t="shared" si="8"/>
        <v>0</v>
      </c>
      <c r="I42" s="47">
        <f t="shared" si="8"/>
        <v>0</v>
      </c>
      <c r="J42" s="47">
        <f t="shared" si="8"/>
        <v>0</v>
      </c>
      <c r="K42" s="47">
        <f t="shared" si="8"/>
        <v>14.701476</v>
      </c>
      <c r="L42" s="47">
        <f t="shared" si="8"/>
        <v>12.25123</v>
      </c>
      <c r="M42" s="47">
        <f>MAX(M43:M44)</f>
        <v>2021</v>
      </c>
      <c r="N42" s="47">
        <f t="shared" ref="N42:T42" si="9">SUM(N43:N44)</f>
        <v>42.603000000000002</v>
      </c>
      <c r="O42" s="47">
        <f t="shared" si="9"/>
        <v>0</v>
      </c>
      <c r="P42" s="47">
        <f t="shared" si="9"/>
        <v>0</v>
      </c>
      <c r="Q42" s="47">
        <f t="shared" si="9"/>
        <v>0</v>
      </c>
      <c r="R42" s="47">
        <f t="shared" si="9"/>
        <v>0</v>
      </c>
      <c r="S42" s="47">
        <f t="shared" si="9"/>
        <v>0</v>
      </c>
      <c r="T42" s="47">
        <f t="shared" si="9"/>
        <v>0</v>
      </c>
    </row>
    <row r="43" spans="1:20" ht="75">
      <c r="A43" s="23" t="s">
        <v>179</v>
      </c>
      <c r="B43" s="31" t="s">
        <v>223</v>
      </c>
      <c r="C43" s="32" t="s">
        <v>225</v>
      </c>
      <c r="D43" s="41" t="s">
        <v>226</v>
      </c>
      <c r="E43" s="47">
        <f>'2'!U45</f>
        <v>41.635199999999998</v>
      </c>
      <c r="F43" s="33" t="s">
        <v>1095</v>
      </c>
      <c r="G43" s="47">
        <f>SUM(H43:K43)</f>
        <v>9.7502399999999998</v>
      </c>
      <c r="H43" s="47">
        <f>'2'!BO45</f>
        <v>0</v>
      </c>
      <c r="I43" s="47">
        <f>'2'!BP45</f>
        <v>0</v>
      </c>
      <c r="J43" s="47">
        <f>'2'!BQ45</f>
        <v>0</v>
      </c>
      <c r="K43" s="47">
        <f>'2'!BR45</f>
        <v>9.7502399999999998</v>
      </c>
      <c r="L43" s="47">
        <f>'3'!AJ45</f>
        <v>8.1251999999999995</v>
      </c>
      <c r="M43" s="195">
        <f>'4'!CN47</f>
        <v>2021</v>
      </c>
      <c r="N43" s="47">
        <f>'4'!E47</f>
        <v>34.695999999999998</v>
      </c>
      <c r="O43" s="33" t="str">
        <f>'12'!AC35</f>
        <v>Технологическое присоединение</v>
      </c>
      <c r="P43" s="33" t="s">
        <v>197</v>
      </c>
      <c r="Q43" s="33" t="s">
        <v>197</v>
      </c>
      <c r="R43" s="33" t="s">
        <v>197</v>
      </c>
      <c r="S43" s="33" t="s">
        <v>197</v>
      </c>
      <c r="T43" s="33" t="s">
        <v>197</v>
      </c>
    </row>
    <row r="44" spans="1:20" ht="36" customHeight="1">
      <c r="A44" s="23" t="s">
        <v>179</v>
      </c>
      <c r="B44" s="31" t="s">
        <v>223</v>
      </c>
      <c r="C44" s="32" t="s">
        <v>227</v>
      </c>
      <c r="D44" s="41" t="s">
        <v>228</v>
      </c>
      <c r="E44" s="47">
        <f>'2'!U46</f>
        <v>9.4884000000000004</v>
      </c>
      <c r="F44" s="33" t="s">
        <v>1095</v>
      </c>
      <c r="G44" s="47">
        <f>SUM(H44:K44)</f>
        <v>4.9512359999999997</v>
      </c>
      <c r="H44" s="47">
        <f>'2'!BO46</f>
        <v>0</v>
      </c>
      <c r="I44" s="47">
        <f>'2'!BP46</f>
        <v>0</v>
      </c>
      <c r="J44" s="47">
        <f>'2'!BQ46</f>
        <v>0</v>
      </c>
      <c r="K44" s="47">
        <f>'2'!BR46</f>
        <v>4.9512359999999997</v>
      </c>
      <c r="L44" s="47">
        <f>'3'!AJ46</f>
        <v>4.1260300000000001</v>
      </c>
      <c r="M44" s="195">
        <f>'4'!CN48</f>
        <v>2021</v>
      </c>
      <c r="N44" s="47">
        <f>'4'!E48</f>
        <v>7.9070000000000009</v>
      </c>
      <c r="O44" s="33" t="str">
        <f>'12'!AC36</f>
        <v>Технологическое присоединение</v>
      </c>
      <c r="P44" s="33" t="s">
        <v>197</v>
      </c>
      <c r="Q44" s="33" t="s">
        <v>197</v>
      </c>
      <c r="R44" s="33" t="s">
        <v>197</v>
      </c>
      <c r="S44" s="33" t="s">
        <v>197</v>
      </c>
      <c r="T44" s="33" t="s">
        <v>197</v>
      </c>
    </row>
    <row r="45" spans="1:20" ht="150">
      <c r="A45" s="19"/>
      <c r="B45" s="31" t="s">
        <v>229</v>
      </c>
      <c r="C45" s="32" t="s">
        <v>230</v>
      </c>
      <c r="D45" s="33" t="s">
        <v>178</v>
      </c>
      <c r="E45" s="47">
        <f t="shared" ref="E45:L45" si="10">SUM(E46:E49)</f>
        <v>421.45699999999999</v>
      </c>
      <c r="F45" s="47">
        <f t="shared" si="10"/>
        <v>0</v>
      </c>
      <c r="G45" s="47">
        <f t="shared" si="10"/>
        <v>387.86469999999997</v>
      </c>
      <c r="H45" s="47">
        <f t="shared" si="10"/>
        <v>0</v>
      </c>
      <c r="I45" s="47">
        <f t="shared" si="10"/>
        <v>0</v>
      </c>
      <c r="J45" s="47">
        <f t="shared" si="10"/>
        <v>387.86469999999997</v>
      </c>
      <c r="K45" s="47">
        <f t="shared" si="10"/>
        <v>0</v>
      </c>
      <c r="L45" s="47">
        <f t="shared" si="10"/>
        <v>323.22058333333337</v>
      </c>
      <c r="M45" s="47">
        <f>MAX(M46:M49)</f>
        <v>2022</v>
      </c>
      <c r="N45" s="47">
        <f t="shared" ref="N45:T45" si="11">SUM(N46:N49)</f>
        <v>351.21416666666664</v>
      </c>
      <c r="O45" s="47">
        <f t="shared" si="11"/>
        <v>0</v>
      </c>
      <c r="P45" s="47">
        <f t="shared" si="11"/>
        <v>0</v>
      </c>
      <c r="Q45" s="47">
        <f t="shared" si="11"/>
        <v>0</v>
      </c>
      <c r="R45" s="47">
        <f t="shared" si="11"/>
        <v>0</v>
      </c>
      <c r="S45" s="47">
        <f t="shared" si="11"/>
        <v>0</v>
      </c>
      <c r="T45" s="47">
        <f t="shared" si="11"/>
        <v>0</v>
      </c>
    </row>
    <row r="46" spans="1:20" ht="117" customHeight="1">
      <c r="A46" s="23" t="s">
        <v>179</v>
      </c>
      <c r="B46" s="31" t="s">
        <v>229</v>
      </c>
      <c r="C46" s="42" t="s">
        <v>231</v>
      </c>
      <c r="D46" s="41" t="s">
        <v>232</v>
      </c>
      <c r="E46" s="47">
        <f>'2'!U48</f>
        <v>166.20099999999999</v>
      </c>
      <c r="F46" s="33" t="s">
        <v>1095</v>
      </c>
      <c r="G46" s="47">
        <f>SUM(H46:K46)</f>
        <v>132.6087</v>
      </c>
      <c r="H46" s="47">
        <f>'2'!BO48</f>
        <v>0</v>
      </c>
      <c r="I46" s="47">
        <f>'2'!BP48</f>
        <v>0</v>
      </c>
      <c r="J46" s="47">
        <f>'2'!BQ48</f>
        <v>132.6087</v>
      </c>
      <c r="K46" s="47">
        <f>'2'!BR48</f>
        <v>0</v>
      </c>
      <c r="L46" s="47">
        <f>'3'!AJ48</f>
        <v>110.50725</v>
      </c>
      <c r="M46" s="195">
        <f>'4'!CN50</f>
        <v>2022</v>
      </c>
      <c r="N46" s="47">
        <f>'4'!E50</f>
        <v>138.50083333333333</v>
      </c>
      <c r="O46" s="33" t="str">
        <f>'12'!AC38</f>
        <v xml:space="preserve">Исключение необходимости ввода ГВО  в энергоузле  Южного берега Крыма  </v>
      </c>
      <c r="P46" s="33" t="s">
        <v>197</v>
      </c>
      <c r="Q46" s="33" t="s">
        <v>197</v>
      </c>
      <c r="R46" s="33" t="s">
        <v>197</v>
      </c>
      <c r="S46" s="33" t="s">
        <v>197</v>
      </c>
      <c r="T46" s="33" t="s">
        <v>197</v>
      </c>
    </row>
    <row r="47" spans="1:20" ht="133.5" customHeight="1">
      <c r="A47" s="23" t="s">
        <v>179</v>
      </c>
      <c r="B47" s="31" t="s">
        <v>229</v>
      </c>
      <c r="C47" s="42" t="s">
        <v>233</v>
      </c>
      <c r="D47" s="41" t="s">
        <v>234</v>
      </c>
      <c r="E47" s="47">
        <f>'2'!U49</f>
        <v>255.256</v>
      </c>
      <c r="F47" s="33" t="s">
        <v>1095</v>
      </c>
      <c r="G47" s="47">
        <f>SUM(H47:K47)</f>
        <v>255.256</v>
      </c>
      <c r="H47" s="47">
        <f>'2'!BO49</f>
        <v>0</v>
      </c>
      <c r="I47" s="47">
        <f>'2'!BP49</f>
        <v>0</v>
      </c>
      <c r="J47" s="47">
        <f>'2'!BQ49</f>
        <v>255.256</v>
      </c>
      <c r="K47" s="47">
        <f>'2'!BR49</f>
        <v>0</v>
      </c>
      <c r="L47" s="47">
        <f>'3'!AJ49</f>
        <v>212.71333333333334</v>
      </c>
      <c r="M47" s="195">
        <f>'4'!CN51</f>
        <v>2022</v>
      </c>
      <c r="N47" s="47">
        <f>'4'!E51</f>
        <v>212.71333333333334</v>
      </c>
      <c r="O47" s="33" t="str">
        <f>'12'!AC39</f>
        <v xml:space="preserve">Исключение необходимости ввода ГВО  в энергоузле  Южного берега Крыма , снятие сетевых ограничений по ранее выданным ТУ </v>
      </c>
      <c r="P47" s="33" t="s">
        <v>197</v>
      </c>
      <c r="Q47" s="33" t="s">
        <v>197</v>
      </c>
      <c r="R47" s="33" t="s">
        <v>197</v>
      </c>
      <c r="S47" s="33" t="s">
        <v>197</v>
      </c>
      <c r="T47" s="33" t="s">
        <v>197</v>
      </c>
    </row>
    <row r="48" spans="1:20" ht="18.75" hidden="1">
      <c r="A48" s="23" t="s">
        <v>179</v>
      </c>
      <c r="B48" s="31" t="s">
        <v>229</v>
      </c>
      <c r="C48" s="43">
        <v>0</v>
      </c>
      <c r="D48" s="41">
        <v>0</v>
      </c>
      <c r="E48" s="47">
        <f>'2'!U50</f>
        <v>0</v>
      </c>
      <c r="F48" s="33">
        <v>0</v>
      </c>
      <c r="G48" s="47">
        <f>SUM(H48:K48)</f>
        <v>0</v>
      </c>
      <c r="H48" s="47">
        <f>'2'!BO50</f>
        <v>0</v>
      </c>
      <c r="I48" s="47">
        <f>'2'!BP50</f>
        <v>0</v>
      </c>
      <c r="J48" s="47">
        <f>'2'!BQ50</f>
        <v>0</v>
      </c>
      <c r="K48" s="47">
        <f>'2'!BR50</f>
        <v>0</v>
      </c>
      <c r="L48" s="47">
        <f>'3'!AJ50</f>
        <v>0</v>
      </c>
      <c r="M48" s="195">
        <v>0</v>
      </c>
      <c r="N48" s="47">
        <f>'4'!E52</f>
        <v>0</v>
      </c>
      <c r="O48" s="33">
        <f>'12'!AC40</f>
        <v>0</v>
      </c>
      <c r="P48" s="33" t="s">
        <v>197</v>
      </c>
      <c r="Q48" s="33" t="s">
        <v>197</v>
      </c>
      <c r="R48" s="33" t="s">
        <v>197</v>
      </c>
      <c r="S48" s="33" t="s">
        <v>197</v>
      </c>
      <c r="T48" s="33" t="s">
        <v>197</v>
      </c>
    </row>
    <row r="49" spans="1:20" ht="18.75" hidden="1">
      <c r="A49" s="23" t="s">
        <v>179</v>
      </c>
      <c r="B49" s="31" t="s">
        <v>229</v>
      </c>
      <c r="C49" s="43">
        <v>0</v>
      </c>
      <c r="D49" s="41">
        <v>0</v>
      </c>
      <c r="E49" s="47">
        <f>'2'!U51</f>
        <v>0</v>
      </c>
      <c r="F49" s="33">
        <v>0</v>
      </c>
      <c r="G49" s="47">
        <f>SUM(H49:K49)</f>
        <v>0</v>
      </c>
      <c r="H49" s="47">
        <f>'2'!BO51</f>
        <v>0</v>
      </c>
      <c r="I49" s="47">
        <f>'2'!BP51</f>
        <v>0</v>
      </c>
      <c r="J49" s="47">
        <f>'2'!BQ51</f>
        <v>0</v>
      </c>
      <c r="K49" s="47">
        <f>'2'!BR51</f>
        <v>0</v>
      </c>
      <c r="L49" s="47">
        <f>'3'!AJ51</f>
        <v>0</v>
      </c>
      <c r="M49" s="195">
        <v>0</v>
      </c>
      <c r="N49" s="47">
        <f>'4'!E53</f>
        <v>0</v>
      </c>
      <c r="O49" s="33">
        <f>'12'!AC41</f>
        <v>0</v>
      </c>
      <c r="P49" s="33" t="s">
        <v>197</v>
      </c>
      <c r="Q49" s="33" t="s">
        <v>197</v>
      </c>
      <c r="R49" s="33" t="s">
        <v>197</v>
      </c>
      <c r="S49" s="33" t="s">
        <v>197</v>
      </c>
      <c r="T49" s="33" t="s">
        <v>197</v>
      </c>
    </row>
    <row r="50" spans="1:20" ht="75">
      <c r="A50" s="19"/>
      <c r="B50" s="23" t="s">
        <v>235</v>
      </c>
      <c r="C50" s="24" t="s">
        <v>236</v>
      </c>
      <c r="D50" s="25" t="s">
        <v>178</v>
      </c>
      <c r="E50" s="86">
        <f t="shared" ref="E50:L50" si="12">SUM(E51,E56,E68)</f>
        <v>441.93089150000799</v>
      </c>
      <c r="F50" s="86">
        <f t="shared" si="12"/>
        <v>0</v>
      </c>
      <c r="G50" s="86">
        <f t="shared" si="12"/>
        <v>438.45530350000803</v>
      </c>
      <c r="H50" s="86">
        <f t="shared" si="12"/>
        <v>0</v>
      </c>
      <c r="I50" s="86">
        <f t="shared" si="12"/>
        <v>0</v>
      </c>
      <c r="J50" s="86">
        <f t="shared" si="12"/>
        <v>438.45530350000803</v>
      </c>
      <c r="K50" s="86">
        <f t="shared" si="12"/>
        <v>0</v>
      </c>
      <c r="L50" s="86">
        <f t="shared" si="12"/>
        <v>365.37941958334005</v>
      </c>
      <c r="M50" s="86">
        <f>MAX(M51,M56,M68)</f>
        <v>2022</v>
      </c>
      <c r="N50" s="86">
        <f t="shared" ref="N50:T50" si="13">SUM(N51,N56,N68)</f>
        <v>287.47740958334003</v>
      </c>
      <c r="O50" s="86">
        <f t="shared" si="13"/>
        <v>0</v>
      </c>
      <c r="P50" s="86">
        <f t="shared" si="13"/>
        <v>0</v>
      </c>
      <c r="Q50" s="86">
        <f t="shared" si="13"/>
        <v>0</v>
      </c>
      <c r="R50" s="86">
        <f t="shared" si="13"/>
        <v>0</v>
      </c>
      <c r="S50" s="86">
        <f t="shared" si="13"/>
        <v>0</v>
      </c>
      <c r="T50" s="86">
        <f t="shared" si="13"/>
        <v>0</v>
      </c>
    </row>
    <row r="51" spans="1:20" ht="131.25">
      <c r="A51" s="19"/>
      <c r="B51" s="37" t="s">
        <v>237</v>
      </c>
      <c r="C51" s="38" t="s">
        <v>238</v>
      </c>
      <c r="D51" s="39" t="s">
        <v>178</v>
      </c>
      <c r="E51" s="90">
        <f>'2'!U53</f>
        <v>96.957999999999998</v>
      </c>
      <c r="F51" s="90" t="s">
        <v>197</v>
      </c>
      <c r="G51" s="90">
        <f>'2'!BN53</f>
        <v>93.482412000000011</v>
      </c>
      <c r="H51" s="90">
        <f>'2'!BO53</f>
        <v>0</v>
      </c>
      <c r="I51" s="90">
        <f>'2'!BP53</f>
        <v>0</v>
      </c>
      <c r="J51" s="90">
        <f>'2'!BQ53</f>
        <v>93.482412000000011</v>
      </c>
      <c r="K51" s="90">
        <f>'2'!BR53</f>
        <v>0</v>
      </c>
      <c r="L51" s="90">
        <f>'3'!AJ53</f>
        <v>77.902010000000004</v>
      </c>
      <c r="M51" s="90" t="s">
        <v>197</v>
      </c>
      <c r="N51" s="90" t="s">
        <v>197</v>
      </c>
      <c r="O51" s="39" t="s">
        <v>197</v>
      </c>
      <c r="P51" s="39" t="s">
        <v>197</v>
      </c>
      <c r="Q51" s="39" t="s">
        <v>197</v>
      </c>
      <c r="R51" s="39" t="s">
        <v>197</v>
      </c>
      <c r="S51" s="39" t="s">
        <v>197</v>
      </c>
      <c r="T51" s="39" t="s">
        <v>197</v>
      </c>
    </row>
    <row r="52" spans="1:20" ht="75">
      <c r="A52" s="19"/>
      <c r="B52" s="31" t="s">
        <v>239</v>
      </c>
      <c r="C52" s="32" t="s">
        <v>240</v>
      </c>
      <c r="D52" s="33" t="s">
        <v>178</v>
      </c>
      <c r="E52" s="47">
        <f>'2'!U54</f>
        <v>96.957999999999998</v>
      </c>
      <c r="F52" s="33" t="s">
        <v>197</v>
      </c>
      <c r="G52" s="47">
        <f>'2'!BN54</f>
        <v>93.482412000000011</v>
      </c>
      <c r="H52" s="47">
        <f>'2'!BO54</f>
        <v>0</v>
      </c>
      <c r="I52" s="47">
        <f>'2'!BP54</f>
        <v>0</v>
      </c>
      <c r="J52" s="47">
        <f>'2'!BQ54</f>
        <v>93.482412000000011</v>
      </c>
      <c r="K52" s="47">
        <f>'2'!BR54</f>
        <v>0</v>
      </c>
      <c r="L52" s="47">
        <f>'3'!AJ54</f>
        <v>77.902010000000004</v>
      </c>
      <c r="M52" s="47" t="s">
        <v>197</v>
      </c>
      <c r="N52" s="47" t="s">
        <v>197</v>
      </c>
      <c r="O52" s="33" t="s">
        <v>197</v>
      </c>
      <c r="P52" s="33" t="s">
        <v>197</v>
      </c>
      <c r="Q52" s="33" t="s">
        <v>197</v>
      </c>
      <c r="R52" s="33" t="s">
        <v>197</v>
      </c>
      <c r="S52" s="33" t="s">
        <v>197</v>
      </c>
      <c r="T52" s="33" t="s">
        <v>197</v>
      </c>
    </row>
    <row r="53" spans="1:20" ht="93" customHeight="1">
      <c r="A53" s="26" t="s">
        <v>181</v>
      </c>
      <c r="B53" s="31" t="s">
        <v>239</v>
      </c>
      <c r="C53" s="32" t="s">
        <v>329</v>
      </c>
      <c r="D53" s="33" t="s">
        <v>330</v>
      </c>
      <c r="E53" s="47">
        <f>'2'!U55</f>
        <v>91.962000000000003</v>
      </c>
      <c r="F53" s="33" t="s">
        <v>1095</v>
      </c>
      <c r="G53" s="47">
        <f>SUM(H53:K53)</f>
        <v>91.962600000000009</v>
      </c>
      <c r="H53" s="47">
        <f>'2'!BO55</f>
        <v>0</v>
      </c>
      <c r="I53" s="47">
        <f>'2'!BP55</f>
        <v>0</v>
      </c>
      <c r="J53" s="47">
        <f>'2'!BQ55</f>
        <v>91.962600000000009</v>
      </c>
      <c r="K53" s="47">
        <f>'2'!BR55</f>
        <v>0</v>
      </c>
      <c r="L53" s="47">
        <f>'3'!AJ55</f>
        <v>76.635500000000008</v>
      </c>
      <c r="M53" s="195">
        <f>'4'!CN57</f>
        <v>2022</v>
      </c>
      <c r="N53" s="47">
        <f>'4'!E57</f>
        <v>76.635000000000005</v>
      </c>
      <c r="O53" s="33" t="s">
        <v>1096</v>
      </c>
      <c r="P53" s="33" t="s">
        <v>197</v>
      </c>
      <c r="Q53" s="33" t="s">
        <v>197</v>
      </c>
      <c r="R53" s="33" t="s">
        <v>197</v>
      </c>
      <c r="S53" s="33" t="s">
        <v>197</v>
      </c>
      <c r="T53" s="33" t="s">
        <v>197</v>
      </c>
    </row>
    <row r="54" spans="1:20" ht="93" customHeight="1">
      <c r="A54" s="26" t="s">
        <v>181</v>
      </c>
      <c r="B54" s="31" t="s">
        <v>239</v>
      </c>
      <c r="C54" s="32" t="s">
        <v>327</v>
      </c>
      <c r="D54" s="33" t="s">
        <v>328</v>
      </c>
      <c r="E54" s="47">
        <f>'2'!U56</f>
        <v>4.9960000000000004</v>
      </c>
      <c r="F54" s="33" t="s">
        <v>1095</v>
      </c>
      <c r="G54" s="47">
        <f>SUM(H54:K54)</f>
        <v>1.5198120000000002</v>
      </c>
      <c r="H54" s="47">
        <f>'2'!BO56</f>
        <v>0</v>
      </c>
      <c r="I54" s="47">
        <f>'2'!BP56</f>
        <v>0</v>
      </c>
      <c r="J54" s="47">
        <f>'2'!BQ56</f>
        <v>1.5198120000000002</v>
      </c>
      <c r="K54" s="47">
        <f>'2'!BR56</f>
        <v>0</v>
      </c>
      <c r="L54" s="47">
        <f>'3'!AJ56</f>
        <v>1.2665100000000002</v>
      </c>
      <c r="M54" s="195">
        <f>'4'!CN58</f>
        <v>2021</v>
      </c>
      <c r="N54" s="47">
        <f>'4'!E58</f>
        <v>1.2665100000000002</v>
      </c>
      <c r="O54" s="33" t="s">
        <v>1097</v>
      </c>
      <c r="P54" s="33" t="s">
        <v>197</v>
      </c>
      <c r="Q54" s="33" t="s">
        <v>197</v>
      </c>
      <c r="R54" s="33" t="s">
        <v>197</v>
      </c>
      <c r="S54" s="33" t="s">
        <v>197</v>
      </c>
      <c r="T54" s="33" t="s">
        <v>197</v>
      </c>
    </row>
    <row r="55" spans="1:20" ht="112.5">
      <c r="A55" s="19"/>
      <c r="B55" s="31" t="s">
        <v>241</v>
      </c>
      <c r="C55" s="32" t="s">
        <v>242</v>
      </c>
      <c r="D55" s="33" t="s">
        <v>178</v>
      </c>
      <c r="E55" s="47" t="str">
        <f>'2'!U57</f>
        <v>НД</v>
      </c>
      <c r="F55" s="33" t="s">
        <v>197</v>
      </c>
      <c r="G55" s="47" t="str">
        <f>'2'!BN57</f>
        <v>НД</v>
      </c>
      <c r="H55" s="47" t="str">
        <f>'2'!BO57</f>
        <v>НД</v>
      </c>
      <c r="I55" s="47" t="str">
        <f>'2'!BP57</f>
        <v>НД</v>
      </c>
      <c r="J55" s="47" t="str">
        <f>'2'!BQ57</f>
        <v>НД</v>
      </c>
      <c r="K55" s="47" t="str">
        <f>'2'!BR57</f>
        <v>НД</v>
      </c>
      <c r="L55" s="47" t="str">
        <f>'3'!AJ57</f>
        <v>НД</v>
      </c>
      <c r="M55" s="47" t="s">
        <v>197</v>
      </c>
      <c r="N55" s="47" t="s">
        <v>197</v>
      </c>
      <c r="O55" s="33" t="s">
        <v>197</v>
      </c>
      <c r="P55" s="33" t="s">
        <v>197</v>
      </c>
      <c r="Q55" s="33" t="s">
        <v>197</v>
      </c>
      <c r="R55" s="33" t="s">
        <v>197</v>
      </c>
      <c r="S55" s="33" t="s">
        <v>197</v>
      </c>
      <c r="T55" s="33" t="s">
        <v>197</v>
      </c>
    </row>
    <row r="56" spans="1:20" ht="93.75">
      <c r="A56" s="19"/>
      <c r="B56" s="37" t="s">
        <v>243</v>
      </c>
      <c r="C56" s="38" t="s">
        <v>244</v>
      </c>
      <c r="D56" s="39" t="s">
        <v>178</v>
      </c>
      <c r="E56" s="90" t="str">
        <f>'2'!U58</f>
        <v>НД</v>
      </c>
      <c r="F56" s="90" t="s">
        <v>197</v>
      </c>
      <c r="G56" s="90" t="str">
        <f>'2'!BN58</f>
        <v>НД</v>
      </c>
      <c r="H56" s="90" t="str">
        <f>'2'!BO58</f>
        <v>НД</v>
      </c>
      <c r="I56" s="90" t="str">
        <f>'2'!BP58</f>
        <v>НД</v>
      </c>
      <c r="J56" s="90" t="str">
        <f>'2'!BQ58</f>
        <v>НД</v>
      </c>
      <c r="K56" s="90" t="str">
        <f>'2'!BR58</f>
        <v>НД</v>
      </c>
      <c r="L56" s="90" t="str">
        <f>'3'!AJ58</f>
        <v>НД</v>
      </c>
      <c r="M56" s="90" t="s">
        <v>197</v>
      </c>
      <c r="N56" s="90" t="s">
        <v>197</v>
      </c>
      <c r="O56" s="39" t="s">
        <v>197</v>
      </c>
      <c r="P56" s="39" t="s">
        <v>197</v>
      </c>
      <c r="Q56" s="39" t="s">
        <v>197</v>
      </c>
      <c r="R56" s="39" t="s">
        <v>197</v>
      </c>
      <c r="S56" s="39" t="s">
        <v>197</v>
      </c>
      <c r="T56" s="39" t="s">
        <v>197</v>
      </c>
    </row>
    <row r="57" spans="1:20" ht="56.25">
      <c r="A57" s="19"/>
      <c r="B57" s="31" t="s">
        <v>245</v>
      </c>
      <c r="C57" s="32" t="s">
        <v>246</v>
      </c>
      <c r="D57" s="33" t="s">
        <v>178</v>
      </c>
      <c r="E57" s="47" t="str">
        <f>'2'!U59</f>
        <v>НД</v>
      </c>
      <c r="F57" s="33" t="s">
        <v>197</v>
      </c>
      <c r="G57" s="47" t="str">
        <f>'2'!BN59</f>
        <v>НД</v>
      </c>
      <c r="H57" s="47" t="str">
        <f>'2'!BO59</f>
        <v>НД</v>
      </c>
      <c r="I57" s="47" t="str">
        <f>'2'!BP59</f>
        <v>НД</v>
      </c>
      <c r="J57" s="47" t="str">
        <f>'2'!BQ59</f>
        <v>НД</v>
      </c>
      <c r="K57" s="47" t="str">
        <f>'2'!BR59</f>
        <v>НД</v>
      </c>
      <c r="L57" s="47" t="str">
        <f>'3'!AJ59</f>
        <v>НД</v>
      </c>
      <c r="M57" s="47" t="s">
        <v>197</v>
      </c>
      <c r="N57" s="47" t="s">
        <v>197</v>
      </c>
      <c r="O57" s="33" t="s">
        <v>197</v>
      </c>
      <c r="P57" s="33" t="s">
        <v>197</v>
      </c>
      <c r="Q57" s="33" t="s">
        <v>197</v>
      </c>
      <c r="R57" s="33" t="s">
        <v>197</v>
      </c>
      <c r="S57" s="33" t="s">
        <v>197</v>
      </c>
      <c r="T57" s="33" t="s">
        <v>197</v>
      </c>
    </row>
    <row r="58" spans="1:20" ht="75">
      <c r="A58" s="19"/>
      <c r="B58" s="31" t="s">
        <v>247</v>
      </c>
      <c r="C58" s="32" t="s">
        <v>248</v>
      </c>
      <c r="D58" s="33" t="s">
        <v>178</v>
      </c>
      <c r="E58" s="47" t="str">
        <f>'2'!U60</f>
        <v>НД</v>
      </c>
      <c r="F58" s="33" t="s">
        <v>197</v>
      </c>
      <c r="G58" s="47" t="str">
        <f>'2'!BN60</f>
        <v>НД</v>
      </c>
      <c r="H58" s="47" t="str">
        <f>'2'!BO60</f>
        <v>НД</v>
      </c>
      <c r="I58" s="47" t="str">
        <f>'2'!BP60</f>
        <v>НД</v>
      </c>
      <c r="J58" s="47" t="str">
        <f>'2'!BQ60</f>
        <v>НД</v>
      </c>
      <c r="K58" s="47" t="str">
        <f>'2'!BR60</f>
        <v>НД</v>
      </c>
      <c r="L58" s="47" t="str">
        <f>'3'!AJ60</f>
        <v>НД</v>
      </c>
      <c r="M58" s="47" t="s">
        <v>197</v>
      </c>
      <c r="N58" s="47" t="s">
        <v>197</v>
      </c>
      <c r="O58" s="33" t="s">
        <v>197</v>
      </c>
      <c r="P58" s="33" t="s">
        <v>197</v>
      </c>
      <c r="Q58" s="33" t="s">
        <v>197</v>
      </c>
      <c r="R58" s="33" t="s">
        <v>197</v>
      </c>
      <c r="S58" s="33" t="s">
        <v>197</v>
      </c>
      <c r="T58" s="33" t="s">
        <v>197</v>
      </c>
    </row>
    <row r="59" spans="1:20" ht="75">
      <c r="A59" s="19"/>
      <c r="B59" s="37" t="s">
        <v>249</v>
      </c>
      <c r="C59" s="38" t="s">
        <v>250</v>
      </c>
      <c r="D59" s="39" t="s">
        <v>178</v>
      </c>
      <c r="E59" s="90" t="str">
        <f>'2'!U61</f>
        <v>НД</v>
      </c>
      <c r="F59" s="90" t="s">
        <v>197</v>
      </c>
      <c r="G59" s="90" t="str">
        <f>'2'!BN61</f>
        <v>НД</v>
      </c>
      <c r="H59" s="90" t="str">
        <f>'2'!BO61</f>
        <v>НД</v>
      </c>
      <c r="I59" s="90" t="str">
        <f>'2'!BP61</f>
        <v>НД</v>
      </c>
      <c r="J59" s="90" t="str">
        <f>'2'!BQ61</f>
        <v>НД</v>
      </c>
      <c r="K59" s="90" t="str">
        <f>'2'!BR61</f>
        <v>НД</v>
      </c>
      <c r="L59" s="90" t="str">
        <f>'3'!AJ61</f>
        <v>НД</v>
      </c>
      <c r="M59" s="90" t="s">
        <v>197</v>
      </c>
      <c r="N59" s="90" t="s">
        <v>197</v>
      </c>
      <c r="O59" s="39" t="s">
        <v>197</v>
      </c>
      <c r="P59" s="39" t="s">
        <v>197</v>
      </c>
      <c r="Q59" s="39" t="s">
        <v>197</v>
      </c>
      <c r="R59" s="39" t="s">
        <v>197</v>
      </c>
      <c r="S59" s="39" t="s">
        <v>197</v>
      </c>
      <c r="T59" s="39" t="s">
        <v>197</v>
      </c>
    </row>
    <row r="60" spans="1:20" ht="56.25">
      <c r="A60" s="19"/>
      <c r="B60" s="31" t="s">
        <v>251</v>
      </c>
      <c r="C60" s="32" t="s">
        <v>252</v>
      </c>
      <c r="D60" s="33" t="s">
        <v>178</v>
      </c>
      <c r="E60" s="47" t="str">
        <f>'2'!U62</f>
        <v>НД</v>
      </c>
      <c r="F60" s="33" t="s">
        <v>197</v>
      </c>
      <c r="G60" s="47" t="str">
        <f>'2'!BN62</f>
        <v>НД</v>
      </c>
      <c r="H60" s="47" t="str">
        <f>'2'!BO62</f>
        <v>НД</v>
      </c>
      <c r="I60" s="47" t="str">
        <f>'2'!BP62</f>
        <v>НД</v>
      </c>
      <c r="J60" s="47" t="str">
        <f>'2'!BQ62</f>
        <v>НД</v>
      </c>
      <c r="K60" s="47" t="str">
        <f>'2'!BR62</f>
        <v>НД</v>
      </c>
      <c r="L60" s="47" t="str">
        <f>'3'!AJ62</f>
        <v>НД</v>
      </c>
      <c r="M60" s="47" t="s">
        <v>197</v>
      </c>
      <c r="N60" s="47" t="s">
        <v>197</v>
      </c>
      <c r="O60" s="33" t="s">
        <v>197</v>
      </c>
      <c r="P60" s="33" t="s">
        <v>197</v>
      </c>
      <c r="Q60" s="33" t="s">
        <v>197</v>
      </c>
      <c r="R60" s="33" t="s">
        <v>197</v>
      </c>
      <c r="S60" s="33" t="s">
        <v>197</v>
      </c>
      <c r="T60" s="33" t="s">
        <v>197</v>
      </c>
    </row>
    <row r="61" spans="1:20" ht="56.25">
      <c r="A61" s="19"/>
      <c r="B61" s="31" t="s">
        <v>253</v>
      </c>
      <c r="C61" s="32" t="s">
        <v>254</v>
      </c>
      <c r="D61" s="33" t="s">
        <v>178</v>
      </c>
      <c r="E61" s="47" t="str">
        <f>'2'!U63</f>
        <v>НД</v>
      </c>
      <c r="F61" s="33" t="s">
        <v>197</v>
      </c>
      <c r="G61" s="47" t="str">
        <f>'2'!BN63</f>
        <v>НД</v>
      </c>
      <c r="H61" s="47" t="str">
        <f>'2'!BO63</f>
        <v>НД</v>
      </c>
      <c r="I61" s="47" t="str">
        <f>'2'!BP63</f>
        <v>НД</v>
      </c>
      <c r="J61" s="47" t="str">
        <f>'2'!BQ63</f>
        <v>НД</v>
      </c>
      <c r="K61" s="47" t="str">
        <f>'2'!BR63</f>
        <v>НД</v>
      </c>
      <c r="L61" s="47" t="str">
        <f>'3'!AJ63</f>
        <v>НД</v>
      </c>
      <c r="M61" s="47" t="s">
        <v>197</v>
      </c>
      <c r="N61" s="47" t="s">
        <v>197</v>
      </c>
      <c r="O61" s="33" t="s">
        <v>197</v>
      </c>
      <c r="P61" s="33" t="s">
        <v>197</v>
      </c>
      <c r="Q61" s="33" t="s">
        <v>197</v>
      </c>
      <c r="R61" s="33" t="s">
        <v>197</v>
      </c>
      <c r="S61" s="33" t="s">
        <v>197</v>
      </c>
      <c r="T61" s="33" t="s">
        <v>197</v>
      </c>
    </row>
    <row r="62" spans="1:20" ht="56.25">
      <c r="A62" s="19"/>
      <c r="B62" s="31" t="s">
        <v>255</v>
      </c>
      <c r="C62" s="32" t="s">
        <v>256</v>
      </c>
      <c r="D62" s="33" t="s">
        <v>178</v>
      </c>
      <c r="E62" s="47" t="str">
        <f>'2'!U64</f>
        <v>НД</v>
      </c>
      <c r="F62" s="33" t="s">
        <v>197</v>
      </c>
      <c r="G62" s="47" t="str">
        <f>'2'!BN64</f>
        <v>НД</v>
      </c>
      <c r="H62" s="47" t="str">
        <f>'2'!BO64</f>
        <v>НД</v>
      </c>
      <c r="I62" s="47" t="str">
        <f>'2'!BP64</f>
        <v>НД</v>
      </c>
      <c r="J62" s="47" t="str">
        <f>'2'!BQ64</f>
        <v>НД</v>
      </c>
      <c r="K62" s="47" t="str">
        <f>'2'!BR64</f>
        <v>НД</v>
      </c>
      <c r="L62" s="47" t="str">
        <f>'3'!AJ64</f>
        <v>НД</v>
      </c>
      <c r="M62" s="47" t="s">
        <v>197</v>
      </c>
      <c r="N62" s="47" t="s">
        <v>197</v>
      </c>
      <c r="O62" s="33" t="s">
        <v>197</v>
      </c>
      <c r="P62" s="33" t="s">
        <v>197</v>
      </c>
      <c r="Q62" s="33" t="s">
        <v>197</v>
      </c>
      <c r="R62" s="33" t="s">
        <v>197</v>
      </c>
      <c r="S62" s="33" t="s">
        <v>197</v>
      </c>
      <c r="T62" s="33" t="s">
        <v>197</v>
      </c>
    </row>
    <row r="63" spans="1:20" ht="56.25">
      <c r="A63" s="19"/>
      <c r="B63" s="31" t="s">
        <v>257</v>
      </c>
      <c r="C63" s="32" t="s">
        <v>258</v>
      </c>
      <c r="D63" s="33" t="s">
        <v>178</v>
      </c>
      <c r="E63" s="47" t="str">
        <f>'2'!U65</f>
        <v>НД</v>
      </c>
      <c r="F63" s="33" t="s">
        <v>197</v>
      </c>
      <c r="G63" s="47" t="str">
        <f>'2'!BN65</f>
        <v>НД</v>
      </c>
      <c r="H63" s="47" t="str">
        <f>'2'!BO65</f>
        <v>НД</v>
      </c>
      <c r="I63" s="47" t="str">
        <f>'2'!BP65</f>
        <v>НД</v>
      </c>
      <c r="J63" s="47" t="str">
        <f>'2'!BQ65</f>
        <v>НД</v>
      </c>
      <c r="K63" s="47" t="str">
        <f>'2'!BR65</f>
        <v>НД</v>
      </c>
      <c r="L63" s="47" t="str">
        <f>'3'!AJ65</f>
        <v>НД</v>
      </c>
      <c r="M63" s="47" t="s">
        <v>197</v>
      </c>
      <c r="N63" s="47" t="s">
        <v>197</v>
      </c>
      <c r="O63" s="33" t="s">
        <v>197</v>
      </c>
      <c r="P63" s="33" t="s">
        <v>197</v>
      </c>
      <c r="Q63" s="33" t="s">
        <v>197</v>
      </c>
      <c r="R63" s="33" t="s">
        <v>197</v>
      </c>
      <c r="S63" s="33" t="s">
        <v>197</v>
      </c>
      <c r="T63" s="33" t="s">
        <v>197</v>
      </c>
    </row>
    <row r="64" spans="1:20" ht="93.75">
      <c r="A64" s="19"/>
      <c r="B64" s="31" t="s">
        <v>259</v>
      </c>
      <c r="C64" s="32" t="s">
        <v>260</v>
      </c>
      <c r="D64" s="33" t="s">
        <v>178</v>
      </c>
      <c r="E64" s="47" t="str">
        <f>'2'!U66</f>
        <v>НД</v>
      </c>
      <c r="F64" s="33" t="s">
        <v>197</v>
      </c>
      <c r="G64" s="47" t="str">
        <f>'2'!BN66</f>
        <v>НД</v>
      </c>
      <c r="H64" s="47" t="str">
        <f>'2'!BO66</f>
        <v>НД</v>
      </c>
      <c r="I64" s="47" t="str">
        <f>'2'!BP66</f>
        <v>НД</v>
      </c>
      <c r="J64" s="47" t="str">
        <f>'2'!BQ66</f>
        <v>НД</v>
      </c>
      <c r="K64" s="47" t="str">
        <f>'2'!BR66</f>
        <v>НД</v>
      </c>
      <c r="L64" s="47" t="str">
        <f>'3'!AJ66</f>
        <v>НД</v>
      </c>
      <c r="M64" s="47" t="s">
        <v>197</v>
      </c>
      <c r="N64" s="47" t="s">
        <v>197</v>
      </c>
      <c r="O64" s="33" t="s">
        <v>197</v>
      </c>
      <c r="P64" s="33" t="s">
        <v>197</v>
      </c>
      <c r="Q64" s="33" t="s">
        <v>197</v>
      </c>
      <c r="R64" s="33" t="s">
        <v>197</v>
      </c>
      <c r="S64" s="33" t="s">
        <v>197</v>
      </c>
      <c r="T64" s="33" t="s">
        <v>197</v>
      </c>
    </row>
    <row r="65" spans="1:20" ht="75">
      <c r="A65" s="19"/>
      <c r="B65" s="31" t="s">
        <v>261</v>
      </c>
      <c r="C65" s="32" t="s">
        <v>262</v>
      </c>
      <c r="D65" s="33" t="s">
        <v>178</v>
      </c>
      <c r="E65" s="47" t="str">
        <f>'2'!U67</f>
        <v>НД</v>
      </c>
      <c r="F65" s="33" t="s">
        <v>197</v>
      </c>
      <c r="G65" s="47" t="str">
        <f>'2'!BN67</f>
        <v>НД</v>
      </c>
      <c r="H65" s="47" t="str">
        <f>'2'!BO67</f>
        <v>НД</v>
      </c>
      <c r="I65" s="47" t="str">
        <f>'2'!BP67</f>
        <v>НД</v>
      </c>
      <c r="J65" s="47" t="str">
        <f>'2'!BQ67</f>
        <v>НД</v>
      </c>
      <c r="K65" s="47" t="str">
        <f>'2'!BR67</f>
        <v>НД</v>
      </c>
      <c r="L65" s="47" t="str">
        <f>'3'!AJ67</f>
        <v>НД</v>
      </c>
      <c r="M65" s="47" t="s">
        <v>197</v>
      </c>
      <c r="N65" s="47" t="s">
        <v>197</v>
      </c>
      <c r="O65" s="33" t="s">
        <v>197</v>
      </c>
      <c r="P65" s="33" t="s">
        <v>197</v>
      </c>
      <c r="Q65" s="33" t="s">
        <v>197</v>
      </c>
      <c r="R65" s="33" t="s">
        <v>197</v>
      </c>
      <c r="S65" s="33" t="s">
        <v>197</v>
      </c>
      <c r="T65" s="33" t="s">
        <v>197</v>
      </c>
    </row>
    <row r="66" spans="1:20" ht="75">
      <c r="A66" s="19"/>
      <c r="B66" s="31" t="s">
        <v>263</v>
      </c>
      <c r="C66" s="32" t="s">
        <v>264</v>
      </c>
      <c r="D66" s="33" t="s">
        <v>178</v>
      </c>
      <c r="E66" s="47" t="str">
        <f>'2'!U68</f>
        <v>НД</v>
      </c>
      <c r="F66" s="33" t="s">
        <v>197</v>
      </c>
      <c r="G66" s="47" t="str">
        <f>'2'!BN68</f>
        <v>НД</v>
      </c>
      <c r="H66" s="47" t="str">
        <f>'2'!BO68</f>
        <v>НД</v>
      </c>
      <c r="I66" s="47" t="str">
        <f>'2'!BP68</f>
        <v>НД</v>
      </c>
      <c r="J66" s="47" t="str">
        <f>'2'!BQ68</f>
        <v>НД</v>
      </c>
      <c r="K66" s="47" t="str">
        <f>'2'!BR68</f>
        <v>НД</v>
      </c>
      <c r="L66" s="47" t="str">
        <f>'3'!AJ68</f>
        <v>НД</v>
      </c>
      <c r="M66" s="47" t="s">
        <v>197</v>
      </c>
      <c r="N66" s="47" t="s">
        <v>197</v>
      </c>
      <c r="O66" s="33" t="s">
        <v>197</v>
      </c>
      <c r="P66" s="33" t="s">
        <v>197</v>
      </c>
      <c r="Q66" s="33" t="s">
        <v>197</v>
      </c>
      <c r="R66" s="33" t="s">
        <v>197</v>
      </c>
      <c r="S66" s="33" t="s">
        <v>197</v>
      </c>
      <c r="T66" s="33" t="s">
        <v>197</v>
      </c>
    </row>
    <row r="67" spans="1:20" ht="93.75">
      <c r="A67" s="19"/>
      <c r="B67" s="31" t="s">
        <v>265</v>
      </c>
      <c r="C67" s="32" t="s">
        <v>266</v>
      </c>
      <c r="D67" s="33" t="s">
        <v>178</v>
      </c>
      <c r="E67" s="47" t="str">
        <f>'2'!U69</f>
        <v>НД</v>
      </c>
      <c r="F67" s="33" t="s">
        <v>197</v>
      </c>
      <c r="G67" s="47" t="str">
        <f>'2'!BN69</f>
        <v>НД</v>
      </c>
      <c r="H67" s="47" t="str">
        <f>'2'!BO69</f>
        <v>НД</v>
      </c>
      <c r="I67" s="47" t="str">
        <f>'2'!BP69</f>
        <v>НД</v>
      </c>
      <c r="J67" s="47" t="str">
        <f>'2'!BQ69</f>
        <v>НД</v>
      </c>
      <c r="K67" s="47" t="str">
        <f>'2'!BR69</f>
        <v>НД</v>
      </c>
      <c r="L67" s="47" t="str">
        <f>'3'!AJ69</f>
        <v>НД</v>
      </c>
      <c r="M67" s="47" t="s">
        <v>197</v>
      </c>
      <c r="N67" s="47" t="s">
        <v>197</v>
      </c>
      <c r="O67" s="33" t="s">
        <v>197</v>
      </c>
      <c r="P67" s="33" t="s">
        <v>197</v>
      </c>
      <c r="Q67" s="33" t="s">
        <v>197</v>
      </c>
      <c r="R67" s="33" t="s">
        <v>197</v>
      </c>
      <c r="S67" s="33" t="s">
        <v>197</v>
      </c>
      <c r="T67" s="33" t="s">
        <v>197</v>
      </c>
    </row>
    <row r="68" spans="1:20" ht="93.75">
      <c r="A68" s="19"/>
      <c r="B68" s="37" t="s">
        <v>267</v>
      </c>
      <c r="C68" s="38" t="s">
        <v>268</v>
      </c>
      <c r="D68" s="39" t="s">
        <v>178</v>
      </c>
      <c r="E68" s="90">
        <f t="shared" ref="E68:L68" si="14">SUM(E69,E76)</f>
        <v>344.97289150000802</v>
      </c>
      <c r="F68" s="90">
        <f t="shared" si="14"/>
        <v>0</v>
      </c>
      <c r="G68" s="90">
        <f t="shared" si="14"/>
        <v>344.97289150000802</v>
      </c>
      <c r="H68" s="90">
        <f t="shared" si="14"/>
        <v>0</v>
      </c>
      <c r="I68" s="90">
        <f t="shared" si="14"/>
        <v>0</v>
      </c>
      <c r="J68" s="90">
        <f t="shared" si="14"/>
        <v>344.97289150000802</v>
      </c>
      <c r="K68" s="90">
        <f t="shared" si="14"/>
        <v>0</v>
      </c>
      <c r="L68" s="90">
        <f t="shared" si="14"/>
        <v>287.47740958334003</v>
      </c>
      <c r="M68" s="90">
        <f>MAX(M69,M76)</f>
        <v>2022</v>
      </c>
      <c r="N68" s="90">
        <f t="shared" ref="N68:T68" si="15">SUM(N69,N76)</f>
        <v>287.47740958334003</v>
      </c>
      <c r="O68" s="90">
        <f t="shared" si="15"/>
        <v>0</v>
      </c>
      <c r="P68" s="90">
        <f t="shared" si="15"/>
        <v>0</v>
      </c>
      <c r="Q68" s="90">
        <f t="shared" si="15"/>
        <v>0</v>
      </c>
      <c r="R68" s="90">
        <f t="shared" si="15"/>
        <v>0</v>
      </c>
      <c r="S68" s="90">
        <f t="shared" si="15"/>
        <v>0</v>
      </c>
      <c r="T68" s="90">
        <f t="shared" si="15"/>
        <v>0</v>
      </c>
    </row>
    <row r="69" spans="1:20" ht="56.25">
      <c r="A69" s="19"/>
      <c r="B69" s="31" t="s">
        <v>269</v>
      </c>
      <c r="C69" s="32" t="s">
        <v>270</v>
      </c>
      <c r="D69" s="33" t="s">
        <v>178</v>
      </c>
      <c r="E69" s="47">
        <f t="shared" ref="E69:L69" si="16">SUM(E70:E75)</f>
        <v>344.97289150000802</v>
      </c>
      <c r="F69" s="47">
        <f t="shared" si="16"/>
        <v>0</v>
      </c>
      <c r="G69" s="47">
        <f t="shared" si="16"/>
        <v>344.97289150000802</v>
      </c>
      <c r="H69" s="47">
        <f t="shared" si="16"/>
        <v>0</v>
      </c>
      <c r="I69" s="47">
        <f t="shared" si="16"/>
        <v>0</v>
      </c>
      <c r="J69" s="47">
        <f t="shared" si="16"/>
        <v>344.97289150000802</v>
      </c>
      <c r="K69" s="47">
        <f t="shared" si="16"/>
        <v>0</v>
      </c>
      <c r="L69" s="47">
        <f t="shared" si="16"/>
        <v>287.47740958334003</v>
      </c>
      <c r="M69" s="47">
        <f>MAX(M70:M75)</f>
        <v>2022</v>
      </c>
      <c r="N69" s="47">
        <f t="shared" ref="N69:T69" si="17">SUM(N70:N75)</f>
        <v>287.47740958334003</v>
      </c>
      <c r="O69" s="47">
        <f t="shared" si="17"/>
        <v>0</v>
      </c>
      <c r="P69" s="47">
        <f t="shared" si="17"/>
        <v>0</v>
      </c>
      <c r="Q69" s="47">
        <f t="shared" si="17"/>
        <v>0</v>
      </c>
      <c r="R69" s="47">
        <f t="shared" si="17"/>
        <v>0</v>
      </c>
      <c r="S69" s="47">
        <f t="shared" si="17"/>
        <v>0</v>
      </c>
      <c r="T69" s="47">
        <f t="shared" si="17"/>
        <v>0</v>
      </c>
    </row>
    <row r="70" spans="1:20" ht="112.5">
      <c r="A70" s="26" t="s">
        <v>181</v>
      </c>
      <c r="B70" s="31" t="s">
        <v>269</v>
      </c>
      <c r="C70" s="32" t="s">
        <v>271</v>
      </c>
      <c r="D70" s="41" t="s">
        <v>272</v>
      </c>
      <c r="E70" s="47">
        <f>'2'!U72</f>
        <v>92.606994491798403</v>
      </c>
      <c r="F70" s="33" t="s">
        <v>1095</v>
      </c>
      <c r="G70" s="47">
        <f t="shared" ref="G70:G75" si="18">SUM(H70:K70)</f>
        <v>92.606994491798403</v>
      </c>
      <c r="H70" s="47">
        <f>'2'!BO72</f>
        <v>0</v>
      </c>
      <c r="I70" s="47">
        <f>'2'!BP72</f>
        <v>0</v>
      </c>
      <c r="J70" s="47">
        <f>'2'!BQ72</f>
        <v>92.606994491798403</v>
      </c>
      <c r="K70" s="47">
        <f>'2'!BR72</f>
        <v>0</v>
      </c>
      <c r="L70" s="47">
        <f>'3'!AJ72</f>
        <v>77.17249540983201</v>
      </c>
      <c r="M70" s="195">
        <f>'4'!CN74</f>
        <v>2022</v>
      </c>
      <c r="N70" s="47">
        <f>'4'!E74</f>
        <v>77.17249540983201</v>
      </c>
      <c r="O70" s="33" t="str">
        <f>'12'!AC62</f>
        <v>исполнение требований Федерального закона от 21 июля 2011г. №256-ФЗ</v>
      </c>
      <c r="P70" s="33" t="s">
        <v>197</v>
      </c>
      <c r="Q70" s="33" t="s">
        <v>197</v>
      </c>
      <c r="R70" s="33" t="s">
        <v>197</v>
      </c>
      <c r="S70" s="33" t="s">
        <v>197</v>
      </c>
      <c r="T70" s="33" t="s">
        <v>197</v>
      </c>
    </row>
    <row r="71" spans="1:20" ht="112.5">
      <c r="A71" s="26" t="s">
        <v>181</v>
      </c>
      <c r="B71" s="31" t="s">
        <v>269</v>
      </c>
      <c r="C71" s="32" t="s">
        <v>273</v>
      </c>
      <c r="D71" s="41" t="s">
        <v>274</v>
      </c>
      <c r="E71" s="47">
        <f>'2'!U73</f>
        <v>70.415890266556801</v>
      </c>
      <c r="F71" s="33" t="s">
        <v>1095</v>
      </c>
      <c r="G71" s="47">
        <f t="shared" si="18"/>
        <v>70.415890266556801</v>
      </c>
      <c r="H71" s="47">
        <f>'2'!BO73</f>
        <v>0</v>
      </c>
      <c r="I71" s="47">
        <f>'2'!BP73</f>
        <v>0</v>
      </c>
      <c r="J71" s="47">
        <f>'2'!BQ73</f>
        <v>70.415890266556801</v>
      </c>
      <c r="K71" s="47">
        <f>'2'!BR73</f>
        <v>0</v>
      </c>
      <c r="L71" s="47">
        <f>'3'!AJ73</f>
        <v>58.679908555464003</v>
      </c>
      <c r="M71" s="195">
        <f>'4'!CN75</f>
        <v>2021</v>
      </c>
      <c r="N71" s="47">
        <f>'4'!E75</f>
        <v>58.679908555464003</v>
      </c>
      <c r="O71" s="33" t="str">
        <f>'12'!AC63</f>
        <v>исполнение требований Федерального закона от 21 июля 2011г. №256-ФЗ</v>
      </c>
      <c r="P71" s="33" t="s">
        <v>197</v>
      </c>
      <c r="Q71" s="33" t="s">
        <v>197</v>
      </c>
      <c r="R71" s="33" t="s">
        <v>197</v>
      </c>
      <c r="S71" s="33" t="s">
        <v>197</v>
      </c>
      <c r="T71" s="33" t="s">
        <v>197</v>
      </c>
    </row>
    <row r="72" spans="1:20" ht="112.5">
      <c r="A72" s="26" t="s">
        <v>181</v>
      </c>
      <c r="B72" s="31" t="s">
        <v>269</v>
      </c>
      <c r="C72" s="32" t="s">
        <v>275</v>
      </c>
      <c r="D72" s="41" t="s">
        <v>276</v>
      </c>
      <c r="E72" s="47">
        <f>'2'!U74</f>
        <v>16.127810102476801</v>
      </c>
      <c r="F72" s="33" t="s">
        <v>1095</v>
      </c>
      <c r="G72" s="47">
        <f t="shared" si="18"/>
        <v>16.127810102476801</v>
      </c>
      <c r="H72" s="47">
        <f>'2'!BO74</f>
        <v>0</v>
      </c>
      <c r="I72" s="47">
        <f>'2'!BP74</f>
        <v>0</v>
      </c>
      <c r="J72" s="47">
        <f>'2'!BQ74</f>
        <v>16.127810102476801</v>
      </c>
      <c r="K72" s="47">
        <f>'2'!BR74</f>
        <v>0</v>
      </c>
      <c r="L72" s="47">
        <f>'3'!AJ74</f>
        <v>13.439841752064002</v>
      </c>
      <c r="M72" s="195">
        <f>'4'!CN76</f>
        <v>2021</v>
      </c>
      <c r="N72" s="47">
        <f>'4'!E76</f>
        <v>13.439841752064002</v>
      </c>
      <c r="O72" s="33" t="str">
        <f>'12'!AC64</f>
        <v>исполнение требований Федерального закона от 21 июля 2011г. №256-ФЗ</v>
      </c>
      <c r="P72" s="33" t="s">
        <v>197</v>
      </c>
      <c r="Q72" s="33" t="s">
        <v>197</v>
      </c>
      <c r="R72" s="33" t="s">
        <v>197</v>
      </c>
      <c r="S72" s="33" t="s">
        <v>197</v>
      </c>
      <c r="T72" s="33" t="s">
        <v>197</v>
      </c>
    </row>
    <row r="73" spans="1:20" ht="112.5">
      <c r="A73" s="26" t="s">
        <v>181</v>
      </c>
      <c r="B73" s="31" t="s">
        <v>269</v>
      </c>
      <c r="C73" s="32" t="s">
        <v>277</v>
      </c>
      <c r="D73" s="41" t="s">
        <v>278</v>
      </c>
      <c r="E73" s="47">
        <f>'2'!U75</f>
        <v>67.370299569182393</v>
      </c>
      <c r="F73" s="33" t="s">
        <v>1095</v>
      </c>
      <c r="G73" s="47">
        <f t="shared" si="18"/>
        <v>67.370299569182393</v>
      </c>
      <c r="H73" s="47">
        <f>'2'!BO75</f>
        <v>0</v>
      </c>
      <c r="I73" s="47">
        <f>'2'!BP75</f>
        <v>0</v>
      </c>
      <c r="J73" s="47">
        <f>'2'!BQ75</f>
        <v>67.370299569182393</v>
      </c>
      <c r="K73" s="47">
        <f>'2'!BR75</f>
        <v>0</v>
      </c>
      <c r="L73" s="47">
        <f>'3'!AJ75</f>
        <v>56.141916307651996</v>
      </c>
      <c r="M73" s="195">
        <f>'4'!CN77</f>
        <v>2021</v>
      </c>
      <c r="N73" s="47">
        <f>'4'!E77</f>
        <v>56.141916307651996</v>
      </c>
      <c r="O73" s="33" t="str">
        <f>'12'!AC65</f>
        <v>исполнение требований Федерального закона от 21 июля 2011г. №256-ФЗ</v>
      </c>
      <c r="P73" s="33" t="s">
        <v>197</v>
      </c>
      <c r="Q73" s="33" t="s">
        <v>197</v>
      </c>
      <c r="R73" s="33" t="s">
        <v>197</v>
      </c>
      <c r="S73" s="33" t="s">
        <v>197</v>
      </c>
      <c r="T73" s="33" t="s">
        <v>197</v>
      </c>
    </row>
    <row r="74" spans="1:20" ht="112.5">
      <c r="A74" s="26" t="s">
        <v>181</v>
      </c>
      <c r="B74" s="31" t="s">
        <v>269</v>
      </c>
      <c r="C74" s="32" t="s">
        <v>279</v>
      </c>
      <c r="D74" s="41" t="s">
        <v>280</v>
      </c>
      <c r="E74" s="47">
        <f>'2'!U76</f>
        <v>18.070628995911399</v>
      </c>
      <c r="F74" s="33" t="s">
        <v>1095</v>
      </c>
      <c r="G74" s="47">
        <f t="shared" si="18"/>
        <v>18.070628995911399</v>
      </c>
      <c r="H74" s="47">
        <f>'2'!BO76</f>
        <v>0</v>
      </c>
      <c r="I74" s="47">
        <f>'2'!BP76</f>
        <v>0</v>
      </c>
      <c r="J74" s="47">
        <f>'2'!BQ76</f>
        <v>18.070628995911399</v>
      </c>
      <c r="K74" s="47">
        <f>'2'!BR76</f>
        <v>0</v>
      </c>
      <c r="L74" s="47">
        <f>'3'!AJ76</f>
        <v>15.058857496592832</v>
      </c>
      <c r="M74" s="195">
        <f>'4'!CN78</f>
        <v>2022</v>
      </c>
      <c r="N74" s="47">
        <f>'4'!E78</f>
        <v>15.058857496592832</v>
      </c>
      <c r="O74" s="33" t="str">
        <f>'12'!AC66</f>
        <v>исполнение требований Федерального закона от 21 июля 2011г. №256-ФЗ</v>
      </c>
      <c r="P74" s="33" t="s">
        <v>197</v>
      </c>
      <c r="Q74" s="33" t="s">
        <v>197</v>
      </c>
      <c r="R74" s="33" t="s">
        <v>197</v>
      </c>
      <c r="S74" s="33" t="s">
        <v>197</v>
      </c>
      <c r="T74" s="33" t="s">
        <v>197</v>
      </c>
    </row>
    <row r="75" spans="1:20" ht="112.5">
      <c r="A75" s="26" t="s">
        <v>181</v>
      </c>
      <c r="B75" s="31" t="s">
        <v>269</v>
      </c>
      <c r="C75" s="32" t="s">
        <v>281</v>
      </c>
      <c r="D75" s="41" t="s">
        <v>282</v>
      </c>
      <c r="E75" s="47">
        <f>'2'!U77</f>
        <v>80.3812680740822</v>
      </c>
      <c r="F75" s="33" t="s">
        <v>1095</v>
      </c>
      <c r="G75" s="47">
        <f t="shared" si="18"/>
        <v>80.3812680740822</v>
      </c>
      <c r="H75" s="47">
        <f>'2'!BO77</f>
        <v>0</v>
      </c>
      <c r="I75" s="47">
        <f>'2'!BP77</f>
        <v>0</v>
      </c>
      <c r="J75" s="47">
        <f>'2'!BQ77</f>
        <v>80.3812680740822</v>
      </c>
      <c r="K75" s="47">
        <f>'2'!BR77</f>
        <v>0</v>
      </c>
      <c r="L75" s="47">
        <f>'3'!AJ77</f>
        <v>66.984390061735169</v>
      </c>
      <c r="M75" s="195">
        <f>'4'!CN79</f>
        <v>2022</v>
      </c>
      <c r="N75" s="47">
        <f>'4'!E79</f>
        <v>66.984390061735169</v>
      </c>
      <c r="O75" s="33" t="str">
        <f>'12'!AC67</f>
        <v>исполнение требований Федерального закона от 21 июля 2011г. №256-ФЗ</v>
      </c>
      <c r="P75" s="33"/>
      <c r="Q75" s="33" t="s">
        <v>197</v>
      </c>
      <c r="R75" s="33" t="s">
        <v>197</v>
      </c>
      <c r="S75" s="33" t="s">
        <v>197</v>
      </c>
      <c r="T75" s="33" t="s">
        <v>197</v>
      </c>
    </row>
    <row r="76" spans="1:20" ht="75">
      <c r="A76" s="19"/>
      <c r="B76" s="31" t="s">
        <v>283</v>
      </c>
      <c r="C76" s="32" t="s">
        <v>284</v>
      </c>
      <c r="D76" s="33" t="s">
        <v>178</v>
      </c>
      <c r="E76" s="47" t="str">
        <f>'2'!U78</f>
        <v>НД</v>
      </c>
      <c r="F76" s="33" t="s">
        <v>197</v>
      </c>
      <c r="G76" s="47" t="str">
        <f>'2'!BN78</f>
        <v>НД</v>
      </c>
      <c r="H76" s="47" t="str">
        <f>'2'!BO78</f>
        <v>НД</v>
      </c>
      <c r="I76" s="47" t="str">
        <f>'2'!BP78</f>
        <v>НД</v>
      </c>
      <c r="J76" s="47" t="str">
        <f>'2'!BQ78</f>
        <v>НД</v>
      </c>
      <c r="K76" s="47" t="str">
        <f>'2'!BR78</f>
        <v>НД</v>
      </c>
      <c r="L76" s="47" t="str">
        <f>'3'!AJ78</f>
        <v>НД</v>
      </c>
      <c r="M76" s="47" t="s">
        <v>197</v>
      </c>
      <c r="N76" s="47" t="s">
        <v>197</v>
      </c>
      <c r="O76" s="33" t="s">
        <v>197</v>
      </c>
      <c r="P76" s="33" t="s">
        <v>197</v>
      </c>
      <c r="Q76" s="33" t="s">
        <v>197</v>
      </c>
      <c r="R76" s="33" t="s">
        <v>197</v>
      </c>
      <c r="S76" s="33" t="s">
        <v>197</v>
      </c>
      <c r="T76" s="33" t="s">
        <v>197</v>
      </c>
    </row>
    <row r="77" spans="1:20" ht="112.5">
      <c r="A77" s="19"/>
      <c r="B77" s="23" t="s">
        <v>285</v>
      </c>
      <c r="C77" s="24" t="s">
        <v>286</v>
      </c>
      <c r="D77" s="25" t="s">
        <v>178</v>
      </c>
      <c r="E77" s="86">
        <f t="shared" ref="E77:L77" si="19">SUM(E78,E79)</f>
        <v>8015.6596349286401</v>
      </c>
      <c r="F77" s="86">
        <f t="shared" si="19"/>
        <v>0</v>
      </c>
      <c r="G77" s="86">
        <f t="shared" si="19"/>
        <v>8011.7131999999992</v>
      </c>
      <c r="H77" s="86">
        <f t="shared" si="19"/>
        <v>8011.7131999999992</v>
      </c>
      <c r="I77" s="86">
        <f t="shared" si="19"/>
        <v>0</v>
      </c>
      <c r="J77" s="86">
        <f t="shared" si="19"/>
        <v>0</v>
      </c>
      <c r="K77" s="86">
        <f t="shared" si="19"/>
        <v>0</v>
      </c>
      <c r="L77" s="86">
        <f t="shared" si="19"/>
        <v>6676.4276666666674</v>
      </c>
      <c r="M77" s="86">
        <f>MAX(M78,M79)</f>
        <v>2022</v>
      </c>
      <c r="N77" s="86">
        <f t="shared" ref="N77:T77" si="20">SUM(N78,N79)</f>
        <v>6679.716362440533</v>
      </c>
      <c r="O77" s="86">
        <f t="shared" si="20"/>
        <v>0</v>
      </c>
      <c r="P77" s="86">
        <f t="shared" si="20"/>
        <v>0</v>
      </c>
      <c r="Q77" s="86">
        <f t="shared" si="20"/>
        <v>0</v>
      </c>
      <c r="R77" s="86">
        <f t="shared" si="20"/>
        <v>0</v>
      </c>
      <c r="S77" s="86">
        <f t="shared" si="20"/>
        <v>0</v>
      </c>
      <c r="T77" s="86">
        <f t="shared" si="20"/>
        <v>0</v>
      </c>
    </row>
    <row r="78" spans="1:20" ht="93.75">
      <c r="A78" s="19"/>
      <c r="B78" s="37" t="s">
        <v>287</v>
      </c>
      <c r="C78" s="38" t="s">
        <v>288</v>
      </c>
      <c r="D78" s="39" t="s">
        <v>178</v>
      </c>
      <c r="E78" s="90">
        <v>0</v>
      </c>
      <c r="F78" s="90">
        <v>0</v>
      </c>
      <c r="G78" s="90">
        <v>0</v>
      </c>
      <c r="H78" s="90">
        <v>0</v>
      </c>
      <c r="I78" s="90">
        <v>0</v>
      </c>
      <c r="J78" s="90">
        <v>0</v>
      </c>
      <c r="K78" s="90">
        <v>0</v>
      </c>
      <c r="L78" s="90">
        <v>0</v>
      </c>
      <c r="M78" s="90">
        <v>0</v>
      </c>
      <c r="N78" s="90">
        <v>0</v>
      </c>
      <c r="O78" s="39">
        <v>0</v>
      </c>
      <c r="P78" s="39">
        <v>0</v>
      </c>
      <c r="Q78" s="39">
        <v>0</v>
      </c>
      <c r="R78" s="39">
        <v>0</v>
      </c>
      <c r="S78" s="39">
        <v>0</v>
      </c>
      <c r="T78" s="39">
        <v>0</v>
      </c>
    </row>
    <row r="79" spans="1:20" ht="112.5">
      <c r="A79" s="19"/>
      <c r="B79" s="37" t="s">
        <v>289</v>
      </c>
      <c r="C79" s="38" t="s">
        <v>290</v>
      </c>
      <c r="D79" s="39" t="s">
        <v>178</v>
      </c>
      <c r="E79" s="90">
        <f t="shared" ref="E79:L79" si="21">SUM(E80:E90)</f>
        <v>8015.6596349286401</v>
      </c>
      <c r="F79" s="39">
        <f t="shared" si="21"/>
        <v>0</v>
      </c>
      <c r="G79" s="90">
        <f t="shared" si="21"/>
        <v>8011.7131999999992</v>
      </c>
      <c r="H79" s="90">
        <f t="shared" si="21"/>
        <v>8011.7131999999992</v>
      </c>
      <c r="I79" s="90">
        <f t="shared" si="21"/>
        <v>0</v>
      </c>
      <c r="J79" s="90">
        <f t="shared" si="21"/>
        <v>0</v>
      </c>
      <c r="K79" s="90">
        <f t="shared" si="21"/>
        <v>0</v>
      </c>
      <c r="L79" s="90">
        <f t="shared" si="21"/>
        <v>6676.4276666666674</v>
      </c>
      <c r="M79" s="90">
        <f>MAX(M80:M90)</f>
        <v>2022</v>
      </c>
      <c r="N79" s="90">
        <f t="shared" ref="N79:T79" si="22">SUM(N80:N90)</f>
        <v>6679.716362440533</v>
      </c>
      <c r="O79" s="39">
        <f t="shared" si="22"/>
        <v>0</v>
      </c>
      <c r="P79" s="39">
        <f t="shared" si="22"/>
        <v>0</v>
      </c>
      <c r="Q79" s="39">
        <f t="shared" si="22"/>
        <v>0</v>
      </c>
      <c r="R79" s="39">
        <f t="shared" si="22"/>
        <v>0</v>
      </c>
      <c r="S79" s="39">
        <f t="shared" si="22"/>
        <v>0</v>
      </c>
      <c r="T79" s="39">
        <f t="shared" si="22"/>
        <v>0</v>
      </c>
    </row>
    <row r="80" spans="1:20" ht="225">
      <c r="A80" s="23" t="s">
        <v>183</v>
      </c>
      <c r="B80" s="31" t="s">
        <v>289</v>
      </c>
      <c r="C80" s="40" t="s">
        <v>291</v>
      </c>
      <c r="D80" s="33" t="s">
        <v>292</v>
      </c>
      <c r="E80" s="47">
        <f>'2'!U82</f>
        <v>847.88176942799998</v>
      </c>
      <c r="F80" s="33" t="s">
        <v>1095</v>
      </c>
      <c r="G80" s="47">
        <f>'2'!BN82</f>
        <v>847.62176942799999</v>
      </c>
      <c r="H80" s="47">
        <f>'2'!BO82</f>
        <v>847.62176942799999</v>
      </c>
      <c r="I80" s="47">
        <f>'2'!BP82</f>
        <v>0</v>
      </c>
      <c r="J80" s="47">
        <f>'2'!BQ82</f>
        <v>0</v>
      </c>
      <c r="K80" s="47">
        <f>'2'!BR82</f>
        <v>0</v>
      </c>
      <c r="L80" s="47">
        <f>'3'!AJ82</f>
        <v>706.35147452333331</v>
      </c>
      <c r="M80" s="195">
        <f>'4'!CN84</f>
        <v>2022</v>
      </c>
      <c r="N80" s="47">
        <f>'4'!E84</f>
        <v>706.56814119000001</v>
      </c>
      <c r="O80" s="33" t="s">
        <v>1029</v>
      </c>
      <c r="P80" s="33" t="s">
        <v>197</v>
      </c>
      <c r="Q80" s="33" t="s">
        <v>197</v>
      </c>
      <c r="R80" s="33" t="s">
        <v>197</v>
      </c>
      <c r="S80" s="33" t="s">
        <v>197</v>
      </c>
      <c r="T80" s="33" t="s">
        <v>197</v>
      </c>
    </row>
    <row r="81" spans="1:20" ht="187.5">
      <c r="A81" s="23" t="s">
        <v>183</v>
      </c>
      <c r="B81" s="46" t="s">
        <v>289</v>
      </c>
      <c r="C81" s="40" t="s">
        <v>293</v>
      </c>
      <c r="D81" s="33" t="s">
        <v>294</v>
      </c>
      <c r="E81" s="47">
        <f>'2'!U83</f>
        <v>935.97618</v>
      </c>
      <c r="F81" s="33" t="s">
        <v>1095</v>
      </c>
      <c r="G81" s="47">
        <f>'2'!BN83</f>
        <v>934.19997999999998</v>
      </c>
      <c r="H81" s="47">
        <f>'2'!BO83</f>
        <v>934.19997999999998</v>
      </c>
      <c r="I81" s="47">
        <f>'2'!BP83</f>
        <v>0</v>
      </c>
      <c r="J81" s="47">
        <f>'2'!BQ83</f>
        <v>0</v>
      </c>
      <c r="K81" s="47">
        <f>'2'!BR83</f>
        <v>0</v>
      </c>
      <c r="L81" s="47">
        <f>'3'!AJ83</f>
        <v>778.49998333333338</v>
      </c>
      <c r="M81" s="195">
        <f>'4'!CN85</f>
        <v>2021</v>
      </c>
      <c r="N81" s="47">
        <f>'4'!E85</f>
        <v>779.98014999999998</v>
      </c>
      <c r="O81" s="33" t="s">
        <v>1033</v>
      </c>
      <c r="P81" s="33" t="s">
        <v>197</v>
      </c>
      <c r="Q81" s="33" t="s">
        <v>197</v>
      </c>
      <c r="R81" s="33" t="s">
        <v>197</v>
      </c>
      <c r="S81" s="33" t="s">
        <v>197</v>
      </c>
      <c r="T81" s="33" t="s">
        <v>197</v>
      </c>
    </row>
    <row r="82" spans="1:20" ht="409.5">
      <c r="A82" s="23" t="s">
        <v>183</v>
      </c>
      <c r="B82" s="46" t="s">
        <v>289</v>
      </c>
      <c r="C82" s="40" t="s">
        <v>295</v>
      </c>
      <c r="D82" s="33" t="s">
        <v>296</v>
      </c>
      <c r="E82" s="47">
        <f>'2'!U84</f>
        <v>1505.4345753984001</v>
      </c>
      <c r="F82" s="33" t="s">
        <v>1095</v>
      </c>
      <c r="G82" s="47">
        <f>'2'!BN84</f>
        <v>1504.11582</v>
      </c>
      <c r="H82" s="47">
        <f>'2'!BO84</f>
        <v>1504.11582</v>
      </c>
      <c r="I82" s="47">
        <f>'2'!BP84</f>
        <v>0</v>
      </c>
      <c r="J82" s="47">
        <f>'2'!BQ84</f>
        <v>0</v>
      </c>
      <c r="K82" s="47">
        <f>'2'!BR84</f>
        <v>0</v>
      </c>
      <c r="L82" s="47">
        <f>'3'!AJ84</f>
        <v>1253.42985</v>
      </c>
      <c r="M82" s="195">
        <f>'4'!CN86</f>
        <v>2022</v>
      </c>
      <c r="N82" s="47">
        <f>'4'!E86</f>
        <v>1254.5288128320001</v>
      </c>
      <c r="O82" s="33" t="s">
        <v>1033</v>
      </c>
      <c r="P82" s="33" t="s">
        <v>197</v>
      </c>
      <c r="Q82" s="33" t="s">
        <v>197</v>
      </c>
      <c r="R82" s="33" t="s">
        <v>197</v>
      </c>
      <c r="S82" s="33" t="s">
        <v>197</v>
      </c>
      <c r="T82" s="33" t="s">
        <v>197</v>
      </c>
    </row>
    <row r="83" spans="1:20" ht="409.5">
      <c r="A83" s="23" t="s">
        <v>183</v>
      </c>
      <c r="B83" s="46" t="s">
        <v>289</v>
      </c>
      <c r="C83" s="40" t="s">
        <v>297</v>
      </c>
      <c r="D83" s="33" t="s">
        <v>298</v>
      </c>
      <c r="E83" s="47">
        <f>'2'!U85</f>
        <v>1360.3659359999999</v>
      </c>
      <c r="F83" s="33" t="s">
        <v>1095</v>
      </c>
      <c r="G83" s="47">
        <f>'2'!BN85</f>
        <v>1360.3659359999999</v>
      </c>
      <c r="H83" s="47">
        <f>'2'!BO85</f>
        <v>1360.3659359999999</v>
      </c>
      <c r="I83" s="47">
        <f>'2'!BP85</f>
        <v>0</v>
      </c>
      <c r="J83" s="47">
        <f>'2'!BQ85</f>
        <v>0</v>
      </c>
      <c r="K83" s="47">
        <f>'2'!BR85</f>
        <v>0</v>
      </c>
      <c r="L83" s="47">
        <f>'3'!AJ85</f>
        <v>1133.6382799999999</v>
      </c>
      <c r="M83" s="195">
        <f>'4'!CN87</f>
        <v>2022</v>
      </c>
      <c r="N83" s="47">
        <f>'4'!E87</f>
        <v>1133.6382799999999</v>
      </c>
      <c r="O83" s="33" t="s">
        <v>1033</v>
      </c>
      <c r="P83" s="33" t="s">
        <v>197</v>
      </c>
      <c r="Q83" s="33" t="s">
        <v>197</v>
      </c>
      <c r="R83" s="33" t="s">
        <v>197</v>
      </c>
      <c r="S83" s="33" t="s">
        <v>197</v>
      </c>
      <c r="T83" s="33" t="s">
        <v>197</v>
      </c>
    </row>
    <row r="84" spans="1:20" ht="187.5">
      <c r="A84" s="23" t="s">
        <v>183</v>
      </c>
      <c r="B84" s="46" t="s">
        <v>289</v>
      </c>
      <c r="C84" s="40" t="s">
        <v>299</v>
      </c>
      <c r="D84" s="33" t="s">
        <v>300</v>
      </c>
      <c r="E84" s="47">
        <f>'2'!U86</f>
        <v>920.23142399999995</v>
      </c>
      <c r="F84" s="33" t="s">
        <v>1095</v>
      </c>
      <c r="G84" s="47">
        <f>'2'!BN86</f>
        <v>920.23142399999995</v>
      </c>
      <c r="H84" s="47">
        <f>'2'!BO86</f>
        <v>920.23142399999995</v>
      </c>
      <c r="I84" s="47">
        <f>'2'!BP86</f>
        <v>0</v>
      </c>
      <c r="J84" s="47">
        <f>'2'!BQ86</f>
        <v>0</v>
      </c>
      <c r="K84" s="47">
        <f>'2'!BR86</f>
        <v>0</v>
      </c>
      <c r="L84" s="47">
        <f>'3'!AJ86</f>
        <v>766.85951999999997</v>
      </c>
      <c r="M84" s="195">
        <f>'4'!CN88</f>
        <v>2021</v>
      </c>
      <c r="N84" s="47">
        <f>'4'!E88</f>
        <v>766.85951999999997</v>
      </c>
      <c r="O84" s="33" t="s">
        <v>1033</v>
      </c>
      <c r="P84" s="33" t="s">
        <v>197</v>
      </c>
      <c r="Q84" s="33" t="s">
        <v>197</v>
      </c>
      <c r="R84" s="33" t="s">
        <v>197</v>
      </c>
      <c r="S84" s="33" t="s">
        <v>197</v>
      </c>
      <c r="T84" s="33" t="s">
        <v>197</v>
      </c>
    </row>
    <row r="85" spans="1:20" ht="409.5">
      <c r="A85" s="23" t="s">
        <v>183</v>
      </c>
      <c r="B85" s="46" t="s">
        <v>289</v>
      </c>
      <c r="C85" s="40" t="s">
        <v>301</v>
      </c>
      <c r="D85" s="33" t="s">
        <v>302</v>
      </c>
      <c r="E85" s="47">
        <f>'2'!U87</f>
        <v>661.88494000000003</v>
      </c>
      <c r="F85" s="33" t="s">
        <v>1095</v>
      </c>
      <c r="G85" s="47">
        <f>'2'!BN87</f>
        <v>661.88494000000003</v>
      </c>
      <c r="H85" s="47">
        <f>'2'!BO87</f>
        <v>661.88494000000003</v>
      </c>
      <c r="I85" s="47">
        <f>'2'!BP87</f>
        <v>0</v>
      </c>
      <c r="J85" s="47">
        <f>'2'!BQ87</f>
        <v>0</v>
      </c>
      <c r="K85" s="47">
        <f>'2'!BR87</f>
        <v>0</v>
      </c>
      <c r="L85" s="47">
        <f>'3'!AJ87</f>
        <v>551.57078333333334</v>
      </c>
      <c r="M85" s="195">
        <f>'4'!CN89</f>
        <v>2022</v>
      </c>
      <c r="N85" s="47">
        <f>'4'!E89</f>
        <v>551.57078333333334</v>
      </c>
      <c r="O85" s="33" t="s">
        <v>1033</v>
      </c>
      <c r="P85" s="33" t="s">
        <v>197</v>
      </c>
      <c r="Q85" s="33" t="s">
        <v>197</v>
      </c>
      <c r="R85" s="33" t="s">
        <v>197</v>
      </c>
      <c r="S85" s="33" t="s">
        <v>197</v>
      </c>
      <c r="T85" s="33" t="s">
        <v>197</v>
      </c>
    </row>
    <row r="86" spans="1:20" ht="93.75">
      <c r="A86" s="23" t="s">
        <v>183</v>
      </c>
      <c r="B86" s="31" t="s">
        <v>289</v>
      </c>
      <c r="C86" s="40" t="s">
        <v>303</v>
      </c>
      <c r="D86" s="33" t="s">
        <v>304</v>
      </c>
      <c r="E86" s="47">
        <f>'2'!U88</f>
        <v>216.28352893600001</v>
      </c>
      <c r="F86" s="33" t="s">
        <v>1095</v>
      </c>
      <c r="G86" s="47">
        <f>'2'!BN88</f>
        <v>216.24352893599999</v>
      </c>
      <c r="H86" s="47">
        <f>'2'!BO88</f>
        <v>216.24352893599999</v>
      </c>
      <c r="I86" s="47">
        <f>'2'!BP88</f>
        <v>0</v>
      </c>
      <c r="J86" s="47">
        <f>'2'!BQ88</f>
        <v>0</v>
      </c>
      <c r="K86" s="47">
        <f>'2'!BR88</f>
        <v>0</v>
      </c>
      <c r="L86" s="47">
        <f>'3'!AJ88</f>
        <v>180.20294078000001</v>
      </c>
      <c r="M86" s="195">
        <f>'4'!CN90</f>
        <v>2022</v>
      </c>
      <c r="N86" s="47">
        <f>'4'!E90</f>
        <v>180.23627411333334</v>
      </c>
      <c r="O86" s="33" t="s">
        <v>1046</v>
      </c>
      <c r="P86" s="33" t="s">
        <v>197</v>
      </c>
      <c r="Q86" s="33" t="s">
        <v>197</v>
      </c>
      <c r="R86" s="33" t="s">
        <v>197</v>
      </c>
      <c r="S86" s="33" t="s">
        <v>197</v>
      </c>
      <c r="T86" s="33" t="s">
        <v>197</v>
      </c>
    </row>
    <row r="87" spans="1:20" ht="225">
      <c r="A87" s="23" t="s">
        <v>183</v>
      </c>
      <c r="B87" s="31" t="s">
        <v>289</v>
      </c>
      <c r="C87" s="40" t="s">
        <v>305</v>
      </c>
      <c r="D87" s="33" t="s">
        <v>306</v>
      </c>
      <c r="E87" s="47">
        <f>'2'!U89</f>
        <v>454.42721128704</v>
      </c>
      <c r="F87" s="33" t="s">
        <v>1095</v>
      </c>
      <c r="G87" s="47">
        <f>'2'!BN89</f>
        <v>454.38525088799997</v>
      </c>
      <c r="H87" s="47">
        <f>'2'!BO89</f>
        <v>454.38525088799997</v>
      </c>
      <c r="I87" s="47">
        <f>'2'!BP89</f>
        <v>0</v>
      </c>
      <c r="J87" s="47">
        <f>'2'!BQ89</f>
        <v>0</v>
      </c>
      <c r="K87" s="47">
        <f>'2'!BR89</f>
        <v>0</v>
      </c>
      <c r="L87" s="47">
        <f>'3'!AJ89</f>
        <v>378.65437574000003</v>
      </c>
      <c r="M87" s="195">
        <f>'4'!CN91</f>
        <v>2022</v>
      </c>
      <c r="N87" s="47">
        <f>'4'!E91</f>
        <v>378.68934273920001</v>
      </c>
      <c r="O87" s="33" t="s">
        <v>1048</v>
      </c>
      <c r="P87" s="33" t="s">
        <v>197</v>
      </c>
      <c r="Q87" s="33" t="s">
        <v>197</v>
      </c>
      <c r="R87" s="33" t="s">
        <v>197</v>
      </c>
      <c r="S87" s="33" t="s">
        <v>197</v>
      </c>
      <c r="T87" s="33" t="s">
        <v>197</v>
      </c>
    </row>
    <row r="88" spans="1:20" ht="112.5">
      <c r="A88" s="23" t="s">
        <v>183</v>
      </c>
      <c r="B88" s="31" t="s">
        <v>289</v>
      </c>
      <c r="C88" s="40" t="s">
        <v>307</v>
      </c>
      <c r="D88" s="33" t="s">
        <v>308</v>
      </c>
      <c r="E88" s="47">
        <f>'2'!U90</f>
        <v>680.44459586879998</v>
      </c>
      <c r="F88" s="33" t="s">
        <v>1095</v>
      </c>
      <c r="G88" s="47">
        <f>'2'!BN90</f>
        <v>680.12989287599999</v>
      </c>
      <c r="H88" s="47">
        <f>'2'!BO90</f>
        <v>680.12989287599999</v>
      </c>
      <c r="I88" s="47">
        <f>'2'!BP90</f>
        <v>0</v>
      </c>
      <c r="J88" s="47">
        <f>'2'!BQ90</f>
        <v>0</v>
      </c>
      <c r="K88" s="47">
        <f>'2'!BR90</f>
        <v>0</v>
      </c>
      <c r="L88" s="47">
        <f>'3'!AJ90</f>
        <v>566.77491072999999</v>
      </c>
      <c r="M88" s="195">
        <f>'4'!CN92</f>
        <v>2022</v>
      </c>
      <c r="N88" s="47">
        <f>'4'!E92</f>
        <v>567.03716322399998</v>
      </c>
      <c r="O88" s="33"/>
      <c r="P88" s="33" t="s">
        <v>197</v>
      </c>
      <c r="Q88" s="33" t="s">
        <v>197</v>
      </c>
      <c r="R88" s="33" t="s">
        <v>197</v>
      </c>
      <c r="S88" s="33" t="s">
        <v>197</v>
      </c>
      <c r="T88" s="33" t="s">
        <v>197</v>
      </c>
    </row>
    <row r="89" spans="1:20" ht="112.5">
      <c r="A89" s="23" t="s">
        <v>183</v>
      </c>
      <c r="B89" s="31" t="s">
        <v>289</v>
      </c>
      <c r="C89" s="40" t="s">
        <v>309</v>
      </c>
      <c r="D89" s="33" t="s">
        <v>310</v>
      </c>
      <c r="E89" s="47">
        <f>'2'!U91</f>
        <v>216.32715001694399</v>
      </c>
      <c r="F89" s="33" t="s">
        <v>1095</v>
      </c>
      <c r="G89" s="47">
        <f>'2'!BN91</f>
        <v>216.24352893599999</v>
      </c>
      <c r="H89" s="47">
        <f>'2'!BO91</f>
        <v>216.24352893599999</v>
      </c>
      <c r="I89" s="47">
        <f>'2'!BP91</f>
        <v>0</v>
      </c>
      <c r="J89" s="47">
        <f>'2'!BQ91</f>
        <v>0</v>
      </c>
      <c r="K89" s="47">
        <f>'2'!BR91</f>
        <v>0</v>
      </c>
      <c r="L89" s="47">
        <f>'3'!AJ91</f>
        <v>180.20294078000001</v>
      </c>
      <c r="M89" s="195">
        <f>'4'!CN93</f>
        <v>2022</v>
      </c>
      <c r="N89" s="47">
        <f>'4'!E93</f>
        <v>180.27262501412</v>
      </c>
      <c r="O89" s="33" t="s">
        <v>1061</v>
      </c>
      <c r="P89" s="33" t="s">
        <v>197</v>
      </c>
      <c r="Q89" s="33" t="s">
        <v>197</v>
      </c>
      <c r="R89" s="33" t="s">
        <v>197</v>
      </c>
      <c r="S89" s="33" t="s">
        <v>197</v>
      </c>
      <c r="T89" s="33" t="s">
        <v>197</v>
      </c>
    </row>
    <row r="90" spans="1:20" ht="112.5">
      <c r="A90" s="23" t="s">
        <v>183</v>
      </c>
      <c r="B90" s="31" t="s">
        <v>289</v>
      </c>
      <c r="C90" s="40" t="s">
        <v>311</v>
      </c>
      <c r="D90" s="33" t="s">
        <v>312</v>
      </c>
      <c r="E90" s="47">
        <f>'2'!U92</f>
        <v>216.40232399345598</v>
      </c>
      <c r="F90" s="33" t="s">
        <v>1095</v>
      </c>
      <c r="G90" s="47">
        <f>'2'!BN92</f>
        <v>216.29112893599998</v>
      </c>
      <c r="H90" s="47">
        <f>'2'!BO92</f>
        <v>216.29112893599998</v>
      </c>
      <c r="I90" s="47">
        <f>'2'!BP92</f>
        <v>0</v>
      </c>
      <c r="J90" s="47">
        <f>'2'!BQ92</f>
        <v>0</v>
      </c>
      <c r="K90" s="47">
        <f>'2'!BR92</f>
        <v>0</v>
      </c>
      <c r="L90" s="47">
        <f>'3'!AJ92</f>
        <v>180.24260744666665</v>
      </c>
      <c r="M90" s="195">
        <f>'4'!CN94</f>
        <v>2021</v>
      </c>
      <c r="N90" s="47">
        <f>'4'!E94</f>
        <v>180.33526999454665</v>
      </c>
      <c r="O90" s="33" t="s">
        <v>1061</v>
      </c>
      <c r="P90" s="33" t="s">
        <v>197</v>
      </c>
      <c r="Q90" s="33" t="s">
        <v>197</v>
      </c>
      <c r="R90" s="33" t="s">
        <v>197</v>
      </c>
      <c r="S90" s="33" t="s">
        <v>197</v>
      </c>
      <c r="T90" s="33" t="s">
        <v>197</v>
      </c>
    </row>
    <row r="91" spans="1:20" ht="56.25">
      <c r="A91" s="19"/>
      <c r="B91" s="23" t="s">
        <v>313</v>
      </c>
      <c r="C91" s="24" t="s">
        <v>314</v>
      </c>
      <c r="D91" s="48" t="s">
        <v>178</v>
      </c>
      <c r="E91" s="172" t="str">
        <f>'2'!U93</f>
        <v>НД</v>
      </c>
      <c r="F91" s="48" t="s">
        <v>197</v>
      </c>
      <c r="G91" s="48" t="str">
        <f>'2'!BN93</f>
        <v>НД</v>
      </c>
      <c r="H91" s="48" t="str">
        <f>'2'!BO93</f>
        <v>НД</v>
      </c>
      <c r="I91" s="48" t="str">
        <f>'2'!BP93</f>
        <v>НД</v>
      </c>
      <c r="J91" s="48" t="str">
        <f>'2'!BQ93</f>
        <v>НД</v>
      </c>
      <c r="K91" s="48" t="str">
        <f>'2'!BR93</f>
        <v>НД</v>
      </c>
      <c r="L91" s="172" t="str">
        <f>'3'!AJ93</f>
        <v>НД</v>
      </c>
      <c r="M91" s="48" t="s">
        <v>197</v>
      </c>
      <c r="N91" s="48" t="s">
        <v>197</v>
      </c>
      <c r="O91" s="48" t="s">
        <v>197</v>
      </c>
      <c r="P91" s="33" t="s">
        <v>197</v>
      </c>
      <c r="Q91" s="48" t="s">
        <v>197</v>
      </c>
      <c r="R91" s="48" t="s">
        <v>197</v>
      </c>
      <c r="S91" s="48" t="s">
        <v>197</v>
      </c>
      <c r="T91" s="48" t="s">
        <v>197</v>
      </c>
    </row>
    <row r="92" spans="1:20" ht="75">
      <c r="A92" s="19"/>
      <c r="B92" s="23" t="s">
        <v>315</v>
      </c>
      <c r="C92" s="29" t="s">
        <v>316</v>
      </c>
      <c r="D92" s="48" t="s">
        <v>178</v>
      </c>
      <c r="E92" s="172" t="str">
        <f>'2'!U94</f>
        <v>НД</v>
      </c>
      <c r="F92" s="48" t="s">
        <v>197</v>
      </c>
      <c r="G92" s="48" t="str">
        <f>'2'!BN94</f>
        <v>НД</v>
      </c>
      <c r="H92" s="48" t="str">
        <f>'2'!BO94</f>
        <v>НД</v>
      </c>
      <c r="I92" s="48" t="str">
        <f>'2'!BP94</f>
        <v>НД</v>
      </c>
      <c r="J92" s="48" t="str">
        <f>'2'!BQ94</f>
        <v>НД</v>
      </c>
      <c r="K92" s="48" t="str">
        <f>'2'!BR94</f>
        <v>НД</v>
      </c>
      <c r="L92" s="172" t="str">
        <f>'3'!AJ94</f>
        <v>НД</v>
      </c>
      <c r="M92" s="48" t="s">
        <v>197</v>
      </c>
      <c r="N92" s="48" t="s">
        <v>197</v>
      </c>
      <c r="O92" s="48" t="s">
        <v>197</v>
      </c>
      <c r="P92" s="33" t="s">
        <v>197</v>
      </c>
      <c r="Q92" s="48" t="s">
        <v>197</v>
      </c>
      <c r="R92" s="48" t="s">
        <v>197</v>
      </c>
      <c r="S92" s="48" t="s">
        <v>197</v>
      </c>
      <c r="T92" s="48" t="s">
        <v>197</v>
      </c>
    </row>
    <row r="93" spans="1:20" ht="37.5">
      <c r="A93" s="19"/>
      <c r="B93" s="23" t="s">
        <v>317</v>
      </c>
      <c r="C93" s="29" t="s">
        <v>318</v>
      </c>
      <c r="D93" s="48" t="s">
        <v>178</v>
      </c>
      <c r="E93" s="172">
        <f t="shared" ref="E93:L93" si="23">SUM(E94:E95)</f>
        <v>1.6864422399999999</v>
      </c>
      <c r="F93" s="48">
        <f t="shared" si="23"/>
        <v>0</v>
      </c>
      <c r="G93" s="172">
        <f t="shared" si="23"/>
        <v>1.6864422399999999</v>
      </c>
      <c r="H93" s="172">
        <f t="shared" si="23"/>
        <v>0</v>
      </c>
      <c r="I93" s="172">
        <f t="shared" si="23"/>
        <v>0</v>
      </c>
      <c r="J93" s="172">
        <f t="shared" si="23"/>
        <v>1.6864422399999999</v>
      </c>
      <c r="K93" s="172">
        <f t="shared" si="23"/>
        <v>0</v>
      </c>
      <c r="L93" s="172">
        <f t="shared" si="23"/>
        <v>1.4053685333333332</v>
      </c>
      <c r="M93" s="48">
        <f>MAX(M94,M95)</f>
        <v>2021</v>
      </c>
      <c r="N93" s="298">
        <f t="shared" ref="N93:T93" si="24">SUM(N94:N95)</f>
        <v>1.4053685333333332</v>
      </c>
      <c r="O93" s="48">
        <f t="shared" si="24"/>
        <v>0</v>
      </c>
      <c r="P93" s="48">
        <f t="shared" si="24"/>
        <v>0</v>
      </c>
      <c r="Q93" s="48">
        <f t="shared" si="24"/>
        <v>0</v>
      </c>
      <c r="R93" s="48">
        <f t="shared" si="24"/>
        <v>0</v>
      </c>
      <c r="S93" s="48">
        <f t="shared" si="24"/>
        <v>0</v>
      </c>
      <c r="T93" s="48">
        <f t="shared" si="24"/>
        <v>0</v>
      </c>
    </row>
    <row r="94" spans="1:20" ht="112.5">
      <c r="A94" s="26" t="s">
        <v>189</v>
      </c>
      <c r="B94" s="31" t="s">
        <v>317</v>
      </c>
      <c r="C94" s="50" t="s">
        <v>319</v>
      </c>
      <c r="D94" s="33" t="s">
        <v>320</v>
      </c>
      <c r="E94" s="47">
        <f>'2'!U96</f>
        <v>0.60941663999999995</v>
      </c>
      <c r="F94" s="33" t="s">
        <v>1098</v>
      </c>
      <c r="G94" s="47">
        <f>SUM(H94:K94)</f>
        <v>0.60941663999999995</v>
      </c>
      <c r="H94" s="47">
        <f>'2'!BO96</f>
        <v>0</v>
      </c>
      <c r="I94" s="47">
        <f>'2'!BP96</f>
        <v>0</v>
      </c>
      <c r="J94" s="47">
        <f>'2'!BQ96</f>
        <v>0.60941663999999995</v>
      </c>
      <c r="K94" s="47">
        <f>'2'!BR96</f>
        <v>0</v>
      </c>
      <c r="L94" s="47">
        <f>'3'!AJ96</f>
        <v>0.50784719999999994</v>
      </c>
      <c r="M94" s="195">
        <f>'4'!CN98</f>
        <v>2021</v>
      </c>
      <c r="N94" s="47">
        <f>'4'!E98</f>
        <v>0.50784719999999994</v>
      </c>
      <c r="O94" s="33" t="str">
        <f>'12'!AC110</f>
        <v>Минимизизация времени работы ЭТЛ при увеличении качества испытаний</v>
      </c>
      <c r="P94" s="33" t="s">
        <v>197</v>
      </c>
      <c r="Q94" s="33" t="s">
        <v>197</v>
      </c>
      <c r="R94" s="33" t="s">
        <v>197</v>
      </c>
      <c r="S94" s="33" t="s">
        <v>197</v>
      </c>
      <c r="T94" s="33" t="s">
        <v>197</v>
      </c>
    </row>
    <row r="95" spans="1:20" ht="112.5">
      <c r="A95" s="26" t="s">
        <v>189</v>
      </c>
      <c r="B95" s="31" t="s">
        <v>317</v>
      </c>
      <c r="C95" s="50" t="s">
        <v>321</v>
      </c>
      <c r="D95" s="33" t="s">
        <v>322</v>
      </c>
      <c r="E95" s="47">
        <f>'2'!U97</f>
        <v>1.0770256</v>
      </c>
      <c r="F95" s="33" t="s">
        <v>1098</v>
      </c>
      <c r="G95" s="47">
        <f>SUM(H95:K95)</f>
        <v>1.0770256</v>
      </c>
      <c r="H95" s="47">
        <f>'2'!BO97</f>
        <v>0</v>
      </c>
      <c r="I95" s="47">
        <f>'2'!BP97</f>
        <v>0</v>
      </c>
      <c r="J95" s="47">
        <f>'2'!BQ97</f>
        <v>1.0770256</v>
      </c>
      <c r="K95" s="47">
        <f>'2'!BR97</f>
        <v>0</v>
      </c>
      <c r="L95" s="47">
        <f>'3'!AJ97</f>
        <v>0.89752133333333339</v>
      </c>
      <c r="M95" s="195">
        <f>'4'!CN99</f>
        <v>2021</v>
      </c>
      <c r="N95" s="47">
        <f>'4'!E99</f>
        <v>0.89752133333333339</v>
      </c>
      <c r="O95" s="33" t="str">
        <f>'12'!AC111</f>
        <v>Минимизизация времени работы ЭТЛ при увеличении качества испытаний.</v>
      </c>
      <c r="P95" s="33" t="s">
        <v>197</v>
      </c>
      <c r="Q95" s="33" t="s">
        <v>197</v>
      </c>
      <c r="R95" s="33" t="s">
        <v>197</v>
      </c>
      <c r="S95" s="33" t="s">
        <v>197</v>
      </c>
      <c r="T95" s="33" t="s">
        <v>197</v>
      </c>
    </row>
  </sheetData>
  <autoFilter ref="B14:T95">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18">
    <mergeCell ref="Q11:T11"/>
    <mergeCell ref="Q12:R12"/>
    <mergeCell ref="S12:T12"/>
    <mergeCell ref="G11:K12"/>
    <mergeCell ref="L11:L13"/>
    <mergeCell ref="M11:N12"/>
    <mergeCell ref="O11:O13"/>
    <mergeCell ref="P11:P13"/>
    <mergeCell ref="B11:B13"/>
    <mergeCell ref="C11:C13"/>
    <mergeCell ref="D11:D13"/>
    <mergeCell ref="E11:E13"/>
    <mergeCell ref="F11:F13"/>
    <mergeCell ref="B4:T4"/>
    <mergeCell ref="B6:T6"/>
    <mergeCell ref="B7:T7"/>
    <mergeCell ref="B9:T9"/>
    <mergeCell ref="B10:S10"/>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5"/>
  <sheetViews>
    <sheetView zoomScale="65" zoomScaleNormal="65" zoomScalePageLayoutView="55" workbookViewId="0">
      <selection activeCell="D85" sqref="D85"/>
    </sheetView>
  </sheetViews>
  <sheetFormatPr defaultColWidth="9" defaultRowHeight="15.75"/>
  <cols>
    <col min="1" max="1" width="12" style="222" customWidth="1"/>
    <col min="2" max="2" width="33" style="223" customWidth="1"/>
    <col min="3" max="3" width="15.5" style="223" customWidth="1"/>
    <col min="4" max="4" width="22.375" style="223" customWidth="1"/>
    <col min="5" max="5" width="27.125" style="223" customWidth="1"/>
    <col min="6" max="6" width="42.125" style="223" customWidth="1"/>
    <col min="7" max="7" width="17.875" style="223" customWidth="1"/>
    <col min="8" max="8" width="17.375" style="223" customWidth="1"/>
    <col min="9" max="9" width="14" style="223" customWidth="1"/>
    <col min="10" max="10" width="12.75" style="223" customWidth="1"/>
    <col min="11" max="12" width="17.375" style="223" customWidth="1"/>
    <col min="13" max="14" width="18.5" style="223" customWidth="1"/>
    <col min="15" max="15" width="10.5" style="223" customWidth="1"/>
    <col min="16" max="16" width="11.5" style="223" customWidth="1"/>
    <col min="17" max="17" width="22" style="223" customWidth="1"/>
    <col min="18" max="18" width="22.625" style="223" customWidth="1"/>
    <col min="19" max="19" width="12.875" style="222" customWidth="1"/>
    <col min="20" max="20" width="13.375" style="222" customWidth="1"/>
    <col min="21" max="21" width="11.5" style="222" customWidth="1"/>
    <col min="22" max="22" width="13" style="222" customWidth="1"/>
    <col min="23" max="23" width="19.875" style="222" customWidth="1"/>
    <col min="24" max="24" width="22.375" style="222" customWidth="1"/>
    <col min="25" max="25" width="46" style="222" customWidth="1"/>
    <col min="26" max="64" width="9" style="222"/>
    <col min="246" max="246" width="3.875" customWidth="1"/>
    <col min="247" max="247" width="16" customWidth="1"/>
    <col min="248" max="248" width="16.625" customWidth="1"/>
    <col min="249" max="249" width="13.5" customWidth="1"/>
    <col min="250" max="251" width="10.875" customWidth="1"/>
    <col min="252" max="252" width="6.25" customWidth="1"/>
    <col min="253" max="253" width="8.875" customWidth="1"/>
    <col min="254" max="254" width="13.875" customWidth="1"/>
    <col min="255" max="255" width="13.25" customWidth="1"/>
    <col min="256" max="256" width="16" customWidth="1"/>
    <col min="257" max="257" width="11.625" customWidth="1"/>
    <col min="258" max="258" width="16.875" customWidth="1"/>
    <col min="259" max="259" width="13.25" customWidth="1"/>
    <col min="260" max="260" width="18.375" customWidth="1"/>
    <col min="261" max="261" width="15" customWidth="1"/>
    <col min="262" max="262" width="14.75" customWidth="1"/>
    <col min="263" max="263" width="14.625" customWidth="1"/>
    <col min="264" max="264" width="13.75" customWidth="1"/>
    <col min="265" max="265" width="14.25" customWidth="1"/>
    <col min="266" max="266" width="15.125" customWidth="1"/>
    <col min="267" max="267" width="20.5" customWidth="1"/>
    <col min="268" max="268" width="27.875" customWidth="1"/>
    <col min="269" max="269" width="6.875" customWidth="1"/>
    <col min="270" max="270" width="5" customWidth="1"/>
    <col min="271" max="271" width="8" customWidth="1"/>
    <col min="272" max="272" width="11.875" customWidth="1"/>
    <col min="502" max="502" width="3.875" customWidth="1"/>
    <col min="503" max="503" width="16" customWidth="1"/>
    <col min="504" max="504" width="16.625" customWidth="1"/>
    <col min="505" max="505" width="13.5" customWidth="1"/>
    <col min="506" max="507" width="10.875" customWidth="1"/>
    <col min="508" max="508" width="6.25" customWidth="1"/>
    <col min="509" max="509" width="8.875" customWidth="1"/>
    <col min="510" max="510" width="13.875" customWidth="1"/>
    <col min="511" max="511" width="13.25" customWidth="1"/>
    <col min="512" max="512" width="16" customWidth="1"/>
    <col min="513" max="513" width="11.625" customWidth="1"/>
    <col min="514" max="514" width="16.875" customWidth="1"/>
    <col min="515" max="515" width="13.25" customWidth="1"/>
    <col min="516" max="516" width="18.375" customWidth="1"/>
    <col min="517" max="517" width="15" customWidth="1"/>
    <col min="518" max="518" width="14.75" customWidth="1"/>
    <col min="519" max="519" width="14.625" customWidth="1"/>
    <col min="520" max="520" width="13.75" customWidth="1"/>
    <col min="521" max="521" width="14.25" customWidth="1"/>
    <col min="522" max="522" width="15.125" customWidth="1"/>
    <col min="523" max="523" width="20.5" customWidth="1"/>
    <col min="524" max="524" width="27.875" customWidth="1"/>
    <col min="525" max="525" width="6.875" customWidth="1"/>
    <col min="526" max="526" width="5" customWidth="1"/>
    <col min="527" max="527" width="8" customWidth="1"/>
    <col min="528" max="528" width="11.875" customWidth="1"/>
    <col min="758" max="758" width="3.875" customWidth="1"/>
    <col min="759" max="759" width="16" customWidth="1"/>
    <col min="760" max="760" width="16.625" customWidth="1"/>
    <col min="761" max="761" width="13.5" customWidth="1"/>
    <col min="762" max="763" width="10.875" customWidth="1"/>
    <col min="764" max="764" width="6.25" customWidth="1"/>
    <col min="765" max="765" width="8.875" customWidth="1"/>
    <col min="766" max="766" width="13.875" customWidth="1"/>
    <col min="767" max="767" width="13.25" customWidth="1"/>
    <col min="768" max="768" width="16" customWidth="1"/>
    <col min="769" max="769" width="11.625" customWidth="1"/>
    <col min="770" max="770" width="16.875" customWidth="1"/>
    <col min="771" max="771" width="13.25" customWidth="1"/>
    <col min="772" max="772" width="18.375" customWidth="1"/>
    <col min="773" max="773" width="15" customWidth="1"/>
    <col min="774" max="774" width="14.75" customWidth="1"/>
    <col min="775" max="775" width="14.625" customWidth="1"/>
    <col min="776" max="776" width="13.75" customWidth="1"/>
    <col min="777" max="777" width="14.25" customWidth="1"/>
    <col min="778" max="778" width="15.125" customWidth="1"/>
    <col min="779" max="779" width="20.5" customWidth="1"/>
    <col min="780" max="780" width="27.875" customWidth="1"/>
    <col min="781" max="781" width="6.875" customWidth="1"/>
    <col min="782" max="782" width="5" customWidth="1"/>
    <col min="783" max="783" width="8" customWidth="1"/>
    <col min="784" max="784" width="11.875" customWidth="1"/>
    <col min="1014" max="1014" width="3.875" customWidth="1"/>
    <col min="1015" max="1015" width="16" customWidth="1"/>
    <col min="1016" max="1016" width="16.625" customWidth="1"/>
    <col min="1017" max="1017" width="13.5" customWidth="1"/>
    <col min="1018" max="1019" width="10.875" customWidth="1"/>
    <col min="1020" max="1020" width="6.25" customWidth="1"/>
    <col min="1021" max="1021" width="8.875" customWidth="1"/>
    <col min="1022" max="1022" width="13.875" customWidth="1"/>
    <col min="1023" max="1023" width="13.25" customWidth="1"/>
    <col min="1024" max="1024" width="16" customWidth="1"/>
  </cols>
  <sheetData>
    <row r="1" spans="1:26" ht="18.75">
      <c r="L1" s="2" t="s">
        <v>1099</v>
      </c>
    </row>
    <row r="2" spans="1:26">
      <c r="L2" s="4" t="s">
        <v>1</v>
      </c>
    </row>
    <row r="3" spans="1:26">
      <c r="L3" s="4" t="s">
        <v>2</v>
      </c>
    </row>
    <row r="4" spans="1:26" ht="16.5">
      <c r="A4" s="448" t="s">
        <v>1100</v>
      </c>
      <c r="B4" s="448"/>
      <c r="C4" s="448"/>
      <c r="D4" s="448"/>
      <c r="E4" s="448"/>
      <c r="F4" s="448"/>
      <c r="G4" s="448"/>
      <c r="H4" s="448"/>
      <c r="I4" s="448"/>
      <c r="J4" s="448"/>
      <c r="K4" s="448"/>
      <c r="L4" s="448"/>
    </row>
    <row r="5" spans="1:26" ht="16.5">
      <c r="A5" s="237"/>
      <c r="B5" s="237"/>
      <c r="C5" s="237"/>
      <c r="D5" s="237"/>
      <c r="E5" s="237"/>
      <c r="F5" s="237"/>
      <c r="G5" s="237"/>
      <c r="H5" s="237"/>
      <c r="I5" s="237"/>
      <c r="J5" s="237"/>
      <c r="K5" s="237"/>
      <c r="L5" s="237"/>
    </row>
    <row r="6" spans="1:26">
      <c r="A6" s="440" t="s">
        <v>458</v>
      </c>
      <c r="B6" s="440"/>
      <c r="C6" s="440"/>
      <c r="D6" s="440"/>
      <c r="E6" s="440"/>
      <c r="F6" s="440"/>
      <c r="G6" s="440"/>
      <c r="H6" s="440"/>
      <c r="I6" s="440"/>
      <c r="J6" s="440"/>
      <c r="K6" s="440"/>
      <c r="L6" s="440"/>
      <c r="M6" s="216"/>
      <c r="N6" s="216"/>
      <c r="O6" s="216"/>
      <c r="P6" s="216"/>
      <c r="Q6" s="216"/>
      <c r="R6" s="216"/>
      <c r="S6" s="216"/>
      <c r="T6" s="216"/>
      <c r="U6" s="216"/>
      <c r="V6" s="216"/>
      <c r="W6" s="216"/>
      <c r="X6" s="216"/>
      <c r="Y6" s="216"/>
    </row>
    <row r="7" spans="1:26">
      <c r="A7" s="403" t="s">
        <v>1066</v>
      </c>
      <c r="B7" s="403"/>
      <c r="C7" s="403"/>
      <c r="D7" s="403"/>
      <c r="E7" s="403"/>
      <c r="F7" s="403"/>
      <c r="G7" s="403"/>
      <c r="H7" s="403"/>
      <c r="I7" s="403"/>
      <c r="J7" s="403"/>
      <c r="K7" s="403"/>
      <c r="L7" s="403"/>
      <c r="M7" s="134"/>
      <c r="N7" s="134"/>
      <c r="O7" s="134"/>
      <c r="P7" s="134"/>
      <c r="Q7" s="134"/>
      <c r="R7" s="134"/>
      <c r="S7" s="134"/>
      <c r="T7" s="134"/>
      <c r="U7" s="134"/>
      <c r="V7" s="134"/>
      <c r="W7" s="134"/>
      <c r="X7" s="134"/>
      <c r="Y7" s="134"/>
    </row>
    <row r="8" spans="1:26">
      <c r="A8" s="403"/>
      <c r="B8" s="403"/>
      <c r="C8" s="403"/>
      <c r="D8" s="403"/>
      <c r="E8" s="403"/>
      <c r="F8" s="403"/>
      <c r="G8" s="403"/>
      <c r="H8" s="403"/>
      <c r="I8" s="403"/>
      <c r="J8" s="403"/>
      <c r="K8" s="403"/>
      <c r="L8" s="403"/>
      <c r="M8" s="134"/>
      <c r="N8" s="134"/>
      <c r="O8" s="134"/>
      <c r="P8" s="134"/>
      <c r="Q8" s="134"/>
      <c r="R8" s="134"/>
      <c r="S8" s="134"/>
      <c r="T8" s="134"/>
      <c r="U8" s="134"/>
      <c r="V8" s="134"/>
      <c r="W8" s="134"/>
      <c r="X8" s="134"/>
      <c r="Y8" s="134"/>
    </row>
    <row r="9" spans="1:26" ht="16.5">
      <c r="A9" s="405" t="s">
        <v>1101</v>
      </c>
      <c r="B9" s="405"/>
      <c r="C9" s="405"/>
      <c r="D9" s="405"/>
      <c r="E9" s="405"/>
      <c r="F9" s="405"/>
      <c r="G9" s="405"/>
      <c r="H9" s="405"/>
      <c r="I9" s="405"/>
      <c r="J9" s="405"/>
      <c r="K9" s="405"/>
      <c r="L9" s="405"/>
      <c r="M9" s="239"/>
      <c r="N9" s="239"/>
      <c r="O9" s="239"/>
      <c r="P9" s="239"/>
      <c r="Q9" s="239"/>
      <c r="R9" s="239"/>
      <c r="S9" s="239"/>
      <c r="T9" s="239"/>
      <c r="U9" s="239"/>
      <c r="V9" s="239"/>
      <c r="W9" s="239"/>
      <c r="X9" s="239"/>
      <c r="Y9" s="239"/>
    </row>
    <row r="10" spans="1:26" s="225" customFormat="1" ht="16.5" customHeight="1">
      <c r="A10" s="445"/>
      <c r="B10" s="445"/>
      <c r="C10" s="445"/>
      <c r="D10" s="445"/>
      <c r="E10" s="445"/>
      <c r="F10" s="445"/>
      <c r="G10" s="445"/>
      <c r="H10" s="445"/>
      <c r="I10" s="445"/>
      <c r="J10" s="445"/>
      <c r="K10" s="445"/>
      <c r="L10" s="445"/>
      <c r="M10" s="445"/>
      <c r="N10" s="445"/>
      <c r="O10" s="445"/>
      <c r="P10" s="445"/>
      <c r="Q10" s="445"/>
      <c r="R10" s="445"/>
      <c r="S10" s="445"/>
      <c r="T10" s="445"/>
      <c r="U10" s="445"/>
      <c r="V10" s="445"/>
      <c r="W10" s="445"/>
      <c r="X10" s="445"/>
      <c r="Y10" s="222"/>
      <c r="Z10" s="222"/>
    </row>
    <row r="11" spans="1:26" s="225" customFormat="1" ht="63" customHeight="1">
      <c r="A11" s="446" t="s">
        <v>10</v>
      </c>
      <c r="B11" s="446" t="s">
        <v>11</v>
      </c>
      <c r="C11" s="446" t="s">
        <v>12</v>
      </c>
      <c r="D11" s="446" t="s">
        <v>1102</v>
      </c>
      <c r="E11" s="446"/>
      <c r="F11" s="446"/>
      <c r="G11" s="446" t="s">
        <v>1103</v>
      </c>
      <c r="H11" s="446" t="s">
        <v>1104</v>
      </c>
      <c r="I11" s="446"/>
      <c r="J11" s="446"/>
      <c r="K11" s="446"/>
      <c r="L11" s="446"/>
      <c r="M11" s="447" t="s">
        <v>1105</v>
      </c>
      <c r="N11" s="447"/>
      <c r="O11" s="447"/>
      <c r="P11" s="447"/>
      <c r="Q11" s="447" t="s">
        <v>1106</v>
      </c>
      <c r="R11" s="427" t="s">
        <v>1107</v>
      </c>
      <c r="S11" s="447" t="s">
        <v>1108</v>
      </c>
      <c r="T11" s="447"/>
      <c r="U11" s="447"/>
      <c r="V11" s="447"/>
      <c r="W11" s="447" t="s">
        <v>1109</v>
      </c>
      <c r="X11" s="447"/>
      <c r="Y11" s="446" t="s">
        <v>1110</v>
      </c>
      <c r="Z11" s="222"/>
    </row>
    <row r="12" spans="1:26" s="225" customFormat="1" ht="213.75" customHeight="1">
      <c r="A12" s="446"/>
      <c r="B12" s="446"/>
      <c r="C12" s="446"/>
      <c r="D12" s="446" t="s">
        <v>1111</v>
      </c>
      <c r="E12" s="446"/>
      <c r="F12" s="446" t="s">
        <v>1112</v>
      </c>
      <c r="G12" s="446"/>
      <c r="H12" s="446" t="s">
        <v>1113</v>
      </c>
      <c r="I12" s="446" t="s">
        <v>1114</v>
      </c>
      <c r="J12" s="446"/>
      <c r="K12" s="446" t="s">
        <v>1115</v>
      </c>
      <c r="L12" s="446" t="s">
        <v>1116</v>
      </c>
      <c r="M12" s="427" t="s">
        <v>1117</v>
      </c>
      <c r="N12" s="427" t="s">
        <v>1118</v>
      </c>
      <c r="O12" s="427" t="s">
        <v>1119</v>
      </c>
      <c r="P12" s="427"/>
      <c r="Q12" s="447"/>
      <c r="R12" s="427"/>
      <c r="S12" s="451" t="s">
        <v>1120</v>
      </c>
      <c r="T12" s="451"/>
      <c r="U12" s="446" t="s">
        <v>1121</v>
      </c>
      <c r="V12" s="446"/>
      <c r="W12" s="446" t="s">
        <v>1122</v>
      </c>
      <c r="X12" s="447" t="s">
        <v>1123</v>
      </c>
      <c r="Y12" s="446"/>
      <c r="Z12" s="222"/>
    </row>
    <row r="13" spans="1:26" s="225" customFormat="1" ht="43.5" customHeight="1">
      <c r="A13" s="446"/>
      <c r="B13" s="446"/>
      <c r="C13" s="446"/>
      <c r="D13" s="228" t="s">
        <v>877</v>
      </c>
      <c r="E13" s="228" t="s">
        <v>878</v>
      </c>
      <c r="F13" s="446"/>
      <c r="G13" s="446"/>
      <c r="H13" s="446"/>
      <c r="I13" s="242" t="s">
        <v>465</v>
      </c>
      <c r="J13" s="242" t="s">
        <v>879</v>
      </c>
      <c r="K13" s="446"/>
      <c r="L13" s="446"/>
      <c r="M13" s="427"/>
      <c r="N13" s="427"/>
      <c r="O13" s="243" t="s">
        <v>880</v>
      </c>
      <c r="P13" s="243" t="s">
        <v>881</v>
      </c>
      <c r="Q13" s="447"/>
      <c r="R13" s="427"/>
      <c r="S13" s="244" t="s">
        <v>884</v>
      </c>
      <c r="T13" s="244" t="s">
        <v>885</v>
      </c>
      <c r="U13" s="244" t="s">
        <v>884</v>
      </c>
      <c r="V13" s="244" t="s">
        <v>885</v>
      </c>
      <c r="W13" s="446"/>
      <c r="X13" s="447"/>
      <c r="Y13" s="446"/>
      <c r="Z13" s="222"/>
    </row>
    <row r="14" spans="1:26" s="225" customFormat="1" ht="15" customHeight="1">
      <c r="A14" s="234">
        <v>1</v>
      </c>
      <c r="B14" s="234">
        <v>2</v>
      </c>
      <c r="C14" s="234">
        <v>3</v>
      </c>
      <c r="D14" s="234">
        <v>4</v>
      </c>
      <c r="E14" s="234">
        <v>5</v>
      </c>
      <c r="F14" s="234">
        <v>6</v>
      </c>
      <c r="G14" s="234">
        <v>7</v>
      </c>
      <c r="H14" s="234">
        <v>8</v>
      </c>
      <c r="I14" s="234">
        <v>9</v>
      </c>
      <c r="J14" s="234">
        <v>10</v>
      </c>
      <c r="K14" s="234">
        <v>11</v>
      </c>
      <c r="L14" s="234">
        <v>12</v>
      </c>
      <c r="M14" s="234">
        <v>13</v>
      </c>
      <c r="N14" s="234">
        <v>14</v>
      </c>
      <c r="O14" s="234">
        <v>15</v>
      </c>
      <c r="P14" s="234">
        <v>16</v>
      </c>
      <c r="Q14" s="234">
        <v>17</v>
      </c>
      <c r="R14" s="234">
        <v>18</v>
      </c>
      <c r="S14" s="234">
        <v>19</v>
      </c>
      <c r="T14" s="234">
        <v>20</v>
      </c>
      <c r="U14" s="234">
        <v>21</v>
      </c>
      <c r="V14" s="234">
        <v>22</v>
      </c>
      <c r="W14" s="234">
        <v>23</v>
      </c>
      <c r="X14" s="234">
        <v>24</v>
      </c>
      <c r="Y14" s="234">
        <v>25</v>
      </c>
      <c r="Z14" s="222"/>
    </row>
    <row r="15" spans="1:26" ht="18.75">
      <c r="A15" s="34" t="s">
        <v>191</v>
      </c>
      <c r="B15" s="35" t="s">
        <v>192</v>
      </c>
      <c r="C15" s="36" t="s">
        <v>178</v>
      </c>
      <c r="D15" s="245"/>
      <c r="E15" s="245"/>
      <c r="F15" s="245"/>
      <c r="G15" s="245"/>
      <c r="H15" s="245"/>
      <c r="I15" s="245"/>
      <c r="J15" s="245"/>
      <c r="K15" s="245"/>
      <c r="L15" s="245"/>
      <c r="M15" s="245"/>
      <c r="N15" s="245"/>
      <c r="O15" s="245"/>
      <c r="P15" s="245"/>
      <c r="Q15" s="245"/>
      <c r="R15" s="245"/>
      <c r="S15" s="245"/>
      <c r="T15" s="245"/>
      <c r="U15" s="245"/>
      <c r="V15" s="245"/>
      <c r="W15" s="246"/>
      <c r="X15" s="246"/>
      <c r="Y15" s="246"/>
    </row>
    <row r="16" spans="1:26" ht="56.25">
      <c r="A16" s="23" t="s">
        <v>193</v>
      </c>
      <c r="B16" s="24" t="s">
        <v>194</v>
      </c>
      <c r="C16" s="25" t="s">
        <v>178</v>
      </c>
      <c r="D16" s="25" t="s">
        <v>197</v>
      </c>
      <c r="E16" s="25" t="s">
        <v>197</v>
      </c>
      <c r="F16" s="25" t="s">
        <v>197</v>
      </c>
      <c r="G16" s="25" t="s">
        <v>197</v>
      </c>
      <c r="H16" s="25" t="s">
        <v>197</v>
      </c>
      <c r="I16" s="25" t="s">
        <v>197</v>
      </c>
      <c r="J16" s="25" t="s">
        <v>197</v>
      </c>
      <c r="K16" s="25" t="s">
        <v>197</v>
      </c>
      <c r="L16" s="25" t="s">
        <v>197</v>
      </c>
      <c r="M16" s="25" t="s">
        <v>197</v>
      </c>
      <c r="N16" s="25" t="s">
        <v>197</v>
      </c>
      <c r="O16" s="25" t="s">
        <v>197</v>
      </c>
      <c r="P16" s="25" t="s">
        <v>197</v>
      </c>
      <c r="Q16" s="25" t="s">
        <v>197</v>
      </c>
      <c r="R16" s="25" t="s">
        <v>197</v>
      </c>
      <c r="S16" s="25" t="s">
        <v>197</v>
      </c>
      <c r="T16" s="25" t="s">
        <v>197</v>
      </c>
      <c r="U16" s="25" t="s">
        <v>197</v>
      </c>
      <c r="V16" s="25" t="s">
        <v>197</v>
      </c>
      <c r="W16" s="25" t="s">
        <v>197</v>
      </c>
      <c r="X16" s="25" t="s">
        <v>197</v>
      </c>
      <c r="Y16" s="25" t="s">
        <v>197</v>
      </c>
    </row>
    <row r="17" spans="1:25" ht="93.75">
      <c r="A17" s="37" t="s">
        <v>195</v>
      </c>
      <c r="B17" s="38" t="s">
        <v>196</v>
      </c>
      <c r="C17" s="39" t="s">
        <v>178</v>
      </c>
      <c r="D17" s="39" t="s">
        <v>197</v>
      </c>
      <c r="E17" s="39" t="s">
        <v>197</v>
      </c>
      <c r="F17" s="39" t="s">
        <v>197</v>
      </c>
      <c r="G17" s="39" t="s">
        <v>197</v>
      </c>
      <c r="H17" s="39" t="s">
        <v>197</v>
      </c>
      <c r="I17" s="39" t="s">
        <v>197</v>
      </c>
      <c r="J17" s="39" t="s">
        <v>197</v>
      </c>
      <c r="K17" s="39" t="s">
        <v>197</v>
      </c>
      <c r="L17" s="39" t="s">
        <v>197</v>
      </c>
      <c r="M17" s="39" t="s">
        <v>197</v>
      </c>
      <c r="N17" s="39" t="s">
        <v>197</v>
      </c>
      <c r="O17" s="39" t="s">
        <v>197</v>
      </c>
      <c r="P17" s="39" t="s">
        <v>197</v>
      </c>
      <c r="Q17" s="39" t="s">
        <v>197</v>
      </c>
      <c r="R17" s="39" t="s">
        <v>197</v>
      </c>
      <c r="S17" s="39" t="s">
        <v>197</v>
      </c>
      <c r="T17" s="39" t="s">
        <v>197</v>
      </c>
      <c r="U17" s="39" t="s">
        <v>197</v>
      </c>
      <c r="V17" s="39" t="s">
        <v>197</v>
      </c>
      <c r="W17" s="39" t="s">
        <v>197</v>
      </c>
      <c r="X17" s="39" t="s">
        <v>197</v>
      </c>
      <c r="Y17" s="39" t="s">
        <v>197</v>
      </c>
    </row>
    <row r="18" spans="1:25" ht="112.5">
      <c r="A18" s="31" t="s">
        <v>198</v>
      </c>
      <c r="B18" s="32" t="s">
        <v>199</v>
      </c>
      <c r="C18" s="33" t="s">
        <v>178</v>
      </c>
      <c r="D18" s="33" t="s">
        <v>197</v>
      </c>
      <c r="E18" s="33" t="s">
        <v>197</v>
      </c>
      <c r="F18" s="33" t="s">
        <v>197</v>
      </c>
      <c r="G18" s="33" t="s">
        <v>197</v>
      </c>
      <c r="H18" s="33" t="s">
        <v>197</v>
      </c>
      <c r="I18" s="33" t="s">
        <v>197</v>
      </c>
      <c r="J18" s="33" t="s">
        <v>197</v>
      </c>
      <c r="K18" s="33" t="s">
        <v>197</v>
      </c>
      <c r="L18" s="33" t="s">
        <v>197</v>
      </c>
      <c r="M18" s="33" t="s">
        <v>197</v>
      </c>
      <c r="N18" s="33" t="s">
        <v>197</v>
      </c>
      <c r="O18" s="33" t="s">
        <v>197</v>
      </c>
      <c r="P18" s="33" t="s">
        <v>197</v>
      </c>
      <c r="Q18" s="33" t="s">
        <v>197</v>
      </c>
      <c r="R18" s="33" t="s">
        <v>197</v>
      </c>
      <c r="S18" s="33" t="s">
        <v>197</v>
      </c>
      <c r="T18" s="33" t="s">
        <v>197</v>
      </c>
      <c r="U18" s="33" t="s">
        <v>197</v>
      </c>
      <c r="V18" s="33" t="s">
        <v>197</v>
      </c>
      <c r="W18" s="33" t="s">
        <v>197</v>
      </c>
      <c r="X18" s="33" t="s">
        <v>197</v>
      </c>
      <c r="Y18" s="33" t="s">
        <v>197</v>
      </c>
    </row>
    <row r="19" spans="1:25" ht="112.5">
      <c r="A19" s="31" t="s">
        <v>200</v>
      </c>
      <c r="B19" s="32" t="s">
        <v>201</v>
      </c>
      <c r="C19" s="33" t="s">
        <v>178</v>
      </c>
      <c r="D19" s="33" t="s">
        <v>197</v>
      </c>
      <c r="E19" s="33" t="s">
        <v>197</v>
      </c>
      <c r="F19" s="33" t="s">
        <v>197</v>
      </c>
      <c r="G19" s="33" t="s">
        <v>197</v>
      </c>
      <c r="H19" s="33" t="s">
        <v>197</v>
      </c>
      <c r="I19" s="33" t="s">
        <v>197</v>
      </c>
      <c r="J19" s="33" t="s">
        <v>197</v>
      </c>
      <c r="K19" s="33" t="s">
        <v>197</v>
      </c>
      <c r="L19" s="33" t="s">
        <v>197</v>
      </c>
      <c r="M19" s="33" t="s">
        <v>197</v>
      </c>
      <c r="N19" s="33" t="s">
        <v>197</v>
      </c>
      <c r="O19" s="33" t="s">
        <v>197</v>
      </c>
      <c r="P19" s="33" t="s">
        <v>197</v>
      </c>
      <c r="Q19" s="33" t="s">
        <v>197</v>
      </c>
      <c r="R19" s="33" t="s">
        <v>197</v>
      </c>
      <c r="S19" s="33" t="s">
        <v>197</v>
      </c>
      <c r="T19" s="33" t="s">
        <v>197</v>
      </c>
      <c r="U19" s="33" t="s">
        <v>197</v>
      </c>
      <c r="V19" s="33" t="s">
        <v>197</v>
      </c>
      <c r="W19" s="33" t="s">
        <v>197</v>
      </c>
      <c r="X19" s="33" t="s">
        <v>197</v>
      </c>
      <c r="Y19" s="33" t="s">
        <v>197</v>
      </c>
    </row>
    <row r="20" spans="1:25" ht="112.5">
      <c r="A20" s="31" t="s">
        <v>202</v>
      </c>
      <c r="B20" s="32" t="s">
        <v>203</v>
      </c>
      <c r="C20" s="33" t="s">
        <v>178</v>
      </c>
      <c r="D20" s="33" t="s">
        <v>197</v>
      </c>
      <c r="E20" s="33" t="s">
        <v>197</v>
      </c>
      <c r="F20" s="33" t="s">
        <v>197</v>
      </c>
      <c r="G20" s="33" t="s">
        <v>197</v>
      </c>
      <c r="H20" s="33" t="s">
        <v>197</v>
      </c>
      <c r="I20" s="33" t="s">
        <v>197</v>
      </c>
      <c r="J20" s="33" t="s">
        <v>197</v>
      </c>
      <c r="K20" s="33" t="s">
        <v>197</v>
      </c>
      <c r="L20" s="33" t="s">
        <v>197</v>
      </c>
      <c r="M20" s="33" t="s">
        <v>197</v>
      </c>
      <c r="N20" s="33" t="s">
        <v>197</v>
      </c>
      <c r="O20" s="33" t="s">
        <v>197</v>
      </c>
      <c r="P20" s="33" t="s">
        <v>197</v>
      </c>
      <c r="Q20" s="33" t="s">
        <v>197</v>
      </c>
      <c r="R20" s="33" t="s">
        <v>197</v>
      </c>
      <c r="S20" s="33" t="s">
        <v>197</v>
      </c>
      <c r="T20" s="33" t="s">
        <v>197</v>
      </c>
      <c r="U20" s="33" t="s">
        <v>197</v>
      </c>
      <c r="V20" s="33" t="s">
        <v>197</v>
      </c>
      <c r="W20" s="33" t="s">
        <v>197</v>
      </c>
      <c r="X20" s="33" t="s">
        <v>197</v>
      </c>
      <c r="Y20" s="33" t="s">
        <v>197</v>
      </c>
    </row>
    <row r="21" spans="1:25" ht="75">
      <c r="A21" s="37" t="s">
        <v>206</v>
      </c>
      <c r="B21" s="38" t="s">
        <v>207</v>
      </c>
      <c r="C21" s="39" t="s">
        <v>178</v>
      </c>
      <c r="D21" s="39" t="s">
        <v>197</v>
      </c>
      <c r="E21" s="39" t="s">
        <v>197</v>
      </c>
      <c r="F21" s="39" t="s">
        <v>197</v>
      </c>
      <c r="G21" s="39" t="s">
        <v>197</v>
      </c>
      <c r="H21" s="39" t="s">
        <v>197</v>
      </c>
      <c r="I21" s="39" t="s">
        <v>197</v>
      </c>
      <c r="J21" s="39" t="s">
        <v>197</v>
      </c>
      <c r="K21" s="39" t="s">
        <v>197</v>
      </c>
      <c r="L21" s="39" t="s">
        <v>197</v>
      </c>
      <c r="M21" s="39" t="s">
        <v>197</v>
      </c>
      <c r="N21" s="39" t="s">
        <v>197</v>
      </c>
      <c r="O21" s="39" t="s">
        <v>197</v>
      </c>
      <c r="P21" s="39" t="s">
        <v>197</v>
      </c>
      <c r="Q21" s="39" t="s">
        <v>197</v>
      </c>
      <c r="R21" s="39" t="s">
        <v>197</v>
      </c>
      <c r="S21" s="39" t="s">
        <v>197</v>
      </c>
      <c r="T21" s="39" t="s">
        <v>197</v>
      </c>
      <c r="U21" s="39" t="s">
        <v>197</v>
      </c>
      <c r="V21" s="39" t="s">
        <v>197</v>
      </c>
      <c r="W21" s="39" t="s">
        <v>197</v>
      </c>
      <c r="X21" s="39" t="s">
        <v>197</v>
      </c>
      <c r="Y21" s="39" t="s">
        <v>197</v>
      </c>
    </row>
    <row r="22" spans="1:25" ht="131.25">
      <c r="A22" s="31" t="s">
        <v>208</v>
      </c>
      <c r="B22" s="32" t="s">
        <v>209</v>
      </c>
      <c r="C22" s="33" t="s">
        <v>178</v>
      </c>
      <c r="D22" s="33" t="s">
        <v>197</v>
      </c>
      <c r="E22" s="33" t="s">
        <v>197</v>
      </c>
      <c r="F22" s="33" t="s">
        <v>197</v>
      </c>
      <c r="G22" s="33" t="s">
        <v>197</v>
      </c>
      <c r="H22" s="33" t="s">
        <v>197</v>
      </c>
      <c r="I22" s="33" t="s">
        <v>197</v>
      </c>
      <c r="J22" s="33" t="s">
        <v>197</v>
      </c>
      <c r="K22" s="33" t="s">
        <v>197</v>
      </c>
      <c r="L22" s="33" t="s">
        <v>197</v>
      </c>
      <c r="M22" s="33" t="s">
        <v>197</v>
      </c>
      <c r="N22" s="33" t="s">
        <v>197</v>
      </c>
      <c r="O22" s="33" t="s">
        <v>197</v>
      </c>
      <c r="P22" s="33" t="s">
        <v>197</v>
      </c>
      <c r="Q22" s="33" t="s">
        <v>197</v>
      </c>
      <c r="R22" s="33" t="s">
        <v>197</v>
      </c>
      <c r="S22" s="33" t="s">
        <v>197</v>
      </c>
      <c r="T22" s="33" t="s">
        <v>197</v>
      </c>
      <c r="U22" s="33" t="s">
        <v>197</v>
      </c>
      <c r="V22" s="33" t="s">
        <v>197</v>
      </c>
      <c r="W22" s="33" t="s">
        <v>197</v>
      </c>
      <c r="X22" s="33" t="s">
        <v>197</v>
      </c>
      <c r="Y22" s="33" t="s">
        <v>197</v>
      </c>
    </row>
    <row r="23" spans="1:25" ht="93.75">
      <c r="A23" s="31" t="s">
        <v>210</v>
      </c>
      <c r="B23" s="32" t="s">
        <v>211</v>
      </c>
      <c r="C23" s="33" t="s">
        <v>178</v>
      </c>
      <c r="D23" s="33" t="s">
        <v>197</v>
      </c>
      <c r="E23" s="33" t="s">
        <v>197</v>
      </c>
      <c r="F23" s="33" t="s">
        <v>197</v>
      </c>
      <c r="G23" s="33" t="s">
        <v>197</v>
      </c>
      <c r="H23" s="33" t="s">
        <v>197</v>
      </c>
      <c r="I23" s="33" t="s">
        <v>197</v>
      </c>
      <c r="J23" s="33" t="s">
        <v>197</v>
      </c>
      <c r="K23" s="33" t="s">
        <v>197</v>
      </c>
      <c r="L23" s="33" t="s">
        <v>197</v>
      </c>
      <c r="M23" s="33" t="s">
        <v>197</v>
      </c>
      <c r="N23" s="33" t="s">
        <v>197</v>
      </c>
      <c r="O23" s="33" t="s">
        <v>197</v>
      </c>
      <c r="P23" s="33" t="s">
        <v>197</v>
      </c>
      <c r="Q23" s="33" t="s">
        <v>197</v>
      </c>
      <c r="R23" s="33" t="s">
        <v>197</v>
      </c>
      <c r="S23" s="33" t="s">
        <v>197</v>
      </c>
      <c r="T23" s="33" t="s">
        <v>197</v>
      </c>
      <c r="U23" s="33" t="s">
        <v>197</v>
      </c>
      <c r="V23" s="33" t="s">
        <v>197</v>
      </c>
      <c r="W23" s="33" t="s">
        <v>197</v>
      </c>
      <c r="X23" s="33" t="s">
        <v>197</v>
      </c>
      <c r="Y23" s="33" t="s">
        <v>197</v>
      </c>
    </row>
    <row r="24" spans="1:25" ht="75">
      <c r="A24" s="37" t="s">
        <v>212</v>
      </c>
      <c r="B24" s="38" t="s">
        <v>213</v>
      </c>
      <c r="C24" s="39" t="s">
        <v>178</v>
      </c>
      <c r="D24" s="39" t="s">
        <v>197</v>
      </c>
      <c r="E24" s="39" t="s">
        <v>197</v>
      </c>
      <c r="F24" s="39" t="s">
        <v>197</v>
      </c>
      <c r="G24" s="39" t="s">
        <v>197</v>
      </c>
      <c r="H24" s="39" t="s">
        <v>197</v>
      </c>
      <c r="I24" s="39" t="s">
        <v>197</v>
      </c>
      <c r="J24" s="39" t="s">
        <v>197</v>
      </c>
      <c r="K24" s="39" t="s">
        <v>197</v>
      </c>
      <c r="L24" s="39" t="s">
        <v>197</v>
      </c>
      <c r="M24" s="39" t="s">
        <v>197</v>
      </c>
      <c r="N24" s="39" t="s">
        <v>197</v>
      </c>
      <c r="O24" s="39" t="s">
        <v>197</v>
      </c>
      <c r="P24" s="39" t="s">
        <v>197</v>
      </c>
      <c r="Q24" s="39" t="s">
        <v>197</v>
      </c>
      <c r="R24" s="39" t="s">
        <v>197</v>
      </c>
      <c r="S24" s="39" t="s">
        <v>197</v>
      </c>
      <c r="T24" s="39" t="s">
        <v>197</v>
      </c>
      <c r="U24" s="39" t="s">
        <v>197</v>
      </c>
      <c r="V24" s="39" t="s">
        <v>197</v>
      </c>
      <c r="W24" s="39" t="s">
        <v>197</v>
      </c>
      <c r="X24" s="39" t="s">
        <v>197</v>
      </c>
      <c r="Y24" s="39" t="s">
        <v>197</v>
      </c>
    </row>
    <row r="25" spans="1:25" ht="56.25">
      <c r="A25" s="31" t="s">
        <v>214</v>
      </c>
      <c r="B25" s="32" t="s">
        <v>215</v>
      </c>
      <c r="C25" s="33" t="s">
        <v>178</v>
      </c>
      <c r="D25" s="33" t="s">
        <v>197</v>
      </c>
      <c r="E25" s="33" t="s">
        <v>197</v>
      </c>
      <c r="F25" s="33" t="s">
        <v>197</v>
      </c>
      <c r="G25" s="33" t="s">
        <v>197</v>
      </c>
      <c r="H25" s="33" t="s">
        <v>197</v>
      </c>
      <c r="I25" s="33" t="s">
        <v>197</v>
      </c>
      <c r="J25" s="33" t="s">
        <v>197</v>
      </c>
      <c r="K25" s="33" t="s">
        <v>197</v>
      </c>
      <c r="L25" s="33" t="s">
        <v>197</v>
      </c>
      <c r="M25" s="33" t="s">
        <v>197</v>
      </c>
      <c r="N25" s="33" t="s">
        <v>197</v>
      </c>
      <c r="O25" s="33" t="s">
        <v>197</v>
      </c>
      <c r="P25" s="33" t="s">
        <v>197</v>
      </c>
      <c r="Q25" s="33" t="s">
        <v>197</v>
      </c>
      <c r="R25" s="33" t="s">
        <v>197</v>
      </c>
      <c r="S25" s="33" t="s">
        <v>197</v>
      </c>
      <c r="T25" s="33" t="s">
        <v>197</v>
      </c>
      <c r="U25" s="33" t="s">
        <v>197</v>
      </c>
      <c r="V25" s="33" t="s">
        <v>197</v>
      </c>
      <c r="W25" s="33" t="s">
        <v>197</v>
      </c>
      <c r="X25" s="33" t="s">
        <v>197</v>
      </c>
      <c r="Y25" s="33" t="s">
        <v>197</v>
      </c>
    </row>
    <row r="26" spans="1:25" ht="187.5">
      <c r="A26" s="31" t="s">
        <v>214</v>
      </c>
      <c r="B26" s="32" t="s">
        <v>216</v>
      </c>
      <c r="C26" s="33" t="s">
        <v>178</v>
      </c>
      <c r="D26" s="33" t="s">
        <v>197</v>
      </c>
      <c r="E26" s="33" t="s">
        <v>197</v>
      </c>
      <c r="F26" s="33" t="s">
        <v>197</v>
      </c>
      <c r="G26" s="33" t="s">
        <v>197</v>
      </c>
      <c r="H26" s="33" t="s">
        <v>197</v>
      </c>
      <c r="I26" s="33" t="s">
        <v>197</v>
      </c>
      <c r="J26" s="33" t="s">
        <v>197</v>
      </c>
      <c r="K26" s="33" t="s">
        <v>197</v>
      </c>
      <c r="L26" s="33" t="s">
        <v>197</v>
      </c>
      <c r="M26" s="33" t="s">
        <v>197</v>
      </c>
      <c r="N26" s="33" t="s">
        <v>197</v>
      </c>
      <c r="O26" s="33" t="s">
        <v>197</v>
      </c>
      <c r="P26" s="33" t="s">
        <v>197</v>
      </c>
      <c r="Q26" s="33" t="s">
        <v>197</v>
      </c>
      <c r="R26" s="33" t="s">
        <v>197</v>
      </c>
      <c r="S26" s="33" t="s">
        <v>197</v>
      </c>
      <c r="T26" s="33" t="s">
        <v>197</v>
      </c>
      <c r="U26" s="33" t="s">
        <v>197</v>
      </c>
      <c r="V26" s="33" t="s">
        <v>197</v>
      </c>
      <c r="W26" s="33" t="s">
        <v>197</v>
      </c>
      <c r="X26" s="33" t="s">
        <v>197</v>
      </c>
      <c r="Y26" s="33" t="s">
        <v>197</v>
      </c>
    </row>
    <row r="27" spans="1:25" ht="168.75">
      <c r="A27" s="31" t="s">
        <v>214</v>
      </c>
      <c r="B27" s="32" t="s">
        <v>217</v>
      </c>
      <c r="C27" s="33" t="s">
        <v>178</v>
      </c>
      <c r="D27" s="33" t="s">
        <v>197</v>
      </c>
      <c r="E27" s="33" t="s">
        <v>197</v>
      </c>
      <c r="F27" s="33" t="s">
        <v>197</v>
      </c>
      <c r="G27" s="33" t="s">
        <v>197</v>
      </c>
      <c r="H27" s="33" t="s">
        <v>197</v>
      </c>
      <c r="I27" s="33" t="s">
        <v>197</v>
      </c>
      <c r="J27" s="33" t="s">
        <v>197</v>
      </c>
      <c r="K27" s="33" t="s">
        <v>197</v>
      </c>
      <c r="L27" s="33" t="s">
        <v>197</v>
      </c>
      <c r="M27" s="33" t="s">
        <v>197</v>
      </c>
      <c r="N27" s="33" t="s">
        <v>197</v>
      </c>
      <c r="O27" s="33" t="s">
        <v>197</v>
      </c>
      <c r="P27" s="33" t="s">
        <v>197</v>
      </c>
      <c r="Q27" s="33" t="s">
        <v>197</v>
      </c>
      <c r="R27" s="33" t="s">
        <v>197</v>
      </c>
      <c r="S27" s="33" t="s">
        <v>197</v>
      </c>
      <c r="T27" s="33" t="s">
        <v>197</v>
      </c>
      <c r="U27" s="33" t="s">
        <v>197</v>
      </c>
      <c r="V27" s="33" t="s">
        <v>197</v>
      </c>
      <c r="W27" s="33" t="s">
        <v>197</v>
      </c>
      <c r="X27" s="33" t="s">
        <v>197</v>
      </c>
      <c r="Y27" s="33" t="s">
        <v>197</v>
      </c>
    </row>
    <row r="28" spans="1:25" ht="168.75">
      <c r="A28" s="31" t="s">
        <v>214</v>
      </c>
      <c r="B28" s="32" t="s">
        <v>218</v>
      </c>
      <c r="C28" s="33" t="s">
        <v>178</v>
      </c>
      <c r="D28" s="33" t="s">
        <v>197</v>
      </c>
      <c r="E28" s="33" t="s">
        <v>197</v>
      </c>
      <c r="F28" s="33" t="s">
        <v>197</v>
      </c>
      <c r="G28" s="33" t="s">
        <v>197</v>
      </c>
      <c r="H28" s="33" t="s">
        <v>197</v>
      </c>
      <c r="I28" s="33" t="s">
        <v>197</v>
      </c>
      <c r="J28" s="33" t="s">
        <v>197</v>
      </c>
      <c r="K28" s="33" t="s">
        <v>197</v>
      </c>
      <c r="L28" s="33" t="s">
        <v>197</v>
      </c>
      <c r="M28" s="33" t="s">
        <v>197</v>
      </c>
      <c r="N28" s="33" t="s">
        <v>197</v>
      </c>
      <c r="O28" s="33" t="s">
        <v>197</v>
      </c>
      <c r="P28" s="33" t="s">
        <v>197</v>
      </c>
      <c r="Q28" s="33" t="s">
        <v>197</v>
      </c>
      <c r="R28" s="33" t="s">
        <v>197</v>
      </c>
      <c r="S28" s="33" t="s">
        <v>197</v>
      </c>
      <c r="T28" s="33" t="s">
        <v>197</v>
      </c>
      <c r="U28" s="33" t="s">
        <v>197</v>
      </c>
      <c r="V28" s="33" t="s">
        <v>197</v>
      </c>
      <c r="W28" s="33" t="s">
        <v>197</v>
      </c>
      <c r="X28" s="33" t="s">
        <v>197</v>
      </c>
      <c r="Y28" s="33" t="s">
        <v>197</v>
      </c>
    </row>
    <row r="29" spans="1:25" ht="56.25">
      <c r="A29" s="31" t="s">
        <v>219</v>
      </c>
      <c r="B29" s="32" t="s">
        <v>215</v>
      </c>
      <c r="C29" s="33" t="s">
        <v>178</v>
      </c>
      <c r="D29" s="33" t="s">
        <v>197</v>
      </c>
      <c r="E29" s="33" t="s">
        <v>197</v>
      </c>
      <c r="F29" s="33" t="s">
        <v>197</v>
      </c>
      <c r="G29" s="33" t="s">
        <v>197</v>
      </c>
      <c r="H29" s="33" t="s">
        <v>197</v>
      </c>
      <c r="I29" s="33" t="s">
        <v>197</v>
      </c>
      <c r="J29" s="33" t="s">
        <v>197</v>
      </c>
      <c r="K29" s="33" t="s">
        <v>197</v>
      </c>
      <c r="L29" s="33" t="s">
        <v>197</v>
      </c>
      <c r="M29" s="33" t="s">
        <v>197</v>
      </c>
      <c r="N29" s="33" t="s">
        <v>197</v>
      </c>
      <c r="O29" s="33" t="s">
        <v>197</v>
      </c>
      <c r="P29" s="33" t="s">
        <v>197</v>
      </c>
      <c r="Q29" s="33" t="s">
        <v>197</v>
      </c>
      <c r="R29" s="33" t="s">
        <v>197</v>
      </c>
      <c r="S29" s="33" t="s">
        <v>197</v>
      </c>
      <c r="T29" s="33" t="s">
        <v>197</v>
      </c>
      <c r="U29" s="33" t="s">
        <v>197</v>
      </c>
      <c r="V29" s="33" t="s">
        <v>197</v>
      </c>
      <c r="W29" s="33" t="s">
        <v>197</v>
      </c>
      <c r="X29" s="33" t="s">
        <v>197</v>
      </c>
      <c r="Y29" s="33" t="s">
        <v>197</v>
      </c>
    </row>
    <row r="30" spans="1:25" ht="187.5">
      <c r="A30" s="31" t="s">
        <v>219</v>
      </c>
      <c r="B30" s="32" t="s">
        <v>216</v>
      </c>
      <c r="C30" s="33" t="s">
        <v>178</v>
      </c>
      <c r="D30" s="33" t="s">
        <v>197</v>
      </c>
      <c r="E30" s="33" t="s">
        <v>197</v>
      </c>
      <c r="F30" s="33" t="s">
        <v>197</v>
      </c>
      <c r="G30" s="33" t="s">
        <v>197</v>
      </c>
      <c r="H30" s="33" t="s">
        <v>197</v>
      </c>
      <c r="I30" s="33" t="s">
        <v>197</v>
      </c>
      <c r="J30" s="33" t="s">
        <v>197</v>
      </c>
      <c r="K30" s="33" t="s">
        <v>197</v>
      </c>
      <c r="L30" s="33" t="s">
        <v>197</v>
      </c>
      <c r="M30" s="33" t="s">
        <v>197</v>
      </c>
      <c r="N30" s="33" t="s">
        <v>197</v>
      </c>
      <c r="O30" s="33" t="s">
        <v>197</v>
      </c>
      <c r="P30" s="33" t="s">
        <v>197</v>
      </c>
      <c r="Q30" s="33" t="s">
        <v>197</v>
      </c>
      <c r="R30" s="33" t="s">
        <v>197</v>
      </c>
      <c r="S30" s="33" t="s">
        <v>197</v>
      </c>
      <c r="T30" s="33" t="s">
        <v>197</v>
      </c>
      <c r="U30" s="33" t="s">
        <v>197</v>
      </c>
      <c r="V30" s="33" t="s">
        <v>197</v>
      </c>
      <c r="W30" s="33" t="s">
        <v>197</v>
      </c>
      <c r="X30" s="33" t="s">
        <v>197</v>
      </c>
      <c r="Y30" s="33" t="s">
        <v>197</v>
      </c>
    </row>
    <row r="31" spans="1:25" ht="168.75">
      <c r="A31" s="31" t="s">
        <v>219</v>
      </c>
      <c r="B31" s="32" t="s">
        <v>217</v>
      </c>
      <c r="C31" s="33" t="s">
        <v>178</v>
      </c>
      <c r="D31" s="33" t="s">
        <v>197</v>
      </c>
      <c r="E31" s="33" t="s">
        <v>197</v>
      </c>
      <c r="F31" s="33" t="s">
        <v>197</v>
      </c>
      <c r="G31" s="33" t="s">
        <v>197</v>
      </c>
      <c r="H31" s="33" t="s">
        <v>197</v>
      </c>
      <c r="I31" s="33" t="s">
        <v>197</v>
      </c>
      <c r="J31" s="33" t="s">
        <v>197</v>
      </c>
      <c r="K31" s="33" t="s">
        <v>197</v>
      </c>
      <c r="L31" s="33" t="s">
        <v>197</v>
      </c>
      <c r="M31" s="33" t="s">
        <v>197</v>
      </c>
      <c r="N31" s="33" t="s">
        <v>197</v>
      </c>
      <c r="O31" s="33" t="s">
        <v>197</v>
      </c>
      <c r="P31" s="33" t="s">
        <v>197</v>
      </c>
      <c r="Q31" s="33" t="s">
        <v>197</v>
      </c>
      <c r="R31" s="33" t="s">
        <v>197</v>
      </c>
      <c r="S31" s="33" t="s">
        <v>197</v>
      </c>
      <c r="T31" s="33" t="s">
        <v>197</v>
      </c>
      <c r="U31" s="33" t="s">
        <v>197</v>
      </c>
      <c r="V31" s="33" t="s">
        <v>197</v>
      </c>
      <c r="W31" s="33" t="s">
        <v>197</v>
      </c>
      <c r="X31" s="33" t="s">
        <v>197</v>
      </c>
      <c r="Y31" s="33" t="s">
        <v>197</v>
      </c>
    </row>
    <row r="32" spans="1:25" ht="168.75">
      <c r="A32" s="31" t="s">
        <v>219</v>
      </c>
      <c r="B32" s="32" t="s">
        <v>220</v>
      </c>
      <c r="C32" s="33" t="s">
        <v>178</v>
      </c>
      <c r="D32" s="33" t="s">
        <v>197</v>
      </c>
      <c r="E32" s="33" t="s">
        <v>197</v>
      </c>
      <c r="F32" s="33" t="s">
        <v>197</v>
      </c>
      <c r="G32" s="33" t="s">
        <v>197</v>
      </c>
      <c r="H32" s="33" t="s">
        <v>197</v>
      </c>
      <c r="I32" s="33" t="s">
        <v>197</v>
      </c>
      <c r="J32" s="33" t="s">
        <v>197</v>
      </c>
      <c r="K32" s="33" t="s">
        <v>197</v>
      </c>
      <c r="L32" s="33" t="s">
        <v>197</v>
      </c>
      <c r="M32" s="33" t="s">
        <v>197</v>
      </c>
      <c r="N32" s="33" t="s">
        <v>197</v>
      </c>
      <c r="O32" s="33" t="s">
        <v>197</v>
      </c>
      <c r="P32" s="33" t="s">
        <v>197</v>
      </c>
      <c r="Q32" s="33" t="s">
        <v>197</v>
      </c>
      <c r="R32" s="33" t="s">
        <v>197</v>
      </c>
      <c r="S32" s="33" t="s">
        <v>197</v>
      </c>
      <c r="T32" s="33" t="s">
        <v>197</v>
      </c>
      <c r="U32" s="33" t="s">
        <v>197</v>
      </c>
      <c r="V32" s="33" t="s">
        <v>197</v>
      </c>
      <c r="W32" s="33" t="s">
        <v>197</v>
      </c>
      <c r="X32" s="33" t="s">
        <v>197</v>
      </c>
      <c r="Y32" s="33" t="s">
        <v>197</v>
      </c>
    </row>
    <row r="33" spans="1:64" ht="168.75">
      <c r="A33" s="37" t="s">
        <v>221</v>
      </c>
      <c r="B33" s="38" t="s">
        <v>222</v>
      </c>
      <c r="C33" s="39" t="s">
        <v>178</v>
      </c>
      <c r="D33" s="39" t="s">
        <v>197</v>
      </c>
      <c r="E33" s="39" t="s">
        <v>197</v>
      </c>
      <c r="F33" s="39" t="s">
        <v>197</v>
      </c>
      <c r="G33" s="39" t="s">
        <v>197</v>
      </c>
      <c r="H33" s="39" t="s">
        <v>197</v>
      </c>
      <c r="I33" s="39" t="s">
        <v>197</v>
      </c>
      <c r="J33" s="39" t="s">
        <v>197</v>
      </c>
      <c r="K33" s="39" t="s">
        <v>197</v>
      </c>
      <c r="L33" s="39" t="s">
        <v>197</v>
      </c>
      <c r="M33" s="39" t="s">
        <v>197</v>
      </c>
      <c r="N33" s="39" t="s">
        <v>197</v>
      </c>
      <c r="O33" s="39" t="s">
        <v>197</v>
      </c>
      <c r="P33" s="39" t="s">
        <v>197</v>
      </c>
      <c r="Q33" s="39" t="s">
        <v>197</v>
      </c>
      <c r="R33" s="39" t="s">
        <v>197</v>
      </c>
      <c r="S33" s="39" t="s">
        <v>197</v>
      </c>
      <c r="T33" s="39" t="s">
        <v>197</v>
      </c>
      <c r="U33" s="39" t="s">
        <v>197</v>
      </c>
      <c r="V33" s="39" t="s">
        <v>197</v>
      </c>
      <c r="W33" s="39" t="s">
        <v>197</v>
      </c>
      <c r="X33" s="39" t="s">
        <v>197</v>
      </c>
      <c r="Y33" s="39" t="s">
        <v>197</v>
      </c>
    </row>
    <row r="34" spans="1:64" ht="150">
      <c r="A34" s="31" t="s">
        <v>223</v>
      </c>
      <c r="B34" s="32" t="s">
        <v>224</v>
      </c>
      <c r="C34" s="33" t="s">
        <v>178</v>
      </c>
      <c r="D34" s="33" t="s">
        <v>197</v>
      </c>
      <c r="E34" s="33" t="s">
        <v>197</v>
      </c>
      <c r="F34" s="33" t="s">
        <v>197</v>
      </c>
      <c r="G34" s="33" t="s">
        <v>197</v>
      </c>
      <c r="H34" s="33" t="s">
        <v>197</v>
      </c>
      <c r="I34" s="33" t="s">
        <v>197</v>
      </c>
      <c r="J34" s="33" t="s">
        <v>197</v>
      </c>
      <c r="K34" s="33" t="s">
        <v>197</v>
      </c>
      <c r="L34" s="33" t="s">
        <v>197</v>
      </c>
      <c r="M34" s="33" t="s">
        <v>197</v>
      </c>
      <c r="N34" s="33" t="s">
        <v>197</v>
      </c>
      <c r="O34" s="33" t="s">
        <v>197</v>
      </c>
      <c r="P34" s="33" t="s">
        <v>197</v>
      </c>
      <c r="Q34" s="33" t="s">
        <v>197</v>
      </c>
      <c r="R34" s="33" t="s">
        <v>197</v>
      </c>
      <c r="S34" s="33" t="s">
        <v>197</v>
      </c>
      <c r="T34" s="33" t="s">
        <v>197</v>
      </c>
      <c r="U34" s="33" t="s">
        <v>197</v>
      </c>
      <c r="V34" s="33" t="s">
        <v>197</v>
      </c>
      <c r="W34" s="33" t="s">
        <v>197</v>
      </c>
      <c r="X34" s="33" t="s">
        <v>197</v>
      </c>
      <c r="Y34" s="33" t="s">
        <v>197</v>
      </c>
    </row>
    <row r="35" spans="1:64" ht="75">
      <c r="A35" s="394" t="s">
        <v>223</v>
      </c>
      <c r="B35" s="235" t="s">
        <v>225</v>
      </c>
      <c r="C35" s="41" t="s">
        <v>226</v>
      </c>
      <c r="D35" s="393" t="s">
        <v>197</v>
      </c>
      <c r="E35" s="393" t="s">
        <v>197</v>
      </c>
      <c r="F35" s="393" t="s">
        <v>197</v>
      </c>
      <c r="G35" s="393" t="s">
        <v>197</v>
      </c>
      <c r="H35" s="393" t="s">
        <v>197</v>
      </c>
      <c r="I35" s="393" t="s">
        <v>197</v>
      </c>
      <c r="J35" s="393" t="s">
        <v>197</v>
      </c>
      <c r="K35" s="393" t="s">
        <v>197</v>
      </c>
      <c r="L35" s="393" t="s">
        <v>197</v>
      </c>
      <c r="M35" s="393" t="s">
        <v>197</v>
      </c>
      <c r="N35" s="393" t="s">
        <v>197</v>
      </c>
      <c r="O35" s="393" t="s">
        <v>197</v>
      </c>
      <c r="P35" s="393" t="s">
        <v>197</v>
      </c>
      <c r="Q35" s="393" t="s">
        <v>197</v>
      </c>
      <c r="R35" s="393" t="s">
        <v>197</v>
      </c>
      <c r="S35" s="393" t="s">
        <v>197</v>
      </c>
      <c r="T35" s="393" t="s">
        <v>197</v>
      </c>
      <c r="U35" s="393" t="s">
        <v>197</v>
      </c>
      <c r="V35" s="393" t="s">
        <v>197</v>
      </c>
      <c r="W35" s="393" t="s">
        <v>197</v>
      </c>
      <c r="X35" s="393" t="s">
        <v>197</v>
      </c>
      <c r="Y35" s="393" t="s">
        <v>197</v>
      </c>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row>
    <row r="36" spans="1:64" ht="37.5">
      <c r="A36" s="394" t="s">
        <v>223</v>
      </c>
      <c r="B36" s="235" t="s">
        <v>227</v>
      </c>
      <c r="C36" s="41" t="s">
        <v>228</v>
      </c>
      <c r="D36" s="393" t="s">
        <v>197</v>
      </c>
      <c r="E36" s="393" t="s">
        <v>197</v>
      </c>
      <c r="F36" s="393" t="s">
        <v>197</v>
      </c>
      <c r="G36" s="393" t="s">
        <v>197</v>
      </c>
      <c r="H36" s="393" t="s">
        <v>197</v>
      </c>
      <c r="I36" s="393" t="s">
        <v>197</v>
      </c>
      <c r="J36" s="393" t="s">
        <v>197</v>
      </c>
      <c r="K36" s="393" t="s">
        <v>197</v>
      </c>
      <c r="L36" s="393" t="s">
        <v>197</v>
      </c>
      <c r="M36" s="393" t="s">
        <v>197</v>
      </c>
      <c r="N36" s="393" t="s">
        <v>197</v>
      </c>
      <c r="O36" s="393" t="s">
        <v>197</v>
      </c>
      <c r="P36" s="393" t="s">
        <v>197</v>
      </c>
      <c r="Q36" s="393" t="s">
        <v>197</v>
      </c>
      <c r="R36" s="393" t="s">
        <v>197</v>
      </c>
      <c r="S36" s="393" t="s">
        <v>197</v>
      </c>
      <c r="T36" s="393" t="s">
        <v>197</v>
      </c>
      <c r="U36" s="393" t="s">
        <v>197</v>
      </c>
      <c r="V36" s="393" t="s">
        <v>197</v>
      </c>
      <c r="W36" s="393" t="s">
        <v>197</v>
      </c>
      <c r="X36" s="393" t="s">
        <v>197</v>
      </c>
      <c r="Y36" s="393" t="s">
        <v>197</v>
      </c>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row>
    <row r="37" spans="1:64" ht="150">
      <c r="A37" s="31" t="s">
        <v>229</v>
      </c>
      <c r="B37" s="32" t="s">
        <v>230</v>
      </c>
      <c r="C37" s="33" t="s">
        <v>178</v>
      </c>
      <c r="D37" s="33" t="s">
        <v>197</v>
      </c>
      <c r="E37" s="33" t="s">
        <v>197</v>
      </c>
      <c r="F37" s="33" t="s">
        <v>197</v>
      </c>
      <c r="G37" s="33" t="s">
        <v>197</v>
      </c>
      <c r="H37" s="33" t="s">
        <v>197</v>
      </c>
      <c r="I37" s="33" t="s">
        <v>197</v>
      </c>
      <c r="J37" s="33" t="s">
        <v>197</v>
      </c>
      <c r="K37" s="33" t="s">
        <v>197</v>
      </c>
      <c r="L37" s="33" t="s">
        <v>197</v>
      </c>
      <c r="M37" s="33" t="s">
        <v>197</v>
      </c>
      <c r="N37" s="33" t="s">
        <v>197</v>
      </c>
      <c r="O37" s="33" t="s">
        <v>197</v>
      </c>
      <c r="P37" s="33" t="s">
        <v>197</v>
      </c>
      <c r="Q37" s="33" t="s">
        <v>197</v>
      </c>
      <c r="R37" s="33" t="s">
        <v>197</v>
      </c>
      <c r="S37" s="33" t="s">
        <v>197</v>
      </c>
      <c r="T37" s="33" t="s">
        <v>197</v>
      </c>
      <c r="U37" s="33" t="s">
        <v>197</v>
      </c>
      <c r="V37" s="33" t="s">
        <v>197</v>
      </c>
      <c r="W37" s="33" t="s">
        <v>197</v>
      </c>
      <c r="X37" s="33" t="s">
        <v>197</v>
      </c>
      <c r="Y37" s="33" t="s">
        <v>197</v>
      </c>
    </row>
    <row r="38" spans="1:64" ht="78.75">
      <c r="A38" s="394" t="s">
        <v>229</v>
      </c>
      <c r="B38" s="42" t="s">
        <v>231</v>
      </c>
      <c r="C38" s="41" t="s">
        <v>232</v>
      </c>
      <c r="D38" s="393" t="s">
        <v>197</v>
      </c>
      <c r="E38" s="393" t="s">
        <v>197</v>
      </c>
      <c r="F38" s="393" t="s">
        <v>197</v>
      </c>
      <c r="G38" s="393" t="s">
        <v>197</v>
      </c>
      <c r="H38" s="393" t="s">
        <v>197</v>
      </c>
      <c r="I38" s="393" t="s">
        <v>197</v>
      </c>
      <c r="J38" s="393" t="s">
        <v>197</v>
      </c>
      <c r="K38" s="393" t="s">
        <v>197</v>
      </c>
      <c r="L38" s="393" t="s">
        <v>197</v>
      </c>
      <c r="M38" s="393" t="s">
        <v>197</v>
      </c>
      <c r="N38" s="393" t="s">
        <v>197</v>
      </c>
      <c r="O38" s="393" t="s">
        <v>197</v>
      </c>
      <c r="P38" s="393" t="s">
        <v>197</v>
      </c>
      <c r="Q38" s="393" t="s">
        <v>197</v>
      </c>
      <c r="R38" s="393" t="s">
        <v>197</v>
      </c>
      <c r="S38" s="393" t="s">
        <v>197</v>
      </c>
      <c r="T38" s="393" t="s">
        <v>197</v>
      </c>
      <c r="U38" s="393" t="s">
        <v>197</v>
      </c>
      <c r="V38" s="393" t="s">
        <v>197</v>
      </c>
      <c r="W38" s="393" t="s">
        <v>197</v>
      </c>
      <c r="X38" s="393" t="s">
        <v>197</v>
      </c>
      <c r="Y38" s="393" t="s">
        <v>197</v>
      </c>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row>
    <row r="39" spans="1:64" ht="63">
      <c r="A39" s="394" t="s">
        <v>229</v>
      </c>
      <c r="B39" s="42" t="s">
        <v>233</v>
      </c>
      <c r="C39" s="41" t="s">
        <v>234</v>
      </c>
      <c r="D39" s="393" t="s">
        <v>197</v>
      </c>
      <c r="E39" s="393" t="s">
        <v>197</v>
      </c>
      <c r="F39" s="393" t="s">
        <v>197</v>
      </c>
      <c r="G39" s="393" t="s">
        <v>197</v>
      </c>
      <c r="H39" s="393" t="s">
        <v>197</v>
      </c>
      <c r="I39" s="393" t="s">
        <v>197</v>
      </c>
      <c r="J39" s="393" t="s">
        <v>197</v>
      </c>
      <c r="K39" s="393" t="s">
        <v>197</v>
      </c>
      <c r="L39" s="393" t="s">
        <v>197</v>
      </c>
      <c r="M39" s="393" t="s">
        <v>197</v>
      </c>
      <c r="N39" s="393" t="s">
        <v>197</v>
      </c>
      <c r="O39" s="393" t="s">
        <v>197</v>
      </c>
      <c r="P39" s="393" t="s">
        <v>197</v>
      </c>
      <c r="Q39" s="393" t="s">
        <v>197</v>
      </c>
      <c r="R39" s="393" t="s">
        <v>197</v>
      </c>
      <c r="S39" s="393" t="s">
        <v>197</v>
      </c>
      <c r="T39" s="393" t="s">
        <v>197</v>
      </c>
      <c r="U39" s="393" t="s">
        <v>197</v>
      </c>
      <c r="V39" s="393" t="s">
        <v>197</v>
      </c>
      <c r="W39" s="393" t="s">
        <v>197</v>
      </c>
      <c r="X39" s="393" t="s">
        <v>197</v>
      </c>
      <c r="Y39" s="393" t="s">
        <v>197</v>
      </c>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row>
    <row r="40" spans="1:64" ht="75">
      <c r="A40" s="23" t="s">
        <v>235</v>
      </c>
      <c r="B40" s="24" t="s">
        <v>236</v>
      </c>
      <c r="C40" s="25" t="s">
        <v>178</v>
      </c>
      <c r="D40" s="25" t="s">
        <v>197</v>
      </c>
      <c r="E40" s="25" t="s">
        <v>197</v>
      </c>
      <c r="F40" s="25" t="s">
        <v>197</v>
      </c>
      <c r="G40" s="25" t="s">
        <v>197</v>
      </c>
      <c r="H40" s="25" t="s">
        <v>197</v>
      </c>
      <c r="I40" s="25" t="s">
        <v>197</v>
      </c>
      <c r="J40" s="25" t="s">
        <v>197</v>
      </c>
      <c r="K40" s="25" t="s">
        <v>197</v>
      </c>
      <c r="L40" s="25" t="s">
        <v>197</v>
      </c>
      <c r="M40" s="25" t="s">
        <v>197</v>
      </c>
      <c r="N40" s="25" t="s">
        <v>197</v>
      </c>
      <c r="O40" s="25" t="s">
        <v>197</v>
      </c>
      <c r="P40" s="25" t="s">
        <v>197</v>
      </c>
      <c r="Q40" s="25" t="s">
        <v>197</v>
      </c>
      <c r="R40" s="25" t="s">
        <v>197</v>
      </c>
      <c r="S40" s="25" t="s">
        <v>197</v>
      </c>
      <c r="T40" s="25" t="s">
        <v>197</v>
      </c>
      <c r="U40" s="25" t="s">
        <v>197</v>
      </c>
      <c r="V40" s="25" t="s">
        <v>197</v>
      </c>
      <c r="W40" s="25" t="s">
        <v>197</v>
      </c>
      <c r="X40" s="25" t="s">
        <v>197</v>
      </c>
      <c r="Y40" s="25" t="s">
        <v>197</v>
      </c>
    </row>
    <row r="41" spans="1:64" ht="131.25">
      <c r="A41" s="37" t="s">
        <v>237</v>
      </c>
      <c r="B41" s="38" t="s">
        <v>238</v>
      </c>
      <c r="C41" s="39" t="s">
        <v>178</v>
      </c>
      <c r="D41" s="39" t="s">
        <v>197</v>
      </c>
      <c r="E41" s="39" t="s">
        <v>197</v>
      </c>
      <c r="F41" s="39" t="s">
        <v>197</v>
      </c>
      <c r="G41" s="39" t="s">
        <v>197</v>
      </c>
      <c r="H41" s="39" t="s">
        <v>197</v>
      </c>
      <c r="I41" s="39" t="s">
        <v>197</v>
      </c>
      <c r="J41" s="39" t="s">
        <v>197</v>
      </c>
      <c r="K41" s="39" t="s">
        <v>197</v>
      </c>
      <c r="L41" s="39" t="s">
        <v>197</v>
      </c>
      <c r="M41" s="39" t="s">
        <v>197</v>
      </c>
      <c r="N41" s="39" t="s">
        <v>197</v>
      </c>
      <c r="O41" s="39" t="s">
        <v>197</v>
      </c>
      <c r="P41" s="39" t="s">
        <v>197</v>
      </c>
      <c r="Q41" s="39" t="s">
        <v>197</v>
      </c>
      <c r="R41" s="39" t="s">
        <v>197</v>
      </c>
      <c r="S41" s="39" t="s">
        <v>197</v>
      </c>
      <c r="T41" s="39" t="s">
        <v>197</v>
      </c>
      <c r="U41" s="39" t="s">
        <v>197</v>
      </c>
      <c r="V41" s="39" t="s">
        <v>197</v>
      </c>
      <c r="W41" s="39" t="s">
        <v>197</v>
      </c>
      <c r="X41" s="39" t="s">
        <v>197</v>
      </c>
      <c r="Y41" s="39" t="s">
        <v>197</v>
      </c>
    </row>
    <row r="42" spans="1:64" ht="75">
      <c r="A42" s="31" t="s">
        <v>239</v>
      </c>
      <c r="B42" s="32" t="s">
        <v>240</v>
      </c>
      <c r="C42" s="33" t="s">
        <v>178</v>
      </c>
      <c r="D42" s="33" t="s">
        <v>197</v>
      </c>
      <c r="E42" s="33" t="s">
        <v>197</v>
      </c>
      <c r="F42" s="33" t="s">
        <v>197</v>
      </c>
      <c r="G42" s="33" t="s">
        <v>197</v>
      </c>
      <c r="H42" s="33" t="s">
        <v>197</v>
      </c>
      <c r="I42" s="33" t="s">
        <v>197</v>
      </c>
      <c r="J42" s="33" t="s">
        <v>197</v>
      </c>
      <c r="K42" s="33" t="s">
        <v>197</v>
      </c>
      <c r="L42" s="33" t="s">
        <v>197</v>
      </c>
      <c r="M42" s="33" t="s">
        <v>197</v>
      </c>
      <c r="N42" s="33" t="s">
        <v>197</v>
      </c>
      <c r="O42" s="33" t="s">
        <v>197</v>
      </c>
      <c r="P42" s="33" t="s">
        <v>197</v>
      </c>
      <c r="Q42" s="33" t="s">
        <v>197</v>
      </c>
      <c r="R42" s="33" t="s">
        <v>197</v>
      </c>
      <c r="S42" s="33" t="s">
        <v>197</v>
      </c>
      <c r="T42" s="33" t="s">
        <v>197</v>
      </c>
      <c r="U42" s="33" t="s">
        <v>197</v>
      </c>
      <c r="V42" s="33" t="s">
        <v>197</v>
      </c>
      <c r="W42" s="33" t="s">
        <v>197</v>
      </c>
      <c r="X42" s="33" t="s">
        <v>197</v>
      </c>
      <c r="Y42" s="33" t="s">
        <v>197</v>
      </c>
    </row>
    <row r="43" spans="1:64" ht="75">
      <c r="A43" s="394" t="s">
        <v>239</v>
      </c>
      <c r="B43" s="235" t="s">
        <v>329</v>
      </c>
      <c r="C43" s="393" t="s">
        <v>330</v>
      </c>
      <c r="D43" s="393" t="s">
        <v>197</v>
      </c>
      <c r="E43" s="393" t="s">
        <v>197</v>
      </c>
      <c r="F43" s="393" t="s">
        <v>197</v>
      </c>
      <c r="G43" s="393" t="s">
        <v>197</v>
      </c>
      <c r="H43" s="393" t="s">
        <v>197</v>
      </c>
      <c r="I43" s="393" t="s">
        <v>197</v>
      </c>
      <c r="J43" s="393" t="s">
        <v>197</v>
      </c>
      <c r="K43" s="393" t="s">
        <v>197</v>
      </c>
      <c r="L43" s="393" t="s">
        <v>197</v>
      </c>
      <c r="M43" s="393" t="s">
        <v>197</v>
      </c>
      <c r="N43" s="393" t="s">
        <v>197</v>
      </c>
      <c r="O43" s="393" t="s">
        <v>197</v>
      </c>
      <c r="P43" s="393" t="s">
        <v>197</v>
      </c>
      <c r="Q43" s="393" t="s">
        <v>197</v>
      </c>
      <c r="R43" s="393" t="s">
        <v>197</v>
      </c>
      <c r="S43" s="393" t="s">
        <v>197</v>
      </c>
      <c r="T43" s="393" t="s">
        <v>197</v>
      </c>
      <c r="U43" s="393" t="s">
        <v>197</v>
      </c>
      <c r="V43" s="393" t="s">
        <v>197</v>
      </c>
      <c r="W43" s="393" t="s">
        <v>197</v>
      </c>
      <c r="X43" s="393" t="s">
        <v>197</v>
      </c>
      <c r="Y43" s="393" t="s">
        <v>197</v>
      </c>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row>
    <row r="44" spans="1:64" ht="37.5">
      <c r="A44" s="394" t="s">
        <v>239</v>
      </c>
      <c r="B44" s="235" t="s">
        <v>327</v>
      </c>
      <c r="C44" s="393" t="s">
        <v>328</v>
      </c>
      <c r="D44" s="393" t="s">
        <v>197</v>
      </c>
      <c r="E44" s="393" t="s">
        <v>197</v>
      </c>
      <c r="F44" s="393" t="s">
        <v>197</v>
      </c>
      <c r="G44" s="393" t="s">
        <v>197</v>
      </c>
      <c r="H44" s="393" t="s">
        <v>197</v>
      </c>
      <c r="I44" s="393" t="s">
        <v>197</v>
      </c>
      <c r="J44" s="393" t="s">
        <v>197</v>
      </c>
      <c r="K44" s="393" t="s">
        <v>197</v>
      </c>
      <c r="L44" s="393" t="s">
        <v>197</v>
      </c>
      <c r="M44" s="393" t="s">
        <v>197</v>
      </c>
      <c r="N44" s="393" t="s">
        <v>197</v>
      </c>
      <c r="O44" s="393" t="s">
        <v>197</v>
      </c>
      <c r="P44" s="393" t="s">
        <v>197</v>
      </c>
      <c r="Q44" s="393" t="s">
        <v>197</v>
      </c>
      <c r="R44" s="393" t="s">
        <v>197</v>
      </c>
      <c r="S44" s="393" t="s">
        <v>197</v>
      </c>
      <c r="T44" s="393" t="s">
        <v>197</v>
      </c>
      <c r="U44" s="393" t="s">
        <v>197</v>
      </c>
      <c r="V44" s="393" t="s">
        <v>197</v>
      </c>
      <c r="W44" s="393" t="s">
        <v>197</v>
      </c>
      <c r="X44" s="393" t="s">
        <v>197</v>
      </c>
      <c r="Y44" s="393" t="s">
        <v>197</v>
      </c>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row>
    <row r="45" spans="1:64" ht="112.5">
      <c r="A45" s="31" t="s">
        <v>241</v>
      </c>
      <c r="B45" s="32" t="s">
        <v>242</v>
      </c>
      <c r="C45" s="33" t="s">
        <v>178</v>
      </c>
      <c r="D45" s="33" t="s">
        <v>197</v>
      </c>
      <c r="E45" s="33" t="s">
        <v>197</v>
      </c>
      <c r="F45" s="33" t="s">
        <v>197</v>
      </c>
      <c r="G45" s="33" t="s">
        <v>197</v>
      </c>
      <c r="H45" s="33" t="s">
        <v>197</v>
      </c>
      <c r="I45" s="33" t="s">
        <v>197</v>
      </c>
      <c r="J45" s="33" t="s">
        <v>197</v>
      </c>
      <c r="K45" s="33" t="s">
        <v>197</v>
      </c>
      <c r="L45" s="33" t="s">
        <v>197</v>
      </c>
      <c r="M45" s="33" t="s">
        <v>197</v>
      </c>
      <c r="N45" s="33" t="s">
        <v>197</v>
      </c>
      <c r="O45" s="33" t="s">
        <v>197</v>
      </c>
      <c r="P45" s="33" t="s">
        <v>197</v>
      </c>
      <c r="Q45" s="33" t="s">
        <v>197</v>
      </c>
      <c r="R45" s="33" t="s">
        <v>197</v>
      </c>
      <c r="S45" s="33" t="s">
        <v>197</v>
      </c>
      <c r="T45" s="33" t="s">
        <v>197</v>
      </c>
      <c r="U45" s="33" t="s">
        <v>197</v>
      </c>
      <c r="V45" s="33" t="s">
        <v>197</v>
      </c>
      <c r="W45" s="33" t="s">
        <v>197</v>
      </c>
      <c r="X45" s="33" t="s">
        <v>197</v>
      </c>
      <c r="Y45" s="33" t="s">
        <v>197</v>
      </c>
    </row>
    <row r="46" spans="1:64" ht="93.75">
      <c r="A46" s="37" t="s">
        <v>243</v>
      </c>
      <c r="B46" s="38" t="s">
        <v>244</v>
      </c>
      <c r="C46" s="39" t="s">
        <v>178</v>
      </c>
      <c r="D46" s="39" t="s">
        <v>197</v>
      </c>
      <c r="E46" s="39" t="s">
        <v>197</v>
      </c>
      <c r="F46" s="39" t="s">
        <v>197</v>
      </c>
      <c r="G46" s="39" t="s">
        <v>197</v>
      </c>
      <c r="H46" s="39" t="s">
        <v>197</v>
      </c>
      <c r="I46" s="39" t="s">
        <v>197</v>
      </c>
      <c r="J46" s="39" t="s">
        <v>197</v>
      </c>
      <c r="K46" s="39" t="s">
        <v>197</v>
      </c>
      <c r="L46" s="39" t="s">
        <v>197</v>
      </c>
      <c r="M46" s="39" t="s">
        <v>197</v>
      </c>
      <c r="N46" s="39" t="s">
        <v>197</v>
      </c>
      <c r="O46" s="39" t="s">
        <v>197</v>
      </c>
      <c r="P46" s="39" t="s">
        <v>197</v>
      </c>
      <c r="Q46" s="39" t="s">
        <v>197</v>
      </c>
      <c r="R46" s="39" t="s">
        <v>197</v>
      </c>
      <c r="S46" s="39" t="s">
        <v>197</v>
      </c>
      <c r="T46" s="39" t="s">
        <v>197</v>
      </c>
      <c r="U46" s="39" t="s">
        <v>197</v>
      </c>
      <c r="V46" s="39" t="s">
        <v>197</v>
      </c>
      <c r="W46" s="39" t="s">
        <v>197</v>
      </c>
      <c r="X46" s="39" t="s">
        <v>197</v>
      </c>
      <c r="Y46" s="39" t="s">
        <v>197</v>
      </c>
    </row>
    <row r="47" spans="1:64" ht="56.25">
      <c r="A47" s="31" t="s">
        <v>245</v>
      </c>
      <c r="B47" s="32" t="s">
        <v>246</v>
      </c>
      <c r="C47" s="33" t="s">
        <v>178</v>
      </c>
      <c r="D47" s="33" t="s">
        <v>197</v>
      </c>
      <c r="E47" s="33" t="s">
        <v>197</v>
      </c>
      <c r="F47" s="33" t="s">
        <v>197</v>
      </c>
      <c r="G47" s="33" t="s">
        <v>197</v>
      </c>
      <c r="H47" s="33" t="s">
        <v>197</v>
      </c>
      <c r="I47" s="33" t="s">
        <v>197</v>
      </c>
      <c r="J47" s="33" t="s">
        <v>197</v>
      </c>
      <c r="K47" s="33" t="s">
        <v>197</v>
      </c>
      <c r="L47" s="33" t="s">
        <v>197</v>
      </c>
      <c r="M47" s="33" t="s">
        <v>197</v>
      </c>
      <c r="N47" s="33" t="s">
        <v>197</v>
      </c>
      <c r="O47" s="33" t="s">
        <v>197</v>
      </c>
      <c r="P47" s="33" t="s">
        <v>197</v>
      </c>
      <c r="Q47" s="33" t="s">
        <v>197</v>
      </c>
      <c r="R47" s="33" t="s">
        <v>197</v>
      </c>
      <c r="S47" s="33" t="s">
        <v>197</v>
      </c>
      <c r="T47" s="33" t="s">
        <v>197</v>
      </c>
      <c r="U47" s="33" t="s">
        <v>197</v>
      </c>
      <c r="V47" s="33" t="s">
        <v>197</v>
      </c>
      <c r="W47" s="33" t="s">
        <v>197</v>
      </c>
      <c r="X47" s="33" t="s">
        <v>197</v>
      </c>
      <c r="Y47" s="33" t="s">
        <v>197</v>
      </c>
    </row>
    <row r="48" spans="1:64" ht="75">
      <c r="A48" s="31" t="s">
        <v>247</v>
      </c>
      <c r="B48" s="32" t="s">
        <v>248</v>
      </c>
      <c r="C48" s="33" t="s">
        <v>178</v>
      </c>
      <c r="D48" s="33" t="s">
        <v>197</v>
      </c>
      <c r="E48" s="33" t="s">
        <v>197</v>
      </c>
      <c r="F48" s="33" t="s">
        <v>197</v>
      </c>
      <c r="G48" s="33" t="s">
        <v>197</v>
      </c>
      <c r="H48" s="33" t="s">
        <v>197</v>
      </c>
      <c r="I48" s="33" t="s">
        <v>197</v>
      </c>
      <c r="J48" s="33" t="s">
        <v>197</v>
      </c>
      <c r="K48" s="33" t="s">
        <v>197</v>
      </c>
      <c r="L48" s="33" t="s">
        <v>197</v>
      </c>
      <c r="M48" s="33" t="s">
        <v>197</v>
      </c>
      <c r="N48" s="33" t="s">
        <v>197</v>
      </c>
      <c r="O48" s="33" t="s">
        <v>197</v>
      </c>
      <c r="P48" s="33" t="s">
        <v>197</v>
      </c>
      <c r="Q48" s="33" t="s">
        <v>197</v>
      </c>
      <c r="R48" s="33" t="s">
        <v>197</v>
      </c>
      <c r="S48" s="33" t="s">
        <v>197</v>
      </c>
      <c r="T48" s="33" t="s">
        <v>197</v>
      </c>
      <c r="U48" s="33" t="s">
        <v>197</v>
      </c>
      <c r="V48" s="33" t="s">
        <v>197</v>
      </c>
      <c r="W48" s="33" t="s">
        <v>197</v>
      </c>
      <c r="X48" s="33" t="s">
        <v>197</v>
      </c>
      <c r="Y48" s="33" t="s">
        <v>197</v>
      </c>
    </row>
    <row r="49" spans="1:64" ht="75">
      <c r="A49" s="37" t="s">
        <v>249</v>
      </c>
      <c r="B49" s="38" t="s">
        <v>250</v>
      </c>
      <c r="C49" s="39" t="s">
        <v>178</v>
      </c>
      <c r="D49" s="39" t="s">
        <v>197</v>
      </c>
      <c r="E49" s="39" t="s">
        <v>197</v>
      </c>
      <c r="F49" s="39" t="s">
        <v>197</v>
      </c>
      <c r="G49" s="39" t="s">
        <v>197</v>
      </c>
      <c r="H49" s="39" t="s">
        <v>197</v>
      </c>
      <c r="I49" s="39" t="s">
        <v>197</v>
      </c>
      <c r="J49" s="39" t="s">
        <v>197</v>
      </c>
      <c r="K49" s="39" t="s">
        <v>197</v>
      </c>
      <c r="L49" s="39" t="s">
        <v>197</v>
      </c>
      <c r="M49" s="39" t="s">
        <v>197</v>
      </c>
      <c r="N49" s="39" t="s">
        <v>197</v>
      </c>
      <c r="O49" s="39" t="s">
        <v>197</v>
      </c>
      <c r="P49" s="39" t="s">
        <v>197</v>
      </c>
      <c r="Q49" s="39" t="s">
        <v>197</v>
      </c>
      <c r="R49" s="39" t="s">
        <v>197</v>
      </c>
      <c r="S49" s="39" t="s">
        <v>197</v>
      </c>
      <c r="T49" s="39" t="s">
        <v>197</v>
      </c>
      <c r="U49" s="39" t="s">
        <v>197</v>
      </c>
      <c r="V49" s="39" t="s">
        <v>197</v>
      </c>
      <c r="W49" s="39" t="s">
        <v>197</v>
      </c>
      <c r="X49" s="39" t="s">
        <v>197</v>
      </c>
      <c r="Y49" s="39" t="s">
        <v>197</v>
      </c>
    </row>
    <row r="50" spans="1:64" ht="56.25">
      <c r="A50" s="31" t="s">
        <v>251</v>
      </c>
      <c r="B50" s="32" t="s">
        <v>252</v>
      </c>
      <c r="C50" s="33" t="s">
        <v>178</v>
      </c>
      <c r="D50" s="33" t="s">
        <v>197</v>
      </c>
      <c r="E50" s="33" t="s">
        <v>197</v>
      </c>
      <c r="F50" s="33" t="s">
        <v>197</v>
      </c>
      <c r="G50" s="33" t="s">
        <v>197</v>
      </c>
      <c r="H50" s="33" t="s">
        <v>197</v>
      </c>
      <c r="I50" s="33" t="s">
        <v>197</v>
      </c>
      <c r="J50" s="33" t="s">
        <v>197</v>
      </c>
      <c r="K50" s="33" t="s">
        <v>197</v>
      </c>
      <c r="L50" s="33" t="s">
        <v>197</v>
      </c>
      <c r="M50" s="33" t="s">
        <v>197</v>
      </c>
      <c r="N50" s="33" t="s">
        <v>197</v>
      </c>
      <c r="O50" s="33" t="s">
        <v>197</v>
      </c>
      <c r="P50" s="33" t="s">
        <v>197</v>
      </c>
      <c r="Q50" s="33" t="s">
        <v>197</v>
      </c>
      <c r="R50" s="33" t="s">
        <v>197</v>
      </c>
      <c r="S50" s="33" t="s">
        <v>197</v>
      </c>
      <c r="T50" s="33" t="s">
        <v>197</v>
      </c>
      <c r="U50" s="33" t="s">
        <v>197</v>
      </c>
      <c r="V50" s="33" t="s">
        <v>197</v>
      </c>
      <c r="W50" s="33" t="s">
        <v>197</v>
      </c>
      <c r="X50" s="33" t="s">
        <v>197</v>
      </c>
      <c r="Y50" s="33" t="s">
        <v>197</v>
      </c>
    </row>
    <row r="51" spans="1:64" ht="56.25">
      <c r="A51" s="31" t="s">
        <v>253</v>
      </c>
      <c r="B51" s="32" t="s">
        <v>254</v>
      </c>
      <c r="C51" s="33" t="s">
        <v>178</v>
      </c>
      <c r="D51" s="33" t="s">
        <v>197</v>
      </c>
      <c r="E51" s="33" t="s">
        <v>197</v>
      </c>
      <c r="F51" s="33" t="s">
        <v>197</v>
      </c>
      <c r="G51" s="33" t="s">
        <v>197</v>
      </c>
      <c r="H51" s="33" t="s">
        <v>197</v>
      </c>
      <c r="I51" s="33" t="s">
        <v>197</v>
      </c>
      <c r="J51" s="33" t="s">
        <v>197</v>
      </c>
      <c r="K51" s="33" t="s">
        <v>197</v>
      </c>
      <c r="L51" s="33" t="s">
        <v>197</v>
      </c>
      <c r="M51" s="33" t="s">
        <v>197</v>
      </c>
      <c r="N51" s="33" t="s">
        <v>197</v>
      </c>
      <c r="O51" s="33" t="s">
        <v>197</v>
      </c>
      <c r="P51" s="33" t="s">
        <v>197</v>
      </c>
      <c r="Q51" s="33" t="s">
        <v>197</v>
      </c>
      <c r="R51" s="33" t="s">
        <v>197</v>
      </c>
      <c r="S51" s="33" t="s">
        <v>197</v>
      </c>
      <c r="T51" s="33" t="s">
        <v>197</v>
      </c>
      <c r="U51" s="33" t="s">
        <v>197</v>
      </c>
      <c r="V51" s="33" t="s">
        <v>197</v>
      </c>
      <c r="W51" s="33" t="s">
        <v>197</v>
      </c>
      <c r="X51" s="33" t="s">
        <v>197</v>
      </c>
      <c r="Y51" s="33" t="s">
        <v>197</v>
      </c>
    </row>
    <row r="52" spans="1:64" ht="56.25">
      <c r="A52" s="31" t="s">
        <v>255</v>
      </c>
      <c r="B52" s="32" t="s">
        <v>256</v>
      </c>
      <c r="C52" s="33" t="s">
        <v>178</v>
      </c>
      <c r="D52" s="33" t="s">
        <v>197</v>
      </c>
      <c r="E52" s="33" t="s">
        <v>197</v>
      </c>
      <c r="F52" s="33" t="s">
        <v>197</v>
      </c>
      <c r="G52" s="33" t="s">
        <v>197</v>
      </c>
      <c r="H52" s="33" t="s">
        <v>197</v>
      </c>
      <c r="I52" s="33" t="s">
        <v>197</v>
      </c>
      <c r="J52" s="33" t="s">
        <v>197</v>
      </c>
      <c r="K52" s="33" t="s">
        <v>197</v>
      </c>
      <c r="L52" s="33" t="s">
        <v>197</v>
      </c>
      <c r="M52" s="33" t="s">
        <v>197</v>
      </c>
      <c r="N52" s="33" t="s">
        <v>197</v>
      </c>
      <c r="O52" s="33" t="s">
        <v>197</v>
      </c>
      <c r="P52" s="33" t="s">
        <v>197</v>
      </c>
      <c r="Q52" s="33" t="s">
        <v>197</v>
      </c>
      <c r="R52" s="33" t="s">
        <v>197</v>
      </c>
      <c r="S52" s="33" t="s">
        <v>197</v>
      </c>
      <c r="T52" s="33" t="s">
        <v>197</v>
      </c>
      <c r="U52" s="33" t="s">
        <v>197</v>
      </c>
      <c r="V52" s="33" t="s">
        <v>197</v>
      </c>
      <c r="W52" s="33" t="s">
        <v>197</v>
      </c>
      <c r="X52" s="33" t="s">
        <v>197</v>
      </c>
      <c r="Y52" s="33" t="s">
        <v>197</v>
      </c>
    </row>
    <row r="53" spans="1:64" ht="56.25">
      <c r="A53" s="31" t="s">
        <v>257</v>
      </c>
      <c r="B53" s="32" t="s">
        <v>258</v>
      </c>
      <c r="C53" s="33" t="s">
        <v>178</v>
      </c>
      <c r="D53" s="33" t="s">
        <v>197</v>
      </c>
      <c r="E53" s="33" t="s">
        <v>197</v>
      </c>
      <c r="F53" s="33" t="s">
        <v>197</v>
      </c>
      <c r="G53" s="33" t="s">
        <v>197</v>
      </c>
      <c r="H53" s="33" t="s">
        <v>197</v>
      </c>
      <c r="I53" s="33" t="s">
        <v>197</v>
      </c>
      <c r="J53" s="33" t="s">
        <v>197</v>
      </c>
      <c r="K53" s="33" t="s">
        <v>197</v>
      </c>
      <c r="L53" s="33" t="s">
        <v>197</v>
      </c>
      <c r="M53" s="33" t="s">
        <v>197</v>
      </c>
      <c r="N53" s="33" t="s">
        <v>197</v>
      </c>
      <c r="O53" s="33" t="s">
        <v>197</v>
      </c>
      <c r="P53" s="33" t="s">
        <v>197</v>
      </c>
      <c r="Q53" s="33" t="s">
        <v>197</v>
      </c>
      <c r="R53" s="33" t="s">
        <v>197</v>
      </c>
      <c r="S53" s="33" t="s">
        <v>197</v>
      </c>
      <c r="T53" s="33" t="s">
        <v>197</v>
      </c>
      <c r="U53" s="33" t="s">
        <v>197</v>
      </c>
      <c r="V53" s="33" t="s">
        <v>197</v>
      </c>
      <c r="W53" s="33" t="s">
        <v>197</v>
      </c>
      <c r="X53" s="33" t="s">
        <v>197</v>
      </c>
      <c r="Y53" s="33" t="s">
        <v>197</v>
      </c>
    </row>
    <row r="54" spans="1:64" ht="93.75">
      <c r="A54" s="31" t="s">
        <v>259</v>
      </c>
      <c r="B54" s="32" t="s">
        <v>260</v>
      </c>
      <c r="C54" s="33" t="s">
        <v>178</v>
      </c>
      <c r="D54" s="33" t="s">
        <v>197</v>
      </c>
      <c r="E54" s="33" t="s">
        <v>197</v>
      </c>
      <c r="F54" s="33" t="s">
        <v>197</v>
      </c>
      <c r="G54" s="33" t="s">
        <v>197</v>
      </c>
      <c r="H54" s="33" t="s">
        <v>197</v>
      </c>
      <c r="I54" s="33" t="s">
        <v>197</v>
      </c>
      <c r="J54" s="33" t="s">
        <v>197</v>
      </c>
      <c r="K54" s="33" t="s">
        <v>197</v>
      </c>
      <c r="L54" s="33" t="s">
        <v>197</v>
      </c>
      <c r="M54" s="33" t="s">
        <v>197</v>
      </c>
      <c r="N54" s="33" t="s">
        <v>197</v>
      </c>
      <c r="O54" s="33" t="s">
        <v>197</v>
      </c>
      <c r="P54" s="33" t="s">
        <v>197</v>
      </c>
      <c r="Q54" s="33" t="s">
        <v>197</v>
      </c>
      <c r="R54" s="33" t="s">
        <v>197</v>
      </c>
      <c r="S54" s="33" t="s">
        <v>197</v>
      </c>
      <c r="T54" s="33" t="s">
        <v>197</v>
      </c>
      <c r="U54" s="33" t="s">
        <v>197</v>
      </c>
      <c r="V54" s="33" t="s">
        <v>197</v>
      </c>
      <c r="W54" s="33" t="s">
        <v>197</v>
      </c>
      <c r="X54" s="33" t="s">
        <v>197</v>
      </c>
      <c r="Y54" s="33" t="s">
        <v>197</v>
      </c>
    </row>
    <row r="55" spans="1:64" ht="75">
      <c r="A55" s="31" t="s">
        <v>261</v>
      </c>
      <c r="B55" s="32" t="s">
        <v>262</v>
      </c>
      <c r="C55" s="33" t="s">
        <v>178</v>
      </c>
      <c r="D55" s="33" t="s">
        <v>197</v>
      </c>
      <c r="E55" s="33" t="s">
        <v>197</v>
      </c>
      <c r="F55" s="33" t="s">
        <v>197</v>
      </c>
      <c r="G55" s="33" t="s">
        <v>197</v>
      </c>
      <c r="H55" s="33" t="s">
        <v>197</v>
      </c>
      <c r="I55" s="33" t="s">
        <v>197</v>
      </c>
      <c r="J55" s="33" t="s">
        <v>197</v>
      </c>
      <c r="K55" s="33" t="s">
        <v>197</v>
      </c>
      <c r="L55" s="33" t="s">
        <v>197</v>
      </c>
      <c r="M55" s="33" t="s">
        <v>197</v>
      </c>
      <c r="N55" s="33" t="s">
        <v>197</v>
      </c>
      <c r="O55" s="33" t="s">
        <v>197</v>
      </c>
      <c r="P55" s="33" t="s">
        <v>197</v>
      </c>
      <c r="Q55" s="33" t="s">
        <v>197</v>
      </c>
      <c r="R55" s="33" t="s">
        <v>197</v>
      </c>
      <c r="S55" s="33" t="s">
        <v>197</v>
      </c>
      <c r="T55" s="33" t="s">
        <v>197</v>
      </c>
      <c r="U55" s="33" t="s">
        <v>197</v>
      </c>
      <c r="V55" s="33" t="s">
        <v>197</v>
      </c>
      <c r="W55" s="33" t="s">
        <v>197</v>
      </c>
      <c r="X55" s="33" t="s">
        <v>197</v>
      </c>
      <c r="Y55" s="33" t="s">
        <v>197</v>
      </c>
    </row>
    <row r="56" spans="1:64" ht="75">
      <c r="A56" s="31" t="s">
        <v>263</v>
      </c>
      <c r="B56" s="32" t="s">
        <v>264</v>
      </c>
      <c r="C56" s="33" t="s">
        <v>178</v>
      </c>
      <c r="D56" s="33" t="s">
        <v>197</v>
      </c>
      <c r="E56" s="33" t="s">
        <v>197</v>
      </c>
      <c r="F56" s="33" t="s">
        <v>197</v>
      </c>
      <c r="G56" s="33" t="s">
        <v>197</v>
      </c>
      <c r="H56" s="33" t="s">
        <v>197</v>
      </c>
      <c r="I56" s="33" t="s">
        <v>197</v>
      </c>
      <c r="J56" s="33" t="s">
        <v>197</v>
      </c>
      <c r="K56" s="33" t="s">
        <v>197</v>
      </c>
      <c r="L56" s="33" t="s">
        <v>197</v>
      </c>
      <c r="M56" s="33" t="s">
        <v>197</v>
      </c>
      <c r="N56" s="33" t="s">
        <v>197</v>
      </c>
      <c r="O56" s="33" t="s">
        <v>197</v>
      </c>
      <c r="P56" s="33" t="s">
        <v>197</v>
      </c>
      <c r="Q56" s="33" t="s">
        <v>197</v>
      </c>
      <c r="R56" s="33" t="s">
        <v>197</v>
      </c>
      <c r="S56" s="33" t="s">
        <v>197</v>
      </c>
      <c r="T56" s="33" t="s">
        <v>197</v>
      </c>
      <c r="U56" s="33" t="s">
        <v>197</v>
      </c>
      <c r="V56" s="33" t="s">
        <v>197</v>
      </c>
      <c r="W56" s="33" t="s">
        <v>197</v>
      </c>
      <c r="X56" s="33" t="s">
        <v>197</v>
      </c>
      <c r="Y56" s="33" t="s">
        <v>197</v>
      </c>
    </row>
    <row r="57" spans="1:64" ht="93.75">
      <c r="A57" s="31" t="s">
        <v>265</v>
      </c>
      <c r="B57" s="32" t="s">
        <v>266</v>
      </c>
      <c r="C57" s="33" t="s">
        <v>178</v>
      </c>
      <c r="D57" s="33" t="s">
        <v>197</v>
      </c>
      <c r="E57" s="33" t="s">
        <v>197</v>
      </c>
      <c r="F57" s="33" t="s">
        <v>197</v>
      </c>
      <c r="G57" s="33" t="s">
        <v>197</v>
      </c>
      <c r="H57" s="33" t="s">
        <v>197</v>
      </c>
      <c r="I57" s="33" t="s">
        <v>197</v>
      </c>
      <c r="J57" s="33" t="s">
        <v>197</v>
      </c>
      <c r="K57" s="33" t="s">
        <v>197</v>
      </c>
      <c r="L57" s="33" t="s">
        <v>197</v>
      </c>
      <c r="M57" s="33" t="s">
        <v>197</v>
      </c>
      <c r="N57" s="33" t="s">
        <v>197</v>
      </c>
      <c r="O57" s="33" t="s">
        <v>197</v>
      </c>
      <c r="P57" s="33" t="s">
        <v>197</v>
      </c>
      <c r="Q57" s="33" t="s">
        <v>197</v>
      </c>
      <c r="R57" s="33" t="s">
        <v>197</v>
      </c>
      <c r="S57" s="33" t="s">
        <v>197</v>
      </c>
      <c r="T57" s="33" t="s">
        <v>197</v>
      </c>
      <c r="U57" s="33" t="s">
        <v>197</v>
      </c>
      <c r="V57" s="33" t="s">
        <v>197</v>
      </c>
      <c r="W57" s="33" t="s">
        <v>197</v>
      </c>
      <c r="X57" s="33" t="s">
        <v>197</v>
      </c>
      <c r="Y57" s="33" t="s">
        <v>197</v>
      </c>
    </row>
    <row r="58" spans="1:64" ht="93.75">
      <c r="A58" s="37" t="s">
        <v>267</v>
      </c>
      <c r="B58" s="38" t="s">
        <v>268</v>
      </c>
      <c r="C58" s="39" t="s">
        <v>178</v>
      </c>
      <c r="D58" s="39" t="s">
        <v>197</v>
      </c>
      <c r="E58" s="39" t="s">
        <v>197</v>
      </c>
      <c r="F58" s="39" t="s">
        <v>197</v>
      </c>
      <c r="G58" s="39" t="s">
        <v>197</v>
      </c>
      <c r="H58" s="39" t="s">
        <v>197</v>
      </c>
      <c r="I58" s="39" t="s">
        <v>197</v>
      </c>
      <c r="J58" s="39" t="s">
        <v>197</v>
      </c>
      <c r="K58" s="39" t="s">
        <v>197</v>
      </c>
      <c r="L58" s="39" t="s">
        <v>197</v>
      </c>
      <c r="M58" s="39" t="s">
        <v>197</v>
      </c>
      <c r="N58" s="39" t="s">
        <v>197</v>
      </c>
      <c r="O58" s="39" t="s">
        <v>197</v>
      </c>
      <c r="P58" s="39" t="s">
        <v>197</v>
      </c>
      <c r="Q58" s="39" t="s">
        <v>197</v>
      </c>
      <c r="R58" s="39" t="s">
        <v>197</v>
      </c>
      <c r="S58" s="39" t="s">
        <v>197</v>
      </c>
      <c r="T58" s="39" t="s">
        <v>197</v>
      </c>
      <c r="U58" s="39" t="s">
        <v>197</v>
      </c>
      <c r="V58" s="39" t="s">
        <v>197</v>
      </c>
      <c r="W58" s="39" t="s">
        <v>197</v>
      </c>
      <c r="X58" s="39" t="s">
        <v>197</v>
      </c>
      <c r="Y58" s="39" t="s">
        <v>197</v>
      </c>
    </row>
    <row r="59" spans="1:64" ht="56.25">
      <c r="A59" s="31" t="s">
        <v>269</v>
      </c>
      <c r="B59" s="32" t="s">
        <v>270</v>
      </c>
      <c r="C59" s="33" t="s">
        <v>178</v>
      </c>
      <c r="D59" s="33" t="s">
        <v>197</v>
      </c>
      <c r="E59" s="33" t="s">
        <v>197</v>
      </c>
      <c r="F59" s="33" t="s">
        <v>197</v>
      </c>
      <c r="G59" s="33" t="s">
        <v>197</v>
      </c>
      <c r="H59" s="33" t="s">
        <v>197</v>
      </c>
      <c r="I59" s="33" t="s">
        <v>197</v>
      </c>
      <c r="J59" s="33" t="s">
        <v>197</v>
      </c>
      <c r="K59" s="33" t="s">
        <v>197</v>
      </c>
      <c r="L59" s="33" t="s">
        <v>197</v>
      </c>
      <c r="M59" s="33" t="s">
        <v>197</v>
      </c>
      <c r="N59" s="33" t="s">
        <v>197</v>
      </c>
      <c r="O59" s="33" t="s">
        <v>197</v>
      </c>
      <c r="P59" s="33" t="s">
        <v>197</v>
      </c>
      <c r="Q59" s="33" t="s">
        <v>197</v>
      </c>
      <c r="R59" s="33" t="s">
        <v>197</v>
      </c>
      <c r="S59" s="33" t="s">
        <v>197</v>
      </c>
      <c r="T59" s="33" t="s">
        <v>197</v>
      </c>
      <c r="U59" s="33" t="s">
        <v>197</v>
      </c>
      <c r="V59" s="33" t="s">
        <v>197</v>
      </c>
      <c r="W59" s="33" t="s">
        <v>197</v>
      </c>
      <c r="X59" s="33" t="s">
        <v>197</v>
      </c>
      <c r="Y59" s="33" t="s">
        <v>197</v>
      </c>
    </row>
    <row r="60" spans="1:64" ht="112.5">
      <c r="A60" s="394" t="s">
        <v>269</v>
      </c>
      <c r="B60" s="235" t="s">
        <v>271</v>
      </c>
      <c r="C60" s="41" t="s">
        <v>272</v>
      </c>
      <c r="D60" s="393" t="s">
        <v>197</v>
      </c>
      <c r="E60" s="393" t="s">
        <v>197</v>
      </c>
      <c r="F60" s="393" t="s">
        <v>197</v>
      </c>
      <c r="G60" s="393" t="s">
        <v>197</v>
      </c>
      <c r="H60" s="393" t="s">
        <v>197</v>
      </c>
      <c r="I60" s="393" t="s">
        <v>197</v>
      </c>
      <c r="J60" s="393" t="s">
        <v>197</v>
      </c>
      <c r="K60" s="393" t="s">
        <v>197</v>
      </c>
      <c r="L60" s="393" t="s">
        <v>197</v>
      </c>
      <c r="M60" s="393" t="s">
        <v>197</v>
      </c>
      <c r="N60" s="393" t="s">
        <v>197</v>
      </c>
      <c r="O60" s="393" t="s">
        <v>197</v>
      </c>
      <c r="P60" s="393" t="s">
        <v>197</v>
      </c>
      <c r="Q60" s="393" t="s">
        <v>197</v>
      </c>
      <c r="R60" s="393" t="s">
        <v>197</v>
      </c>
      <c r="S60" s="393" t="s">
        <v>197</v>
      </c>
      <c r="T60" s="393" t="s">
        <v>197</v>
      </c>
      <c r="U60" s="393" t="s">
        <v>197</v>
      </c>
      <c r="V60" s="393" t="s">
        <v>197</v>
      </c>
      <c r="W60" s="393" t="s">
        <v>197</v>
      </c>
      <c r="X60" s="393" t="s">
        <v>197</v>
      </c>
      <c r="Y60" s="393" t="s">
        <v>197</v>
      </c>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row>
    <row r="61" spans="1:64" ht="93.75">
      <c r="A61" s="394" t="s">
        <v>269</v>
      </c>
      <c r="B61" s="235" t="s">
        <v>273</v>
      </c>
      <c r="C61" s="41" t="s">
        <v>274</v>
      </c>
      <c r="D61" s="393" t="s">
        <v>197</v>
      </c>
      <c r="E61" s="393" t="s">
        <v>197</v>
      </c>
      <c r="F61" s="393" t="s">
        <v>197</v>
      </c>
      <c r="G61" s="393" t="s">
        <v>197</v>
      </c>
      <c r="H61" s="393" t="s">
        <v>197</v>
      </c>
      <c r="I61" s="393" t="s">
        <v>197</v>
      </c>
      <c r="J61" s="393" t="s">
        <v>197</v>
      </c>
      <c r="K61" s="393" t="s">
        <v>197</v>
      </c>
      <c r="L61" s="393" t="s">
        <v>197</v>
      </c>
      <c r="M61" s="393" t="s">
        <v>197</v>
      </c>
      <c r="N61" s="393" t="s">
        <v>197</v>
      </c>
      <c r="O61" s="393" t="s">
        <v>197</v>
      </c>
      <c r="P61" s="393" t="s">
        <v>197</v>
      </c>
      <c r="Q61" s="393" t="s">
        <v>197</v>
      </c>
      <c r="R61" s="393" t="s">
        <v>197</v>
      </c>
      <c r="S61" s="393" t="s">
        <v>197</v>
      </c>
      <c r="T61" s="393" t="s">
        <v>197</v>
      </c>
      <c r="U61" s="393" t="s">
        <v>197</v>
      </c>
      <c r="V61" s="393" t="s">
        <v>197</v>
      </c>
      <c r="W61" s="393" t="s">
        <v>197</v>
      </c>
      <c r="X61" s="393" t="s">
        <v>197</v>
      </c>
      <c r="Y61" s="393" t="s">
        <v>197</v>
      </c>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row>
    <row r="62" spans="1:64" ht="112.5">
      <c r="A62" s="394" t="s">
        <v>269</v>
      </c>
      <c r="B62" s="235" t="s">
        <v>275</v>
      </c>
      <c r="C62" s="41" t="s">
        <v>276</v>
      </c>
      <c r="D62" s="393" t="s">
        <v>197</v>
      </c>
      <c r="E62" s="393" t="s">
        <v>197</v>
      </c>
      <c r="F62" s="393" t="s">
        <v>197</v>
      </c>
      <c r="G62" s="393" t="s">
        <v>197</v>
      </c>
      <c r="H62" s="393" t="s">
        <v>197</v>
      </c>
      <c r="I62" s="393" t="s">
        <v>197</v>
      </c>
      <c r="J62" s="393" t="s">
        <v>197</v>
      </c>
      <c r="K62" s="393" t="s">
        <v>197</v>
      </c>
      <c r="L62" s="393" t="s">
        <v>197</v>
      </c>
      <c r="M62" s="393" t="s">
        <v>197</v>
      </c>
      <c r="N62" s="393" t="s">
        <v>197</v>
      </c>
      <c r="O62" s="393" t="s">
        <v>197</v>
      </c>
      <c r="P62" s="393" t="s">
        <v>197</v>
      </c>
      <c r="Q62" s="393" t="s">
        <v>197</v>
      </c>
      <c r="R62" s="393" t="s">
        <v>197</v>
      </c>
      <c r="S62" s="393" t="s">
        <v>197</v>
      </c>
      <c r="T62" s="393" t="s">
        <v>197</v>
      </c>
      <c r="U62" s="393" t="s">
        <v>197</v>
      </c>
      <c r="V62" s="393" t="s">
        <v>197</v>
      </c>
      <c r="W62" s="393" t="s">
        <v>197</v>
      </c>
      <c r="X62" s="393" t="s">
        <v>197</v>
      </c>
      <c r="Y62" s="393" t="s">
        <v>197</v>
      </c>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row>
    <row r="63" spans="1:64" ht="93.75">
      <c r="A63" s="394" t="s">
        <v>269</v>
      </c>
      <c r="B63" s="235" t="s">
        <v>277</v>
      </c>
      <c r="C63" s="41" t="s">
        <v>278</v>
      </c>
      <c r="D63" s="393" t="s">
        <v>197</v>
      </c>
      <c r="E63" s="393" t="s">
        <v>197</v>
      </c>
      <c r="F63" s="393" t="s">
        <v>197</v>
      </c>
      <c r="G63" s="393" t="s">
        <v>197</v>
      </c>
      <c r="H63" s="393" t="s">
        <v>197</v>
      </c>
      <c r="I63" s="393" t="s">
        <v>197</v>
      </c>
      <c r="J63" s="393" t="s">
        <v>197</v>
      </c>
      <c r="K63" s="393" t="s">
        <v>197</v>
      </c>
      <c r="L63" s="393" t="s">
        <v>197</v>
      </c>
      <c r="M63" s="393" t="s">
        <v>197</v>
      </c>
      <c r="N63" s="393" t="s">
        <v>197</v>
      </c>
      <c r="O63" s="393" t="s">
        <v>197</v>
      </c>
      <c r="P63" s="393" t="s">
        <v>197</v>
      </c>
      <c r="Q63" s="393" t="s">
        <v>197</v>
      </c>
      <c r="R63" s="393" t="s">
        <v>197</v>
      </c>
      <c r="S63" s="393" t="s">
        <v>197</v>
      </c>
      <c r="T63" s="393" t="s">
        <v>197</v>
      </c>
      <c r="U63" s="393" t="s">
        <v>197</v>
      </c>
      <c r="V63" s="393" t="s">
        <v>197</v>
      </c>
      <c r="W63" s="393" t="s">
        <v>197</v>
      </c>
      <c r="X63" s="393" t="s">
        <v>197</v>
      </c>
      <c r="Y63" s="393" t="s">
        <v>197</v>
      </c>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row>
    <row r="64" spans="1:64" ht="93.75">
      <c r="A64" s="394" t="s">
        <v>269</v>
      </c>
      <c r="B64" s="235" t="s">
        <v>279</v>
      </c>
      <c r="C64" s="41" t="s">
        <v>280</v>
      </c>
      <c r="D64" s="393" t="s">
        <v>197</v>
      </c>
      <c r="E64" s="393" t="s">
        <v>197</v>
      </c>
      <c r="F64" s="393" t="s">
        <v>197</v>
      </c>
      <c r="G64" s="393" t="s">
        <v>197</v>
      </c>
      <c r="H64" s="393" t="s">
        <v>197</v>
      </c>
      <c r="I64" s="393" t="s">
        <v>197</v>
      </c>
      <c r="J64" s="393" t="s">
        <v>197</v>
      </c>
      <c r="K64" s="393" t="s">
        <v>197</v>
      </c>
      <c r="L64" s="393" t="s">
        <v>197</v>
      </c>
      <c r="M64" s="393" t="s">
        <v>197</v>
      </c>
      <c r="N64" s="393" t="s">
        <v>197</v>
      </c>
      <c r="O64" s="393" t="s">
        <v>197</v>
      </c>
      <c r="P64" s="393" t="s">
        <v>197</v>
      </c>
      <c r="Q64" s="393" t="s">
        <v>197</v>
      </c>
      <c r="R64" s="393" t="s">
        <v>197</v>
      </c>
      <c r="S64" s="393" t="s">
        <v>197</v>
      </c>
      <c r="T64" s="393" t="s">
        <v>197</v>
      </c>
      <c r="U64" s="393" t="s">
        <v>197</v>
      </c>
      <c r="V64" s="393" t="s">
        <v>197</v>
      </c>
      <c r="W64" s="393" t="s">
        <v>197</v>
      </c>
      <c r="X64" s="393" t="s">
        <v>197</v>
      </c>
      <c r="Y64" s="393" t="s">
        <v>197</v>
      </c>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row>
    <row r="65" spans="1:64" ht="112.5">
      <c r="A65" s="394" t="s">
        <v>269</v>
      </c>
      <c r="B65" s="235" t="s">
        <v>281</v>
      </c>
      <c r="C65" s="41" t="s">
        <v>282</v>
      </c>
      <c r="D65" s="393" t="s">
        <v>197</v>
      </c>
      <c r="E65" s="393" t="s">
        <v>197</v>
      </c>
      <c r="F65" s="393" t="s">
        <v>197</v>
      </c>
      <c r="G65" s="393" t="s">
        <v>197</v>
      </c>
      <c r="H65" s="393" t="s">
        <v>197</v>
      </c>
      <c r="I65" s="393" t="s">
        <v>197</v>
      </c>
      <c r="J65" s="393" t="s">
        <v>197</v>
      </c>
      <c r="K65" s="393" t="s">
        <v>197</v>
      </c>
      <c r="L65" s="393" t="s">
        <v>197</v>
      </c>
      <c r="M65" s="393" t="s">
        <v>197</v>
      </c>
      <c r="N65" s="393" t="s">
        <v>197</v>
      </c>
      <c r="O65" s="393" t="s">
        <v>197</v>
      </c>
      <c r="P65" s="393" t="s">
        <v>197</v>
      </c>
      <c r="Q65" s="393" t="s">
        <v>197</v>
      </c>
      <c r="R65" s="393" t="s">
        <v>197</v>
      </c>
      <c r="S65" s="393" t="s">
        <v>197</v>
      </c>
      <c r="T65" s="393" t="s">
        <v>197</v>
      </c>
      <c r="U65" s="393" t="s">
        <v>197</v>
      </c>
      <c r="V65" s="393" t="s">
        <v>197</v>
      </c>
      <c r="W65" s="393" t="s">
        <v>197</v>
      </c>
      <c r="X65" s="393" t="s">
        <v>197</v>
      </c>
      <c r="Y65" s="393" t="s">
        <v>197</v>
      </c>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row>
    <row r="66" spans="1:64" ht="75">
      <c r="A66" s="31" t="s">
        <v>283</v>
      </c>
      <c r="B66" s="32" t="s">
        <v>284</v>
      </c>
      <c r="C66" s="33" t="s">
        <v>178</v>
      </c>
      <c r="D66" s="33" t="s">
        <v>197</v>
      </c>
      <c r="E66" s="33" t="s">
        <v>197</v>
      </c>
      <c r="F66" s="33" t="s">
        <v>197</v>
      </c>
      <c r="G66" s="33" t="s">
        <v>197</v>
      </c>
      <c r="H66" s="33" t="s">
        <v>197</v>
      </c>
      <c r="I66" s="33" t="s">
        <v>197</v>
      </c>
      <c r="J66" s="33" t="s">
        <v>197</v>
      </c>
      <c r="K66" s="33" t="s">
        <v>197</v>
      </c>
      <c r="L66" s="33" t="s">
        <v>197</v>
      </c>
      <c r="M66" s="33" t="s">
        <v>197</v>
      </c>
      <c r="N66" s="33" t="s">
        <v>197</v>
      </c>
      <c r="O66" s="33" t="s">
        <v>197</v>
      </c>
      <c r="P66" s="33" t="s">
        <v>197</v>
      </c>
      <c r="Q66" s="33" t="s">
        <v>197</v>
      </c>
      <c r="R66" s="33" t="s">
        <v>197</v>
      </c>
      <c r="S66" s="33" t="s">
        <v>197</v>
      </c>
      <c r="T66" s="33" t="s">
        <v>197</v>
      </c>
      <c r="U66" s="33" t="s">
        <v>197</v>
      </c>
      <c r="V66" s="33" t="s">
        <v>197</v>
      </c>
      <c r="W66" s="33" t="s">
        <v>197</v>
      </c>
      <c r="X66" s="33" t="s">
        <v>197</v>
      </c>
      <c r="Y66" s="33" t="s">
        <v>197</v>
      </c>
    </row>
    <row r="67" spans="1:64" ht="112.5">
      <c r="A67" s="23" t="s">
        <v>285</v>
      </c>
      <c r="B67" s="24" t="s">
        <v>286</v>
      </c>
      <c r="C67" s="25" t="s">
        <v>178</v>
      </c>
      <c r="D67" s="25" t="s">
        <v>197</v>
      </c>
      <c r="E67" s="25" t="s">
        <v>197</v>
      </c>
      <c r="F67" s="25" t="s">
        <v>197</v>
      </c>
      <c r="G67" s="25" t="s">
        <v>197</v>
      </c>
      <c r="H67" s="25" t="s">
        <v>197</v>
      </c>
      <c r="I67" s="25" t="s">
        <v>197</v>
      </c>
      <c r="J67" s="25" t="s">
        <v>197</v>
      </c>
      <c r="K67" s="25" t="s">
        <v>197</v>
      </c>
      <c r="L67" s="25" t="s">
        <v>197</v>
      </c>
      <c r="M67" s="25" t="s">
        <v>197</v>
      </c>
      <c r="N67" s="25" t="s">
        <v>197</v>
      </c>
      <c r="O67" s="25" t="s">
        <v>197</v>
      </c>
      <c r="P67" s="25" t="s">
        <v>197</v>
      </c>
      <c r="Q67" s="25" t="s">
        <v>197</v>
      </c>
      <c r="R67" s="25" t="s">
        <v>197</v>
      </c>
      <c r="S67" s="25" t="s">
        <v>197</v>
      </c>
      <c r="T67" s="25" t="s">
        <v>197</v>
      </c>
      <c r="U67" s="25" t="s">
        <v>197</v>
      </c>
      <c r="V67" s="25" t="s">
        <v>197</v>
      </c>
      <c r="W67" s="25" t="s">
        <v>197</v>
      </c>
      <c r="X67" s="25" t="s">
        <v>197</v>
      </c>
      <c r="Y67" s="25" t="s">
        <v>197</v>
      </c>
    </row>
    <row r="68" spans="1:64" ht="93.75">
      <c r="A68" s="37" t="s">
        <v>287</v>
      </c>
      <c r="B68" s="38" t="s">
        <v>288</v>
      </c>
      <c r="C68" s="39" t="s">
        <v>178</v>
      </c>
      <c r="D68" s="39" t="s">
        <v>197</v>
      </c>
      <c r="E68" s="39" t="s">
        <v>197</v>
      </c>
      <c r="F68" s="39" t="s">
        <v>197</v>
      </c>
      <c r="G68" s="39" t="s">
        <v>197</v>
      </c>
      <c r="H68" s="39" t="s">
        <v>197</v>
      </c>
      <c r="I68" s="39" t="s">
        <v>197</v>
      </c>
      <c r="J68" s="39" t="s">
        <v>197</v>
      </c>
      <c r="K68" s="39" t="s">
        <v>197</v>
      </c>
      <c r="L68" s="39" t="s">
        <v>197</v>
      </c>
      <c r="M68" s="39" t="s">
        <v>197</v>
      </c>
      <c r="N68" s="39" t="s">
        <v>197</v>
      </c>
      <c r="O68" s="39" t="s">
        <v>197</v>
      </c>
      <c r="P68" s="39" t="s">
        <v>197</v>
      </c>
      <c r="Q68" s="39" t="s">
        <v>197</v>
      </c>
      <c r="R68" s="39" t="s">
        <v>197</v>
      </c>
      <c r="S68" s="39" t="s">
        <v>197</v>
      </c>
      <c r="T68" s="39" t="s">
        <v>197</v>
      </c>
      <c r="U68" s="39" t="s">
        <v>197</v>
      </c>
      <c r="V68" s="39" t="s">
        <v>197</v>
      </c>
      <c r="W68" s="39" t="s">
        <v>197</v>
      </c>
      <c r="X68" s="39" t="s">
        <v>197</v>
      </c>
      <c r="Y68" s="39" t="s">
        <v>197</v>
      </c>
    </row>
    <row r="69" spans="1:64" ht="112.5">
      <c r="A69" s="37" t="s">
        <v>289</v>
      </c>
      <c r="B69" s="38" t="s">
        <v>290</v>
      </c>
      <c r="C69" s="39" t="s">
        <v>178</v>
      </c>
      <c r="D69" s="39" t="s">
        <v>197</v>
      </c>
      <c r="E69" s="39" t="s">
        <v>197</v>
      </c>
      <c r="F69" s="39" t="s">
        <v>197</v>
      </c>
      <c r="G69" s="39" t="s">
        <v>197</v>
      </c>
      <c r="H69" s="39" t="s">
        <v>197</v>
      </c>
      <c r="I69" s="39" t="s">
        <v>197</v>
      </c>
      <c r="J69" s="39" t="s">
        <v>197</v>
      </c>
      <c r="K69" s="39" t="s">
        <v>197</v>
      </c>
      <c r="L69" s="39" t="s">
        <v>197</v>
      </c>
      <c r="M69" s="39" t="s">
        <v>197</v>
      </c>
      <c r="N69" s="39" t="s">
        <v>197</v>
      </c>
      <c r="O69" s="39" t="s">
        <v>197</v>
      </c>
      <c r="P69" s="39" t="s">
        <v>197</v>
      </c>
      <c r="Q69" s="39" t="s">
        <v>197</v>
      </c>
      <c r="R69" s="39" t="s">
        <v>197</v>
      </c>
      <c r="S69" s="39" t="s">
        <v>197</v>
      </c>
      <c r="T69" s="39" t="s">
        <v>197</v>
      </c>
      <c r="U69" s="39" t="s">
        <v>197</v>
      </c>
      <c r="V69" s="39" t="s">
        <v>197</v>
      </c>
      <c r="W69" s="39" t="s">
        <v>197</v>
      </c>
      <c r="X69" s="39" t="s">
        <v>197</v>
      </c>
      <c r="Y69" s="39" t="s">
        <v>197</v>
      </c>
    </row>
    <row r="70" spans="1:64" ht="225">
      <c r="A70" s="31" t="s">
        <v>289</v>
      </c>
      <c r="B70" s="50" t="s">
        <v>291</v>
      </c>
      <c r="C70" s="33" t="s">
        <v>292</v>
      </c>
      <c r="D70" s="33" t="s">
        <v>197</v>
      </c>
      <c r="E70" s="33" t="s">
        <v>197</v>
      </c>
      <c r="F70" s="33" t="s">
        <v>197</v>
      </c>
      <c r="G70" s="33" t="s">
        <v>197</v>
      </c>
      <c r="H70" s="33" t="s">
        <v>197</v>
      </c>
      <c r="I70" s="33" t="s">
        <v>197</v>
      </c>
      <c r="J70" s="33" t="s">
        <v>197</v>
      </c>
      <c r="K70" s="33" t="s">
        <v>197</v>
      </c>
      <c r="L70" s="33" t="s">
        <v>197</v>
      </c>
      <c r="M70" s="33" t="s">
        <v>197</v>
      </c>
      <c r="N70" s="33" t="s">
        <v>197</v>
      </c>
      <c r="O70" s="33" t="s">
        <v>197</v>
      </c>
      <c r="P70" s="33" t="s">
        <v>197</v>
      </c>
      <c r="Q70" s="33" t="s">
        <v>197</v>
      </c>
      <c r="R70" s="33" t="s">
        <v>197</v>
      </c>
      <c r="S70" s="33" t="s">
        <v>197</v>
      </c>
      <c r="T70" s="33" t="s">
        <v>197</v>
      </c>
      <c r="U70" s="33" t="s">
        <v>197</v>
      </c>
      <c r="V70" s="33" t="s">
        <v>197</v>
      </c>
      <c r="W70" s="33" t="s">
        <v>197</v>
      </c>
      <c r="X70" s="33" t="s">
        <v>197</v>
      </c>
      <c r="Y70" s="33" t="s">
        <v>197</v>
      </c>
    </row>
    <row r="71" spans="1:64" ht="187.5">
      <c r="A71" s="46" t="s">
        <v>289</v>
      </c>
      <c r="B71" s="40" t="s">
        <v>293</v>
      </c>
      <c r="C71" s="33" t="s">
        <v>294</v>
      </c>
      <c r="D71" s="33" t="s">
        <v>197</v>
      </c>
      <c r="E71" s="33" t="s">
        <v>197</v>
      </c>
      <c r="F71" s="33" t="s">
        <v>197</v>
      </c>
      <c r="G71" s="33" t="s">
        <v>197</v>
      </c>
      <c r="H71" s="33" t="s">
        <v>197</v>
      </c>
      <c r="I71" s="33" t="s">
        <v>197</v>
      </c>
      <c r="J71" s="33" t="s">
        <v>197</v>
      </c>
      <c r="K71" s="33" t="s">
        <v>197</v>
      </c>
      <c r="L71" s="33" t="s">
        <v>197</v>
      </c>
      <c r="M71" s="33" t="s">
        <v>197</v>
      </c>
      <c r="N71" s="33" t="s">
        <v>197</v>
      </c>
      <c r="O71" s="33" t="s">
        <v>197</v>
      </c>
      <c r="P71" s="33" t="s">
        <v>197</v>
      </c>
      <c r="Q71" s="33" t="s">
        <v>197</v>
      </c>
      <c r="R71" s="33" t="s">
        <v>197</v>
      </c>
      <c r="S71" s="33" t="s">
        <v>197</v>
      </c>
      <c r="T71" s="33" t="s">
        <v>197</v>
      </c>
      <c r="U71" s="33" t="s">
        <v>197</v>
      </c>
      <c r="V71" s="33" t="s">
        <v>197</v>
      </c>
      <c r="W71" s="33" t="s">
        <v>197</v>
      </c>
      <c r="X71" s="33" t="s">
        <v>197</v>
      </c>
      <c r="Y71" s="33" t="s">
        <v>197</v>
      </c>
    </row>
    <row r="72" spans="1:64" ht="409.5">
      <c r="A72" s="46" t="s">
        <v>289</v>
      </c>
      <c r="B72" s="40" t="s">
        <v>295</v>
      </c>
      <c r="C72" s="33" t="s">
        <v>296</v>
      </c>
      <c r="D72" s="33" t="s">
        <v>197</v>
      </c>
      <c r="E72" s="33" t="s">
        <v>197</v>
      </c>
      <c r="F72" s="33" t="s">
        <v>197</v>
      </c>
      <c r="G72" s="33" t="s">
        <v>197</v>
      </c>
      <c r="H72" s="33" t="s">
        <v>197</v>
      </c>
      <c r="I72" s="33" t="s">
        <v>197</v>
      </c>
      <c r="J72" s="33" t="s">
        <v>197</v>
      </c>
      <c r="K72" s="33" t="s">
        <v>197</v>
      </c>
      <c r="L72" s="33" t="s">
        <v>197</v>
      </c>
      <c r="M72" s="33" t="s">
        <v>197</v>
      </c>
      <c r="N72" s="33" t="s">
        <v>197</v>
      </c>
      <c r="O72" s="33" t="s">
        <v>197</v>
      </c>
      <c r="P72" s="33" t="s">
        <v>197</v>
      </c>
      <c r="Q72" s="33" t="s">
        <v>197</v>
      </c>
      <c r="R72" s="33" t="s">
        <v>197</v>
      </c>
      <c r="S72" s="33" t="s">
        <v>197</v>
      </c>
      <c r="T72" s="33" t="s">
        <v>197</v>
      </c>
      <c r="U72" s="33" t="s">
        <v>197</v>
      </c>
      <c r="V72" s="33" t="s">
        <v>197</v>
      </c>
      <c r="W72" s="33" t="s">
        <v>197</v>
      </c>
      <c r="X72" s="33" t="s">
        <v>197</v>
      </c>
      <c r="Y72" s="33" t="s">
        <v>197</v>
      </c>
    </row>
    <row r="73" spans="1:64" ht="409.5">
      <c r="A73" s="46" t="s">
        <v>289</v>
      </c>
      <c r="B73" s="40" t="s">
        <v>297</v>
      </c>
      <c r="C73" s="33" t="s">
        <v>298</v>
      </c>
      <c r="D73" s="33" t="s">
        <v>197</v>
      </c>
      <c r="E73" s="33" t="s">
        <v>197</v>
      </c>
      <c r="F73" s="33" t="s">
        <v>197</v>
      </c>
      <c r="G73" s="33" t="s">
        <v>197</v>
      </c>
      <c r="H73" s="33" t="s">
        <v>197</v>
      </c>
      <c r="I73" s="33" t="s">
        <v>197</v>
      </c>
      <c r="J73" s="33" t="s">
        <v>197</v>
      </c>
      <c r="K73" s="33" t="s">
        <v>197</v>
      </c>
      <c r="L73" s="33" t="s">
        <v>197</v>
      </c>
      <c r="M73" s="33" t="s">
        <v>197</v>
      </c>
      <c r="N73" s="33" t="s">
        <v>197</v>
      </c>
      <c r="O73" s="33" t="s">
        <v>197</v>
      </c>
      <c r="P73" s="33" t="s">
        <v>197</v>
      </c>
      <c r="Q73" s="33" t="s">
        <v>197</v>
      </c>
      <c r="R73" s="33" t="s">
        <v>197</v>
      </c>
      <c r="S73" s="33" t="s">
        <v>197</v>
      </c>
      <c r="T73" s="33" t="s">
        <v>197</v>
      </c>
      <c r="U73" s="33" t="s">
        <v>197</v>
      </c>
      <c r="V73" s="33" t="s">
        <v>197</v>
      </c>
      <c r="W73" s="33" t="s">
        <v>197</v>
      </c>
      <c r="X73" s="33" t="s">
        <v>197</v>
      </c>
      <c r="Y73" s="33" t="s">
        <v>197</v>
      </c>
    </row>
    <row r="74" spans="1:64" ht="187.5">
      <c r="A74" s="46" t="s">
        <v>289</v>
      </c>
      <c r="B74" s="40" t="s">
        <v>299</v>
      </c>
      <c r="C74" s="33" t="s">
        <v>300</v>
      </c>
      <c r="D74" s="33" t="s">
        <v>197</v>
      </c>
      <c r="E74" s="33" t="s">
        <v>197</v>
      </c>
      <c r="F74" s="33" t="s">
        <v>197</v>
      </c>
      <c r="G74" s="33" t="s">
        <v>197</v>
      </c>
      <c r="H74" s="33" t="s">
        <v>197</v>
      </c>
      <c r="I74" s="33" t="s">
        <v>197</v>
      </c>
      <c r="J74" s="33" t="s">
        <v>197</v>
      </c>
      <c r="K74" s="33" t="s">
        <v>197</v>
      </c>
      <c r="L74" s="33" t="s">
        <v>197</v>
      </c>
      <c r="M74" s="33" t="s">
        <v>197</v>
      </c>
      <c r="N74" s="33" t="s">
        <v>197</v>
      </c>
      <c r="O74" s="33" t="s">
        <v>197</v>
      </c>
      <c r="P74" s="33" t="s">
        <v>197</v>
      </c>
      <c r="Q74" s="33" t="s">
        <v>197</v>
      </c>
      <c r="R74" s="33" t="s">
        <v>197</v>
      </c>
      <c r="S74" s="33" t="s">
        <v>197</v>
      </c>
      <c r="T74" s="33" t="s">
        <v>197</v>
      </c>
      <c r="U74" s="33" t="s">
        <v>197</v>
      </c>
      <c r="V74" s="33" t="s">
        <v>197</v>
      </c>
      <c r="W74" s="33" t="s">
        <v>197</v>
      </c>
      <c r="X74" s="33" t="s">
        <v>197</v>
      </c>
      <c r="Y74" s="33" t="s">
        <v>197</v>
      </c>
    </row>
    <row r="75" spans="1:64" ht="409.5">
      <c r="A75" s="46" t="s">
        <v>289</v>
      </c>
      <c r="B75" s="40" t="s">
        <v>301</v>
      </c>
      <c r="C75" s="33" t="s">
        <v>302</v>
      </c>
      <c r="D75" s="33" t="s">
        <v>197</v>
      </c>
      <c r="E75" s="33" t="s">
        <v>197</v>
      </c>
      <c r="F75" s="33" t="s">
        <v>197</v>
      </c>
      <c r="G75" s="33" t="s">
        <v>197</v>
      </c>
      <c r="H75" s="33" t="s">
        <v>197</v>
      </c>
      <c r="I75" s="33" t="s">
        <v>197</v>
      </c>
      <c r="J75" s="33" t="s">
        <v>197</v>
      </c>
      <c r="K75" s="33" t="s">
        <v>197</v>
      </c>
      <c r="L75" s="33" t="s">
        <v>197</v>
      </c>
      <c r="M75" s="33" t="s">
        <v>197</v>
      </c>
      <c r="N75" s="33" t="s">
        <v>197</v>
      </c>
      <c r="O75" s="33" t="s">
        <v>197</v>
      </c>
      <c r="P75" s="33" t="s">
        <v>197</v>
      </c>
      <c r="Q75" s="33" t="s">
        <v>197</v>
      </c>
      <c r="R75" s="33" t="s">
        <v>197</v>
      </c>
      <c r="S75" s="33" t="s">
        <v>197</v>
      </c>
      <c r="T75" s="33" t="s">
        <v>197</v>
      </c>
      <c r="U75" s="33" t="s">
        <v>197</v>
      </c>
      <c r="V75" s="33" t="s">
        <v>197</v>
      </c>
      <c r="W75" s="33" t="s">
        <v>197</v>
      </c>
      <c r="X75" s="33" t="s">
        <v>197</v>
      </c>
      <c r="Y75" s="33" t="s">
        <v>197</v>
      </c>
    </row>
    <row r="76" spans="1:64" ht="93.75">
      <c r="A76" s="31" t="s">
        <v>289</v>
      </c>
      <c r="B76" s="50" t="s">
        <v>303</v>
      </c>
      <c r="C76" s="33" t="s">
        <v>304</v>
      </c>
      <c r="D76" s="33" t="s">
        <v>197</v>
      </c>
      <c r="E76" s="33" t="s">
        <v>197</v>
      </c>
      <c r="F76" s="33" t="s">
        <v>197</v>
      </c>
      <c r="G76" s="33" t="s">
        <v>197</v>
      </c>
      <c r="H76" s="33" t="s">
        <v>197</v>
      </c>
      <c r="I76" s="33" t="s">
        <v>197</v>
      </c>
      <c r="J76" s="33" t="s">
        <v>197</v>
      </c>
      <c r="K76" s="33" t="s">
        <v>197</v>
      </c>
      <c r="L76" s="33" t="s">
        <v>197</v>
      </c>
      <c r="M76" s="33" t="s">
        <v>197</v>
      </c>
      <c r="N76" s="33" t="s">
        <v>197</v>
      </c>
      <c r="O76" s="33" t="s">
        <v>197</v>
      </c>
      <c r="P76" s="33" t="s">
        <v>197</v>
      </c>
      <c r="Q76" s="33" t="s">
        <v>197</v>
      </c>
      <c r="R76" s="33" t="s">
        <v>197</v>
      </c>
      <c r="S76" s="33" t="s">
        <v>197</v>
      </c>
      <c r="T76" s="33" t="s">
        <v>197</v>
      </c>
      <c r="U76" s="33" t="s">
        <v>197</v>
      </c>
      <c r="V76" s="33" t="s">
        <v>197</v>
      </c>
      <c r="W76" s="33" t="s">
        <v>197</v>
      </c>
      <c r="X76" s="33" t="s">
        <v>197</v>
      </c>
      <c r="Y76" s="33" t="s">
        <v>197</v>
      </c>
    </row>
    <row r="77" spans="1:64" ht="150">
      <c r="A77" s="31" t="s">
        <v>289</v>
      </c>
      <c r="B77" s="50" t="s">
        <v>305</v>
      </c>
      <c r="C77" s="33" t="s">
        <v>306</v>
      </c>
      <c r="D77" s="33" t="s">
        <v>197</v>
      </c>
      <c r="E77" s="33" t="s">
        <v>197</v>
      </c>
      <c r="F77" s="33" t="s">
        <v>197</v>
      </c>
      <c r="G77" s="33" t="s">
        <v>197</v>
      </c>
      <c r="H77" s="33" t="s">
        <v>197</v>
      </c>
      <c r="I77" s="33" t="s">
        <v>197</v>
      </c>
      <c r="J77" s="33" t="s">
        <v>197</v>
      </c>
      <c r="K77" s="33" t="s">
        <v>197</v>
      </c>
      <c r="L77" s="33" t="s">
        <v>197</v>
      </c>
      <c r="M77" s="33" t="s">
        <v>197</v>
      </c>
      <c r="N77" s="33" t="s">
        <v>197</v>
      </c>
      <c r="O77" s="33" t="s">
        <v>197</v>
      </c>
      <c r="P77" s="33" t="s">
        <v>197</v>
      </c>
      <c r="Q77" s="33" t="s">
        <v>197</v>
      </c>
      <c r="R77" s="33" t="s">
        <v>197</v>
      </c>
      <c r="S77" s="33" t="s">
        <v>197</v>
      </c>
      <c r="T77" s="33" t="s">
        <v>197</v>
      </c>
      <c r="U77" s="33" t="s">
        <v>197</v>
      </c>
      <c r="V77" s="33" t="s">
        <v>197</v>
      </c>
      <c r="W77" s="33" t="s">
        <v>197</v>
      </c>
      <c r="X77" s="33" t="s">
        <v>197</v>
      </c>
      <c r="Y77" s="33" t="s">
        <v>197</v>
      </c>
    </row>
    <row r="78" spans="1:64" ht="112.5">
      <c r="A78" s="31" t="s">
        <v>289</v>
      </c>
      <c r="B78" s="50" t="s">
        <v>307</v>
      </c>
      <c r="C78" s="33" t="s">
        <v>308</v>
      </c>
      <c r="D78" s="33" t="s">
        <v>197</v>
      </c>
      <c r="E78" s="33" t="s">
        <v>197</v>
      </c>
      <c r="F78" s="33" t="s">
        <v>197</v>
      </c>
      <c r="G78" s="33" t="s">
        <v>197</v>
      </c>
      <c r="H78" s="33" t="s">
        <v>197</v>
      </c>
      <c r="I78" s="33" t="s">
        <v>197</v>
      </c>
      <c r="J78" s="33" t="s">
        <v>197</v>
      </c>
      <c r="K78" s="33" t="s">
        <v>197</v>
      </c>
      <c r="L78" s="33" t="s">
        <v>197</v>
      </c>
      <c r="M78" s="33" t="s">
        <v>197</v>
      </c>
      <c r="N78" s="33" t="s">
        <v>197</v>
      </c>
      <c r="O78" s="33" t="s">
        <v>197</v>
      </c>
      <c r="P78" s="33" t="s">
        <v>197</v>
      </c>
      <c r="Q78" s="33" t="s">
        <v>197</v>
      </c>
      <c r="R78" s="33" t="s">
        <v>197</v>
      </c>
      <c r="S78" s="33" t="s">
        <v>197</v>
      </c>
      <c r="T78" s="33" t="s">
        <v>197</v>
      </c>
      <c r="U78" s="33" t="s">
        <v>197</v>
      </c>
      <c r="V78" s="33" t="s">
        <v>197</v>
      </c>
      <c r="W78" s="33" t="s">
        <v>197</v>
      </c>
      <c r="X78" s="33" t="s">
        <v>197</v>
      </c>
      <c r="Y78" s="33" t="s">
        <v>197</v>
      </c>
    </row>
    <row r="79" spans="1:64" ht="93.75">
      <c r="A79" s="31" t="s">
        <v>289</v>
      </c>
      <c r="B79" s="50" t="s">
        <v>309</v>
      </c>
      <c r="C79" s="33" t="s">
        <v>310</v>
      </c>
      <c r="D79" s="33" t="s">
        <v>197</v>
      </c>
      <c r="E79" s="33" t="s">
        <v>197</v>
      </c>
      <c r="F79" s="33" t="s">
        <v>197</v>
      </c>
      <c r="G79" s="33" t="s">
        <v>197</v>
      </c>
      <c r="H79" s="33" t="s">
        <v>197</v>
      </c>
      <c r="I79" s="33" t="s">
        <v>197</v>
      </c>
      <c r="J79" s="33" t="s">
        <v>197</v>
      </c>
      <c r="K79" s="33" t="s">
        <v>197</v>
      </c>
      <c r="L79" s="33" t="s">
        <v>197</v>
      </c>
      <c r="M79" s="33" t="s">
        <v>197</v>
      </c>
      <c r="N79" s="33" t="s">
        <v>197</v>
      </c>
      <c r="O79" s="33" t="s">
        <v>197</v>
      </c>
      <c r="P79" s="33" t="s">
        <v>197</v>
      </c>
      <c r="Q79" s="33" t="s">
        <v>197</v>
      </c>
      <c r="R79" s="33" t="s">
        <v>197</v>
      </c>
      <c r="S79" s="33" t="s">
        <v>197</v>
      </c>
      <c r="T79" s="33" t="s">
        <v>197</v>
      </c>
      <c r="U79" s="33" t="s">
        <v>197</v>
      </c>
      <c r="V79" s="33" t="s">
        <v>197</v>
      </c>
      <c r="W79" s="33" t="s">
        <v>197</v>
      </c>
      <c r="X79" s="33" t="s">
        <v>197</v>
      </c>
      <c r="Y79" s="33" t="s">
        <v>197</v>
      </c>
    </row>
    <row r="80" spans="1:64" ht="93.75">
      <c r="A80" s="31" t="s">
        <v>289</v>
      </c>
      <c r="B80" s="50" t="s">
        <v>311</v>
      </c>
      <c r="C80" s="33" t="s">
        <v>312</v>
      </c>
      <c r="D80" s="33" t="s">
        <v>197</v>
      </c>
      <c r="E80" s="33" t="s">
        <v>197</v>
      </c>
      <c r="F80" s="33" t="s">
        <v>197</v>
      </c>
      <c r="G80" s="33" t="s">
        <v>197</v>
      </c>
      <c r="H80" s="33" t="s">
        <v>197</v>
      </c>
      <c r="I80" s="33" t="s">
        <v>197</v>
      </c>
      <c r="J80" s="33" t="s">
        <v>197</v>
      </c>
      <c r="K80" s="33" t="s">
        <v>197</v>
      </c>
      <c r="L80" s="33" t="s">
        <v>197</v>
      </c>
      <c r="M80" s="33" t="s">
        <v>197</v>
      </c>
      <c r="N80" s="33" t="s">
        <v>197</v>
      </c>
      <c r="O80" s="33" t="s">
        <v>197</v>
      </c>
      <c r="P80" s="33" t="s">
        <v>197</v>
      </c>
      <c r="Q80" s="33" t="s">
        <v>197</v>
      </c>
      <c r="R80" s="33" t="s">
        <v>197</v>
      </c>
      <c r="S80" s="33" t="s">
        <v>197</v>
      </c>
      <c r="T80" s="33" t="s">
        <v>197</v>
      </c>
      <c r="U80" s="33" t="s">
        <v>197</v>
      </c>
      <c r="V80" s="33" t="s">
        <v>197</v>
      </c>
      <c r="W80" s="33" t="s">
        <v>197</v>
      </c>
      <c r="X80" s="33" t="s">
        <v>197</v>
      </c>
      <c r="Y80" s="33" t="s">
        <v>197</v>
      </c>
    </row>
    <row r="81" spans="1:64" ht="56.25">
      <c r="A81" s="23" t="s">
        <v>313</v>
      </c>
      <c r="B81" s="24" t="s">
        <v>314</v>
      </c>
      <c r="C81" s="289" t="s">
        <v>178</v>
      </c>
      <c r="D81" s="289" t="s">
        <v>197</v>
      </c>
      <c r="E81" s="289" t="s">
        <v>197</v>
      </c>
      <c r="F81" s="289" t="s">
        <v>197</v>
      </c>
      <c r="G81" s="289" t="s">
        <v>197</v>
      </c>
      <c r="H81" s="289" t="s">
        <v>197</v>
      </c>
      <c r="I81" s="289" t="s">
        <v>197</v>
      </c>
      <c r="J81" s="289" t="s">
        <v>197</v>
      </c>
      <c r="K81" s="289" t="s">
        <v>197</v>
      </c>
      <c r="L81" s="289" t="s">
        <v>197</v>
      </c>
      <c r="M81" s="289" t="s">
        <v>197</v>
      </c>
      <c r="N81" s="289" t="s">
        <v>197</v>
      </c>
      <c r="O81" s="289" t="s">
        <v>197</v>
      </c>
      <c r="P81" s="289" t="s">
        <v>197</v>
      </c>
      <c r="Q81" s="289" t="s">
        <v>197</v>
      </c>
      <c r="R81" s="289" t="s">
        <v>197</v>
      </c>
      <c r="S81" s="289" t="s">
        <v>197</v>
      </c>
      <c r="T81" s="289" t="s">
        <v>197</v>
      </c>
      <c r="U81" s="289" t="s">
        <v>197</v>
      </c>
      <c r="V81" s="289" t="s">
        <v>197</v>
      </c>
      <c r="W81" s="289" t="s">
        <v>197</v>
      </c>
      <c r="X81" s="289" t="s">
        <v>197</v>
      </c>
      <c r="Y81" s="289" t="s">
        <v>197</v>
      </c>
    </row>
    <row r="82" spans="1:64" ht="75">
      <c r="A82" s="23" t="s">
        <v>315</v>
      </c>
      <c r="B82" s="24" t="s">
        <v>316</v>
      </c>
      <c r="C82" s="289" t="s">
        <v>178</v>
      </c>
      <c r="D82" s="289" t="s">
        <v>197</v>
      </c>
      <c r="E82" s="289" t="s">
        <v>197</v>
      </c>
      <c r="F82" s="289" t="s">
        <v>197</v>
      </c>
      <c r="G82" s="289" t="s">
        <v>197</v>
      </c>
      <c r="H82" s="289" t="s">
        <v>197</v>
      </c>
      <c r="I82" s="289" t="s">
        <v>197</v>
      </c>
      <c r="J82" s="289" t="s">
        <v>197</v>
      </c>
      <c r="K82" s="289" t="s">
        <v>197</v>
      </c>
      <c r="L82" s="289" t="s">
        <v>197</v>
      </c>
      <c r="M82" s="289" t="s">
        <v>197</v>
      </c>
      <c r="N82" s="289" t="s">
        <v>197</v>
      </c>
      <c r="O82" s="289" t="s">
        <v>197</v>
      </c>
      <c r="P82" s="289" t="s">
        <v>197</v>
      </c>
      <c r="Q82" s="289" t="s">
        <v>197</v>
      </c>
      <c r="R82" s="289" t="s">
        <v>197</v>
      </c>
      <c r="S82" s="289" t="s">
        <v>197</v>
      </c>
      <c r="T82" s="289" t="s">
        <v>197</v>
      </c>
      <c r="U82" s="289" t="s">
        <v>197</v>
      </c>
      <c r="V82" s="289" t="s">
        <v>197</v>
      </c>
      <c r="W82" s="289" t="s">
        <v>197</v>
      </c>
      <c r="X82" s="289" t="s">
        <v>197</v>
      </c>
      <c r="Y82" s="289" t="s">
        <v>197</v>
      </c>
    </row>
    <row r="83" spans="1:64" ht="37.5">
      <c r="A83" s="23" t="s">
        <v>317</v>
      </c>
      <c r="B83" s="24" t="s">
        <v>318</v>
      </c>
      <c r="C83" s="289" t="s">
        <v>178</v>
      </c>
      <c r="D83" s="289" t="s">
        <v>197</v>
      </c>
      <c r="E83" s="289" t="s">
        <v>197</v>
      </c>
      <c r="F83" s="289" t="s">
        <v>197</v>
      </c>
      <c r="G83" s="289" t="s">
        <v>197</v>
      </c>
      <c r="H83" s="289" t="s">
        <v>197</v>
      </c>
      <c r="I83" s="289" t="s">
        <v>197</v>
      </c>
      <c r="J83" s="289" t="s">
        <v>197</v>
      </c>
      <c r="K83" s="289" t="s">
        <v>197</v>
      </c>
      <c r="L83" s="289" t="s">
        <v>197</v>
      </c>
      <c r="M83" s="289" t="s">
        <v>197</v>
      </c>
      <c r="N83" s="289" t="s">
        <v>197</v>
      </c>
      <c r="O83" s="289" t="s">
        <v>197</v>
      </c>
      <c r="P83" s="289" t="s">
        <v>197</v>
      </c>
      <c r="Q83" s="289" t="s">
        <v>197</v>
      </c>
      <c r="R83" s="289" t="s">
        <v>197</v>
      </c>
      <c r="S83" s="289" t="s">
        <v>197</v>
      </c>
      <c r="T83" s="289" t="s">
        <v>197</v>
      </c>
      <c r="U83" s="289" t="s">
        <v>197</v>
      </c>
      <c r="V83" s="289" t="s">
        <v>197</v>
      </c>
      <c r="W83" s="289" t="s">
        <v>197</v>
      </c>
      <c r="X83" s="289" t="s">
        <v>197</v>
      </c>
      <c r="Y83" s="289" t="s">
        <v>197</v>
      </c>
    </row>
    <row r="84" spans="1:64" ht="93.75">
      <c r="A84" s="394" t="s">
        <v>317</v>
      </c>
      <c r="B84" s="395" t="s">
        <v>319</v>
      </c>
      <c r="C84" s="393" t="s">
        <v>320</v>
      </c>
      <c r="D84" s="206" t="s">
        <v>197</v>
      </c>
      <c r="E84" s="206" t="s">
        <v>197</v>
      </c>
      <c r="F84" s="206" t="s">
        <v>197</v>
      </c>
      <c r="G84" s="206" t="s">
        <v>197</v>
      </c>
      <c r="H84" s="206" t="s">
        <v>197</v>
      </c>
      <c r="I84" s="206" t="s">
        <v>197</v>
      </c>
      <c r="J84" s="206" t="s">
        <v>197</v>
      </c>
      <c r="K84" s="206" t="s">
        <v>197</v>
      </c>
      <c r="L84" s="206" t="s">
        <v>197</v>
      </c>
      <c r="M84" s="206" t="s">
        <v>197</v>
      </c>
      <c r="N84" s="206" t="s">
        <v>197</v>
      </c>
      <c r="O84" s="206" t="s">
        <v>197</v>
      </c>
      <c r="P84" s="206" t="s">
        <v>197</v>
      </c>
      <c r="Q84" s="206" t="s">
        <v>197</v>
      </c>
      <c r="R84" s="206" t="s">
        <v>197</v>
      </c>
      <c r="S84" s="206" t="s">
        <v>197</v>
      </c>
      <c r="T84" s="206" t="s">
        <v>197</v>
      </c>
      <c r="U84" s="206" t="s">
        <v>197</v>
      </c>
      <c r="V84" s="206" t="s">
        <v>197</v>
      </c>
      <c r="W84" s="206" t="s">
        <v>197</v>
      </c>
      <c r="X84" s="206" t="s">
        <v>197</v>
      </c>
      <c r="Y84" s="206" t="s">
        <v>197</v>
      </c>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row>
    <row r="85" spans="1:64" ht="75">
      <c r="A85" s="394" t="s">
        <v>317</v>
      </c>
      <c r="B85" s="395" t="s">
        <v>321</v>
      </c>
      <c r="C85" s="393" t="s">
        <v>322</v>
      </c>
      <c r="D85" s="206" t="s">
        <v>197</v>
      </c>
      <c r="E85" s="206" t="s">
        <v>197</v>
      </c>
      <c r="F85" s="206" t="s">
        <v>197</v>
      </c>
      <c r="G85" s="206" t="s">
        <v>197</v>
      </c>
      <c r="H85" s="206" t="s">
        <v>197</v>
      </c>
      <c r="I85" s="206" t="s">
        <v>197</v>
      </c>
      <c r="J85" s="206" t="s">
        <v>197</v>
      </c>
      <c r="K85" s="206" t="s">
        <v>197</v>
      </c>
      <c r="L85" s="206" t="s">
        <v>197</v>
      </c>
      <c r="M85" s="206" t="s">
        <v>197</v>
      </c>
      <c r="N85" s="206" t="s">
        <v>197</v>
      </c>
      <c r="O85" s="206" t="s">
        <v>197</v>
      </c>
      <c r="P85" s="206" t="s">
        <v>197</v>
      </c>
      <c r="Q85" s="206" t="s">
        <v>197</v>
      </c>
      <c r="R85" s="206" t="s">
        <v>197</v>
      </c>
      <c r="S85" s="206" t="s">
        <v>197</v>
      </c>
      <c r="T85" s="206" t="s">
        <v>197</v>
      </c>
      <c r="U85" s="206" t="s">
        <v>197</v>
      </c>
      <c r="V85" s="206" t="s">
        <v>197</v>
      </c>
      <c r="W85" s="206" t="s">
        <v>197</v>
      </c>
      <c r="X85" s="206" t="s">
        <v>197</v>
      </c>
      <c r="Y85" s="206" t="s">
        <v>197</v>
      </c>
    </row>
  </sheetData>
  <mergeCells count="3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 ref="A10:X10"/>
    <mergeCell ref="A11:A13"/>
    <mergeCell ref="B11:B13"/>
    <mergeCell ref="C11:C13"/>
    <mergeCell ref="D11:F11"/>
    <mergeCell ref="G11:G13"/>
    <mergeCell ref="H11:L11"/>
    <mergeCell ref="M11:P11"/>
    <mergeCell ref="Q11:Q13"/>
    <mergeCell ref="R11:R13"/>
    <mergeCell ref="S11:V11"/>
    <mergeCell ref="W11:X11"/>
    <mergeCell ref="A4:L4"/>
    <mergeCell ref="A6:L6"/>
    <mergeCell ref="A7:L7"/>
    <mergeCell ref="A8:L8"/>
    <mergeCell ref="A9:L9"/>
  </mergeCells>
  <pageMargins left="0.70833333333333304" right="0.70833333333333304" top="0.74861111111111101" bottom="0.74791666666666701" header="0.31527777777777799" footer="0.51180555555555496"/>
  <pageSetup paperSize="8" firstPageNumber="0" fitToWidth="2"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O175"/>
  <sheetViews>
    <sheetView topLeftCell="A13" zoomScale="65" zoomScaleNormal="65" zoomScalePageLayoutView="55" workbookViewId="0">
      <pane xSplit="4" ySplit="7" topLeftCell="CI76" activePane="bottomRight" state="frozen"/>
      <selection activeCell="A13" sqref="A13"/>
      <selection pane="topRight" activeCell="BT13" sqref="BT13"/>
      <selection pane="bottomLeft" activeCell="A20" sqref="A20"/>
      <selection pane="bottomRight" activeCell="CW82" sqref="CW82"/>
    </sheetView>
  </sheetViews>
  <sheetFormatPr defaultColWidth="9" defaultRowHeight="15.75"/>
  <cols>
    <col min="1" max="1" width="5.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9" width="8.75" style="1" customWidth="1"/>
    <col min="40" max="40" width="9.875" style="1" customWidth="1"/>
    <col min="41" max="41" width="10.5" style="1" customWidth="1"/>
    <col min="42" max="42" width="10.25" style="1" customWidth="1"/>
    <col min="43" max="43" width="11.125" style="1" customWidth="1"/>
    <col min="44" max="44" width="8.125" style="1" customWidth="1"/>
    <col min="45" max="45" width="10.25" style="1" customWidth="1"/>
    <col min="46" max="46" width="9.5" style="1" customWidth="1"/>
    <col min="47" max="56" width="10.875" style="1" customWidth="1"/>
    <col min="57" max="68" width="10.25" style="1" customWidth="1"/>
    <col min="69" max="88" width="11.125" style="1" customWidth="1"/>
    <col min="89" max="89" width="12" style="1" customWidth="1"/>
    <col min="90" max="90" width="10.125" style="1" customWidth="1"/>
    <col min="91" max="94" width="8.125" style="1" customWidth="1"/>
    <col min="95" max="95" width="9.75" style="1" customWidth="1"/>
    <col min="96" max="96" width="10.875" style="1" customWidth="1"/>
    <col min="97" max="100" width="9.875" style="1" customWidth="1"/>
    <col min="101" max="101" width="15.625" style="1" customWidth="1"/>
    <col min="102" max="102" width="14" style="1" customWidth="1"/>
    <col min="103" max="103" width="10.125" style="1" customWidth="1"/>
    <col min="104" max="112" width="11.5" style="1" customWidth="1"/>
  </cols>
  <sheetData>
    <row r="1" spans="1:119" ht="18.75">
      <c r="DB1" s="2" t="s">
        <v>0</v>
      </c>
    </row>
    <row r="2" spans="1:119">
      <c r="AC2" s="3"/>
      <c r="AD2" s="399"/>
      <c r="AE2" s="399"/>
      <c r="AF2" s="399"/>
      <c r="AG2" s="399"/>
      <c r="AH2" s="399"/>
      <c r="AI2" s="399"/>
      <c r="AJ2" s="399"/>
      <c r="AK2" s="399"/>
      <c r="AL2" s="399"/>
      <c r="AM2" s="399"/>
      <c r="AN2" s="399"/>
      <c r="AO2" s="399"/>
      <c r="AP2" s="3"/>
      <c r="DB2" s="4" t="s">
        <v>1</v>
      </c>
    </row>
    <row r="3" spans="1:119">
      <c r="AC3" s="5"/>
      <c r="AD3" s="5"/>
      <c r="AE3" s="5"/>
      <c r="AF3" s="5"/>
      <c r="AG3" s="5"/>
      <c r="AH3" s="5"/>
      <c r="AI3" s="5"/>
      <c r="AJ3" s="5"/>
      <c r="AK3" s="5"/>
      <c r="AL3" s="5"/>
      <c r="AM3" s="5"/>
      <c r="AN3" s="5"/>
      <c r="AO3" s="5"/>
      <c r="AP3" s="5"/>
      <c r="DB3" s="4" t="s">
        <v>2</v>
      </c>
    </row>
    <row r="4" spans="1:119" ht="18.75">
      <c r="B4" s="400" t="s">
        <v>3</v>
      </c>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c r="CK4" s="400"/>
      <c r="CL4" s="400"/>
      <c r="CM4" s="400"/>
      <c r="CN4" s="400"/>
      <c r="CO4" s="400"/>
      <c r="CP4" s="400"/>
      <c r="CQ4" s="400"/>
      <c r="CR4" s="400"/>
      <c r="CS4" s="400"/>
      <c r="CT4" s="400"/>
      <c r="CU4" s="400"/>
      <c r="CV4" s="400"/>
      <c r="CW4" s="400"/>
      <c r="CX4" s="400"/>
      <c r="CY4" s="400"/>
      <c r="CZ4" s="400"/>
      <c r="DA4" s="400"/>
      <c r="DB4" s="400"/>
    </row>
    <row r="5" spans="1:119" ht="18.75">
      <c r="B5" s="401" t="s">
        <v>323</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c r="CL5" s="401"/>
      <c r="CM5" s="401"/>
      <c r="CN5" s="401"/>
      <c r="CO5" s="401"/>
      <c r="CP5" s="401"/>
      <c r="CQ5" s="401"/>
      <c r="CR5" s="401"/>
      <c r="CS5" s="401"/>
      <c r="CT5" s="401"/>
      <c r="CU5" s="401"/>
      <c r="CV5" s="401"/>
      <c r="CW5" s="401"/>
      <c r="CX5" s="401"/>
      <c r="CY5" s="401"/>
      <c r="CZ5" s="401"/>
      <c r="DA5" s="401"/>
      <c r="DB5" s="401"/>
    </row>
    <row r="7" spans="1:119" ht="18.75">
      <c r="B7" s="402" t="s">
        <v>5</v>
      </c>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2"/>
      <c r="BI7" s="402"/>
      <c r="BJ7" s="402"/>
      <c r="BK7" s="402"/>
      <c r="BL7" s="402"/>
      <c r="BM7" s="402"/>
      <c r="BN7" s="402"/>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2"/>
      <c r="CN7" s="402"/>
      <c r="CO7" s="402"/>
      <c r="CP7" s="402"/>
      <c r="CQ7" s="402"/>
      <c r="CR7" s="402"/>
      <c r="CS7" s="402"/>
      <c r="CT7" s="402"/>
      <c r="CU7" s="402"/>
      <c r="CV7" s="402"/>
      <c r="CW7" s="402"/>
      <c r="CX7" s="402"/>
      <c r="CY7" s="402"/>
      <c r="CZ7" s="402"/>
      <c r="DA7" s="402"/>
      <c r="DB7" s="402"/>
    </row>
    <row r="8" spans="1:119">
      <c r="B8" s="403" t="s">
        <v>6</v>
      </c>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403"/>
      <c r="BO8" s="403"/>
      <c r="BP8" s="403"/>
      <c r="BQ8" s="403"/>
      <c r="BR8" s="403"/>
      <c r="BS8" s="403"/>
      <c r="BT8" s="403"/>
      <c r="BU8" s="403"/>
      <c r="BV8" s="403"/>
      <c r="BW8" s="403"/>
      <c r="BX8" s="403"/>
      <c r="BY8" s="403"/>
      <c r="BZ8" s="403"/>
      <c r="CA8" s="403"/>
      <c r="CB8" s="403"/>
      <c r="CC8" s="403"/>
      <c r="CD8" s="403"/>
      <c r="CE8" s="403"/>
      <c r="CF8" s="403"/>
      <c r="CG8" s="403"/>
      <c r="CH8" s="403"/>
      <c r="CI8" s="403"/>
      <c r="CJ8" s="403"/>
      <c r="CK8" s="403"/>
      <c r="CL8" s="403"/>
      <c r="CM8" s="403"/>
      <c r="CN8" s="403"/>
      <c r="CO8" s="403"/>
      <c r="CP8" s="403"/>
      <c r="CQ8" s="403"/>
      <c r="CR8" s="403"/>
      <c r="CS8" s="403"/>
      <c r="CT8" s="403"/>
      <c r="CU8" s="403"/>
      <c r="CV8" s="403"/>
      <c r="CW8" s="403"/>
      <c r="CX8" s="403"/>
      <c r="CY8" s="403"/>
      <c r="CZ8" s="403"/>
      <c r="DA8" s="403"/>
      <c r="DB8" s="403"/>
    </row>
    <row r="10" spans="1:119" ht="18.75">
      <c r="B10" s="402" t="s">
        <v>7</v>
      </c>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02"/>
      <c r="CE10" s="402"/>
      <c r="CF10" s="402"/>
      <c r="CG10" s="402"/>
      <c r="CH10" s="402"/>
      <c r="CI10" s="402"/>
      <c r="CJ10" s="402"/>
      <c r="CK10" s="402"/>
      <c r="CL10" s="402"/>
      <c r="CM10" s="402"/>
      <c r="CN10" s="402"/>
      <c r="CO10" s="402"/>
      <c r="CP10" s="402"/>
      <c r="CQ10" s="402"/>
      <c r="CR10" s="402"/>
      <c r="CS10" s="402"/>
      <c r="CT10" s="402"/>
      <c r="CU10" s="402"/>
      <c r="CV10" s="402"/>
      <c r="CW10" s="402"/>
      <c r="CX10" s="402"/>
      <c r="CY10" s="402"/>
      <c r="CZ10" s="402"/>
      <c r="DA10" s="402"/>
      <c r="DB10" s="402"/>
    </row>
    <row r="11" spans="1:119" ht="18.75">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6"/>
      <c r="CR11" s="6"/>
      <c r="CS11" s="6"/>
      <c r="CT11" s="6"/>
      <c r="CU11" s="6"/>
      <c r="CV11" s="6"/>
      <c r="CW11" s="6"/>
      <c r="CX11" s="6"/>
      <c r="CY11" s="6"/>
      <c r="CZ11" s="6"/>
      <c r="DA11" s="6"/>
      <c r="DB11" s="6"/>
    </row>
    <row r="12" spans="1:119" ht="18.75">
      <c r="A12" s="5"/>
      <c r="B12" s="404" t="s">
        <v>8</v>
      </c>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4"/>
      <c r="DC12" s="9"/>
      <c r="DD12" s="9"/>
      <c r="DE12" s="9"/>
      <c r="DF12" s="9"/>
      <c r="DG12" s="9"/>
      <c r="DH12" s="9"/>
    </row>
    <row r="13" spans="1:119">
      <c r="A13" s="5"/>
      <c r="B13" s="405" t="s">
        <v>9</v>
      </c>
      <c r="C13" s="405"/>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405"/>
      <c r="BQ13" s="405"/>
      <c r="BR13" s="405"/>
      <c r="BS13" s="405"/>
      <c r="BT13" s="405"/>
      <c r="BU13" s="405"/>
      <c r="BV13" s="405"/>
      <c r="BW13" s="405"/>
      <c r="BX13" s="405"/>
      <c r="BY13" s="405"/>
      <c r="BZ13" s="405"/>
      <c r="CA13" s="405"/>
      <c r="CB13" s="405"/>
      <c r="CC13" s="405"/>
      <c r="CD13" s="405"/>
      <c r="CE13" s="405"/>
      <c r="CF13" s="405"/>
      <c r="CG13" s="405"/>
      <c r="CH13" s="405"/>
      <c r="CI13" s="405"/>
      <c r="CJ13" s="405"/>
      <c r="CK13" s="405"/>
      <c r="CL13" s="405"/>
      <c r="CM13" s="405"/>
      <c r="CN13" s="405"/>
      <c r="CO13" s="405"/>
      <c r="CP13" s="405"/>
      <c r="CQ13" s="405"/>
      <c r="CR13" s="405"/>
      <c r="CS13" s="405"/>
      <c r="CT13" s="405"/>
      <c r="CU13" s="405"/>
      <c r="CV13" s="405"/>
      <c r="CW13" s="405"/>
      <c r="CX13" s="405"/>
      <c r="CY13" s="405"/>
      <c r="CZ13" s="405"/>
      <c r="DA13" s="405"/>
      <c r="DB13" s="405"/>
      <c r="DC13" s="10"/>
      <c r="DD13" s="10"/>
      <c r="DE13" s="10"/>
      <c r="DF13" s="10"/>
      <c r="DG13" s="10"/>
      <c r="DH13" s="10"/>
      <c r="DI13" s="10"/>
      <c r="DJ13" s="10"/>
      <c r="DK13" s="10"/>
      <c r="DL13" s="10"/>
      <c r="DM13" s="10"/>
      <c r="DN13" s="10"/>
      <c r="DO13" s="10"/>
    </row>
    <row r="14" spans="1:119" ht="18.75">
      <c r="A14" s="5"/>
      <c r="B14" s="404"/>
      <c r="C14" s="404"/>
      <c r="D14" s="404"/>
      <c r="E14" s="404"/>
      <c r="F14" s="404"/>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9"/>
      <c r="DD14" s="9"/>
      <c r="DE14" s="9"/>
      <c r="DF14" s="9"/>
      <c r="DG14" s="9"/>
      <c r="DH14" s="9"/>
    </row>
    <row r="15" spans="1:119" ht="15" customHeight="1">
      <c r="A15" s="11"/>
      <c r="B15" s="406" t="s">
        <v>10</v>
      </c>
      <c r="C15" s="406" t="s">
        <v>11</v>
      </c>
      <c r="D15" s="406" t="s">
        <v>12</v>
      </c>
      <c r="E15" s="406" t="s">
        <v>13</v>
      </c>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c r="CA15" s="406"/>
      <c r="CB15" s="406"/>
      <c r="CC15" s="406"/>
      <c r="CD15" s="406"/>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row>
    <row r="16" spans="1:119" ht="39" customHeight="1">
      <c r="B16" s="406"/>
      <c r="C16" s="406"/>
      <c r="D16" s="406"/>
      <c r="E16" s="407" t="s">
        <v>14</v>
      </c>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c r="AT16" s="407"/>
      <c r="AU16" s="407" t="s">
        <v>15</v>
      </c>
      <c r="AV16" s="407"/>
      <c r="AW16" s="407"/>
      <c r="AX16" s="407"/>
      <c r="AY16" s="407"/>
      <c r="AZ16" s="407"/>
      <c r="BA16" s="407"/>
      <c r="BB16" s="407"/>
      <c r="BC16" s="407"/>
      <c r="BD16" s="407"/>
      <c r="BE16" s="407"/>
      <c r="BF16" s="407"/>
      <c r="BG16" s="407"/>
      <c r="BH16" s="407"/>
      <c r="BI16" s="407"/>
      <c r="BJ16" s="407"/>
      <c r="BK16" s="407"/>
      <c r="BL16" s="407"/>
      <c r="BM16" s="407"/>
      <c r="BN16" s="407"/>
      <c r="BO16" s="407"/>
      <c r="BP16" s="407"/>
      <c r="BQ16" s="407"/>
      <c r="BR16" s="407"/>
      <c r="BS16" s="407"/>
      <c r="BT16" s="407"/>
      <c r="BU16" s="407"/>
      <c r="BV16" s="407"/>
      <c r="BW16" s="407"/>
      <c r="BX16" s="407"/>
      <c r="BY16" s="407"/>
      <c r="BZ16" s="407"/>
      <c r="CA16" s="407"/>
      <c r="CB16" s="407"/>
      <c r="CC16" s="407"/>
      <c r="CD16" s="407"/>
      <c r="CE16" s="407"/>
      <c r="CF16" s="407"/>
      <c r="CG16" s="407"/>
      <c r="CH16" s="407"/>
      <c r="CI16" s="407"/>
      <c r="CJ16" s="407"/>
      <c r="CK16" s="407"/>
      <c r="CL16" s="407"/>
      <c r="CM16" s="407" t="s">
        <v>16</v>
      </c>
      <c r="CN16" s="407"/>
      <c r="CO16" s="407"/>
      <c r="CP16" s="407"/>
      <c r="CQ16" s="407"/>
      <c r="CR16" s="407"/>
      <c r="CS16" s="407" t="s">
        <v>17</v>
      </c>
      <c r="CT16" s="407"/>
      <c r="CU16" s="407"/>
      <c r="CV16" s="407"/>
      <c r="CW16" s="407" t="s">
        <v>18</v>
      </c>
      <c r="CX16" s="407"/>
      <c r="CY16" s="407"/>
      <c r="CZ16" s="407"/>
      <c r="DA16" s="407"/>
      <c r="DB16" s="407"/>
      <c r="DC16" s="407" t="s">
        <v>19</v>
      </c>
      <c r="DD16" s="407"/>
      <c r="DE16" s="407"/>
      <c r="DF16" s="407"/>
      <c r="DG16" s="407" t="s">
        <v>20</v>
      </c>
      <c r="DH16" s="407"/>
    </row>
    <row r="17" spans="1:112" ht="180.2" customHeight="1">
      <c r="A17" s="13"/>
      <c r="B17" s="406"/>
      <c r="C17" s="406"/>
      <c r="D17" s="406"/>
      <c r="E17" s="408" t="s">
        <v>21</v>
      </c>
      <c r="F17" s="408"/>
      <c r="G17" s="408" t="s">
        <v>22</v>
      </c>
      <c r="H17" s="408"/>
      <c r="I17" s="408" t="s">
        <v>23</v>
      </c>
      <c r="J17" s="408"/>
      <c r="K17" s="408" t="s">
        <v>24</v>
      </c>
      <c r="L17" s="408"/>
      <c r="M17" s="409" t="s">
        <v>25</v>
      </c>
      <c r="N17" s="409"/>
      <c r="O17" s="409" t="s">
        <v>26</v>
      </c>
      <c r="P17" s="409"/>
      <c r="Q17" s="409" t="s">
        <v>27</v>
      </c>
      <c r="R17" s="409"/>
      <c r="S17" s="409" t="s">
        <v>28</v>
      </c>
      <c r="T17" s="409"/>
      <c r="U17" s="408" t="s">
        <v>29</v>
      </c>
      <c r="V17" s="408"/>
      <c r="W17" s="408" t="s">
        <v>30</v>
      </c>
      <c r="X17" s="408"/>
      <c r="Y17" s="408" t="s">
        <v>31</v>
      </c>
      <c r="Z17" s="408"/>
      <c r="AA17" s="408" t="s">
        <v>32</v>
      </c>
      <c r="AB17" s="408"/>
      <c r="AC17" s="409" t="s">
        <v>33</v>
      </c>
      <c r="AD17" s="409"/>
      <c r="AE17" s="409" t="s">
        <v>34</v>
      </c>
      <c r="AF17" s="409"/>
      <c r="AG17" s="409" t="s">
        <v>35</v>
      </c>
      <c r="AH17" s="409"/>
      <c r="AI17" s="409" t="s">
        <v>36</v>
      </c>
      <c r="AJ17" s="409"/>
      <c r="AK17" s="409" t="s">
        <v>324</v>
      </c>
      <c r="AL17" s="409"/>
      <c r="AM17" s="407" t="s">
        <v>37</v>
      </c>
      <c r="AN17" s="407"/>
      <c r="AO17" s="407" t="s">
        <v>38</v>
      </c>
      <c r="AP17" s="407"/>
      <c r="AQ17" s="407" t="s">
        <v>39</v>
      </c>
      <c r="AR17" s="407"/>
      <c r="AS17" s="407" t="s">
        <v>40</v>
      </c>
      <c r="AT17" s="407"/>
      <c r="AU17" s="408" t="s">
        <v>41</v>
      </c>
      <c r="AV17" s="408"/>
      <c r="AW17" s="408" t="s">
        <v>42</v>
      </c>
      <c r="AX17" s="408"/>
      <c r="AY17" s="408" t="s">
        <v>43</v>
      </c>
      <c r="AZ17" s="408"/>
      <c r="BA17" s="408" t="s">
        <v>44</v>
      </c>
      <c r="BB17" s="408"/>
      <c r="BC17" s="408" t="s">
        <v>45</v>
      </c>
      <c r="BD17" s="408"/>
      <c r="BE17" s="409" t="s">
        <v>46</v>
      </c>
      <c r="BF17" s="409"/>
      <c r="BG17" s="409" t="s">
        <v>47</v>
      </c>
      <c r="BH17" s="409"/>
      <c r="BI17" s="409" t="s">
        <v>48</v>
      </c>
      <c r="BJ17" s="409"/>
      <c r="BK17" s="409" t="s">
        <v>49</v>
      </c>
      <c r="BL17" s="409"/>
      <c r="BM17" s="409" t="s">
        <v>50</v>
      </c>
      <c r="BN17" s="409"/>
      <c r="BO17" s="409" t="s">
        <v>51</v>
      </c>
      <c r="BP17" s="409"/>
      <c r="BQ17" s="408" t="s">
        <v>52</v>
      </c>
      <c r="BR17" s="408"/>
      <c r="BS17" s="408" t="s">
        <v>53</v>
      </c>
      <c r="BT17" s="408"/>
      <c r="BU17" s="408" t="s">
        <v>54</v>
      </c>
      <c r="BV17" s="408"/>
      <c r="BW17" s="408" t="s">
        <v>55</v>
      </c>
      <c r="BX17" s="408"/>
      <c r="BY17" s="408" t="s">
        <v>56</v>
      </c>
      <c r="BZ17" s="408"/>
      <c r="CA17" s="410" t="s">
        <v>57</v>
      </c>
      <c r="CB17" s="410"/>
      <c r="CC17" s="410" t="s">
        <v>58</v>
      </c>
      <c r="CD17" s="410"/>
      <c r="CE17" s="410" t="s">
        <v>59</v>
      </c>
      <c r="CF17" s="410"/>
      <c r="CG17" s="410" t="s">
        <v>60</v>
      </c>
      <c r="CH17" s="410"/>
      <c r="CI17" s="410" t="s">
        <v>61</v>
      </c>
      <c r="CJ17" s="410"/>
      <c r="CK17" s="411" t="s">
        <v>62</v>
      </c>
      <c r="CL17" s="411"/>
      <c r="CM17" s="407" t="s">
        <v>63</v>
      </c>
      <c r="CN17" s="407"/>
      <c r="CO17" s="407" t="s">
        <v>64</v>
      </c>
      <c r="CP17" s="407"/>
      <c r="CQ17" s="412" t="s">
        <v>65</v>
      </c>
      <c r="CR17" s="412"/>
      <c r="CS17" s="413" t="s">
        <v>66</v>
      </c>
      <c r="CT17" s="413"/>
      <c r="CU17" s="413" t="s">
        <v>67</v>
      </c>
      <c r="CV17" s="413"/>
      <c r="CW17" s="407" t="s">
        <v>68</v>
      </c>
      <c r="CX17" s="407"/>
      <c r="CY17" s="407" t="s">
        <v>69</v>
      </c>
      <c r="CZ17" s="407"/>
      <c r="DA17" s="407" t="s">
        <v>70</v>
      </c>
      <c r="DB17" s="407"/>
      <c r="DC17" s="407" t="s">
        <v>71</v>
      </c>
      <c r="DD17" s="407"/>
      <c r="DE17" s="407" t="s">
        <v>72</v>
      </c>
      <c r="DF17" s="407"/>
      <c r="DG17" s="407" t="s">
        <v>73</v>
      </c>
      <c r="DH17" s="407"/>
    </row>
    <row r="18" spans="1:112" ht="111" customHeight="1">
      <c r="B18" s="406"/>
      <c r="C18" s="406"/>
      <c r="D18" s="406"/>
      <c r="E18" s="14" t="s">
        <v>74</v>
      </c>
      <c r="F18" s="14" t="s">
        <v>75</v>
      </c>
      <c r="G18" s="14" t="s">
        <v>74</v>
      </c>
      <c r="H18" s="14" t="s">
        <v>75</v>
      </c>
      <c r="I18" s="14" t="s">
        <v>74</v>
      </c>
      <c r="J18" s="14" t="s">
        <v>75</v>
      </c>
      <c r="K18" s="14" t="s">
        <v>74</v>
      </c>
      <c r="L18" s="14" t="s">
        <v>75</v>
      </c>
      <c r="M18" s="14" t="s">
        <v>74</v>
      </c>
      <c r="N18" s="14" t="s">
        <v>75</v>
      </c>
      <c r="O18" s="14" t="s">
        <v>74</v>
      </c>
      <c r="P18" s="14" t="s">
        <v>75</v>
      </c>
      <c r="Q18" s="14" t="s">
        <v>74</v>
      </c>
      <c r="R18" s="14" t="s">
        <v>75</v>
      </c>
      <c r="S18" s="14" t="s">
        <v>74</v>
      </c>
      <c r="T18" s="14" t="s">
        <v>75</v>
      </c>
      <c r="U18" s="14" t="s">
        <v>74</v>
      </c>
      <c r="V18" s="14" t="s">
        <v>75</v>
      </c>
      <c r="W18" s="14" t="s">
        <v>74</v>
      </c>
      <c r="X18" s="14" t="s">
        <v>75</v>
      </c>
      <c r="Y18" s="14" t="s">
        <v>74</v>
      </c>
      <c r="Z18" s="14" t="s">
        <v>75</v>
      </c>
      <c r="AA18" s="14" t="s">
        <v>74</v>
      </c>
      <c r="AB18" s="14" t="s">
        <v>75</v>
      </c>
      <c r="AC18" s="14" t="s">
        <v>74</v>
      </c>
      <c r="AD18" s="14" t="s">
        <v>75</v>
      </c>
      <c r="AE18" s="14" t="s">
        <v>74</v>
      </c>
      <c r="AF18" s="14" t="s">
        <v>75</v>
      </c>
      <c r="AG18" s="14" t="s">
        <v>74</v>
      </c>
      <c r="AH18" s="14" t="s">
        <v>75</v>
      </c>
      <c r="AI18" s="14" t="s">
        <v>74</v>
      </c>
      <c r="AJ18" s="14" t="s">
        <v>75</v>
      </c>
      <c r="AK18" s="14" t="s">
        <v>74</v>
      </c>
      <c r="AL18" s="14" t="s">
        <v>75</v>
      </c>
      <c r="AM18" s="14" t="s">
        <v>74</v>
      </c>
      <c r="AN18" s="14" t="s">
        <v>75</v>
      </c>
      <c r="AO18" s="14" t="s">
        <v>74</v>
      </c>
      <c r="AP18" s="14" t="s">
        <v>75</v>
      </c>
      <c r="AQ18" s="14" t="s">
        <v>74</v>
      </c>
      <c r="AR18" s="14" t="s">
        <v>75</v>
      </c>
      <c r="AS18" s="14" t="s">
        <v>74</v>
      </c>
      <c r="AT18" s="14" t="s">
        <v>75</v>
      </c>
      <c r="AU18" s="14" t="s">
        <v>74</v>
      </c>
      <c r="AV18" s="14" t="s">
        <v>75</v>
      </c>
      <c r="AW18" s="14" t="s">
        <v>74</v>
      </c>
      <c r="AX18" s="14" t="s">
        <v>75</v>
      </c>
      <c r="AY18" s="14" t="s">
        <v>74</v>
      </c>
      <c r="AZ18" s="14" t="s">
        <v>75</v>
      </c>
      <c r="BA18" s="14" t="s">
        <v>74</v>
      </c>
      <c r="BB18" s="14" t="s">
        <v>75</v>
      </c>
      <c r="BC18" s="14" t="s">
        <v>74</v>
      </c>
      <c r="BD18" s="14" t="s">
        <v>75</v>
      </c>
      <c r="BE18" s="14" t="s">
        <v>74</v>
      </c>
      <c r="BF18" s="14" t="s">
        <v>75</v>
      </c>
      <c r="BG18" s="14" t="s">
        <v>74</v>
      </c>
      <c r="BH18" s="14" t="s">
        <v>75</v>
      </c>
      <c r="BI18" s="14" t="s">
        <v>74</v>
      </c>
      <c r="BJ18" s="14" t="s">
        <v>75</v>
      </c>
      <c r="BK18" s="14" t="s">
        <v>74</v>
      </c>
      <c r="BL18" s="14" t="s">
        <v>75</v>
      </c>
      <c r="BM18" s="14" t="s">
        <v>74</v>
      </c>
      <c r="BN18" s="14" t="s">
        <v>75</v>
      </c>
      <c r="BO18" s="14" t="s">
        <v>74</v>
      </c>
      <c r="BP18" s="14" t="s">
        <v>75</v>
      </c>
      <c r="BQ18" s="14" t="s">
        <v>74</v>
      </c>
      <c r="BR18" s="14" t="s">
        <v>75</v>
      </c>
      <c r="BS18" s="14" t="s">
        <v>74</v>
      </c>
      <c r="BT18" s="14" t="s">
        <v>75</v>
      </c>
      <c r="BU18" s="14" t="s">
        <v>74</v>
      </c>
      <c r="BV18" s="14" t="s">
        <v>75</v>
      </c>
      <c r="BW18" s="14" t="s">
        <v>74</v>
      </c>
      <c r="BX18" s="14" t="s">
        <v>75</v>
      </c>
      <c r="BY18" s="14" t="s">
        <v>74</v>
      </c>
      <c r="BZ18" s="14" t="s">
        <v>75</v>
      </c>
      <c r="CA18" s="14" t="s">
        <v>74</v>
      </c>
      <c r="CB18" s="14" t="s">
        <v>75</v>
      </c>
      <c r="CC18" s="14" t="s">
        <v>74</v>
      </c>
      <c r="CD18" s="14" t="s">
        <v>75</v>
      </c>
      <c r="CE18" s="14" t="s">
        <v>74</v>
      </c>
      <c r="CF18" s="14" t="s">
        <v>75</v>
      </c>
      <c r="CG18" s="14" t="s">
        <v>74</v>
      </c>
      <c r="CH18" s="14" t="s">
        <v>75</v>
      </c>
      <c r="CI18" s="14" t="s">
        <v>74</v>
      </c>
      <c r="CJ18" s="14" t="s">
        <v>75</v>
      </c>
      <c r="CK18" s="14" t="s">
        <v>74</v>
      </c>
      <c r="CL18" s="14" t="s">
        <v>75</v>
      </c>
      <c r="CM18" s="14" t="s">
        <v>74</v>
      </c>
      <c r="CN18" s="14" t="s">
        <v>75</v>
      </c>
      <c r="CO18" s="14" t="s">
        <v>74</v>
      </c>
      <c r="CP18" s="14" t="s">
        <v>75</v>
      </c>
      <c r="CQ18" s="14" t="s">
        <v>74</v>
      </c>
      <c r="CR18" s="14" t="s">
        <v>75</v>
      </c>
      <c r="CS18" s="14" t="s">
        <v>74</v>
      </c>
      <c r="CT18" s="14" t="s">
        <v>75</v>
      </c>
      <c r="CU18" s="14" t="s">
        <v>74</v>
      </c>
      <c r="CV18" s="14" t="s">
        <v>75</v>
      </c>
      <c r="CW18" s="14" t="s">
        <v>74</v>
      </c>
      <c r="CX18" s="14" t="s">
        <v>75</v>
      </c>
      <c r="CY18" s="14" t="s">
        <v>74</v>
      </c>
      <c r="CZ18" s="14" t="s">
        <v>75</v>
      </c>
      <c r="DA18" s="14" t="s">
        <v>74</v>
      </c>
      <c r="DB18" s="14" t="s">
        <v>75</v>
      </c>
      <c r="DC18" s="14" t="s">
        <v>74</v>
      </c>
      <c r="DD18" s="14" t="s">
        <v>75</v>
      </c>
      <c r="DE18" s="14" t="s">
        <v>74</v>
      </c>
      <c r="DF18" s="14" t="s">
        <v>75</v>
      </c>
      <c r="DG18" s="14" t="s">
        <v>74</v>
      </c>
      <c r="DH18" s="14" t="s">
        <v>75</v>
      </c>
    </row>
    <row r="19" spans="1:112" ht="24" customHeight="1">
      <c r="A19" s="15"/>
      <c r="B19" s="16">
        <v>1</v>
      </c>
      <c r="C19" s="17">
        <v>2</v>
      </c>
      <c r="D19" s="16">
        <v>3</v>
      </c>
      <c r="E19" s="18" t="s">
        <v>76</v>
      </c>
      <c r="F19" s="18" t="s">
        <v>77</v>
      </c>
      <c r="G19" s="18" t="s">
        <v>78</v>
      </c>
      <c r="H19" s="18" t="s">
        <v>79</v>
      </c>
      <c r="I19" s="18" t="s">
        <v>80</v>
      </c>
      <c r="J19" s="18" t="s">
        <v>81</v>
      </c>
      <c r="K19" s="18" t="s">
        <v>82</v>
      </c>
      <c r="L19" s="18" t="s">
        <v>83</v>
      </c>
      <c r="M19" s="18" t="s">
        <v>84</v>
      </c>
      <c r="N19" s="18" t="s">
        <v>85</v>
      </c>
      <c r="O19" s="18" t="s">
        <v>86</v>
      </c>
      <c r="P19" s="18" t="s">
        <v>87</v>
      </c>
      <c r="Q19" s="18" t="s">
        <v>88</v>
      </c>
      <c r="R19" s="18" t="s">
        <v>89</v>
      </c>
      <c r="S19" s="18" t="s">
        <v>90</v>
      </c>
      <c r="T19" s="18" t="s">
        <v>91</v>
      </c>
      <c r="U19" s="18" t="s">
        <v>92</v>
      </c>
      <c r="V19" s="18" t="s">
        <v>93</v>
      </c>
      <c r="W19" s="18" t="s">
        <v>94</v>
      </c>
      <c r="X19" s="18" t="s">
        <v>95</v>
      </c>
      <c r="Y19" s="18" t="s">
        <v>96</v>
      </c>
      <c r="Z19" s="18" t="s">
        <v>97</v>
      </c>
      <c r="AA19" s="18" t="s">
        <v>98</v>
      </c>
      <c r="AB19" s="18" t="s">
        <v>99</v>
      </c>
      <c r="AC19" s="18" t="s">
        <v>100</v>
      </c>
      <c r="AD19" s="18" t="s">
        <v>101</v>
      </c>
      <c r="AE19" s="18" t="s">
        <v>102</v>
      </c>
      <c r="AF19" s="18" t="s">
        <v>103</v>
      </c>
      <c r="AG19" s="18" t="s">
        <v>104</v>
      </c>
      <c r="AH19" s="18" t="s">
        <v>105</v>
      </c>
      <c r="AI19" s="18" t="s">
        <v>106</v>
      </c>
      <c r="AJ19" s="18" t="s">
        <v>107</v>
      </c>
      <c r="AK19" s="18" t="s">
        <v>108</v>
      </c>
      <c r="AL19" s="18" t="s">
        <v>109</v>
      </c>
      <c r="AM19" s="18" t="s">
        <v>110</v>
      </c>
      <c r="AN19" s="18" t="s">
        <v>111</v>
      </c>
      <c r="AO19" s="18" t="s">
        <v>112</v>
      </c>
      <c r="AP19" s="18" t="s">
        <v>113</v>
      </c>
      <c r="AQ19" s="18" t="s">
        <v>114</v>
      </c>
      <c r="AR19" s="18" t="s">
        <v>115</v>
      </c>
      <c r="AS19" s="18" t="s">
        <v>325</v>
      </c>
      <c r="AT19" s="18" t="s">
        <v>326</v>
      </c>
      <c r="AU19" s="18" t="s">
        <v>116</v>
      </c>
      <c r="AV19" s="18" t="s">
        <v>117</v>
      </c>
      <c r="AW19" s="18" t="s">
        <v>118</v>
      </c>
      <c r="AX19" s="18" t="s">
        <v>119</v>
      </c>
      <c r="AY19" s="18" t="s">
        <v>120</v>
      </c>
      <c r="AZ19" s="18" t="s">
        <v>121</v>
      </c>
      <c r="BA19" s="18" t="s">
        <v>122</v>
      </c>
      <c r="BB19" s="18" t="s">
        <v>123</v>
      </c>
      <c r="BC19" s="18" t="s">
        <v>124</v>
      </c>
      <c r="BD19" s="18" t="s">
        <v>125</v>
      </c>
      <c r="BE19" s="18" t="s">
        <v>126</v>
      </c>
      <c r="BF19" s="18" t="s">
        <v>127</v>
      </c>
      <c r="BG19" s="18" t="s">
        <v>128</v>
      </c>
      <c r="BH19" s="18" t="s">
        <v>129</v>
      </c>
      <c r="BI19" s="18" t="s">
        <v>130</v>
      </c>
      <c r="BJ19" s="18" t="s">
        <v>131</v>
      </c>
      <c r="BK19" s="18" t="s">
        <v>132</v>
      </c>
      <c r="BL19" s="18" t="s">
        <v>133</v>
      </c>
      <c r="BM19" s="18" t="s">
        <v>134</v>
      </c>
      <c r="BN19" s="18" t="s">
        <v>135</v>
      </c>
      <c r="BO19" s="18" t="s">
        <v>136</v>
      </c>
      <c r="BP19" s="18" t="s">
        <v>137</v>
      </c>
      <c r="BQ19" s="18" t="s">
        <v>138</v>
      </c>
      <c r="BR19" s="18" t="s">
        <v>139</v>
      </c>
      <c r="BS19" s="18" t="s">
        <v>140</v>
      </c>
      <c r="BT19" s="18" t="s">
        <v>141</v>
      </c>
      <c r="BU19" s="18" t="s">
        <v>142</v>
      </c>
      <c r="BV19" s="18" t="s">
        <v>143</v>
      </c>
      <c r="BW19" s="18" t="s">
        <v>144</v>
      </c>
      <c r="BX19" s="18" t="s">
        <v>145</v>
      </c>
      <c r="BY19" s="18" t="s">
        <v>146</v>
      </c>
      <c r="BZ19" s="18" t="s">
        <v>147</v>
      </c>
      <c r="CA19" s="18" t="s">
        <v>148</v>
      </c>
      <c r="CB19" s="18" t="s">
        <v>149</v>
      </c>
      <c r="CC19" s="18" t="s">
        <v>150</v>
      </c>
      <c r="CD19" s="18" t="s">
        <v>151</v>
      </c>
      <c r="CE19" s="18" t="s">
        <v>152</v>
      </c>
      <c r="CF19" s="18" t="s">
        <v>153</v>
      </c>
      <c r="CG19" s="18" t="s">
        <v>154</v>
      </c>
      <c r="CH19" s="18" t="s">
        <v>155</v>
      </c>
      <c r="CI19" s="18" t="s">
        <v>156</v>
      </c>
      <c r="CJ19" s="18" t="s">
        <v>157</v>
      </c>
      <c r="CK19" s="18" t="s">
        <v>158</v>
      </c>
      <c r="CL19" s="18" t="s">
        <v>159</v>
      </c>
      <c r="CM19" s="18" t="s">
        <v>160</v>
      </c>
      <c r="CN19" s="18" t="s">
        <v>161</v>
      </c>
      <c r="CO19" s="18" t="s">
        <v>162</v>
      </c>
      <c r="CP19" s="18" t="s">
        <v>163</v>
      </c>
      <c r="CQ19" s="18" t="s">
        <v>164</v>
      </c>
      <c r="CR19" s="18" t="s">
        <v>165</v>
      </c>
      <c r="CS19" s="18" t="s">
        <v>166</v>
      </c>
      <c r="CT19" s="18" t="s">
        <v>167</v>
      </c>
      <c r="CU19" s="18" t="s">
        <v>168</v>
      </c>
      <c r="CV19" s="18" t="s">
        <v>169</v>
      </c>
      <c r="CW19" s="18" t="s">
        <v>170</v>
      </c>
      <c r="CX19" s="18" t="s">
        <v>171</v>
      </c>
      <c r="CY19" s="18" t="s">
        <v>172</v>
      </c>
      <c r="CZ19" s="18" t="s">
        <v>173</v>
      </c>
      <c r="DA19" s="18" t="s">
        <v>174</v>
      </c>
      <c r="DB19" s="18" t="s">
        <v>175</v>
      </c>
      <c r="DC19" s="18">
        <v>9.1</v>
      </c>
      <c r="DD19" s="18">
        <v>9.1999999999999993</v>
      </c>
      <c r="DE19" s="18">
        <v>9.3000000000000007</v>
      </c>
      <c r="DF19" s="18">
        <v>9.4</v>
      </c>
      <c r="DG19" s="18">
        <v>10.1</v>
      </c>
      <c r="DH19" s="18">
        <v>10.199999999999999</v>
      </c>
    </row>
    <row r="20" spans="1:112" ht="37.5">
      <c r="A20" s="19"/>
      <c r="B20" s="20" t="s">
        <v>176</v>
      </c>
      <c r="C20" s="21" t="s">
        <v>177</v>
      </c>
      <c r="D20" s="22" t="s">
        <v>178</v>
      </c>
      <c r="E20" s="22">
        <f t="shared" ref="E20:AJ20" si="0">SUM(E21:E26)</f>
        <v>0</v>
      </c>
      <c r="F20" s="22">
        <f t="shared" si="0"/>
        <v>0</v>
      </c>
      <c r="G20" s="22">
        <f t="shared" si="0"/>
        <v>0</v>
      </c>
      <c r="H20" s="22">
        <f t="shared" si="0"/>
        <v>0</v>
      </c>
      <c r="I20" s="22">
        <f t="shared" si="0"/>
        <v>36</v>
      </c>
      <c r="J20" s="22">
        <f t="shared" si="0"/>
        <v>0</v>
      </c>
      <c r="K20" s="22">
        <f t="shared" si="0"/>
        <v>0</v>
      </c>
      <c r="L20" s="22">
        <f t="shared" si="0"/>
        <v>0</v>
      </c>
      <c r="M20" s="22">
        <f t="shared" si="0"/>
        <v>0</v>
      </c>
      <c r="N20" s="22">
        <f t="shared" si="0"/>
        <v>0</v>
      </c>
      <c r="O20" s="22">
        <f t="shared" si="0"/>
        <v>0</v>
      </c>
      <c r="P20" s="22">
        <f t="shared" si="0"/>
        <v>0</v>
      </c>
      <c r="Q20" s="22">
        <f t="shared" si="0"/>
        <v>0</v>
      </c>
      <c r="R20" s="22">
        <f t="shared" si="0"/>
        <v>0</v>
      </c>
      <c r="S20" s="22">
        <f t="shared" si="0"/>
        <v>0</v>
      </c>
      <c r="T20" s="22">
        <f t="shared" si="0"/>
        <v>0</v>
      </c>
      <c r="U20" s="22">
        <f t="shared" si="0"/>
        <v>0</v>
      </c>
      <c r="V20" s="22">
        <f t="shared" si="0"/>
        <v>0</v>
      </c>
      <c r="W20" s="22">
        <f t="shared" si="0"/>
        <v>0</v>
      </c>
      <c r="X20" s="22">
        <f t="shared" si="0"/>
        <v>0</v>
      </c>
      <c r="Y20" s="22">
        <f t="shared" si="0"/>
        <v>0</v>
      </c>
      <c r="Z20" s="22">
        <f t="shared" si="0"/>
        <v>0</v>
      </c>
      <c r="AA20" s="22">
        <f t="shared" si="0"/>
        <v>0</v>
      </c>
      <c r="AB20" s="22">
        <f t="shared" si="0"/>
        <v>0</v>
      </c>
      <c r="AC20" s="22">
        <f t="shared" si="0"/>
        <v>0</v>
      </c>
      <c r="AD20" s="22">
        <f t="shared" si="0"/>
        <v>0</v>
      </c>
      <c r="AE20" s="22">
        <f t="shared" si="0"/>
        <v>0</v>
      </c>
      <c r="AF20" s="22">
        <f t="shared" si="0"/>
        <v>0</v>
      </c>
      <c r="AG20" s="22">
        <f t="shared" si="0"/>
        <v>0</v>
      </c>
      <c r="AH20" s="22">
        <f t="shared" si="0"/>
        <v>0</v>
      </c>
      <c r="AI20" s="22">
        <f t="shared" si="0"/>
        <v>0</v>
      </c>
      <c r="AJ20" s="22">
        <f t="shared" si="0"/>
        <v>0</v>
      </c>
      <c r="AK20" s="22">
        <f t="shared" ref="AK20:BP20" si="1">SUM(AK21:AK26)</f>
        <v>6.78</v>
      </c>
      <c r="AL20" s="22">
        <f t="shared" si="1"/>
        <v>0</v>
      </c>
      <c r="AM20" s="22">
        <f t="shared" si="1"/>
        <v>1.675</v>
      </c>
      <c r="AN20" s="22">
        <f t="shared" si="1"/>
        <v>0</v>
      </c>
      <c r="AO20" s="22">
        <f t="shared" si="1"/>
        <v>0</v>
      </c>
      <c r="AP20" s="22">
        <f t="shared" si="1"/>
        <v>0</v>
      </c>
      <c r="AQ20" s="22">
        <f t="shared" si="1"/>
        <v>0</v>
      </c>
      <c r="AR20" s="22">
        <f t="shared" si="1"/>
        <v>0</v>
      </c>
      <c r="AS20" s="22">
        <f t="shared" si="1"/>
        <v>0</v>
      </c>
      <c r="AT20" s="22">
        <f t="shared" si="1"/>
        <v>0</v>
      </c>
      <c r="AU20" s="22">
        <f t="shared" si="1"/>
        <v>0</v>
      </c>
      <c r="AV20" s="22">
        <f t="shared" si="1"/>
        <v>0</v>
      </c>
      <c r="AW20" s="22">
        <f t="shared" si="1"/>
        <v>0</v>
      </c>
      <c r="AX20" s="22">
        <f t="shared" si="1"/>
        <v>0</v>
      </c>
      <c r="AY20" s="22">
        <f t="shared" si="1"/>
        <v>100</v>
      </c>
      <c r="AZ20" s="22">
        <f t="shared" si="1"/>
        <v>0</v>
      </c>
      <c r="BA20" s="22">
        <f t="shared" si="1"/>
        <v>0</v>
      </c>
      <c r="BB20" s="22">
        <f t="shared" si="1"/>
        <v>0</v>
      </c>
      <c r="BC20" s="22">
        <f t="shared" si="1"/>
        <v>0</v>
      </c>
      <c r="BD20" s="22">
        <f t="shared" si="1"/>
        <v>0</v>
      </c>
      <c r="BE20" s="22">
        <f t="shared" si="1"/>
        <v>0</v>
      </c>
      <c r="BF20" s="22">
        <f t="shared" si="1"/>
        <v>0</v>
      </c>
      <c r="BG20" s="22">
        <f t="shared" si="1"/>
        <v>0</v>
      </c>
      <c r="BH20" s="22">
        <f t="shared" si="1"/>
        <v>0</v>
      </c>
      <c r="BI20" s="22">
        <f t="shared" si="1"/>
        <v>0</v>
      </c>
      <c r="BJ20" s="22">
        <f t="shared" si="1"/>
        <v>0</v>
      </c>
      <c r="BK20" s="22">
        <f t="shared" si="1"/>
        <v>0</v>
      </c>
      <c r="BL20" s="22">
        <f t="shared" si="1"/>
        <v>0</v>
      </c>
      <c r="BM20" s="22">
        <f t="shared" si="1"/>
        <v>0</v>
      </c>
      <c r="BN20" s="22">
        <f t="shared" si="1"/>
        <v>0</v>
      </c>
      <c r="BO20" s="22">
        <f t="shared" si="1"/>
        <v>0</v>
      </c>
      <c r="BP20" s="22">
        <f t="shared" si="1"/>
        <v>0</v>
      </c>
      <c r="BQ20" s="22">
        <f t="shared" ref="BQ20:CV20" si="2">SUM(BQ21:BQ26)</f>
        <v>0</v>
      </c>
      <c r="BR20" s="22">
        <f t="shared" si="2"/>
        <v>0</v>
      </c>
      <c r="BS20" s="22">
        <f t="shared" si="2"/>
        <v>0</v>
      </c>
      <c r="BT20" s="22">
        <f t="shared" si="2"/>
        <v>0</v>
      </c>
      <c r="BU20" s="22">
        <f t="shared" si="2"/>
        <v>0</v>
      </c>
      <c r="BV20" s="22">
        <f t="shared" si="2"/>
        <v>0</v>
      </c>
      <c r="BW20" s="22">
        <f t="shared" si="2"/>
        <v>0</v>
      </c>
      <c r="BX20" s="22">
        <f t="shared" si="2"/>
        <v>0</v>
      </c>
      <c r="BY20" s="22">
        <f t="shared" si="2"/>
        <v>5</v>
      </c>
      <c r="BZ20" s="22">
        <f t="shared" si="2"/>
        <v>0</v>
      </c>
      <c r="CA20" s="22">
        <f t="shared" si="2"/>
        <v>0</v>
      </c>
      <c r="CB20" s="22">
        <f t="shared" si="2"/>
        <v>0</v>
      </c>
      <c r="CC20" s="22">
        <f t="shared" si="2"/>
        <v>25</v>
      </c>
      <c r="CD20" s="22">
        <f t="shared" si="2"/>
        <v>0</v>
      </c>
      <c r="CE20" s="22">
        <f t="shared" si="2"/>
        <v>0</v>
      </c>
      <c r="CF20" s="22">
        <f t="shared" si="2"/>
        <v>0</v>
      </c>
      <c r="CG20" s="22">
        <f t="shared" si="2"/>
        <v>0</v>
      </c>
      <c r="CH20" s="22">
        <f t="shared" si="2"/>
        <v>0</v>
      </c>
      <c r="CI20" s="22">
        <f t="shared" si="2"/>
        <v>0</v>
      </c>
      <c r="CJ20" s="22">
        <f t="shared" si="2"/>
        <v>0</v>
      </c>
      <c r="CK20" s="22">
        <f t="shared" si="2"/>
        <v>0</v>
      </c>
      <c r="CL20" s="22">
        <f t="shared" si="2"/>
        <v>0</v>
      </c>
      <c r="CM20" s="22">
        <f t="shared" si="2"/>
        <v>0</v>
      </c>
      <c r="CN20" s="22">
        <f t="shared" si="2"/>
        <v>0</v>
      </c>
      <c r="CO20" s="22">
        <f t="shared" si="2"/>
        <v>0</v>
      </c>
      <c r="CP20" s="22">
        <f t="shared" si="2"/>
        <v>0</v>
      </c>
      <c r="CQ20" s="22">
        <f t="shared" si="2"/>
        <v>0</v>
      </c>
      <c r="CR20" s="22">
        <f t="shared" si="2"/>
        <v>0</v>
      </c>
      <c r="CS20" s="22">
        <f t="shared" si="2"/>
        <v>0</v>
      </c>
      <c r="CT20" s="22">
        <f t="shared" si="2"/>
        <v>0</v>
      </c>
      <c r="CU20" s="22">
        <f t="shared" si="2"/>
        <v>0</v>
      </c>
      <c r="CV20" s="22">
        <f t="shared" si="2"/>
        <v>0</v>
      </c>
      <c r="CW20" s="51">
        <f t="shared" ref="CW20:DH20" si="3">SUM(CW21:CW26)</f>
        <v>155.433811938216</v>
      </c>
      <c r="CX20" s="51">
        <f t="shared" si="3"/>
        <v>0</v>
      </c>
      <c r="CY20" s="51">
        <f t="shared" si="3"/>
        <v>0</v>
      </c>
      <c r="CZ20" s="51">
        <f t="shared" si="3"/>
        <v>0</v>
      </c>
      <c r="DA20" s="51">
        <f t="shared" si="3"/>
        <v>0</v>
      </c>
      <c r="DB20" s="51">
        <f t="shared" si="3"/>
        <v>0</v>
      </c>
      <c r="DC20" s="51">
        <f t="shared" si="3"/>
        <v>570.15</v>
      </c>
      <c r="DD20" s="51">
        <f t="shared" si="3"/>
        <v>0</v>
      </c>
      <c r="DE20" s="51">
        <f t="shared" si="3"/>
        <v>1.6864422399999999</v>
      </c>
      <c r="DF20" s="51">
        <f t="shared" si="3"/>
        <v>0</v>
      </c>
      <c r="DG20" s="22">
        <f t="shared" si="3"/>
        <v>0</v>
      </c>
      <c r="DH20" s="22">
        <f t="shared" si="3"/>
        <v>0</v>
      </c>
    </row>
    <row r="21" spans="1:112" ht="18.75">
      <c r="A21" s="19"/>
      <c r="B21" s="23" t="s">
        <v>179</v>
      </c>
      <c r="C21" s="24" t="s">
        <v>180</v>
      </c>
      <c r="D21" s="25" t="s">
        <v>178</v>
      </c>
      <c r="E21" s="25">
        <f t="shared" ref="E21:N26" si="4">SUMIF($A$29:$A$175,$B21,E$29:E$175)</f>
        <v>0</v>
      </c>
      <c r="F21" s="25">
        <f t="shared" si="4"/>
        <v>0</v>
      </c>
      <c r="G21" s="25">
        <f t="shared" si="4"/>
        <v>0</v>
      </c>
      <c r="H21" s="25">
        <f t="shared" si="4"/>
        <v>0</v>
      </c>
      <c r="I21" s="25">
        <f t="shared" si="4"/>
        <v>0</v>
      </c>
      <c r="J21" s="25">
        <f t="shared" si="4"/>
        <v>0</v>
      </c>
      <c r="K21" s="25">
        <f t="shared" si="4"/>
        <v>0</v>
      </c>
      <c r="L21" s="25">
        <f t="shared" si="4"/>
        <v>0</v>
      </c>
      <c r="M21" s="25">
        <f t="shared" si="4"/>
        <v>0</v>
      </c>
      <c r="N21" s="25">
        <f t="shared" si="4"/>
        <v>0</v>
      </c>
      <c r="O21" s="25">
        <f t="shared" ref="O21:X26" si="5">SUMIF($A$29:$A$175,$B21,O$29:O$175)</f>
        <v>0</v>
      </c>
      <c r="P21" s="25">
        <f t="shared" si="5"/>
        <v>0</v>
      </c>
      <c r="Q21" s="25">
        <f t="shared" si="5"/>
        <v>0</v>
      </c>
      <c r="R21" s="25">
        <f t="shared" si="5"/>
        <v>0</v>
      </c>
      <c r="S21" s="25">
        <f t="shared" si="5"/>
        <v>0</v>
      </c>
      <c r="T21" s="25">
        <f t="shared" si="5"/>
        <v>0</v>
      </c>
      <c r="U21" s="25">
        <f t="shared" si="5"/>
        <v>0</v>
      </c>
      <c r="V21" s="25">
        <f t="shared" si="5"/>
        <v>0</v>
      </c>
      <c r="W21" s="25">
        <f t="shared" si="5"/>
        <v>0</v>
      </c>
      <c r="X21" s="25">
        <f t="shared" si="5"/>
        <v>0</v>
      </c>
      <c r="Y21" s="25">
        <f t="shared" ref="Y21:AH26" si="6">SUMIF($A$29:$A$175,$B21,Y$29:Y$175)</f>
        <v>0</v>
      </c>
      <c r="Z21" s="25">
        <f t="shared" si="6"/>
        <v>0</v>
      </c>
      <c r="AA21" s="25">
        <f t="shared" si="6"/>
        <v>0</v>
      </c>
      <c r="AB21" s="25">
        <f t="shared" si="6"/>
        <v>0</v>
      </c>
      <c r="AC21" s="25">
        <f t="shared" si="6"/>
        <v>0</v>
      </c>
      <c r="AD21" s="25">
        <f t="shared" si="6"/>
        <v>0</v>
      </c>
      <c r="AE21" s="25">
        <f t="shared" si="6"/>
        <v>0</v>
      </c>
      <c r="AF21" s="25">
        <f t="shared" si="6"/>
        <v>0</v>
      </c>
      <c r="AG21" s="25">
        <f t="shared" si="6"/>
        <v>0</v>
      </c>
      <c r="AH21" s="25">
        <f t="shared" si="6"/>
        <v>0</v>
      </c>
      <c r="AI21" s="25">
        <f t="shared" ref="AI21:AR26" si="7">SUMIF($A$29:$A$175,$B21,AI$29:AI$175)</f>
        <v>0</v>
      </c>
      <c r="AJ21" s="25">
        <f t="shared" si="7"/>
        <v>0</v>
      </c>
      <c r="AK21" s="25">
        <f t="shared" si="7"/>
        <v>6.78</v>
      </c>
      <c r="AL21" s="25">
        <f t="shared" si="7"/>
        <v>0</v>
      </c>
      <c r="AM21" s="25">
        <f t="shared" si="7"/>
        <v>1.675</v>
      </c>
      <c r="AN21" s="25">
        <f t="shared" si="7"/>
        <v>0</v>
      </c>
      <c r="AO21" s="25">
        <f t="shared" si="7"/>
        <v>0</v>
      </c>
      <c r="AP21" s="25">
        <f t="shared" si="7"/>
        <v>0</v>
      </c>
      <c r="AQ21" s="25">
        <f t="shared" si="7"/>
        <v>0</v>
      </c>
      <c r="AR21" s="25">
        <f t="shared" si="7"/>
        <v>0</v>
      </c>
      <c r="AS21" s="25">
        <f t="shared" ref="AS21:BB26" si="8">SUMIF($A$29:$A$175,$B21,AS$29:AS$175)</f>
        <v>0</v>
      </c>
      <c r="AT21" s="25">
        <f t="shared" si="8"/>
        <v>0</v>
      </c>
      <c r="AU21" s="25">
        <f t="shared" si="8"/>
        <v>0</v>
      </c>
      <c r="AV21" s="25">
        <f t="shared" si="8"/>
        <v>0</v>
      </c>
      <c r="AW21" s="25">
        <f t="shared" si="8"/>
        <v>0</v>
      </c>
      <c r="AX21" s="25">
        <f t="shared" si="8"/>
        <v>0</v>
      </c>
      <c r="AY21" s="25">
        <f t="shared" si="8"/>
        <v>0</v>
      </c>
      <c r="AZ21" s="25">
        <f t="shared" si="8"/>
        <v>0</v>
      </c>
      <c r="BA21" s="25">
        <f t="shared" si="8"/>
        <v>0</v>
      </c>
      <c r="BB21" s="25">
        <f t="shared" si="8"/>
        <v>0</v>
      </c>
      <c r="BC21" s="25">
        <f t="shared" ref="BC21:BL26" si="9">SUMIF($A$29:$A$175,$B21,BC$29:BC$175)</f>
        <v>0</v>
      </c>
      <c r="BD21" s="25">
        <f t="shared" si="9"/>
        <v>0</v>
      </c>
      <c r="BE21" s="25">
        <f t="shared" si="9"/>
        <v>0</v>
      </c>
      <c r="BF21" s="25">
        <f t="shared" si="9"/>
        <v>0</v>
      </c>
      <c r="BG21" s="25">
        <f t="shared" si="9"/>
        <v>0</v>
      </c>
      <c r="BH21" s="25">
        <f t="shared" si="9"/>
        <v>0</v>
      </c>
      <c r="BI21" s="25">
        <f t="shared" si="9"/>
        <v>0</v>
      </c>
      <c r="BJ21" s="25">
        <f t="shared" si="9"/>
        <v>0</v>
      </c>
      <c r="BK21" s="25">
        <f t="shared" si="9"/>
        <v>0</v>
      </c>
      <c r="BL21" s="25">
        <f t="shared" si="9"/>
        <v>0</v>
      </c>
      <c r="BM21" s="25">
        <f t="shared" ref="BM21:BV26" si="10">SUMIF($A$29:$A$175,$B21,BM$29:BM$175)</f>
        <v>0</v>
      </c>
      <c r="BN21" s="25">
        <f t="shared" si="10"/>
        <v>0</v>
      </c>
      <c r="BO21" s="25">
        <f t="shared" si="10"/>
        <v>0</v>
      </c>
      <c r="BP21" s="25">
        <f t="shared" si="10"/>
        <v>0</v>
      </c>
      <c r="BQ21" s="25">
        <f t="shared" si="10"/>
        <v>0</v>
      </c>
      <c r="BR21" s="25">
        <f t="shared" si="10"/>
        <v>0</v>
      </c>
      <c r="BS21" s="25">
        <f t="shared" si="10"/>
        <v>0</v>
      </c>
      <c r="BT21" s="25">
        <f t="shared" si="10"/>
        <v>0</v>
      </c>
      <c r="BU21" s="25">
        <f t="shared" si="10"/>
        <v>0</v>
      </c>
      <c r="BV21" s="25">
        <f t="shared" si="10"/>
        <v>0</v>
      </c>
      <c r="BW21" s="25">
        <f t="shared" ref="BW21:CF26" si="11">SUMIF($A$29:$A$175,$B21,BW$29:BW$175)</f>
        <v>0</v>
      </c>
      <c r="BX21" s="25">
        <f t="shared" si="11"/>
        <v>0</v>
      </c>
      <c r="BY21" s="25">
        <f t="shared" si="11"/>
        <v>5</v>
      </c>
      <c r="BZ21" s="25">
        <f t="shared" si="11"/>
        <v>0</v>
      </c>
      <c r="CA21" s="25">
        <f t="shared" si="11"/>
        <v>0</v>
      </c>
      <c r="CB21" s="25">
        <f t="shared" si="11"/>
        <v>0</v>
      </c>
      <c r="CC21" s="25">
        <f t="shared" si="11"/>
        <v>0</v>
      </c>
      <c r="CD21" s="25">
        <f t="shared" si="11"/>
        <v>0</v>
      </c>
      <c r="CE21" s="25">
        <f t="shared" si="11"/>
        <v>0</v>
      </c>
      <c r="CF21" s="25">
        <f t="shared" si="11"/>
        <v>0</v>
      </c>
      <c r="CG21" s="25">
        <f t="shared" ref="CG21:CP26" si="12">SUMIF($A$29:$A$175,$B21,CG$29:CG$175)</f>
        <v>0</v>
      </c>
      <c r="CH21" s="25">
        <f t="shared" si="12"/>
        <v>0</v>
      </c>
      <c r="CI21" s="25">
        <f t="shared" si="12"/>
        <v>0</v>
      </c>
      <c r="CJ21" s="25">
        <f t="shared" si="12"/>
        <v>0</v>
      </c>
      <c r="CK21" s="25">
        <f t="shared" si="12"/>
        <v>0</v>
      </c>
      <c r="CL21" s="25">
        <f t="shared" si="12"/>
        <v>0</v>
      </c>
      <c r="CM21" s="25">
        <f t="shared" si="12"/>
        <v>0</v>
      </c>
      <c r="CN21" s="25">
        <f t="shared" si="12"/>
        <v>0</v>
      </c>
      <c r="CO21" s="25">
        <f t="shared" si="12"/>
        <v>0</v>
      </c>
      <c r="CP21" s="25">
        <f t="shared" si="12"/>
        <v>0</v>
      </c>
      <c r="CQ21" s="25">
        <f t="shared" ref="CQ21:CZ26" si="13">SUMIF($A$29:$A$175,$B21,CQ$29:CQ$175)</f>
        <v>0</v>
      </c>
      <c r="CR21" s="25">
        <f t="shared" si="13"/>
        <v>0</v>
      </c>
      <c r="CS21" s="25">
        <f t="shared" si="13"/>
        <v>0</v>
      </c>
      <c r="CT21" s="25">
        <f t="shared" si="13"/>
        <v>0</v>
      </c>
      <c r="CU21" s="25">
        <f t="shared" si="13"/>
        <v>0</v>
      </c>
      <c r="CV21" s="25">
        <f t="shared" si="13"/>
        <v>0</v>
      </c>
      <c r="CW21" s="25">
        <f t="shared" si="13"/>
        <v>0</v>
      </c>
      <c r="CX21" s="25">
        <f t="shared" si="13"/>
        <v>0</v>
      </c>
      <c r="CY21" s="25">
        <f t="shared" si="13"/>
        <v>0</v>
      </c>
      <c r="CZ21" s="25">
        <f t="shared" si="13"/>
        <v>0</v>
      </c>
      <c r="DA21" s="25">
        <f t="shared" ref="DA21:DH26" si="14">SUMIF($A$29:$A$175,$B21,DA$29:DA$175)</f>
        <v>0</v>
      </c>
      <c r="DB21" s="25">
        <f t="shared" si="14"/>
        <v>0</v>
      </c>
      <c r="DC21" s="25">
        <f t="shared" si="14"/>
        <v>0</v>
      </c>
      <c r="DD21" s="25">
        <f t="shared" si="14"/>
        <v>0</v>
      </c>
      <c r="DE21" s="25">
        <f t="shared" si="14"/>
        <v>0</v>
      </c>
      <c r="DF21" s="25">
        <f t="shared" si="14"/>
        <v>0</v>
      </c>
      <c r="DG21" s="25">
        <f t="shared" si="14"/>
        <v>0</v>
      </c>
      <c r="DH21" s="25">
        <f t="shared" si="14"/>
        <v>0</v>
      </c>
    </row>
    <row r="22" spans="1:112" ht="37.5">
      <c r="A22" s="19"/>
      <c r="B22" s="26" t="s">
        <v>181</v>
      </c>
      <c r="C22" s="27" t="s">
        <v>182</v>
      </c>
      <c r="D22" s="28" t="s">
        <v>178</v>
      </c>
      <c r="E22" s="28">
        <f t="shared" si="4"/>
        <v>0</v>
      </c>
      <c r="F22" s="28">
        <f t="shared" si="4"/>
        <v>0</v>
      </c>
      <c r="G22" s="28">
        <f t="shared" si="4"/>
        <v>0</v>
      </c>
      <c r="H22" s="28">
        <f t="shared" si="4"/>
        <v>0</v>
      </c>
      <c r="I22" s="28">
        <f t="shared" si="4"/>
        <v>0</v>
      </c>
      <c r="J22" s="28">
        <f t="shared" si="4"/>
        <v>0</v>
      </c>
      <c r="K22" s="28">
        <f t="shared" si="4"/>
        <v>0</v>
      </c>
      <c r="L22" s="28">
        <f t="shared" si="4"/>
        <v>0</v>
      </c>
      <c r="M22" s="28">
        <f t="shared" si="4"/>
        <v>0</v>
      </c>
      <c r="N22" s="28">
        <f t="shared" si="4"/>
        <v>0</v>
      </c>
      <c r="O22" s="28">
        <f t="shared" si="5"/>
        <v>0</v>
      </c>
      <c r="P22" s="28">
        <f t="shared" si="5"/>
        <v>0</v>
      </c>
      <c r="Q22" s="28">
        <f t="shared" si="5"/>
        <v>0</v>
      </c>
      <c r="R22" s="28">
        <f t="shared" si="5"/>
        <v>0</v>
      </c>
      <c r="S22" s="28">
        <f t="shared" si="5"/>
        <v>0</v>
      </c>
      <c r="T22" s="28">
        <f t="shared" si="5"/>
        <v>0</v>
      </c>
      <c r="U22" s="28">
        <f t="shared" si="5"/>
        <v>0</v>
      </c>
      <c r="V22" s="28">
        <f t="shared" si="5"/>
        <v>0</v>
      </c>
      <c r="W22" s="28">
        <f t="shared" si="5"/>
        <v>0</v>
      </c>
      <c r="X22" s="28">
        <f t="shared" si="5"/>
        <v>0</v>
      </c>
      <c r="Y22" s="28">
        <f t="shared" si="6"/>
        <v>0</v>
      </c>
      <c r="Z22" s="28">
        <f t="shared" si="6"/>
        <v>0</v>
      </c>
      <c r="AA22" s="28">
        <f t="shared" si="6"/>
        <v>0</v>
      </c>
      <c r="AB22" s="28">
        <f t="shared" si="6"/>
        <v>0</v>
      </c>
      <c r="AC22" s="28">
        <f t="shared" si="6"/>
        <v>0</v>
      </c>
      <c r="AD22" s="28">
        <f t="shared" si="6"/>
        <v>0</v>
      </c>
      <c r="AE22" s="28">
        <f t="shared" si="6"/>
        <v>0</v>
      </c>
      <c r="AF22" s="28">
        <f t="shared" si="6"/>
        <v>0</v>
      </c>
      <c r="AG22" s="28">
        <f t="shared" si="6"/>
        <v>0</v>
      </c>
      <c r="AH22" s="28">
        <f t="shared" si="6"/>
        <v>0</v>
      </c>
      <c r="AI22" s="28">
        <f t="shared" si="7"/>
        <v>0</v>
      </c>
      <c r="AJ22" s="28">
        <f t="shared" si="7"/>
        <v>0</v>
      </c>
      <c r="AK22" s="28">
        <f t="shared" si="7"/>
        <v>0</v>
      </c>
      <c r="AL22" s="28">
        <f t="shared" si="7"/>
        <v>0</v>
      </c>
      <c r="AM22" s="28">
        <f t="shared" si="7"/>
        <v>0</v>
      </c>
      <c r="AN22" s="28">
        <f t="shared" si="7"/>
        <v>0</v>
      </c>
      <c r="AO22" s="28">
        <f t="shared" si="7"/>
        <v>0</v>
      </c>
      <c r="AP22" s="28">
        <f t="shared" si="7"/>
        <v>0</v>
      </c>
      <c r="AQ22" s="28">
        <f t="shared" si="7"/>
        <v>0</v>
      </c>
      <c r="AR22" s="28">
        <f t="shared" si="7"/>
        <v>0</v>
      </c>
      <c r="AS22" s="28">
        <f t="shared" si="8"/>
        <v>0</v>
      </c>
      <c r="AT22" s="28">
        <f t="shared" si="8"/>
        <v>0</v>
      </c>
      <c r="AU22" s="28">
        <f t="shared" si="8"/>
        <v>0</v>
      </c>
      <c r="AV22" s="28">
        <f t="shared" si="8"/>
        <v>0</v>
      </c>
      <c r="AW22" s="28">
        <f t="shared" si="8"/>
        <v>0</v>
      </c>
      <c r="AX22" s="28">
        <f t="shared" si="8"/>
        <v>0</v>
      </c>
      <c r="AY22" s="28">
        <f t="shared" si="8"/>
        <v>0</v>
      </c>
      <c r="AZ22" s="28">
        <f t="shared" si="8"/>
        <v>0</v>
      </c>
      <c r="BA22" s="28">
        <f t="shared" si="8"/>
        <v>0</v>
      </c>
      <c r="BB22" s="28">
        <f t="shared" si="8"/>
        <v>0</v>
      </c>
      <c r="BC22" s="28">
        <f t="shared" si="9"/>
        <v>0</v>
      </c>
      <c r="BD22" s="28">
        <f t="shared" si="9"/>
        <v>0</v>
      </c>
      <c r="BE22" s="28">
        <f t="shared" si="9"/>
        <v>0</v>
      </c>
      <c r="BF22" s="28">
        <f t="shared" si="9"/>
        <v>0</v>
      </c>
      <c r="BG22" s="28">
        <f t="shared" si="9"/>
        <v>0</v>
      </c>
      <c r="BH22" s="28">
        <f t="shared" si="9"/>
        <v>0</v>
      </c>
      <c r="BI22" s="28">
        <f t="shared" si="9"/>
        <v>0</v>
      </c>
      <c r="BJ22" s="28">
        <f t="shared" si="9"/>
        <v>0</v>
      </c>
      <c r="BK22" s="28">
        <f t="shared" si="9"/>
        <v>0</v>
      </c>
      <c r="BL22" s="28">
        <f t="shared" si="9"/>
        <v>0</v>
      </c>
      <c r="BM22" s="28">
        <f t="shared" si="10"/>
        <v>0</v>
      </c>
      <c r="BN22" s="28">
        <f t="shared" si="10"/>
        <v>0</v>
      </c>
      <c r="BO22" s="28">
        <f t="shared" si="10"/>
        <v>0</v>
      </c>
      <c r="BP22" s="28">
        <f t="shared" si="10"/>
        <v>0</v>
      </c>
      <c r="BQ22" s="28">
        <f t="shared" si="10"/>
        <v>0</v>
      </c>
      <c r="BR22" s="28">
        <f t="shared" si="10"/>
        <v>0</v>
      </c>
      <c r="BS22" s="28">
        <f t="shared" si="10"/>
        <v>0</v>
      </c>
      <c r="BT22" s="28">
        <f t="shared" si="10"/>
        <v>0</v>
      </c>
      <c r="BU22" s="28">
        <f t="shared" si="10"/>
        <v>0</v>
      </c>
      <c r="BV22" s="28">
        <f t="shared" si="10"/>
        <v>0</v>
      </c>
      <c r="BW22" s="28">
        <f t="shared" si="11"/>
        <v>0</v>
      </c>
      <c r="BX22" s="28">
        <f t="shared" si="11"/>
        <v>0</v>
      </c>
      <c r="BY22" s="28">
        <f t="shared" si="11"/>
        <v>0</v>
      </c>
      <c r="BZ22" s="28">
        <f t="shared" si="11"/>
        <v>0</v>
      </c>
      <c r="CA22" s="28">
        <f t="shared" si="11"/>
        <v>0</v>
      </c>
      <c r="CB22" s="28">
        <f t="shared" si="11"/>
        <v>0</v>
      </c>
      <c r="CC22" s="28">
        <f t="shared" si="11"/>
        <v>0</v>
      </c>
      <c r="CD22" s="28">
        <f t="shared" si="11"/>
        <v>0</v>
      </c>
      <c r="CE22" s="28">
        <f t="shared" si="11"/>
        <v>0</v>
      </c>
      <c r="CF22" s="28">
        <f t="shared" si="11"/>
        <v>0</v>
      </c>
      <c r="CG22" s="28">
        <f t="shared" si="12"/>
        <v>0</v>
      </c>
      <c r="CH22" s="28">
        <f t="shared" si="12"/>
        <v>0</v>
      </c>
      <c r="CI22" s="28">
        <f t="shared" si="12"/>
        <v>0</v>
      </c>
      <c r="CJ22" s="28">
        <f t="shared" si="12"/>
        <v>0</v>
      </c>
      <c r="CK22" s="28">
        <f t="shared" si="12"/>
        <v>0</v>
      </c>
      <c r="CL22" s="28">
        <f t="shared" si="12"/>
        <v>0</v>
      </c>
      <c r="CM22" s="28">
        <f t="shared" si="12"/>
        <v>0</v>
      </c>
      <c r="CN22" s="28">
        <f t="shared" si="12"/>
        <v>0</v>
      </c>
      <c r="CO22" s="28">
        <f t="shared" si="12"/>
        <v>0</v>
      </c>
      <c r="CP22" s="28">
        <f t="shared" si="12"/>
        <v>0</v>
      </c>
      <c r="CQ22" s="28">
        <f t="shared" si="13"/>
        <v>0</v>
      </c>
      <c r="CR22" s="28">
        <f t="shared" si="13"/>
        <v>0</v>
      </c>
      <c r="CS22" s="28">
        <f t="shared" si="13"/>
        <v>0</v>
      </c>
      <c r="CT22" s="28">
        <f t="shared" si="13"/>
        <v>0</v>
      </c>
      <c r="CU22" s="28">
        <f t="shared" si="13"/>
        <v>0</v>
      </c>
      <c r="CV22" s="28">
        <f t="shared" si="13"/>
        <v>0</v>
      </c>
      <c r="CW22" s="88">
        <f t="shared" si="13"/>
        <v>155.433811938216</v>
      </c>
      <c r="CX22" s="28">
        <f t="shared" si="13"/>
        <v>0</v>
      </c>
      <c r="CY22" s="28">
        <f t="shared" si="13"/>
        <v>0</v>
      </c>
      <c r="CZ22" s="28">
        <f t="shared" si="13"/>
        <v>0</v>
      </c>
      <c r="DA22" s="28">
        <f t="shared" si="14"/>
        <v>0</v>
      </c>
      <c r="DB22" s="28">
        <f t="shared" si="14"/>
        <v>0</v>
      </c>
      <c r="DC22" s="28">
        <f t="shared" si="14"/>
        <v>0</v>
      </c>
      <c r="DD22" s="28">
        <f t="shared" si="14"/>
        <v>0</v>
      </c>
      <c r="DE22" s="28">
        <f t="shared" si="14"/>
        <v>0</v>
      </c>
      <c r="DF22" s="28">
        <f t="shared" si="14"/>
        <v>0</v>
      </c>
      <c r="DG22" s="28">
        <f t="shared" si="14"/>
        <v>0</v>
      </c>
      <c r="DH22" s="28">
        <f t="shared" si="14"/>
        <v>0</v>
      </c>
    </row>
    <row r="23" spans="1:112" ht="75">
      <c r="A23" s="19"/>
      <c r="B23" s="23" t="s">
        <v>183</v>
      </c>
      <c r="C23" s="29" t="s">
        <v>184</v>
      </c>
      <c r="D23" s="25" t="s">
        <v>178</v>
      </c>
      <c r="E23" s="25">
        <f t="shared" si="4"/>
        <v>0</v>
      </c>
      <c r="F23" s="25">
        <f t="shared" si="4"/>
        <v>0</v>
      </c>
      <c r="G23" s="25">
        <f t="shared" si="4"/>
        <v>0</v>
      </c>
      <c r="H23" s="25">
        <f t="shared" si="4"/>
        <v>0</v>
      </c>
      <c r="I23" s="25">
        <f t="shared" si="4"/>
        <v>36</v>
      </c>
      <c r="J23" s="25">
        <f t="shared" si="4"/>
        <v>0</v>
      </c>
      <c r="K23" s="25">
        <f t="shared" si="4"/>
        <v>0</v>
      </c>
      <c r="L23" s="25">
        <f t="shared" si="4"/>
        <v>0</v>
      </c>
      <c r="M23" s="25">
        <f t="shared" si="4"/>
        <v>0</v>
      </c>
      <c r="N23" s="25">
        <f t="shared" si="4"/>
        <v>0</v>
      </c>
      <c r="O23" s="25">
        <f t="shared" si="5"/>
        <v>0</v>
      </c>
      <c r="P23" s="25">
        <f t="shared" si="5"/>
        <v>0</v>
      </c>
      <c r="Q23" s="25">
        <f t="shared" si="5"/>
        <v>0</v>
      </c>
      <c r="R23" s="25">
        <f t="shared" si="5"/>
        <v>0</v>
      </c>
      <c r="S23" s="25">
        <f t="shared" si="5"/>
        <v>0</v>
      </c>
      <c r="T23" s="25">
        <f t="shared" si="5"/>
        <v>0</v>
      </c>
      <c r="U23" s="25">
        <f t="shared" si="5"/>
        <v>0</v>
      </c>
      <c r="V23" s="25">
        <f t="shared" si="5"/>
        <v>0</v>
      </c>
      <c r="W23" s="25">
        <f t="shared" si="5"/>
        <v>0</v>
      </c>
      <c r="X23" s="25">
        <f t="shared" si="5"/>
        <v>0</v>
      </c>
      <c r="Y23" s="25">
        <f t="shared" si="6"/>
        <v>0</v>
      </c>
      <c r="Z23" s="25">
        <f t="shared" si="6"/>
        <v>0</v>
      </c>
      <c r="AA23" s="25">
        <f t="shared" si="6"/>
        <v>0</v>
      </c>
      <c r="AB23" s="25">
        <f t="shared" si="6"/>
        <v>0</v>
      </c>
      <c r="AC23" s="25">
        <f t="shared" si="6"/>
        <v>0</v>
      </c>
      <c r="AD23" s="25">
        <f t="shared" si="6"/>
        <v>0</v>
      </c>
      <c r="AE23" s="25">
        <f t="shared" si="6"/>
        <v>0</v>
      </c>
      <c r="AF23" s="25">
        <f t="shared" si="6"/>
        <v>0</v>
      </c>
      <c r="AG23" s="25">
        <f t="shared" si="6"/>
        <v>0</v>
      </c>
      <c r="AH23" s="25">
        <f t="shared" si="6"/>
        <v>0</v>
      </c>
      <c r="AI23" s="25">
        <f t="shared" si="7"/>
        <v>0</v>
      </c>
      <c r="AJ23" s="25">
        <f t="shared" si="7"/>
        <v>0</v>
      </c>
      <c r="AK23" s="25">
        <f t="shared" si="7"/>
        <v>0</v>
      </c>
      <c r="AL23" s="25">
        <f t="shared" si="7"/>
        <v>0</v>
      </c>
      <c r="AM23" s="25">
        <f t="shared" si="7"/>
        <v>0</v>
      </c>
      <c r="AN23" s="25">
        <f t="shared" si="7"/>
        <v>0</v>
      </c>
      <c r="AO23" s="25">
        <f t="shared" si="7"/>
        <v>0</v>
      </c>
      <c r="AP23" s="25">
        <f t="shared" si="7"/>
        <v>0</v>
      </c>
      <c r="AQ23" s="25">
        <f t="shared" si="7"/>
        <v>0</v>
      </c>
      <c r="AR23" s="25">
        <f t="shared" si="7"/>
        <v>0</v>
      </c>
      <c r="AS23" s="25">
        <f t="shared" si="8"/>
        <v>0</v>
      </c>
      <c r="AT23" s="25">
        <f t="shared" si="8"/>
        <v>0</v>
      </c>
      <c r="AU23" s="25">
        <f t="shared" si="8"/>
        <v>0</v>
      </c>
      <c r="AV23" s="25">
        <f t="shared" si="8"/>
        <v>0</v>
      </c>
      <c r="AW23" s="25">
        <f t="shared" si="8"/>
        <v>0</v>
      </c>
      <c r="AX23" s="25">
        <f t="shared" si="8"/>
        <v>0</v>
      </c>
      <c r="AY23" s="25">
        <f t="shared" si="8"/>
        <v>100</v>
      </c>
      <c r="AZ23" s="25">
        <f t="shared" si="8"/>
        <v>0</v>
      </c>
      <c r="BA23" s="25">
        <f t="shared" si="8"/>
        <v>0</v>
      </c>
      <c r="BB23" s="25">
        <f t="shared" si="8"/>
        <v>0</v>
      </c>
      <c r="BC23" s="25">
        <f t="shared" si="9"/>
        <v>0</v>
      </c>
      <c r="BD23" s="25">
        <f t="shared" si="9"/>
        <v>0</v>
      </c>
      <c r="BE23" s="25">
        <f t="shared" si="9"/>
        <v>0</v>
      </c>
      <c r="BF23" s="25">
        <f t="shared" si="9"/>
        <v>0</v>
      </c>
      <c r="BG23" s="25">
        <f t="shared" si="9"/>
        <v>0</v>
      </c>
      <c r="BH23" s="25">
        <f t="shared" si="9"/>
        <v>0</v>
      </c>
      <c r="BI23" s="25">
        <f t="shared" si="9"/>
        <v>0</v>
      </c>
      <c r="BJ23" s="25">
        <f t="shared" si="9"/>
        <v>0</v>
      </c>
      <c r="BK23" s="25">
        <f t="shared" si="9"/>
        <v>0</v>
      </c>
      <c r="BL23" s="25">
        <f t="shared" si="9"/>
        <v>0</v>
      </c>
      <c r="BM23" s="25">
        <f t="shared" si="10"/>
        <v>0</v>
      </c>
      <c r="BN23" s="25">
        <f t="shared" si="10"/>
        <v>0</v>
      </c>
      <c r="BO23" s="25">
        <f t="shared" si="10"/>
        <v>0</v>
      </c>
      <c r="BP23" s="25">
        <f t="shared" si="10"/>
        <v>0</v>
      </c>
      <c r="BQ23" s="25">
        <f t="shared" si="10"/>
        <v>0</v>
      </c>
      <c r="BR23" s="25">
        <f t="shared" si="10"/>
        <v>0</v>
      </c>
      <c r="BS23" s="25">
        <f t="shared" si="10"/>
        <v>0</v>
      </c>
      <c r="BT23" s="25">
        <f t="shared" si="10"/>
        <v>0</v>
      </c>
      <c r="BU23" s="25">
        <f t="shared" si="10"/>
        <v>0</v>
      </c>
      <c r="BV23" s="25">
        <f t="shared" si="10"/>
        <v>0</v>
      </c>
      <c r="BW23" s="25">
        <f t="shared" si="11"/>
        <v>0</v>
      </c>
      <c r="BX23" s="25">
        <f t="shared" si="11"/>
        <v>0</v>
      </c>
      <c r="BY23" s="25">
        <f t="shared" si="11"/>
        <v>0</v>
      </c>
      <c r="BZ23" s="25">
        <f t="shared" si="11"/>
        <v>0</v>
      </c>
      <c r="CA23" s="25">
        <f t="shared" si="11"/>
        <v>0</v>
      </c>
      <c r="CB23" s="25">
        <f t="shared" si="11"/>
        <v>0</v>
      </c>
      <c r="CC23" s="25">
        <f t="shared" si="11"/>
        <v>25</v>
      </c>
      <c r="CD23" s="25">
        <f t="shared" si="11"/>
        <v>0</v>
      </c>
      <c r="CE23" s="25">
        <f t="shared" si="11"/>
        <v>0</v>
      </c>
      <c r="CF23" s="25">
        <f t="shared" si="11"/>
        <v>0</v>
      </c>
      <c r="CG23" s="25">
        <f t="shared" si="12"/>
        <v>0</v>
      </c>
      <c r="CH23" s="25">
        <f t="shared" si="12"/>
        <v>0</v>
      </c>
      <c r="CI23" s="25">
        <f t="shared" si="12"/>
        <v>0</v>
      </c>
      <c r="CJ23" s="25">
        <f t="shared" si="12"/>
        <v>0</v>
      </c>
      <c r="CK23" s="25">
        <f t="shared" si="12"/>
        <v>0</v>
      </c>
      <c r="CL23" s="25">
        <f t="shared" si="12"/>
        <v>0</v>
      </c>
      <c r="CM23" s="25">
        <f t="shared" si="12"/>
        <v>0</v>
      </c>
      <c r="CN23" s="25">
        <f t="shared" si="12"/>
        <v>0</v>
      </c>
      <c r="CO23" s="25">
        <f t="shared" si="12"/>
        <v>0</v>
      </c>
      <c r="CP23" s="25">
        <f t="shared" si="12"/>
        <v>0</v>
      </c>
      <c r="CQ23" s="25">
        <f t="shared" si="13"/>
        <v>0</v>
      </c>
      <c r="CR23" s="25">
        <f t="shared" si="13"/>
        <v>0</v>
      </c>
      <c r="CS23" s="25">
        <f t="shared" si="13"/>
        <v>0</v>
      </c>
      <c r="CT23" s="25">
        <f t="shared" si="13"/>
        <v>0</v>
      </c>
      <c r="CU23" s="25">
        <f t="shared" si="13"/>
        <v>0</v>
      </c>
      <c r="CV23" s="25">
        <f t="shared" si="13"/>
        <v>0</v>
      </c>
      <c r="CW23" s="25">
        <f t="shared" si="13"/>
        <v>0</v>
      </c>
      <c r="CX23" s="25">
        <f t="shared" si="13"/>
        <v>0</v>
      </c>
      <c r="CY23" s="25">
        <f t="shared" si="13"/>
        <v>0</v>
      </c>
      <c r="CZ23" s="25">
        <f t="shared" si="13"/>
        <v>0</v>
      </c>
      <c r="DA23" s="25">
        <f t="shared" si="14"/>
        <v>0</v>
      </c>
      <c r="DB23" s="25">
        <f t="shared" si="14"/>
        <v>0</v>
      </c>
      <c r="DC23" s="25">
        <f t="shared" si="14"/>
        <v>570.15</v>
      </c>
      <c r="DD23" s="25">
        <f t="shared" si="14"/>
        <v>0</v>
      </c>
      <c r="DE23" s="25">
        <f t="shared" si="14"/>
        <v>0</v>
      </c>
      <c r="DF23" s="25">
        <f t="shared" si="14"/>
        <v>0</v>
      </c>
      <c r="DG23" s="25">
        <f t="shared" si="14"/>
        <v>0</v>
      </c>
      <c r="DH23" s="25">
        <f t="shared" si="14"/>
        <v>0</v>
      </c>
    </row>
    <row r="24" spans="1:112" ht="37.5">
      <c r="A24" s="19"/>
      <c r="B24" s="26" t="s">
        <v>185</v>
      </c>
      <c r="C24" s="27" t="s">
        <v>186</v>
      </c>
      <c r="D24" s="28" t="s">
        <v>178</v>
      </c>
      <c r="E24" s="28">
        <f t="shared" si="4"/>
        <v>0</v>
      </c>
      <c r="F24" s="28">
        <f t="shared" si="4"/>
        <v>0</v>
      </c>
      <c r="G24" s="28">
        <f t="shared" si="4"/>
        <v>0</v>
      </c>
      <c r="H24" s="28">
        <f t="shared" si="4"/>
        <v>0</v>
      </c>
      <c r="I24" s="28">
        <f t="shared" si="4"/>
        <v>0</v>
      </c>
      <c r="J24" s="28">
        <f t="shared" si="4"/>
        <v>0</v>
      </c>
      <c r="K24" s="28">
        <f t="shared" si="4"/>
        <v>0</v>
      </c>
      <c r="L24" s="28">
        <f t="shared" si="4"/>
        <v>0</v>
      </c>
      <c r="M24" s="28">
        <f t="shared" si="4"/>
        <v>0</v>
      </c>
      <c r="N24" s="28">
        <f t="shared" si="4"/>
        <v>0</v>
      </c>
      <c r="O24" s="28">
        <f t="shared" si="5"/>
        <v>0</v>
      </c>
      <c r="P24" s="28">
        <f t="shared" si="5"/>
        <v>0</v>
      </c>
      <c r="Q24" s="28">
        <f t="shared" si="5"/>
        <v>0</v>
      </c>
      <c r="R24" s="28">
        <f t="shared" si="5"/>
        <v>0</v>
      </c>
      <c r="S24" s="28">
        <f t="shared" si="5"/>
        <v>0</v>
      </c>
      <c r="T24" s="28">
        <f t="shared" si="5"/>
        <v>0</v>
      </c>
      <c r="U24" s="28">
        <f t="shared" si="5"/>
        <v>0</v>
      </c>
      <c r="V24" s="28">
        <f t="shared" si="5"/>
        <v>0</v>
      </c>
      <c r="W24" s="28">
        <f t="shared" si="5"/>
        <v>0</v>
      </c>
      <c r="X24" s="28">
        <f t="shared" si="5"/>
        <v>0</v>
      </c>
      <c r="Y24" s="28">
        <f t="shared" si="6"/>
        <v>0</v>
      </c>
      <c r="Z24" s="28">
        <f t="shared" si="6"/>
        <v>0</v>
      </c>
      <c r="AA24" s="28">
        <f t="shared" si="6"/>
        <v>0</v>
      </c>
      <c r="AB24" s="28">
        <f t="shared" si="6"/>
        <v>0</v>
      </c>
      <c r="AC24" s="28">
        <f t="shared" si="6"/>
        <v>0</v>
      </c>
      <c r="AD24" s="28">
        <f t="shared" si="6"/>
        <v>0</v>
      </c>
      <c r="AE24" s="28">
        <f t="shared" si="6"/>
        <v>0</v>
      </c>
      <c r="AF24" s="28">
        <f t="shared" si="6"/>
        <v>0</v>
      </c>
      <c r="AG24" s="28">
        <f t="shared" si="6"/>
        <v>0</v>
      </c>
      <c r="AH24" s="28">
        <f t="shared" si="6"/>
        <v>0</v>
      </c>
      <c r="AI24" s="28">
        <f t="shared" si="7"/>
        <v>0</v>
      </c>
      <c r="AJ24" s="28">
        <f t="shared" si="7"/>
        <v>0</v>
      </c>
      <c r="AK24" s="28">
        <f t="shared" si="7"/>
        <v>0</v>
      </c>
      <c r="AL24" s="28">
        <f t="shared" si="7"/>
        <v>0</v>
      </c>
      <c r="AM24" s="28">
        <f t="shared" si="7"/>
        <v>0</v>
      </c>
      <c r="AN24" s="28">
        <f t="shared" si="7"/>
        <v>0</v>
      </c>
      <c r="AO24" s="28">
        <f t="shared" si="7"/>
        <v>0</v>
      </c>
      <c r="AP24" s="28">
        <f t="shared" si="7"/>
        <v>0</v>
      </c>
      <c r="AQ24" s="28">
        <f t="shared" si="7"/>
        <v>0</v>
      </c>
      <c r="AR24" s="28">
        <f t="shared" si="7"/>
        <v>0</v>
      </c>
      <c r="AS24" s="28">
        <f t="shared" si="8"/>
        <v>0</v>
      </c>
      <c r="AT24" s="28">
        <f t="shared" si="8"/>
        <v>0</v>
      </c>
      <c r="AU24" s="28">
        <f t="shared" si="8"/>
        <v>0</v>
      </c>
      <c r="AV24" s="28">
        <f t="shared" si="8"/>
        <v>0</v>
      </c>
      <c r="AW24" s="28">
        <f t="shared" si="8"/>
        <v>0</v>
      </c>
      <c r="AX24" s="28">
        <f t="shared" si="8"/>
        <v>0</v>
      </c>
      <c r="AY24" s="28">
        <f t="shared" si="8"/>
        <v>0</v>
      </c>
      <c r="AZ24" s="28">
        <f t="shared" si="8"/>
        <v>0</v>
      </c>
      <c r="BA24" s="28">
        <f t="shared" si="8"/>
        <v>0</v>
      </c>
      <c r="BB24" s="28">
        <f t="shared" si="8"/>
        <v>0</v>
      </c>
      <c r="BC24" s="28">
        <f t="shared" si="9"/>
        <v>0</v>
      </c>
      <c r="BD24" s="28">
        <f t="shared" si="9"/>
        <v>0</v>
      </c>
      <c r="BE24" s="28">
        <f t="shared" si="9"/>
        <v>0</v>
      </c>
      <c r="BF24" s="28">
        <f t="shared" si="9"/>
        <v>0</v>
      </c>
      <c r="BG24" s="28">
        <f t="shared" si="9"/>
        <v>0</v>
      </c>
      <c r="BH24" s="28">
        <f t="shared" si="9"/>
        <v>0</v>
      </c>
      <c r="BI24" s="28">
        <f t="shared" si="9"/>
        <v>0</v>
      </c>
      <c r="BJ24" s="28">
        <f t="shared" si="9"/>
        <v>0</v>
      </c>
      <c r="BK24" s="28">
        <f t="shared" si="9"/>
        <v>0</v>
      </c>
      <c r="BL24" s="28">
        <f t="shared" si="9"/>
        <v>0</v>
      </c>
      <c r="BM24" s="28">
        <f t="shared" si="10"/>
        <v>0</v>
      </c>
      <c r="BN24" s="28">
        <f t="shared" si="10"/>
        <v>0</v>
      </c>
      <c r="BO24" s="28">
        <f t="shared" si="10"/>
        <v>0</v>
      </c>
      <c r="BP24" s="28">
        <f t="shared" si="10"/>
        <v>0</v>
      </c>
      <c r="BQ24" s="28">
        <f t="shared" si="10"/>
        <v>0</v>
      </c>
      <c r="BR24" s="28">
        <f t="shared" si="10"/>
        <v>0</v>
      </c>
      <c r="BS24" s="28">
        <f t="shared" si="10"/>
        <v>0</v>
      </c>
      <c r="BT24" s="28">
        <f t="shared" si="10"/>
        <v>0</v>
      </c>
      <c r="BU24" s="28">
        <f t="shared" si="10"/>
        <v>0</v>
      </c>
      <c r="BV24" s="28">
        <f t="shared" si="10"/>
        <v>0</v>
      </c>
      <c r="BW24" s="28">
        <f t="shared" si="11"/>
        <v>0</v>
      </c>
      <c r="BX24" s="28">
        <f t="shared" si="11"/>
        <v>0</v>
      </c>
      <c r="BY24" s="28">
        <f t="shared" si="11"/>
        <v>0</v>
      </c>
      <c r="BZ24" s="28">
        <f t="shared" si="11"/>
        <v>0</v>
      </c>
      <c r="CA24" s="28">
        <f t="shared" si="11"/>
        <v>0</v>
      </c>
      <c r="CB24" s="28">
        <f t="shared" si="11"/>
        <v>0</v>
      </c>
      <c r="CC24" s="28">
        <f t="shared" si="11"/>
        <v>0</v>
      </c>
      <c r="CD24" s="28">
        <f t="shared" si="11"/>
        <v>0</v>
      </c>
      <c r="CE24" s="28">
        <f t="shared" si="11"/>
        <v>0</v>
      </c>
      <c r="CF24" s="28">
        <f t="shared" si="11"/>
        <v>0</v>
      </c>
      <c r="CG24" s="28">
        <f t="shared" si="12"/>
        <v>0</v>
      </c>
      <c r="CH24" s="28">
        <f t="shared" si="12"/>
        <v>0</v>
      </c>
      <c r="CI24" s="28">
        <f t="shared" si="12"/>
        <v>0</v>
      </c>
      <c r="CJ24" s="28">
        <f t="shared" si="12"/>
        <v>0</v>
      </c>
      <c r="CK24" s="28">
        <f t="shared" si="12"/>
        <v>0</v>
      </c>
      <c r="CL24" s="28">
        <f t="shared" si="12"/>
        <v>0</v>
      </c>
      <c r="CM24" s="28">
        <f t="shared" si="12"/>
        <v>0</v>
      </c>
      <c r="CN24" s="28">
        <f t="shared" si="12"/>
        <v>0</v>
      </c>
      <c r="CO24" s="28">
        <f t="shared" si="12"/>
        <v>0</v>
      </c>
      <c r="CP24" s="28">
        <f t="shared" si="12"/>
        <v>0</v>
      </c>
      <c r="CQ24" s="28">
        <f t="shared" si="13"/>
        <v>0</v>
      </c>
      <c r="CR24" s="28">
        <f t="shared" si="13"/>
        <v>0</v>
      </c>
      <c r="CS24" s="28">
        <f t="shared" si="13"/>
        <v>0</v>
      </c>
      <c r="CT24" s="28">
        <f t="shared" si="13"/>
        <v>0</v>
      </c>
      <c r="CU24" s="28">
        <f t="shared" si="13"/>
        <v>0</v>
      </c>
      <c r="CV24" s="28">
        <f t="shared" si="13"/>
        <v>0</v>
      </c>
      <c r="CW24" s="28">
        <f t="shared" si="13"/>
        <v>0</v>
      </c>
      <c r="CX24" s="28">
        <f t="shared" si="13"/>
        <v>0</v>
      </c>
      <c r="CY24" s="28">
        <f t="shared" si="13"/>
        <v>0</v>
      </c>
      <c r="CZ24" s="28">
        <f t="shared" si="13"/>
        <v>0</v>
      </c>
      <c r="DA24" s="28">
        <f t="shared" si="14"/>
        <v>0</v>
      </c>
      <c r="DB24" s="28">
        <f t="shared" si="14"/>
        <v>0</v>
      </c>
      <c r="DC24" s="28">
        <f t="shared" si="14"/>
        <v>0</v>
      </c>
      <c r="DD24" s="28">
        <f t="shared" si="14"/>
        <v>0</v>
      </c>
      <c r="DE24" s="28">
        <f t="shared" si="14"/>
        <v>0</v>
      </c>
      <c r="DF24" s="28">
        <f t="shared" si="14"/>
        <v>0</v>
      </c>
      <c r="DG24" s="28">
        <f t="shared" si="14"/>
        <v>0</v>
      </c>
      <c r="DH24" s="28">
        <f t="shared" si="14"/>
        <v>0</v>
      </c>
    </row>
    <row r="25" spans="1:112" ht="37.5">
      <c r="A25" s="19"/>
      <c r="B25" s="23" t="s">
        <v>187</v>
      </c>
      <c r="C25" s="24" t="s">
        <v>188</v>
      </c>
      <c r="D25" s="25" t="s">
        <v>178</v>
      </c>
      <c r="E25" s="25">
        <f t="shared" si="4"/>
        <v>0</v>
      </c>
      <c r="F25" s="25">
        <f t="shared" si="4"/>
        <v>0</v>
      </c>
      <c r="G25" s="25">
        <f t="shared" si="4"/>
        <v>0</v>
      </c>
      <c r="H25" s="25">
        <f t="shared" si="4"/>
        <v>0</v>
      </c>
      <c r="I25" s="25">
        <f t="shared" si="4"/>
        <v>0</v>
      </c>
      <c r="J25" s="25">
        <f t="shared" si="4"/>
        <v>0</v>
      </c>
      <c r="K25" s="25">
        <f t="shared" si="4"/>
        <v>0</v>
      </c>
      <c r="L25" s="25">
        <f t="shared" si="4"/>
        <v>0</v>
      </c>
      <c r="M25" s="25">
        <f t="shared" si="4"/>
        <v>0</v>
      </c>
      <c r="N25" s="25">
        <f t="shared" si="4"/>
        <v>0</v>
      </c>
      <c r="O25" s="25">
        <f t="shared" si="5"/>
        <v>0</v>
      </c>
      <c r="P25" s="25">
        <f t="shared" si="5"/>
        <v>0</v>
      </c>
      <c r="Q25" s="25">
        <f t="shared" si="5"/>
        <v>0</v>
      </c>
      <c r="R25" s="25">
        <f t="shared" si="5"/>
        <v>0</v>
      </c>
      <c r="S25" s="25">
        <f t="shared" si="5"/>
        <v>0</v>
      </c>
      <c r="T25" s="25">
        <f t="shared" si="5"/>
        <v>0</v>
      </c>
      <c r="U25" s="25">
        <f t="shared" si="5"/>
        <v>0</v>
      </c>
      <c r="V25" s="25">
        <f t="shared" si="5"/>
        <v>0</v>
      </c>
      <c r="W25" s="25">
        <f t="shared" si="5"/>
        <v>0</v>
      </c>
      <c r="X25" s="25">
        <f t="shared" si="5"/>
        <v>0</v>
      </c>
      <c r="Y25" s="25">
        <f t="shared" si="6"/>
        <v>0</v>
      </c>
      <c r="Z25" s="25">
        <f t="shared" si="6"/>
        <v>0</v>
      </c>
      <c r="AA25" s="25">
        <f t="shared" si="6"/>
        <v>0</v>
      </c>
      <c r="AB25" s="25">
        <f t="shared" si="6"/>
        <v>0</v>
      </c>
      <c r="AC25" s="25">
        <f t="shared" si="6"/>
        <v>0</v>
      </c>
      <c r="AD25" s="25">
        <f t="shared" si="6"/>
        <v>0</v>
      </c>
      <c r="AE25" s="25">
        <f t="shared" si="6"/>
        <v>0</v>
      </c>
      <c r="AF25" s="25">
        <f t="shared" si="6"/>
        <v>0</v>
      </c>
      <c r="AG25" s="25">
        <f t="shared" si="6"/>
        <v>0</v>
      </c>
      <c r="AH25" s="25">
        <f t="shared" si="6"/>
        <v>0</v>
      </c>
      <c r="AI25" s="25">
        <f t="shared" si="7"/>
        <v>0</v>
      </c>
      <c r="AJ25" s="25">
        <f t="shared" si="7"/>
        <v>0</v>
      </c>
      <c r="AK25" s="25">
        <f t="shared" si="7"/>
        <v>0</v>
      </c>
      <c r="AL25" s="25">
        <f t="shared" si="7"/>
        <v>0</v>
      </c>
      <c r="AM25" s="25">
        <f t="shared" si="7"/>
        <v>0</v>
      </c>
      <c r="AN25" s="25">
        <f t="shared" si="7"/>
        <v>0</v>
      </c>
      <c r="AO25" s="25">
        <f t="shared" si="7"/>
        <v>0</v>
      </c>
      <c r="AP25" s="25">
        <f t="shared" si="7"/>
        <v>0</v>
      </c>
      <c r="AQ25" s="25">
        <f t="shared" si="7"/>
        <v>0</v>
      </c>
      <c r="AR25" s="25">
        <f t="shared" si="7"/>
        <v>0</v>
      </c>
      <c r="AS25" s="25">
        <f t="shared" si="8"/>
        <v>0</v>
      </c>
      <c r="AT25" s="25">
        <f t="shared" si="8"/>
        <v>0</v>
      </c>
      <c r="AU25" s="25">
        <f t="shared" si="8"/>
        <v>0</v>
      </c>
      <c r="AV25" s="25">
        <f t="shared" si="8"/>
        <v>0</v>
      </c>
      <c r="AW25" s="25">
        <f t="shared" si="8"/>
        <v>0</v>
      </c>
      <c r="AX25" s="25">
        <f t="shared" si="8"/>
        <v>0</v>
      </c>
      <c r="AY25" s="25">
        <f t="shared" si="8"/>
        <v>0</v>
      </c>
      <c r="AZ25" s="25">
        <f t="shared" si="8"/>
        <v>0</v>
      </c>
      <c r="BA25" s="25">
        <f t="shared" si="8"/>
        <v>0</v>
      </c>
      <c r="BB25" s="25">
        <f t="shared" si="8"/>
        <v>0</v>
      </c>
      <c r="BC25" s="25">
        <f t="shared" si="9"/>
        <v>0</v>
      </c>
      <c r="BD25" s="25">
        <f t="shared" si="9"/>
        <v>0</v>
      </c>
      <c r="BE25" s="25">
        <f t="shared" si="9"/>
        <v>0</v>
      </c>
      <c r="BF25" s="25">
        <f t="shared" si="9"/>
        <v>0</v>
      </c>
      <c r="BG25" s="25">
        <f t="shared" si="9"/>
        <v>0</v>
      </c>
      <c r="BH25" s="25">
        <f t="shared" si="9"/>
        <v>0</v>
      </c>
      <c r="BI25" s="25">
        <f t="shared" si="9"/>
        <v>0</v>
      </c>
      <c r="BJ25" s="25">
        <f t="shared" si="9"/>
        <v>0</v>
      </c>
      <c r="BK25" s="25">
        <f t="shared" si="9"/>
        <v>0</v>
      </c>
      <c r="BL25" s="25">
        <f t="shared" si="9"/>
        <v>0</v>
      </c>
      <c r="BM25" s="25">
        <f t="shared" si="10"/>
        <v>0</v>
      </c>
      <c r="BN25" s="25">
        <f t="shared" si="10"/>
        <v>0</v>
      </c>
      <c r="BO25" s="25">
        <f t="shared" si="10"/>
        <v>0</v>
      </c>
      <c r="BP25" s="25">
        <f t="shared" si="10"/>
        <v>0</v>
      </c>
      <c r="BQ25" s="25">
        <f t="shared" si="10"/>
        <v>0</v>
      </c>
      <c r="BR25" s="25">
        <f t="shared" si="10"/>
        <v>0</v>
      </c>
      <c r="BS25" s="25">
        <f t="shared" si="10"/>
        <v>0</v>
      </c>
      <c r="BT25" s="25">
        <f t="shared" si="10"/>
        <v>0</v>
      </c>
      <c r="BU25" s="25">
        <f t="shared" si="10"/>
        <v>0</v>
      </c>
      <c r="BV25" s="25">
        <f t="shared" si="10"/>
        <v>0</v>
      </c>
      <c r="BW25" s="25">
        <f t="shared" si="11"/>
        <v>0</v>
      </c>
      <c r="BX25" s="25">
        <f t="shared" si="11"/>
        <v>0</v>
      </c>
      <c r="BY25" s="25">
        <f t="shared" si="11"/>
        <v>0</v>
      </c>
      <c r="BZ25" s="25">
        <f t="shared" si="11"/>
        <v>0</v>
      </c>
      <c r="CA25" s="25">
        <f t="shared" si="11"/>
        <v>0</v>
      </c>
      <c r="CB25" s="25">
        <f t="shared" si="11"/>
        <v>0</v>
      </c>
      <c r="CC25" s="25">
        <f t="shared" si="11"/>
        <v>0</v>
      </c>
      <c r="CD25" s="25">
        <f t="shared" si="11"/>
        <v>0</v>
      </c>
      <c r="CE25" s="25">
        <f t="shared" si="11"/>
        <v>0</v>
      </c>
      <c r="CF25" s="25">
        <f t="shared" si="11"/>
        <v>0</v>
      </c>
      <c r="CG25" s="25">
        <f t="shared" si="12"/>
        <v>0</v>
      </c>
      <c r="CH25" s="25">
        <f t="shared" si="12"/>
        <v>0</v>
      </c>
      <c r="CI25" s="25">
        <f t="shared" si="12"/>
        <v>0</v>
      </c>
      <c r="CJ25" s="25">
        <f t="shared" si="12"/>
        <v>0</v>
      </c>
      <c r="CK25" s="25">
        <f t="shared" si="12"/>
        <v>0</v>
      </c>
      <c r="CL25" s="25">
        <f t="shared" si="12"/>
        <v>0</v>
      </c>
      <c r="CM25" s="25">
        <f t="shared" si="12"/>
        <v>0</v>
      </c>
      <c r="CN25" s="25">
        <f t="shared" si="12"/>
        <v>0</v>
      </c>
      <c r="CO25" s="25">
        <f t="shared" si="12"/>
        <v>0</v>
      </c>
      <c r="CP25" s="25">
        <f t="shared" si="12"/>
        <v>0</v>
      </c>
      <c r="CQ25" s="25">
        <f t="shared" si="13"/>
        <v>0</v>
      </c>
      <c r="CR25" s="25">
        <f t="shared" si="13"/>
        <v>0</v>
      </c>
      <c r="CS25" s="25">
        <f t="shared" si="13"/>
        <v>0</v>
      </c>
      <c r="CT25" s="25">
        <f t="shared" si="13"/>
        <v>0</v>
      </c>
      <c r="CU25" s="25">
        <f t="shared" si="13"/>
        <v>0</v>
      </c>
      <c r="CV25" s="25">
        <f t="shared" si="13"/>
        <v>0</v>
      </c>
      <c r="CW25" s="25">
        <f t="shared" si="13"/>
        <v>0</v>
      </c>
      <c r="CX25" s="25">
        <f t="shared" si="13"/>
        <v>0</v>
      </c>
      <c r="CY25" s="25">
        <f t="shared" si="13"/>
        <v>0</v>
      </c>
      <c r="CZ25" s="25">
        <f t="shared" si="13"/>
        <v>0</v>
      </c>
      <c r="DA25" s="25">
        <f t="shared" si="14"/>
        <v>0</v>
      </c>
      <c r="DB25" s="25">
        <f t="shared" si="14"/>
        <v>0</v>
      </c>
      <c r="DC25" s="25">
        <f t="shared" si="14"/>
        <v>0</v>
      </c>
      <c r="DD25" s="25">
        <f t="shared" si="14"/>
        <v>0</v>
      </c>
      <c r="DE25" s="25">
        <f t="shared" si="14"/>
        <v>0</v>
      </c>
      <c r="DF25" s="25">
        <f t="shared" si="14"/>
        <v>0</v>
      </c>
      <c r="DG25" s="25">
        <f t="shared" si="14"/>
        <v>0</v>
      </c>
      <c r="DH25" s="25">
        <f t="shared" si="14"/>
        <v>0</v>
      </c>
    </row>
    <row r="26" spans="1:112" ht="18.75">
      <c r="A26" s="19"/>
      <c r="B26" s="26" t="s">
        <v>189</v>
      </c>
      <c r="C26" s="30" t="s">
        <v>190</v>
      </c>
      <c r="D26" s="28" t="s">
        <v>178</v>
      </c>
      <c r="E26" s="28">
        <f t="shared" si="4"/>
        <v>0</v>
      </c>
      <c r="F26" s="28">
        <f t="shared" si="4"/>
        <v>0</v>
      </c>
      <c r="G26" s="28">
        <f t="shared" si="4"/>
        <v>0</v>
      </c>
      <c r="H26" s="28">
        <f t="shared" si="4"/>
        <v>0</v>
      </c>
      <c r="I26" s="28">
        <f t="shared" si="4"/>
        <v>0</v>
      </c>
      <c r="J26" s="28">
        <f t="shared" si="4"/>
        <v>0</v>
      </c>
      <c r="K26" s="28">
        <f t="shared" si="4"/>
        <v>0</v>
      </c>
      <c r="L26" s="28">
        <f t="shared" si="4"/>
        <v>0</v>
      </c>
      <c r="M26" s="28">
        <f t="shared" si="4"/>
        <v>0</v>
      </c>
      <c r="N26" s="28">
        <f t="shared" si="4"/>
        <v>0</v>
      </c>
      <c r="O26" s="28">
        <f t="shared" si="5"/>
        <v>0</v>
      </c>
      <c r="P26" s="28">
        <f t="shared" si="5"/>
        <v>0</v>
      </c>
      <c r="Q26" s="28">
        <f t="shared" si="5"/>
        <v>0</v>
      </c>
      <c r="R26" s="28">
        <f t="shared" si="5"/>
        <v>0</v>
      </c>
      <c r="S26" s="28">
        <f t="shared" si="5"/>
        <v>0</v>
      </c>
      <c r="T26" s="28">
        <f t="shared" si="5"/>
        <v>0</v>
      </c>
      <c r="U26" s="28">
        <f t="shared" si="5"/>
        <v>0</v>
      </c>
      <c r="V26" s="28">
        <f t="shared" si="5"/>
        <v>0</v>
      </c>
      <c r="W26" s="28">
        <f t="shared" si="5"/>
        <v>0</v>
      </c>
      <c r="X26" s="28">
        <f t="shared" si="5"/>
        <v>0</v>
      </c>
      <c r="Y26" s="28">
        <f t="shared" si="6"/>
        <v>0</v>
      </c>
      <c r="Z26" s="28">
        <f t="shared" si="6"/>
        <v>0</v>
      </c>
      <c r="AA26" s="28">
        <f t="shared" si="6"/>
        <v>0</v>
      </c>
      <c r="AB26" s="28">
        <f t="shared" si="6"/>
        <v>0</v>
      </c>
      <c r="AC26" s="28">
        <f t="shared" si="6"/>
        <v>0</v>
      </c>
      <c r="AD26" s="28">
        <f t="shared" si="6"/>
        <v>0</v>
      </c>
      <c r="AE26" s="28">
        <f t="shared" si="6"/>
        <v>0</v>
      </c>
      <c r="AF26" s="28">
        <f t="shared" si="6"/>
        <v>0</v>
      </c>
      <c r="AG26" s="28">
        <f t="shared" si="6"/>
        <v>0</v>
      </c>
      <c r="AH26" s="28">
        <f t="shared" si="6"/>
        <v>0</v>
      </c>
      <c r="AI26" s="28">
        <f t="shared" si="7"/>
        <v>0</v>
      </c>
      <c r="AJ26" s="28">
        <f t="shared" si="7"/>
        <v>0</v>
      </c>
      <c r="AK26" s="28">
        <f t="shared" si="7"/>
        <v>0</v>
      </c>
      <c r="AL26" s="28">
        <f t="shared" si="7"/>
        <v>0</v>
      </c>
      <c r="AM26" s="28">
        <f t="shared" si="7"/>
        <v>0</v>
      </c>
      <c r="AN26" s="28">
        <f t="shared" si="7"/>
        <v>0</v>
      </c>
      <c r="AO26" s="28">
        <f t="shared" si="7"/>
        <v>0</v>
      </c>
      <c r="AP26" s="28">
        <f t="shared" si="7"/>
        <v>0</v>
      </c>
      <c r="AQ26" s="28">
        <f t="shared" si="7"/>
        <v>0</v>
      </c>
      <c r="AR26" s="28">
        <f t="shared" si="7"/>
        <v>0</v>
      </c>
      <c r="AS26" s="28">
        <f t="shared" si="8"/>
        <v>0</v>
      </c>
      <c r="AT26" s="28">
        <f t="shared" si="8"/>
        <v>0</v>
      </c>
      <c r="AU26" s="28">
        <f t="shared" si="8"/>
        <v>0</v>
      </c>
      <c r="AV26" s="28">
        <f t="shared" si="8"/>
        <v>0</v>
      </c>
      <c r="AW26" s="28">
        <f t="shared" si="8"/>
        <v>0</v>
      </c>
      <c r="AX26" s="28">
        <f t="shared" si="8"/>
        <v>0</v>
      </c>
      <c r="AY26" s="28">
        <f t="shared" si="8"/>
        <v>0</v>
      </c>
      <c r="AZ26" s="28">
        <f t="shared" si="8"/>
        <v>0</v>
      </c>
      <c r="BA26" s="28">
        <f t="shared" si="8"/>
        <v>0</v>
      </c>
      <c r="BB26" s="28">
        <f t="shared" si="8"/>
        <v>0</v>
      </c>
      <c r="BC26" s="28">
        <f t="shared" si="9"/>
        <v>0</v>
      </c>
      <c r="BD26" s="28">
        <f t="shared" si="9"/>
        <v>0</v>
      </c>
      <c r="BE26" s="28">
        <f t="shared" si="9"/>
        <v>0</v>
      </c>
      <c r="BF26" s="28">
        <f t="shared" si="9"/>
        <v>0</v>
      </c>
      <c r="BG26" s="28">
        <f t="shared" si="9"/>
        <v>0</v>
      </c>
      <c r="BH26" s="28">
        <f t="shared" si="9"/>
        <v>0</v>
      </c>
      <c r="BI26" s="28">
        <f t="shared" si="9"/>
        <v>0</v>
      </c>
      <c r="BJ26" s="28">
        <f t="shared" si="9"/>
        <v>0</v>
      </c>
      <c r="BK26" s="28">
        <f t="shared" si="9"/>
        <v>0</v>
      </c>
      <c r="BL26" s="28">
        <f t="shared" si="9"/>
        <v>0</v>
      </c>
      <c r="BM26" s="28">
        <f t="shared" si="10"/>
        <v>0</v>
      </c>
      <c r="BN26" s="28">
        <f t="shared" si="10"/>
        <v>0</v>
      </c>
      <c r="BO26" s="28">
        <f t="shared" si="10"/>
        <v>0</v>
      </c>
      <c r="BP26" s="28">
        <f t="shared" si="10"/>
        <v>0</v>
      </c>
      <c r="BQ26" s="28">
        <f t="shared" si="10"/>
        <v>0</v>
      </c>
      <c r="BR26" s="28">
        <f t="shared" si="10"/>
        <v>0</v>
      </c>
      <c r="BS26" s="28">
        <f t="shared" si="10"/>
        <v>0</v>
      </c>
      <c r="BT26" s="28">
        <f t="shared" si="10"/>
        <v>0</v>
      </c>
      <c r="BU26" s="28">
        <f t="shared" si="10"/>
        <v>0</v>
      </c>
      <c r="BV26" s="28">
        <f t="shared" si="10"/>
        <v>0</v>
      </c>
      <c r="BW26" s="28">
        <f t="shared" si="11"/>
        <v>0</v>
      </c>
      <c r="BX26" s="28">
        <f t="shared" si="11"/>
        <v>0</v>
      </c>
      <c r="BY26" s="28">
        <f t="shared" si="11"/>
        <v>0</v>
      </c>
      <c r="BZ26" s="28">
        <f t="shared" si="11"/>
        <v>0</v>
      </c>
      <c r="CA26" s="28">
        <f t="shared" si="11"/>
        <v>0</v>
      </c>
      <c r="CB26" s="28">
        <f t="shared" si="11"/>
        <v>0</v>
      </c>
      <c r="CC26" s="28">
        <f t="shared" si="11"/>
        <v>0</v>
      </c>
      <c r="CD26" s="28">
        <f t="shared" si="11"/>
        <v>0</v>
      </c>
      <c r="CE26" s="28">
        <f t="shared" si="11"/>
        <v>0</v>
      </c>
      <c r="CF26" s="28">
        <f t="shared" si="11"/>
        <v>0</v>
      </c>
      <c r="CG26" s="28">
        <f t="shared" si="12"/>
        <v>0</v>
      </c>
      <c r="CH26" s="28">
        <f t="shared" si="12"/>
        <v>0</v>
      </c>
      <c r="CI26" s="28">
        <f t="shared" si="12"/>
        <v>0</v>
      </c>
      <c r="CJ26" s="28">
        <f t="shared" si="12"/>
        <v>0</v>
      </c>
      <c r="CK26" s="28">
        <f t="shared" si="12"/>
        <v>0</v>
      </c>
      <c r="CL26" s="28">
        <f t="shared" si="12"/>
        <v>0</v>
      </c>
      <c r="CM26" s="28">
        <f t="shared" si="12"/>
        <v>0</v>
      </c>
      <c r="CN26" s="28">
        <f t="shared" si="12"/>
        <v>0</v>
      </c>
      <c r="CO26" s="28">
        <f t="shared" si="12"/>
        <v>0</v>
      </c>
      <c r="CP26" s="28">
        <f t="shared" si="12"/>
        <v>0</v>
      </c>
      <c r="CQ26" s="28">
        <f t="shared" si="13"/>
        <v>0</v>
      </c>
      <c r="CR26" s="28">
        <f t="shared" si="13"/>
        <v>0</v>
      </c>
      <c r="CS26" s="28">
        <f t="shared" si="13"/>
        <v>0</v>
      </c>
      <c r="CT26" s="28">
        <f t="shared" si="13"/>
        <v>0</v>
      </c>
      <c r="CU26" s="28">
        <f t="shared" si="13"/>
        <v>0</v>
      </c>
      <c r="CV26" s="28">
        <f t="shared" si="13"/>
        <v>0</v>
      </c>
      <c r="CW26" s="28">
        <f t="shared" si="13"/>
        <v>0</v>
      </c>
      <c r="CX26" s="28">
        <f t="shared" si="13"/>
        <v>0</v>
      </c>
      <c r="CY26" s="28">
        <f t="shared" si="13"/>
        <v>0</v>
      </c>
      <c r="CZ26" s="28">
        <f t="shared" si="13"/>
        <v>0</v>
      </c>
      <c r="DA26" s="28">
        <f t="shared" si="14"/>
        <v>0</v>
      </c>
      <c r="DB26" s="28">
        <f t="shared" si="14"/>
        <v>0</v>
      </c>
      <c r="DC26" s="28">
        <f t="shared" si="14"/>
        <v>0</v>
      </c>
      <c r="DD26" s="28">
        <f t="shared" si="14"/>
        <v>0</v>
      </c>
      <c r="DE26" s="28">
        <f t="shared" si="14"/>
        <v>1.6864422399999999</v>
      </c>
      <c r="DF26" s="28">
        <f t="shared" si="14"/>
        <v>0</v>
      </c>
      <c r="DG26" s="28">
        <f t="shared" si="14"/>
        <v>0</v>
      </c>
      <c r="DH26" s="28">
        <f t="shared" si="14"/>
        <v>0</v>
      </c>
    </row>
    <row r="27" spans="1:112" ht="18.75" hidden="1">
      <c r="A27" s="19"/>
      <c r="B27" s="3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row>
    <row r="28" spans="1:112" ht="18.75">
      <c r="A28" s="19"/>
      <c r="B28" s="34" t="s">
        <v>191</v>
      </c>
      <c r="C28" s="35" t="s">
        <v>192</v>
      </c>
      <c r="D28" s="36" t="s">
        <v>178</v>
      </c>
      <c r="E28" s="36">
        <f t="shared" ref="E28:AJ28" si="15">SUM(E29,E82,E146,E165,E169,E173)</f>
        <v>0</v>
      </c>
      <c r="F28" s="36">
        <f t="shared" si="15"/>
        <v>0</v>
      </c>
      <c r="G28" s="36">
        <f t="shared" si="15"/>
        <v>0</v>
      </c>
      <c r="H28" s="36">
        <f t="shared" si="15"/>
        <v>0</v>
      </c>
      <c r="I28" s="36">
        <f t="shared" si="15"/>
        <v>36</v>
      </c>
      <c r="J28" s="36">
        <f t="shared" si="15"/>
        <v>0</v>
      </c>
      <c r="K28" s="36">
        <f t="shared" si="15"/>
        <v>0</v>
      </c>
      <c r="L28" s="36">
        <f t="shared" si="15"/>
        <v>0</v>
      </c>
      <c r="M28" s="36">
        <f t="shared" si="15"/>
        <v>0</v>
      </c>
      <c r="N28" s="36">
        <f t="shared" si="15"/>
        <v>0</v>
      </c>
      <c r="O28" s="36">
        <f t="shared" si="15"/>
        <v>0</v>
      </c>
      <c r="P28" s="36">
        <f t="shared" si="15"/>
        <v>0</v>
      </c>
      <c r="Q28" s="36">
        <f t="shared" si="15"/>
        <v>0</v>
      </c>
      <c r="R28" s="36">
        <f t="shared" si="15"/>
        <v>0</v>
      </c>
      <c r="S28" s="36">
        <f t="shared" si="15"/>
        <v>0</v>
      </c>
      <c r="T28" s="36">
        <f t="shared" si="15"/>
        <v>0</v>
      </c>
      <c r="U28" s="36">
        <f t="shared" si="15"/>
        <v>0</v>
      </c>
      <c r="V28" s="36">
        <f t="shared" si="15"/>
        <v>0</v>
      </c>
      <c r="W28" s="36">
        <f t="shared" si="15"/>
        <v>0</v>
      </c>
      <c r="X28" s="36">
        <f t="shared" si="15"/>
        <v>0</v>
      </c>
      <c r="Y28" s="36">
        <f t="shared" si="15"/>
        <v>0</v>
      </c>
      <c r="Z28" s="36">
        <f t="shared" si="15"/>
        <v>0</v>
      </c>
      <c r="AA28" s="36">
        <f t="shared" si="15"/>
        <v>0</v>
      </c>
      <c r="AB28" s="36">
        <f t="shared" si="15"/>
        <v>0</v>
      </c>
      <c r="AC28" s="36">
        <f t="shared" si="15"/>
        <v>0</v>
      </c>
      <c r="AD28" s="36">
        <f t="shared" si="15"/>
        <v>0</v>
      </c>
      <c r="AE28" s="36">
        <f t="shared" si="15"/>
        <v>0</v>
      </c>
      <c r="AF28" s="36">
        <f t="shared" si="15"/>
        <v>0</v>
      </c>
      <c r="AG28" s="36">
        <f t="shared" si="15"/>
        <v>0</v>
      </c>
      <c r="AH28" s="36">
        <f t="shared" si="15"/>
        <v>0</v>
      </c>
      <c r="AI28" s="36">
        <f t="shared" si="15"/>
        <v>0</v>
      </c>
      <c r="AJ28" s="36">
        <f t="shared" si="15"/>
        <v>0</v>
      </c>
      <c r="AK28" s="36">
        <f t="shared" ref="AK28:BP28" si="16">SUM(AK29,AK82,AK146,AK165,AK169,AK173)</f>
        <v>6.78</v>
      </c>
      <c r="AL28" s="36">
        <f t="shared" si="16"/>
        <v>0</v>
      </c>
      <c r="AM28" s="36">
        <f t="shared" si="16"/>
        <v>1.675</v>
      </c>
      <c r="AN28" s="36">
        <f t="shared" si="16"/>
        <v>0</v>
      </c>
      <c r="AO28" s="36">
        <f t="shared" si="16"/>
        <v>0</v>
      </c>
      <c r="AP28" s="36">
        <f t="shared" si="16"/>
        <v>0</v>
      </c>
      <c r="AQ28" s="36">
        <f t="shared" si="16"/>
        <v>0</v>
      </c>
      <c r="AR28" s="36">
        <f t="shared" si="16"/>
        <v>0</v>
      </c>
      <c r="AS28" s="36">
        <f t="shared" si="16"/>
        <v>0</v>
      </c>
      <c r="AT28" s="36">
        <f t="shared" si="16"/>
        <v>0</v>
      </c>
      <c r="AU28" s="36">
        <f t="shared" si="16"/>
        <v>0</v>
      </c>
      <c r="AV28" s="36">
        <f t="shared" si="16"/>
        <v>0</v>
      </c>
      <c r="AW28" s="36">
        <f t="shared" si="16"/>
        <v>0</v>
      </c>
      <c r="AX28" s="36">
        <f t="shared" si="16"/>
        <v>0</v>
      </c>
      <c r="AY28" s="36">
        <f t="shared" si="16"/>
        <v>100</v>
      </c>
      <c r="AZ28" s="36">
        <f t="shared" si="16"/>
        <v>0</v>
      </c>
      <c r="BA28" s="36">
        <f t="shared" si="16"/>
        <v>0</v>
      </c>
      <c r="BB28" s="36">
        <f t="shared" si="16"/>
        <v>0</v>
      </c>
      <c r="BC28" s="36">
        <f t="shared" si="16"/>
        <v>0</v>
      </c>
      <c r="BD28" s="36">
        <f t="shared" si="16"/>
        <v>0</v>
      </c>
      <c r="BE28" s="36">
        <f t="shared" si="16"/>
        <v>0</v>
      </c>
      <c r="BF28" s="36">
        <f t="shared" si="16"/>
        <v>0</v>
      </c>
      <c r="BG28" s="36">
        <f t="shared" si="16"/>
        <v>0</v>
      </c>
      <c r="BH28" s="36">
        <f t="shared" si="16"/>
        <v>0</v>
      </c>
      <c r="BI28" s="36">
        <f t="shared" si="16"/>
        <v>0</v>
      </c>
      <c r="BJ28" s="36">
        <f t="shared" si="16"/>
        <v>0</v>
      </c>
      <c r="BK28" s="36">
        <f t="shared" si="16"/>
        <v>0</v>
      </c>
      <c r="BL28" s="36">
        <f t="shared" si="16"/>
        <v>0</v>
      </c>
      <c r="BM28" s="36">
        <f t="shared" si="16"/>
        <v>0</v>
      </c>
      <c r="BN28" s="36">
        <f t="shared" si="16"/>
        <v>0</v>
      </c>
      <c r="BO28" s="36">
        <f t="shared" si="16"/>
        <v>0</v>
      </c>
      <c r="BP28" s="36">
        <f t="shared" si="16"/>
        <v>0</v>
      </c>
      <c r="BQ28" s="36">
        <f t="shared" ref="BQ28:CV28" si="17">SUM(BQ29,BQ82,BQ146,BQ165,BQ169,BQ173)</f>
        <v>0</v>
      </c>
      <c r="BR28" s="36">
        <f t="shared" si="17"/>
        <v>0</v>
      </c>
      <c r="BS28" s="36">
        <f t="shared" si="17"/>
        <v>0</v>
      </c>
      <c r="BT28" s="36">
        <f t="shared" si="17"/>
        <v>0</v>
      </c>
      <c r="BU28" s="36">
        <f t="shared" si="17"/>
        <v>0</v>
      </c>
      <c r="BV28" s="36">
        <f t="shared" si="17"/>
        <v>0</v>
      </c>
      <c r="BW28" s="36">
        <f t="shared" si="17"/>
        <v>0</v>
      </c>
      <c r="BX28" s="36">
        <f t="shared" si="17"/>
        <v>0</v>
      </c>
      <c r="BY28" s="36">
        <f t="shared" si="17"/>
        <v>5</v>
      </c>
      <c r="BZ28" s="36">
        <f t="shared" si="17"/>
        <v>0</v>
      </c>
      <c r="CA28" s="36">
        <f t="shared" si="17"/>
        <v>0</v>
      </c>
      <c r="CB28" s="36">
        <f t="shared" si="17"/>
        <v>0</v>
      </c>
      <c r="CC28" s="36">
        <f t="shared" si="17"/>
        <v>25</v>
      </c>
      <c r="CD28" s="36">
        <f t="shared" si="17"/>
        <v>0</v>
      </c>
      <c r="CE28" s="36">
        <f t="shared" si="17"/>
        <v>0</v>
      </c>
      <c r="CF28" s="36">
        <f t="shared" si="17"/>
        <v>0</v>
      </c>
      <c r="CG28" s="36">
        <f t="shared" si="17"/>
        <v>0</v>
      </c>
      <c r="CH28" s="36">
        <f t="shared" si="17"/>
        <v>0</v>
      </c>
      <c r="CI28" s="36">
        <f t="shared" si="17"/>
        <v>0</v>
      </c>
      <c r="CJ28" s="36">
        <f t="shared" si="17"/>
        <v>0</v>
      </c>
      <c r="CK28" s="36">
        <f t="shared" si="17"/>
        <v>0</v>
      </c>
      <c r="CL28" s="36">
        <f t="shared" si="17"/>
        <v>0</v>
      </c>
      <c r="CM28" s="36">
        <f t="shared" si="17"/>
        <v>0</v>
      </c>
      <c r="CN28" s="36">
        <f t="shared" si="17"/>
        <v>0</v>
      </c>
      <c r="CO28" s="36">
        <f t="shared" si="17"/>
        <v>0</v>
      </c>
      <c r="CP28" s="36">
        <f t="shared" si="17"/>
        <v>0</v>
      </c>
      <c r="CQ28" s="36">
        <f t="shared" si="17"/>
        <v>0</v>
      </c>
      <c r="CR28" s="36">
        <f t="shared" si="17"/>
        <v>0</v>
      </c>
      <c r="CS28" s="36">
        <f t="shared" si="17"/>
        <v>0</v>
      </c>
      <c r="CT28" s="36">
        <f t="shared" si="17"/>
        <v>0</v>
      </c>
      <c r="CU28" s="36">
        <f t="shared" si="17"/>
        <v>0</v>
      </c>
      <c r="CV28" s="36">
        <f t="shared" si="17"/>
        <v>0</v>
      </c>
      <c r="CW28" s="36">
        <f t="shared" ref="CW28:DH28" si="18">SUM(CW29,CW82,CW146,CW165,CW169,CW173)</f>
        <v>153.91399993821599</v>
      </c>
      <c r="CX28" s="36">
        <f t="shared" si="18"/>
        <v>0</v>
      </c>
      <c r="CY28" s="36">
        <f t="shared" si="18"/>
        <v>0</v>
      </c>
      <c r="CZ28" s="36">
        <f t="shared" si="18"/>
        <v>0</v>
      </c>
      <c r="DA28" s="36">
        <f t="shared" si="18"/>
        <v>0</v>
      </c>
      <c r="DB28" s="36">
        <f t="shared" si="18"/>
        <v>0</v>
      </c>
      <c r="DC28" s="36">
        <f t="shared" si="18"/>
        <v>570.15</v>
      </c>
      <c r="DD28" s="36">
        <f t="shared" si="18"/>
        <v>0</v>
      </c>
      <c r="DE28" s="36">
        <f t="shared" si="18"/>
        <v>1.6864422399999999</v>
      </c>
      <c r="DF28" s="36">
        <f t="shared" si="18"/>
        <v>0</v>
      </c>
      <c r="DG28" s="36">
        <f t="shared" si="18"/>
        <v>0</v>
      </c>
      <c r="DH28" s="36">
        <f t="shared" si="18"/>
        <v>0</v>
      </c>
    </row>
    <row r="29" spans="1:112" ht="37.5">
      <c r="A29" s="19"/>
      <c r="B29" s="23" t="s">
        <v>193</v>
      </c>
      <c r="C29" s="24" t="s">
        <v>194</v>
      </c>
      <c r="D29" s="25" t="s">
        <v>178</v>
      </c>
      <c r="E29" s="25">
        <f t="shared" ref="E29:AJ29" si="19">SUM(E30,E37,E46,E73)</f>
        <v>0</v>
      </c>
      <c r="F29" s="25">
        <f t="shared" si="19"/>
        <v>0</v>
      </c>
      <c r="G29" s="25">
        <f t="shared" si="19"/>
        <v>0</v>
      </c>
      <c r="H29" s="25">
        <f t="shared" si="19"/>
        <v>0</v>
      </c>
      <c r="I29" s="25">
        <f t="shared" si="19"/>
        <v>0</v>
      </c>
      <c r="J29" s="25">
        <f t="shared" si="19"/>
        <v>0</v>
      </c>
      <c r="K29" s="25">
        <f t="shared" si="19"/>
        <v>0</v>
      </c>
      <c r="L29" s="25">
        <f t="shared" si="19"/>
        <v>0</v>
      </c>
      <c r="M29" s="25">
        <f t="shared" si="19"/>
        <v>0</v>
      </c>
      <c r="N29" s="25">
        <f t="shared" si="19"/>
        <v>0</v>
      </c>
      <c r="O29" s="25">
        <f t="shared" si="19"/>
        <v>0</v>
      </c>
      <c r="P29" s="25">
        <f t="shared" si="19"/>
        <v>0</v>
      </c>
      <c r="Q29" s="25">
        <f t="shared" si="19"/>
        <v>0</v>
      </c>
      <c r="R29" s="25">
        <f t="shared" si="19"/>
        <v>0</v>
      </c>
      <c r="S29" s="25">
        <f t="shared" si="19"/>
        <v>0</v>
      </c>
      <c r="T29" s="25">
        <f t="shared" si="19"/>
        <v>0</v>
      </c>
      <c r="U29" s="25">
        <f t="shared" si="19"/>
        <v>0</v>
      </c>
      <c r="V29" s="25">
        <f t="shared" si="19"/>
        <v>0</v>
      </c>
      <c r="W29" s="25">
        <f t="shared" si="19"/>
        <v>0</v>
      </c>
      <c r="X29" s="25">
        <f t="shared" si="19"/>
        <v>0</v>
      </c>
      <c r="Y29" s="25">
        <f t="shared" si="19"/>
        <v>0</v>
      </c>
      <c r="Z29" s="25">
        <f t="shared" si="19"/>
        <v>0</v>
      </c>
      <c r="AA29" s="25">
        <f t="shared" si="19"/>
        <v>0</v>
      </c>
      <c r="AB29" s="25">
        <f t="shared" si="19"/>
        <v>0</v>
      </c>
      <c r="AC29" s="25">
        <f t="shared" si="19"/>
        <v>0</v>
      </c>
      <c r="AD29" s="25">
        <f t="shared" si="19"/>
        <v>0</v>
      </c>
      <c r="AE29" s="25">
        <f t="shared" si="19"/>
        <v>0</v>
      </c>
      <c r="AF29" s="25">
        <f t="shared" si="19"/>
        <v>0</v>
      </c>
      <c r="AG29" s="25">
        <f t="shared" si="19"/>
        <v>0</v>
      </c>
      <c r="AH29" s="25">
        <f t="shared" si="19"/>
        <v>0</v>
      </c>
      <c r="AI29" s="25">
        <f t="shared" si="19"/>
        <v>0</v>
      </c>
      <c r="AJ29" s="25">
        <f t="shared" si="19"/>
        <v>0</v>
      </c>
      <c r="AK29" s="25">
        <f t="shared" ref="AK29:BP29" si="20">SUM(AK30,AK37,AK46,AK73)</f>
        <v>6.78</v>
      </c>
      <c r="AL29" s="25">
        <f t="shared" si="20"/>
        <v>0</v>
      </c>
      <c r="AM29" s="25">
        <f t="shared" si="20"/>
        <v>1.675</v>
      </c>
      <c r="AN29" s="25">
        <f t="shared" si="20"/>
        <v>0</v>
      </c>
      <c r="AO29" s="25">
        <f t="shared" si="20"/>
        <v>0</v>
      </c>
      <c r="AP29" s="25">
        <f t="shared" si="20"/>
        <v>0</v>
      </c>
      <c r="AQ29" s="25">
        <f t="shared" si="20"/>
        <v>0</v>
      </c>
      <c r="AR29" s="25">
        <f t="shared" si="20"/>
        <v>0</v>
      </c>
      <c r="AS29" s="25">
        <f t="shared" si="20"/>
        <v>0</v>
      </c>
      <c r="AT29" s="25">
        <f t="shared" si="20"/>
        <v>0</v>
      </c>
      <c r="AU29" s="25">
        <f t="shared" si="20"/>
        <v>0</v>
      </c>
      <c r="AV29" s="25">
        <f t="shared" si="20"/>
        <v>0</v>
      </c>
      <c r="AW29" s="25">
        <f t="shared" si="20"/>
        <v>0</v>
      </c>
      <c r="AX29" s="25">
        <f t="shared" si="20"/>
        <v>0</v>
      </c>
      <c r="AY29" s="25">
        <f t="shared" si="20"/>
        <v>0</v>
      </c>
      <c r="AZ29" s="25">
        <f t="shared" si="20"/>
        <v>0</v>
      </c>
      <c r="BA29" s="25">
        <f t="shared" si="20"/>
        <v>0</v>
      </c>
      <c r="BB29" s="25">
        <f t="shared" si="20"/>
        <v>0</v>
      </c>
      <c r="BC29" s="25">
        <f t="shared" si="20"/>
        <v>0</v>
      </c>
      <c r="BD29" s="25">
        <f t="shared" si="20"/>
        <v>0</v>
      </c>
      <c r="BE29" s="25">
        <f t="shared" si="20"/>
        <v>0</v>
      </c>
      <c r="BF29" s="25">
        <f t="shared" si="20"/>
        <v>0</v>
      </c>
      <c r="BG29" s="25">
        <f t="shared" si="20"/>
        <v>0</v>
      </c>
      <c r="BH29" s="25">
        <f t="shared" si="20"/>
        <v>0</v>
      </c>
      <c r="BI29" s="25">
        <f t="shared" si="20"/>
        <v>0</v>
      </c>
      <c r="BJ29" s="25">
        <f t="shared" si="20"/>
        <v>0</v>
      </c>
      <c r="BK29" s="25">
        <f t="shared" si="20"/>
        <v>0</v>
      </c>
      <c r="BL29" s="25">
        <f t="shared" si="20"/>
        <v>0</v>
      </c>
      <c r="BM29" s="25">
        <f t="shared" si="20"/>
        <v>0</v>
      </c>
      <c r="BN29" s="25">
        <f t="shared" si="20"/>
        <v>0</v>
      </c>
      <c r="BO29" s="25">
        <f t="shared" si="20"/>
        <v>0</v>
      </c>
      <c r="BP29" s="25">
        <f t="shared" si="20"/>
        <v>0</v>
      </c>
      <c r="BQ29" s="25">
        <f t="shared" ref="BQ29:CV29" si="21">SUM(BQ30,BQ37,BQ46,BQ73)</f>
        <v>0</v>
      </c>
      <c r="BR29" s="25">
        <f t="shared" si="21"/>
        <v>0</v>
      </c>
      <c r="BS29" s="25">
        <f t="shared" si="21"/>
        <v>0</v>
      </c>
      <c r="BT29" s="25">
        <f t="shared" si="21"/>
        <v>0</v>
      </c>
      <c r="BU29" s="25">
        <f t="shared" si="21"/>
        <v>0</v>
      </c>
      <c r="BV29" s="25">
        <f t="shared" si="21"/>
        <v>0</v>
      </c>
      <c r="BW29" s="25">
        <f t="shared" si="21"/>
        <v>0</v>
      </c>
      <c r="BX29" s="25">
        <f t="shared" si="21"/>
        <v>0</v>
      </c>
      <c r="BY29" s="25">
        <f t="shared" si="21"/>
        <v>5</v>
      </c>
      <c r="BZ29" s="25">
        <f t="shared" si="21"/>
        <v>0</v>
      </c>
      <c r="CA29" s="25">
        <f t="shared" si="21"/>
        <v>0</v>
      </c>
      <c r="CB29" s="25">
        <f t="shared" si="21"/>
        <v>0</v>
      </c>
      <c r="CC29" s="25">
        <f t="shared" si="21"/>
        <v>0</v>
      </c>
      <c r="CD29" s="25">
        <f t="shared" si="21"/>
        <v>0</v>
      </c>
      <c r="CE29" s="25">
        <f t="shared" si="21"/>
        <v>0</v>
      </c>
      <c r="CF29" s="25">
        <f t="shared" si="21"/>
        <v>0</v>
      </c>
      <c r="CG29" s="25">
        <f t="shared" si="21"/>
        <v>0</v>
      </c>
      <c r="CH29" s="25">
        <f t="shared" si="21"/>
        <v>0</v>
      </c>
      <c r="CI29" s="25">
        <f t="shared" si="21"/>
        <v>0</v>
      </c>
      <c r="CJ29" s="25">
        <f t="shared" si="21"/>
        <v>0</v>
      </c>
      <c r="CK29" s="25">
        <f t="shared" si="21"/>
        <v>0</v>
      </c>
      <c r="CL29" s="25">
        <f t="shared" si="21"/>
        <v>0</v>
      </c>
      <c r="CM29" s="25">
        <f t="shared" si="21"/>
        <v>0</v>
      </c>
      <c r="CN29" s="25">
        <f t="shared" si="21"/>
        <v>0</v>
      </c>
      <c r="CO29" s="25">
        <f t="shared" si="21"/>
        <v>0</v>
      </c>
      <c r="CP29" s="25">
        <f t="shared" si="21"/>
        <v>0</v>
      </c>
      <c r="CQ29" s="25">
        <f t="shared" si="21"/>
        <v>0</v>
      </c>
      <c r="CR29" s="25">
        <f t="shared" si="21"/>
        <v>0</v>
      </c>
      <c r="CS29" s="25">
        <f t="shared" si="21"/>
        <v>0</v>
      </c>
      <c r="CT29" s="25">
        <f t="shared" si="21"/>
        <v>0</v>
      </c>
      <c r="CU29" s="25">
        <f t="shared" si="21"/>
        <v>0</v>
      </c>
      <c r="CV29" s="25">
        <f t="shared" si="21"/>
        <v>0</v>
      </c>
      <c r="CW29" s="25">
        <f t="shared" ref="CW29:DH29" si="22">SUM(CW30,CW37,CW46,CW73)</f>
        <v>0</v>
      </c>
      <c r="CX29" s="25">
        <f t="shared" si="22"/>
        <v>0</v>
      </c>
      <c r="CY29" s="25">
        <f t="shared" si="22"/>
        <v>0</v>
      </c>
      <c r="CZ29" s="25">
        <f t="shared" si="22"/>
        <v>0</v>
      </c>
      <c r="DA29" s="25">
        <f t="shared" si="22"/>
        <v>0</v>
      </c>
      <c r="DB29" s="25">
        <f t="shared" si="22"/>
        <v>0</v>
      </c>
      <c r="DC29" s="25">
        <f t="shared" si="22"/>
        <v>0</v>
      </c>
      <c r="DD29" s="25">
        <f t="shared" si="22"/>
        <v>0</v>
      </c>
      <c r="DE29" s="25">
        <f t="shared" si="22"/>
        <v>0</v>
      </c>
      <c r="DF29" s="25">
        <f t="shared" si="22"/>
        <v>0</v>
      </c>
      <c r="DG29" s="25">
        <f t="shared" si="22"/>
        <v>0</v>
      </c>
      <c r="DH29" s="25">
        <f t="shared" si="22"/>
        <v>0</v>
      </c>
    </row>
    <row r="30" spans="1:112" ht="56.25">
      <c r="A30" s="19"/>
      <c r="B30" s="37" t="s">
        <v>195</v>
      </c>
      <c r="C30" s="38" t="s">
        <v>196</v>
      </c>
      <c r="D30" s="39" t="s">
        <v>178</v>
      </c>
      <c r="E30" s="39">
        <v>0</v>
      </c>
      <c r="F30" s="39">
        <v>0</v>
      </c>
      <c r="G30" s="39">
        <v>0</v>
      </c>
      <c r="H30" s="39">
        <v>0</v>
      </c>
      <c r="I30" s="39">
        <v>0</v>
      </c>
      <c r="J30" s="39">
        <v>0</v>
      </c>
      <c r="K30" s="39">
        <v>0</v>
      </c>
      <c r="L30" s="39">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0</v>
      </c>
      <c r="AG30" s="39">
        <v>0</v>
      </c>
      <c r="AH30" s="39">
        <v>0</v>
      </c>
      <c r="AI30" s="39">
        <v>0</v>
      </c>
      <c r="AJ30" s="39">
        <v>0</v>
      </c>
      <c r="AK30" s="39">
        <v>0</v>
      </c>
      <c r="AL30" s="39">
        <v>0</v>
      </c>
      <c r="AM30" s="39">
        <v>0</v>
      </c>
      <c r="AN30" s="39">
        <v>0</v>
      </c>
      <c r="AO30" s="39">
        <v>0</v>
      </c>
      <c r="AP30" s="39">
        <v>0</v>
      </c>
      <c r="AQ30" s="39">
        <v>0</v>
      </c>
      <c r="AR30" s="39">
        <v>0</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39">
        <v>0</v>
      </c>
      <c r="BI30" s="39">
        <v>0</v>
      </c>
      <c r="BJ30" s="39">
        <v>0</v>
      </c>
      <c r="BK30" s="39">
        <v>0</v>
      </c>
      <c r="BL30" s="39">
        <v>0</v>
      </c>
      <c r="BM30" s="39">
        <v>0</v>
      </c>
      <c r="BN30" s="39">
        <v>0</v>
      </c>
      <c r="BO30" s="39">
        <v>0</v>
      </c>
      <c r="BP30" s="39">
        <v>0</v>
      </c>
      <c r="BQ30" s="39">
        <v>0</v>
      </c>
      <c r="BR30" s="39">
        <v>0</v>
      </c>
      <c r="BS30" s="39">
        <v>0</v>
      </c>
      <c r="BT30" s="39">
        <v>0</v>
      </c>
      <c r="BU30" s="39">
        <v>0</v>
      </c>
      <c r="BV30" s="39">
        <v>0</v>
      </c>
      <c r="BW30" s="39">
        <v>0</v>
      </c>
      <c r="BX30" s="39">
        <v>0</v>
      </c>
      <c r="BY30" s="39">
        <v>0</v>
      </c>
      <c r="BZ30" s="39">
        <v>0</v>
      </c>
      <c r="CA30" s="39">
        <v>0</v>
      </c>
      <c r="CB30" s="39">
        <v>0</v>
      </c>
      <c r="CC30" s="39">
        <v>0</v>
      </c>
      <c r="CD30" s="39">
        <v>0</v>
      </c>
      <c r="CE30" s="39">
        <v>0</v>
      </c>
      <c r="CF30" s="39">
        <v>0</v>
      </c>
      <c r="CG30" s="39">
        <v>0</v>
      </c>
      <c r="CH30" s="39">
        <v>0</v>
      </c>
      <c r="CI30" s="39">
        <v>0</v>
      </c>
      <c r="CJ30" s="39">
        <v>0</v>
      </c>
      <c r="CK30" s="39" t="s">
        <v>197</v>
      </c>
      <c r="CL30" s="39" t="s">
        <v>197</v>
      </c>
      <c r="CM30" s="39">
        <v>0</v>
      </c>
      <c r="CN30" s="39">
        <v>0</v>
      </c>
      <c r="CO30" s="39">
        <v>0</v>
      </c>
      <c r="CP30" s="39">
        <v>0</v>
      </c>
      <c r="CQ30" s="39" t="s">
        <v>197</v>
      </c>
      <c r="CR30" s="39" t="s">
        <v>197</v>
      </c>
      <c r="CS30" s="39">
        <v>0</v>
      </c>
      <c r="CT30" s="39">
        <v>0</v>
      </c>
      <c r="CU30" s="39">
        <v>0</v>
      </c>
      <c r="CV30" s="39">
        <v>0</v>
      </c>
      <c r="CW30" s="39">
        <v>0</v>
      </c>
      <c r="CX30" s="39">
        <v>0</v>
      </c>
      <c r="CY30" s="39">
        <v>0</v>
      </c>
      <c r="CZ30" s="39">
        <v>0</v>
      </c>
      <c r="DA30" s="39">
        <v>0</v>
      </c>
      <c r="DB30" s="39">
        <v>0</v>
      </c>
      <c r="DC30" s="39">
        <v>0</v>
      </c>
      <c r="DD30" s="39">
        <v>0</v>
      </c>
      <c r="DE30" s="39">
        <v>0</v>
      </c>
      <c r="DF30" s="39">
        <v>0</v>
      </c>
      <c r="DG30" s="39">
        <v>0</v>
      </c>
      <c r="DH30" s="39">
        <v>0</v>
      </c>
    </row>
    <row r="31" spans="1:112" ht="75">
      <c r="A31" s="19"/>
      <c r="B31" s="31" t="s">
        <v>198</v>
      </c>
      <c r="C31" s="32" t="s">
        <v>199</v>
      </c>
      <c r="D31" s="33" t="s">
        <v>178</v>
      </c>
      <c r="E31" s="33">
        <v>0</v>
      </c>
      <c r="F31" s="33">
        <v>0</v>
      </c>
      <c r="G31" s="33">
        <v>0</v>
      </c>
      <c r="H31" s="33">
        <v>0</v>
      </c>
      <c r="I31" s="33">
        <v>0</v>
      </c>
      <c r="J31" s="33">
        <v>0</v>
      </c>
      <c r="K31" s="33">
        <v>0</v>
      </c>
      <c r="L31" s="33">
        <v>0</v>
      </c>
      <c r="M31" s="33">
        <v>0</v>
      </c>
      <c r="N31" s="33">
        <v>0</v>
      </c>
      <c r="O31" s="33">
        <v>0</v>
      </c>
      <c r="P31" s="33">
        <v>0</v>
      </c>
      <c r="Q31" s="33">
        <v>0</v>
      </c>
      <c r="R31" s="33">
        <v>0</v>
      </c>
      <c r="S31" s="33">
        <v>0</v>
      </c>
      <c r="T31" s="33">
        <v>0</v>
      </c>
      <c r="U31" s="33">
        <v>0</v>
      </c>
      <c r="V31" s="33">
        <v>0</v>
      </c>
      <c r="W31" s="33">
        <v>0</v>
      </c>
      <c r="X31" s="33">
        <v>0</v>
      </c>
      <c r="Y31" s="33">
        <v>0</v>
      </c>
      <c r="Z31" s="33">
        <v>0</v>
      </c>
      <c r="AA31" s="33">
        <v>0</v>
      </c>
      <c r="AB31" s="33">
        <v>0</v>
      </c>
      <c r="AC31" s="33">
        <v>0</v>
      </c>
      <c r="AD31" s="33">
        <v>0</v>
      </c>
      <c r="AE31" s="33">
        <v>0</v>
      </c>
      <c r="AF31" s="33">
        <v>0</v>
      </c>
      <c r="AG31" s="33">
        <v>0</v>
      </c>
      <c r="AH31" s="33">
        <v>0</v>
      </c>
      <c r="AI31" s="33">
        <v>0</v>
      </c>
      <c r="AJ31" s="33">
        <v>0</v>
      </c>
      <c r="AK31" s="33">
        <v>0</v>
      </c>
      <c r="AL31" s="33">
        <v>0</v>
      </c>
      <c r="AM31" s="33">
        <v>0</v>
      </c>
      <c r="AN31" s="33">
        <v>0</v>
      </c>
      <c r="AO31" s="33">
        <v>0</v>
      </c>
      <c r="AP31" s="33">
        <v>0</v>
      </c>
      <c r="AQ31" s="33">
        <v>0</v>
      </c>
      <c r="AR31" s="33">
        <v>0</v>
      </c>
      <c r="AS31" s="33">
        <v>0</v>
      </c>
      <c r="AT31" s="33">
        <v>0</v>
      </c>
      <c r="AU31" s="33">
        <v>0</v>
      </c>
      <c r="AV31" s="33">
        <v>0</v>
      </c>
      <c r="AW31" s="33">
        <v>0</v>
      </c>
      <c r="AX31" s="33">
        <v>0</v>
      </c>
      <c r="AY31" s="33">
        <v>0</v>
      </c>
      <c r="AZ31" s="33">
        <v>0</v>
      </c>
      <c r="BA31" s="33">
        <v>0</v>
      </c>
      <c r="BB31" s="33">
        <v>0</v>
      </c>
      <c r="BC31" s="33">
        <v>0</v>
      </c>
      <c r="BD31" s="33">
        <v>0</v>
      </c>
      <c r="BE31" s="33">
        <v>0</v>
      </c>
      <c r="BF31" s="33">
        <v>0</v>
      </c>
      <c r="BG31" s="33">
        <v>0</v>
      </c>
      <c r="BH31" s="33">
        <v>0</v>
      </c>
      <c r="BI31" s="33">
        <v>0</v>
      </c>
      <c r="BJ31" s="33">
        <v>0</v>
      </c>
      <c r="BK31" s="33">
        <v>0</v>
      </c>
      <c r="BL31" s="33">
        <v>0</v>
      </c>
      <c r="BM31" s="33">
        <v>0</v>
      </c>
      <c r="BN31" s="33">
        <v>0</v>
      </c>
      <c r="BO31" s="33">
        <v>0</v>
      </c>
      <c r="BP31" s="33">
        <v>0</v>
      </c>
      <c r="BQ31" s="33">
        <v>0</v>
      </c>
      <c r="BR31" s="33">
        <v>0</v>
      </c>
      <c r="BS31" s="33">
        <v>0</v>
      </c>
      <c r="BT31" s="33">
        <v>0</v>
      </c>
      <c r="BU31" s="33">
        <v>0</v>
      </c>
      <c r="BV31" s="33">
        <v>0</v>
      </c>
      <c r="BW31" s="33">
        <v>0</v>
      </c>
      <c r="BX31" s="33">
        <v>0</v>
      </c>
      <c r="BY31" s="33">
        <v>0</v>
      </c>
      <c r="BZ31" s="33">
        <v>0</v>
      </c>
      <c r="CA31" s="33">
        <v>0</v>
      </c>
      <c r="CB31" s="33">
        <v>0</v>
      </c>
      <c r="CC31" s="33">
        <v>0</v>
      </c>
      <c r="CD31" s="33">
        <v>0</v>
      </c>
      <c r="CE31" s="33">
        <v>0</v>
      </c>
      <c r="CF31" s="33">
        <v>0</v>
      </c>
      <c r="CG31" s="33">
        <v>0</v>
      </c>
      <c r="CH31" s="33">
        <v>0</v>
      </c>
      <c r="CI31" s="33">
        <v>0</v>
      </c>
      <c r="CJ31" s="33">
        <v>0</v>
      </c>
      <c r="CK31" s="33" t="s">
        <v>197</v>
      </c>
      <c r="CL31" s="33" t="s">
        <v>197</v>
      </c>
      <c r="CM31" s="33">
        <v>0</v>
      </c>
      <c r="CN31" s="33">
        <v>0</v>
      </c>
      <c r="CO31" s="33">
        <v>0</v>
      </c>
      <c r="CP31" s="33">
        <v>0</v>
      </c>
      <c r="CQ31" s="33" t="s">
        <v>197</v>
      </c>
      <c r="CR31" s="33" t="s">
        <v>197</v>
      </c>
      <c r="CS31" s="33">
        <v>0</v>
      </c>
      <c r="CT31" s="33">
        <v>0</v>
      </c>
      <c r="CU31" s="33">
        <v>0</v>
      </c>
      <c r="CV31" s="33">
        <v>0</v>
      </c>
      <c r="CW31" s="33">
        <v>0</v>
      </c>
      <c r="CX31" s="33">
        <v>0</v>
      </c>
      <c r="CY31" s="33">
        <v>0</v>
      </c>
      <c r="CZ31" s="33">
        <v>0</v>
      </c>
      <c r="DA31" s="33">
        <v>0</v>
      </c>
      <c r="DB31" s="33">
        <v>0</v>
      </c>
      <c r="DC31" s="33">
        <v>0</v>
      </c>
      <c r="DD31" s="33">
        <v>0</v>
      </c>
      <c r="DE31" s="33">
        <v>0</v>
      </c>
      <c r="DF31" s="33">
        <v>0</v>
      </c>
      <c r="DG31" s="33">
        <v>0</v>
      </c>
      <c r="DH31" s="33">
        <v>0</v>
      </c>
    </row>
    <row r="32" spans="1:112" ht="75">
      <c r="A32" s="19"/>
      <c r="B32" s="31" t="s">
        <v>200</v>
      </c>
      <c r="C32" s="32" t="s">
        <v>201</v>
      </c>
      <c r="D32" s="33" t="s">
        <v>178</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0</v>
      </c>
      <c r="AK32" s="33">
        <v>0</v>
      </c>
      <c r="AL32" s="33">
        <v>0</v>
      </c>
      <c r="AM32" s="33">
        <v>0</v>
      </c>
      <c r="AN32" s="33">
        <v>0</v>
      </c>
      <c r="AO32" s="33">
        <v>0</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0</v>
      </c>
      <c r="BG32" s="33">
        <v>0</v>
      </c>
      <c r="BH32" s="33">
        <v>0</v>
      </c>
      <c r="BI32" s="33">
        <v>0</v>
      </c>
      <c r="BJ32" s="33">
        <v>0</v>
      </c>
      <c r="BK32" s="33">
        <v>0</v>
      </c>
      <c r="BL32" s="33">
        <v>0</v>
      </c>
      <c r="BM32" s="33">
        <v>0</v>
      </c>
      <c r="BN32" s="33">
        <v>0</v>
      </c>
      <c r="BO32" s="33">
        <v>0</v>
      </c>
      <c r="BP32" s="33">
        <v>0</v>
      </c>
      <c r="BQ32" s="33">
        <v>0</v>
      </c>
      <c r="BR32" s="33">
        <v>0</v>
      </c>
      <c r="BS32" s="33">
        <v>0</v>
      </c>
      <c r="BT32" s="33">
        <v>0</v>
      </c>
      <c r="BU32" s="33">
        <v>0</v>
      </c>
      <c r="BV32" s="33">
        <v>0</v>
      </c>
      <c r="BW32" s="33">
        <v>0</v>
      </c>
      <c r="BX32" s="33">
        <v>0</v>
      </c>
      <c r="BY32" s="33">
        <v>0</v>
      </c>
      <c r="BZ32" s="33">
        <v>0</v>
      </c>
      <c r="CA32" s="33">
        <v>0</v>
      </c>
      <c r="CB32" s="33">
        <v>0</v>
      </c>
      <c r="CC32" s="33">
        <v>0</v>
      </c>
      <c r="CD32" s="33">
        <v>0</v>
      </c>
      <c r="CE32" s="33">
        <v>0</v>
      </c>
      <c r="CF32" s="33">
        <v>0</v>
      </c>
      <c r="CG32" s="33">
        <v>0</v>
      </c>
      <c r="CH32" s="33">
        <v>0</v>
      </c>
      <c r="CI32" s="33">
        <v>0</v>
      </c>
      <c r="CJ32" s="33">
        <v>0</v>
      </c>
      <c r="CK32" s="33" t="s">
        <v>197</v>
      </c>
      <c r="CL32" s="33" t="s">
        <v>197</v>
      </c>
      <c r="CM32" s="33">
        <v>0</v>
      </c>
      <c r="CN32" s="33">
        <v>0</v>
      </c>
      <c r="CO32" s="33">
        <v>0</v>
      </c>
      <c r="CP32" s="33">
        <v>0</v>
      </c>
      <c r="CQ32" s="33" t="s">
        <v>197</v>
      </c>
      <c r="CR32" s="33" t="s">
        <v>197</v>
      </c>
      <c r="CS32" s="33">
        <v>0</v>
      </c>
      <c r="CT32" s="33">
        <v>0</v>
      </c>
      <c r="CU32" s="33">
        <v>0</v>
      </c>
      <c r="CV32" s="33">
        <v>0</v>
      </c>
      <c r="CW32" s="33">
        <v>0</v>
      </c>
      <c r="CX32" s="33">
        <v>0</v>
      </c>
      <c r="CY32" s="33">
        <v>0</v>
      </c>
      <c r="CZ32" s="33">
        <v>0</v>
      </c>
      <c r="DA32" s="33">
        <v>0</v>
      </c>
      <c r="DB32" s="33">
        <v>0</v>
      </c>
      <c r="DC32" s="33">
        <v>0</v>
      </c>
      <c r="DD32" s="33">
        <v>0</v>
      </c>
      <c r="DE32" s="33">
        <v>0</v>
      </c>
      <c r="DF32" s="33">
        <v>0</v>
      </c>
      <c r="DG32" s="33">
        <v>0</v>
      </c>
      <c r="DH32" s="33">
        <v>0</v>
      </c>
    </row>
    <row r="33" spans="1:112" ht="75">
      <c r="A33" s="19"/>
      <c r="B33" s="31" t="s">
        <v>202</v>
      </c>
      <c r="C33" s="32" t="s">
        <v>203</v>
      </c>
      <c r="D33" s="33" t="s">
        <v>178</v>
      </c>
      <c r="E33" s="33">
        <v>0</v>
      </c>
      <c r="F33" s="33">
        <v>0</v>
      </c>
      <c r="G33" s="33">
        <v>0</v>
      </c>
      <c r="H33" s="33">
        <v>0</v>
      </c>
      <c r="I33" s="33">
        <v>0</v>
      </c>
      <c r="J33" s="33">
        <v>0</v>
      </c>
      <c r="K33" s="33">
        <v>0</v>
      </c>
      <c r="L33" s="33">
        <v>0</v>
      </c>
      <c r="M33" s="33">
        <v>0</v>
      </c>
      <c r="N33" s="33">
        <v>0</v>
      </c>
      <c r="O33" s="33">
        <v>0</v>
      </c>
      <c r="P33" s="33">
        <v>0</v>
      </c>
      <c r="Q33" s="33">
        <v>0</v>
      </c>
      <c r="R33" s="33">
        <v>0</v>
      </c>
      <c r="S33" s="33">
        <v>0</v>
      </c>
      <c r="T33" s="33">
        <v>0</v>
      </c>
      <c r="U33" s="33">
        <v>0</v>
      </c>
      <c r="V33" s="33">
        <v>0</v>
      </c>
      <c r="W33" s="33">
        <v>0</v>
      </c>
      <c r="X33" s="33">
        <v>0</v>
      </c>
      <c r="Y33" s="33">
        <v>0</v>
      </c>
      <c r="Z33" s="33">
        <v>0</v>
      </c>
      <c r="AA33" s="33">
        <v>0</v>
      </c>
      <c r="AB33" s="33">
        <v>0</v>
      </c>
      <c r="AC33" s="33">
        <v>0</v>
      </c>
      <c r="AD33" s="33">
        <v>0</v>
      </c>
      <c r="AE33" s="33">
        <v>0</v>
      </c>
      <c r="AF33" s="33">
        <v>0</v>
      </c>
      <c r="AG33" s="33">
        <v>0</v>
      </c>
      <c r="AH33" s="33">
        <v>0</v>
      </c>
      <c r="AI33" s="33">
        <v>0</v>
      </c>
      <c r="AJ33" s="33">
        <v>0</v>
      </c>
      <c r="AK33" s="33">
        <v>0</v>
      </c>
      <c r="AL33" s="33">
        <v>0</v>
      </c>
      <c r="AM33" s="33">
        <v>0</v>
      </c>
      <c r="AN33" s="33">
        <v>0</v>
      </c>
      <c r="AO33" s="33">
        <v>0</v>
      </c>
      <c r="AP33" s="33">
        <v>0</v>
      </c>
      <c r="AQ33" s="33">
        <v>0</v>
      </c>
      <c r="AR33" s="33">
        <v>0</v>
      </c>
      <c r="AS33" s="33">
        <v>0</v>
      </c>
      <c r="AT33" s="33">
        <v>0</v>
      </c>
      <c r="AU33" s="33">
        <v>0</v>
      </c>
      <c r="AV33" s="33">
        <v>0</v>
      </c>
      <c r="AW33" s="33">
        <v>0</v>
      </c>
      <c r="AX33" s="33">
        <v>0</v>
      </c>
      <c r="AY33" s="33">
        <v>0</v>
      </c>
      <c r="AZ33" s="33">
        <v>0</v>
      </c>
      <c r="BA33" s="33">
        <v>0</v>
      </c>
      <c r="BB33" s="33">
        <v>0</v>
      </c>
      <c r="BC33" s="33">
        <v>0</v>
      </c>
      <c r="BD33" s="33">
        <v>0</v>
      </c>
      <c r="BE33" s="33">
        <v>0</v>
      </c>
      <c r="BF33" s="33">
        <v>0</v>
      </c>
      <c r="BG33" s="33">
        <v>0</v>
      </c>
      <c r="BH33" s="33">
        <v>0</v>
      </c>
      <c r="BI33" s="33">
        <v>0</v>
      </c>
      <c r="BJ33" s="33">
        <v>0</v>
      </c>
      <c r="BK33" s="33">
        <v>0</v>
      </c>
      <c r="BL33" s="33">
        <v>0</v>
      </c>
      <c r="BM33" s="33">
        <v>0</v>
      </c>
      <c r="BN33" s="33">
        <v>0</v>
      </c>
      <c r="BO33" s="33">
        <v>0</v>
      </c>
      <c r="BP33" s="33">
        <v>0</v>
      </c>
      <c r="BQ33" s="33">
        <v>0</v>
      </c>
      <c r="BR33" s="33">
        <v>0</v>
      </c>
      <c r="BS33" s="33">
        <v>0</v>
      </c>
      <c r="BT33" s="33">
        <v>0</v>
      </c>
      <c r="BU33" s="33">
        <v>0</v>
      </c>
      <c r="BV33" s="33">
        <v>0</v>
      </c>
      <c r="BW33" s="33">
        <v>0</v>
      </c>
      <c r="BX33" s="33">
        <v>0</v>
      </c>
      <c r="BY33" s="33">
        <v>0</v>
      </c>
      <c r="BZ33" s="33">
        <v>0</v>
      </c>
      <c r="CA33" s="33">
        <v>0</v>
      </c>
      <c r="CB33" s="33">
        <v>0</v>
      </c>
      <c r="CC33" s="33">
        <v>0</v>
      </c>
      <c r="CD33" s="33">
        <v>0</v>
      </c>
      <c r="CE33" s="33">
        <v>0</v>
      </c>
      <c r="CF33" s="33">
        <v>0</v>
      </c>
      <c r="CG33" s="33">
        <v>0</v>
      </c>
      <c r="CH33" s="33">
        <v>0</v>
      </c>
      <c r="CI33" s="33">
        <v>0</v>
      </c>
      <c r="CJ33" s="33">
        <v>0</v>
      </c>
      <c r="CK33" s="33" t="s">
        <v>197</v>
      </c>
      <c r="CL33" s="33" t="s">
        <v>197</v>
      </c>
      <c r="CM33" s="33">
        <v>0</v>
      </c>
      <c r="CN33" s="33">
        <v>0</v>
      </c>
      <c r="CO33" s="33">
        <v>0</v>
      </c>
      <c r="CP33" s="33">
        <v>0</v>
      </c>
      <c r="CQ33" s="33" t="s">
        <v>197</v>
      </c>
      <c r="CR33" s="33" t="s">
        <v>197</v>
      </c>
      <c r="CS33" s="33">
        <v>0</v>
      </c>
      <c r="CT33" s="33">
        <v>0</v>
      </c>
      <c r="CU33" s="33">
        <v>0</v>
      </c>
      <c r="CV33" s="33">
        <v>0</v>
      </c>
      <c r="CW33" s="33">
        <v>0</v>
      </c>
      <c r="CX33" s="33">
        <v>0</v>
      </c>
      <c r="CY33" s="33">
        <v>0</v>
      </c>
      <c r="CZ33" s="33">
        <v>0</v>
      </c>
      <c r="DA33" s="33">
        <v>0</v>
      </c>
      <c r="DB33" s="33">
        <v>0</v>
      </c>
      <c r="DC33" s="33">
        <v>0</v>
      </c>
      <c r="DD33" s="33">
        <v>0</v>
      </c>
      <c r="DE33" s="33">
        <v>0</v>
      </c>
      <c r="DF33" s="33">
        <v>0</v>
      </c>
      <c r="DG33" s="33">
        <v>0</v>
      </c>
      <c r="DH33" s="33">
        <v>0</v>
      </c>
    </row>
    <row r="34" spans="1:112" ht="18.75" hidden="1">
      <c r="A34" s="23" t="s">
        <v>179</v>
      </c>
      <c r="B34" s="31" t="s">
        <v>202</v>
      </c>
      <c r="C34" s="40" t="s">
        <v>204</v>
      </c>
      <c r="D34" s="33"/>
      <c r="E34" s="33" t="s">
        <v>197</v>
      </c>
      <c r="F34" s="33" t="s">
        <v>197</v>
      </c>
      <c r="G34" s="33"/>
      <c r="H34" s="33"/>
      <c r="I34" s="33"/>
      <c r="J34" s="33"/>
      <c r="K34" s="33"/>
      <c r="L34" s="33"/>
      <c r="M34" s="33" t="s">
        <v>197</v>
      </c>
      <c r="N34" s="33" t="s">
        <v>197</v>
      </c>
      <c r="O34" s="33"/>
      <c r="P34" s="33"/>
      <c r="Q34" s="33"/>
      <c r="R34" s="33"/>
      <c r="S34" s="33"/>
      <c r="T34" s="33"/>
      <c r="U34" s="33" t="s">
        <v>197</v>
      </c>
      <c r="V34" s="33" t="s">
        <v>197</v>
      </c>
      <c r="W34" s="33"/>
      <c r="X34" s="33"/>
      <c r="Y34" s="33"/>
      <c r="Z34" s="33"/>
      <c r="AA34" s="33"/>
      <c r="AB34" s="33"/>
      <c r="AC34" s="33" t="s">
        <v>197</v>
      </c>
      <c r="AD34" s="33" t="s">
        <v>197</v>
      </c>
      <c r="AE34" s="33"/>
      <c r="AF34" s="33"/>
      <c r="AG34" s="33"/>
      <c r="AH34" s="33"/>
      <c r="AI34" s="33"/>
      <c r="AJ34" s="33"/>
      <c r="AK34" s="33"/>
      <c r="AL34" s="33"/>
      <c r="AM34" s="33" t="s">
        <v>197</v>
      </c>
      <c r="AN34" s="33" t="s">
        <v>197</v>
      </c>
      <c r="AO34" s="33" t="s">
        <v>197</v>
      </c>
      <c r="AP34" s="33" t="s">
        <v>197</v>
      </c>
      <c r="AQ34" s="33" t="s">
        <v>197</v>
      </c>
      <c r="AR34" s="33" t="s">
        <v>197</v>
      </c>
      <c r="AS34" s="33" t="s">
        <v>197</v>
      </c>
      <c r="AT34" s="33" t="s">
        <v>197</v>
      </c>
      <c r="AU34" s="33" t="s">
        <v>197</v>
      </c>
      <c r="AV34" s="33" t="s">
        <v>197</v>
      </c>
      <c r="AW34" s="33"/>
      <c r="AX34" s="33"/>
      <c r="AY34" s="33"/>
      <c r="AZ34" s="33"/>
      <c r="BA34" s="33"/>
      <c r="BB34" s="33"/>
      <c r="BC34" s="33"/>
      <c r="BD34" s="33"/>
      <c r="BE34" s="33" t="s">
        <v>197</v>
      </c>
      <c r="BF34" s="33" t="s">
        <v>197</v>
      </c>
      <c r="BG34" s="33"/>
      <c r="BH34" s="33"/>
      <c r="BI34" s="33"/>
      <c r="BJ34" s="33"/>
      <c r="BK34" s="33"/>
      <c r="BL34" s="33"/>
      <c r="BM34" s="33"/>
      <c r="BN34" s="33"/>
      <c r="BO34" s="33"/>
      <c r="BP34" s="33"/>
      <c r="BQ34" s="33" t="s">
        <v>197</v>
      </c>
      <c r="BR34" s="33" t="s">
        <v>197</v>
      </c>
      <c r="BS34" s="33"/>
      <c r="BT34" s="33"/>
      <c r="BU34" s="33"/>
      <c r="BV34" s="33"/>
      <c r="BW34" s="33"/>
      <c r="BX34" s="33"/>
      <c r="BY34" s="33"/>
      <c r="BZ34" s="33"/>
      <c r="CA34" s="33"/>
      <c r="CB34" s="33"/>
      <c r="CC34" s="33" t="s">
        <v>197</v>
      </c>
      <c r="CD34" s="33" t="s">
        <v>197</v>
      </c>
      <c r="CE34" s="33"/>
      <c r="CF34" s="33"/>
      <c r="CG34" s="33"/>
      <c r="CH34" s="33"/>
      <c r="CI34" s="33"/>
      <c r="CJ34" s="33"/>
      <c r="CK34" s="33" t="s">
        <v>197</v>
      </c>
      <c r="CL34" s="33" t="s">
        <v>197</v>
      </c>
      <c r="CM34" s="33" t="s">
        <v>197</v>
      </c>
      <c r="CN34" s="33" t="s">
        <v>197</v>
      </c>
      <c r="CO34" s="33" t="s">
        <v>197</v>
      </c>
      <c r="CP34" s="33" t="s">
        <v>197</v>
      </c>
      <c r="CQ34" s="33" t="s">
        <v>197</v>
      </c>
      <c r="CR34" s="33" t="s">
        <v>197</v>
      </c>
      <c r="CS34" s="33" t="s">
        <v>197</v>
      </c>
      <c r="CT34" s="33" t="s">
        <v>197</v>
      </c>
      <c r="CU34" s="33" t="s">
        <v>197</v>
      </c>
      <c r="CV34" s="33" t="s">
        <v>197</v>
      </c>
      <c r="CW34" s="33" t="s">
        <v>197</v>
      </c>
      <c r="CX34" s="33" t="s">
        <v>197</v>
      </c>
      <c r="CY34" s="33" t="s">
        <v>197</v>
      </c>
      <c r="CZ34" s="33" t="s">
        <v>197</v>
      </c>
      <c r="DA34" s="33" t="s">
        <v>197</v>
      </c>
      <c r="DB34" s="33" t="s">
        <v>197</v>
      </c>
      <c r="DC34" s="33" t="s">
        <v>197</v>
      </c>
      <c r="DD34" s="33" t="s">
        <v>197</v>
      </c>
      <c r="DE34" s="33" t="s">
        <v>197</v>
      </c>
      <c r="DF34" s="33" t="s">
        <v>197</v>
      </c>
      <c r="DG34" s="33" t="s">
        <v>197</v>
      </c>
      <c r="DH34" s="33" t="s">
        <v>197</v>
      </c>
    </row>
    <row r="35" spans="1:112" ht="18.75" hidden="1">
      <c r="A35" s="23" t="s">
        <v>179</v>
      </c>
      <c r="B35" s="31" t="s">
        <v>202</v>
      </c>
      <c r="C35" s="40" t="s">
        <v>204</v>
      </c>
      <c r="D35" s="33"/>
      <c r="E35" s="33" t="s">
        <v>197</v>
      </c>
      <c r="F35" s="33" t="s">
        <v>197</v>
      </c>
      <c r="G35" s="33"/>
      <c r="H35" s="33"/>
      <c r="I35" s="33"/>
      <c r="J35" s="33"/>
      <c r="K35" s="33"/>
      <c r="L35" s="33"/>
      <c r="M35" s="33" t="s">
        <v>197</v>
      </c>
      <c r="N35" s="33" t="s">
        <v>197</v>
      </c>
      <c r="O35" s="33"/>
      <c r="P35" s="33"/>
      <c r="Q35" s="33"/>
      <c r="R35" s="33"/>
      <c r="S35" s="33"/>
      <c r="T35" s="33"/>
      <c r="U35" s="33" t="s">
        <v>197</v>
      </c>
      <c r="V35" s="33" t="s">
        <v>197</v>
      </c>
      <c r="W35" s="33"/>
      <c r="X35" s="33"/>
      <c r="Y35" s="33"/>
      <c r="Z35" s="33"/>
      <c r="AA35" s="33"/>
      <c r="AB35" s="33"/>
      <c r="AC35" s="33" t="s">
        <v>197</v>
      </c>
      <c r="AD35" s="33" t="s">
        <v>197</v>
      </c>
      <c r="AE35" s="33"/>
      <c r="AF35" s="33"/>
      <c r="AG35" s="33"/>
      <c r="AH35" s="33"/>
      <c r="AI35" s="33"/>
      <c r="AJ35" s="33"/>
      <c r="AK35" s="33"/>
      <c r="AL35" s="33"/>
      <c r="AM35" s="33" t="s">
        <v>197</v>
      </c>
      <c r="AN35" s="33" t="s">
        <v>197</v>
      </c>
      <c r="AO35" s="33" t="s">
        <v>197</v>
      </c>
      <c r="AP35" s="33" t="s">
        <v>197</v>
      </c>
      <c r="AQ35" s="33" t="s">
        <v>197</v>
      </c>
      <c r="AR35" s="33" t="s">
        <v>197</v>
      </c>
      <c r="AS35" s="33" t="s">
        <v>197</v>
      </c>
      <c r="AT35" s="33" t="s">
        <v>197</v>
      </c>
      <c r="AU35" s="33" t="s">
        <v>197</v>
      </c>
      <c r="AV35" s="33" t="s">
        <v>197</v>
      </c>
      <c r="AW35" s="33"/>
      <c r="AX35" s="33"/>
      <c r="AY35" s="33"/>
      <c r="AZ35" s="33"/>
      <c r="BA35" s="33"/>
      <c r="BB35" s="33"/>
      <c r="BC35" s="33"/>
      <c r="BD35" s="33"/>
      <c r="BE35" s="33" t="s">
        <v>197</v>
      </c>
      <c r="BF35" s="33" t="s">
        <v>197</v>
      </c>
      <c r="BG35" s="33"/>
      <c r="BH35" s="33"/>
      <c r="BI35" s="33"/>
      <c r="BJ35" s="33"/>
      <c r="BK35" s="33"/>
      <c r="BL35" s="33"/>
      <c r="BM35" s="33"/>
      <c r="BN35" s="33"/>
      <c r="BO35" s="33"/>
      <c r="BP35" s="33"/>
      <c r="BQ35" s="33" t="s">
        <v>197</v>
      </c>
      <c r="BR35" s="33" t="s">
        <v>197</v>
      </c>
      <c r="BS35" s="33"/>
      <c r="BT35" s="33"/>
      <c r="BU35" s="33"/>
      <c r="BV35" s="33"/>
      <c r="BW35" s="33"/>
      <c r="BX35" s="33"/>
      <c r="BY35" s="33"/>
      <c r="BZ35" s="33"/>
      <c r="CA35" s="33"/>
      <c r="CB35" s="33"/>
      <c r="CC35" s="33" t="s">
        <v>197</v>
      </c>
      <c r="CD35" s="33" t="s">
        <v>197</v>
      </c>
      <c r="CE35" s="33"/>
      <c r="CF35" s="33"/>
      <c r="CG35" s="33"/>
      <c r="CH35" s="33"/>
      <c r="CI35" s="33"/>
      <c r="CJ35" s="33"/>
      <c r="CK35" s="33" t="s">
        <v>197</v>
      </c>
      <c r="CL35" s="33" t="s">
        <v>197</v>
      </c>
      <c r="CM35" s="33" t="s">
        <v>197</v>
      </c>
      <c r="CN35" s="33" t="s">
        <v>197</v>
      </c>
      <c r="CO35" s="33" t="s">
        <v>197</v>
      </c>
      <c r="CP35" s="33" t="s">
        <v>197</v>
      </c>
      <c r="CQ35" s="33" t="s">
        <v>197</v>
      </c>
      <c r="CR35" s="33" t="s">
        <v>197</v>
      </c>
      <c r="CS35" s="33" t="s">
        <v>197</v>
      </c>
      <c r="CT35" s="33" t="s">
        <v>197</v>
      </c>
      <c r="CU35" s="33" t="s">
        <v>197</v>
      </c>
      <c r="CV35" s="33" t="s">
        <v>197</v>
      </c>
      <c r="CW35" s="33" t="s">
        <v>197</v>
      </c>
      <c r="CX35" s="33" t="s">
        <v>197</v>
      </c>
      <c r="CY35" s="33" t="s">
        <v>197</v>
      </c>
      <c r="CZ35" s="33" t="s">
        <v>197</v>
      </c>
      <c r="DA35" s="33" t="s">
        <v>197</v>
      </c>
      <c r="DB35" s="33" t="s">
        <v>197</v>
      </c>
      <c r="DC35" s="33" t="s">
        <v>197</v>
      </c>
      <c r="DD35" s="33" t="s">
        <v>197</v>
      </c>
      <c r="DE35" s="33" t="s">
        <v>197</v>
      </c>
      <c r="DF35" s="33" t="s">
        <v>197</v>
      </c>
      <c r="DG35" s="33" t="s">
        <v>197</v>
      </c>
      <c r="DH35" s="33" t="s">
        <v>197</v>
      </c>
    </row>
    <row r="36" spans="1:112" ht="18.75" hidden="1">
      <c r="A36" s="23" t="s">
        <v>179</v>
      </c>
      <c r="B36" s="31" t="s">
        <v>205</v>
      </c>
      <c r="C36" s="32" t="s">
        <v>205</v>
      </c>
      <c r="D36" s="33"/>
      <c r="E36" s="33" t="s">
        <v>197</v>
      </c>
      <c r="F36" s="33" t="s">
        <v>197</v>
      </c>
      <c r="G36" s="33"/>
      <c r="H36" s="33"/>
      <c r="I36" s="33"/>
      <c r="J36" s="33"/>
      <c r="K36" s="33"/>
      <c r="L36" s="33"/>
      <c r="M36" s="33" t="s">
        <v>197</v>
      </c>
      <c r="N36" s="33" t="s">
        <v>197</v>
      </c>
      <c r="O36" s="33"/>
      <c r="P36" s="33"/>
      <c r="Q36" s="33"/>
      <c r="R36" s="33"/>
      <c r="S36" s="33"/>
      <c r="T36" s="33"/>
      <c r="U36" s="33" t="s">
        <v>197</v>
      </c>
      <c r="V36" s="33" t="s">
        <v>197</v>
      </c>
      <c r="W36" s="33"/>
      <c r="X36" s="33"/>
      <c r="Y36" s="33"/>
      <c r="Z36" s="33"/>
      <c r="AA36" s="33"/>
      <c r="AB36" s="33"/>
      <c r="AC36" s="33" t="s">
        <v>197</v>
      </c>
      <c r="AD36" s="33" t="s">
        <v>197</v>
      </c>
      <c r="AE36" s="33"/>
      <c r="AF36" s="33"/>
      <c r="AG36" s="33"/>
      <c r="AH36" s="33"/>
      <c r="AI36" s="33"/>
      <c r="AJ36" s="33"/>
      <c r="AK36" s="33"/>
      <c r="AL36" s="33"/>
      <c r="AM36" s="33" t="s">
        <v>197</v>
      </c>
      <c r="AN36" s="33" t="s">
        <v>197</v>
      </c>
      <c r="AO36" s="33" t="s">
        <v>197</v>
      </c>
      <c r="AP36" s="33" t="s">
        <v>197</v>
      </c>
      <c r="AQ36" s="33" t="s">
        <v>197</v>
      </c>
      <c r="AR36" s="33" t="s">
        <v>197</v>
      </c>
      <c r="AS36" s="33" t="s">
        <v>197</v>
      </c>
      <c r="AT36" s="33" t="s">
        <v>197</v>
      </c>
      <c r="AU36" s="33" t="s">
        <v>197</v>
      </c>
      <c r="AV36" s="33" t="s">
        <v>197</v>
      </c>
      <c r="AW36" s="33"/>
      <c r="AX36" s="33"/>
      <c r="AY36" s="33"/>
      <c r="AZ36" s="33"/>
      <c r="BA36" s="33"/>
      <c r="BB36" s="33"/>
      <c r="BC36" s="33"/>
      <c r="BD36" s="33"/>
      <c r="BE36" s="33" t="s">
        <v>197</v>
      </c>
      <c r="BF36" s="33" t="s">
        <v>197</v>
      </c>
      <c r="BG36" s="33"/>
      <c r="BH36" s="33"/>
      <c r="BI36" s="33"/>
      <c r="BJ36" s="33"/>
      <c r="BK36" s="33"/>
      <c r="BL36" s="33"/>
      <c r="BM36" s="33"/>
      <c r="BN36" s="33"/>
      <c r="BO36" s="33"/>
      <c r="BP36" s="33"/>
      <c r="BQ36" s="33" t="s">
        <v>197</v>
      </c>
      <c r="BR36" s="33" t="s">
        <v>197</v>
      </c>
      <c r="BS36" s="33"/>
      <c r="BT36" s="33"/>
      <c r="BU36" s="33"/>
      <c r="BV36" s="33"/>
      <c r="BW36" s="33"/>
      <c r="BX36" s="33"/>
      <c r="BY36" s="33"/>
      <c r="BZ36" s="33"/>
      <c r="CA36" s="33"/>
      <c r="CB36" s="33"/>
      <c r="CC36" s="33" t="s">
        <v>197</v>
      </c>
      <c r="CD36" s="33" t="s">
        <v>197</v>
      </c>
      <c r="CE36" s="33"/>
      <c r="CF36" s="33"/>
      <c r="CG36" s="33"/>
      <c r="CH36" s="33"/>
      <c r="CI36" s="33"/>
      <c r="CJ36" s="33"/>
      <c r="CK36" s="33" t="s">
        <v>197</v>
      </c>
      <c r="CL36" s="33" t="s">
        <v>197</v>
      </c>
      <c r="CM36" s="33" t="s">
        <v>197</v>
      </c>
      <c r="CN36" s="33" t="s">
        <v>197</v>
      </c>
      <c r="CO36" s="33" t="s">
        <v>197</v>
      </c>
      <c r="CP36" s="33" t="s">
        <v>197</v>
      </c>
      <c r="CQ36" s="33" t="s">
        <v>197</v>
      </c>
      <c r="CR36" s="33" t="s">
        <v>197</v>
      </c>
      <c r="CS36" s="33" t="s">
        <v>197</v>
      </c>
      <c r="CT36" s="33" t="s">
        <v>197</v>
      </c>
      <c r="CU36" s="33" t="s">
        <v>197</v>
      </c>
      <c r="CV36" s="33" t="s">
        <v>197</v>
      </c>
      <c r="CW36" s="33" t="s">
        <v>197</v>
      </c>
      <c r="CX36" s="33" t="s">
        <v>197</v>
      </c>
      <c r="CY36" s="33" t="s">
        <v>197</v>
      </c>
      <c r="CZ36" s="33" t="s">
        <v>197</v>
      </c>
      <c r="DA36" s="33" t="s">
        <v>197</v>
      </c>
      <c r="DB36" s="33" t="s">
        <v>197</v>
      </c>
      <c r="DC36" s="33" t="s">
        <v>197</v>
      </c>
      <c r="DD36" s="33" t="s">
        <v>197</v>
      </c>
      <c r="DE36" s="33" t="s">
        <v>197</v>
      </c>
      <c r="DF36" s="33" t="s">
        <v>197</v>
      </c>
      <c r="DG36" s="33" t="s">
        <v>197</v>
      </c>
      <c r="DH36" s="33" t="s">
        <v>197</v>
      </c>
    </row>
    <row r="37" spans="1:112" ht="56.25">
      <c r="A37" s="19"/>
      <c r="B37" s="37" t="s">
        <v>206</v>
      </c>
      <c r="C37" s="38" t="s">
        <v>207</v>
      </c>
      <c r="D37" s="39" t="s">
        <v>178</v>
      </c>
      <c r="E37" s="39">
        <v>0</v>
      </c>
      <c r="F37" s="39">
        <v>0</v>
      </c>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39">
        <v>0</v>
      </c>
      <c r="BZ37" s="39">
        <v>0</v>
      </c>
      <c r="CA37" s="39">
        <v>0</v>
      </c>
      <c r="CB37" s="39">
        <v>0</v>
      </c>
      <c r="CC37" s="39">
        <v>0</v>
      </c>
      <c r="CD37" s="39">
        <v>0</v>
      </c>
      <c r="CE37" s="39">
        <v>0</v>
      </c>
      <c r="CF37" s="39">
        <v>0</v>
      </c>
      <c r="CG37" s="39">
        <v>0</v>
      </c>
      <c r="CH37" s="39">
        <v>0</v>
      </c>
      <c r="CI37" s="39">
        <v>0</v>
      </c>
      <c r="CJ37" s="39">
        <v>0</v>
      </c>
      <c r="CK37" s="39" t="s">
        <v>197</v>
      </c>
      <c r="CL37" s="39" t="s">
        <v>197</v>
      </c>
      <c r="CM37" s="39">
        <v>0</v>
      </c>
      <c r="CN37" s="39">
        <v>0</v>
      </c>
      <c r="CO37" s="39">
        <v>0</v>
      </c>
      <c r="CP37" s="39">
        <v>0</v>
      </c>
      <c r="CQ37" s="39">
        <v>0</v>
      </c>
      <c r="CR37" s="39">
        <v>0</v>
      </c>
      <c r="CS37" s="39">
        <v>0</v>
      </c>
      <c r="CT37" s="39">
        <v>0</v>
      </c>
      <c r="CU37" s="39">
        <v>0</v>
      </c>
      <c r="CV37" s="39">
        <v>0</v>
      </c>
      <c r="CW37" s="39">
        <v>0</v>
      </c>
      <c r="CX37" s="39">
        <v>0</v>
      </c>
      <c r="CY37" s="39">
        <v>0</v>
      </c>
      <c r="CZ37" s="39">
        <v>0</v>
      </c>
      <c r="DA37" s="39">
        <v>0</v>
      </c>
      <c r="DB37" s="39">
        <v>0</v>
      </c>
      <c r="DC37" s="39">
        <v>0</v>
      </c>
      <c r="DD37" s="39">
        <v>0</v>
      </c>
      <c r="DE37" s="39">
        <v>0</v>
      </c>
      <c r="DF37" s="39">
        <v>0</v>
      </c>
      <c r="DG37" s="39">
        <v>0</v>
      </c>
      <c r="DH37" s="39">
        <v>0</v>
      </c>
    </row>
    <row r="38" spans="1:112" ht="75">
      <c r="A38" s="19"/>
      <c r="B38" s="31" t="s">
        <v>208</v>
      </c>
      <c r="C38" s="32" t="s">
        <v>209</v>
      </c>
      <c r="D38" s="33" t="s">
        <v>178</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0</v>
      </c>
      <c r="AM38" s="33">
        <v>0</v>
      </c>
      <c r="AN38" s="33">
        <v>0</v>
      </c>
      <c r="AO38" s="33">
        <v>0</v>
      </c>
      <c r="AP38" s="33">
        <v>0</v>
      </c>
      <c r="AQ38" s="33">
        <v>0</v>
      </c>
      <c r="AR38" s="33">
        <v>0</v>
      </c>
      <c r="AS38" s="33">
        <v>0</v>
      </c>
      <c r="AT38" s="33">
        <v>0</v>
      </c>
      <c r="AU38" s="33">
        <v>0</v>
      </c>
      <c r="AV38" s="33">
        <v>0</v>
      </c>
      <c r="AW38" s="33">
        <v>0</v>
      </c>
      <c r="AX38" s="33">
        <v>0</v>
      </c>
      <c r="AY38" s="33">
        <v>0</v>
      </c>
      <c r="AZ38" s="33">
        <v>0</v>
      </c>
      <c r="BA38" s="33">
        <v>0</v>
      </c>
      <c r="BB38" s="33">
        <v>0</v>
      </c>
      <c r="BC38" s="33">
        <v>0</v>
      </c>
      <c r="BD38" s="33">
        <v>0</v>
      </c>
      <c r="BE38" s="33">
        <v>0</v>
      </c>
      <c r="BF38" s="33">
        <v>0</v>
      </c>
      <c r="BG38" s="33">
        <v>0</v>
      </c>
      <c r="BH38" s="33">
        <v>0</v>
      </c>
      <c r="BI38" s="33">
        <v>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v>
      </c>
      <c r="CG38" s="33">
        <v>0</v>
      </c>
      <c r="CH38" s="33">
        <v>0</v>
      </c>
      <c r="CI38" s="33">
        <v>0</v>
      </c>
      <c r="CJ38" s="33">
        <v>0</v>
      </c>
      <c r="CK38" s="33" t="s">
        <v>197</v>
      </c>
      <c r="CL38" s="33" t="s">
        <v>197</v>
      </c>
      <c r="CM38" s="33">
        <v>0</v>
      </c>
      <c r="CN38" s="33">
        <v>0</v>
      </c>
      <c r="CO38" s="33">
        <v>0</v>
      </c>
      <c r="CP38" s="33">
        <v>0</v>
      </c>
      <c r="CQ38" s="33" t="s">
        <v>197</v>
      </c>
      <c r="CR38" s="33" t="s">
        <v>197</v>
      </c>
      <c r="CS38" s="33">
        <v>0</v>
      </c>
      <c r="CT38" s="33">
        <v>0</v>
      </c>
      <c r="CU38" s="33">
        <v>0</v>
      </c>
      <c r="CV38" s="33">
        <v>0</v>
      </c>
      <c r="CW38" s="33">
        <v>0</v>
      </c>
      <c r="CX38" s="33">
        <v>0</v>
      </c>
      <c r="CY38" s="33">
        <v>0</v>
      </c>
      <c r="CZ38" s="33">
        <v>0</v>
      </c>
      <c r="DA38" s="33">
        <v>0</v>
      </c>
      <c r="DB38" s="33">
        <v>0</v>
      </c>
      <c r="DC38" s="33">
        <v>0</v>
      </c>
      <c r="DD38" s="33">
        <v>0</v>
      </c>
      <c r="DE38" s="33">
        <v>0</v>
      </c>
      <c r="DF38" s="33">
        <v>0</v>
      </c>
      <c r="DG38" s="33">
        <v>0</v>
      </c>
      <c r="DH38" s="33">
        <v>0</v>
      </c>
    </row>
    <row r="39" spans="1:112" ht="18.75" hidden="1">
      <c r="A39" s="23" t="s">
        <v>179</v>
      </c>
      <c r="B39" s="31" t="s">
        <v>208</v>
      </c>
      <c r="C39" s="40" t="s">
        <v>204</v>
      </c>
      <c r="D39" s="33"/>
      <c r="E39" s="33" t="s">
        <v>197</v>
      </c>
      <c r="F39" s="33" t="s">
        <v>197</v>
      </c>
      <c r="G39" s="33"/>
      <c r="H39" s="33"/>
      <c r="I39" s="33"/>
      <c r="J39" s="33"/>
      <c r="K39" s="33"/>
      <c r="L39" s="33"/>
      <c r="M39" s="33" t="s">
        <v>197</v>
      </c>
      <c r="N39" s="33" t="s">
        <v>197</v>
      </c>
      <c r="O39" s="33"/>
      <c r="P39" s="33"/>
      <c r="Q39" s="33"/>
      <c r="R39" s="33"/>
      <c r="S39" s="33"/>
      <c r="T39" s="33"/>
      <c r="U39" s="33" t="s">
        <v>197</v>
      </c>
      <c r="V39" s="33" t="s">
        <v>197</v>
      </c>
      <c r="W39" s="33"/>
      <c r="X39" s="33"/>
      <c r="Y39" s="33"/>
      <c r="Z39" s="33"/>
      <c r="AA39" s="33"/>
      <c r="AB39" s="33"/>
      <c r="AC39" s="33" t="s">
        <v>197</v>
      </c>
      <c r="AD39" s="33" t="s">
        <v>197</v>
      </c>
      <c r="AE39" s="33"/>
      <c r="AF39" s="33"/>
      <c r="AG39" s="33"/>
      <c r="AH39" s="33"/>
      <c r="AI39" s="33"/>
      <c r="AJ39" s="33"/>
      <c r="AK39" s="33"/>
      <c r="AL39" s="33"/>
      <c r="AM39" s="33" t="s">
        <v>197</v>
      </c>
      <c r="AN39" s="33" t="s">
        <v>197</v>
      </c>
      <c r="AO39" s="33" t="s">
        <v>197</v>
      </c>
      <c r="AP39" s="33" t="s">
        <v>197</v>
      </c>
      <c r="AQ39" s="33" t="s">
        <v>197</v>
      </c>
      <c r="AR39" s="33" t="s">
        <v>197</v>
      </c>
      <c r="AS39" s="33" t="s">
        <v>197</v>
      </c>
      <c r="AT39" s="33" t="s">
        <v>197</v>
      </c>
      <c r="AU39" s="33" t="s">
        <v>197</v>
      </c>
      <c r="AV39" s="33" t="s">
        <v>197</v>
      </c>
      <c r="AW39" s="33"/>
      <c r="AX39" s="33"/>
      <c r="AY39" s="33"/>
      <c r="AZ39" s="33"/>
      <c r="BA39" s="33"/>
      <c r="BB39" s="33"/>
      <c r="BC39" s="33"/>
      <c r="BD39" s="33"/>
      <c r="BE39" s="33" t="s">
        <v>197</v>
      </c>
      <c r="BF39" s="33" t="s">
        <v>197</v>
      </c>
      <c r="BG39" s="33"/>
      <c r="BH39" s="33"/>
      <c r="BI39" s="33"/>
      <c r="BJ39" s="33"/>
      <c r="BK39" s="33"/>
      <c r="BL39" s="33"/>
      <c r="BM39" s="33"/>
      <c r="BN39" s="33"/>
      <c r="BO39" s="33"/>
      <c r="BP39" s="33"/>
      <c r="BQ39" s="33" t="s">
        <v>197</v>
      </c>
      <c r="BR39" s="33" t="s">
        <v>197</v>
      </c>
      <c r="BS39" s="33"/>
      <c r="BT39" s="33"/>
      <c r="BU39" s="33"/>
      <c r="BV39" s="33"/>
      <c r="BW39" s="33"/>
      <c r="BX39" s="33"/>
      <c r="BY39" s="33"/>
      <c r="BZ39" s="33"/>
      <c r="CA39" s="33"/>
      <c r="CB39" s="33"/>
      <c r="CC39" s="33" t="s">
        <v>197</v>
      </c>
      <c r="CD39" s="33" t="s">
        <v>197</v>
      </c>
      <c r="CE39" s="33"/>
      <c r="CF39" s="33"/>
      <c r="CG39" s="33"/>
      <c r="CH39" s="33"/>
      <c r="CI39" s="33"/>
      <c r="CJ39" s="33"/>
      <c r="CK39" s="33" t="s">
        <v>197</v>
      </c>
      <c r="CL39" s="33" t="s">
        <v>197</v>
      </c>
      <c r="CM39" s="33" t="s">
        <v>197</v>
      </c>
      <c r="CN39" s="33" t="s">
        <v>197</v>
      </c>
      <c r="CO39" s="33" t="s">
        <v>197</v>
      </c>
      <c r="CP39" s="33" t="s">
        <v>197</v>
      </c>
      <c r="CQ39" s="33" t="s">
        <v>197</v>
      </c>
      <c r="CR39" s="33" t="s">
        <v>197</v>
      </c>
      <c r="CS39" s="33" t="s">
        <v>197</v>
      </c>
      <c r="CT39" s="33" t="s">
        <v>197</v>
      </c>
      <c r="CU39" s="33" t="s">
        <v>197</v>
      </c>
      <c r="CV39" s="33" t="s">
        <v>197</v>
      </c>
      <c r="CW39" s="33" t="s">
        <v>197</v>
      </c>
      <c r="CX39" s="33" t="s">
        <v>197</v>
      </c>
      <c r="CY39" s="33" t="s">
        <v>197</v>
      </c>
      <c r="CZ39" s="33" t="s">
        <v>197</v>
      </c>
      <c r="DA39" s="33" t="s">
        <v>197</v>
      </c>
      <c r="DB39" s="33" t="s">
        <v>197</v>
      </c>
      <c r="DC39" s="33" t="s">
        <v>197</v>
      </c>
      <c r="DD39" s="33" t="s">
        <v>197</v>
      </c>
      <c r="DE39" s="33" t="s">
        <v>197</v>
      </c>
      <c r="DF39" s="33" t="s">
        <v>197</v>
      </c>
      <c r="DG39" s="33" t="s">
        <v>197</v>
      </c>
      <c r="DH39" s="33" t="s">
        <v>197</v>
      </c>
    </row>
    <row r="40" spans="1:112" ht="18.75" hidden="1">
      <c r="A40" s="23" t="s">
        <v>179</v>
      </c>
      <c r="B40" s="31" t="s">
        <v>208</v>
      </c>
      <c r="C40" s="40" t="s">
        <v>204</v>
      </c>
      <c r="D40" s="33"/>
      <c r="E40" s="33" t="s">
        <v>197</v>
      </c>
      <c r="F40" s="33" t="s">
        <v>197</v>
      </c>
      <c r="G40" s="33"/>
      <c r="H40" s="33"/>
      <c r="I40" s="33"/>
      <c r="J40" s="33"/>
      <c r="K40" s="33"/>
      <c r="L40" s="33"/>
      <c r="M40" s="33" t="s">
        <v>197</v>
      </c>
      <c r="N40" s="33" t="s">
        <v>197</v>
      </c>
      <c r="O40" s="33"/>
      <c r="P40" s="33"/>
      <c r="Q40" s="33"/>
      <c r="R40" s="33"/>
      <c r="S40" s="33"/>
      <c r="T40" s="33"/>
      <c r="U40" s="33" t="s">
        <v>197</v>
      </c>
      <c r="V40" s="33" t="s">
        <v>197</v>
      </c>
      <c r="W40" s="33"/>
      <c r="X40" s="33"/>
      <c r="Y40" s="33"/>
      <c r="Z40" s="33"/>
      <c r="AA40" s="33"/>
      <c r="AB40" s="33"/>
      <c r="AC40" s="33" t="s">
        <v>197</v>
      </c>
      <c r="AD40" s="33" t="s">
        <v>197</v>
      </c>
      <c r="AE40" s="33"/>
      <c r="AF40" s="33"/>
      <c r="AG40" s="33"/>
      <c r="AH40" s="33"/>
      <c r="AI40" s="33"/>
      <c r="AJ40" s="33"/>
      <c r="AK40" s="33"/>
      <c r="AL40" s="33"/>
      <c r="AM40" s="33" t="s">
        <v>197</v>
      </c>
      <c r="AN40" s="33" t="s">
        <v>197</v>
      </c>
      <c r="AO40" s="33" t="s">
        <v>197</v>
      </c>
      <c r="AP40" s="33" t="s">
        <v>197</v>
      </c>
      <c r="AQ40" s="33" t="s">
        <v>197</v>
      </c>
      <c r="AR40" s="33" t="s">
        <v>197</v>
      </c>
      <c r="AS40" s="33" t="s">
        <v>197</v>
      </c>
      <c r="AT40" s="33" t="s">
        <v>197</v>
      </c>
      <c r="AU40" s="33" t="s">
        <v>197</v>
      </c>
      <c r="AV40" s="33" t="s">
        <v>197</v>
      </c>
      <c r="AW40" s="33"/>
      <c r="AX40" s="33"/>
      <c r="AY40" s="33"/>
      <c r="AZ40" s="33"/>
      <c r="BA40" s="33"/>
      <c r="BB40" s="33"/>
      <c r="BC40" s="33"/>
      <c r="BD40" s="33"/>
      <c r="BE40" s="33" t="s">
        <v>197</v>
      </c>
      <c r="BF40" s="33" t="s">
        <v>197</v>
      </c>
      <c r="BG40" s="33"/>
      <c r="BH40" s="33"/>
      <c r="BI40" s="33"/>
      <c r="BJ40" s="33"/>
      <c r="BK40" s="33"/>
      <c r="BL40" s="33"/>
      <c r="BM40" s="33"/>
      <c r="BN40" s="33"/>
      <c r="BO40" s="33"/>
      <c r="BP40" s="33"/>
      <c r="BQ40" s="33" t="s">
        <v>197</v>
      </c>
      <c r="BR40" s="33" t="s">
        <v>197</v>
      </c>
      <c r="BS40" s="33"/>
      <c r="BT40" s="33"/>
      <c r="BU40" s="33"/>
      <c r="BV40" s="33"/>
      <c r="BW40" s="33"/>
      <c r="BX40" s="33"/>
      <c r="BY40" s="33"/>
      <c r="BZ40" s="33"/>
      <c r="CA40" s="33"/>
      <c r="CB40" s="33"/>
      <c r="CC40" s="33" t="s">
        <v>197</v>
      </c>
      <c r="CD40" s="33" t="s">
        <v>197</v>
      </c>
      <c r="CE40" s="33"/>
      <c r="CF40" s="33"/>
      <c r="CG40" s="33"/>
      <c r="CH40" s="33"/>
      <c r="CI40" s="33"/>
      <c r="CJ40" s="33"/>
      <c r="CK40" s="33" t="s">
        <v>197</v>
      </c>
      <c r="CL40" s="33" t="s">
        <v>197</v>
      </c>
      <c r="CM40" s="33" t="s">
        <v>197</v>
      </c>
      <c r="CN40" s="33" t="s">
        <v>197</v>
      </c>
      <c r="CO40" s="33" t="s">
        <v>197</v>
      </c>
      <c r="CP40" s="33" t="s">
        <v>197</v>
      </c>
      <c r="CQ40" s="33" t="s">
        <v>197</v>
      </c>
      <c r="CR40" s="33" t="s">
        <v>197</v>
      </c>
      <c r="CS40" s="33" t="s">
        <v>197</v>
      </c>
      <c r="CT40" s="33" t="s">
        <v>197</v>
      </c>
      <c r="CU40" s="33" t="s">
        <v>197</v>
      </c>
      <c r="CV40" s="33" t="s">
        <v>197</v>
      </c>
      <c r="CW40" s="33" t="s">
        <v>197</v>
      </c>
      <c r="CX40" s="33" t="s">
        <v>197</v>
      </c>
      <c r="CY40" s="33" t="s">
        <v>197</v>
      </c>
      <c r="CZ40" s="33" t="s">
        <v>197</v>
      </c>
      <c r="DA40" s="33" t="s">
        <v>197</v>
      </c>
      <c r="DB40" s="33" t="s">
        <v>197</v>
      </c>
      <c r="DC40" s="33" t="s">
        <v>197</v>
      </c>
      <c r="DD40" s="33" t="s">
        <v>197</v>
      </c>
      <c r="DE40" s="33" t="s">
        <v>197</v>
      </c>
      <c r="DF40" s="33" t="s">
        <v>197</v>
      </c>
      <c r="DG40" s="33" t="s">
        <v>197</v>
      </c>
      <c r="DH40" s="33" t="s">
        <v>197</v>
      </c>
    </row>
    <row r="41" spans="1:112" ht="18.75" hidden="1">
      <c r="A41" s="23" t="s">
        <v>179</v>
      </c>
      <c r="B41" s="31" t="s">
        <v>205</v>
      </c>
      <c r="C41" s="32" t="s">
        <v>205</v>
      </c>
      <c r="D41" s="33"/>
      <c r="E41" s="33" t="s">
        <v>197</v>
      </c>
      <c r="F41" s="33" t="s">
        <v>197</v>
      </c>
      <c r="G41" s="33"/>
      <c r="H41" s="33"/>
      <c r="I41" s="33"/>
      <c r="J41" s="33"/>
      <c r="K41" s="33"/>
      <c r="L41" s="33"/>
      <c r="M41" s="33" t="s">
        <v>197</v>
      </c>
      <c r="N41" s="33" t="s">
        <v>197</v>
      </c>
      <c r="O41" s="33"/>
      <c r="P41" s="33"/>
      <c r="Q41" s="33"/>
      <c r="R41" s="33"/>
      <c r="S41" s="33"/>
      <c r="T41" s="33"/>
      <c r="U41" s="33" t="s">
        <v>197</v>
      </c>
      <c r="V41" s="33" t="s">
        <v>197</v>
      </c>
      <c r="W41" s="33"/>
      <c r="X41" s="33"/>
      <c r="Y41" s="33"/>
      <c r="Z41" s="33"/>
      <c r="AA41" s="33"/>
      <c r="AB41" s="33"/>
      <c r="AC41" s="33" t="s">
        <v>197</v>
      </c>
      <c r="AD41" s="33" t="s">
        <v>197</v>
      </c>
      <c r="AE41" s="33"/>
      <c r="AF41" s="33"/>
      <c r="AG41" s="33"/>
      <c r="AH41" s="33"/>
      <c r="AI41" s="33"/>
      <c r="AJ41" s="33"/>
      <c r="AK41" s="33"/>
      <c r="AL41" s="33"/>
      <c r="AM41" s="33" t="s">
        <v>197</v>
      </c>
      <c r="AN41" s="33" t="s">
        <v>197</v>
      </c>
      <c r="AO41" s="33" t="s">
        <v>197</v>
      </c>
      <c r="AP41" s="33" t="s">
        <v>197</v>
      </c>
      <c r="AQ41" s="33" t="s">
        <v>197</v>
      </c>
      <c r="AR41" s="33" t="s">
        <v>197</v>
      </c>
      <c r="AS41" s="33" t="s">
        <v>197</v>
      </c>
      <c r="AT41" s="33" t="s">
        <v>197</v>
      </c>
      <c r="AU41" s="33" t="s">
        <v>197</v>
      </c>
      <c r="AV41" s="33" t="s">
        <v>197</v>
      </c>
      <c r="AW41" s="33"/>
      <c r="AX41" s="33"/>
      <c r="AY41" s="33"/>
      <c r="AZ41" s="33"/>
      <c r="BA41" s="33"/>
      <c r="BB41" s="33"/>
      <c r="BC41" s="33"/>
      <c r="BD41" s="33"/>
      <c r="BE41" s="33" t="s">
        <v>197</v>
      </c>
      <c r="BF41" s="33" t="s">
        <v>197</v>
      </c>
      <c r="BG41" s="33"/>
      <c r="BH41" s="33"/>
      <c r="BI41" s="33"/>
      <c r="BJ41" s="33"/>
      <c r="BK41" s="33"/>
      <c r="BL41" s="33"/>
      <c r="BM41" s="33"/>
      <c r="BN41" s="33"/>
      <c r="BO41" s="33"/>
      <c r="BP41" s="33"/>
      <c r="BQ41" s="33" t="s">
        <v>197</v>
      </c>
      <c r="BR41" s="33" t="s">
        <v>197</v>
      </c>
      <c r="BS41" s="33"/>
      <c r="BT41" s="33"/>
      <c r="BU41" s="33"/>
      <c r="BV41" s="33"/>
      <c r="BW41" s="33"/>
      <c r="BX41" s="33"/>
      <c r="BY41" s="33"/>
      <c r="BZ41" s="33"/>
      <c r="CA41" s="33"/>
      <c r="CB41" s="33"/>
      <c r="CC41" s="33" t="s">
        <v>197</v>
      </c>
      <c r="CD41" s="33" t="s">
        <v>197</v>
      </c>
      <c r="CE41" s="33"/>
      <c r="CF41" s="33"/>
      <c r="CG41" s="33"/>
      <c r="CH41" s="33"/>
      <c r="CI41" s="33"/>
      <c r="CJ41" s="33"/>
      <c r="CK41" s="33" t="s">
        <v>197</v>
      </c>
      <c r="CL41" s="33" t="s">
        <v>197</v>
      </c>
      <c r="CM41" s="33" t="s">
        <v>197</v>
      </c>
      <c r="CN41" s="33" t="s">
        <v>197</v>
      </c>
      <c r="CO41" s="33" t="s">
        <v>197</v>
      </c>
      <c r="CP41" s="33" t="s">
        <v>197</v>
      </c>
      <c r="CQ41" s="33" t="s">
        <v>197</v>
      </c>
      <c r="CR41" s="33" t="s">
        <v>197</v>
      </c>
      <c r="CS41" s="33" t="s">
        <v>197</v>
      </c>
      <c r="CT41" s="33" t="s">
        <v>197</v>
      </c>
      <c r="CU41" s="33" t="s">
        <v>197</v>
      </c>
      <c r="CV41" s="33" t="s">
        <v>197</v>
      </c>
      <c r="CW41" s="33" t="s">
        <v>197</v>
      </c>
      <c r="CX41" s="33" t="s">
        <v>197</v>
      </c>
      <c r="CY41" s="33" t="s">
        <v>197</v>
      </c>
      <c r="CZ41" s="33" t="s">
        <v>197</v>
      </c>
      <c r="DA41" s="33" t="s">
        <v>197</v>
      </c>
      <c r="DB41" s="33" t="s">
        <v>197</v>
      </c>
      <c r="DC41" s="33" t="s">
        <v>197</v>
      </c>
      <c r="DD41" s="33" t="s">
        <v>197</v>
      </c>
      <c r="DE41" s="33" t="s">
        <v>197</v>
      </c>
      <c r="DF41" s="33" t="s">
        <v>197</v>
      </c>
      <c r="DG41" s="33" t="s">
        <v>197</v>
      </c>
      <c r="DH41" s="33" t="s">
        <v>197</v>
      </c>
    </row>
    <row r="42" spans="1:112" ht="56.25">
      <c r="A42" s="19"/>
      <c r="B42" s="31" t="s">
        <v>210</v>
      </c>
      <c r="C42" s="32" t="s">
        <v>211</v>
      </c>
      <c r="D42" s="33" t="s">
        <v>178</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t="s">
        <v>197</v>
      </c>
      <c r="CL42" s="33" t="s">
        <v>197</v>
      </c>
      <c r="CM42" s="33">
        <v>0</v>
      </c>
      <c r="CN42" s="33">
        <v>0</v>
      </c>
      <c r="CO42" s="33">
        <v>0</v>
      </c>
      <c r="CP42" s="33">
        <v>0</v>
      </c>
      <c r="CQ42" s="33" t="s">
        <v>197</v>
      </c>
      <c r="CR42" s="33" t="s">
        <v>197</v>
      </c>
      <c r="CS42" s="33">
        <v>0</v>
      </c>
      <c r="CT42" s="33">
        <v>0</v>
      </c>
      <c r="CU42" s="33">
        <v>0</v>
      </c>
      <c r="CV42" s="33">
        <v>0</v>
      </c>
      <c r="CW42" s="33">
        <v>0</v>
      </c>
      <c r="CX42" s="33">
        <v>0</v>
      </c>
      <c r="CY42" s="33">
        <v>0</v>
      </c>
      <c r="CZ42" s="33">
        <v>0</v>
      </c>
      <c r="DA42" s="33">
        <v>0</v>
      </c>
      <c r="DB42" s="33">
        <v>0</v>
      </c>
      <c r="DC42" s="33">
        <v>0</v>
      </c>
      <c r="DD42" s="33">
        <v>0</v>
      </c>
      <c r="DE42" s="33">
        <v>0</v>
      </c>
      <c r="DF42" s="33">
        <v>0</v>
      </c>
      <c r="DG42" s="33">
        <v>0</v>
      </c>
      <c r="DH42" s="33">
        <v>0</v>
      </c>
    </row>
    <row r="43" spans="1:112" ht="18.75" hidden="1">
      <c r="A43" s="23" t="s">
        <v>179</v>
      </c>
      <c r="B43" s="31" t="s">
        <v>210</v>
      </c>
      <c r="C43" s="40" t="s">
        <v>204</v>
      </c>
      <c r="D43" s="33"/>
      <c r="E43" s="33" t="s">
        <v>197</v>
      </c>
      <c r="F43" s="33" t="s">
        <v>197</v>
      </c>
      <c r="G43" s="33"/>
      <c r="H43" s="33"/>
      <c r="I43" s="33"/>
      <c r="J43" s="33"/>
      <c r="K43" s="33"/>
      <c r="L43" s="33"/>
      <c r="M43" s="33" t="s">
        <v>197</v>
      </c>
      <c r="N43" s="33" t="s">
        <v>197</v>
      </c>
      <c r="O43" s="33"/>
      <c r="P43" s="33"/>
      <c r="Q43" s="33"/>
      <c r="R43" s="33"/>
      <c r="S43" s="33"/>
      <c r="T43" s="33"/>
      <c r="U43" s="33" t="s">
        <v>197</v>
      </c>
      <c r="V43" s="33" t="s">
        <v>197</v>
      </c>
      <c r="W43" s="33"/>
      <c r="X43" s="33"/>
      <c r="Y43" s="33"/>
      <c r="Z43" s="33"/>
      <c r="AA43" s="33"/>
      <c r="AB43" s="33"/>
      <c r="AC43" s="33" t="s">
        <v>197</v>
      </c>
      <c r="AD43" s="33" t="s">
        <v>197</v>
      </c>
      <c r="AE43" s="33"/>
      <c r="AF43" s="33"/>
      <c r="AG43" s="33"/>
      <c r="AH43" s="33"/>
      <c r="AI43" s="33"/>
      <c r="AJ43" s="33"/>
      <c r="AK43" s="33"/>
      <c r="AL43" s="33"/>
      <c r="AM43" s="33" t="s">
        <v>197</v>
      </c>
      <c r="AN43" s="33" t="s">
        <v>197</v>
      </c>
      <c r="AO43" s="33" t="s">
        <v>197</v>
      </c>
      <c r="AP43" s="33" t="s">
        <v>197</v>
      </c>
      <c r="AQ43" s="33" t="s">
        <v>197</v>
      </c>
      <c r="AR43" s="33" t="s">
        <v>197</v>
      </c>
      <c r="AS43" s="33" t="s">
        <v>197</v>
      </c>
      <c r="AT43" s="33" t="s">
        <v>197</v>
      </c>
      <c r="AU43" s="33" t="s">
        <v>197</v>
      </c>
      <c r="AV43" s="33" t="s">
        <v>197</v>
      </c>
      <c r="AW43" s="33"/>
      <c r="AX43" s="33"/>
      <c r="AY43" s="33"/>
      <c r="AZ43" s="33"/>
      <c r="BA43" s="33"/>
      <c r="BB43" s="33"/>
      <c r="BC43" s="33"/>
      <c r="BD43" s="33"/>
      <c r="BE43" s="33" t="s">
        <v>197</v>
      </c>
      <c r="BF43" s="33" t="s">
        <v>197</v>
      </c>
      <c r="BG43" s="33"/>
      <c r="BH43" s="33"/>
      <c r="BI43" s="33"/>
      <c r="BJ43" s="33"/>
      <c r="BK43" s="33"/>
      <c r="BL43" s="33"/>
      <c r="BM43" s="33"/>
      <c r="BN43" s="33"/>
      <c r="BO43" s="33"/>
      <c r="BP43" s="33"/>
      <c r="BQ43" s="33" t="s">
        <v>197</v>
      </c>
      <c r="BR43" s="33" t="s">
        <v>197</v>
      </c>
      <c r="BS43" s="33"/>
      <c r="BT43" s="33"/>
      <c r="BU43" s="33"/>
      <c r="BV43" s="33"/>
      <c r="BW43" s="33"/>
      <c r="BX43" s="33"/>
      <c r="BY43" s="33"/>
      <c r="BZ43" s="33"/>
      <c r="CA43" s="33"/>
      <c r="CB43" s="33"/>
      <c r="CC43" s="33" t="s">
        <v>197</v>
      </c>
      <c r="CD43" s="33" t="s">
        <v>197</v>
      </c>
      <c r="CE43" s="33"/>
      <c r="CF43" s="33"/>
      <c r="CG43" s="33"/>
      <c r="CH43" s="33"/>
      <c r="CI43" s="33"/>
      <c r="CJ43" s="33"/>
      <c r="CK43" s="33" t="s">
        <v>197</v>
      </c>
      <c r="CL43" s="33" t="s">
        <v>197</v>
      </c>
      <c r="CM43" s="33" t="s">
        <v>197</v>
      </c>
      <c r="CN43" s="33" t="s">
        <v>197</v>
      </c>
      <c r="CO43" s="33" t="s">
        <v>197</v>
      </c>
      <c r="CP43" s="33" t="s">
        <v>197</v>
      </c>
      <c r="CQ43" s="33" t="s">
        <v>197</v>
      </c>
      <c r="CR43" s="33" t="s">
        <v>197</v>
      </c>
      <c r="CS43" s="33" t="s">
        <v>197</v>
      </c>
      <c r="CT43" s="33" t="s">
        <v>197</v>
      </c>
      <c r="CU43" s="33" t="s">
        <v>197</v>
      </c>
      <c r="CV43" s="33" t="s">
        <v>197</v>
      </c>
      <c r="CW43" s="33" t="s">
        <v>197</v>
      </c>
      <c r="CX43" s="33" t="s">
        <v>197</v>
      </c>
      <c r="CY43" s="33" t="s">
        <v>197</v>
      </c>
      <c r="CZ43" s="33" t="s">
        <v>197</v>
      </c>
      <c r="DA43" s="33" t="s">
        <v>197</v>
      </c>
      <c r="DB43" s="33" t="s">
        <v>197</v>
      </c>
      <c r="DC43" s="33" t="s">
        <v>197</v>
      </c>
      <c r="DD43" s="33" t="s">
        <v>197</v>
      </c>
      <c r="DE43" s="33" t="s">
        <v>197</v>
      </c>
      <c r="DF43" s="33" t="s">
        <v>197</v>
      </c>
      <c r="DG43" s="33" t="s">
        <v>197</v>
      </c>
      <c r="DH43" s="33" t="s">
        <v>197</v>
      </c>
    </row>
    <row r="44" spans="1:112" ht="18.75" hidden="1">
      <c r="A44" s="23" t="s">
        <v>179</v>
      </c>
      <c r="B44" s="31" t="s">
        <v>210</v>
      </c>
      <c r="C44" s="40" t="s">
        <v>204</v>
      </c>
      <c r="D44" s="33"/>
      <c r="E44" s="33" t="s">
        <v>197</v>
      </c>
      <c r="F44" s="33" t="s">
        <v>197</v>
      </c>
      <c r="G44" s="33"/>
      <c r="H44" s="33"/>
      <c r="I44" s="33"/>
      <c r="J44" s="33"/>
      <c r="K44" s="33"/>
      <c r="L44" s="33"/>
      <c r="M44" s="33" t="s">
        <v>197</v>
      </c>
      <c r="N44" s="33" t="s">
        <v>197</v>
      </c>
      <c r="O44" s="33"/>
      <c r="P44" s="33"/>
      <c r="Q44" s="33"/>
      <c r="R44" s="33"/>
      <c r="S44" s="33"/>
      <c r="T44" s="33"/>
      <c r="U44" s="33" t="s">
        <v>197</v>
      </c>
      <c r="V44" s="33" t="s">
        <v>197</v>
      </c>
      <c r="W44" s="33"/>
      <c r="X44" s="33"/>
      <c r="Y44" s="33"/>
      <c r="Z44" s="33"/>
      <c r="AA44" s="33"/>
      <c r="AB44" s="33"/>
      <c r="AC44" s="33" t="s">
        <v>197</v>
      </c>
      <c r="AD44" s="33" t="s">
        <v>197</v>
      </c>
      <c r="AE44" s="33"/>
      <c r="AF44" s="33"/>
      <c r="AG44" s="33"/>
      <c r="AH44" s="33"/>
      <c r="AI44" s="33"/>
      <c r="AJ44" s="33"/>
      <c r="AK44" s="33"/>
      <c r="AL44" s="33"/>
      <c r="AM44" s="33" t="s">
        <v>197</v>
      </c>
      <c r="AN44" s="33" t="s">
        <v>197</v>
      </c>
      <c r="AO44" s="33" t="s">
        <v>197</v>
      </c>
      <c r="AP44" s="33" t="s">
        <v>197</v>
      </c>
      <c r="AQ44" s="33" t="s">
        <v>197</v>
      </c>
      <c r="AR44" s="33" t="s">
        <v>197</v>
      </c>
      <c r="AS44" s="33" t="s">
        <v>197</v>
      </c>
      <c r="AT44" s="33" t="s">
        <v>197</v>
      </c>
      <c r="AU44" s="33" t="s">
        <v>197</v>
      </c>
      <c r="AV44" s="33" t="s">
        <v>197</v>
      </c>
      <c r="AW44" s="33"/>
      <c r="AX44" s="33"/>
      <c r="AY44" s="33"/>
      <c r="AZ44" s="33"/>
      <c r="BA44" s="33"/>
      <c r="BB44" s="33"/>
      <c r="BC44" s="33"/>
      <c r="BD44" s="33"/>
      <c r="BE44" s="33" t="s">
        <v>197</v>
      </c>
      <c r="BF44" s="33" t="s">
        <v>197</v>
      </c>
      <c r="BG44" s="33"/>
      <c r="BH44" s="33"/>
      <c r="BI44" s="33"/>
      <c r="BJ44" s="33"/>
      <c r="BK44" s="33"/>
      <c r="BL44" s="33"/>
      <c r="BM44" s="33"/>
      <c r="BN44" s="33"/>
      <c r="BO44" s="33"/>
      <c r="BP44" s="33"/>
      <c r="BQ44" s="33" t="s">
        <v>197</v>
      </c>
      <c r="BR44" s="33" t="s">
        <v>197</v>
      </c>
      <c r="BS44" s="33"/>
      <c r="BT44" s="33"/>
      <c r="BU44" s="33"/>
      <c r="BV44" s="33"/>
      <c r="BW44" s="33"/>
      <c r="BX44" s="33"/>
      <c r="BY44" s="33"/>
      <c r="BZ44" s="33"/>
      <c r="CA44" s="33"/>
      <c r="CB44" s="33"/>
      <c r="CC44" s="33" t="s">
        <v>197</v>
      </c>
      <c r="CD44" s="33" t="s">
        <v>197</v>
      </c>
      <c r="CE44" s="33"/>
      <c r="CF44" s="33"/>
      <c r="CG44" s="33"/>
      <c r="CH44" s="33"/>
      <c r="CI44" s="33"/>
      <c r="CJ44" s="33"/>
      <c r="CK44" s="33" t="s">
        <v>197</v>
      </c>
      <c r="CL44" s="33" t="s">
        <v>197</v>
      </c>
      <c r="CM44" s="33" t="s">
        <v>197</v>
      </c>
      <c r="CN44" s="33" t="s">
        <v>197</v>
      </c>
      <c r="CO44" s="33" t="s">
        <v>197</v>
      </c>
      <c r="CP44" s="33" t="s">
        <v>197</v>
      </c>
      <c r="CQ44" s="33" t="s">
        <v>197</v>
      </c>
      <c r="CR44" s="33" t="s">
        <v>197</v>
      </c>
      <c r="CS44" s="33" t="s">
        <v>197</v>
      </c>
      <c r="CT44" s="33" t="s">
        <v>197</v>
      </c>
      <c r="CU44" s="33" t="s">
        <v>197</v>
      </c>
      <c r="CV44" s="33" t="s">
        <v>197</v>
      </c>
      <c r="CW44" s="33" t="s">
        <v>197</v>
      </c>
      <c r="CX44" s="33" t="s">
        <v>197</v>
      </c>
      <c r="CY44" s="33" t="s">
        <v>197</v>
      </c>
      <c r="CZ44" s="33" t="s">
        <v>197</v>
      </c>
      <c r="DA44" s="33" t="s">
        <v>197</v>
      </c>
      <c r="DB44" s="33" t="s">
        <v>197</v>
      </c>
      <c r="DC44" s="33" t="s">
        <v>197</v>
      </c>
      <c r="DD44" s="33" t="s">
        <v>197</v>
      </c>
      <c r="DE44" s="33" t="s">
        <v>197</v>
      </c>
      <c r="DF44" s="33" t="s">
        <v>197</v>
      </c>
      <c r="DG44" s="33" t="s">
        <v>197</v>
      </c>
      <c r="DH44" s="33" t="s">
        <v>197</v>
      </c>
    </row>
    <row r="45" spans="1:112" ht="18.75" hidden="1">
      <c r="A45" s="23" t="s">
        <v>179</v>
      </c>
      <c r="B45" s="31" t="s">
        <v>205</v>
      </c>
      <c r="C45" s="32" t="s">
        <v>205</v>
      </c>
      <c r="D45" s="33"/>
      <c r="E45" s="33" t="s">
        <v>197</v>
      </c>
      <c r="F45" s="33" t="s">
        <v>197</v>
      </c>
      <c r="G45" s="33"/>
      <c r="H45" s="33"/>
      <c r="I45" s="33"/>
      <c r="J45" s="33"/>
      <c r="K45" s="33"/>
      <c r="L45" s="33"/>
      <c r="M45" s="33" t="s">
        <v>197</v>
      </c>
      <c r="N45" s="33" t="s">
        <v>197</v>
      </c>
      <c r="O45" s="33"/>
      <c r="P45" s="33"/>
      <c r="Q45" s="33"/>
      <c r="R45" s="33"/>
      <c r="S45" s="33"/>
      <c r="T45" s="33"/>
      <c r="U45" s="33" t="s">
        <v>197</v>
      </c>
      <c r="V45" s="33" t="s">
        <v>197</v>
      </c>
      <c r="W45" s="33"/>
      <c r="X45" s="33"/>
      <c r="Y45" s="33"/>
      <c r="Z45" s="33"/>
      <c r="AA45" s="33"/>
      <c r="AB45" s="33"/>
      <c r="AC45" s="33" t="s">
        <v>197</v>
      </c>
      <c r="AD45" s="33" t="s">
        <v>197</v>
      </c>
      <c r="AE45" s="33"/>
      <c r="AF45" s="33"/>
      <c r="AG45" s="33"/>
      <c r="AH45" s="33"/>
      <c r="AI45" s="33"/>
      <c r="AJ45" s="33"/>
      <c r="AK45" s="33"/>
      <c r="AL45" s="33"/>
      <c r="AM45" s="33" t="s">
        <v>197</v>
      </c>
      <c r="AN45" s="33" t="s">
        <v>197</v>
      </c>
      <c r="AO45" s="33" t="s">
        <v>197</v>
      </c>
      <c r="AP45" s="33" t="s">
        <v>197</v>
      </c>
      <c r="AQ45" s="33" t="s">
        <v>197</v>
      </c>
      <c r="AR45" s="33" t="s">
        <v>197</v>
      </c>
      <c r="AS45" s="33" t="s">
        <v>197</v>
      </c>
      <c r="AT45" s="33" t="s">
        <v>197</v>
      </c>
      <c r="AU45" s="33" t="s">
        <v>197</v>
      </c>
      <c r="AV45" s="33" t="s">
        <v>197</v>
      </c>
      <c r="AW45" s="33"/>
      <c r="AX45" s="33"/>
      <c r="AY45" s="33"/>
      <c r="AZ45" s="33"/>
      <c r="BA45" s="33"/>
      <c r="BB45" s="33"/>
      <c r="BC45" s="33"/>
      <c r="BD45" s="33"/>
      <c r="BE45" s="33" t="s">
        <v>197</v>
      </c>
      <c r="BF45" s="33" t="s">
        <v>197</v>
      </c>
      <c r="BG45" s="33"/>
      <c r="BH45" s="33"/>
      <c r="BI45" s="33"/>
      <c r="BJ45" s="33"/>
      <c r="BK45" s="33"/>
      <c r="BL45" s="33"/>
      <c r="BM45" s="33"/>
      <c r="BN45" s="33"/>
      <c r="BO45" s="33"/>
      <c r="BP45" s="33"/>
      <c r="BQ45" s="33" t="s">
        <v>197</v>
      </c>
      <c r="BR45" s="33" t="s">
        <v>197</v>
      </c>
      <c r="BS45" s="33"/>
      <c r="BT45" s="33"/>
      <c r="BU45" s="33"/>
      <c r="BV45" s="33"/>
      <c r="BW45" s="33"/>
      <c r="BX45" s="33"/>
      <c r="BY45" s="33"/>
      <c r="BZ45" s="33"/>
      <c r="CA45" s="33"/>
      <c r="CB45" s="33"/>
      <c r="CC45" s="33" t="s">
        <v>197</v>
      </c>
      <c r="CD45" s="33" t="s">
        <v>197</v>
      </c>
      <c r="CE45" s="33"/>
      <c r="CF45" s="33"/>
      <c r="CG45" s="33"/>
      <c r="CH45" s="33"/>
      <c r="CI45" s="33"/>
      <c r="CJ45" s="33"/>
      <c r="CK45" s="33" t="s">
        <v>197</v>
      </c>
      <c r="CL45" s="33" t="s">
        <v>197</v>
      </c>
      <c r="CM45" s="33" t="s">
        <v>197</v>
      </c>
      <c r="CN45" s="33" t="s">
        <v>197</v>
      </c>
      <c r="CO45" s="33" t="s">
        <v>197</v>
      </c>
      <c r="CP45" s="33" t="s">
        <v>197</v>
      </c>
      <c r="CQ45" s="33" t="s">
        <v>197</v>
      </c>
      <c r="CR45" s="33" t="s">
        <v>197</v>
      </c>
      <c r="CS45" s="33" t="s">
        <v>197</v>
      </c>
      <c r="CT45" s="33" t="s">
        <v>197</v>
      </c>
      <c r="CU45" s="33" t="s">
        <v>197</v>
      </c>
      <c r="CV45" s="33" t="s">
        <v>197</v>
      </c>
      <c r="CW45" s="33" t="s">
        <v>197</v>
      </c>
      <c r="CX45" s="33" t="s">
        <v>197</v>
      </c>
      <c r="CY45" s="33" t="s">
        <v>197</v>
      </c>
      <c r="CZ45" s="33" t="s">
        <v>197</v>
      </c>
      <c r="DA45" s="33" t="s">
        <v>197</v>
      </c>
      <c r="DB45" s="33" t="s">
        <v>197</v>
      </c>
      <c r="DC45" s="33" t="s">
        <v>197</v>
      </c>
      <c r="DD45" s="33" t="s">
        <v>197</v>
      </c>
      <c r="DE45" s="33" t="s">
        <v>197</v>
      </c>
      <c r="DF45" s="33" t="s">
        <v>197</v>
      </c>
      <c r="DG45" s="33" t="s">
        <v>197</v>
      </c>
      <c r="DH45" s="33" t="s">
        <v>197</v>
      </c>
    </row>
    <row r="46" spans="1:112" ht="56.25">
      <c r="A46" s="19"/>
      <c r="B46" s="37" t="s">
        <v>212</v>
      </c>
      <c r="C46" s="38" t="s">
        <v>213</v>
      </c>
      <c r="D46" s="39" t="s">
        <v>178</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39">
        <v>0</v>
      </c>
      <c r="BZ46" s="39">
        <v>0</v>
      </c>
      <c r="CA46" s="39">
        <v>0</v>
      </c>
      <c r="CB46" s="39">
        <v>0</v>
      </c>
      <c r="CC46" s="39">
        <v>0</v>
      </c>
      <c r="CD46" s="39">
        <v>0</v>
      </c>
      <c r="CE46" s="39">
        <v>0</v>
      </c>
      <c r="CF46" s="39">
        <v>0</v>
      </c>
      <c r="CG46" s="39">
        <v>0</v>
      </c>
      <c r="CH46" s="39">
        <v>0</v>
      </c>
      <c r="CI46" s="39">
        <v>0</v>
      </c>
      <c r="CJ46" s="39">
        <v>0</v>
      </c>
      <c r="CK46" s="39" t="s">
        <v>197</v>
      </c>
      <c r="CL46" s="39" t="s">
        <v>197</v>
      </c>
      <c r="CM46" s="39">
        <v>0</v>
      </c>
      <c r="CN46" s="39">
        <v>0</v>
      </c>
      <c r="CO46" s="39">
        <v>0</v>
      </c>
      <c r="CP46" s="39">
        <v>0</v>
      </c>
      <c r="CQ46" s="39">
        <v>0</v>
      </c>
      <c r="CR46" s="39">
        <v>0</v>
      </c>
      <c r="CS46" s="39">
        <v>0</v>
      </c>
      <c r="CT46" s="39">
        <v>0</v>
      </c>
      <c r="CU46" s="39">
        <v>0</v>
      </c>
      <c r="CV46" s="39">
        <v>0</v>
      </c>
      <c r="CW46" s="39">
        <v>0</v>
      </c>
      <c r="CX46" s="39">
        <v>0</v>
      </c>
      <c r="CY46" s="39">
        <v>0</v>
      </c>
      <c r="CZ46" s="39">
        <v>0</v>
      </c>
      <c r="DA46" s="39">
        <v>0</v>
      </c>
      <c r="DB46" s="39">
        <v>0</v>
      </c>
      <c r="DC46" s="39">
        <v>0</v>
      </c>
      <c r="DD46" s="39">
        <v>0</v>
      </c>
      <c r="DE46" s="39">
        <v>0</v>
      </c>
      <c r="DF46" s="39">
        <v>0</v>
      </c>
      <c r="DG46" s="39">
        <v>0</v>
      </c>
      <c r="DH46" s="39">
        <v>0</v>
      </c>
    </row>
    <row r="47" spans="1:112" ht="37.5">
      <c r="A47" s="19"/>
      <c r="B47" s="31" t="s">
        <v>214</v>
      </c>
      <c r="C47" s="32" t="s">
        <v>215</v>
      </c>
      <c r="D47" s="33" t="s">
        <v>178</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t="s">
        <v>197</v>
      </c>
      <c r="CL47" s="33" t="s">
        <v>197</v>
      </c>
      <c r="CM47" s="33">
        <v>0</v>
      </c>
      <c r="CN47" s="33">
        <v>0</v>
      </c>
      <c r="CO47" s="33">
        <v>0</v>
      </c>
      <c r="CP47" s="33">
        <v>0</v>
      </c>
      <c r="CQ47" s="33" t="s">
        <v>197</v>
      </c>
      <c r="CR47" s="33" t="s">
        <v>197</v>
      </c>
      <c r="CS47" s="33">
        <v>0</v>
      </c>
      <c r="CT47" s="33">
        <v>0</v>
      </c>
      <c r="CU47" s="33">
        <v>0</v>
      </c>
      <c r="CV47" s="33">
        <v>0</v>
      </c>
      <c r="CW47" s="33">
        <v>0</v>
      </c>
      <c r="CX47" s="33">
        <v>0</v>
      </c>
      <c r="CY47" s="33">
        <v>0</v>
      </c>
      <c r="CZ47" s="33">
        <v>0</v>
      </c>
      <c r="DA47" s="33">
        <v>0</v>
      </c>
      <c r="DB47" s="33">
        <v>0</v>
      </c>
      <c r="DC47" s="33">
        <v>0</v>
      </c>
      <c r="DD47" s="33">
        <v>0</v>
      </c>
      <c r="DE47" s="33">
        <v>0</v>
      </c>
      <c r="DF47" s="33">
        <v>0</v>
      </c>
      <c r="DG47" s="33">
        <v>0</v>
      </c>
      <c r="DH47" s="33">
        <v>0</v>
      </c>
    </row>
    <row r="48" spans="1:112" ht="131.25">
      <c r="A48" s="19"/>
      <c r="B48" s="31" t="s">
        <v>214</v>
      </c>
      <c r="C48" s="32" t="s">
        <v>216</v>
      </c>
      <c r="D48" s="33" t="s">
        <v>178</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t="s">
        <v>197</v>
      </c>
      <c r="CL48" s="33" t="s">
        <v>197</v>
      </c>
      <c r="CM48" s="33">
        <v>0</v>
      </c>
      <c r="CN48" s="33">
        <v>0</v>
      </c>
      <c r="CO48" s="33">
        <v>0</v>
      </c>
      <c r="CP48" s="33">
        <v>0</v>
      </c>
      <c r="CQ48" s="33" t="s">
        <v>197</v>
      </c>
      <c r="CR48" s="33" t="s">
        <v>197</v>
      </c>
      <c r="CS48" s="33">
        <v>0</v>
      </c>
      <c r="CT48" s="33">
        <v>0</v>
      </c>
      <c r="CU48" s="33">
        <v>0</v>
      </c>
      <c r="CV48" s="33">
        <v>0</v>
      </c>
      <c r="CW48" s="33">
        <v>0</v>
      </c>
      <c r="CX48" s="33">
        <v>0</v>
      </c>
      <c r="CY48" s="33">
        <v>0</v>
      </c>
      <c r="CZ48" s="33">
        <v>0</v>
      </c>
      <c r="DA48" s="33">
        <v>0</v>
      </c>
      <c r="DB48" s="33">
        <v>0</v>
      </c>
      <c r="DC48" s="33">
        <v>0</v>
      </c>
      <c r="DD48" s="33">
        <v>0</v>
      </c>
      <c r="DE48" s="33">
        <v>0</v>
      </c>
      <c r="DF48" s="33">
        <v>0</v>
      </c>
      <c r="DG48" s="33">
        <v>0</v>
      </c>
      <c r="DH48" s="33">
        <v>0</v>
      </c>
    </row>
    <row r="49" spans="1:112" ht="18.75" hidden="1">
      <c r="A49" s="23" t="s">
        <v>179</v>
      </c>
      <c r="B49" s="31" t="s">
        <v>214</v>
      </c>
      <c r="C49" s="40" t="s">
        <v>204</v>
      </c>
      <c r="D49" s="33"/>
      <c r="E49" s="33" t="s">
        <v>197</v>
      </c>
      <c r="F49" s="33" t="s">
        <v>197</v>
      </c>
      <c r="G49" s="33"/>
      <c r="H49" s="33"/>
      <c r="I49" s="33"/>
      <c r="J49" s="33"/>
      <c r="K49" s="33"/>
      <c r="L49" s="33"/>
      <c r="M49" s="33" t="s">
        <v>197</v>
      </c>
      <c r="N49" s="33" t="s">
        <v>197</v>
      </c>
      <c r="O49" s="33"/>
      <c r="P49" s="33"/>
      <c r="Q49" s="33"/>
      <c r="R49" s="33"/>
      <c r="S49" s="33"/>
      <c r="T49" s="33"/>
      <c r="U49" s="33" t="s">
        <v>197</v>
      </c>
      <c r="V49" s="33" t="s">
        <v>197</v>
      </c>
      <c r="W49" s="33"/>
      <c r="X49" s="33"/>
      <c r="Y49" s="33"/>
      <c r="Z49" s="33"/>
      <c r="AA49" s="33"/>
      <c r="AB49" s="33"/>
      <c r="AC49" s="33" t="s">
        <v>197</v>
      </c>
      <c r="AD49" s="33" t="s">
        <v>197</v>
      </c>
      <c r="AE49" s="33"/>
      <c r="AF49" s="33"/>
      <c r="AG49" s="33"/>
      <c r="AH49" s="33"/>
      <c r="AI49" s="33"/>
      <c r="AJ49" s="33"/>
      <c r="AK49" s="33"/>
      <c r="AL49" s="33"/>
      <c r="AM49" s="33" t="s">
        <v>197</v>
      </c>
      <c r="AN49" s="33" t="s">
        <v>197</v>
      </c>
      <c r="AO49" s="33" t="s">
        <v>197</v>
      </c>
      <c r="AP49" s="33" t="s">
        <v>197</v>
      </c>
      <c r="AQ49" s="33" t="s">
        <v>197</v>
      </c>
      <c r="AR49" s="33" t="s">
        <v>197</v>
      </c>
      <c r="AS49" s="33" t="s">
        <v>197</v>
      </c>
      <c r="AT49" s="33" t="s">
        <v>197</v>
      </c>
      <c r="AU49" s="33" t="s">
        <v>197</v>
      </c>
      <c r="AV49" s="33" t="s">
        <v>197</v>
      </c>
      <c r="AW49" s="33"/>
      <c r="AX49" s="33"/>
      <c r="AY49" s="33"/>
      <c r="AZ49" s="33"/>
      <c r="BA49" s="33"/>
      <c r="BB49" s="33"/>
      <c r="BC49" s="33"/>
      <c r="BD49" s="33"/>
      <c r="BE49" s="33" t="s">
        <v>197</v>
      </c>
      <c r="BF49" s="33" t="s">
        <v>197</v>
      </c>
      <c r="BG49" s="33"/>
      <c r="BH49" s="33"/>
      <c r="BI49" s="33"/>
      <c r="BJ49" s="33"/>
      <c r="BK49" s="33"/>
      <c r="BL49" s="33"/>
      <c r="BM49" s="33"/>
      <c r="BN49" s="33"/>
      <c r="BO49" s="33"/>
      <c r="BP49" s="33"/>
      <c r="BQ49" s="33" t="s">
        <v>197</v>
      </c>
      <c r="BR49" s="33" t="s">
        <v>197</v>
      </c>
      <c r="BS49" s="33"/>
      <c r="BT49" s="33"/>
      <c r="BU49" s="33"/>
      <c r="BV49" s="33"/>
      <c r="BW49" s="33"/>
      <c r="BX49" s="33"/>
      <c r="BY49" s="33"/>
      <c r="BZ49" s="33"/>
      <c r="CA49" s="33"/>
      <c r="CB49" s="33"/>
      <c r="CC49" s="33" t="s">
        <v>197</v>
      </c>
      <c r="CD49" s="33" t="s">
        <v>197</v>
      </c>
      <c r="CE49" s="33"/>
      <c r="CF49" s="33"/>
      <c r="CG49" s="33"/>
      <c r="CH49" s="33"/>
      <c r="CI49" s="33"/>
      <c r="CJ49" s="33"/>
      <c r="CK49" s="33" t="s">
        <v>197</v>
      </c>
      <c r="CL49" s="33" t="s">
        <v>197</v>
      </c>
      <c r="CM49" s="33" t="s">
        <v>197</v>
      </c>
      <c r="CN49" s="33" t="s">
        <v>197</v>
      </c>
      <c r="CO49" s="33" t="s">
        <v>197</v>
      </c>
      <c r="CP49" s="33" t="s">
        <v>197</v>
      </c>
      <c r="CQ49" s="33" t="s">
        <v>197</v>
      </c>
      <c r="CR49" s="33" t="s">
        <v>197</v>
      </c>
      <c r="CS49" s="33" t="s">
        <v>197</v>
      </c>
      <c r="CT49" s="33" t="s">
        <v>197</v>
      </c>
      <c r="CU49" s="33" t="s">
        <v>197</v>
      </c>
      <c r="CV49" s="33" t="s">
        <v>197</v>
      </c>
      <c r="CW49" s="33" t="s">
        <v>197</v>
      </c>
      <c r="CX49" s="33" t="s">
        <v>197</v>
      </c>
      <c r="CY49" s="33" t="s">
        <v>197</v>
      </c>
      <c r="CZ49" s="33" t="s">
        <v>197</v>
      </c>
      <c r="DA49" s="33" t="s">
        <v>197</v>
      </c>
      <c r="DB49" s="33" t="s">
        <v>197</v>
      </c>
      <c r="DC49" s="33" t="s">
        <v>197</v>
      </c>
      <c r="DD49" s="33" t="s">
        <v>197</v>
      </c>
      <c r="DE49" s="33" t="s">
        <v>197</v>
      </c>
      <c r="DF49" s="33" t="s">
        <v>197</v>
      </c>
      <c r="DG49" s="33" t="s">
        <v>197</v>
      </c>
      <c r="DH49" s="33" t="s">
        <v>197</v>
      </c>
    </row>
    <row r="50" spans="1:112" ht="18.75" hidden="1">
      <c r="A50" s="23" t="s">
        <v>179</v>
      </c>
      <c r="B50" s="31" t="s">
        <v>214</v>
      </c>
      <c r="C50" s="40" t="s">
        <v>204</v>
      </c>
      <c r="D50" s="33"/>
      <c r="E50" s="33" t="s">
        <v>197</v>
      </c>
      <c r="F50" s="33" t="s">
        <v>197</v>
      </c>
      <c r="G50" s="33"/>
      <c r="H50" s="33"/>
      <c r="I50" s="33"/>
      <c r="J50" s="33"/>
      <c r="K50" s="33"/>
      <c r="L50" s="33"/>
      <c r="M50" s="33" t="s">
        <v>197</v>
      </c>
      <c r="N50" s="33" t="s">
        <v>197</v>
      </c>
      <c r="O50" s="33"/>
      <c r="P50" s="33"/>
      <c r="Q50" s="33"/>
      <c r="R50" s="33"/>
      <c r="S50" s="33"/>
      <c r="T50" s="33"/>
      <c r="U50" s="33" t="s">
        <v>197</v>
      </c>
      <c r="V50" s="33" t="s">
        <v>197</v>
      </c>
      <c r="W50" s="33"/>
      <c r="X50" s="33"/>
      <c r="Y50" s="33"/>
      <c r="Z50" s="33"/>
      <c r="AA50" s="33"/>
      <c r="AB50" s="33"/>
      <c r="AC50" s="33" t="s">
        <v>197</v>
      </c>
      <c r="AD50" s="33" t="s">
        <v>197</v>
      </c>
      <c r="AE50" s="33"/>
      <c r="AF50" s="33"/>
      <c r="AG50" s="33"/>
      <c r="AH50" s="33"/>
      <c r="AI50" s="33"/>
      <c r="AJ50" s="33"/>
      <c r="AK50" s="33"/>
      <c r="AL50" s="33"/>
      <c r="AM50" s="33" t="s">
        <v>197</v>
      </c>
      <c r="AN50" s="33" t="s">
        <v>197</v>
      </c>
      <c r="AO50" s="33" t="s">
        <v>197</v>
      </c>
      <c r="AP50" s="33" t="s">
        <v>197</v>
      </c>
      <c r="AQ50" s="33" t="s">
        <v>197</v>
      </c>
      <c r="AR50" s="33" t="s">
        <v>197</v>
      </c>
      <c r="AS50" s="33" t="s">
        <v>197</v>
      </c>
      <c r="AT50" s="33" t="s">
        <v>197</v>
      </c>
      <c r="AU50" s="33" t="s">
        <v>197</v>
      </c>
      <c r="AV50" s="33" t="s">
        <v>197</v>
      </c>
      <c r="AW50" s="33"/>
      <c r="AX50" s="33"/>
      <c r="AY50" s="33"/>
      <c r="AZ50" s="33"/>
      <c r="BA50" s="33"/>
      <c r="BB50" s="33"/>
      <c r="BC50" s="33"/>
      <c r="BD50" s="33"/>
      <c r="BE50" s="33" t="s">
        <v>197</v>
      </c>
      <c r="BF50" s="33" t="s">
        <v>197</v>
      </c>
      <c r="BG50" s="33"/>
      <c r="BH50" s="33"/>
      <c r="BI50" s="33"/>
      <c r="BJ50" s="33"/>
      <c r="BK50" s="33"/>
      <c r="BL50" s="33"/>
      <c r="BM50" s="33"/>
      <c r="BN50" s="33"/>
      <c r="BO50" s="33"/>
      <c r="BP50" s="33"/>
      <c r="BQ50" s="33" t="s">
        <v>197</v>
      </c>
      <c r="BR50" s="33" t="s">
        <v>197</v>
      </c>
      <c r="BS50" s="33"/>
      <c r="BT50" s="33"/>
      <c r="BU50" s="33"/>
      <c r="BV50" s="33"/>
      <c r="BW50" s="33"/>
      <c r="BX50" s="33"/>
      <c r="BY50" s="33"/>
      <c r="BZ50" s="33"/>
      <c r="CA50" s="33"/>
      <c r="CB50" s="33"/>
      <c r="CC50" s="33" t="s">
        <v>197</v>
      </c>
      <c r="CD50" s="33" t="s">
        <v>197</v>
      </c>
      <c r="CE50" s="33"/>
      <c r="CF50" s="33"/>
      <c r="CG50" s="33"/>
      <c r="CH50" s="33"/>
      <c r="CI50" s="33"/>
      <c r="CJ50" s="33"/>
      <c r="CK50" s="33" t="s">
        <v>197</v>
      </c>
      <c r="CL50" s="33" t="s">
        <v>197</v>
      </c>
      <c r="CM50" s="33" t="s">
        <v>197</v>
      </c>
      <c r="CN50" s="33" t="s">
        <v>197</v>
      </c>
      <c r="CO50" s="33" t="s">
        <v>197</v>
      </c>
      <c r="CP50" s="33" t="s">
        <v>197</v>
      </c>
      <c r="CQ50" s="33" t="s">
        <v>197</v>
      </c>
      <c r="CR50" s="33" t="s">
        <v>197</v>
      </c>
      <c r="CS50" s="33" t="s">
        <v>197</v>
      </c>
      <c r="CT50" s="33" t="s">
        <v>197</v>
      </c>
      <c r="CU50" s="33" t="s">
        <v>197</v>
      </c>
      <c r="CV50" s="33" t="s">
        <v>197</v>
      </c>
      <c r="CW50" s="33" t="s">
        <v>197</v>
      </c>
      <c r="CX50" s="33" t="s">
        <v>197</v>
      </c>
      <c r="CY50" s="33" t="s">
        <v>197</v>
      </c>
      <c r="CZ50" s="33" t="s">
        <v>197</v>
      </c>
      <c r="DA50" s="33" t="s">
        <v>197</v>
      </c>
      <c r="DB50" s="33" t="s">
        <v>197</v>
      </c>
      <c r="DC50" s="33" t="s">
        <v>197</v>
      </c>
      <c r="DD50" s="33" t="s">
        <v>197</v>
      </c>
      <c r="DE50" s="33" t="s">
        <v>197</v>
      </c>
      <c r="DF50" s="33" t="s">
        <v>197</v>
      </c>
      <c r="DG50" s="33" t="s">
        <v>197</v>
      </c>
      <c r="DH50" s="33" t="s">
        <v>197</v>
      </c>
    </row>
    <row r="51" spans="1:112" ht="18.75" hidden="1">
      <c r="A51" s="23" t="s">
        <v>179</v>
      </c>
      <c r="B51" s="31" t="s">
        <v>205</v>
      </c>
      <c r="C51" s="32" t="s">
        <v>205</v>
      </c>
      <c r="D51" s="33"/>
      <c r="E51" s="33" t="s">
        <v>197</v>
      </c>
      <c r="F51" s="33" t="s">
        <v>197</v>
      </c>
      <c r="G51" s="33"/>
      <c r="H51" s="33"/>
      <c r="I51" s="33"/>
      <c r="J51" s="33"/>
      <c r="K51" s="33"/>
      <c r="L51" s="33"/>
      <c r="M51" s="33" t="s">
        <v>197</v>
      </c>
      <c r="N51" s="33" t="s">
        <v>197</v>
      </c>
      <c r="O51" s="33"/>
      <c r="P51" s="33"/>
      <c r="Q51" s="33"/>
      <c r="R51" s="33"/>
      <c r="S51" s="33"/>
      <c r="T51" s="33"/>
      <c r="U51" s="33" t="s">
        <v>197</v>
      </c>
      <c r="V51" s="33" t="s">
        <v>197</v>
      </c>
      <c r="W51" s="33"/>
      <c r="X51" s="33"/>
      <c r="Y51" s="33"/>
      <c r="Z51" s="33"/>
      <c r="AA51" s="33"/>
      <c r="AB51" s="33"/>
      <c r="AC51" s="33" t="s">
        <v>197</v>
      </c>
      <c r="AD51" s="33" t="s">
        <v>197</v>
      </c>
      <c r="AE51" s="33"/>
      <c r="AF51" s="33"/>
      <c r="AG51" s="33"/>
      <c r="AH51" s="33"/>
      <c r="AI51" s="33"/>
      <c r="AJ51" s="33"/>
      <c r="AK51" s="33"/>
      <c r="AL51" s="33"/>
      <c r="AM51" s="33" t="s">
        <v>197</v>
      </c>
      <c r="AN51" s="33" t="s">
        <v>197</v>
      </c>
      <c r="AO51" s="33" t="s">
        <v>197</v>
      </c>
      <c r="AP51" s="33" t="s">
        <v>197</v>
      </c>
      <c r="AQ51" s="33" t="s">
        <v>197</v>
      </c>
      <c r="AR51" s="33" t="s">
        <v>197</v>
      </c>
      <c r="AS51" s="33" t="s">
        <v>197</v>
      </c>
      <c r="AT51" s="33" t="s">
        <v>197</v>
      </c>
      <c r="AU51" s="33" t="s">
        <v>197</v>
      </c>
      <c r="AV51" s="33" t="s">
        <v>197</v>
      </c>
      <c r="AW51" s="33"/>
      <c r="AX51" s="33"/>
      <c r="AY51" s="33"/>
      <c r="AZ51" s="33"/>
      <c r="BA51" s="33"/>
      <c r="BB51" s="33"/>
      <c r="BC51" s="33"/>
      <c r="BD51" s="33"/>
      <c r="BE51" s="33" t="s">
        <v>197</v>
      </c>
      <c r="BF51" s="33" t="s">
        <v>197</v>
      </c>
      <c r="BG51" s="33"/>
      <c r="BH51" s="33"/>
      <c r="BI51" s="33"/>
      <c r="BJ51" s="33"/>
      <c r="BK51" s="33"/>
      <c r="BL51" s="33"/>
      <c r="BM51" s="33"/>
      <c r="BN51" s="33"/>
      <c r="BO51" s="33"/>
      <c r="BP51" s="33"/>
      <c r="BQ51" s="33" t="s">
        <v>197</v>
      </c>
      <c r="BR51" s="33" t="s">
        <v>197</v>
      </c>
      <c r="BS51" s="33"/>
      <c r="BT51" s="33"/>
      <c r="BU51" s="33"/>
      <c r="BV51" s="33"/>
      <c r="BW51" s="33"/>
      <c r="BX51" s="33"/>
      <c r="BY51" s="33"/>
      <c r="BZ51" s="33"/>
      <c r="CA51" s="33"/>
      <c r="CB51" s="33"/>
      <c r="CC51" s="33" t="s">
        <v>197</v>
      </c>
      <c r="CD51" s="33" t="s">
        <v>197</v>
      </c>
      <c r="CE51" s="33"/>
      <c r="CF51" s="33"/>
      <c r="CG51" s="33"/>
      <c r="CH51" s="33"/>
      <c r="CI51" s="33"/>
      <c r="CJ51" s="33"/>
      <c r="CK51" s="33" t="s">
        <v>197</v>
      </c>
      <c r="CL51" s="33" t="s">
        <v>197</v>
      </c>
      <c r="CM51" s="33" t="s">
        <v>197</v>
      </c>
      <c r="CN51" s="33" t="s">
        <v>197</v>
      </c>
      <c r="CO51" s="33" t="s">
        <v>197</v>
      </c>
      <c r="CP51" s="33" t="s">
        <v>197</v>
      </c>
      <c r="CQ51" s="33" t="s">
        <v>197</v>
      </c>
      <c r="CR51" s="33" t="s">
        <v>197</v>
      </c>
      <c r="CS51" s="33" t="s">
        <v>197</v>
      </c>
      <c r="CT51" s="33" t="s">
        <v>197</v>
      </c>
      <c r="CU51" s="33" t="s">
        <v>197</v>
      </c>
      <c r="CV51" s="33" t="s">
        <v>197</v>
      </c>
      <c r="CW51" s="33" t="s">
        <v>197</v>
      </c>
      <c r="CX51" s="33" t="s">
        <v>197</v>
      </c>
      <c r="CY51" s="33" t="s">
        <v>197</v>
      </c>
      <c r="CZ51" s="33" t="s">
        <v>197</v>
      </c>
      <c r="DA51" s="33" t="s">
        <v>197</v>
      </c>
      <c r="DB51" s="33" t="s">
        <v>197</v>
      </c>
      <c r="DC51" s="33" t="s">
        <v>197</v>
      </c>
      <c r="DD51" s="33" t="s">
        <v>197</v>
      </c>
      <c r="DE51" s="33" t="s">
        <v>197</v>
      </c>
      <c r="DF51" s="33" t="s">
        <v>197</v>
      </c>
      <c r="DG51" s="33" t="s">
        <v>197</v>
      </c>
      <c r="DH51" s="33" t="s">
        <v>197</v>
      </c>
    </row>
    <row r="52" spans="1:112" ht="112.5">
      <c r="A52" s="19"/>
      <c r="B52" s="31" t="s">
        <v>214</v>
      </c>
      <c r="C52" s="32" t="s">
        <v>217</v>
      </c>
      <c r="D52" s="33" t="s">
        <v>178</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t="s">
        <v>197</v>
      </c>
      <c r="CL52" s="33" t="s">
        <v>197</v>
      </c>
      <c r="CM52" s="33">
        <v>0</v>
      </c>
      <c r="CN52" s="33">
        <v>0</v>
      </c>
      <c r="CO52" s="33">
        <v>0</v>
      </c>
      <c r="CP52" s="33">
        <v>0</v>
      </c>
      <c r="CQ52" s="33" t="s">
        <v>197</v>
      </c>
      <c r="CR52" s="33" t="s">
        <v>197</v>
      </c>
      <c r="CS52" s="33">
        <v>0</v>
      </c>
      <c r="CT52" s="33">
        <v>0</v>
      </c>
      <c r="CU52" s="33">
        <v>0</v>
      </c>
      <c r="CV52" s="33">
        <v>0</v>
      </c>
      <c r="CW52" s="33">
        <v>0</v>
      </c>
      <c r="CX52" s="33">
        <v>0</v>
      </c>
      <c r="CY52" s="33">
        <v>0</v>
      </c>
      <c r="CZ52" s="33">
        <v>0</v>
      </c>
      <c r="DA52" s="33">
        <v>0</v>
      </c>
      <c r="DB52" s="33">
        <v>0</v>
      </c>
      <c r="DC52" s="33">
        <v>0</v>
      </c>
      <c r="DD52" s="33">
        <v>0</v>
      </c>
      <c r="DE52" s="33">
        <v>0</v>
      </c>
      <c r="DF52" s="33">
        <v>0</v>
      </c>
      <c r="DG52" s="33">
        <v>0</v>
      </c>
      <c r="DH52" s="33">
        <v>0</v>
      </c>
    </row>
    <row r="53" spans="1:112" ht="18.75" hidden="1">
      <c r="A53" s="23" t="s">
        <v>179</v>
      </c>
      <c r="B53" s="31" t="s">
        <v>214</v>
      </c>
      <c r="C53" s="40" t="s">
        <v>204</v>
      </c>
      <c r="D53" s="33"/>
      <c r="E53" s="33" t="s">
        <v>197</v>
      </c>
      <c r="F53" s="33" t="s">
        <v>197</v>
      </c>
      <c r="G53" s="33"/>
      <c r="H53" s="33"/>
      <c r="I53" s="33"/>
      <c r="J53" s="33"/>
      <c r="K53" s="33"/>
      <c r="L53" s="33"/>
      <c r="M53" s="33" t="s">
        <v>197</v>
      </c>
      <c r="N53" s="33" t="s">
        <v>197</v>
      </c>
      <c r="O53" s="33"/>
      <c r="P53" s="33"/>
      <c r="Q53" s="33"/>
      <c r="R53" s="33"/>
      <c r="S53" s="33"/>
      <c r="T53" s="33"/>
      <c r="U53" s="33" t="s">
        <v>197</v>
      </c>
      <c r="V53" s="33" t="s">
        <v>197</v>
      </c>
      <c r="W53" s="33"/>
      <c r="X53" s="33"/>
      <c r="Y53" s="33"/>
      <c r="Z53" s="33"/>
      <c r="AA53" s="33"/>
      <c r="AB53" s="33"/>
      <c r="AC53" s="33" t="s">
        <v>197</v>
      </c>
      <c r="AD53" s="33" t="s">
        <v>197</v>
      </c>
      <c r="AE53" s="33"/>
      <c r="AF53" s="33"/>
      <c r="AG53" s="33"/>
      <c r="AH53" s="33"/>
      <c r="AI53" s="33"/>
      <c r="AJ53" s="33"/>
      <c r="AK53" s="33"/>
      <c r="AL53" s="33"/>
      <c r="AM53" s="33" t="s">
        <v>197</v>
      </c>
      <c r="AN53" s="33" t="s">
        <v>197</v>
      </c>
      <c r="AO53" s="33" t="s">
        <v>197</v>
      </c>
      <c r="AP53" s="33" t="s">
        <v>197</v>
      </c>
      <c r="AQ53" s="33" t="s">
        <v>197</v>
      </c>
      <c r="AR53" s="33" t="s">
        <v>197</v>
      </c>
      <c r="AS53" s="33" t="s">
        <v>197</v>
      </c>
      <c r="AT53" s="33" t="s">
        <v>197</v>
      </c>
      <c r="AU53" s="33" t="s">
        <v>197</v>
      </c>
      <c r="AV53" s="33" t="s">
        <v>197</v>
      </c>
      <c r="AW53" s="33"/>
      <c r="AX53" s="33"/>
      <c r="AY53" s="33"/>
      <c r="AZ53" s="33"/>
      <c r="BA53" s="33"/>
      <c r="BB53" s="33"/>
      <c r="BC53" s="33"/>
      <c r="BD53" s="33"/>
      <c r="BE53" s="33" t="s">
        <v>197</v>
      </c>
      <c r="BF53" s="33" t="s">
        <v>197</v>
      </c>
      <c r="BG53" s="33"/>
      <c r="BH53" s="33"/>
      <c r="BI53" s="33"/>
      <c r="BJ53" s="33"/>
      <c r="BK53" s="33"/>
      <c r="BL53" s="33"/>
      <c r="BM53" s="33"/>
      <c r="BN53" s="33"/>
      <c r="BO53" s="33"/>
      <c r="BP53" s="33"/>
      <c r="BQ53" s="33" t="s">
        <v>197</v>
      </c>
      <c r="BR53" s="33" t="s">
        <v>197</v>
      </c>
      <c r="BS53" s="33"/>
      <c r="BT53" s="33"/>
      <c r="BU53" s="33"/>
      <c r="BV53" s="33"/>
      <c r="BW53" s="33"/>
      <c r="BX53" s="33"/>
      <c r="BY53" s="33"/>
      <c r="BZ53" s="33"/>
      <c r="CA53" s="33"/>
      <c r="CB53" s="33"/>
      <c r="CC53" s="33" t="s">
        <v>197</v>
      </c>
      <c r="CD53" s="33" t="s">
        <v>197</v>
      </c>
      <c r="CE53" s="33"/>
      <c r="CF53" s="33"/>
      <c r="CG53" s="33"/>
      <c r="CH53" s="33"/>
      <c r="CI53" s="33"/>
      <c r="CJ53" s="33"/>
      <c r="CK53" s="33" t="s">
        <v>197</v>
      </c>
      <c r="CL53" s="33" t="s">
        <v>197</v>
      </c>
      <c r="CM53" s="33" t="s">
        <v>197</v>
      </c>
      <c r="CN53" s="33" t="s">
        <v>197</v>
      </c>
      <c r="CO53" s="33" t="s">
        <v>197</v>
      </c>
      <c r="CP53" s="33" t="s">
        <v>197</v>
      </c>
      <c r="CQ53" s="33" t="s">
        <v>197</v>
      </c>
      <c r="CR53" s="33" t="s">
        <v>197</v>
      </c>
      <c r="CS53" s="33" t="s">
        <v>197</v>
      </c>
      <c r="CT53" s="33" t="s">
        <v>197</v>
      </c>
      <c r="CU53" s="33" t="s">
        <v>197</v>
      </c>
      <c r="CV53" s="33" t="s">
        <v>197</v>
      </c>
      <c r="CW53" s="33" t="s">
        <v>197</v>
      </c>
      <c r="CX53" s="33" t="s">
        <v>197</v>
      </c>
      <c r="CY53" s="33" t="s">
        <v>197</v>
      </c>
      <c r="CZ53" s="33" t="s">
        <v>197</v>
      </c>
      <c r="DA53" s="33" t="s">
        <v>197</v>
      </c>
      <c r="DB53" s="33" t="s">
        <v>197</v>
      </c>
      <c r="DC53" s="33" t="s">
        <v>197</v>
      </c>
      <c r="DD53" s="33" t="s">
        <v>197</v>
      </c>
      <c r="DE53" s="33" t="s">
        <v>197</v>
      </c>
      <c r="DF53" s="33" t="s">
        <v>197</v>
      </c>
      <c r="DG53" s="33" t="s">
        <v>197</v>
      </c>
      <c r="DH53" s="33" t="s">
        <v>197</v>
      </c>
    </row>
    <row r="54" spans="1:112" ht="18.75" hidden="1">
      <c r="A54" s="23" t="s">
        <v>179</v>
      </c>
      <c r="B54" s="31" t="s">
        <v>214</v>
      </c>
      <c r="C54" s="40" t="s">
        <v>204</v>
      </c>
      <c r="D54" s="33"/>
      <c r="E54" s="33" t="s">
        <v>197</v>
      </c>
      <c r="F54" s="33" t="s">
        <v>197</v>
      </c>
      <c r="G54" s="33"/>
      <c r="H54" s="33"/>
      <c r="I54" s="33"/>
      <c r="J54" s="33"/>
      <c r="K54" s="33"/>
      <c r="L54" s="33"/>
      <c r="M54" s="33" t="s">
        <v>197</v>
      </c>
      <c r="N54" s="33" t="s">
        <v>197</v>
      </c>
      <c r="O54" s="33"/>
      <c r="P54" s="33"/>
      <c r="Q54" s="33"/>
      <c r="R54" s="33"/>
      <c r="S54" s="33"/>
      <c r="T54" s="33"/>
      <c r="U54" s="33" t="s">
        <v>197</v>
      </c>
      <c r="V54" s="33" t="s">
        <v>197</v>
      </c>
      <c r="W54" s="33"/>
      <c r="X54" s="33"/>
      <c r="Y54" s="33"/>
      <c r="Z54" s="33"/>
      <c r="AA54" s="33"/>
      <c r="AB54" s="33"/>
      <c r="AC54" s="33" t="s">
        <v>197</v>
      </c>
      <c r="AD54" s="33" t="s">
        <v>197</v>
      </c>
      <c r="AE54" s="33"/>
      <c r="AF54" s="33"/>
      <c r="AG54" s="33"/>
      <c r="AH54" s="33"/>
      <c r="AI54" s="33"/>
      <c r="AJ54" s="33"/>
      <c r="AK54" s="33"/>
      <c r="AL54" s="33"/>
      <c r="AM54" s="33" t="s">
        <v>197</v>
      </c>
      <c r="AN54" s="33" t="s">
        <v>197</v>
      </c>
      <c r="AO54" s="33" t="s">
        <v>197</v>
      </c>
      <c r="AP54" s="33" t="s">
        <v>197</v>
      </c>
      <c r="AQ54" s="33" t="s">
        <v>197</v>
      </c>
      <c r="AR54" s="33" t="s">
        <v>197</v>
      </c>
      <c r="AS54" s="33" t="s">
        <v>197</v>
      </c>
      <c r="AT54" s="33" t="s">
        <v>197</v>
      </c>
      <c r="AU54" s="33" t="s">
        <v>197</v>
      </c>
      <c r="AV54" s="33" t="s">
        <v>197</v>
      </c>
      <c r="AW54" s="33"/>
      <c r="AX54" s="33"/>
      <c r="AY54" s="33"/>
      <c r="AZ54" s="33"/>
      <c r="BA54" s="33"/>
      <c r="BB54" s="33"/>
      <c r="BC54" s="33"/>
      <c r="BD54" s="33"/>
      <c r="BE54" s="33" t="s">
        <v>197</v>
      </c>
      <c r="BF54" s="33" t="s">
        <v>197</v>
      </c>
      <c r="BG54" s="33"/>
      <c r="BH54" s="33"/>
      <c r="BI54" s="33"/>
      <c r="BJ54" s="33"/>
      <c r="BK54" s="33"/>
      <c r="BL54" s="33"/>
      <c r="BM54" s="33"/>
      <c r="BN54" s="33"/>
      <c r="BO54" s="33"/>
      <c r="BP54" s="33"/>
      <c r="BQ54" s="33" t="s">
        <v>197</v>
      </c>
      <c r="BR54" s="33" t="s">
        <v>197</v>
      </c>
      <c r="BS54" s="33"/>
      <c r="BT54" s="33"/>
      <c r="BU54" s="33"/>
      <c r="BV54" s="33"/>
      <c r="BW54" s="33"/>
      <c r="BX54" s="33"/>
      <c r="BY54" s="33"/>
      <c r="BZ54" s="33"/>
      <c r="CA54" s="33"/>
      <c r="CB54" s="33"/>
      <c r="CC54" s="33" t="s">
        <v>197</v>
      </c>
      <c r="CD54" s="33" t="s">
        <v>197</v>
      </c>
      <c r="CE54" s="33"/>
      <c r="CF54" s="33"/>
      <c r="CG54" s="33"/>
      <c r="CH54" s="33"/>
      <c r="CI54" s="33"/>
      <c r="CJ54" s="33"/>
      <c r="CK54" s="33" t="s">
        <v>197</v>
      </c>
      <c r="CL54" s="33" t="s">
        <v>197</v>
      </c>
      <c r="CM54" s="33" t="s">
        <v>197</v>
      </c>
      <c r="CN54" s="33" t="s">
        <v>197</v>
      </c>
      <c r="CO54" s="33" t="s">
        <v>197</v>
      </c>
      <c r="CP54" s="33" t="s">
        <v>197</v>
      </c>
      <c r="CQ54" s="33" t="s">
        <v>197</v>
      </c>
      <c r="CR54" s="33" t="s">
        <v>197</v>
      </c>
      <c r="CS54" s="33" t="s">
        <v>197</v>
      </c>
      <c r="CT54" s="33" t="s">
        <v>197</v>
      </c>
      <c r="CU54" s="33" t="s">
        <v>197</v>
      </c>
      <c r="CV54" s="33" t="s">
        <v>197</v>
      </c>
      <c r="CW54" s="33" t="s">
        <v>197</v>
      </c>
      <c r="CX54" s="33" t="s">
        <v>197</v>
      </c>
      <c r="CY54" s="33" t="s">
        <v>197</v>
      </c>
      <c r="CZ54" s="33" t="s">
        <v>197</v>
      </c>
      <c r="DA54" s="33" t="s">
        <v>197</v>
      </c>
      <c r="DB54" s="33" t="s">
        <v>197</v>
      </c>
      <c r="DC54" s="33" t="s">
        <v>197</v>
      </c>
      <c r="DD54" s="33" t="s">
        <v>197</v>
      </c>
      <c r="DE54" s="33" t="s">
        <v>197</v>
      </c>
      <c r="DF54" s="33" t="s">
        <v>197</v>
      </c>
      <c r="DG54" s="33" t="s">
        <v>197</v>
      </c>
      <c r="DH54" s="33" t="s">
        <v>197</v>
      </c>
    </row>
    <row r="55" spans="1:112" ht="18.75" hidden="1">
      <c r="A55" s="23" t="s">
        <v>179</v>
      </c>
      <c r="B55" s="31" t="s">
        <v>205</v>
      </c>
      <c r="C55" s="32" t="s">
        <v>205</v>
      </c>
      <c r="D55" s="33"/>
      <c r="E55" s="33" t="s">
        <v>197</v>
      </c>
      <c r="F55" s="33" t="s">
        <v>197</v>
      </c>
      <c r="G55" s="33"/>
      <c r="H55" s="33"/>
      <c r="I55" s="33"/>
      <c r="J55" s="33"/>
      <c r="K55" s="33"/>
      <c r="L55" s="33"/>
      <c r="M55" s="33" t="s">
        <v>197</v>
      </c>
      <c r="N55" s="33" t="s">
        <v>197</v>
      </c>
      <c r="O55" s="33"/>
      <c r="P55" s="33"/>
      <c r="Q55" s="33"/>
      <c r="R55" s="33"/>
      <c r="S55" s="33"/>
      <c r="T55" s="33"/>
      <c r="U55" s="33" t="s">
        <v>197</v>
      </c>
      <c r="V55" s="33" t="s">
        <v>197</v>
      </c>
      <c r="W55" s="33"/>
      <c r="X55" s="33"/>
      <c r="Y55" s="33"/>
      <c r="Z55" s="33"/>
      <c r="AA55" s="33"/>
      <c r="AB55" s="33"/>
      <c r="AC55" s="33" t="s">
        <v>197</v>
      </c>
      <c r="AD55" s="33" t="s">
        <v>197</v>
      </c>
      <c r="AE55" s="33"/>
      <c r="AF55" s="33"/>
      <c r="AG55" s="33"/>
      <c r="AH55" s="33"/>
      <c r="AI55" s="33"/>
      <c r="AJ55" s="33"/>
      <c r="AK55" s="33"/>
      <c r="AL55" s="33"/>
      <c r="AM55" s="33" t="s">
        <v>197</v>
      </c>
      <c r="AN55" s="33" t="s">
        <v>197</v>
      </c>
      <c r="AO55" s="33" t="s">
        <v>197</v>
      </c>
      <c r="AP55" s="33" t="s">
        <v>197</v>
      </c>
      <c r="AQ55" s="33" t="s">
        <v>197</v>
      </c>
      <c r="AR55" s="33" t="s">
        <v>197</v>
      </c>
      <c r="AS55" s="33" t="s">
        <v>197</v>
      </c>
      <c r="AT55" s="33" t="s">
        <v>197</v>
      </c>
      <c r="AU55" s="33" t="s">
        <v>197</v>
      </c>
      <c r="AV55" s="33" t="s">
        <v>197</v>
      </c>
      <c r="AW55" s="33"/>
      <c r="AX55" s="33"/>
      <c r="AY55" s="33"/>
      <c r="AZ55" s="33"/>
      <c r="BA55" s="33"/>
      <c r="BB55" s="33"/>
      <c r="BC55" s="33"/>
      <c r="BD55" s="33"/>
      <c r="BE55" s="33" t="s">
        <v>197</v>
      </c>
      <c r="BF55" s="33" t="s">
        <v>197</v>
      </c>
      <c r="BG55" s="33"/>
      <c r="BH55" s="33"/>
      <c r="BI55" s="33"/>
      <c r="BJ55" s="33"/>
      <c r="BK55" s="33"/>
      <c r="BL55" s="33"/>
      <c r="BM55" s="33"/>
      <c r="BN55" s="33"/>
      <c r="BO55" s="33"/>
      <c r="BP55" s="33"/>
      <c r="BQ55" s="33" t="s">
        <v>197</v>
      </c>
      <c r="BR55" s="33" t="s">
        <v>197</v>
      </c>
      <c r="BS55" s="33"/>
      <c r="BT55" s="33"/>
      <c r="BU55" s="33"/>
      <c r="BV55" s="33"/>
      <c r="BW55" s="33"/>
      <c r="BX55" s="33"/>
      <c r="BY55" s="33"/>
      <c r="BZ55" s="33"/>
      <c r="CA55" s="33"/>
      <c r="CB55" s="33"/>
      <c r="CC55" s="33" t="s">
        <v>197</v>
      </c>
      <c r="CD55" s="33" t="s">
        <v>197</v>
      </c>
      <c r="CE55" s="33"/>
      <c r="CF55" s="33"/>
      <c r="CG55" s="33"/>
      <c r="CH55" s="33"/>
      <c r="CI55" s="33"/>
      <c r="CJ55" s="33"/>
      <c r="CK55" s="33" t="s">
        <v>197</v>
      </c>
      <c r="CL55" s="33" t="s">
        <v>197</v>
      </c>
      <c r="CM55" s="33" t="s">
        <v>197</v>
      </c>
      <c r="CN55" s="33" t="s">
        <v>197</v>
      </c>
      <c r="CO55" s="33" t="s">
        <v>197</v>
      </c>
      <c r="CP55" s="33" t="s">
        <v>197</v>
      </c>
      <c r="CQ55" s="33" t="s">
        <v>197</v>
      </c>
      <c r="CR55" s="33" t="s">
        <v>197</v>
      </c>
      <c r="CS55" s="33" t="s">
        <v>197</v>
      </c>
      <c r="CT55" s="33" t="s">
        <v>197</v>
      </c>
      <c r="CU55" s="33" t="s">
        <v>197</v>
      </c>
      <c r="CV55" s="33" t="s">
        <v>197</v>
      </c>
      <c r="CW55" s="33" t="s">
        <v>197</v>
      </c>
      <c r="CX55" s="33" t="s">
        <v>197</v>
      </c>
      <c r="CY55" s="33" t="s">
        <v>197</v>
      </c>
      <c r="CZ55" s="33" t="s">
        <v>197</v>
      </c>
      <c r="DA55" s="33" t="s">
        <v>197</v>
      </c>
      <c r="DB55" s="33" t="s">
        <v>197</v>
      </c>
      <c r="DC55" s="33" t="s">
        <v>197</v>
      </c>
      <c r="DD55" s="33" t="s">
        <v>197</v>
      </c>
      <c r="DE55" s="33" t="s">
        <v>197</v>
      </c>
      <c r="DF55" s="33" t="s">
        <v>197</v>
      </c>
      <c r="DG55" s="33" t="s">
        <v>197</v>
      </c>
      <c r="DH55" s="33" t="s">
        <v>197</v>
      </c>
    </row>
    <row r="56" spans="1:112" ht="112.5">
      <c r="A56" s="19"/>
      <c r="B56" s="31" t="s">
        <v>214</v>
      </c>
      <c r="C56" s="32" t="s">
        <v>218</v>
      </c>
      <c r="D56" s="33" t="s">
        <v>178</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0</v>
      </c>
      <c r="BN56" s="33">
        <v>0</v>
      </c>
      <c r="BO56" s="33">
        <v>0</v>
      </c>
      <c r="BP56" s="33">
        <v>0</v>
      </c>
      <c r="BQ56" s="33">
        <v>0</v>
      </c>
      <c r="BR56" s="33">
        <v>0</v>
      </c>
      <c r="BS56" s="33">
        <v>0</v>
      </c>
      <c r="BT56" s="33">
        <v>0</v>
      </c>
      <c r="BU56" s="33">
        <v>0</v>
      </c>
      <c r="BV56" s="33">
        <v>0</v>
      </c>
      <c r="BW56" s="33">
        <v>0</v>
      </c>
      <c r="BX56" s="33">
        <v>0</v>
      </c>
      <c r="BY56" s="33">
        <v>0</v>
      </c>
      <c r="BZ56" s="33">
        <v>0</v>
      </c>
      <c r="CA56" s="33">
        <v>0</v>
      </c>
      <c r="CB56" s="33">
        <v>0</v>
      </c>
      <c r="CC56" s="33">
        <v>0</v>
      </c>
      <c r="CD56" s="33">
        <v>0</v>
      </c>
      <c r="CE56" s="33">
        <v>0</v>
      </c>
      <c r="CF56" s="33">
        <v>0</v>
      </c>
      <c r="CG56" s="33">
        <v>0</v>
      </c>
      <c r="CH56" s="33">
        <v>0</v>
      </c>
      <c r="CI56" s="33">
        <v>0</v>
      </c>
      <c r="CJ56" s="33">
        <v>0</v>
      </c>
      <c r="CK56" s="33" t="s">
        <v>197</v>
      </c>
      <c r="CL56" s="33" t="s">
        <v>197</v>
      </c>
      <c r="CM56" s="33">
        <v>0</v>
      </c>
      <c r="CN56" s="33">
        <v>0</v>
      </c>
      <c r="CO56" s="33">
        <v>0</v>
      </c>
      <c r="CP56" s="33">
        <v>0</v>
      </c>
      <c r="CQ56" s="33" t="s">
        <v>197</v>
      </c>
      <c r="CR56" s="33" t="s">
        <v>197</v>
      </c>
      <c r="CS56" s="33">
        <v>0</v>
      </c>
      <c r="CT56" s="33">
        <v>0</v>
      </c>
      <c r="CU56" s="33">
        <v>0</v>
      </c>
      <c r="CV56" s="33">
        <v>0</v>
      </c>
      <c r="CW56" s="33">
        <v>0</v>
      </c>
      <c r="CX56" s="33">
        <v>0</v>
      </c>
      <c r="CY56" s="33">
        <v>0</v>
      </c>
      <c r="CZ56" s="33">
        <v>0</v>
      </c>
      <c r="DA56" s="33">
        <v>0</v>
      </c>
      <c r="DB56" s="33">
        <v>0</v>
      </c>
      <c r="DC56" s="33">
        <v>0</v>
      </c>
      <c r="DD56" s="33">
        <v>0</v>
      </c>
      <c r="DE56" s="33">
        <v>0</v>
      </c>
      <c r="DF56" s="33">
        <v>0</v>
      </c>
      <c r="DG56" s="33">
        <v>0</v>
      </c>
      <c r="DH56" s="33">
        <v>0</v>
      </c>
    </row>
    <row r="57" spans="1:112" ht="18.75" hidden="1">
      <c r="A57" s="23" t="s">
        <v>179</v>
      </c>
      <c r="B57" s="31" t="s">
        <v>214</v>
      </c>
      <c r="C57" s="40" t="s">
        <v>204</v>
      </c>
      <c r="D57" s="33"/>
      <c r="E57" s="33" t="s">
        <v>197</v>
      </c>
      <c r="F57" s="33" t="s">
        <v>197</v>
      </c>
      <c r="G57" s="33"/>
      <c r="H57" s="33"/>
      <c r="I57" s="33"/>
      <c r="J57" s="33"/>
      <c r="K57" s="33"/>
      <c r="L57" s="33"/>
      <c r="M57" s="33" t="s">
        <v>197</v>
      </c>
      <c r="N57" s="33" t="s">
        <v>197</v>
      </c>
      <c r="O57" s="33"/>
      <c r="P57" s="33"/>
      <c r="Q57" s="33"/>
      <c r="R57" s="33"/>
      <c r="S57" s="33"/>
      <c r="T57" s="33"/>
      <c r="U57" s="33" t="s">
        <v>197</v>
      </c>
      <c r="V57" s="33" t="s">
        <v>197</v>
      </c>
      <c r="W57" s="33"/>
      <c r="X57" s="33"/>
      <c r="Y57" s="33"/>
      <c r="Z57" s="33"/>
      <c r="AA57" s="33"/>
      <c r="AB57" s="33"/>
      <c r="AC57" s="33" t="s">
        <v>197</v>
      </c>
      <c r="AD57" s="33" t="s">
        <v>197</v>
      </c>
      <c r="AE57" s="33"/>
      <c r="AF57" s="33"/>
      <c r="AG57" s="33"/>
      <c r="AH57" s="33"/>
      <c r="AI57" s="33"/>
      <c r="AJ57" s="33"/>
      <c r="AK57" s="33"/>
      <c r="AL57" s="33"/>
      <c r="AM57" s="33" t="s">
        <v>197</v>
      </c>
      <c r="AN57" s="33" t="s">
        <v>197</v>
      </c>
      <c r="AO57" s="33" t="s">
        <v>197</v>
      </c>
      <c r="AP57" s="33" t="s">
        <v>197</v>
      </c>
      <c r="AQ57" s="33" t="s">
        <v>197</v>
      </c>
      <c r="AR57" s="33" t="s">
        <v>197</v>
      </c>
      <c r="AS57" s="33" t="s">
        <v>197</v>
      </c>
      <c r="AT57" s="33" t="s">
        <v>197</v>
      </c>
      <c r="AU57" s="33" t="s">
        <v>197</v>
      </c>
      <c r="AV57" s="33" t="s">
        <v>197</v>
      </c>
      <c r="AW57" s="33"/>
      <c r="AX57" s="33"/>
      <c r="AY57" s="33"/>
      <c r="AZ57" s="33"/>
      <c r="BA57" s="33"/>
      <c r="BB57" s="33"/>
      <c r="BC57" s="33"/>
      <c r="BD57" s="33"/>
      <c r="BE57" s="33" t="s">
        <v>197</v>
      </c>
      <c r="BF57" s="33" t="s">
        <v>197</v>
      </c>
      <c r="BG57" s="33"/>
      <c r="BH57" s="33"/>
      <c r="BI57" s="33"/>
      <c r="BJ57" s="33"/>
      <c r="BK57" s="33"/>
      <c r="BL57" s="33"/>
      <c r="BM57" s="33"/>
      <c r="BN57" s="33"/>
      <c r="BO57" s="33"/>
      <c r="BP57" s="33"/>
      <c r="BQ57" s="33" t="s">
        <v>197</v>
      </c>
      <c r="BR57" s="33" t="s">
        <v>197</v>
      </c>
      <c r="BS57" s="33"/>
      <c r="BT57" s="33"/>
      <c r="BU57" s="33"/>
      <c r="BV57" s="33"/>
      <c r="BW57" s="33"/>
      <c r="BX57" s="33"/>
      <c r="BY57" s="33"/>
      <c r="BZ57" s="33"/>
      <c r="CA57" s="33"/>
      <c r="CB57" s="33"/>
      <c r="CC57" s="33" t="s">
        <v>197</v>
      </c>
      <c r="CD57" s="33" t="s">
        <v>197</v>
      </c>
      <c r="CE57" s="33"/>
      <c r="CF57" s="33"/>
      <c r="CG57" s="33"/>
      <c r="CH57" s="33"/>
      <c r="CI57" s="33"/>
      <c r="CJ57" s="33"/>
      <c r="CK57" s="33" t="s">
        <v>197</v>
      </c>
      <c r="CL57" s="33" t="s">
        <v>197</v>
      </c>
      <c r="CM57" s="33" t="s">
        <v>197</v>
      </c>
      <c r="CN57" s="33" t="s">
        <v>197</v>
      </c>
      <c r="CO57" s="33" t="s">
        <v>197</v>
      </c>
      <c r="CP57" s="33" t="s">
        <v>197</v>
      </c>
      <c r="CQ57" s="33" t="s">
        <v>197</v>
      </c>
      <c r="CR57" s="33" t="s">
        <v>197</v>
      </c>
      <c r="CS57" s="33" t="s">
        <v>197</v>
      </c>
      <c r="CT57" s="33" t="s">
        <v>197</v>
      </c>
      <c r="CU57" s="33" t="s">
        <v>197</v>
      </c>
      <c r="CV57" s="33" t="s">
        <v>197</v>
      </c>
      <c r="CW57" s="33" t="s">
        <v>197</v>
      </c>
      <c r="CX57" s="33" t="s">
        <v>197</v>
      </c>
      <c r="CY57" s="33" t="s">
        <v>197</v>
      </c>
      <c r="CZ57" s="33" t="s">
        <v>197</v>
      </c>
      <c r="DA57" s="33" t="s">
        <v>197</v>
      </c>
      <c r="DB57" s="33" t="s">
        <v>197</v>
      </c>
      <c r="DC57" s="33" t="s">
        <v>197</v>
      </c>
      <c r="DD57" s="33" t="s">
        <v>197</v>
      </c>
      <c r="DE57" s="33" t="s">
        <v>197</v>
      </c>
      <c r="DF57" s="33" t="s">
        <v>197</v>
      </c>
      <c r="DG57" s="33" t="s">
        <v>197</v>
      </c>
      <c r="DH57" s="33" t="s">
        <v>197</v>
      </c>
    </row>
    <row r="58" spans="1:112" ht="18.75" hidden="1">
      <c r="A58" s="23" t="s">
        <v>179</v>
      </c>
      <c r="B58" s="31" t="s">
        <v>214</v>
      </c>
      <c r="C58" s="40" t="s">
        <v>204</v>
      </c>
      <c r="D58" s="33"/>
      <c r="E58" s="33" t="s">
        <v>197</v>
      </c>
      <c r="F58" s="33" t="s">
        <v>197</v>
      </c>
      <c r="G58" s="33"/>
      <c r="H58" s="33"/>
      <c r="I58" s="33"/>
      <c r="J58" s="33"/>
      <c r="K58" s="33"/>
      <c r="L58" s="33"/>
      <c r="M58" s="33" t="s">
        <v>197</v>
      </c>
      <c r="N58" s="33" t="s">
        <v>197</v>
      </c>
      <c r="O58" s="33"/>
      <c r="P58" s="33"/>
      <c r="Q58" s="33"/>
      <c r="R58" s="33"/>
      <c r="S58" s="33"/>
      <c r="T58" s="33"/>
      <c r="U58" s="33" t="s">
        <v>197</v>
      </c>
      <c r="V58" s="33" t="s">
        <v>197</v>
      </c>
      <c r="W58" s="33"/>
      <c r="X58" s="33"/>
      <c r="Y58" s="33"/>
      <c r="Z58" s="33"/>
      <c r="AA58" s="33"/>
      <c r="AB58" s="33"/>
      <c r="AC58" s="33" t="s">
        <v>197</v>
      </c>
      <c r="AD58" s="33" t="s">
        <v>197</v>
      </c>
      <c r="AE58" s="33"/>
      <c r="AF58" s="33"/>
      <c r="AG58" s="33"/>
      <c r="AH58" s="33"/>
      <c r="AI58" s="33"/>
      <c r="AJ58" s="33"/>
      <c r="AK58" s="33"/>
      <c r="AL58" s="33"/>
      <c r="AM58" s="33" t="s">
        <v>197</v>
      </c>
      <c r="AN58" s="33" t="s">
        <v>197</v>
      </c>
      <c r="AO58" s="33" t="s">
        <v>197</v>
      </c>
      <c r="AP58" s="33" t="s">
        <v>197</v>
      </c>
      <c r="AQ58" s="33" t="s">
        <v>197</v>
      </c>
      <c r="AR58" s="33" t="s">
        <v>197</v>
      </c>
      <c r="AS58" s="33" t="s">
        <v>197</v>
      </c>
      <c r="AT58" s="33" t="s">
        <v>197</v>
      </c>
      <c r="AU58" s="33" t="s">
        <v>197</v>
      </c>
      <c r="AV58" s="33" t="s">
        <v>197</v>
      </c>
      <c r="AW58" s="33"/>
      <c r="AX58" s="33"/>
      <c r="AY58" s="33"/>
      <c r="AZ58" s="33"/>
      <c r="BA58" s="33"/>
      <c r="BB58" s="33"/>
      <c r="BC58" s="33"/>
      <c r="BD58" s="33"/>
      <c r="BE58" s="33" t="s">
        <v>197</v>
      </c>
      <c r="BF58" s="33" t="s">
        <v>197</v>
      </c>
      <c r="BG58" s="33"/>
      <c r="BH58" s="33"/>
      <c r="BI58" s="33"/>
      <c r="BJ58" s="33"/>
      <c r="BK58" s="33"/>
      <c r="BL58" s="33"/>
      <c r="BM58" s="33"/>
      <c r="BN58" s="33"/>
      <c r="BO58" s="33"/>
      <c r="BP58" s="33"/>
      <c r="BQ58" s="33" t="s">
        <v>197</v>
      </c>
      <c r="BR58" s="33" t="s">
        <v>197</v>
      </c>
      <c r="BS58" s="33"/>
      <c r="BT58" s="33"/>
      <c r="BU58" s="33"/>
      <c r="BV58" s="33"/>
      <c r="BW58" s="33"/>
      <c r="BX58" s="33"/>
      <c r="BY58" s="33"/>
      <c r="BZ58" s="33"/>
      <c r="CA58" s="33"/>
      <c r="CB58" s="33"/>
      <c r="CC58" s="33" t="s">
        <v>197</v>
      </c>
      <c r="CD58" s="33" t="s">
        <v>197</v>
      </c>
      <c r="CE58" s="33"/>
      <c r="CF58" s="33"/>
      <c r="CG58" s="33"/>
      <c r="CH58" s="33"/>
      <c r="CI58" s="33"/>
      <c r="CJ58" s="33"/>
      <c r="CK58" s="33" t="s">
        <v>197</v>
      </c>
      <c r="CL58" s="33" t="s">
        <v>197</v>
      </c>
      <c r="CM58" s="33" t="s">
        <v>197</v>
      </c>
      <c r="CN58" s="33" t="s">
        <v>197</v>
      </c>
      <c r="CO58" s="33" t="s">
        <v>197</v>
      </c>
      <c r="CP58" s="33" t="s">
        <v>197</v>
      </c>
      <c r="CQ58" s="33" t="s">
        <v>197</v>
      </c>
      <c r="CR58" s="33" t="s">
        <v>197</v>
      </c>
      <c r="CS58" s="33" t="s">
        <v>197</v>
      </c>
      <c r="CT58" s="33" t="s">
        <v>197</v>
      </c>
      <c r="CU58" s="33" t="s">
        <v>197</v>
      </c>
      <c r="CV58" s="33" t="s">
        <v>197</v>
      </c>
      <c r="CW58" s="33" t="s">
        <v>197</v>
      </c>
      <c r="CX58" s="33" t="s">
        <v>197</v>
      </c>
      <c r="CY58" s="33" t="s">
        <v>197</v>
      </c>
      <c r="CZ58" s="33" t="s">
        <v>197</v>
      </c>
      <c r="DA58" s="33" t="s">
        <v>197</v>
      </c>
      <c r="DB58" s="33" t="s">
        <v>197</v>
      </c>
      <c r="DC58" s="33" t="s">
        <v>197</v>
      </c>
      <c r="DD58" s="33" t="s">
        <v>197</v>
      </c>
      <c r="DE58" s="33" t="s">
        <v>197</v>
      </c>
      <c r="DF58" s="33" t="s">
        <v>197</v>
      </c>
      <c r="DG58" s="33" t="s">
        <v>197</v>
      </c>
      <c r="DH58" s="33" t="s">
        <v>197</v>
      </c>
    </row>
    <row r="59" spans="1:112" ht="18.75" hidden="1">
      <c r="A59" s="23" t="s">
        <v>179</v>
      </c>
      <c r="B59" s="31" t="s">
        <v>205</v>
      </c>
      <c r="C59" s="32" t="s">
        <v>205</v>
      </c>
      <c r="D59" s="33"/>
      <c r="E59" s="33" t="s">
        <v>197</v>
      </c>
      <c r="F59" s="33" t="s">
        <v>197</v>
      </c>
      <c r="G59" s="33"/>
      <c r="H59" s="33"/>
      <c r="I59" s="33"/>
      <c r="J59" s="33"/>
      <c r="K59" s="33"/>
      <c r="L59" s="33"/>
      <c r="M59" s="33" t="s">
        <v>197</v>
      </c>
      <c r="N59" s="33" t="s">
        <v>197</v>
      </c>
      <c r="O59" s="33"/>
      <c r="P59" s="33"/>
      <c r="Q59" s="33"/>
      <c r="R59" s="33"/>
      <c r="S59" s="33"/>
      <c r="T59" s="33"/>
      <c r="U59" s="33" t="s">
        <v>197</v>
      </c>
      <c r="V59" s="33" t="s">
        <v>197</v>
      </c>
      <c r="W59" s="33"/>
      <c r="X59" s="33"/>
      <c r="Y59" s="33"/>
      <c r="Z59" s="33"/>
      <c r="AA59" s="33"/>
      <c r="AB59" s="33"/>
      <c r="AC59" s="33" t="s">
        <v>197</v>
      </c>
      <c r="AD59" s="33" t="s">
        <v>197</v>
      </c>
      <c r="AE59" s="33"/>
      <c r="AF59" s="33"/>
      <c r="AG59" s="33"/>
      <c r="AH59" s="33"/>
      <c r="AI59" s="33"/>
      <c r="AJ59" s="33"/>
      <c r="AK59" s="33"/>
      <c r="AL59" s="33"/>
      <c r="AM59" s="33" t="s">
        <v>197</v>
      </c>
      <c r="AN59" s="33" t="s">
        <v>197</v>
      </c>
      <c r="AO59" s="33" t="s">
        <v>197</v>
      </c>
      <c r="AP59" s="33" t="s">
        <v>197</v>
      </c>
      <c r="AQ59" s="33" t="s">
        <v>197</v>
      </c>
      <c r="AR59" s="33" t="s">
        <v>197</v>
      </c>
      <c r="AS59" s="33" t="s">
        <v>197</v>
      </c>
      <c r="AT59" s="33" t="s">
        <v>197</v>
      </c>
      <c r="AU59" s="33" t="s">
        <v>197</v>
      </c>
      <c r="AV59" s="33" t="s">
        <v>197</v>
      </c>
      <c r="AW59" s="33"/>
      <c r="AX59" s="33"/>
      <c r="AY59" s="33"/>
      <c r="AZ59" s="33"/>
      <c r="BA59" s="33"/>
      <c r="BB59" s="33"/>
      <c r="BC59" s="33"/>
      <c r="BD59" s="33"/>
      <c r="BE59" s="33" t="s">
        <v>197</v>
      </c>
      <c r="BF59" s="33" t="s">
        <v>197</v>
      </c>
      <c r="BG59" s="33"/>
      <c r="BH59" s="33"/>
      <c r="BI59" s="33"/>
      <c r="BJ59" s="33"/>
      <c r="BK59" s="33"/>
      <c r="BL59" s="33"/>
      <c r="BM59" s="33"/>
      <c r="BN59" s="33"/>
      <c r="BO59" s="33"/>
      <c r="BP59" s="33"/>
      <c r="BQ59" s="33" t="s">
        <v>197</v>
      </c>
      <c r="BR59" s="33" t="s">
        <v>197</v>
      </c>
      <c r="BS59" s="33"/>
      <c r="BT59" s="33"/>
      <c r="BU59" s="33"/>
      <c r="BV59" s="33"/>
      <c r="BW59" s="33"/>
      <c r="BX59" s="33"/>
      <c r="BY59" s="33"/>
      <c r="BZ59" s="33"/>
      <c r="CA59" s="33"/>
      <c r="CB59" s="33"/>
      <c r="CC59" s="33" t="s">
        <v>197</v>
      </c>
      <c r="CD59" s="33" t="s">
        <v>197</v>
      </c>
      <c r="CE59" s="33"/>
      <c r="CF59" s="33"/>
      <c r="CG59" s="33"/>
      <c r="CH59" s="33"/>
      <c r="CI59" s="33"/>
      <c r="CJ59" s="33"/>
      <c r="CK59" s="33" t="s">
        <v>197</v>
      </c>
      <c r="CL59" s="33" t="s">
        <v>197</v>
      </c>
      <c r="CM59" s="33" t="s">
        <v>197</v>
      </c>
      <c r="CN59" s="33" t="s">
        <v>197</v>
      </c>
      <c r="CO59" s="33" t="s">
        <v>197</v>
      </c>
      <c r="CP59" s="33" t="s">
        <v>197</v>
      </c>
      <c r="CQ59" s="33" t="s">
        <v>197</v>
      </c>
      <c r="CR59" s="33" t="s">
        <v>197</v>
      </c>
      <c r="CS59" s="33" t="s">
        <v>197</v>
      </c>
      <c r="CT59" s="33" t="s">
        <v>197</v>
      </c>
      <c r="CU59" s="33" t="s">
        <v>197</v>
      </c>
      <c r="CV59" s="33" t="s">
        <v>197</v>
      </c>
      <c r="CW59" s="33" t="s">
        <v>197</v>
      </c>
      <c r="CX59" s="33" t="s">
        <v>197</v>
      </c>
      <c r="CY59" s="33" t="s">
        <v>197</v>
      </c>
      <c r="CZ59" s="33" t="s">
        <v>197</v>
      </c>
      <c r="DA59" s="33" t="s">
        <v>197</v>
      </c>
      <c r="DB59" s="33" t="s">
        <v>197</v>
      </c>
      <c r="DC59" s="33" t="s">
        <v>197</v>
      </c>
      <c r="DD59" s="33" t="s">
        <v>197</v>
      </c>
      <c r="DE59" s="33" t="s">
        <v>197</v>
      </c>
      <c r="DF59" s="33" t="s">
        <v>197</v>
      </c>
      <c r="DG59" s="33" t="s">
        <v>197</v>
      </c>
      <c r="DH59" s="33" t="s">
        <v>197</v>
      </c>
    </row>
    <row r="60" spans="1:112" ht="37.5">
      <c r="A60" s="19"/>
      <c r="B60" s="31" t="s">
        <v>219</v>
      </c>
      <c r="C60" s="32" t="s">
        <v>215</v>
      </c>
      <c r="D60" s="33" t="s">
        <v>178</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t="s">
        <v>197</v>
      </c>
      <c r="CL60" s="33" t="s">
        <v>197</v>
      </c>
      <c r="CM60" s="33">
        <v>0</v>
      </c>
      <c r="CN60" s="33">
        <v>0</v>
      </c>
      <c r="CO60" s="33">
        <v>0</v>
      </c>
      <c r="CP60" s="33">
        <v>0</v>
      </c>
      <c r="CQ60" s="33" t="s">
        <v>197</v>
      </c>
      <c r="CR60" s="33" t="s">
        <v>197</v>
      </c>
      <c r="CS60" s="33">
        <v>0</v>
      </c>
      <c r="CT60" s="33">
        <v>0</v>
      </c>
      <c r="CU60" s="33">
        <v>0</v>
      </c>
      <c r="CV60" s="33">
        <v>0</v>
      </c>
      <c r="CW60" s="33">
        <v>0</v>
      </c>
      <c r="CX60" s="33">
        <v>0</v>
      </c>
      <c r="CY60" s="33">
        <v>0</v>
      </c>
      <c r="CZ60" s="33">
        <v>0</v>
      </c>
      <c r="DA60" s="33">
        <v>0</v>
      </c>
      <c r="DB60" s="33">
        <v>0</v>
      </c>
      <c r="DC60" s="33">
        <v>0</v>
      </c>
      <c r="DD60" s="33">
        <v>0</v>
      </c>
      <c r="DE60" s="33">
        <v>0</v>
      </c>
      <c r="DF60" s="33">
        <v>0</v>
      </c>
      <c r="DG60" s="33">
        <v>0</v>
      </c>
      <c r="DH60" s="33">
        <v>0</v>
      </c>
    </row>
    <row r="61" spans="1:112" ht="131.25">
      <c r="A61" s="19"/>
      <c r="B61" s="31" t="s">
        <v>219</v>
      </c>
      <c r="C61" s="32" t="s">
        <v>216</v>
      </c>
      <c r="D61" s="33" t="s">
        <v>178</v>
      </c>
      <c r="E61" s="33">
        <v>0</v>
      </c>
      <c r="F61" s="33">
        <v>0</v>
      </c>
      <c r="G61" s="33">
        <v>0</v>
      </c>
      <c r="H61" s="33">
        <v>0</v>
      </c>
      <c r="I61" s="33">
        <v>0</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c r="AA61" s="33">
        <v>0</v>
      </c>
      <c r="AB61" s="33">
        <v>0</v>
      </c>
      <c r="AC61" s="33">
        <v>0</v>
      </c>
      <c r="AD61" s="33">
        <v>0</v>
      </c>
      <c r="AE61" s="33">
        <v>0</v>
      </c>
      <c r="AF61" s="33">
        <v>0</v>
      </c>
      <c r="AG61" s="33">
        <v>0</v>
      </c>
      <c r="AH61" s="33">
        <v>0</v>
      </c>
      <c r="AI61" s="33">
        <v>0</v>
      </c>
      <c r="AJ61" s="33">
        <v>0</v>
      </c>
      <c r="AK61" s="33">
        <v>0</v>
      </c>
      <c r="AL61" s="33">
        <v>0</v>
      </c>
      <c r="AM61" s="33">
        <v>0</v>
      </c>
      <c r="AN61" s="33">
        <v>0</v>
      </c>
      <c r="AO61" s="33">
        <v>0</v>
      </c>
      <c r="AP61" s="33">
        <v>0</v>
      </c>
      <c r="AQ61" s="33">
        <v>0</v>
      </c>
      <c r="AR61" s="33">
        <v>0</v>
      </c>
      <c r="AS61" s="33">
        <v>0</v>
      </c>
      <c r="AT61" s="33">
        <v>0</v>
      </c>
      <c r="AU61" s="33">
        <v>0</v>
      </c>
      <c r="AV61" s="33">
        <v>0</v>
      </c>
      <c r="AW61" s="33">
        <v>0</v>
      </c>
      <c r="AX61" s="33">
        <v>0</v>
      </c>
      <c r="AY61" s="33">
        <v>0</v>
      </c>
      <c r="AZ61" s="33">
        <v>0</v>
      </c>
      <c r="BA61" s="33">
        <v>0</v>
      </c>
      <c r="BB61" s="33">
        <v>0</v>
      </c>
      <c r="BC61" s="33">
        <v>0</v>
      </c>
      <c r="BD61" s="33">
        <v>0</v>
      </c>
      <c r="BE61" s="33">
        <v>0</v>
      </c>
      <c r="BF61" s="33">
        <v>0</v>
      </c>
      <c r="BG61" s="33">
        <v>0</v>
      </c>
      <c r="BH61" s="33">
        <v>0</v>
      </c>
      <c r="BI61" s="33">
        <v>0</v>
      </c>
      <c r="BJ61" s="33">
        <v>0</v>
      </c>
      <c r="BK61" s="33">
        <v>0</v>
      </c>
      <c r="BL61" s="33">
        <v>0</v>
      </c>
      <c r="BM61" s="33">
        <v>0</v>
      </c>
      <c r="BN61" s="33">
        <v>0</v>
      </c>
      <c r="BO61" s="33">
        <v>0</v>
      </c>
      <c r="BP61" s="33">
        <v>0</v>
      </c>
      <c r="BQ61" s="33">
        <v>0</v>
      </c>
      <c r="BR61" s="33">
        <v>0</v>
      </c>
      <c r="BS61" s="33">
        <v>0</v>
      </c>
      <c r="BT61" s="33">
        <v>0</v>
      </c>
      <c r="BU61" s="33">
        <v>0</v>
      </c>
      <c r="BV61" s="33">
        <v>0</v>
      </c>
      <c r="BW61" s="33">
        <v>0</v>
      </c>
      <c r="BX61" s="33">
        <v>0</v>
      </c>
      <c r="BY61" s="33">
        <v>0</v>
      </c>
      <c r="BZ61" s="33">
        <v>0</v>
      </c>
      <c r="CA61" s="33">
        <v>0</v>
      </c>
      <c r="CB61" s="33">
        <v>0</v>
      </c>
      <c r="CC61" s="33">
        <v>0</v>
      </c>
      <c r="CD61" s="33">
        <v>0</v>
      </c>
      <c r="CE61" s="33">
        <v>0</v>
      </c>
      <c r="CF61" s="33">
        <v>0</v>
      </c>
      <c r="CG61" s="33">
        <v>0</v>
      </c>
      <c r="CH61" s="33">
        <v>0</v>
      </c>
      <c r="CI61" s="33">
        <v>0</v>
      </c>
      <c r="CJ61" s="33">
        <v>0</v>
      </c>
      <c r="CK61" s="33" t="s">
        <v>197</v>
      </c>
      <c r="CL61" s="33" t="s">
        <v>197</v>
      </c>
      <c r="CM61" s="33">
        <v>0</v>
      </c>
      <c r="CN61" s="33">
        <v>0</v>
      </c>
      <c r="CO61" s="33">
        <v>0</v>
      </c>
      <c r="CP61" s="33">
        <v>0</v>
      </c>
      <c r="CQ61" s="33" t="s">
        <v>197</v>
      </c>
      <c r="CR61" s="33" t="s">
        <v>197</v>
      </c>
      <c r="CS61" s="33">
        <v>0</v>
      </c>
      <c r="CT61" s="33">
        <v>0</v>
      </c>
      <c r="CU61" s="33">
        <v>0</v>
      </c>
      <c r="CV61" s="33">
        <v>0</v>
      </c>
      <c r="CW61" s="33">
        <v>0</v>
      </c>
      <c r="CX61" s="33">
        <v>0</v>
      </c>
      <c r="CY61" s="33">
        <v>0</v>
      </c>
      <c r="CZ61" s="33">
        <v>0</v>
      </c>
      <c r="DA61" s="33">
        <v>0</v>
      </c>
      <c r="DB61" s="33">
        <v>0</v>
      </c>
      <c r="DC61" s="33">
        <v>0</v>
      </c>
      <c r="DD61" s="33">
        <v>0</v>
      </c>
      <c r="DE61" s="33">
        <v>0</v>
      </c>
      <c r="DF61" s="33">
        <v>0</v>
      </c>
      <c r="DG61" s="33">
        <v>0</v>
      </c>
      <c r="DH61" s="33">
        <v>0</v>
      </c>
    </row>
    <row r="62" spans="1:112" ht="18.75" hidden="1">
      <c r="A62" s="23" t="s">
        <v>179</v>
      </c>
      <c r="B62" s="31" t="s">
        <v>219</v>
      </c>
      <c r="C62" s="40" t="s">
        <v>204</v>
      </c>
      <c r="D62" s="33"/>
      <c r="E62" s="33" t="s">
        <v>197</v>
      </c>
      <c r="F62" s="33" t="s">
        <v>197</v>
      </c>
      <c r="G62" s="33"/>
      <c r="H62" s="33"/>
      <c r="I62" s="33"/>
      <c r="J62" s="33"/>
      <c r="K62" s="33"/>
      <c r="L62" s="33"/>
      <c r="M62" s="33" t="s">
        <v>197</v>
      </c>
      <c r="N62" s="33" t="s">
        <v>197</v>
      </c>
      <c r="O62" s="33"/>
      <c r="P62" s="33"/>
      <c r="Q62" s="33"/>
      <c r="R62" s="33"/>
      <c r="S62" s="33"/>
      <c r="T62" s="33"/>
      <c r="U62" s="33" t="s">
        <v>197</v>
      </c>
      <c r="V62" s="33" t="s">
        <v>197</v>
      </c>
      <c r="W62" s="33"/>
      <c r="X62" s="33"/>
      <c r="Y62" s="33"/>
      <c r="Z62" s="33"/>
      <c r="AA62" s="33"/>
      <c r="AB62" s="33"/>
      <c r="AC62" s="33" t="s">
        <v>197</v>
      </c>
      <c r="AD62" s="33" t="s">
        <v>197</v>
      </c>
      <c r="AE62" s="33"/>
      <c r="AF62" s="33"/>
      <c r="AG62" s="33"/>
      <c r="AH62" s="33"/>
      <c r="AI62" s="33"/>
      <c r="AJ62" s="33"/>
      <c r="AK62" s="33"/>
      <c r="AL62" s="33"/>
      <c r="AM62" s="33" t="s">
        <v>197</v>
      </c>
      <c r="AN62" s="33" t="s">
        <v>197</v>
      </c>
      <c r="AO62" s="33" t="s">
        <v>197</v>
      </c>
      <c r="AP62" s="33" t="s">
        <v>197</v>
      </c>
      <c r="AQ62" s="33" t="s">
        <v>197</v>
      </c>
      <c r="AR62" s="33" t="s">
        <v>197</v>
      </c>
      <c r="AS62" s="33" t="s">
        <v>197</v>
      </c>
      <c r="AT62" s="33" t="s">
        <v>197</v>
      </c>
      <c r="AU62" s="33" t="s">
        <v>197</v>
      </c>
      <c r="AV62" s="33" t="s">
        <v>197</v>
      </c>
      <c r="AW62" s="33"/>
      <c r="AX62" s="33"/>
      <c r="AY62" s="33"/>
      <c r="AZ62" s="33"/>
      <c r="BA62" s="33"/>
      <c r="BB62" s="33"/>
      <c r="BC62" s="33"/>
      <c r="BD62" s="33"/>
      <c r="BE62" s="33" t="s">
        <v>197</v>
      </c>
      <c r="BF62" s="33" t="s">
        <v>197</v>
      </c>
      <c r="BG62" s="33"/>
      <c r="BH62" s="33"/>
      <c r="BI62" s="33"/>
      <c r="BJ62" s="33"/>
      <c r="BK62" s="33"/>
      <c r="BL62" s="33"/>
      <c r="BM62" s="33"/>
      <c r="BN62" s="33"/>
      <c r="BO62" s="33"/>
      <c r="BP62" s="33"/>
      <c r="BQ62" s="33" t="s">
        <v>197</v>
      </c>
      <c r="BR62" s="33" t="s">
        <v>197</v>
      </c>
      <c r="BS62" s="33"/>
      <c r="BT62" s="33"/>
      <c r="BU62" s="33"/>
      <c r="BV62" s="33"/>
      <c r="BW62" s="33"/>
      <c r="BX62" s="33"/>
      <c r="BY62" s="33"/>
      <c r="BZ62" s="33"/>
      <c r="CA62" s="33"/>
      <c r="CB62" s="33"/>
      <c r="CC62" s="33" t="s">
        <v>197</v>
      </c>
      <c r="CD62" s="33" t="s">
        <v>197</v>
      </c>
      <c r="CE62" s="33"/>
      <c r="CF62" s="33"/>
      <c r="CG62" s="33"/>
      <c r="CH62" s="33"/>
      <c r="CI62" s="33"/>
      <c r="CJ62" s="33"/>
      <c r="CK62" s="33" t="s">
        <v>197</v>
      </c>
      <c r="CL62" s="33" t="s">
        <v>197</v>
      </c>
      <c r="CM62" s="33" t="s">
        <v>197</v>
      </c>
      <c r="CN62" s="33" t="s">
        <v>197</v>
      </c>
      <c r="CO62" s="33" t="s">
        <v>197</v>
      </c>
      <c r="CP62" s="33" t="s">
        <v>197</v>
      </c>
      <c r="CQ62" s="33" t="s">
        <v>197</v>
      </c>
      <c r="CR62" s="33" t="s">
        <v>197</v>
      </c>
      <c r="CS62" s="33" t="s">
        <v>197</v>
      </c>
      <c r="CT62" s="33" t="s">
        <v>197</v>
      </c>
      <c r="CU62" s="33" t="s">
        <v>197</v>
      </c>
      <c r="CV62" s="33" t="s">
        <v>197</v>
      </c>
      <c r="CW62" s="33" t="s">
        <v>197</v>
      </c>
      <c r="CX62" s="33" t="s">
        <v>197</v>
      </c>
      <c r="CY62" s="33" t="s">
        <v>197</v>
      </c>
      <c r="CZ62" s="33" t="s">
        <v>197</v>
      </c>
      <c r="DA62" s="33" t="s">
        <v>197</v>
      </c>
      <c r="DB62" s="33" t="s">
        <v>197</v>
      </c>
      <c r="DC62" s="33" t="s">
        <v>197</v>
      </c>
      <c r="DD62" s="33" t="s">
        <v>197</v>
      </c>
      <c r="DE62" s="33" t="s">
        <v>197</v>
      </c>
      <c r="DF62" s="33" t="s">
        <v>197</v>
      </c>
      <c r="DG62" s="33" t="s">
        <v>197</v>
      </c>
      <c r="DH62" s="33" t="s">
        <v>197</v>
      </c>
    </row>
    <row r="63" spans="1:112" ht="18.75" hidden="1">
      <c r="A63" s="23" t="s">
        <v>179</v>
      </c>
      <c r="B63" s="31" t="s">
        <v>219</v>
      </c>
      <c r="C63" s="40" t="s">
        <v>204</v>
      </c>
      <c r="D63" s="33"/>
      <c r="E63" s="33" t="s">
        <v>197</v>
      </c>
      <c r="F63" s="33" t="s">
        <v>197</v>
      </c>
      <c r="G63" s="33"/>
      <c r="H63" s="33"/>
      <c r="I63" s="33"/>
      <c r="J63" s="33"/>
      <c r="K63" s="33"/>
      <c r="L63" s="33"/>
      <c r="M63" s="33" t="s">
        <v>197</v>
      </c>
      <c r="N63" s="33" t="s">
        <v>197</v>
      </c>
      <c r="O63" s="33"/>
      <c r="P63" s="33"/>
      <c r="Q63" s="33"/>
      <c r="R63" s="33"/>
      <c r="S63" s="33"/>
      <c r="T63" s="33"/>
      <c r="U63" s="33" t="s">
        <v>197</v>
      </c>
      <c r="V63" s="33" t="s">
        <v>197</v>
      </c>
      <c r="W63" s="33"/>
      <c r="X63" s="33"/>
      <c r="Y63" s="33"/>
      <c r="Z63" s="33"/>
      <c r="AA63" s="33"/>
      <c r="AB63" s="33"/>
      <c r="AC63" s="33" t="s">
        <v>197</v>
      </c>
      <c r="AD63" s="33" t="s">
        <v>197</v>
      </c>
      <c r="AE63" s="33"/>
      <c r="AF63" s="33"/>
      <c r="AG63" s="33"/>
      <c r="AH63" s="33"/>
      <c r="AI63" s="33"/>
      <c r="AJ63" s="33"/>
      <c r="AK63" s="33"/>
      <c r="AL63" s="33"/>
      <c r="AM63" s="33" t="s">
        <v>197</v>
      </c>
      <c r="AN63" s="33" t="s">
        <v>197</v>
      </c>
      <c r="AO63" s="33" t="s">
        <v>197</v>
      </c>
      <c r="AP63" s="33" t="s">
        <v>197</v>
      </c>
      <c r="AQ63" s="33" t="s">
        <v>197</v>
      </c>
      <c r="AR63" s="33" t="s">
        <v>197</v>
      </c>
      <c r="AS63" s="33" t="s">
        <v>197</v>
      </c>
      <c r="AT63" s="33" t="s">
        <v>197</v>
      </c>
      <c r="AU63" s="33" t="s">
        <v>197</v>
      </c>
      <c r="AV63" s="33" t="s">
        <v>197</v>
      </c>
      <c r="AW63" s="33"/>
      <c r="AX63" s="33"/>
      <c r="AY63" s="33"/>
      <c r="AZ63" s="33"/>
      <c r="BA63" s="33"/>
      <c r="BB63" s="33"/>
      <c r="BC63" s="33"/>
      <c r="BD63" s="33"/>
      <c r="BE63" s="33" t="s">
        <v>197</v>
      </c>
      <c r="BF63" s="33" t="s">
        <v>197</v>
      </c>
      <c r="BG63" s="33"/>
      <c r="BH63" s="33"/>
      <c r="BI63" s="33"/>
      <c r="BJ63" s="33"/>
      <c r="BK63" s="33"/>
      <c r="BL63" s="33"/>
      <c r="BM63" s="33"/>
      <c r="BN63" s="33"/>
      <c r="BO63" s="33"/>
      <c r="BP63" s="33"/>
      <c r="BQ63" s="33" t="s">
        <v>197</v>
      </c>
      <c r="BR63" s="33" t="s">
        <v>197</v>
      </c>
      <c r="BS63" s="33"/>
      <c r="BT63" s="33"/>
      <c r="BU63" s="33"/>
      <c r="BV63" s="33"/>
      <c r="BW63" s="33"/>
      <c r="BX63" s="33"/>
      <c r="BY63" s="33"/>
      <c r="BZ63" s="33"/>
      <c r="CA63" s="33"/>
      <c r="CB63" s="33"/>
      <c r="CC63" s="33" t="s">
        <v>197</v>
      </c>
      <c r="CD63" s="33" t="s">
        <v>197</v>
      </c>
      <c r="CE63" s="33"/>
      <c r="CF63" s="33"/>
      <c r="CG63" s="33"/>
      <c r="CH63" s="33"/>
      <c r="CI63" s="33"/>
      <c r="CJ63" s="33"/>
      <c r="CK63" s="33" t="s">
        <v>197</v>
      </c>
      <c r="CL63" s="33" t="s">
        <v>197</v>
      </c>
      <c r="CM63" s="33" t="s">
        <v>197</v>
      </c>
      <c r="CN63" s="33" t="s">
        <v>197</v>
      </c>
      <c r="CO63" s="33" t="s">
        <v>197</v>
      </c>
      <c r="CP63" s="33" t="s">
        <v>197</v>
      </c>
      <c r="CQ63" s="33" t="s">
        <v>197</v>
      </c>
      <c r="CR63" s="33" t="s">
        <v>197</v>
      </c>
      <c r="CS63" s="33" t="s">
        <v>197</v>
      </c>
      <c r="CT63" s="33" t="s">
        <v>197</v>
      </c>
      <c r="CU63" s="33" t="s">
        <v>197</v>
      </c>
      <c r="CV63" s="33" t="s">
        <v>197</v>
      </c>
      <c r="CW63" s="33" t="s">
        <v>197</v>
      </c>
      <c r="CX63" s="33" t="s">
        <v>197</v>
      </c>
      <c r="CY63" s="33" t="s">
        <v>197</v>
      </c>
      <c r="CZ63" s="33" t="s">
        <v>197</v>
      </c>
      <c r="DA63" s="33" t="s">
        <v>197</v>
      </c>
      <c r="DB63" s="33" t="s">
        <v>197</v>
      </c>
      <c r="DC63" s="33" t="s">
        <v>197</v>
      </c>
      <c r="DD63" s="33" t="s">
        <v>197</v>
      </c>
      <c r="DE63" s="33" t="s">
        <v>197</v>
      </c>
      <c r="DF63" s="33" t="s">
        <v>197</v>
      </c>
      <c r="DG63" s="33" t="s">
        <v>197</v>
      </c>
      <c r="DH63" s="33" t="s">
        <v>197</v>
      </c>
    </row>
    <row r="64" spans="1:112" ht="18.75" hidden="1">
      <c r="A64" s="23" t="s">
        <v>179</v>
      </c>
      <c r="B64" s="31" t="s">
        <v>205</v>
      </c>
      <c r="C64" s="32" t="s">
        <v>205</v>
      </c>
      <c r="D64" s="33"/>
      <c r="E64" s="33" t="s">
        <v>197</v>
      </c>
      <c r="F64" s="33" t="s">
        <v>197</v>
      </c>
      <c r="G64" s="33"/>
      <c r="H64" s="33"/>
      <c r="I64" s="33"/>
      <c r="J64" s="33"/>
      <c r="K64" s="33"/>
      <c r="L64" s="33"/>
      <c r="M64" s="33" t="s">
        <v>197</v>
      </c>
      <c r="N64" s="33" t="s">
        <v>197</v>
      </c>
      <c r="O64" s="33"/>
      <c r="P64" s="33"/>
      <c r="Q64" s="33"/>
      <c r="R64" s="33"/>
      <c r="S64" s="33"/>
      <c r="T64" s="33"/>
      <c r="U64" s="33" t="s">
        <v>197</v>
      </c>
      <c r="V64" s="33" t="s">
        <v>197</v>
      </c>
      <c r="W64" s="33"/>
      <c r="X64" s="33"/>
      <c r="Y64" s="33"/>
      <c r="Z64" s="33"/>
      <c r="AA64" s="33"/>
      <c r="AB64" s="33"/>
      <c r="AC64" s="33" t="s">
        <v>197</v>
      </c>
      <c r="AD64" s="33" t="s">
        <v>197</v>
      </c>
      <c r="AE64" s="33"/>
      <c r="AF64" s="33"/>
      <c r="AG64" s="33"/>
      <c r="AH64" s="33"/>
      <c r="AI64" s="33"/>
      <c r="AJ64" s="33"/>
      <c r="AK64" s="33"/>
      <c r="AL64" s="33"/>
      <c r="AM64" s="33" t="s">
        <v>197</v>
      </c>
      <c r="AN64" s="33" t="s">
        <v>197</v>
      </c>
      <c r="AO64" s="33" t="s">
        <v>197</v>
      </c>
      <c r="AP64" s="33" t="s">
        <v>197</v>
      </c>
      <c r="AQ64" s="33" t="s">
        <v>197</v>
      </c>
      <c r="AR64" s="33" t="s">
        <v>197</v>
      </c>
      <c r="AS64" s="33" t="s">
        <v>197</v>
      </c>
      <c r="AT64" s="33" t="s">
        <v>197</v>
      </c>
      <c r="AU64" s="33" t="s">
        <v>197</v>
      </c>
      <c r="AV64" s="33" t="s">
        <v>197</v>
      </c>
      <c r="AW64" s="33"/>
      <c r="AX64" s="33"/>
      <c r="AY64" s="33"/>
      <c r="AZ64" s="33"/>
      <c r="BA64" s="33"/>
      <c r="BB64" s="33"/>
      <c r="BC64" s="33"/>
      <c r="BD64" s="33"/>
      <c r="BE64" s="33" t="s">
        <v>197</v>
      </c>
      <c r="BF64" s="33" t="s">
        <v>197</v>
      </c>
      <c r="BG64" s="33"/>
      <c r="BH64" s="33"/>
      <c r="BI64" s="33"/>
      <c r="BJ64" s="33"/>
      <c r="BK64" s="33"/>
      <c r="BL64" s="33"/>
      <c r="BM64" s="33"/>
      <c r="BN64" s="33"/>
      <c r="BO64" s="33"/>
      <c r="BP64" s="33"/>
      <c r="BQ64" s="33" t="s">
        <v>197</v>
      </c>
      <c r="BR64" s="33" t="s">
        <v>197</v>
      </c>
      <c r="BS64" s="33"/>
      <c r="BT64" s="33"/>
      <c r="BU64" s="33"/>
      <c r="BV64" s="33"/>
      <c r="BW64" s="33"/>
      <c r="BX64" s="33"/>
      <c r="BY64" s="33"/>
      <c r="BZ64" s="33"/>
      <c r="CA64" s="33"/>
      <c r="CB64" s="33"/>
      <c r="CC64" s="33" t="s">
        <v>197</v>
      </c>
      <c r="CD64" s="33" t="s">
        <v>197</v>
      </c>
      <c r="CE64" s="33"/>
      <c r="CF64" s="33"/>
      <c r="CG64" s="33"/>
      <c r="CH64" s="33"/>
      <c r="CI64" s="33"/>
      <c r="CJ64" s="33"/>
      <c r="CK64" s="33" t="s">
        <v>197</v>
      </c>
      <c r="CL64" s="33" t="s">
        <v>197</v>
      </c>
      <c r="CM64" s="33" t="s">
        <v>197</v>
      </c>
      <c r="CN64" s="33" t="s">
        <v>197</v>
      </c>
      <c r="CO64" s="33" t="s">
        <v>197</v>
      </c>
      <c r="CP64" s="33" t="s">
        <v>197</v>
      </c>
      <c r="CQ64" s="33" t="s">
        <v>197</v>
      </c>
      <c r="CR64" s="33" t="s">
        <v>197</v>
      </c>
      <c r="CS64" s="33" t="s">
        <v>197</v>
      </c>
      <c r="CT64" s="33" t="s">
        <v>197</v>
      </c>
      <c r="CU64" s="33" t="s">
        <v>197</v>
      </c>
      <c r="CV64" s="33" t="s">
        <v>197</v>
      </c>
      <c r="CW64" s="33" t="s">
        <v>197</v>
      </c>
      <c r="CX64" s="33" t="s">
        <v>197</v>
      </c>
      <c r="CY64" s="33" t="s">
        <v>197</v>
      </c>
      <c r="CZ64" s="33" t="s">
        <v>197</v>
      </c>
      <c r="DA64" s="33" t="s">
        <v>197</v>
      </c>
      <c r="DB64" s="33" t="s">
        <v>197</v>
      </c>
      <c r="DC64" s="33" t="s">
        <v>197</v>
      </c>
      <c r="DD64" s="33" t="s">
        <v>197</v>
      </c>
      <c r="DE64" s="33" t="s">
        <v>197</v>
      </c>
      <c r="DF64" s="33" t="s">
        <v>197</v>
      </c>
      <c r="DG64" s="33" t="s">
        <v>197</v>
      </c>
      <c r="DH64" s="33" t="s">
        <v>197</v>
      </c>
    </row>
    <row r="65" spans="1:112" ht="112.5">
      <c r="A65" s="19"/>
      <c r="B65" s="31" t="s">
        <v>219</v>
      </c>
      <c r="C65" s="32" t="s">
        <v>217</v>
      </c>
      <c r="D65" s="33" t="s">
        <v>178</v>
      </c>
      <c r="E65" s="33">
        <v>0</v>
      </c>
      <c r="F65" s="33">
        <v>0</v>
      </c>
      <c r="G65" s="33">
        <v>0</v>
      </c>
      <c r="H65" s="33">
        <v>0</v>
      </c>
      <c r="I65" s="33">
        <v>0</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0</v>
      </c>
      <c r="BK65" s="33">
        <v>0</v>
      </c>
      <c r="BL65" s="33">
        <v>0</v>
      </c>
      <c r="BM65" s="33">
        <v>0</v>
      </c>
      <c r="BN65" s="33">
        <v>0</v>
      </c>
      <c r="BO65" s="33">
        <v>0</v>
      </c>
      <c r="BP65" s="33">
        <v>0</v>
      </c>
      <c r="BQ65" s="33">
        <v>0</v>
      </c>
      <c r="BR65" s="33">
        <v>0</v>
      </c>
      <c r="BS65" s="33">
        <v>0</v>
      </c>
      <c r="BT65" s="33">
        <v>0</v>
      </c>
      <c r="BU65" s="33">
        <v>0</v>
      </c>
      <c r="BV65" s="33">
        <v>0</v>
      </c>
      <c r="BW65" s="33">
        <v>0</v>
      </c>
      <c r="BX65" s="33">
        <v>0</v>
      </c>
      <c r="BY65" s="33">
        <v>0</v>
      </c>
      <c r="BZ65" s="33">
        <v>0</v>
      </c>
      <c r="CA65" s="33">
        <v>0</v>
      </c>
      <c r="CB65" s="33">
        <v>0</v>
      </c>
      <c r="CC65" s="33">
        <v>0</v>
      </c>
      <c r="CD65" s="33">
        <v>0</v>
      </c>
      <c r="CE65" s="33">
        <v>0</v>
      </c>
      <c r="CF65" s="33">
        <v>0</v>
      </c>
      <c r="CG65" s="33">
        <v>0</v>
      </c>
      <c r="CH65" s="33">
        <v>0</v>
      </c>
      <c r="CI65" s="33">
        <v>0</v>
      </c>
      <c r="CJ65" s="33">
        <v>0</v>
      </c>
      <c r="CK65" s="33" t="s">
        <v>197</v>
      </c>
      <c r="CL65" s="33" t="s">
        <v>197</v>
      </c>
      <c r="CM65" s="33">
        <v>0</v>
      </c>
      <c r="CN65" s="33">
        <v>0</v>
      </c>
      <c r="CO65" s="33">
        <v>0</v>
      </c>
      <c r="CP65" s="33">
        <v>0</v>
      </c>
      <c r="CQ65" s="33" t="s">
        <v>197</v>
      </c>
      <c r="CR65" s="33" t="s">
        <v>197</v>
      </c>
      <c r="CS65" s="33">
        <v>0</v>
      </c>
      <c r="CT65" s="33">
        <v>0</v>
      </c>
      <c r="CU65" s="33">
        <v>0</v>
      </c>
      <c r="CV65" s="33">
        <v>0</v>
      </c>
      <c r="CW65" s="33">
        <v>0</v>
      </c>
      <c r="CX65" s="33">
        <v>0</v>
      </c>
      <c r="CY65" s="33">
        <v>0</v>
      </c>
      <c r="CZ65" s="33">
        <v>0</v>
      </c>
      <c r="DA65" s="33">
        <v>0</v>
      </c>
      <c r="DB65" s="33">
        <v>0</v>
      </c>
      <c r="DC65" s="33">
        <v>0</v>
      </c>
      <c r="DD65" s="33">
        <v>0</v>
      </c>
      <c r="DE65" s="33">
        <v>0</v>
      </c>
      <c r="DF65" s="33">
        <v>0</v>
      </c>
      <c r="DG65" s="33">
        <v>0</v>
      </c>
      <c r="DH65" s="33">
        <v>0</v>
      </c>
    </row>
    <row r="66" spans="1:112" ht="18.75" hidden="1">
      <c r="A66" s="23" t="s">
        <v>179</v>
      </c>
      <c r="B66" s="31" t="s">
        <v>219</v>
      </c>
      <c r="C66" s="40" t="s">
        <v>204</v>
      </c>
      <c r="D66" s="33"/>
      <c r="E66" s="33" t="s">
        <v>197</v>
      </c>
      <c r="F66" s="33" t="s">
        <v>197</v>
      </c>
      <c r="G66" s="33"/>
      <c r="H66" s="33"/>
      <c r="I66" s="33"/>
      <c r="J66" s="33"/>
      <c r="K66" s="33"/>
      <c r="L66" s="33"/>
      <c r="M66" s="33" t="s">
        <v>197</v>
      </c>
      <c r="N66" s="33" t="s">
        <v>197</v>
      </c>
      <c r="O66" s="33"/>
      <c r="P66" s="33"/>
      <c r="Q66" s="33"/>
      <c r="R66" s="33"/>
      <c r="S66" s="33"/>
      <c r="T66" s="33"/>
      <c r="U66" s="33" t="s">
        <v>197</v>
      </c>
      <c r="V66" s="33" t="s">
        <v>197</v>
      </c>
      <c r="W66" s="33"/>
      <c r="X66" s="33"/>
      <c r="Y66" s="33"/>
      <c r="Z66" s="33"/>
      <c r="AA66" s="33"/>
      <c r="AB66" s="33"/>
      <c r="AC66" s="33" t="s">
        <v>197</v>
      </c>
      <c r="AD66" s="33" t="s">
        <v>197</v>
      </c>
      <c r="AE66" s="33"/>
      <c r="AF66" s="33"/>
      <c r="AG66" s="33"/>
      <c r="AH66" s="33"/>
      <c r="AI66" s="33"/>
      <c r="AJ66" s="33"/>
      <c r="AK66" s="33"/>
      <c r="AL66" s="33"/>
      <c r="AM66" s="33" t="s">
        <v>197</v>
      </c>
      <c r="AN66" s="33" t="s">
        <v>197</v>
      </c>
      <c r="AO66" s="33" t="s">
        <v>197</v>
      </c>
      <c r="AP66" s="33" t="s">
        <v>197</v>
      </c>
      <c r="AQ66" s="33" t="s">
        <v>197</v>
      </c>
      <c r="AR66" s="33" t="s">
        <v>197</v>
      </c>
      <c r="AS66" s="33" t="s">
        <v>197</v>
      </c>
      <c r="AT66" s="33" t="s">
        <v>197</v>
      </c>
      <c r="AU66" s="33" t="s">
        <v>197</v>
      </c>
      <c r="AV66" s="33" t="s">
        <v>197</v>
      </c>
      <c r="AW66" s="33"/>
      <c r="AX66" s="33"/>
      <c r="AY66" s="33"/>
      <c r="AZ66" s="33"/>
      <c r="BA66" s="33"/>
      <c r="BB66" s="33"/>
      <c r="BC66" s="33"/>
      <c r="BD66" s="33"/>
      <c r="BE66" s="33" t="s">
        <v>197</v>
      </c>
      <c r="BF66" s="33" t="s">
        <v>197</v>
      </c>
      <c r="BG66" s="33"/>
      <c r="BH66" s="33"/>
      <c r="BI66" s="33"/>
      <c r="BJ66" s="33"/>
      <c r="BK66" s="33"/>
      <c r="BL66" s="33"/>
      <c r="BM66" s="33"/>
      <c r="BN66" s="33"/>
      <c r="BO66" s="33"/>
      <c r="BP66" s="33"/>
      <c r="BQ66" s="33" t="s">
        <v>197</v>
      </c>
      <c r="BR66" s="33" t="s">
        <v>197</v>
      </c>
      <c r="BS66" s="33"/>
      <c r="BT66" s="33"/>
      <c r="BU66" s="33"/>
      <c r="BV66" s="33"/>
      <c r="BW66" s="33"/>
      <c r="BX66" s="33"/>
      <c r="BY66" s="33"/>
      <c r="BZ66" s="33"/>
      <c r="CA66" s="33"/>
      <c r="CB66" s="33"/>
      <c r="CC66" s="33" t="s">
        <v>197</v>
      </c>
      <c r="CD66" s="33" t="s">
        <v>197</v>
      </c>
      <c r="CE66" s="33"/>
      <c r="CF66" s="33"/>
      <c r="CG66" s="33"/>
      <c r="CH66" s="33"/>
      <c r="CI66" s="33"/>
      <c r="CJ66" s="33"/>
      <c r="CK66" s="33" t="s">
        <v>197</v>
      </c>
      <c r="CL66" s="33" t="s">
        <v>197</v>
      </c>
      <c r="CM66" s="33" t="s">
        <v>197</v>
      </c>
      <c r="CN66" s="33" t="s">
        <v>197</v>
      </c>
      <c r="CO66" s="33" t="s">
        <v>197</v>
      </c>
      <c r="CP66" s="33" t="s">
        <v>197</v>
      </c>
      <c r="CQ66" s="33" t="s">
        <v>197</v>
      </c>
      <c r="CR66" s="33" t="s">
        <v>197</v>
      </c>
      <c r="CS66" s="33" t="s">
        <v>197</v>
      </c>
      <c r="CT66" s="33" t="s">
        <v>197</v>
      </c>
      <c r="CU66" s="33" t="s">
        <v>197</v>
      </c>
      <c r="CV66" s="33" t="s">
        <v>197</v>
      </c>
      <c r="CW66" s="33" t="s">
        <v>197</v>
      </c>
      <c r="CX66" s="33" t="s">
        <v>197</v>
      </c>
      <c r="CY66" s="33" t="s">
        <v>197</v>
      </c>
      <c r="CZ66" s="33" t="s">
        <v>197</v>
      </c>
      <c r="DA66" s="33" t="s">
        <v>197</v>
      </c>
      <c r="DB66" s="33" t="s">
        <v>197</v>
      </c>
      <c r="DC66" s="33" t="s">
        <v>197</v>
      </c>
      <c r="DD66" s="33" t="s">
        <v>197</v>
      </c>
      <c r="DE66" s="33" t="s">
        <v>197</v>
      </c>
      <c r="DF66" s="33" t="s">
        <v>197</v>
      </c>
      <c r="DG66" s="33" t="s">
        <v>197</v>
      </c>
      <c r="DH66" s="33" t="s">
        <v>197</v>
      </c>
    </row>
    <row r="67" spans="1:112" ht="18.75" hidden="1">
      <c r="A67" s="23" t="s">
        <v>179</v>
      </c>
      <c r="B67" s="31" t="s">
        <v>219</v>
      </c>
      <c r="C67" s="40" t="s">
        <v>204</v>
      </c>
      <c r="D67" s="33"/>
      <c r="E67" s="33" t="s">
        <v>197</v>
      </c>
      <c r="F67" s="33" t="s">
        <v>197</v>
      </c>
      <c r="G67" s="33"/>
      <c r="H67" s="33"/>
      <c r="I67" s="33"/>
      <c r="J67" s="33"/>
      <c r="K67" s="33"/>
      <c r="L67" s="33"/>
      <c r="M67" s="33" t="s">
        <v>197</v>
      </c>
      <c r="N67" s="33" t="s">
        <v>197</v>
      </c>
      <c r="O67" s="33"/>
      <c r="P67" s="33"/>
      <c r="Q67" s="33"/>
      <c r="R67" s="33"/>
      <c r="S67" s="33"/>
      <c r="T67" s="33"/>
      <c r="U67" s="33" t="s">
        <v>197</v>
      </c>
      <c r="V67" s="33" t="s">
        <v>197</v>
      </c>
      <c r="W67" s="33"/>
      <c r="X67" s="33"/>
      <c r="Y67" s="33"/>
      <c r="Z67" s="33"/>
      <c r="AA67" s="33"/>
      <c r="AB67" s="33"/>
      <c r="AC67" s="33" t="s">
        <v>197</v>
      </c>
      <c r="AD67" s="33" t="s">
        <v>197</v>
      </c>
      <c r="AE67" s="33"/>
      <c r="AF67" s="33"/>
      <c r="AG67" s="33"/>
      <c r="AH67" s="33"/>
      <c r="AI67" s="33"/>
      <c r="AJ67" s="33"/>
      <c r="AK67" s="33"/>
      <c r="AL67" s="33"/>
      <c r="AM67" s="33" t="s">
        <v>197</v>
      </c>
      <c r="AN67" s="33" t="s">
        <v>197</v>
      </c>
      <c r="AO67" s="33" t="s">
        <v>197</v>
      </c>
      <c r="AP67" s="33" t="s">
        <v>197</v>
      </c>
      <c r="AQ67" s="33" t="s">
        <v>197</v>
      </c>
      <c r="AR67" s="33" t="s">
        <v>197</v>
      </c>
      <c r="AS67" s="33" t="s">
        <v>197</v>
      </c>
      <c r="AT67" s="33" t="s">
        <v>197</v>
      </c>
      <c r="AU67" s="33" t="s">
        <v>197</v>
      </c>
      <c r="AV67" s="33" t="s">
        <v>197</v>
      </c>
      <c r="AW67" s="33"/>
      <c r="AX67" s="33"/>
      <c r="AY67" s="33"/>
      <c r="AZ67" s="33"/>
      <c r="BA67" s="33"/>
      <c r="BB67" s="33"/>
      <c r="BC67" s="33"/>
      <c r="BD67" s="33"/>
      <c r="BE67" s="33" t="s">
        <v>197</v>
      </c>
      <c r="BF67" s="33" t="s">
        <v>197</v>
      </c>
      <c r="BG67" s="33"/>
      <c r="BH67" s="33"/>
      <c r="BI67" s="33"/>
      <c r="BJ67" s="33"/>
      <c r="BK67" s="33"/>
      <c r="BL67" s="33"/>
      <c r="BM67" s="33"/>
      <c r="BN67" s="33"/>
      <c r="BO67" s="33"/>
      <c r="BP67" s="33"/>
      <c r="BQ67" s="33" t="s">
        <v>197</v>
      </c>
      <c r="BR67" s="33" t="s">
        <v>197</v>
      </c>
      <c r="BS67" s="33"/>
      <c r="BT67" s="33"/>
      <c r="BU67" s="33"/>
      <c r="BV67" s="33"/>
      <c r="BW67" s="33"/>
      <c r="BX67" s="33"/>
      <c r="BY67" s="33"/>
      <c r="BZ67" s="33"/>
      <c r="CA67" s="33"/>
      <c r="CB67" s="33"/>
      <c r="CC67" s="33" t="s">
        <v>197</v>
      </c>
      <c r="CD67" s="33" t="s">
        <v>197</v>
      </c>
      <c r="CE67" s="33"/>
      <c r="CF67" s="33"/>
      <c r="CG67" s="33"/>
      <c r="CH67" s="33"/>
      <c r="CI67" s="33"/>
      <c r="CJ67" s="33"/>
      <c r="CK67" s="33" t="s">
        <v>197</v>
      </c>
      <c r="CL67" s="33" t="s">
        <v>197</v>
      </c>
      <c r="CM67" s="33" t="s">
        <v>197</v>
      </c>
      <c r="CN67" s="33" t="s">
        <v>197</v>
      </c>
      <c r="CO67" s="33" t="s">
        <v>197</v>
      </c>
      <c r="CP67" s="33" t="s">
        <v>197</v>
      </c>
      <c r="CQ67" s="33" t="s">
        <v>197</v>
      </c>
      <c r="CR67" s="33" t="s">
        <v>197</v>
      </c>
      <c r="CS67" s="33" t="s">
        <v>197</v>
      </c>
      <c r="CT67" s="33" t="s">
        <v>197</v>
      </c>
      <c r="CU67" s="33" t="s">
        <v>197</v>
      </c>
      <c r="CV67" s="33" t="s">
        <v>197</v>
      </c>
      <c r="CW67" s="33" t="s">
        <v>197</v>
      </c>
      <c r="CX67" s="33" t="s">
        <v>197</v>
      </c>
      <c r="CY67" s="33" t="s">
        <v>197</v>
      </c>
      <c r="CZ67" s="33" t="s">
        <v>197</v>
      </c>
      <c r="DA67" s="33" t="s">
        <v>197</v>
      </c>
      <c r="DB67" s="33" t="s">
        <v>197</v>
      </c>
      <c r="DC67" s="33" t="s">
        <v>197</v>
      </c>
      <c r="DD67" s="33" t="s">
        <v>197</v>
      </c>
      <c r="DE67" s="33" t="s">
        <v>197</v>
      </c>
      <c r="DF67" s="33" t="s">
        <v>197</v>
      </c>
      <c r="DG67" s="33" t="s">
        <v>197</v>
      </c>
      <c r="DH67" s="33" t="s">
        <v>197</v>
      </c>
    </row>
    <row r="68" spans="1:112" ht="18.75" hidden="1">
      <c r="A68" s="23" t="s">
        <v>179</v>
      </c>
      <c r="B68" s="31" t="s">
        <v>205</v>
      </c>
      <c r="C68" s="32" t="s">
        <v>205</v>
      </c>
      <c r="D68" s="33"/>
      <c r="E68" s="33" t="s">
        <v>197</v>
      </c>
      <c r="F68" s="33" t="s">
        <v>197</v>
      </c>
      <c r="G68" s="33"/>
      <c r="H68" s="33"/>
      <c r="I68" s="33"/>
      <c r="J68" s="33"/>
      <c r="K68" s="33"/>
      <c r="L68" s="33"/>
      <c r="M68" s="33" t="s">
        <v>197</v>
      </c>
      <c r="N68" s="33" t="s">
        <v>197</v>
      </c>
      <c r="O68" s="33"/>
      <c r="P68" s="33"/>
      <c r="Q68" s="33"/>
      <c r="R68" s="33"/>
      <c r="S68" s="33"/>
      <c r="T68" s="33"/>
      <c r="U68" s="33" t="s">
        <v>197</v>
      </c>
      <c r="V68" s="33" t="s">
        <v>197</v>
      </c>
      <c r="W68" s="33"/>
      <c r="X68" s="33"/>
      <c r="Y68" s="33"/>
      <c r="Z68" s="33"/>
      <c r="AA68" s="33"/>
      <c r="AB68" s="33"/>
      <c r="AC68" s="33" t="s">
        <v>197</v>
      </c>
      <c r="AD68" s="33" t="s">
        <v>197</v>
      </c>
      <c r="AE68" s="33"/>
      <c r="AF68" s="33"/>
      <c r="AG68" s="33"/>
      <c r="AH68" s="33"/>
      <c r="AI68" s="33"/>
      <c r="AJ68" s="33"/>
      <c r="AK68" s="33"/>
      <c r="AL68" s="33"/>
      <c r="AM68" s="33" t="s">
        <v>197</v>
      </c>
      <c r="AN68" s="33" t="s">
        <v>197</v>
      </c>
      <c r="AO68" s="33" t="s">
        <v>197</v>
      </c>
      <c r="AP68" s="33" t="s">
        <v>197</v>
      </c>
      <c r="AQ68" s="33" t="s">
        <v>197</v>
      </c>
      <c r="AR68" s="33" t="s">
        <v>197</v>
      </c>
      <c r="AS68" s="33" t="s">
        <v>197</v>
      </c>
      <c r="AT68" s="33" t="s">
        <v>197</v>
      </c>
      <c r="AU68" s="33" t="s">
        <v>197</v>
      </c>
      <c r="AV68" s="33" t="s">
        <v>197</v>
      </c>
      <c r="AW68" s="33"/>
      <c r="AX68" s="33"/>
      <c r="AY68" s="33"/>
      <c r="AZ68" s="33"/>
      <c r="BA68" s="33"/>
      <c r="BB68" s="33"/>
      <c r="BC68" s="33"/>
      <c r="BD68" s="33"/>
      <c r="BE68" s="33" t="s">
        <v>197</v>
      </c>
      <c r="BF68" s="33" t="s">
        <v>197</v>
      </c>
      <c r="BG68" s="33"/>
      <c r="BH68" s="33"/>
      <c r="BI68" s="33"/>
      <c r="BJ68" s="33"/>
      <c r="BK68" s="33"/>
      <c r="BL68" s="33"/>
      <c r="BM68" s="33"/>
      <c r="BN68" s="33"/>
      <c r="BO68" s="33"/>
      <c r="BP68" s="33"/>
      <c r="BQ68" s="33" t="s">
        <v>197</v>
      </c>
      <c r="BR68" s="33" t="s">
        <v>197</v>
      </c>
      <c r="BS68" s="33"/>
      <c r="BT68" s="33"/>
      <c r="BU68" s="33"/>
      <c r="BV68" s="33"/>
      <c r="BW68" s="33"/>
      <c r="BX68" s="33"/>
      <c r="BY68" s="33"/>
      <c r="BZ68" s="33"/>
      <c r="CA68" s="33"/>
      <c r="CB68" s="33"/>
      <c r="CC68" s="33" t="s">
        <v>197</v>
      </c>
      <c r="CD68" s="33" t="s">
        <v>197</v>
      </c>
      <c r="CE68" s="33"/>
      <c r="CF68" s="33"/>
      <c r="CG68" s="33"/>
      <c r="CH68" s="33"/>
      <c r="CI68" s="33"/>
      <c r="CJ68" s="33"/>
      <c r="CK68" s="33" t="s">
        <v>197</v>
      </c>
      <c r="CL68" s="33" t="s">
        <v>197</v>
      </c>
      <c r="CM68" s="33" t="s">
        <v>197</v>
      </c>
      <c r="CN68" s="33" t="s">
        <v>197</v>
      </c>
      <c r="CO68" s="33" t="s">
        <v>197</v>
      </c>
      <c r="CP68" s="33" t="s">
        <v>197</v>
      </c>
      <c r="CQ68" s="33" t="s">
        <v>197</v>
      </c>
      <c r="CR68" s="33" t="s">
        <v>197</v>
      </c>
      <c r="CS68" s="33" t="s">
        <v>197</v>
      </c>
      <c r="CT68" s="33" t="s">
        <v>197</v>
      </c>
      <c r="CU68" s="33" t="s">
        <v>197</v>
      </c>
      <c r="CV68" s="33" t="s">
        <v>197</v>
      </c>
      <c r="CW68" s="33" t="s">
        <v>197</v>
      </c>
      <c r="CX68" s="33" t="s">
        <v>197</v>
      </c>
      <c r="CY68" s="33" t="s">
        <v>197</v>
      </c>
      <c r="CZ68" s="33" t="s">
        <v>197</v>
      </c>
      <c r="DA68" s="33" t="s">
        <v>197</v>
      </c>
      <c r="DB68" s="33" t="s">
        <v>197</v>
      </c>
      <c r="DC68" s="33" t="s">
        <v>197</v>
      </c>
      <c r="DD68" s="33" t="s">
        <v>197</v>
      </c>
      <c r="DE68" s="33" t="s">
        <v>197</v>
      </c>
      <c r="DF68" s="33" t="s">
        <v>197</v>
      </c>
      <c r="DG68" s="33" t="s">
        <v>197</v>
      </c>
      <c r="DH68" s="33" t="s">
        <v>197</v>
      </c>
    </row>
    <row r="69" spans="1:112" ht="112.5">
      <c r="A69" s="19"/>
      <c r="B69" s="31" t="s">
        <v>219</v>
      </c>
      <c r="C69" s="32" t="s">
        <v>220</v>
      </c>
      <c r="D69" s="33" t="s">
        <v>178</v>
      </c>
      <c r="E69" s="33">
        <v>0</v>
      </c>
      <c r="F69" s="33">
        <v>0</v>
      </c>
      <c r="G69" s="33">
        <v>0</v>
      </c>
      <c r="H69" s="33">
        <v>0</v>
      </c>
      <c r="I69" s="33">
        <v>0</v>
      </c>
      <c r="J69" s="33">
        <v>0</v>
      </c>
      <c r="K69" s="33">
        <v>0</v>
      </c>
      <c r="L69" s="33">
        <v>0</v>
      </c>
      <c r="M69" s="33">
        <v>0</v>
      </c>
      <c r="N69" s="33">
        <v>0</v>
      </c>
      <c r="O69" s="33">
        <v>0</v>
      </c>
      <c r="P69" s="33">
        <v>0</v>
      </c>
      <c r="Q69" s="33">
        <v>0</v>
      </c>
      <c r="R69" s="33">
        <v>0</v>
      </c>
      <c r="S69" s="33">
        <v>0</v>
      </c>
      <c r="T69" s="33">
        <v>0</v>
      </c>
      <c r="U69" s="33">
        <v>0</v>
      </c>
      <c r="V69" s="33">
        <v>0</v>
      </c>
      <c r="W69" s="33">
        <v>0</v>
      </c>
      <c r="X69" s="33">
        <v>0</v>
      </c>
      <c r="Y69" s="33">
        <v>0</v>
      </c>
      <c r="Z69" s="33">
        <v>0</v>
      </c>
      <c r="AA69" s="33">
        <v>0</v>
      </c>
      <c r="AB69" s="33">
        <v>0</v>
      </c>
      <c r="AC69" s="33">
        <v>0</v>
      </c>
      <c r="AD69" s="33">
        <v>0</v>
      </c>
      <c r="AE69" s="33">
        <v>0</v>
      </c>
      <c r="AF69" s="33">
        <v>0</v>
      </c>
      <c r="AG69" s="33">
        <v>0</v>
      </c>
      <c r="AH69" s="33">
        <v>0</v>
      </c>
      <c r="AI69" s="33">
        <v>0</v>
      </c>
      <c r="AJ69" s="33">
        <v>0</v>
      </c>
      <c r="AK69" s="33">
        <v>0</v>
      </c>
      <c r="AL69" s="33">
        <v>0</v>
      </c>
      <c r="AM69" s="33">
        <v>0</v>
      </c>
      <c r="AN69" s="33">
        <v>0</v>
      </c>
      <c r="AO69" s="33">
        <v>0</v>
      </c>
      <c r="AP69" s="33">
        <v>0</v>
      </c>
      <c r="AQ69" s="33">
        <v>0</v>
      </c>
      <c r="AR69" s="33">
        <v>0</v>
      </c>
      <c r="AS69" s="33">
        <v>0</v>
      </c>
      <c r="AT69" s="33">
        <v>0</v>
      </c>
      <c r="AU69" s="33">
        <v>0</v>
      </c>
      <c r="AV69" s="33">
        <v>0</v>
      </c>
      <c r="AW69" s="33">
        <v>0</v>
      </c>
      <c r="AX69" s="33">
        <v>0</v>
      </c>
      <c r="AY69" s="33">
        <v>0</v>
      </c>
      <c r="AZ69" s="33">
        <v>0</v>
      </c>
      <c r="BA69" s="33">
        <v>0</v>
      </c>
      <c r="BB69" s="33">
        <v>0</v>
      </c>
      <c r="BC69" s="33">
        <v>0</v>
      </c>
      <c r="BD69" s="33">
        <v>0</v>
      </c>
      <c r="BE69" s="33">
        <v>0</v>
      </c>
      <c r="BF69" s="33">
        <v>0</v>
      </c>
      <c r="BG69" s="33">
        <v>0</v>
      </c>
      <c r="BH69" s="33">
        <v>0</v>
      </c>
      <c r="BI69" s="33">
        <v>0</v>
      </c>
      <c r="BJ69" s="33">
        <v>0</v>
      </c>
      <c r="BK69" s="33">
        <v>0</v>
      </c>
      <c r="BL69" s="33">
        <v>0</v>
      </c>
      <c r="BM69" s="33">
        <v>0</v>
      </c>
      <c r="BN69" s="33">
        <v>0</v>
      </c>
      <c r="BO69" s="33">
        <v>0</v>
      </c>
      <c r="BP69" s="33">
        <v>0</v>
      </c>
      <c r="BQ69" s="33">
        <v>0</v>
      </c>
      <c r="BR69" s="33">
        <v>0</v>
      </c>
      <c r="BS69" s="33">
        <v>0</v>
      </c>
      <c r="BT69" s="33">
        <v>0</v>
      </c>
      <c r="BU69" s="33">
        <v>0</v>
      </c>
      <c r="BV69" s="33">
        <v>0</v>
      </c>
      <c r="BW69" s="33">
        <v>0</v>
      </c>
      <c r="BX69" s="33">
        <v>0</v>
      </c>
      <c r="BY69" s="33">
        <v>0</v>
      </c>
      <c r="BZ69" s="33">
        <v>0</v>
      </c>
      <c r="CA69" s="33">
        <v>0</v>
      </c>
      <c r="CB69" s="33">
        <v>0</v>
      </c>
      <c r="CC69" s="33">
        <v>0</v>
      </c>
      <c r="CD69" s="33">
        <v>0</v>
      </c>
      <c r="CE69" s="33">
        <v>0</v>
      </c>
      <c r="CF69" s="33">
        <v>0</v>
      </c>
      <c r="CG69" s="33">
        <v>0</v>
      </c>
      <c r="CH69" s="33">
        <v>0</v>
      </c>
      <c r="CI69" s="33">
        <v>0</v>
      </c>
      <c r="CJ69" s="33">
        <v>0</v>
      </c>
      <c r="CK69" s="33" t="s">
        <v>197</v>
      </c>
      <c r="CL69" s="33" t="s">
        <v>197</v>
      </c>
      <c r="CM69" s="33">
        <v>0</v>
      </c>
      <c r="CN69" s="33">
        <v>0</v>
      </c>
      <c r="CO69" s="33">
        <v>0</v>
      </c>
      <c r="CP69" s="33">
        <v>0</v>
      </c>
      <c r="CQ69" s="33" t="s">
        <v>197</v>
      </c>
      <c r="CR69" s="33" t="s">
        <v>197</v>
      </c>
      <c r="CS69" s="33">
        <v>0</v>
      </c>
      <c r="CT69" s="33">
        <v>0</v>
      </c>
      <c r="CU69" s="33">
        <v>0</v>
      </c>
      <c r="CV69" s="33">
        <v>0</v>
      </c>
      <c r="CW69" s="33">
        <v>0</v>
      </c>
      <c r="CX69" s="33">
        <v>0</v>
      </c>
      <c r="CY69" s="33">
        <v>0</v>
      </c>
      <c r="CZ69" s="33">
        <v>0</v>
      </c>
      <c r="DA69" s="33">
        <v>0</v>
      </c>
      <c r="DB69" s="33">
        <v>0</v>
      </c>
      <c r="DC69" s="33">
        <v>0</v>
      </c>
      <c r="DD69" s="33">
        <v>0</v>
      </c>
      <c r="DE69" s="33">
        <v>0</v>
      </c>
      <c r="DF69" s="33">
        <v>0</v>
      </c>
      <c r="DG69" s="33">
        <v>0</v>
      </c>
      <c r="DH69" s="33">
        <v>0</v>
      </c>
    </row>
    <row r="70" spans="1:112" ht="18.75" hidden="1">
      <c r="A70" s="23" t="s">
        <v>179</v>
      </c>
      <c r="B70" s="31" t="s">
        <v>219</v>
      </c>
      <c r="C70" s="40" t="s">
        <v>204</v>
      </c>
      <c r="D70" s="33"/>
      <c r="E70" s="33" t="s">
        <v>197</v>
      </c>
      <c r="F70" s="33" t="s">
        <v>197</v>
      </c>
      <c r="G70" s="33"/>
      <c r="H70" s="33"/>
      <c r="I70" s="33"/>
      <c r="J70" s="33"/>
      <c r="K70" s="33"/>
      <c r="L70" s="33"/>
      <c r="M70" s="33" t="s">
        <v>197</v>
      </c>
      <c r="N70" s="33" t="s">
        <v>197</v>
      </c>
      <c r="O70" s="33"/>
      <c r="P70" s="33"/>
      <c r="Q70" s="33"/>
      <c r="R70" s="33"/>
      <c r="S70" s="33"/>
      <c r="T70" s="33"/>
      <c r="U70" s="33" t="s">
        <v>197</v>
      </c>
      <c r="V70" s="33" t="s">
        <v>197</v>
      </c>
      <c r="W70" s="33"/>
      <c r="X70" s="33"/>
      <c r="Y70" s="33"/>
      <c r="Z70" s="33"/>
      <c r="AA70" s="33"/>
      <c r="AB70" s="33"/>
      <c r="AC70" s="33" t="s">
        <v>197</v>
      </c>
      <c r="AD70" s="33" t="s">
        <v>197</v>
      </c>
      <c r="AE70" s="33"/>
      <c r="AF70" s="33"/>
      <c r="AG70" s="33"/>
      <c r="AH70" s="33"/>
      <c r="AI70" s="33"/>
      <c r="AJ70" s="33"/>
      <c r="AK70" s="33"/>
      <c r="AL70" s="33"/>
      <c r="AM70" s="33" t="s">
        <v>197</v>
      </c>
      <c r="AN70" s="33" t="s">
        <v>197</v>
      </c>
      <c r="AO70" s="33" t="s">
        <v>197</v>
      </c>
      <c r="AP70" s="33" t="s">
        <v>197</v>
      </c>
      <c r="AQ70" s="33" t="s">
        <v>197</v>
      </c>
      <c r="AR70" s="33" t="s">
        <v>197</v>
      </c>
      <c r="AS70" s="33" t="s">
        <v>197</v>
      </c>
      <c r="AT70" s="33" t="s">
        <v>197</v>
      </c>
      <c r="AU70" s="33" t="s">
        <v>197</v>
      </c>
      <c r="AV70" s="33" t="s">
        <v>197</v>
      </c>
      <c r="AW70" s="33"/>
      <c r="AX70" s="33"/>
      <c r="AY70" s="33"/>
      <c r="AZ70" s="33"/>
      <c r="BA70" s="33"/>
      <c r="BB70" s="33"/>
      <c r="BC70" s="33"/>
      <c r="BD70" s="33"/>
      <c r="BE70" s="33" t="s">
        <v>197</v>
      </c>
      <c r="BF70" s="33" t="s">
        <v>197</v>
      </c>
      <c r="BG70" s="33"/>
      <c r="BH70" s="33"/>
      <c r="BI70" s="33"/>
      <c r="BJ70" s="33"/>
      <c r="BK70" s="33"/>
      <c r="BL70" s="33"/>
      <c r="BM70" s="33"/>
      <c r="BN70" s="33"/>
      <c r="BO70" s="33"/>
      <c r="BP70" s="33"/>
      <c r="BQ70" s="33" t="s">
        <v>197</v>
      </c>
      <c r="BR70" s="33" t="s">
        <v>197</v>
      </c>
      <c r="BS70" s="33"/>
      <c r="BT70" s="33"/>
      <c r="BU70" s="33"/>
      <c r="BV70" s="33"/>
      <c r="BW70" s="33"/>
      <c r="BX70" s="33"/>
      <c r="BY70" s="33"/>
      <c r="BZ70" s="33"/>
      <c r="CA70" s="33"/>
      <c r="CB70" s="33"/>
      <c r="CC70" s="33" t="s">
        <v>197</v>
      </c>
      <c r="CD70" s="33" t="s">
        <v>197</v>
      </c>
      <c r="CE70" s="33"/>
      <c r="CF70" s="33"/>
      <c r="CG70" s="33"/>
      <c r="CH70" s="33"/>
      <c r="CI70" s="33"/>
      <c r="CJ70" s="33"/>
      <c r="CK70" s="33" t="s">
        <v>197</v>
      </c>
      <c r="CL70" s="33" t="s">
        <v>197</v>
      </c>
      <c r="CM70" s="33" t="s">
        <v>197</v>
      </c>
      <c r="CN70" s="33" t="s">
        <v>197</v>
      </c>
      <c r="CO70" s="33" t="s">
        <v>197</v>
      </c>
      <c r="CP70" s="33" t="s">
        <v>197</v>
      </c>
      <c r="CQ70" s="33" t="s">
        <v>197</v>
      </c>
      <c r="CR70" s="33" t="s">
        <v>197</v>
      </c>
      <c r="CS70" s="33" t="s">
        <v>197</v>
      </c>
      <c r="CT70" s="33" t="s">
        <v>197</v>
      </c>
      <c r="CU70" s="33" t="s">
        <v>197</v>
      </c>
      <c r="CV70" s="33" t="s">
        <v>197</v>
      </c>
      <c r="CW70" s="33" t="s">
        <v>197</v>
      </c>
      <c r="CX70" s="33" t="s">
        <v>197</v>
      </c>
      <c r="CY70" s="33" t="s">
        <v>197</v>
      </c>
      <c r="CZ70" s="33" t="s">
        <v>197</v>
      </c>
      <c r="DA70" s="33" t="s">
        <v>197</v>
      </c>
      <c r="DB70" s="33" t="s">
        <v>197</v>
      </c>
      <c r="DC70" s="33" t="s">
        <v>197</v>
      </c>
      <c r="DD70" s="33" t="s">
        <v>197</v>
      </c>
      <c r="DE70" s="33" t="s">
        <v>197</v>
      </c>
      <c r="DF70" s="33" t="s">
        <v>197</v>
      </c>
      <c r="DG70" s="33" t="s">
        <v>197</v>
      </c>
      <c r="DH70" s="33" t="s">
        <v>197</v>
      </c>
    </row>
    <row r="71" spans="1:112" ht="18.75" hidden="1">
      <c r="A71" s="23" t="s">
        <v>179</v>
      </c>
      <c r="B71" s="31" t="s">
        <v>219</v>
      </c>
      <c r="C71" s="40" t="s">
        <v>204</v>
      </c>
      <c r="D71" s="33"/>
      <c r="E71" s="33" t="s">
        <v>197</v>
      </c>
      <c r="F71" s="33" t="s">
        <v>197</v>
      </c>
      <c r="G71" s="33"/>
      <c r="H71" s="33"/>
      <c r="I71" s="33"/>
      <c r="J71" s="33"/>
      <c r="K71" s="33"/>
      <c r="L71" s="33"/>
      <c r="M71" s="33" t="s">
        <v>197</v>
      </c>
      <c r="N71" s="33" t="s">
        <v>197</v>
      </c>
      <c r="O71" s="33"/>
      <c r="P71" s="33"/>
      <c r="Q71" s="33"/>
      <c r="R71" s="33"/>
      <c r="S71" s="33"/>
      <c r="T71" s="33"/>
      <c r="U71" s="33" t="s">
        <v>197</v>
      </c>
      <c r="V71" s="33" t="s">
        <v>197</v>
      </c>
      <c r="W71" s="33"/>
      <c r="X71" s="33"/>
      <c r="Y71" s="33"/>
      <c r="Z71" s="33"/>
      <c r="AA71" s="33"/>
      <c r="AB71" s="33"/>
      <c r="AC71" s="33" t="s">
        <v>197</v>
      </c>
      <c r="AD71" s="33" t="s">
        <v>197</v>
      </c>
      <c r="AE71" s="33"/>
      <c r="AF71" s="33"/>
      <c r="AG71" s="33"/>
      <c r="AH71" s="33"/>
      <c r="AI71" s="33"/>
      <c r="AJ71" s="33"/>
      <c r="AK71" s="33"/>
      <c r="AL71" s="33"/>
      <c r="AM71" s="33" t="s">
        <v>197</v>
      </c>
      <c r="AN71" s="33" t="s">
        <v>197</v>
      </c>
      <c r="AO71" s="33" t="s">
        <v>197</v>
      </c>
      <c r="AP71" s="33" t="s">
        <v>197</v>
      </c>
      <c r="AQ71" s="33" t="s">
        <v>197</v>
      </c>
      <c r="AR71" s="33" t="s">
        <v>197</v>
      </c>
      <c r="AS71" s="33" t="s">
        <v>197</v>
      </c>
      <c r="AT71" s="33" t="s">
        <v>197</v>
      </c>
      <c r="AU71" s="33" t="s">
        <v>197</v>
      </c>
      <c r="AV71" s="33" t="s">
        <v>197</v>
      </c>
      <c r="AW71" s="33"/>
      <c r="AX71" s="33"/>
      <c r="AY71" s="33"/>
      <c r="AZ71" s="33"/>
      <c r="BA71" s="33"/>
      <c r="BB71" s="33"/>
      <c r="BC71" s="33"/>
      <c r="BD71" s="33"/>
      <c r="BE71" s="33" t="s">
        <v>197</v>
      </c>
      <c r="BF71" s="33" t="s">
        <v>197</v>
      </c>
      <c r="BG71" s="33"/>
      <c r="BH71" s="33"/>
      <c r="BI71" s="33"/>
      <c r="BJ71" s="33"/>
      <c r="BK71" s="33"/>
      <c r="BL71" s="33"/>
      <c r="BM71" s="33"/>
      <c r="BN71" s="33"/>
      <c r="BO71" s="33"/>
      <c r="BP71" s="33"/>
      <c r="BQ71" s="33" t="s">
        <v>197</v>
      </c>
      <c r="BR71" s="33" t="s">
        <v>197</v>
      </c>
      <c r="BS71" s="33"/>
      <c r="BT71" s="33"/>
      <c r="BU71" s="33"/>
      <c r="BV71" s="33"/>
      <c r="BW71" s="33"/>
      <c r="BX71" s="33"/>
      <c r="BY71" s="33"/>
      <c r="BZ71" s="33"/>
      <c r="CA71" s="33"/>
      <c r="CB71" s="33"/>
      <c r="CC71" s="33" t="s">
        <v>197</v>
      </c>
      <c r="CD71" s="33" t="s">
        <v>197</v>
      </c>
      <c r="CE71" s="33"/>
      <c r="CF71" s="33"/>
      <c r="CG71" s="33"/>
      <c r="CH71" s="33"/>
      <c r="CI71" s="33"/>
      <c r="CJ71" s="33"/>
      <c r="CK71" s="33" t="s">
        <v>197</v>
      </c>
      <c r="CL71" s="33" t="s">
        <v>197</v>
      </c>
      <c r="CM71" s="33" t="s">
        <v>197</v>
      </c>
      <c r="CN71" s="33" t="s">
        <v>197</v>
      </c>
      <c r="CO71" s="33" t="s">
        <v>197</v>
      </c>
      <c r="CP71" s="33" t="s">
        <v>197</v>
      </c>
      <c r="CQ71" s="33" t="s">
        <v>197</v>
      </c>
      <c r="CR71" s="33" t="s">
        <v>197</v>
      </c>
      <c r="CS71" s="33" t="s">
        <v>197</v>
      </c>
      <c r="CT71" s="33" t="s">
        <v>197</v>
      </c>
      <c r="CU71" s="33" t="s">
        <v>197</v>
      </c>
      <c r="CV71" s="33" t="s">
        <v>197</v>
      </c>
      <c r="CW71" s="33" t="s">
        <v>197</v>
      </c>
      <c r="CX71" s="33" t="s">
        <v>197</v>
      </c>
      <c r="CY71" s="33" t="s">
        <v>197</v>
      </c>
      <c r="CZ71" s="33" t="s">
        <v>197</v>
      </c>
      <c r="DA71" s="33" t="s">
        <v>197</v>
      </c>
      <c r="DB71" s="33" t="s">
        <v>197</v>
      </c>
      <c r="DC71" s="33" t="s">
        <v>197</v>
      </c>
      <c r="DD71" s="33" t="s">
        <v>197</v>
      </c>
      <c r="DE71" s="33" t="s">
        <v>197</v>
      </c>
      <c r="DF71" s="33" t="s">
        <v>197</v>
      </c>
      <c r="DG71" s="33" t="s">
        <v>197</v>
      </c>
      <c r="DH71" s="33" t="s">
        <v>197</v>
      </c>
    </row>
    <row r="72" spans="1:112" ht="18.75" hidden="1">
      <c r="A72" s="23" t="s">
        <v>179</v>
      </c>
      <c r="B72" s="31" t="s">
        <v>205</v>
      </c>
      <c r="C72" s="32" t="s">
        <v>205</v>
      </c>
      <c r="D72" s="33"/>
      <c r="E72" s="33" t="s">
        <v>197</v>
      </c>
      <c r="F72" s="33" t="s">
        <v>197</v>
      </c>
      <c r="G72" s="33"/>
      <c r="H72" s="33"/>
      <c r="I72" s="33"/>
      <c r="J72" s="33"/>
      <c r="K72" s="33"/>
      <c r="L72" s="33"/>
      <c r="M72" s="33" t="s">
        <v>197</v>
      </c>
      <c r="N72" s="33" t="s">
        <v>197</v>
      </c>
      <c r="O72" s="33"/>
      <c r="P72" s="33"/>
      <c r="Q72" s="33"/>
      <c r="R72" s="33"/>
      <c r="S72" s="33"/>
      <c r="T72" s="33"/>
      <c r="U72" s="33" t="s">
        <v>197</v>
      </c>
      <c r="V72" s="33" t="s">
        <v>197</v>
      </c>
      <c r="W72" s="33"/>
      <c r="X72" s="33"/>
      <c r="Y72" s="33"/>
      <c r="Z72" s="33"/>
      <c r="AA72" s="33"/>
      <c r="AB72" s="33"/>
      <c r="AC72" s="33" t="s">
        <v>197</v>
      </c>
      <c r="AD72" s="33" t="s">
        <v>197</v>
      </c>
      <c r="AE72" s="33"/>
      <c r="AF72" s="33"/>
      <c r="AG72" s="33"/>
      <c r="AH72" s="33"/>
      <c r="AI72" s="33"/>
      <c r="AJ72" s="33"/>
      <c r="AK72" s="33"/>
      <c r="AL72" s="33"/>
      <c r="AM72" s="33" t="s">
        <v>197</v>
      </c>
      <c r="AN72" s="33" t="s">
        <v>197</v>
      </c>
      <c r="AO72" s="33" t="s">
        <v>197</v>
      </c>
      <c r="AP72" s="33" t="s">
        <v>197</v>
      </c>
      <c r="AQ72" s="33" t="s">
        <v>197</v>
      </c>
      <c r="AR72" s="33" t="s">
        <v>197</v>
      </c>
      <c r="AS72" s="33" t="s">
        <v>197</v>
      </c>
      <c r="AT72" s="33" t="s">
        <v>197</v>
      </c>
      <c r="AU72" s="33" t="s">
        <v>197</v>
      </c>
      <c r="AV72" s="33" t="s">
        <v>197</v>
      </c>
      <c r="AW72" s="33"/>
      <c r="AX72" s="33"/>
      <c r="AY72" s="33"/>
      <c r="AZ72" s="33"/>
      <c r="BA72" s="33"/>
      <c r="BB72" s="33"/>
      <c r="BC72" s="33"/>
      <c r="BD72" s="33"/>
      <c r="BE72" s="33" t="s">
        <v>197</v>
      </c>
      <c r="BF72" s="33" t="s">
        <v>197</v>
      </c>
      <c r="BG72" s="33"/>
      <c r="BH72" s="33"/>
      <c r="BI72" s="33"/>
      <c r="BJ72" s="33"/>
      <c r="BK72" s="33"/>
      <c r="BL72" s="33"/>
      <c r="BM72" s="33"/>
      <c r="BN72" s="33"/>
      <c r="BO72" s="33"/>
      <c r="BP72" s="33"/>
      <c r="BQ72" s="33" t="s">
        <v>197</v>
      </c>
      <c r="BR72" s="33" t="s">
        <v>197</v>
      </c>
      <c r="BS72" s="33"/>
      <c r="BT72" s="33"/>
      <c r="BU72" s="33"/>
      <c r="BV72" s="33"/>
      <c r="BW72" s="33"/>
      <c r="BX72" s="33"/>
      <c r="BY72" s="33"/>
      <c r="BZ72" s="33"/>
      <c r="CA72" s="33"/>
      <c r="CB72" s="33"/>
      <c r="CC72" s="33" t="s">
        <v>197</v>
      </c>
      <c r="CD72" s="33" t="s">
        <v>197</v>
      </c>
      <c r="CE72" s="33"/>
      <c r="CF72" s="33"/>
      <c r="CG72" s="33"/>
      <c r="CH72" s="33"/>
      <c r="CI72" s="33"/>
      <c r="CJ72" s="33"/>
      <c r="CK72" s="33" t="s">
        <v>197</v>
      </c>
      <c r="CL72" s="33" t="s">
        <v>197</v>
      </c>
      <c r="CM72" s="33" t="s">
        <v>197</v>
      </c>
      <c r="CN72" s="33" t="s">
        <v>197</v>
      </c>
      <c r="CO72" s="33" t="s">
        <v>197</v>
      </c>
      <c r="CP72" s="33" t="s">
        <v>197</v>
      </c>
      <c r="CQ72" s="33" t="s">
        <v>197</v>
      </c>
      <c r="CR72" s="33" t="s">
        <v>197</v>
      </c>
      <c r="CS72" s="33" t="s">
        <v>197</v>
      </c>
      <c r="CT72" s="33" t="s">
        <v>197</v>
      </c>
      <c r="CU72" s="33" t="s">
        <v>197</v>
      </c>
      <c r="CV72" s="33" t="s">
        <v>197</v>
      </c>
      <c r="CW72" s="33" t="s">
        <v>197</v>
      </c>
      <c r="CX72" s="33" t="s">
        <v>197</v>
      </c>
      <c r="CY72" s="33" t="s">
        <v>197</v>
      </c>
      <c r="CZ72" s="33" t="s">
        <v>197</v>
      </c>
      <c r="DA72" s="33" t="s">
        <v>197</v>
      </c>
      <c r="DB72" s="33" t="s">
        <v>197</v>
      </c>
      <c r="DC72" s="33" t="s">
        <v>197</v>
      </c>
      <c r="DD72" s="33" t="s">
        <v>197</v>
      </c>
      <c r="DE72" s="33" t="s">
        <v>197</v>
      </c>
      <c r="DF72" s="33" t="s">
        <v>197</v>
      </c>
      <c r="DG72" s="33" t="s">
        <v>197</v>
      </c>
      <c r="DH72" s="33" t="s">
        <v>197</v>
      </c>
    </row>
    <row r="73" spans="1:112" ht="112.5">
      <c r="A73" s="19"/>
      <c r="B73" s="37" t="s">
        <v>221</v>
      </c>
      <c r="C73" s="38" t="s">
        <v>222</v>
      </c>
      <c r="D73" s="39" t="s">
        <v>178</v>
      </c>
      <c r="E73" s="39">
        <f t="shared" ref="E73:AJ73" si="23">SUM(E74,E77)</f>
        <v>0</v>
      </c>
      <c r="F73" s="39">
        <f t="shared" si="23"/>
        <v>0</v>
      </c>
      <c r="G73" s="39">
        <f t="shared" si="23"/>
        <v>0</v>
      </c>
      <c r="H73" s="39">
        <f t="shared" si="23"/>
        <v>0</v>
      </c>
      <c r="I73" s="39">
        <f t="shared" si="23"/>
        <v>0</v>
      </c>
      <c r="J73" s="39">
        <f t="shared" si="23"/>
        <v>0</v>
      </c>
      <c r="K73" s="39">
        <f t="shared" si="23"/>
        <v>0</v>
      </c>
      <c r="L73" s="39">
        <f t="shared" si="23"/>
        <v>0</v>
      </c>
      <c r="M73" s="39">
        <f t="shared" si="23"/>
        <v>0</v>
      </c>
      <c r="N73" s="39">
        <f t="shared" si="23"/>
        <v>0</v>
      </c>
      <c r="O73" s="39">
        <f t="shared" si="23"/>
        <v>0</v>
      </c>
      <c r="P73" s="39">
        <f t="shared" si="23"/>
        <v>0</v>
      </c>
      <c r="Q73" s="39">
        <f t="shared" si="23"/>
        <v>0</v>
      </c>
      <c r="R73" s="39">
        <f t="shared" si="23"/>
        <v>0</v>
      </c>
      <c r="S73" s="39">
        <f t="shared" si="23"/>
        <v>0</v>
      </c>
      <c r="T73" s="39">
        <f t="shared" si="23"/>
        <v>0</v>
      </c>
      <c r="U73" s="39">
        <f t="shared" si="23"/>
        <v>0</v>
      </c>
      <c r="V73" s="39">
        <f t="shared" si="23"/>
        <v>0</v>
      </c>
      <c r="W73" s="39">
        <f t="shared" si="23"/>
        <v>0</v>
      </c>
      <c r="X73" s="39">
        <f t="shared" si="23"/>
        <v>0</v>
      </c>
      <c r="Y73" s="39">
        <f t="shared" si="23"/>
        <v>0</v>
      </c>
      <c r="Z73" s="39">
        <f t="shared" si="23"/>
        <v>0</v>
      </c>
      <c r="AA73" s="39">
        <f t="shared" si="23"/>
        <v>0</v>
      </c>
      <c r="AB73" s="39">
        <f t="shared" si="23"/>
        <v>0</v>
      </c>
      <c r="AC73" s="39">
        <f t="shared" si="23"/>
        <v>0</v>
      </c>
      <c r="AD73" s="39">
        <f t="shared" si="23"/>
        <v>0</v>
      </c>
      <c r="AE73" s="39">
        <f t="shared" si="23"/>
        <v>0</v>
      </c>
      <c r="AF73" s="39">
        <f t="shared" si="23"/>
        <v>0</v>
      </c>
      <c r="AG73" s="39">
        <f t="shared" si="23"/>
        <v>0</v>
      </c>
      <c r="AH73" s="39">
        <f t="shared" si="23"/>
        <v>0</v>
      </c>
      <c r="AI73" s="39">
        <f t="shared" si="23"/>
        <v>0</v>
      </c>
      <c r="AJ73" s="39">
        <f t="shared" si="23"/>
        <v>0</v>
      </c>
      <c r="AK73" s="39">
        <f t="shared" ref="AK73:BP73" si="24">SUM(AK74,AK77)</f>
        <v>6.78</v>
      </c>
      <c r="AL73" s="39">
        <f t="shared" si="24"/>
        <v>0</v>
      </c>
      <c r="AM73" s="39">
        <f t="shared" si="24"/>
        <v>1.675</v>
      </c>
      <c r="AN73" s="39">
        <f t="shared" si="24"/>
        <v>0</v>
      </c>
      <c r="AO73" s="39">
        <f t="shared" si="24"/>
        <v>0</v>
      </c>
      <c r="AP73" s="39">
        <f t="shared" si="24"/>
        <v>0</v>
      </c>
      <c r="AQ73" s="39">
        <f t="shared" si="24"/>
        <v>0</v>
      </c>
      <c r="AR73" s="39">
        <f t="shared" si="24"/>
        <v>0</v>
      </c>
      <c r="AS73" s="39">
        <f t="shared" si="24"/>
        <v>0</v>
      </c>
      <c r="AT73" s="39">
        <f t="shared" si="24"/>
        <v>0</v>
      </c>
      <c r="AU73" s="39">
        <f t="shared" si="24"/>
        <v>0</v>
      </c>
      <c r="AV73" s="39">
        <f t="shared" si="24"/>
        <v>0</v>
      </c>
      <c r="AW73" s="39">
        <f t="shared" si="24"/>
        <v>0</v>
      </c>
      <c r="AX73" s="39">
        <f t="shared" si="24"/>
        <v>0</v>
      </c>
      <c r="AY73" s="39">
        <f t="shared" si="24"/>
        <v>0</v>
      </c>
      <c r="AZ73" s="39">
        <f t="shared" si="24"/>
        <v>0</v>
      </c>
      <c r="BA73" s="39">
        <f t="shared" si="24"/>
        <v>0</v>
      </c>
      <c r="BB73" s="39">
        <f t="shared" si="24"/>
        <v>0</v>
      </c>
      <c r="BC73" s="39">
        <f t="shared" si="24"/>
        <v>0</v>
      </c>
      <c r="BD73" s="39">
        <f t="shared" si="24"/>
        <v>0</v>
      </c>
      <c r="BE73" s="39">
        <f t="shared" si="24"/>
        <v>0</v>
      </c>
      <c r="BF73" s="39">
        <f t="shared" si="24"/>
        <v>0</v>
      </c>
      <c r="BG73" s="39">
        <f t="shared" si="24"/>
        <v>0</v>
      </c>
      <c r="BH73" s="39">
        <f t="shared" si="24"/>
        <v>0</v>
      </c>
      <c r="BI73" s="39">
        <f t="shared" si="24"/>
        <v>0</v>
      </c>
      <c r="BJ73" s="39">
        <f t="shared" si="24"/>
        <v>0</v>
      </c>
      <c r="BK73" s="39">
        <f t="shared" si="24"/>
        <v>0</v>
      </c>
      <c r="BL73" s="39">
        <f t="shared" si="24"/>
        <v>0</v>
      </c>
      <c r="BM73" s="39">
        <f t="shared" si="24"/>
        <v>0</v>
      </c>
      <c r="BN73" s="39">
        <f t="shared" si="24"/>
        <v>0</v>
      </c>
      <c r="BO73" s="39">
        <f t="shared" si="24"/>
        <v>0</v>
      </c>
      <c r="BP73" s="39">
        <f t="shared" si="24"/>
        <v>0</v>
      </c>
      <c r="BQ73" s="39">
        <f t="shared" ref="BQ73:CV73" si="25">SUM(BQ74,BQ77)</f>
        <v>0</v>
      </c>
      <c r="BR73" s="39">
        <f t="shared" si="25"/>
        <v>0</v>
      </c>
      <c r="BS73" s="39">
        <f t="shared" si="25"/>
        <v>0</v>
      </c>
      <c r="BT73" s="39">
        <f t="shared" si="25"/>
        <v>0</v>
      </c>
      <c r="BU73" s="39">
        <f t="shared" si="25"/>
        <v>0</v>
      </c>
      <c r="BV73" s="39">
        <f t="shared" si="25"/>
        <v>0</v>
      </c>
      <c r="BW73" s="39">
        <f t="shared" si="25"/>
        <v>0</v>
      </c>
      <c r="BX73" s="39">
        <f t="shared" si="25"/>
        <v>0</v>
      </c>
      <c r="BY73" s="39">
        <f t="shared" si="25"/>
        <v>5</v>
      </c>
      <c r="BZ73" s="39">
        <f t="shared" si="25"/>
        <v>0</v>
      </c>
      <c r="CA73" s="39">
        <f t="shared" si="25"/>
        <v>0</v>
      </c>
      <c r="CB73" s="39">
        <f t="shared" si="25"/>
        <v>0</v>
      </c>
      <c r="CC73" s="39">
        <f t="shared" si="25"/>
        <v>0</v>
      </c>
      <c r="CD73" s="39">
        <f t="shared" si="25"/>
        <v>0</v>
      </c>
      <c r="CE73" s="39">
        <f t="shared" si="25"/>
        <v>0</v>
      </c>
      <c r="CF73" s="39">
        <f t="shared" si="25"/>
        <v>0</v>
      </c>
      <c r="CG73" s="39">
        <f t="shared" si="25"/>
        <v>0</v>
      </c>
      <c r="CH73" s="39">
        <f t="shared" si="25"/>
        <v>0</v>
      </c>
      <c r="CI73" s="39">
        <f t="shared" si="25"/>
        <v>0</v>
      </c>
      <c r="CJ73" s="39">
        <f t="shared" si="25"/>
        <v>0</v>
      </c>
      <c r="CK73" s="39">
        <f t="shared" si="25"/>
        <v>0</v>
      </c>
      <c r="CL73" s="39">
        <f t="shared" si="25"/>
        <v>0</v>
      </c>
      <c r="CM73" s="39">
        <f t="shared" si="25"/>
        <v>0</v>
      </c>
      <c r="CN73" s="39">
        <f t="shared" si="25"/>
        <v>0</v>
      </c>
      <c r="CO73" s="39">
        <f t="shared" si="25"/>
        <v>0</v>
      </c>
      <c r="CP73" s="39">
        <f t="shared" si="25"/>
        <v>0</v>
      </c>
      <c r="CQ73" s="39">
        <f t="shared" si="25"/>
        <v>0</v>
      </c>
      <c r="CR73" s="39">
        <f t="shared" si="25"/>
        <v>0</v>
      </c>
      <c r="CS73" s="39">
        <f t="shared" si="25"/>
        <v>0</v>
      </c>
      <c r="CT73" s="39">
        <f t="shared" si="25"/>
        <v>0</v>
      </c>
      <c r="CU73" s="39">
        <f t="shared" si="25"/>
        <v>0</v>
      </c>
      <c r="CV73" s="39">
        <f t="shared" si="25"/>
        <v>0</v>
      </c>
      <c r="CW73" s="39">
        <f t="shared" ref="CW73:DH73" si="26">SUM(CW74,CW77)</f>
        <v>0</v>
      </c>
      <c r="CX73" s="39">
        <f t="shared" si="26"/>
        <v>0</v>
      </c>
      <c r="CY73" s="39">
        <f t="shared" si="26"/>
        <v>0</v>
      </c>
      <c r="CZ73" s="39">
        <f t="shared" si="26"/>
        <v>0</v>
      </c>
      <c r="DA73" s="39">
        <f t="shared" si="26"/>
        <v>0</v>
      </c>
      <c r="DB73" s="39">
        <f t="shared" si="26"/>
        <v>0</v>
      </c>
      <c r="DC73" s="39">
        <f t="shared" si="26"/>
        <v>0</v>
      </c>
      <c r="DD73" s="39">
        <f t="shared" si="26"/>
        <v>0</v>
      </c>
      <c r="DE73" s="39">
        <f t="shared" si="26"/>
        <v>0</v>
      </c>
      <c r="DF73" s="39">
        <f t="shared" si="26"/>
        <v>0</v>
      </c>
      <c r="DG73" s="39">
        <f t="shared" si="26"/>
        <v>0</v>
      </c>
      <c r="DH73" s="39">
        <f t="shared" si="26"/>
        <v>0</v>
      </c>
    </row>
    <row r="74" spans="1:112" ht="93.75">
      <c r="A74" s="19"/>
      <c r="B74" s="31" t="s">
        <v>223</v>
      </c>
      <c r="C74" s="32" t="s">
        <v>224</v>
      </c>
      <c r="D74" s="33" t="s">
        <v>178</v>
      </c>
      <c r="E74" s="33">
        <f t="shared" ref="E74:AJ74" si="27">SUM(E75:E76)</f>
        <v>0</v>
      </c>
      <c r="F74" s="33">
        <f t="shared" si="27"/>
        <v>0</v>
      </c>
      <c r="G74" s="33">
        <f t="shared" si="27"/>
        <v>0</v>
      </c>
      <c r="H74" s="33">
        <f t="shared" si="27"/>
        <v>0</v>
      </c>
      <c r="I74" s="33">
        <f t="shared" si="27"/>
        <v>0</v>
      </c>
      <c r="J74" s="33">
        <f t="shared" si="27"/>
        <v>0</v>
      </c>
      <c r="K74" s="33">
        <f t="shared" si="27"/>
        <v>0</v>
      </c>
      <c r="L74" s="33">
        <f t="shared" si="27"/>
        <v>0</v>
      </c>
      <c r="M74" s="33">
        <f t="shared" si="27"/>
        <v>0</v>
      </c>
      <c r="N74" s="33">
        <f t="shared" si="27"/>
        <v>0</v>
      </c>
      <c r="O74" s="33">
        <f t="shared" si="27"/>
        <v>0</v>
      </c>
      <c r="P74" s="33">
        <f t="shared" si="27"/>
        <v>0</v>
      </c>
      <c r="Q74" s="33">
        <f t="shared" si="27"/>
        <v>0</v>
      </c>
      <c r="R74" s="33">
        <f t="shared" si="27"/>
        <v>0</v>
      </c>
      <c r="S74" s="33">
        <f t="shared" si="27"/>
        <v>0</v>
      </c>
      <c r="T74" s="33">
        <f t="shared" si="27"/>
        <v>0</v>
      </c>
      <c r="U74" s="33">
        <f t="shared" si="27"/>
        <v>0</v>
      </c>
      <c r="V74" s="33">
        <f t="shared" si="27"/>
        <v>0</v>
      </c>
      <c r="W74" s="33">
        <f t="shared" si="27"/>
        <v>0</v>
      </c>
      <c r="X74" s="33">
        <f t="shared" si="27"/>
        <v>0</v>
      </c>
      <c r="Y74" s="33">
        <f t="shared" si="27"/>
        <v>0</v>
      </c>
      <c r="Z74" s="33">
        <f t="shared" si="27"/>
        <v>0</v>
      </c>
      <c r="AA74" s="33">
        <f t="shared" si="27"/>
        <v>0</v>
      </c>
      <c r="AB74" s="33">
        <f t="shared" si="27"/>
        <v>0</v>
      </c>
      <c r="AC74" s="33">
        <f t="shared" si="27"/>
        <v>0</v>
      </c>
      <c r="AD74" s="33">
        <f t="shared" si="27"/>
        <v>0</v>
      </c>
      <c r="AE74" s="33">
        <f t="shared" si="27"/>
        <v>0</v>
      </c>
      <c r="AF74" s="33">
        <f t="shared" si="27"/>
        <v>0</v>
      </c>
      <c r="AG74" s="33">
        <f t="shared" si="27"/>
        <v>0</v>
      </c>
      <c r="AH74" s="33">
        <f t="shared" si="27"/>
        <v>0</v>
      </c>
      <c r="AI74" s="33">
        <f t="shared" si="27"/>
        <v>0</v>
      </c>
      <c r="AJ74" s="33">
        <f t="shared" si="27"/>
        <v>0</v>
      </c>
      <c r="AK74" s="33">
        <f t="shared" ref="AK74:BP74" si="28">SUM(AK75:AK76)</f>
        <v>6.78</v>
      </c>
      <c r="AL74" s="33">
        <f t="shared" si="28"/>
        <v>0</v>
      </c>
      <c r="AM74" s="33">
        <f t="shared" si="28"/>
        <v>1.675</v>
      </c>
      <c r="AN74" s="33">
        <f t="shared" si="28"/>
        <v>0</v>
      </c>
      <c r="AO74" s="33">
        <f t="shared" si="28"/>
        <v>0</v>
      </c>
      <c r="AP74" s="33">
        <f t="shared" si="28"/>
        <v>0</v>
      </c>
      <c r="AQ74" s="33">
        <f t="shared" si="28"/>
        <v>0</v>
      </c>
      <c r="AR74" s="33">
        <f t="shared" si="28"/>
        <v>0</v>
      </c>
      <c r="AS74" s="33">
        <f t="shared" si="28"/>
        <v>0</v>
      </c>
      <c r="AT74" s="33">
        <f t="shared" si="28"/>
        <v>0</v>
      </c>
      <c r="AU74" s="33">
        <f t="shared" si="28"/>
        <v>0</v>
      </c>
      <c r="AV74" s="33">
        <f t="shared" si="28"/>
        <v>0</v>
      </c>
      <c r="AW74" s="33">
        <f t="shared" si="28"/>
        <v>0</v>
      </c>
      <c r="AX74" s="33">
        <f t="shared" si="28"/>
        <v>0</v>
      </c>
      <c r="AY74" s="33">
        <f t="shared" si="28"/>
        <v>0</v>
      </c>
      <c r="AZ74" s="33">
        <f t="shared" si="28"/>
        <v>0</v>
      </c>
      <c r="BA74" s="33">
        <f t="shared" si="28"/>
        <v>0</v>
      </c>
      <c r="BB74" s="33">
        <f t="shared" si="28"/>
        <v>0</v>
      </c>
      <c r="BC74" s="33">
        <f t="shared" si="28"/>
        <v>0</v>
      </c>
      <c r="BD74" s="33">
        <f t="shared" si="28"/>
        <v>0</v>
      </c>
      <c r="BE74" s="33">
        <f t="shared" si="28"/>
        <v>0</v>
      </c>
      <c r="BF74" s="33">
        <f t="shared" si="28"/>
        <v>0</v>
      </c>
      <c r="BG74" s="33">
        <f t="shared" si="28"/>
        <v>0</v>
      </c>
      <c r="BH74" s="33">
        <f t="shared" si="28"/>
        <v>0</v>
      </c>
      <c r="BI74" s="33">
        <f t="shared" si="28"/>
        <v>0</v>
      </c>
      <c r="BJ74" s="33">
        <f t="shared" si="28"/>
        <v>0</v>
      </c>
      <c r="BK74" s="33">
        <f t="shared" si="28"/>
        <v>0</v>
      </c>
      <c r="BL74" s="33">
        <f t="shared" si="28"/>
        <v>0</v>
      </c>
      <c r="BM74" s="33">
        <f t="shared" si="28"/>
        <v>0</v>
      </c>
      <c r="BN74" s="33">
        <f t="shared" si="28"/>
        <v>0</v>
      </c>
      <c r="BO74" s="33">
        <f t="shared" si="28"/>
        <v>0</v>
      </c>
      <c r="BP74" s="33">
        <f t="shared" si="28"/>
        <v>0</v>
      </c>
      <c r="BQ74" s="33">
        <f t="shared" ref="BQ74:CV74" si="29">SUM(BQ75:BQ76)</f>
        <v>0</v>
      </c>
      <c r="BR74" s="33">
        <f t="shared" si="29"/>
        <v>0</v>
      </c>
      <c r="BS74" s="33">
        <f t="shared" si="29"/>
        <v>0</v>
      </c>
      <c r="BT74" s="33">
        <f t="shared" si="29"/>
        <v>0</v>
      </c>
      <c r="BU74" s="33">
        <f t="shared" si="29"/>
        <v>0</v>
      </c>
      <c r="BV74" s="33">
        <f t="shared" si="29"/>
        <v>0</v>
      </c>
      <c r="BW74" s="33">
        <f t="shared" si="29"/>
        <v>0</v>
      </c>
      <c r="BX74" s="33">
        <f t="shared" si="29"/>
        <v>0</v>
      </c>
      <c r="BY74" s="33">
        <f t="shared" si="29"/>
        <v>5</v>
      </c>
      <c r="BZ74" s="33">
        <f t="shared" si="29"/>
        <v>0</v>
      </c>
      <c r="CA74" s="33">
        <f t="shared" si="29"/>
        <v>0</v>
      </c>
      <c r="CB74" s="33">
        <f t="shared" si="29"/>
        <v>0</v>
      </c>
      <c r="CC74" s="33">
        <f t="shared" si="29"/>
        <v>0</v>
      </c>
      <c r="CD74" s="33">
        <f t="shared" si="29"/>
        <v>0</v>
      </c>
      <c r="CE74" s="33">
        <f t="shared" si="29"/>
        <v>0</v>
      </c>
      <c r="CF74" s="33">
        <f t="shared" si="29"/>
        <v>0</v>
      </c>
      <c r="CG74" s="33">
        <f t="shared" si="29"/>
        <v>0</v>
      </c>
      <c r="CH74" s="33">
        <f t="shared" si="29"/>
        <v>0</v>
      </c>
      <c r="CI74" s="33">
        <f t="shared" si="29"/>
        <v>0</v>
      </c>
      <c r="CJ74" s="33">
        <f t="shared" si="29"/>
        <v>0</v>
      </c>
      <c r="CK74" s="33">
        <f t="shared" si="29"/>
        <v>0</v>
      </c>
      <c r="CL74" s="33">
        <f t="shared" si="29"/>
        <v>0</v>
      </c>
      <c r="CM74" s="33">
        <f t="shared" si="29"/>
        <v>0</v>
      </c>
      <c r="CN74" s="33">
        <f t="shared" si="29"/>
        <v>0</v>
      </c>
      <c r="CO74" s="33">
        <f t="shared" si="29"/>
        <v>0</v>
      </c>
      <c r="CP74" s="33">
        <f t="shared" si="29"/>
        <v>0</v>
      </c>
      <c r="CQ74" s="33">
        <f t="shared" si="29"/>
        <v>0</v>
      </c>
      <c r="CR74" s="33">
        <f t="shared" si="29"/>
        <v>0</v>
      </c>
      <c r="CS74" s="33">
        <f t="shared" si="29"/>
        <v>0</v>
      </c>
      <c r="CT74" s="33">
        <f t="shared" si="29"/>
        <v>0</v>
      </c>
      <c r="CU74" s="33">
        <f t="shared" si="29"/>
        <v>0</v>
      </c>
      <c r="CV74" s="33">
        <f t="shared" si="29"/>
        <v>0</v>
      </c>
      <c r="CW74" s="33">
        <f t="shared" ref="CW74:DH74" si="30">SUM(CW75:CW76)</f>
        <v>0</v>
      </c>
      <c r="CX74" s="33">
        <f t="shared" si="30"/>
        <v>0</v>
      </c>
      <c r="CY74" s="33">
        <f t="shared" si="30"/>
        <v>0</v>
      </c>
      <c r="CZ74" s="33">
        <f t="shared" si="30"/>
        <v>0</v>
      </c>
      <c r="DA74" s="33">
        <f t="shared" si="30"/>
        <v>0</v>
      </c>
      <c r="DB74" s="33">
        <f t="shared" si="30"/>
        <v>0</v>
      </c>
      <c r="DC74" s="33">
        <f t="shared" si="30"/>
        <v>0</v>
      </c>
      <c r="DD74" s="33">
        <f t="shared" si="30"/>
        <v>0</v>
      </c>
      <c r="DE74" s="33">
        <f t="shared" si="30"/>
        <v>0</v>
      </c>
      <c r="DF74" s="33">
        <f t="shared" si="30"/>
        <v>0</v>
      </c>
      <c r="DG74" s="33">
        <f t="shared" si="30"/>
        <v>0</v>
      </c>
      <c r="DH74" s="33">
        <f t="shared" si="30"/>
        <v>0</v>
      </c>
    </row>
    <row r="75" spans="1:112" ht="56.25">
      <c r="A75" s="23" t="s">
        <v>179</v>
      </c>
      <c r="B75" s="31" t="s">
        <v>223</v>
      </c>
      <c r="C75" s="32" t="s">
        <v>225</v>
      </c>
      <c r="D75" s="41" t="s">
        <v>226</v>
      </c>
      <c r="E75" s="33">
        <v>0</v>
      </c>
      <c r="F75" s="33">
        <v>0</v>
      </c>
      <c r="G75" s="33">
        <v>0</v>
      </c>
      <c r="H75" s="33">
        <v>0</v>
      </c>
      <c r="I75" s="33">
        <v>0</v>
      </c>
      <c r="J75" s="33">
        <v>0</v>
      </c>
      <c r="K75" s="33">
        <v>0</v>
      </c>
      <c r="L75" s="33">
        <v>0</v>
      </c>
      <c r="M75" s="33">
        <v>0</v>
      </c>
      <c r="N75" s="33">
        <v>0</v>
      </c>
      <c r="O75" s="33">
        <v>0</v>
      </c>
      <c r="P75" s="33">
        <v>0</v>
      </c>
      <c r="Q75" s="33">
        <v>0</v>
      </c>
      <c r="R75" s="33">
        <v>0</v>
      </c>
      <c r="S75" s="33">
        <v>0</v>
      </c>
      <c r="T75" s="33">
        <v>0</v>
      </c>
      <c r="U75" s="33">
        <v>0</v>
      </c>
      <c r="V75" s="33">
        <v>0</v>
      </c>
      <c r="W75" s="33">
        <v>0</v>
      </c>
      <c r="X75" s="33">
        <v>0</v>
      </c>
      <c r="Y75" s="33">
        <v>0</v>
      </c>
      <c r="Z75" s="33">
        <v>0</v>
      </c>
      <c r="AA75" s="33">
        <v>0</v>
      </c>
      <c r="AB75" s="33">
        <v>0</v>
      </c>
      <c r="AC75" s="33">
        <v>0</v>
      </c>
      <c r="AD75" s="33">
        <v>0</v>
      </c>
      <c r="AE75" s="33">
        <v>0</v>
      </c>
      <c r="AF75" s="33">
        <v>0</v>
      </c>
      <c r="AG75" s="33">
        <v>0</v>
      </c>
      <c r="AH75" s="33">
        <v>0</v>
      </c>
      <c r="AI75" s="33">
        <v>0</v>
      </c>
      <c r="AJ75" s="33">
        <v>0</v>
      </c>
      <c r="AK75" s="47">
        <f>'4'!AM47</f>
        <v>6.78</v>
      </c>
      <c r="AL75" s="33">
        <v>0</v>
      </c>
      <c r="AM75" s="33">
        <f>'12'!T35</f>
        <v>1.675</v>
      </c>
      <c r="AN75" s="33">
        <v>0</v>
      </c>
      <c r="AO75" s="33">
        <v>0</v>
      </c>
      <c r="AP75" s="33">
        <v>0</v>
      </c>
      <c r="AQ75" s="33">
        <v>0</v>
      </c>
      <c r="AR75" s="33">
        <v>0</v>
      </c>
      <c r="AS75" s="33">
        <v>0</v>
      </c>
      <c r="AT75" s="33">
        <v>0</v>
      </c>
      <c r="AU75" s="33">
        <v>0</v>
      </c>
      <c r="AV75" s="33">
        <v>0</v>
      </c>
      <c r="AW75" s="33">
        <v>0</v>
      </c>
      <c r="AX75" s="33">
        <v>0</v>
      </c>
      <c r="AY75" s="33">
        <v>0</v>
      </c>
      <c r="AZ75" s="33">
        <v>0</v>
      </c>
      <c r="BA75" s="33">
        <v>0</v>
      </c>
      <c r="BB75" s="33">
        <v>0</v>
      </c>
      <c r="BC75" s="33">
        <v>0</v>
      </c>
      <c r="BD75" s="33">
        <v>0</v>
      </c>
      <c r="BE75" s="33">
        <v>0</v>
      </c>
      <c r="BF75" s="33">
        <v>0</v>
      </c>
      <c r="BG75" s="33">
        <v>0</v>
      </c>
      <c r="BH75" s="33">
        <v>0</v>
      </c>
      <c r="BI75" s="33">
        <v>0</v>
      </c>
      <c r="BJ75" s="33">
        <v>0</v>
      </c>
      <c r="BK75" s="33">
        <v>0</v>
      </c>
      <c r="BL75" s="33">
        <v>0</v>
      </c>
      <c r="BM75" s="33">
        <v>0</v>
      </c>
      <c r="BN75" s="33">
        <v>0</v>
      </c>
      <c r="BO75" s="33">
        <v>0</v>
      </c>
      <c r="BP75" s="33">
        <v>0</v>
      </c>
      <c r="BQ75" s="33">
        <v>0</v>
      </c>
      <c r="BR75" s="33">
        <v>0</v>
      </c>
      <c r="BS75" s="33">
        <v>0</v>
      </c>
      <c r="BT75" s="33">
        <v>0</v>
      </c>
      <c r="BU75" s="33">
        <v>0</v>
      </c>
      <c r="BV75" s="33">
        <v>0</v>
      </c>
      <c r="BW75" s="33">
        <v>0</v>
      </c>
      <c r="BX75" s="33">
        <v>0</v>
      </c>
      <c r="BY75" s="33">
        <v>0</v>
      </c>
      <c r="BZ75" s="33">
        <v>0</v>
      </c>
      <c r="CA75" s="33">
        <v>0</v>
      </c>
      <c r="CB75" s="33">
        <v>0</v>
      </c>
      <c r="CC75" s="33">
        <v>0</v>
      </c>
      <c r="CD75" s="33">
        <v>0</v>
      </c>
      <c r="CE75" s="33">
        <v>0</v>
      </c>
      <c r="CF75" s="33">
        <v>0</v>
      </c>
      <c r="CG75" s="33">
        <v>0</v>
      </c>
      <c r="CH75" s="33">
        <v>0</v>
      </c>
      <c r="CI75" s="33">
        <v>0</v>
      </c>
      <c r="CJ75" s="33">
        <v>0</v>
      </c>
      <c r="CK75" s="33">
        <v>0</v>
      </c>
      <c r="CL75" s="33">
        <v>0</v>
      </c>
      <c r="CM75" s="33">
        <v>0</v>
      </c>
      <c r="CN75" s="33">
        <v>0</v>
      </c>
      <c r="CO75" s="33">
        <v>0</v>
      </c>
      <c r="CP75" s="33">
        <v>0</v>
      </c>
      <c r="CQ75" s="33" t="s">
        <v>197</v>
      </c>
      <c r="CR75" s="33" t="s">
        <v>197</v>
      </c>
      <c r="CS75" s="33">
        <v>0</v>
      </c>
      <c r="CT75" s="33">
        <v>0</v>
      </c>
      <c r="CU75" s="33">
        <v>0</v>
      </c>
      <c r="CV75" s="33">
        <v>0</v>
      </c>
      <c r="CW75" s="33">
        <v>0</v>
      </c>
      <c r="CX75" s="33">
        <v>0</v>
      </c>
      <c r="CY75" s="33">
        <v>0</v>
      </c>
      <c r="CZ75" s="33">
        <v>0</v>
      </c>
      <c r="DA75" s="33">
        <v>0</v>
      </c>
      <c r="DB75" s="33">
        <v>0</v>
      </c>
      <c r="DC75" s="33">
        <v>0</v>
      </c>
      <c r="DD75" s="33">
        <v>0</v>
      </c>
      <c r="DE75" s="33">
        <v>0</v>
      </c>
      <c r="DF75" s="33">
        <v>0</v>
      </c>
      <c r="DG75" s="33">
        <v>0</v>
      </c>
      <c r="DH75" s="33">
        <v>0</v>
      </c>
    </row>
    <row r="76" spans="1:112" ht="37.5">
      <c r="A76" s="23" t="s">
        <v>179</v>
      </c>
      <c r="B76" s="31" t="s">
        <v>223</v>
      </c>
      <c r="C76" s="32" t="s">
        <v>227</v>
      </c>
      <c r="D76" s="41" t="s">
        <v>228</v>
      </c>
      <c r="E76" s="33">
        <v>0</v>
      </c>
      <c r="F76" s="33">
        <v>0</v>
      </c>
      <c r="G76" s="33">
        <v>0</v>
      </c>
      <c r="H76" s="33">
        <v>0</v>
      </c>
      <c r="I76" s="33">
        <v>0</v>
      </c>
      <c r="J76" s="33">
        <v>0</v>
      </c>
      <c r="K76" s="33">
        <v>0</v>
      </c>
      <c r="L76" s="33">
        <v>0</v>
      </c>
      <c r="M76" s="33">
        <v>0</v>
      </c>
      <c r="N76" s="33">
        <v>0</v>
      </c>
      <c r="O76" s="33">
        <v>0</v>
      </c>
      <c r="P76" s="33">
        <v>0</v>
      </c>
      <c r="Q76" s="33">
        <v>0</v>
      </c>
      <c r="R76" s="33">
        <v>0</v>
      </c>
      <c r="S76" s="33">
        <v>0</v>
      </c>
      <c r="T76" s="33">
        <v>0</v>
      </c>
      <c r="U76" s="33">
        <v>0</v>
      </c>
      <c r="V76" s="33">
        <v>0</v>
      </c>
      <c r="W76" s="33">
        <v>0</v>
      </c>
      <c r="X76" s="33">
        <v>0</v>
      </c>
      <c r="Y76" s="33">
        <v>0</v>
      </c>
      <c r="Z76" s="33">
        <v>0</v>
      </c>
      <c r="AA76" s="33">
        <v>0</v>
      </c>
      <c r="AB76" s="33">
        <v>0</v>
      </c>
      <c r="AC76" s="33">
        <v>0</v>
      </c>
      <c r="AD76" s="33">
        <v>0</v>
      </c>
      <c r="AE76" s="33">
        <v>0</v>
      </c>
      <c r="AF76" s="33">
        <v>0</v>
      </c>
      <c r="AG76" s="33">
        <v>0</v>
      </c>
      <c r="AH76" s="33">
        <v>0</v>
      </c>
      <c r="AI76" s="33">
        <v>0</v>
      </c>
      <c r="AJ76" s="33">
        <v>0</v>
      </c>
      <c r="AK76" s="33">
        <v>0</v>
      </c>
      <c r="AL76" s="33">
        <v>0</v>
      </c>
      <c r="AM76" s="33">
        <v>0</v>
      </c>
      <c r="AN76" s="33">
        <v>0</v>
      </c>
      <c r="AO76" s="33">
        <v>0</v>
      </c>
      <c r="AP76" s="33">
        <v>0</v>
      </c>
      <c r="AQ76" s="33">
        <v>0</v>
      </c>
      <c r="AR76" s="33">
        <v>0</v>
      </c>
      <c r="AS76" s="33">
        <v>0</v>
      </c>
      <c r="AT76" s="33">
        <v>0</v>
      </c>
      <c r="AU76" s="33">
        <v>0</v>
      </c>
      <c r="AV76" s="33">
        <v>0</v>
      </c>
      <c r="AW76" s="33">
        <v>0</v>
      </c>
      <c r="AX76" s="33">
        <v>0</v>
      </c>
      <c r="AY76" s="33">
        <v>0</v>
      </c>
      <c r="AZ76" s="33">
        <v>0</v>
      </c>
      <c r="BA76" s="33">
        <v>0</v>
      </c>
      <c r="BB76" s="33">
        <v>0</v>
      </c>
      <c r="BC76" s="33">
        <v>0</v>
      </c>
      <c r="BD76" s="33">
        <v>0</v>
      </c>
      <c r="BE76" s="33">
        <v>0</v>
      </c>
      <c r="BF76" s="33">
        <v>0</v>
      </c>
      <c r="BG76" s="33">
        <v>0</v>
      </c>
      <c r="BH76" s="33">
        <v>0</v>
      </c>
      <c r="BI76" s="33">
        <v>0</v>
      </c>
      <c r="BJ76" s="33">
        <v>0</v>
      </c>
      <c r="BK76" s="33">
        <v>0</v>
      </c>
      <c r="BL76" s="33">
        <v>0</v>
      </c>
      <c r="BM76" s="33">
        <v>0</v>
      </c>
      <c r="BN76" s="33">
        <v>0</v>
      </c>
      <c r="BO76" s="33">
        <v>0</v>
      </c>
      <c r="BP76" s="33">
        <v>0</v>
      </c>
      <c r="BQ76" s="33">
        <v>0</v>
      </c>
      <c r="BR76" s="33">
        <v>0</v>
      </c>
      <c r="BS76" s="33">
        <v>0</v>
      </c>
      <c r="BT76" s="33">
        <v>0</v>
      </c>
      <c r="BU76" s="33">
        <v>0</v>
      </c>
      <c r="BV76" s="33">
        <v>0</v>
      </c>
      <c r="BW76" s="33">
        <v>0</v>
      </c>
      <c r="BX76" s="33">
        <v>0</v>
      </c>
      <c r="BY76" s="47">
        <f>'4'!AQ48</f>
        <v>5</v>
      </c>
      <c r="BZ76" s="33">
        <v>0</v>
      </c>
      <c r="CA76" s="33">
        <v>0</v>
      </c>
      <c r="CB76" s="33">
        <v>0</v>
      </c>
      <c r="CC76" s="33">
        <v>0</v>
      </c>
      <c r="CD76" s="33">
        <v>0</v>
      </c>
      <c r="CE76" s="33">
        <v>0</v>
      </c>
      <c r="CF76" s="33">
        <v>0</v>
      </c>
      <c r="CG76" s="33">
        <v>0</v>
      </c>
      <c r="CH76" s="33">
        <v>0</v>
      </c>
      <c r="CI76" s="33">
        <v>0</v>
      </c>
      <c r="CJ76" s="33">
        <v>0</v>
      </c>
      <c r="CK76" s="33">
        <v>0</v>
      </c>
      <c r="CL76" s="33">
        <v>0</v>
      </c>
      <c r="CM76" s="33">
        <v>0</v>
      </c>
      <c r="CN76" s="33">
        <v>0</v>
      </c>
      <c r="CO76" s="33">
        <v>0</v>
      </c>
      <c r="CP76" s="33">
        <v>0</v>
      </c>
      <c r="CQ76" s="33" t="s">
        <v>197</v>
      </c>
      <c r="CR76" s="33" t="s">
        <v>197</v>
      </c>
      <c r="CS76" s="33">
        <v>0</v>
      </c>
      <c r="CT76" s="33">
        <v>0</v>
      </c>
      <c r="CU76" s="33">
        <v>0</v>
      </c>
      <c r="CV76" s="33">
        <v>0</v>
      </c>
      <c r="CW76" s="33">
        <v>0</v>
      </c>
      <c r="CX76" s="33">
        <v>0</v>
      </c>
      <c r="CY76" s="33">
        <v>0</v>
      </c>
      <c r="CZ76" s="33">
        <v>0</v>
      </c>
      <c r="DA76" s="33">
        <v>0</v>
      </c>
      <c r="DB76" s="33">
        <v>0</v>
      </c>
      <c r="DC76" s="33">
        <v>0</v>
      </c>
      <c r="DD76" s="33">
        <v>0</v>
      </c>
      <c r="DE76" s="33">
        <v>0</v>
      </c>
      <c r="DF76" s="33">
        <v>0</v>
      </c>
      <c r="DG76" s="33">
        <v>0</v>
      </c>
      <c r="DH76" s="33">
        <v>0</v>
      </c>
    </row>
    <row r="77" spans="1:112" ht="93.75">
      <c r="A77" s="19"/>
      <c r="B77" s="31" t="s">
        <v>229</v>
      </c>
      <c r="C77" s="32" t="s">
        <v>230</v>
      </c>
      <c r="D77" s="33" t="s">
        <v>178</v>
      </c>
      <c r="E77" s="33">
        <f t="shared" ref="E77:AJ77" si="31">SUM(E78:E81)</f>
        <v>0</v>
      </c>
      <c r="F77" s="33">
        <f t="shared" si="31"/>
        <v>0</v>
      </c>
      <c r="G77" s="33">
        <f t="shared" si="31"/>
        <v>0</v>
      </c>
      <c r="H77" s="33">
        <f t="shared" si="31"/>
        <v>0</v>
      </c>
      <c r="I77" s="33">
        <f t="shared" si="31"/>
        <v>0</v>
      </c>
      <c r="J77" s="33">
        <f t="shared" si="31"/>
        <v>0</v>
      </c>
      <c r="K77" s="33">
        <f t="shared" si="31"/>
        <v>0</v>
      </c>
      <c r="L77" s="33">
        <f t="shared" si="31"/>
        <v>0</v>
      </c>
      <c r="M77" s="33">
        <f t="shared" si="31"/>
        <v>0</v>
      </c>
      <c r="N77" s="33">
        <f t="shared" si="31"/>
        <v>0</v>
      </c>
      <c r="O77" s="33">
        <f t="shared" si="31"/>
        <v>0</v>
      </c>
      <c r="P77" s="33">
        <f t="shared" si="31"/>
        <v>0</v>
      </c>
      <c r="Q77" s="33">
        <f t="shared" si="31"/>
        <v>0</v>
      </c>
      <c r="R77" s="33">
        <f t="shared" si="31"/>
        <v>0</v>
      </c>
      <c r="S77" s="33">
        <f t="shared" si="31"/>
        <v>0</v>
      </c>
      <c r="T77" s="33">
        <f t="shared" si="31"/>
        <v>0</v>
      </c>
      <c r="U77" s="33">
        <f t="shared" si="31"/>
        <v>0</v>
      </c>
      <c r="V77" s="33">
        <f t="shared" si="31"/>
        <v>0</v>
      </c>
      <c r="W77" s="33">
        <f t="shared" si="31"/>
        <v>0</v>
      </c>
      <c r="X77" s="33">
        <f t="shared" si="31"/>
        <v>0</v>
      </c>
      <c r="Y77" s="33">
        <f t="shared" si="31"/>
        <v>0</v>
      </c>
      <c r="Z77" s="33">
        <f t="shared" si="31"/>
        <v>0</v>
      </c>
      <c r="AA77" s="33">
        <f t="shared" si="31"/>
        <v>0</v>
      </c>
      <c r="AB77" s="33">
        <f t="shared" si="31"/>
        <v>0</v>
      </c>
      <c r="AC77" s="33">
        <f t="shared" si="31"/>
        <v>0</v>
      </c>
      <c r="AD77" s="33">
        <f t="shared" si="31"/>
        <v>0</v>
      </c>
      <c r="AE77" s="33">
        <f t="shared" si="31"/>
        <v>0</v>
      </c>
      <c r="AF77" s="33">
        <f t="shared" si="31"/>
        <v>0</v>
      </c>
      <c r="AG77" s="33">
        <f t="shared" si="31"/>
        <v>0</v>
      </c>
      <c r="AH77" s="33">
        <f t="shared" si="31"/>
        <v>0</v>
      </c>
      <c r="AI77" s="33">
        <f t="shared" si="31"/>
        <v>0</v>
      </c>
      <c r="AJ77" s="33">
        <f t="shared" si="31"/>
        <v>0</v>
      </c>
      <c r="AK77" s="33">
        <f t="shared" ref="AK77:BP77" si="32">SUM(AK78:AK81)</f>
        <v>0</v>
      </c>
      <c r="AL77" s="33">
        <f t="shared" si="32"/>
        <v>0</v>
      </c>
      <c r="AM77" s="33">
        <f t="shared" si="32"/>
        <v>0</v>
      </c>
      <c r="AN77" s="33">
        <f t="shared" si="32"/>
        <v>0</v>
      </c>
      <c r="AO77" s="33">
        <f t="shared" si="32"/>
        <v>0</v>
      </c>
      <c r="AP77" s="33">
        <f t="shared" si="32"/>
        <v>0</v>
      </c>
      <c r="AQ77" s="33">
        <f t="shared" si="32"/>
        <v>0</v>
      </c>
      <c r="AR77" s="33">
        <f t="shared" si="32"/>
        <v>0</v>
      </c>
      <c r="AS77" s="33">
        <f t="shared" si="32"/>
        <v>0</v>
      </c>
      <c r="AT77" s="33">
        <f t="shared" si="32"/>
        <v>0</v>
      </c>
      <c r="AU77" s="33">
        <f t="shared" si="32"/>
        <v>0</v>
      </c>
      <c r="AV77" s="33">
        <f t="shared" si="32"/>
        <v>0</v>
      </c>
      <c r="AW77" s="33">
        <f t="shared" si="32"/>
        <v>0</v>
      </c>
      <c r="AX77" s="33">
        <f t="shared" si="32"/>
        <v>0</v>
      </c>
      <c r="AY77" s="33">
        <f t="shared" si="32"/>
        <v>0</v>
      </c>
      <c r="AZ77" s="33">
        <f t="shared" si="32"/>
        <v>0</v>
      </c>
      <c r="BA77" s="33">
        <f t="shared" si="32"/>
        <v>0</v>
      </c>
      <c r="BB77" s="33">
        <f t="shared" si="32"/>
        <v>0</v>
      </c>
      <c r="BC77" s="33">
        <f t="shared" si="32"/>
        <v>0</v>
      </c>
      <c r="BD77" s="33">
        <f t="shared" si="32"/>
        <v>0</v>
      </c>
      <c r="BE77" s="33">
        <f t="shared" si="32"/>
        <v>0</v>
      </c>
      <c r="BF77" s="33">
        <f t="shared" si="32"/>
        <v>0</v>
      </c>
      <c r="BG77" s="33">
        <f t="shared" si="32"/>
        <v>0</v>
      </c>
      <c r="BH77" s="33">
        <f t="shared" si="32"/>
        <v>0</v>
      </c>
      <c r="BI77" s="33">
        <f t="shared" si="32"/>
        <v>0</v>
      </c>
      <c r="BJ77" s="33">
        <f t="shared" si="32"/>
        <v>0</v>
      </c>
      <c r="BK77" s="33">
        <f t="shared" si="32"/>
        <v>0</v>
      </c>
      <c r="BL77" s="33">
        <f t="shared" si="32"/>
        <v>0</v>
      </c>
      <c r="BM77" s="33">
        <f t="shared" si="32"/>
        <v>0</v>
      </c>
      <c r="BN77" s="33">
        <f t="shared" si="32"/>
        <v>0</v>
      </c>
      <c r="BO77" s="33">
        <f t="shared" si="32"/>
        <v>0</v>
      </c>
      <c r="BP77" s="33">
        <f t="shared" si="32"/>
        <v>0</v>
      </c>
      <c r="BQ77" s="33">
        <f t="shared" ref="BQ77:CV77" si="33">SUM(BQ78:BQ81)</f>
        <v>0</v>
      </c>
      <c r="BR77" s="33">
        <f t="shared" si="33"/>
        <v>0</v>
      </c>
      <c r="BS77" s="33">
        <f t="shared" si="33"/>
        <v>0</v>
      </c>
      <c r="BT77" s="33">
        <f t="shared" si="33"/>
        <v>0</v>
      </c>
      <c r="BU77" s="33">
        <f t="shared" si="33"/>
        <v>0</v>
      </c>
      <c r="BV77" s="33">
        <f t="shared" si="33"/>
        <v>0</v>
      </c>
      <c r="BW77" s="33">
        <f t="shared" si="33"/>
        <v>0</v>
      </c>
      <c r="BX77" s="33">
        <f t="shared" si="33"/>
        <v>0</v>
      </c>
      <c r="BY77" s="33">
        <f t="shared" si="33"/>
        <v>0</v>
      </c>
      <c r="BZ77" s="33">
        <f t="shared" si="33"/>
        <v>0</v>
      </c>
      <c r="CA77" s="33">
        <f t="shared" si="33"/>
        <v>0</v>
      </c>
      <c r="CB77" s="33">
        <f t="shared" si="33"/>
        <v>0</v>
      </c>
      <c r="CC77" s="33">
        <f t="shared" si="33"/>
        <v>0</v>
      </c>
      <c r="CD77" s="33">
        <f t="shared" si="33"/>
        <v>0</v>
      </c>
      <c r="CE77" s="33">
        <f t="shared" si="33"/>
        <v>0</v>
      </c>
      <c r="CF77" s="33">
        <f t="shared" si="33"/>
        <v>0</v>
      </c>
      <c r="CG77" s="33">
        <f t="shared" si="33"/>
        <v>0</v>
      </c>
      <c r="CH77" s="33">
        <f t="shared" si="33"/>
        <v>0</v>
      </c>
      <c r="CI77" s="33">
        <f t="shared" si="33"/>
        <v>0</v>
      </c>
      <c r="CJ77" s="33">
        <f t="shared" si="33"/>
        <v>0</v>
      </c>
      <c r="CK77" s="33">
        <f t="shared" si="33"/>
        <v>0</v>
      </c>
      <c r="CL77" s="33">
        <f t="shared" si="33"/>
        <v>0</v>
      </c>
      <c r="CM77" s="33">
        <f t="shared" si="33"/>
        <v>0</v>
      </c>
      <c r="CN77" s="33">
        <f t="shared" si="33"/>
        <v>0</v>
      </c>
      <c r="CO77" s="33">
        <f t="shared" si="33"/>
        <v>0</v>
      </c>
      <c r="CP77" s="33">
        <f t="shared" si="33"/>
        <v>0</v>
      </c>
      <c r="CQ77" s="33">
        <f t="shared" si="33"/>
        <v>0</v>
      </c>
      <c r="CR77" s="33">
        <f t="shared" si="33"/>
        <v>0</v>
      </c>
      <c r="CS77" s="33">
        <f t="shared" si="33"/>
        <v>0</v>
      </c>
      <c r="CT77" s="33">
        <f t="shared" si="33"/>
        <v>0</v>
      </c>
      <c r="CU77" s="33">
        <f t="shared" si="33"/>
        <v>0</v>
      </c>
      <c r="CV77" s="33">
        <f t="shared" si="33"/>
        <v>0</v>
      </c>
      <c r="CW77" s="33">
        <f t="shared" ref="CW77:DH77" si="34">SUM(CW78:CW81)</f>
        <v>0</v>
      </c>
      <c r="CX77" s="33">
        <f t="shared" si="34"/>
        <v>0</v>
      </c>
      <c r="CY77" s="33">
        <f t="shared" si="34"/>
        <v>0</v>
      </c>
      <c r="CZ77" s="33">
        <f t="shared" si="34"/>
        <v>0</v>
      </c>
      <c r="DA77" s="33">
        <f t="shared" si="34"/>
        <v>0</v>
      </c>
      <c r="DB77" s="33">
        <f t="shared" si="34"/>
        <v>0</v>
      </c>
      <c r="DC77" s="33">
        <f t="shared" si="34"/>
        <v>0</v>
      </c>
      <c r="DD77" s="33">
        <f t="shared" si="34"/>
        <v>0</v>
      </c>
      <c r="DE77" s="33">
        <f t="shared" si="34"/>
        <v>0</v>
      </c>
      <c r="DF77" s="33">
        <f t="shared" si="34"/>
        <v>0</v>
      </c>
      <c r="DG77" s="33">
        <f t="shared" si="34"/>
        <v>0</v>
      </c>
      <c r="DH77" s="33">
        <f t="shared" si="34"/>
        <v>0</v>
      </c>
    </row>
    <row r="78" spans="1:112" ht="47.25">
      <c r="A78" s="23" t="s">
        <v>179</v>
      </c>
      <c r="B78" s="31" t="s">
        <v>229</v>
      </c>
      <c r="C78" s="42" t="s">
        <v>231</v>
      </c>
      <c r="D78" s="41" t="s">
        <v>232</v>
      </c>
      <c r="E78" s="33">
        <v>0</v>
      </c>
      <c r="F78" s="33">
        <v>0</v>
      </c>
      <c r="G78" s="33">
        <v>0</v>
      </c>
      <c r="H78" s="33">
        <v>0</v>
      </c>
      <c r="I78" s="33">
        <v>0</v>
      </c>
      <c r="J78" s="33">
        <v>0</v>
      </c>
      <c r="K78" s="33">
        <v>0</v>
      </c>
      <c r="L78" s="33">
        <v>0</v>
      </c>
      <c r="M78" s="33">
        <v>0</v>
      </c>
      <c r="N78" s="33">
        <v>0</v>
      </c>
      <c r="O78" s="33">
        <v>0</v>
      </c>
      <c r="P78" s="33">
        <v>0</v>
      </c>
      <c r="Q78" s="33">
        <v>0</v>
      </c>
      <c r="R78" s="33">
        <v>0</v>
      </c>
      <c r="S78" s="33">
        <v>0</v>
      </c>
      <c r="T78" s="33">
        <v>0</v>
      </c>
      <c r="U78" s="33">
        <v>0</v>
      </c>
      <c r="V78" s="33">
        <v>0</v>
      </c>
      <c r="W78" s="33">
        <v>0</v>
      </c>
      <c r="X78" s="33">
        <v>0</v>
      </c>
      <c r="Y78" s="33">
        <v>0</v>
      </c>
      <c r="Z78" s="33">
        <v>0</v>
      </c>
      <c r="AA78" s="33">
        <v>0</v>
      </c>
      <c r="AB78" s="33">
        <v>0</v>
      </c>
      <c r="AC78" s="33">
        <v>0</v>
      </c>
      <c r="AD78" s="33">
        <v>0</v>
      </c>
      <c r="AE78" s="33">
        <v>0</v>
      </c>
      <c r="AF78" s="33">
        <v>0</v>
      </c>
      <c r="AG78" s="33">
        <v>0</v>
      </c>
      <c r="AH78" s="33">
        <v>0</v>
      </c>
      <c r="AI78" s="33">
        <v>0</v>
      </c>
      <c r="AJ78" s="33">
        <v>0</v>
      </c>
      <c r="AK78" s="33">
        <v>0</v>
      </c>
      <c r="AL78" s="33">
        <v>0</v>
      </c>
      <c r="AM78" s="33">
        <v>0</v>
      </c>
      <c r="AN78" s="33">
        <v>0</v>
      </c>
      <c r="AO78" s="33">
        <v>0</v>
      </c>
      <c r="AP78" s="33">
        <v>0</v>
      </c>
      <c r="AQ78" s="33">
        <v>0</v>
      </c>
      <c r="AR78" s="33">
        <v>0</v>
      </c>
      <c r="AS78" s="33">
        <v>0</v>
      </c>
      <c r="AT78" s="33">
        <v>0</v>
      </c>
      <c r="AU78" s="33">
        <v>0</v>
      </c>
      <c r="AV78" s="33">
        <v>0</v>
      </c>
      <c r="AW78" s="33">
        <v>0</v>
      </c>
      <c r="AX78" s="33">
        <v>0</v>
      </c>
      <c r="AY78" s="33">
        <v>0</v>
      </c>
      <c r="AZ78" s="33">
        <v>0</v>
      </c>
      <c r="BA78" s="33">
        <v>0</v>
      </c>
      <c r="BB78" s="33">
        <v>0</v>
      </c>
      <c r="BC78" s="33">
        <v>0</v>
      </c>
      <c r="BD78" s="33">
        <v>0</v>
      </c>
      <c r="BE78" s="33">
        <v>0</v>
      </c>
      <c r="BF78" s="33">
        <v>0</v>
      </c>
      <c r="BG78" s="33">
        <v>0</v>
      </c>
      <c r="BH78" s="33">
        <v>0</v>
      </c>
      <c r="BI78" s="33">
        <v>0</v>
      </c>
      <c r="BJ78" s="33">
        <v>0</v>
      </c>
      <c r="BK78" s="33">
        <v>0</v>
      </c>
      <c r="BL78" s="33">
        <v>0</v>
      </c>
      <c r="BM78" s="33">
        <v>0</v>
      </c>
      <c r="BN78" s="33">
        <v>0</v>
      </c>
      <c r="BO78" s="33">
        <v>0</v>
      </c>
      <c r="BP78" s="33">
        <v>0</v>
      </c>
      <c r="BQ78" s="33">
        <v>0</v>
      </c>
      <c r="BR78" s="33">
        <v>0</v>
      </c>
      <c r="BS78" s="33">
        <v>0</v>
      </c>
      <c r="BT78" s="33">
        <v>0</v>
      </c>
      <c r="BU78" s="33">
        <v>0</v>
      </c>
      <c r="BV78" s="33">
        <v>0</v>
      </c>
      <c r="BW78" s="33">
        <v>0</v>
      </c>
      <c r="BX78" s="33">
        <v>0</v>
      </c>
      <c r="BY78" s="33">
        <v>0</v>
      </c>
      <c r="BZ78" s="33">
        <v>0</v>
      </c>
      <c r="CA78" s="33">
        <v>0</v>
      </c>
      <c r="CB78" s="33">
        <v>0</v>
      </c>
      <c r="CC78" s="33">
        <v>0</v>
      </c>
      <c r="CD78" s="33">
        <v>0</v>
      </c>
      <c r="CE78" s="33">
        <v>0</v>
      </c>
      <c r="CF78" s="33">
        <v>0</v>
      </c>
      <c r="CG78" s="33">
        <v>0</v>
      </c>
      <c r="CH78" s="33">
        <v>0</v>
      </c>
      <c r="CI78" s="33">
        <v>0</v>
      </c>
      <c r="CJ78" s="33">
        <v>0</v>
      </c>
      <c r="CK78" s="33">
        <v>0</v>
      </c>
      <c r="CL78" s="33">
        <v>0</v>
      </c>
      <c r="CM78" s="33">
        <v>0</v>
      </c>
      <c r="CN78" s="33">
        <v>0</v>
      </c>
      <c r="CO78" s="33">
        <v>0</v>
      </c>
      <c r="CP78" s="33">
        <v>0</v>
      </c>
      <c r="CQ78" s="33" t="s">
        <v>197</v>
      </c>
      <c r="CR78" s="33" t="s">
        <v>197</v>
      </c>
      <c r="CS78" s="33">
        <v>0</v>
      </c>
      <c r="CT78" s="33">
        <v>0</v>
      </c>
      <c r="CU78" s="33">
        <v>0</v>
      </c>
      <c r="CV78" s="33">
        <v>0</v>
      </c>
      <c r="CW78" s="33">
        <v>0</v>
      </c>
      <c r="CX78" s="33">
        <v>0</v>
      </c>
      <c r="CY78" s="33">
        <v>0</v>
      </c>
      <c r="CZ78" s="33">
        <v>0</v>
      </c>
      <c r="DA78" s="33">
        <v>0</v>
      </c>
      <c r="DB78" s="33">
        <v>0</v>
      </c>
      <c r="DC78" s="33">
        <v>0</v>
      </c>
      <c r="DD78" s="33">
        <v>0</v>
      </c>
      <c r="DE78" s="33">
        <v>0</v>
      </c>
      <c r="DF78" s="33">
        <v>0</v>
      </c>
      <c r="DG78" s="33">
        <v>0</v>
      </c>
      <c r="DH78" s="33">
        <v>0</v>
      </c>
    </row>
    <row r="79" spans="1:112" ht="49.35" customHeight="1">
      <c r="A79" s="23" t="s">
        <v>179</v>
      </c>
      <c r="B79" s="31" t="s">
        <v>229</v>
      </c>
      <c r="C79" s="42" t="s">
        <v>233</v>
      </c>
      <c r="D79" s="41" t="s">
        <v>234</v>
      </c>
      <c r="E79" s="33">
        <v>0</v>
      </c>
      <c r="F79" s="33">
        <v>0</v>
      </c>
      <c r="G79" s="33">
        <v>0</v>
      </c>
      <c r="H79" s="33">
        <v>0</v>
      </c>
      <c r="I79" s="33">
        <v>0</v>
      </c>
      <c r="J79" s="33">
        <v>0</v>
      </c>
      <c r="K79" s="33">
        <v>0</v>
      </c>
      <c r="L79" s="33">
        <v>0</v>
      </c>
      <c r="M79" s="33">
        <v>0</v>
      </c>
      <c r="N79" s="33">
        <v>0</v>
      </c>
      <c r="O79" s="33">
        <v>0</v>
      </c>
      <c r="P79" s="33">
        <v>0</v>
      </c>
      <c r="Q79" s="33">
        <v>0</v>
      </c>
      <c r="R79" s="33">
        <v>0</v>
      </c>
      <c r="S79" s="33">
        <v>0</v>
      </c>
      <c r="T79" s="33">
        <v>0</v>
      </c>
      <c r="U79" s="33">
        <v>0</v>
      </c>
      <c r="V79" s="33">
        <v>0</v>
      </c>
      <c r="W79" s="33">
        <v>0</v>
      </c>
      <c r="X79" s="33">
        <v>0</v>
      </c>
      <c r="Y79" s="33">
        <v>0</v>
      </c>
      <c r="Z79" s="33">
        <v>0</v>
      </c>
      <c r="AA79" s="33">
        <v>0</v>
      </c>
      <c r="AB79" s="33">
        <v>0</v>
      </c>
      <c r="AC79" s="33">
        <v>0</v>
      </c>
      <c r="AD79" s="33">
        <v>0</v>
      </c>
      <c r="AE79" s="33">
        <v>0</v>
      </c>
      <c r="AF79" s="33">
        <v>0</v>
      </c>
      <c r="AG79" s="33">
        <v>0</v>
      </c>
      <c r="AH79" s="33">
        <v>0</v>
      </c>
      <c r="AI79" s="33">
        <v>0</v>
      </c>
      <c r="AJ79" s="33">
        <v>0</v>
      </c>
      <c r="AK79" s="33">
        <v>0</v>
      </c>
      <c r="AL79" s="33">
        <v>0</v>
      </c>
      <c r="AM79" s="33">
        <v>0</v>
      </c>
      <c r="AN79" s="33">
        <v>0</v>
      </c>
      <c r="AO79" s="33">
        <v>0</v>
      </c>
      <c r="AP79" s="33">
        <v>0</v>
      </c>
      <c r="AQ79" s="33">
        <v>0</v>
      </c>
      <c r="AR79" s="33">
        <v>0</v>
      </c>
      <c r="AS79" s="33">
        <v>0</v>
      </c>
      <c r="AT79" s="33">
        <v>0</v>
      </c>
      <c r="AU79" s="33">
        <v>0</v>
      </c>
      <c r="AV79" s="33">
        <v>0</v>
      </c>
      <c r="AW79" s="33">
        <v>0</v>
      </c>
      <c r="AX79" s="33">
        <v>0</v>
      </c>
      <c r="AY79" s="33">
        <v>0</v>
      </c>
      <c r="AZ79" s="33">
        <v>0</v>
      </c>
      <c r="BA79" s="33">
        <v>0</v>
      </c>
      <c r="BB79" s="33">
        <v>0</v>
      </c>
      <c r="BC79" s="33">
        <v>0</v>
      </c>
      <c r="BD79" s="33">
        <v>0</v>
      </c>
      <c r="BE79" s="33">
        <v>0</v>
      </c>
      <c r="BF79" s="33">
        <v>0</v>
      </c>
      <c r="BG79" s="33">
        <v>0</v>
      </c>
      <c r="BH79" s="33">
        <v>0</v>
      </c>
      <c r="BI79" s="33">
        <v>0</v>
      </c>
      <c r="BJ79" s="33">
        <v>0</v>
      </c>
      <c r="BK79" s="33">
        <v>0</v>
      </c>
      <c r="BL79" s="33">
        <v>0</v>
      </c>
      <c r="BM79" s="33">
        <v>0</v>
      </c>
      <c r="BN79" s="33">
        <v>0</v>
      </c>
      <c r="BO79" s="33">
        <v>0</v>
      </c>
      <c r="BP79" s="33">
        <v>0</v>
      </c>
      <c r="BQ79" s="33">
        <v>0</v>
      </c>
      <c r="BR79" s="33">
        <v>0</v>
      </c>
      <c r="BS79" s="33">
        <v>0</v>
      </c>
      <c r="BT79" s="33">
        <v>0</v>
      </c>
      <c r="BU79" s="33">
        <v>0</v>
      </c>
      <c r="BV79" s="33">
        <v>0</v>
      </c>
      <c r="BW79" s="33">
        <v>0</v>
      </c>
      <c r="BX79" s="33">
        <v>0</v>
      </c>
      <c r="BY79" s="33">
        <v>0</v>
      </c>
      <c r="BZ79" s="33">
        <v>0</v>
      </c>
      <c r="CA79" s="33">
        <v>0</v>
      </c>
      <c r="CB79" s="33">
        <v>0</v>
      </c>
      <c r="CC79" s="33">
        <v>0</v>
      </c>
      <c r="CD79" s="33">
        <v>0</v>
      </c>
      <c r="CE79" s="33">
        <v>0</v>
      </c>
      <c r="CF79" s="33">
        <v>0</v>
      </c>
      <c r="CG79" s="33">
        <v>0</v>
      </c>
      <c r="CH79" s="33">
        <v>0</v>
      </c>
      <c r="CI79" s="33">
        <v>0</v>
      </c>
      <c r="CJ79" s="33">
        <v>0</v>
      </c>
      <c r="CK79" s="33">
        <v>0</v>
      </c>
      <c r="CL79" s="33">
        <v>0</v>
      </c>
      <c r="CM79" s="33">
        <v>0</v>
      </c>
      <c r="CN79" s="33">
        <v>0</v>
      </c>
      <c r="CO79" s="33">
        <v>0</v>
      </c>
      <c r="CP79" s="33">
        <v>0</v>
      </c>
      <c r="CQ79" s="33" t="s">
        <v>197</v>
      </c>
      <c r="CR79" s="33" t="s">
        <v>197</v>
      </c>
      <c r="CS79" s="33">
        <v>0</v>
      </c>
      <c r="CT79" s="33">
        <v>0</v>
      </c>
      <c r="CU79" s="33">
        <v>0</v>
      </c>
      <c r="CV79" s="33">
        <v>0</v>
      </c>
      <c r="CW79" s="33">
        <v>0</v>
      </c>
      <c r="CX79" s="33">
        <v>0</v>
      </c>
      <c r="CY79" s="33">
        <v>0</v>
      </c>
      <c r="CZ79" s="33">
        <v>0</v>
      </c>
      <c r="DA79" s="33">
        <v>0</v>
      </c>
      <c r="DB79" s="33">
        <v>0</v>
      </c>
      <c r="DC79" s="33">
        <v>0</v>
      </c>
      <c r="DD79" s="33">
        <v>0</v>
      </c>
      <c r="DE79" s="33">
        <v>0</v>
      </c>
      <c r="DF79" s="33">
        <v>0</v>
      </c>
      <c r="DG79" s="33">
        <v>0</v>
      </c>
      <c r="DH79" s="33">
        <v>0</v>
      </c>
    </row>
    <row r="80" spans="1:112" ht="26.45" hidden="1" customHeight="1">
      <c r="A80" s="23" t="s">
        <v>179</v>
      </c>
      <c r="B80" s="31" t="s">
        <v>229</v>
      </c>
      <c r="C80" s="43">
        <v>0</v>
      </c>
      <c r="D80" s="41">
        <v>0</v>
      </c>
      <c r="E80" s="33">
        <v>0</v>
      </c>
      <c r="F80" s="33">
        <v>0</v>
      </c>
      <c r="G80" s="33">
        <v>0</v>
      </c>
      <c r="H80" s="33">
        <v>0</v>
      </c>
      <c r="I80" s="33">
        <v>0</v>
      </c>
      <c r="J80" s="33">
        <v>0</v>
      </c>
      <c r="K80" s="33">
        <v>0</v>
      </c>
      <c r="L80" s="33">
        <v>0</v>
      </c>
      <c r="M80" s="33">
        <v>0</v>
      </c>
      <c r="N80" s="33">
        <v>0</v>
      </c>
      <c r="O80" s="33">
        <v>0</v>
      </c>
      <c r="P80" s="33">
        <v>0</v>
      </c>
      <c r="Q80" s="33">
        <v>0</v>
      </c>
      <c r="R80" s="33">
        <v>0</v>
      </c>
      <c r="S80" s="33">
        <v>0</v>
      </c>
      <c r="T80" s="33">
        <v>0</v>
      </c>
      <c r="U80" s="33">
        <v>0</v>
      </c>
      <c r="V80" s="33">
        <v>0</v>
      </c>
      <c r="W80" s="33">
        <v>0</v>
      </c>
      <c r="X80" s="33">
        <v>0</v>
      </c>
      <c r="Y80" s="33">
        <v>0</v>
      </c>
      <c r="Z80" s="33">
        <v>0</v>
      </c>
      <c r="AA80" s="33">
        <v>0</v>
      </c>
      <c r="AB80" s="33">
        <v>0</v>
      </c>
      <c r="AC80" s="33">
        <v>0</v>
      </c>
      <c r="AD80" s="33">
        <v>0</v>
      </c>
      <c r="AE80" s="33">
        <v>0</v>
      </c>
      <c r="AF80" s="33">
        <v>0</v>
      </c>
      <c r="AG80" s="33">
        <v>0</v>
      </c>
      <c r="AH80" s="33">
        <v>0</v>
      </c>
      <c r="AI80" s="33">
        <v>0</v>
      </c>
      <c r="AJ80" s="33">
        <v>0</v>
      </c>
      <c r="AK80" s="33">
        <v>0</v>
      </c>
      <c r="AL80" s="33">
        <v>0</v>
      </c>
      <c r="AM80" s="33">
        <v>0</v>
      </c>
      <c r="AN80" s="33">
        <v>0</v>
      </c>
      <c r="AO80" s="33">
        <v>0</v>
      </c>
      <c r="AP80" s="33">
        <v>0</v>
      </c>
      <c r="AQ80" s="33">
        <v>0</v>
      </c>
      <c r="AR80" s="33">
        <v>0</v>
      </c>
      <c r="AS80" s="33">
        <v>0</v>
      </c>
      <c r="AT80" s="33">
        <v>0</v>
      </c>
      <c r="AU80" s="33">
        <v>0</v>
      </c>
      <c r="AV80" s="33">
        <v>0</v>
      </c>
      <c r="AW80" s="33">
        <v>0</v>
      </c>
      <c r="AX80" s="33">
        <v>0</v>
      </c>
      <c r="AY80" s="33">
        <v>0</v>
      </c>
      <c r="AZ80" s="33">
        <v>0</v>
      </c>
      <c r="BA80" s="33">
        <v>0</v>
      </c>
      <c r="BB80" s="33">
        <v>0</v>
      </c>
      <c r="BC80" s="33">
        <v>0</v>
      </c>
      <c r="BD80" s="33">
        <v>0</v>
      </c>
      <c r="BE80" s="33">
        <v>0</v>
      </c>
      <c r="BF80" s="33">
        <v>0</v>
      </c>
      <c r="BG80" s="33">
        <v>0</v>
      </c>
      <c r="BH80" s="33">
        <v>0</v>
      </c>
      <c r="BI80" s="33">
        <v>0</v>
      </c>
      <c r="BJ80" s="33">
        <v>0</v>
      </c>
      <c r="BK80" s="33">
        <v>0</v>
      </c>
      <c r="BL80" s="33">
        <v>0</v>
      </c>
      <c r="BM80" s="33">
        <v>0</v>
      </c>
      <c r="BN80" s="33">
        <v>0</v>
      </c>
      <c r="BO80" s="33">
        <v>0</v>
      </c>
      <c r="BP80" s="33">
        <v>0</v>
      </c>
      <c r="BQ80" s="33">
        <v>0</v>
      </c>
      <c r="BR80" s="33">
        <v>0</v>
      </c>
      <c r="BS80" s="33">
        <v>0</v>
      </c>
      <c r="BT80" s="33">
        <v>0</v>
      </c>
      <c r="BU80" s="33">
        <v>0</v>
      </c>
      <c r="BV80" s="33">
        <v>0</v>
      </c>
      <c r="BW80" s="33">
        <v>0</v>
      </c>
      <c r="BX80" s="33">
        <v>0</v>
      </c>
      <c r="BY80" s="33">
        <v>0</v>
      </c>
      <c r="BZ80" s="33">
        <v>0</v>
      </c>
      <c r="CA80" s="33">
        <v>0</v>
      </c>
      <c r="CB80" s="33">
        <v>0</v>
      </c>
      <c r="CC80" s="33">
        <v>0</v>
      </c>
      <c r="CD80" s="33">
        <v>0</v>
      </c>
      <c r="CE80" s="33">
        <v>0</v>
      </c>
      <c r="CF80" s="33">
        <v>0</v>
      </c>
      <c r="CG80" s="33">
        <v>0</v>
      </c>
      <c r="CH80" s="33">
        <v>0</v>
      </c>
      <c r="CI80" s="33">
        <v>0</v>
      </c>
      <c r="CJ80" s="33">
        <v>0</v>
      </c>
      <c r="CK80" s="33">
        <v>0</v>
      </c>
      <c r="CL80" s="33">
        <v>0</v>
      </c>
      <c r="CM80" s="33">
        <v>0</v>
      </c>
      <c r="CN80" s="33">
        <v>0</v>
      </c>
      <c r="CO80" s="33">
        <v>0</v>
      </c>
      <c r="CP80" s="33">
        <v>0</v>
      </c>
      <c r="CQ80" s="33" t="s">
        <v>197</v>
      </c>
      <c r="CR80" s="33" t="s">
        <v>197</v>
      </c>
      <c r="CS80" s="33">
        <v>0</v>
      </c>
      <c r="CT80" s="33">
        <v>0</v>
      </c>
      <c r="CU80" s="33">
        <v>0</v>
      </c>
      <c r="CV80" s="33">
        <v>0</v>
      </c>
      <c r="CW80" s="33">
        <v>0</v>
      </c>
      <c r="CX80" s="33">
        <v>0</v>
      </c>
      <c r="CY80" s="33">
        <v>0</v>
      </c>
      <c r="CZ80" s="33">
        <v>0</v>
      </c>
      <c r="DA80" s="33">
        <v>0</v>
      </c>
      <c r="DB80" s="33">
        <v>0</v>
      </c>
      <c r="DC80" s="33">
        <v>0</v>
      </c>
      <c r="DD80" s="33">
        <v>0</v>
      </c>
      <c r="DE80" s="33">
        <v>0</v>
      </c>
      <c r="DF80" s="33">
        <v>0</v>
      </c>
      <c r="DG80" s="33">
        <v>0</v>
      </c>
      <c r="DH80" s="33">
        <v>0</v>
      </c>
    </row>
    <row r="81" spans="1:112" ht="18.75" hidden="1">
      <c r="A81" s="23" t="s">
        <v>179</v>
      </c>
      <c r="B81" s="31" t="s">
        <v>229</v>
      </c>
      <c r="C81" s="43">
        <v>0</v>
      </c>
      <c r="D81" s="41">
        <v>0</v>
      </c>
      <c r="E81" s="33">
        <v>0</v>
      </c>
      <c r="F81" s="33">
        <v>0</v>
      </c>
      <c r="G81" s="33">
        <v>0</v>
      </c>
      <c r="H81" s="33">
        <v>0</v>
      </c>
      <c r="I81" s="33">
        <v>0</v>
      </c>
      <c r="J81" s="33">
        <v>0</v>
      </c>
      <c r="K81" s="33">
        <v>0</v>
      </c>
      <c r="L81" s="33">
        <v>0</v>
      </c>
      <c r="M81" s="33">
        <v>0</v>
      </c>
      <c r="N81" s="33">
        <v>0</v>
      </c>
      <c r="O81" s="33">
        <v>0</v>
      </c>
      <c r="P81" s="33">
        <v>0</v>
      </c>
      <c r="Q81" s="33">
        <v>0</v>
      </c>
      <c r="R81" s="33">
        <v>0</v>
      </c>
      <c r="S81" s="33">
        <v>0</v>
      </c>
      <c r="T81" s="33">
        <v>0</v>
      </c>
      <c r="U81" s="33">
        <v>0</v>
      </c>
      <c r="V81" s="33">
        <v>0</v>
      </c>
      <c r="W81" s="33">
        <v>0</v>
      </c>
      <c r="X81" s="33">
        <v>0</v>
      </c>
      <c r="Y81" s="33">
        <v>0</v>
      </c>
      <c r="Z81" s="33">
        <v>0</v>
      </c>
      <c r="AA81" s="33">
        <v>0</v>
      </c>
      <c r="AB81" s="33">
        <v>0</v>
      </c>
      <c r="AC81" s="33">
        <v>0</v>
      </c>
      <c r="AD81" s="33">
        <v>0</v>
      </c>
      <c r="AE81" s="33">
        <v>0</v>
      </c>
      <c r="AF81" s="33">
        <v>0</v>
      </c>
      <c r="AG81" s="33">
        <v>0</v>
      </c>
      <c r="AH81" s="33">
        <v>0</v>
      </c>
      <c r="AI81" s="33">
        <v>0</v>
      </c>
      <c r="AJ81" s="33">
        <v>0</v>
      </c>
      <c r="AK81" s="33">
        <v>0</v>
      </c>
      <c r="AL81" s="33">
        <v>0</v>
      </c>
      <c r="AM81" s="33">
        <v>0</v>
      </c>
      <c r="AN81" s="33">
        <v>0</v>
      </c>
      <c r="AO81" s="33">
        <v>0</v>
      </c>
      <c r="AP81" s="33">
        <v>0</v>
      </c>
      <c r="AQ81" s="33">
        <v>0</v>
      </c>
      <c r="AR81" s="33">
        <v>0</v>
      </c>
      <c r="AS81" s="33">
        <v>0</v>
      </c>
      <c r="AT81" s="33">
        <v>0</v>
      </c>
      <c r="AU81" s="33">
        <v>0</v>
      </c>
      <c r="AV81" s="33">
        <v>0</v>
      </c>
      <c r="AW81" s="33">
        <v>0</v>
      </c>
      <c r="AX81" s="33">
        <v>0</v>
      </c>
      <c r="AY81" s="33">
        <v>0</v>
      </c>
      <c r="AZ81" s="33">
        <v>0</v>
      </c>
      <c r="BA81" s="33">
        <v>0</v>
      </c>
      <c r="BB81" s="33">
        <v>0</v>
      </c>
      <c r="BC81" s="33">
        <v>0</v>
      </c>
      <c r="BD81" s="33">
        <v>0</v>
      </c>
      <c r="BE81" s="33">
        <v>0</v>
      </c>
      <c r="BF81" s="33">
        <v>0</v>
      </c>
      <c r="BG81" s="33">
        <v>0</v>
      </c>
      <c r="BH81" s="33">
        <v>0</v>
      </c>
      <c r="BI81" s="33">
        <v>0</v>
      </c>
      <c r="BJ81" s="33">
        <v>0</v>
      </c>
      <c r="BK81" s="33">
        <v>0</v>
      </c>
      <c r="BL81" s="33">
        <v>0</v>
      </c>
      <c r="BM81" s="33">
        <v>0</v>
      </c>
      <c r="BN81" s="33">
        <v>0</v>
      </c>
      <c r="BO81" s="33">
        <v>0</v>
      </c>
      <c r="BP81" s="33">
        <v>0</v>
      </c>
      <c r="BQ81" s="33">
        <v>0</v>
      </c>
      <c r="BR81" s="33">
        <v>0</v>
      </c>
      <c r="BS81" s="33">
        <v>0</v>
      </c>
      <c r="BT81" s="33">
        <v>0</v>
      </c>
      <c r="BU81" s="33">
        <v>0</v>
      </c>
      <c r="BV81" s="33">
        <v>0</v>
      </c>
      <c r="BW81" s="33">
        <v>0</v>
      </c>
      <c r="BX81" s="33">
        <v>0</v>
      </c>
      <c r="BY81" s="33">
        <v>0</v>
      </c>
      <c r="BZ81" s="33">
        <v>0</v>
      </c>
      <c r="CA81" s="33">
        <v>0</v>
      </c>
      <c r="CB81" s="33">
        <v>0</v>
      </c>
      <c r="CC81" s="33">
        <v>0</v>
      </c>
      <c r="CD81" s="33">
        <v>0</v>
      </c>
      <c r="CE81" s="33">
        <v>0</v>
      </c>
      <c r="CF81" s="33">
        <v>0</v>
      </c>
      <c r="CG81" s="33">
        <v>0</v>
      </c>
      <c r="CH81" s="33">
        <v>0</v>
      </c>
      <c r="CI81" s="33">
        <v>0</v>
      </c>
      <c r="CJ81" s="33">
        <v>0</v>
      </c>
      <c r="CK81" s="33">
        <v>0</v>
      </c>
      <c r="CL81" s="33">
        <v>0</v>
      </c>
      <c r="CM81" s="33">
        <v>0</v>
      </c>
      <c r="CN81" s="33">
        <v>0</v>
      </c>
      <c r="CO81" s="33">
        <v>0</v>
      </c>
      <c r="CP81" s="33">
        <v>0</v>
      </c>
      <c r="CQ81" s="33" t="s">
        <v>197</v>
      </c>
      <c r="CR81" s="33" t="s">
        <v>197</v>
      </c>
      <c r="CS81" s="33">
        <v>0</v>
      </c>
      <c r="CT81" s="33">
        <v>0</v>
      </c>
      <c r="CU81" s="33">
        <v>0</v>
      </c>
      <c r="CV81" s="33">
        <v>0</v>
      </c>
      <c r="CW81" s="33">
        <v>0</v>
      </c>
      <c r="CX81" s="33">
        <v>0</v>
      </c>
      <c r="CY81" s="33">
        <v>0</v>
      </c>
      <c r="CZ81" s="33">
        <v>0</v>
      </c>
      <c r="DA81" s="33">
        <v>0</v>
      </c>
      <c r="DB81" s="33">
        <v>0</v>
      </c>
      <c r="DC81" s="33">
        <v>0</v>
      </c>
      <c r="DD81" s="33">
        <v>0</v>
      </c>
      <c r="DE81" s="33">
        <v>0</v>
      </c>
      <c r="DF81" s="33">
        <v>0</v>
      </c>
      <c r="DG81" s="33">
        <v>0</v>
      </c>
      <c r="DH81" s="33">
        <v>0</v>
      </c>
    </row>
    <row r="82" spans="1:112" ht="37.5">
      <c r="A82" s="19"/>
      <c r="B82" s="23" t="s">
        <v>235</v>
      </c>
      <c r="C82" s="24" t="s">
        <v>236</v>
      </c>
      <c r="D82" s="25" t="s">
        <v>178</v>
      </c>
      <c r="E82" s="25">
        <f t="shared" ref="E82:AJ82" si="35">SUM(E83,E92,E101,E134)</f>
        <v>0</v>
      </c>
      <c r="F82" s="25">
        <f t="shared" si="35"/>
        <v>0</v>
      </c>
      <c r="G82" s="25">
        <f t="shared" si="35"/>
        <v>0</v>
      </c>
      <c r="H82" s="25">
        <f t="shared" si="35"/>
        <v>0</v>
      </c>
      <c r="I82" s="25">
        <f t="shared" si="35"/>
        <v>0</v>
      </c>
      <c r="J82" s="25">
        <f t="shared" si="35"/>
        <v>0</v>
      </c>
      <c r="K82" s="25">
        <f t="shared" si="35"/>
        <v>0</v>
      </c>
      <c r="L82" s="25">
        <f t="shared" si="35"/>
        <v>0</v>
      </c>
      <c r="M82" s="25">
        <f t="shared" si="35"/>
        <v>0</v>
      </c>
      <c r="N82" s="25">
        <f t="shared" si="35"/>
        <v>0</v>
      </c>
      <c r="O82" s="25">
        <f t="shared" si="35"/>
        <v>0</v>
      </c>
      <c r="P82" s="25">
        <f t="shared" si="35"/>
        <v>0</v>
      </c>
      <c r="Q82" s="25">
        <f t="shared" si="35"/>
        <v>0</v>
      </c>
      <c r="R82" s="25">
        <f t="shared" si="35"/>
        <v>0</v>
      </c>
      <c r="S82" s="25">
        <f t="shared" si="35"/>
        <v>0</v>
      </c>
      <c r="T82" s="25">
        <f t="shared" si="35"/>
        <v>0</v>
      </c>
      <c r="U82" s="25">
        <f t="shared" si="35"/>
        <v>0</v>
      </c>
      <c r="V82" s="25">
        <f t="shared" si="35"/>
        <v>0</v>
      </c>
      <c r="W82" s="25">
        <f t="shared" si="35"/>
        <v>0</v>
      </c>
      <c r="X82" s="25">
        <f t="shared" si="35"/>
        <v>0</v>
      </c>
      <c r="Y82" s="25">
        <f t="shared" si="35"/>
        <v>0</v>
      </c>
      <c r="Z82" s="25">
        <f t="shared" si="35"/>
        <v>0</v>
      </c>
      <c r="AA82" s="25">
        <f t="shared" si="35"/>
        <v>0</v>
      </c>
      <c r="AB82" s="25">
        <f t="shared" si="35"/>
        <v>0</v>
      </c>
      <c r="AC82" s="25">
        <f t="shared" si="35"/>
        <v>0</v>
      </c>
      <c r="AD82" s="25">
        <f t="shared" si="35"/>
        <v>0</v>
      </c>
      <c r="AE82" s="25">
        <f t="shared" si="35"/>
        <v>0</v>
      </c>
      <c r="AF82" s="25">
        <f t="shared" si="35"/>
        <v>0</v>
      </c>
      <c r="AG82" s="25">
        <f t="shared" si="35"/>
        <v>0</v>
      </c>
      <c r="AH82" s="25">
        <f t="shared" si="35"/>
        <v>0</v>
      </c>
      <c r="AI82" s="25">
        <f t="shared" si="35"/>
        <v>0</v>
      </c>
      <c r="AJ82" s="25">
        <f t="shared" si="35"/>
        <v>0</v>
      </c>
      <c r="AK82" s="25">
        <f t="shared" ref="AK82:BP82" si="36">SUM(AK83,AK92,AK101,AK134)</f>
        <v>0</v>
      </c>
      <c r="AL82" s="25">
        <f t="shared" si="36"/>
        <v>0</v>
      </c>
      <c r="AM82" s="25">
        <f t="shared" si="36"/>
        <v>0</v>
      </c>
      <c r="AN82" s="25">
        <f t="shared" si="36"/>
        <v>0</v>
      </c>
      <c r="AO82" s="25">
        <f t="shared" si="36"/>
        <v>0</v>
      </c>
      <c r="AP82" s="25">
        <f t="shared" si="36"/>
        <v>0</v>
      </c>
      <c r="AQ82" s="25">
        <f t="shared" si="36"/>
        <v>0</v>
      </c>
      <c r="AR82" s="25">
        <f t="shared" si="36"/>
        <v>0</v>
      </c>
      <c r="AS82" s="25">
        <f t="shared" si="36"/>
        <v>0</v>
      </c>
      <c r="AT82" s="25">
        <f t="shared" si="36"/>
        <v>0</v>
      </c>
      <c r="AU82" s="25">
        <f t="shared" si="36"/>
        <v>0</v>
      </c>
      <c r="AV82" s="25">
        <f t="shared" si="36"/>
        <v>0</v>
      </c>
      <c r="AW82" s="25">
        <f t="shared" si="36"/>
        <v>0</v>
      </c>
      <c r="AX82" s="25">
        <f t="shared" si="36"/>
        <v>0</v>
      </c>
      <c r="AY82" s="25">
        <f t="shared" si="36"/>
        <v>0</v>
      </c>
      <c r="AZ82" s="25">
        <f t="shared" si="36"/>
        <v>0</v>
      </c>
      <c r="BA82" s="25">
        <f t="shared" si="36"/>
        <v>0</v>
      </c>
      <c r="BB82" s="25">
        <f t="shared" si="36"/>
        <v>0</v>
      </c>
      <c r="BC82" s="25">
        <f t="shared" si="36"/>
        <v>0</v>
      </c>
      <c r="BD82" s="25">
        <f t="shared" si="36"/>
        <v>0</v>
      </c>
      <c r="BE82" s="25">
        <f t="shared" si="36"/>
        <v>0</v>
      </c>
      <c r="BF82" s="25">
        <f t="shared" si="36"/>
        <v>0</v>
      </c>
      <c r="BG82" s="25">
        <f t="shared" si="36"/>
        <v>0</v>
      </c>
      <c r="BH82" s="25">
        <f t="shared" si="36"/>
        <v>0</v>
      </c>
      <c r="BI82" s="25">
        <f t="shared" si="36"/>
        <v>0</v>
      </c>
      <c r="BJ82" s="25">
        <f t="shared" si="36"/>
        <v>0</v>
      </c>
      <c r="BK82" s="25">
        <f t="shared" si="36"/>
        <v>0</v>
      </c>
      <c r="BL82" s="25">
        <f t="shared" si="36"/>
        <v>0</v>
      </c>
      <c r="BM82" s="25">
        <f t="shared" si="36"/>
        <v>0</v>
      </c>
      <c r="BN82" s="25">
        <f t="shared" si="36"/>
        <v>0</v>
      </c>
      <c r="BO82" s="25">
        <f t="shared" si="36"/>
        <v>0</v>
      </c>
      <c r="BP82" s="25">
        <f t="shared" si="36"/>
        <v>0</v>
      </c>
      <c r="BQ82" s="25">
        <f t="shared" ref="BQ82:CV82" si="37">SUM(BQ83,BQ92,BQ101,BQ134)</f>
        <v>0</v>
      </c>
      <c r="BR82" s="25">
        <f t="shared" si="37"/>
        <v>0</v>
      </c>
      <c r="BS82" s="25">
        <f t="shared" si="37"/>
        <v>0</v>
      </c>
      <c r="BT82" s="25">
        <f t="shared" si="37"/>
        <v>0</v>
      </c>
      <c r="BU82" s="25">
        <f t="shared" si="37"/>
        <v>0</v>
      </c>
      <c r="BV82" s="25">
        <f t="shared" si="37"/>
        <v>0</v>
      </c>
      <c r="BW82" s="25">
        <f t="shared" si="37"/>
        <v>0</v>
      </c>
      <c r="BX82" s="25">
        <f t="shared" si="37"/>
        <v>0</v>
      </c>
      <c r="BY82" s="25">
        <f t="shared" si="37"/>
        <v>0</v>
      </c>
      <c r="BZ82" s="25">
        <f t="shared" si="37"/>
        <v>0</v>
      </c>
      <c r="CA82" s="25">
        <f t="shared" si="37"/>
        <v>0</v>
      </c>
      <c r="CB82" s="25">
        <f t="shared" si="37"/>
        <v>0</v>
      </c>
      <c r="CC82" s="25">
        <f t="shared" si="37"/>
        <v>0</v>
      </c>
      <c r="CD82" s="25">
        <f t="shared" si="37"/>
        <v>0</v>
      </c>
      <c r="CE82" s="25">
        <f t="shared" si="37"/>
        <v>0</v>
      </c>
      <c r="CF82" s="25">
        <f t="shared" si="37"/>
        <v>0</v>
      </c>
      <c r="CG82" s="25">
        <f t="shared" si="37"/>
        <v>0</v>
      </c>
      <c r="CH82" s="25">
        <f t="shared" si="37"/>
        <v>0</v>
      </c>
      <c r="CI82" s="25">
        <f t="shared" si="37"/>
        <v>0</v>
      </c>
      <c r="CJ82" s="25">
        <f t="shared" si="37"/>
        <v>0</v>
      </c>
      <c r="CK82" s="25">
        <f t="shared" si="37"/>
        <v>0</v>
      </c>
      <c r="CL82" s="25">
        <f t="shared" si="37"/>
        <v>0</v>
      </c>
      <c r="CM82" s="25">
        <f t="shared" si="37"/>
        <v>0</v>
      </c>
      <c r="CN82" s="25">
        <f t="shared" si="37"/>
        <v>0</v>
      </c>
      <c r="CO82" s="25">
        <f t="shared" si="37"/>
        <v>0</v>
      </c>
      <c r="CP82" s="25">
        <f t="shared" si="37"/>
        <v>0</v>
      </c>
      <c r="CQ82" s="25">
        <f t="shared" si="37"/>
        <v>0</v>
      </c>
      <c r="CR82" s="25">
        <f t="shared" si="37"/>
        <v>0</v>
      </c>
      <c r="CS82" s="25">
        <f t="shared" si="37"/>
        <v>0</v>
      </c>
      <c r="CT82" s="25">
        <f t="shared" si="37"/>
        <v>0</v>
      </c>
      <c r="CU82" s="25">
        <f t="shared" si="37"/>
        <v>0</v>
      </c>
      <c r="CV82" s="25">
        <f t="shared" si="37"/>
        <v>0</v>
      </c>
      <c r="CW82" s="86">
        <f t="shared" ref="CW82:DH82" si="38">SUM(CW83,CW92,CW101,CW134)</f>
        <v>153.91399993821599</v>
      </c>
      <c r="CX82" s="25">
        <f t="shared" si="38"/>
        <v>0</v>
      </c>
      <c r="CY82" s="25">
        <f t="shared" si="38"/>
        <v>0</v>
      </c>
      <c r="CZ82" s="25">
        <f t="shared" si="38"/>
        <v>0</v>
      </c>
      <c r="DA82" s="25">
        <f t="shared" si="38"/>
        <v>0</v>
      </c>
      <c r="DB82" s="25">
        <f t="shared" si="38"/>
        <v>0</v>
      </c>
      <c r="DC82" s="25">
        <f t="shared" si="38"/>
        <v>0</v>
      </c>
      <c r="DD82" s="25">
        <f t="shared" si="38"/>
        <v>0</v>
      </c>
      <c r="DE82" s="25">
        <f t="shared" si="38"/>
        <v>0</v>
      </c>
      <c r="DF82" s="25">
        <f t="shared" si="38"/>
        <v>0</v>
      </c>
      <c r="DG82" s="25">
        <f t="shared" si="38"/>
        <v>0</v>
      </c>
      <c r="DH82" s="25">
        <f t="shared" si="38"/>
        <v>0</v>
      </c>
    </row>
    <row r="83" spans="1:112" ht="75">
      <c r="A83" s="19"/>
      <c r="B83" s="37" t="s">
        <v>237</v>
      </c>
      <c r="C83" s="38" t="s">
        <v>238</v>
      </c>
      <c r="D83" s="39" t="s">
        <v>178</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39">
        <v>0</v>
      </c>
      <c r="BZ83" s="39">
        <v>0</v>
      </c>
      <c r="CA83" s="39">
        <v>0</v>
      </c>
      <c r="CB83" s="39">
        <v>0</v>
      </c>
      <c r="CC83" s="39">
        <v>0</v>
      </c>
      <c r="CD83" s="39">
        <v>0</v>
      </c>
      <c r="CE83" s="39">
        <v>0</v>
      </c>
      <c r="CF83" s="39">
        <v>0</v>
      </c>
      <c r="CG83" s="39">
        <v>0</v>
      </c>
      <c r="CH83" s="39">
        <v>0</v>
      </c>
      <c r="CI83" s="39">
        <v>0</v>
      </c>
      <c r="CJ83" s="39">
        <v>0</v>
      </c>
      <c r="CK83" s="39" t="s">
        <v>197</v>
      </c>
      <c r="CL83" s="39" t="s">
        <v>197</v>
      </c>
      <c r="CM83" s="39">
        <v>0</v>
      </c>
      <c r="CN83" s="39">
        <v>0</v>
      </c>
      <c r="CO83" s="39">
        <v>0</v>
      </c>
      <c r="CP83" s="39">
        <v>0</v>
      </c>
      <c r="CQ83" s="39" t="s">
        <v>197</v>
      </c>
      <c r="CR83" s="39" t="s">
        <v>197</v>
      </c>
      <c r="CS83" s="39" t="s">
        <v>197</v>
      </c>
      <c r="CT83" s="39" t="s">
        <v>197</v>
      </c>
      <c r="CU83" s="39" t="s">
        <v>197</v>
      </c>
      <c r="CV83" s="39" t="s">
        <v>197</v>
      </c>
      <c r="CW83" s="39">
        <v>0</v>
      </c>
      <c r="CX83" s="39">
        <v>0</v>
      </c>
      <c r="CY83" s="39">
        <v>0</v>
      </c>
      <c r="CZ83" s="39">
        <v>0</v>
      </c>
      <c r="DA83" s="39">
        <v>0</v>
      </c>
      <c r="DB83" s="39">
        <v>0</v>
      </c>
      <c r="DC83" s="39">
        <v>0</v>
      </c>
      <c r="DD83" s="39">
        <v>0</v>
      </c>
      <c r="DE83" s="39">
        <v>0</v>
      </c>
      <c r="DF83" s="39">
        <v>0</v>
      </c>
      <c r="DG83" s="39">
        <v>0</v>
      </c>
      <c r="DH83" s="39">
        <v>0</v>
      </c>
    </row>
    <row r="84" spans="1:112" ht="37.5">
      <c r="A84" s="19"/>
      <c r="B84" s="31" t="s">
        <v>239</v>
      </c>
      <c r="C84" s="32" t="s">
        <v>240</v>
      </c>
      <c r="D84" s="33" t="s">
        <v>178</v>
      </c>
      <c r="E84" s="33">
        <v>0</v>
      </c>
      <c r="F84" s="33">
        <v>0</v>
      </c>
      <c r="G84" s="33">
        <v>0</v>
      </c>
      <c r="H84" s="33">
        <v>0</v>
      </c>
      <c r="I84" s="33">
        <v>0</v>
      </c>
      <c r="J84" s="33">
        <v>0</v>
      </c>
      <c r="K84" s="33">
        <v>0</v>
      </c>
      <c r="L84" s="33">
        <v>0</v>
      </c>
      <c r="M84" s="33">
        <v>0</v>
      </c>
      <c r="N84" s="33">
        <v>0</v>
      </c>
      <c r="O84" s="33">
        <v>0</v>
      </c>
      <c r="P84" s="33">
        <v>0</v>
      </c>
      <c r="Q84" s="33">
        <v>0</v>
      </c>
      <c r="R84" s="33">
        <v>0</v>
      </c>
      <c r="S84" s="33">
        <v>0</v>
      </c>
      <c r="T84" s="33">
        <v>0</v>
      </c>
      <c r="U84" s="33">
        <v>0</v>
      </c>
      <c r="V84" s="33">
        <v>0</v>
      </c>
      <c r="W84" s="33">
        <v>0</v>
      </c>
      <c r="X84" s="33">
        <v>0</v>
      </c>
      <c r="Y84" s="33">
        <v>0</v>
      </c>
      <c r="Z84" s="33">
        <v>0</v>
      </c>
      <c r="AA84" s="33">
        <v>0</v>
      </c>
      <c r="AB84" s="33">
        <v>0</v>
      </c>
      <c r="AC84" s="33">
        <v>0</v>
      </c>
      <c r="AD84" s="33">
        <v>0</v>
      </c>
      <c r="AE84" s="33">
        <v>0</v>
      </c>
      <c r="AF84" s="33">
        <v>0</v>
      </c>
      <c r="AG84" s="33">
        <v>0</v>
      </c>
      <c r="AH84" s="33">
        <v>0</v>
      </c>
      <c r="AI84" s="33">
        <v>0</v>
      </c>
      <c r="AJ84" s="33">
        <v>0</v>
      </c>
      <c r="AK84" s="33">
        <v>0</v>
      </c>
      <c r="AL84" s="33">
        <v>0</v>
      </c>
      <c r="AM84" s="33">
        <v>0</v>
      </c>
      <c r="AN84" s="33">
        <v>0</v>
      </c>
      <c r="AO84" s="33">
        <v>0</v>
      </c>
      <c r="AP84" s="33">
        <v>0</v>
      </c>
      <c r="AQ84" s="33">
        <v>0</v>
      </c>
      <c r="AR84" s="33">
        <v>0</v>
      </c>
      <c r="AS84" s="33">
        <v>0</v>
      </c>
      <c r="AT84" s="33">
        <v>0</v>
      </c>
      <c r="AU84" s="33">
        <v>0</v>
      </c>
      <c r="AV84" s="33">
        <v>0</v>
      </c>
      <c r="AW84" s="33">
        <v>0</v>
      </c>
      <c r="AX84" s="33">
        <v>0</v>
      </c>
      <c r="AY84" s="33">
        <v>0</v>
      </c>
      <c r="AZ84" s="33">
        <v>0</v>
      </c>
      <c r="BA84" s="33">
        <v>0</v>
      </c>
      <c r="BB84" s="33">
        <v>0</v>
      </c>
      <c r="BC84" s="33">
        <v>0</v>
      </c>
      <c r="BD84" s="33">
        <v>0</v>
      </c>
      <c r="BE84" s="33">
        <v>0</v>
      </c>
      <c r="BF84" s="33">
        <v>0</v>
      </c>
      <c r="BG84" s="33">
        <v>0</v>
      </c>
      <c r="BH84" s="33">
        <v>0</v>
      </c>
      <c r="BI84" s="33">
        <v>0</v>
      </c>
      <c r="BJ84" s="33">
        <v>0</v>
      </c>
      <c r="BK84" s="33">
        <v>0</v>
      </c>
      <c r="BL84" s="33">
        <v>0</v>
      </c>
      <c r="BM84" s="33">
        <v>0</v>
      </c>
      <c r="BN84" s="33">
        <v>0</v>
      </c>
      <c r="BO84" s="33">
        <v>0</v>
      </c>
      <c r="BP84" s="33">
        <v>0</v>
      </c>
      <c r="BQ84" s="33">
        <v>0</v>
      </c>
      <c r="BR84" s="33">
        <v>0</v>
      </c>
      <c r="BS84" s="33">
        <v>0</v>
      </c>
      <c r="BT84" s="33">
        <v>0</v>
      </c>
      <c r="BU84" s="33">
        <v>0</v>
      </c>
      <c r="BV84" s="33">
        <v>0</v>
      </c>
      <c r="BW84" s="33">
        <v>0</v>
      </c>
      <c r="BX84" s="33">
        <v>0</v>
      </c>
      <c r="BY84" s="33">
        <v>0</v>
      </c>
      <c r="BZ84" s="33">
        <v>0</v>
      </c>
      <c r="CA84" s="33">
        <v>0</v>
      </c>
      <c r="CB84" s="33">
        <v>0</v>
      </c>
      <c r="CC84" s="33">
        <v>0</v>
      </c>
      <c r="CD84" s="33">
        <v>0</v>
      </c>
      <c r="CE84" s="33">
        <v>0</v>
      </c>
      <c r="CF84" s="33">
        <v>0</v>
      </c>
      <c r="CG84" s="33">
        <v>0</v>
      </c>
      <c r="CH84" s="33">
        <v>0</v>
      </c>
      <c r="CI84" s="33">
        <v>0</v>
      </c>
      <c r="CJ84" s="33">
        <v>0</v>
      </c>
      <c r="CK84" s="33" t="s">
        <v>197</v>
      </c>
      <c r="CL84" s="33" t="s">
        <v>197</v>
      </c>
      <c r="CM84" s="33">
        <v>0</v>
      </c>
      <c r="CN84" s="33">
        <v>0</v>
      </c>
      <c r="CO84" s="33">
        <v>0</v>
      </c>
      <c r="CP84" s="33">
        <v>0</v>
      </c>
      <c r="CQ84" s="33" t="s">
        <v>197</v>
      </c>
      <c r="CR84" s="33" t="s">
        <v>197</v>
      </c>
      <c r="CS84" s="33" t="s">
        <v>197</v>
      </c>
      <c r="CT84" s="33" t="s">
        <v>197</v>
      </c>
      <c r="CU84" s="33" t="s">
        <v>197</v>
      </c>
      <c r="CV84" s="33" t="s">
        <v>197</v>
      </c>
      <c r="CW84" s="33">
        <v>0</v>
      </c>
      <c r="CX84" s="33">
        <v>0</v>
      </c>
      <c r="CY84" s="33">
        <v>0</v>
      </c>
      <c r="CZ84" s="33">
        <v>0</v>
      </c>
      <c r="DA84" s="33">
        <v>0</v>
      </c>
      <c r="DB84" s="33">
        <v>0</v>
      </c>
      <c r="DC84" s="33">
        <v>0</v>
      </c>
      <c r="DD84" s="33">
        <v>0</v>
      </c>
      <c r="DE84" s="33">
        <v>0</v>
      </c>
      <c r="DF84" s="33">
        <v>0</v>
      </c>
      <c r="DG84" s="33">
        <v>0</v>
      </c>
      <c r="DH84" s="33">
        <v>0</v>
      </c>
    </row>
    <row r="85" spans="1:112" ht="33.4" customHeight="1">
      <c r="A85" s="26" t="s">
        <v>181</v>
      </c>
      <c r="B85" s="31" t="s">
        <v>239</v>
      </c>
      <c r="C85" s="32" t="s">
        <v>327</v>
      </c>
      <c r="D85" s="33" t="s">
        <v>328</v>
      </c>
      <c r="E85" s="33">
        <v>0</v>
      </c>
      <c r="F85" s="33">
        <v>0</v>
      </c>
      <c r="G85" s="33"/>
      <c r="H85" s="33"/>
      <c r="I85" s="33"/>
      <c r="J85" s="33"/>
      <c r="K85" s="33"/>
      <c r="L85" s="33"/>
      <c r="M85" s="33">
        <v>0</v>
      </c>
      <c r="N85" s="33">
        <v>0</v>
      </c>
      <c r="O85" s="33"/>
      <c r="P85" s="33"/>
      <c r="Q85" s="33"/>
      <c r="R85" s="33"/>
      <c r="S85" s="33"/>
      <c r="T85" s="33"/>
      <c r="U85" s="33">
        <v>0</v>
      </c>
      <c r="V85" s="33">
        <v>0</v>
      </c>
      <c r="W85" s="33"/>
      <c r="X85" s="33"/>
      <c r="Y85" s="33"/>
      <c r="Z85" s="33"/>
      <c r="AA85" s="33"/>
      <c r="AB85" s="33"/>
      <c r="AC85" s="33">
        <v>0</v>
      </c>
      <c r="AD85" s="33">
        <v>0</v>
      </c>
      <c r="AE85" s="33"/>
      <c r="AF85" s="33"/>
      <c r="AG85" s="33"/>
      <c r="AH85" s="33"/>
      <c r="AI85" s="33"/>
      <c r="AJ85" s="33"/>
      <c r="AK85" s="33"/>
      <c r="AL85" s="33"/>
      <c r="AM85" s="33" t="s">
        <v>197</v>
      </c>
      <c r="AN85" s="33" t="s">
        <v>197</v>
      </c>
      <c r="AO85" s="33" t="s">
        <v>197</v>
      </c>
      <c r="AP85" s="33" t="s">
        <v>197</v>
      </c>
      <c r="AQ85" s="33" t="s">
        <v>197</v>
      </c>
      <c r="AR85" s="33" t="s">
        <v>197</v>
      </c>
      <c r="AS85" s="33" t="s">
        <v>197</v>
      </c>
      <c r="AT85" s="33" t="s">
        <v>197</v>
      </c>
      <c r="AU85" s="33">
        <v>0</v>
      </c>
      <c r="AV85" s="33">
        <v>0</v>
      </c>
      <c r="AW85" s="33">
        <v>0</v>
      </c>
      <c r="AX85" s="33">
        <v>0</v>
      </c>
      <c r="AY85" s="33">
        <v>0</v>
      </c>
      <c r="AZ85" s="33">
        <v>0</v>
      </c>
      <c r="BA85" s="33">
        <v>0</v>
      </c>
      <c r="BB85" s="33">
        <v>0</v>
      </c>
      <c r="BC85" s="33">
        <v>0</v>
      </c>
      <c r="BD85" s="33">
        <v>0</v>
      </c>
      <c r="BE85" s="33">
        <v>0</v>
      </c>
      <c r="BF85" s="33">
        <v>0</v>
      </c>
      <c r="BG85" s="33">
        <v>0</v>
      </c>
      <c r="BH85" s="33">
        <v>0</v>
      </c>
      <c r="BI85" s="33">
        <v>0</v>
      </c>
      <c r="BJ85" s="33">
        <v>0</v>
      </c>
      <c r="BK85" s="33">
        <v>0</v>
      </c>
      <c r="BL85" s="33">
        <v>0</v>
      </c>
      <c r="BM85" s="33">
        <v>0</v>
      </c>
      <c r="BN85" s="33">
        <v>0</v>
      </c>
      <c r="BO85" s="33">
        <v>0</v>
      </c>
      <c r="BP85" s="33">
        <v>0</v>
      </c>
      <c r="BQ85" s="33">
        <v>0</v>
      </c>
      <c r="BR85" s="33">
        <v>0</v>
      </c>
      <c r="BS85" s="33">
        <v>0</v>
      </c>
      <c r="BT85" s="33">
        <v>0</v>
      </c>
      <c r="BU85" s="33">
        <v>0</v>
      </c>
      <c r="BV85" s="33">
        <v>0</v>
      </c>
      <c r="BW85" s="33"/>
      <c r="BX85" s="33">
        <v>0</v>
      </c>
      <c r="BY85" s="33">
        <v>0</v>
      </c>
      <c r="BZ85" s="33">
        <v>0</v>
      </c>
      <c r="CA85" s="33">
        <v>0</v>
      </c>
      <c r="CB85" s="33">
        <v>0</v>
      </c>
      <c r="CC85" s="33">
        <v>0</v>
      </c>
      <c r="CD85" s="33">
        <v>0</v>
      </c>
      <c r="CE85" s="33">
        <v>0</v>
      </c>
      <c r="CF85" s="33">
        <v>0</v>
      </c>
      <c r="CG85" s="33">
        <v>0</v>
      </c>
      <c r="CH85" s="33">
        <v>0</v>
      </c>
      <c r="CI85" s="33">
        <v>0</v>
      </c>
      <c r="CJ85" s="33">
        <v>0</v>
      </c>
      <c r="CK85" s="33">
        <v>0</v>
      </c>
      <c r="CL85" s="33">
        <v>0</v>
      </c>
      <c r="CM85" s="33">
        <v>0</v>
      </c>
      <c r="CN85" s="33">
        <v>0</v>
      </c>
      <c r="CO85" s="33">
        <v>0</v>
      </c>
      <c r="CP85" s="33">
        <v>0</v>
      </c>
      <c r="CQ85" s="33" t="s">
        <v>197</v>
      </c>
      <c r="CR85" s="33" t="s">
        <v>197</v>
      </c>
      <c r="CS85" s="33" t="s">
        <v>197</v>
      </c>
      <c r="CT85" s="33" t="s">
        <v>197</v>
      </c>
      <c r="CU85" s="33" t="s">
        <v>197</v>
      </c>
      <c r="CV85" s="33" t="s">
        <v>197</v>
      </c>
      <c r="CW85" s="47">
        <f>'2'!BN56</f>
        <v>1.5198120000000002</v>
      </c>
      <c r="CX85" s="33">
        <v>0</v>
      </c>
      <c r="CY85" s="33">
        <v>0</v>
      </c>
      <c r="CZ85" s="33">
        <v>0</v>
      </c>
      <c r="DA85" s="33">
        <v>0</v>
      </c>
      <c r="DB85" s="33">
        <v>0</v>
      </c>
      <c r="DC85" s="33">
        <v>0</v>
      </c>
      <c r="DD85" s="33">
        <v>0</v>
      </c>
      <c r="DE85" s="33">
        <v>0</v>
      </c>
      <c r="DF85" s="33">
        <v>0</v>
      </c>
      <c r="DG85" s="33">
        <v>0</v>
      </c>
      <c r="DH85" s="33">
        <v>0</v>
      </c>
    </row>
    <row r="86" spans="1:112" ht="18.75" hidden="1">
      <c r="A86" s="26" t="s">
        <v>181</v>
      </c>
      <c r="B86" s="31" t="s">
        <v>239</v>
      </c>
      <c r="C86" s="40" t="s">
        <v>204</v>
      </c>
      <c r="D86" s="33"/>
      <c r="E86" s="33" t="s">
        <v>197</v>
      </c>
      <c r="F86" s="33" t="s">
        <v>197</v>
      </c>
      <c r="G86" s="33"/>
      <c r="H86" s="33"/>
      <c r="I86" s="33"/>
      <c r="J86" s="33"/>
      <c r="K86" s="33"/>
      <c r="L86" s="33"/>
      <c r="M86" s="33" t="s">
        <v>197</v>
      </c>
      <c r="N86" s="33" t="s">
        <v>197</v>
      </c>
      <c r="O86" s="33"/>
      <c r="P86" s="33"/>
      <c r="Q86" s="33"/>
      <c r="R86" s="33"/>
      <c r="S86" s="33"/>
      <c r="T86" s="33"/>
      <c r="U86" s="33" t="s">
        <v>197</v>
      </c>
      <c r="V86" s="33" t="s">
        <v>197</v>
      </c>
      <c r="W86" s="33"/>
      <c r="X86" s="33"/>
      <c r="Y86" s="33"/>
      <c r="Z86" s="33"/>
      <c r="AA86" s="33"/>
      <c r="AB86" s="33"/>
      <c r="AC86" s="33" t="s">
        <v>197</v>
      </c>
      <c r="AD86" s="33" t="s">
        <v>197</v>
      </c>
      <c r="AE86" s="33"/>
      <c r="AF86" s="33"/>
      <c r="AG86" s="33"/>
      <c r="AH86" s="33"/>
      <c r="AI86" s="33"/>
      <c r="AJ86" s="33"/>
      <c r="AK86" s="33"/>
      <c r="AL86" s="33"/>
      <c r="AM86" s="33" t="s">
        <v>197</v>
      </c>
      <c r="AN86" s="33" t="s">
        <v>197</v>
      </c>
      <c r="AO86" s="33" t="s">
        <v>197</v>
      </c>
      <c r="AP86" s="33" t="s">
        <v>197</v>
      </c>
      <c r="AQ86" s="33" t="s">
        <v>197</v>
      </c>
      <c r="AR86" s="33" t="s">
        <v>197</v>
      </c>
      <c r="AS86" s="33" t="s">
        <v>197</v>
      </c>
      <c r="AT86" s="33" t="s">
        <v>197</v>
      </c>
      <c r="AU86" s="33" t="s">
        <v>197</v>
      </c>
      <c r="AV86" s="33" t="s">
        <v>197</v>
      </c>
      <c r="AW86" s="33"/>
      <c r="AX86" s="33"/>
      <c r="AY86" s="33"/>
      <c r="AZ86" s="33"/>
      <c r="BA86" s="33"/>
      <c r="BB86" s="33"/>
      <c r="BC86" s="33"/>
      <c r="BD86" s="33"/>
      <c r="BE86" s="33" t="s">
        <v>197</v>
      </c>
      <c r="BF86" s="33" t="s">
        <v>197</v>
      </c>
      <c r="BG86" s="33"/>
      <c r="BH86" s="33"/>
      <c r="BI86" s="33"/>
      <c r="BJ86" s="33"/>
      <c r="BK86" s="33"/>
      <c r="BL86" s="33"/>
      <c r="BM86" s="33"/>
      <c r="BN86" s="33"/>
      <c r="BO86" s="33"/>
      <c r="BP86" s="33"/>
      <c r="BQ86" s="33" t="s">
        <v>197</v>
      </c>
      <c r="BR86" s="33" t="s">
        <v>197</v>
      </c>
      <c r="BS86" s="33"/>
      <c r="BT86" s="33"/>
      <c r="BU86" s="33"/>
      <c r="BV86" s="33"/>
      <c r="BW86" s="33"/>
      <c r="BX86" s="33"/>
      <c r="BY86" s="33"/>
      <c r="BZ86" s="33"/>
      <c r="CA86" s="33"/>
      <c r="CB86" s="33"/>
      <c r="CC86" s="33" t="s">
        <v>197</v>
      </c>
      <c r="CD86" s="33" t="s">
        <v>197</v>
      </c>
      <c r="CE86" s="33"/>
      <c r="CF86" s="33"/>
      <c r="CG86" s="33"/>
      <c r="CH86" s="33"/>
      <c r="CI86" s="33"/>
      <c r="CJ86" s="33"/>
      <c r="CK86" s="33" t="s">
        <v>197</v>
      </c>
      <c r="CL86" s="33" t="s">
        <v>197</v>
      </c>
      <c r="CM86" s="33" t="s">
        <v>197</v>
      </c>
      <c r="CN86" s="33" t="s">
        <v>197</v>
      </c>
      <c r="CO86" s="33" t="s">
        <v>197</v>
      </c>
      <c r="CP86" s="33" t="s">
        <v>197</v>
      </c>
      <c r="CQ86" s="33" t="s">
        <v>197</v>
      </c>
      <c r="CR86" s="33" t="s">
        <v>197</v>
      </c>
      <c r="CS86" s="33" t="s">
        <v>197</v>
      </c>
      <c r="CT86" s="33" t="s">
        <v>197</v>
      </c>
      <c r="CU86" s="33" t="s">
        <v>197</v>
      </c>
      <c r="CV86" s="33" t="s">
        <v>197</v>
      </c>
      <c r="CW86" s="33" t="s">
        <v>197</v>
      </c>
      <c r="CX86" s="33" t="s">
        <v>197</v>
      </c>
      <c r="CY86" s="33" t="s">
        <v>197</v>
      </c>
      <c r="CZ86" s="33" t="s">
        <v>197</v>
      </c>
      <c r="DA86" s="33" t="s">
        <v>197</v>
      </c>
      <c r="DB86" s="33" t="s">
        <v>197</v>
      </c>
      <c r="DC86" s="33" t="s">
        <v>197</v>
      </c>
      <c r="DD86" s="33" t="s">
        <v>197</v>
      </c>
      <c r="DE86" s="33" t="s">
        <v>197</v>
      </c>
      <c r="DF86" s="33" t="s">
        <v>197</v>
      </c>
      <c r="DG86" s="33" t="s">
        <v>197</v>
      </c>
      <c r="DH86" s="33" t="s">
        <v>197</v>
      </c>
    </row>
    <row r="87" spans="1:112" ht="18.75" hidden="1">
      <c r="A87" s="26" t="s">
        <v>181</v>
      </c>
      <c r="B87" s="31" t="s">
        <v>205</v>
      </c>
      <c r="C87" s="32" t="s">
        <v>205</v>
      </c>
      <c r="D87" s="33"/>
      <c r="E87" s="33" t="s">
        <v>197</v>
      </c>
      <c r="F87" s="33" t="s">
        <v>197</v>
      </c>
      <c r="G87" s="33"/>
      <c r="H87" s="33"/>
      <c r="I87" s="33"/>
      <c r="J87" s="33"/>
      <c r="K87" s="33"/>
      <c r="L87" s="33"/>
      <c r="M87" s="33" t="s">
        <v>197</v>
      </c>
      <c r="N87" s="33" t="s">
        <v>197</v>
      </c>
      <c r="O87" s="33"/>
      <c r="P87" s="33"/>
      <c r="Q87" s="33"/>
      <c r="R87" s="33"/>
      <c r="S87" s="33"/>
      <c r="T87" s="33"/>
      <c r="U87" s="33" t="s">
        <v>197</v>
      </c>
      <c r="V87" s="33" t="s">
        <v>197</v>
      </c>
      <c r="W87" s="33"/>
      <c r="X87" s="33"/>
      <c r="Y87" s="33"/>
      <c r="Z87" s="33"/>
      <c r="AA87" s="33"/>
      <c r="AB87" s="33"/>
      <c r="AC87" s="33" t="s">
        <v>197</v>
      </c>
      <c r="AD87" s="33" t="s">
        <v>197</v>
      </c>
      <c r="AE87" s="33"/>
      <c r="AF87" s="33"/>
      <c r="AG87" s="33"/>
      <c r="AH87" s="33"/>
      <c r="AI87" s="33"/>
      <c r="AJ87" s="33"/>
      <c r="AK87" s="33"/>
      <c r="AL87" s="33"/>
      <c r="AM87" s="33" t="s">
        <v>197</v>
      </c>
      <c r="AN87" s="33" t="s">
        <v>197</v>
      </c>
      <c r="AO87" s="33" t="s">
        <v>197</v>
      </c>
      <c r="AP87" s="33" t="s">
        <v>197</v>
      </c>
      <c r="AQ87" s="33" t="s">
        <v>197</v>
      </c>
      <c r="AR87" s="33" t="s">
        <v>197</v>
      </c>
      <c r="AS87" s="33" t="s">
        <v>197</v>
      </c>
      <c r="AT87" s="33" t="s">
        <v>197</v>
      </c>
      <c r="AU87" s="33" t="s">
        <v>197</v>
      </c>
      <c r="AV87" s="33" t="s">
        <v>197</v>
      </c>
      <c r="AW87" s="33"/>
      <c r="AX87" s="33"/>
      <c r="AY87" s="33"/>
      <c r="AZ87" s="33"/>
      <c r="BA87" s="33"/>
      <c r="BB87" s="33"/>
      <c r="BC87" s="33"/>
      <c r="BD87" s="33"/>
      <c r="BE87" s="33" t="s">
        <v>197</v>
      </c>
      <c r="BF87" s="33" t="s">
        <v>197</v>
      </c>
      <c r="BG87" s="33"/>
      <c r="BH87" s="33"/>
      <c r="BI87" s="33"/>
      <c r="BJ87" s="33"/>
      <c r="BK87" s="33"/>
      <c r="BL87" s="33"/>
      <c r="BM87" s="33"/>
      <c r="BN87" s="33"/>
      <c r="BO87" s="33"/>
      <c r="BP87" s="33"/>
      <c r="BQ87" s="33" t="s">
        <v>197</v>
      </c>
      <c r="BR87" s="33" t="s">
        <v>197</v>
      </c>
      <c r="BS87" s="33"/>
      <c r="BT87" s="33"/>
      <c r="BU87" s="33"/>
      <c r="BV87" s="33"/>
      <c r="BW87" s="33"/>
      <c r="BX87" s="33"/>
      <c r="BY87" s="33"/>
      <c r="BZ87" s="33"/>
      <c r="CA87" s="33"/>
      <c r="CB87" s="33"/>
      <c r="CC87" s="33" t="s">
        <v>197</v>
      </c>
      <c r="CD87" s="33" t="s">
        <v>197</v>
      </c>
      <c r="CE87" s="33"/>
      <c r="CF87" s="33"/>
      <c r="CG87" s="33"/>
      <c r="CH87" s="33"/>
      <c r="CI87" s="33"/>
      <c r="CJ87" s="33"/>
      <c r="CK87" s="33" t="s">
        <v>197</v>
      </c>
      <c r="CL87" s="33" t="s">
        <v>197</v>
      </c>
      <c r="CM87" s="33" t="s">
        <v>197</v>
      </c>
      <c r="CN87" s="33" t="s">
        <v>197</v>
      </c>
      <c r="CO87" s="33" t="s">
        <v>197</v>
      </c>
      <c r="CP87" s="33" t="s">
        <v>197</v>
      </c>
      <c r="CQ87" s="33" t="s">
        <v>197</v>
      </c>
      <c r="CR87" s="33" t="s">
        <v>197</v>
      </c>
      <c r="CS87" s="33" t="s">
        <v>197</v>
      </c>
      <c r="CT87" s="33" t="s">
        <v>197</v>
      </c>
      <c r="CU87" s="33" t="s">
        <v>197</v>
      </c>
      <c r="CV87" s="33" t="s">
        <v>197</v>
      </c>
      <c r="CW87" s="33" t="s">
        <v>197</v>
      </c>
      <c r="CX87" s="33" t="s">
        <v>197</v>
      </c>
      <c r="CY87" s="33" t="s">
        <v>197</v>
      </c>
      <c r="CZ87" s="33" t="s">
        <v>197</v>
      </c>
      <c r="DA87" s="33" t="s">
        <v>197</v>
      </c>
      <c r="DB87" s="33" t="s">
        <v>197</v>
      </c>
      <c r="DC87" s="33" t="s">
        <v>197</v>
      </c>
      <c r="DD87" s="33" t="s">
        <v>197</v>
      </c>
      <c r="DE87" s="33" t="s">
        <v>197</v>
      </c>
      <c r="DF87" s="33" t="s">
        <v>197</v>
      </c>
      <c r="DG87" s="33" t="s">
        <v>197</v>
      </c>
      <c r="DH87" s="33" t="s">
        <v>197</v>
      </c>
    </row>
    <row r="88" spans="1:112" ht="75">
      <c r="A88" s="19"/>
      <c r="B88" s="31" t="s">
        <v>241</v>
      </c>
      <c r="C88" s="32" t="s">
        <v>242</v>
      </c>
      <c r="D88" s="33" t="s">
        <v>178</v>
      </c>
      <c r="E88" s="33">
        <v>0</v>
      </c>
      <c r="F88" s="33">
        <v>0</v>
      </c>
      <c r="G88" s="33">
        <v>0</v>
      </c>
      <c r="H88" s="33">
        <v>0</v>
      </c>
      <c r="I88" s="33">
        <v>0</v>
      </c>
      <c r="J88" s="33">
        <v>0</v>
      </c>
      <c r="K88" s="33">
        <v>0</v>
      </c>
      <c r="L88" s="33">
        <v>0</v>
      </c>
      <c r="M88" s="33">
        <v>0</v>
      </c>
      <c r="N88" s="33">
        <v>0</v>
      </c>
      <c r="O88" s="33">
        <v>0</v>
      </c>
      <c r="P88" s="33">
        <v>0</v>
      </c>
      <c r="Q88" s="33">
        <v>0</v>
      </c>
      <c r="R88" s="33">
        <v>0</v>
      </c>
      <c r="S88" s="33">
        <v>0</v>
      </c>
      <c r="T88" s="33">
        <v>0</v>
      </c>
      <c r="U88" s="33">
        <v>0</v>
      </c>
      <c r="V88" s="33">
        <v>0</v>
      </c>
      <c r="W88" s="33">
        <v>0</v>
      </c>
      <c r="X88" s="33">
        <v>0</v>
      </c>
      <c r="Y88" s="33">
        <v>0</v>
      </c>
      <c r="Z88" s="33">
        <v>0</v>
      </c>
      <c r="AA88" s="33">
        <v>0</v>
      </c>
      <c r="AB88" s="33">
        <v>0</v>
      </c>
      <c r="AC88" s="33">
        <v>0</v>
      </c>
      <c r="AD88" s="33">
        <v>0</v>
      </c>
      <c r="AE88" s="33">
        <v>0</v>
      </c>
      <c r="AF88" s="33">
        <v>0</v>
      </c>
      <c r="AG88" s="33">
        <v>0</v>
      </c>
      <c r="AH88" s="33">
        <v>0</v>
      </c>
      <c r="AI88" s="33">
        <v>0</v>
      </c>
      <c r="AJ88" s="33">
        <v>0</v>
      </c>
      <c r="AK88" s="33">
        <v>0</v>
      </c>
      <c r="AL88" s="33">
        <v>0</v>
      </c>
      <c r="AM88" s="33">
        <v>0</v>
      </c>
      <c r="AN88" s="33">
        <v>0</v>
      </c>
      <c r="AO88" s="33">
        <v>0</v>
      </c>
      <c r="AP88" s="33">
        <v>0</v>
      </c>
      <c r="AQ88" s="33">
        <v>0</v>
      </c>
      <c r="AR88" s="33">
        <v>0</v>
      </c>
      <c r="AS88" s="33">
        <v>0</v>
      </c>
      <c r="AT88" s="33">
        <v>0</v>
      </c>
      <c r="AU88" s="33">
        <v>0</v>
      </c>
      <c r="AV88" s="33">
        <v>0</v>
      </c>
      <c r="AW88" s="33">
        <v>0</v>
      </c>
      <c r="AX88" s="33">
        <v>0</v>
      </c>
      <c r="AY88" s="33">
        <v>0</v>
      </c>
      <c r="AZ88" s="33">
        <v>0</v>
      </c>
      <c r="BA88" s="33">
        <v>0</v>
      </c>
      <c r="BB88" s="33">
        <v>0</v>
      </c>
      <c r="BC88" s="33">
        <v>0</v>
      </c>
      <c r="BD88" s="33">
        <v>0</v>
      </c>
      <c r="BE88" s="33">
        <v>0</v>
      </c>
      <c r="BF88" s="33">
        <v>0</v>
      </c>
      <c r="BG88" s="33">
        <v>0</v>
      </c>
      <c r="BH88" s="33">
        <v>0</v>
      </c>
      <c r="BI88" s="33">
        <v>0</v>
      </c>
      <c r="BJ88" s="33">
        <v>0</v>
      </c>
      <c r="BK88" s="33">
        <v>0</v>
      </c>
      <c r="BL88" s="33">
        <v>0</v>
      </c>
      <c r="BM88" s="33">
        <v>0</v>
      </c>
      <c r="BN88" s="33">
        <v>0</v>
      </c>
      <c r="BO88" s="33">
        <v>0</v>
      </c>
      <c r="BP88" s="33">
        <v>0</v>
      </c>
      <c r="BQ88" s="33">
        <v>0</v>
      </c>
      <c r="BR88" s="33">
        <v>0</v>
      </c>
      <c r="BS88" s="33">
        <v>0</v>
      </c>
      <c r="BT88" s="33">
        <v>0</v>
      </c>
      <c r="BU88" s="33">
        <v>0</v>
      </c>
      <c r="BV88" s="33">
        <v>0</v>
      </c>
      <c r="BW88" s="33">
        <v>0</v>
      </c>
      <c r="BX88" s="33">
        <v>0</v>
      </c>
      <c r="BY88" s="33">
        <v>0</v>
      </c>
      <c r="BZ88" s="33">
        <v>0</v>
      </c>
      <c r="CA88" s="33">
        <v>0</v>
      </c>
      <c r="CB88" s="33">
        <v>0</v>
      </c>
      <c r="CC88" s="33">
        <v>0</v>
      </c>
      <c r="CD88" s="33">
        <v>0</v>
      </c>
      <c r="CE88" s="33">
        <v>0</v>
      </c>
      <c r="CF88" s="33">
        <v>0</v>
      </c>
      <c r="CG88" s="33">
        <v>0</v>
      </c>
      <c r="CH88" s="33">
        <v>0</v>
      </c>
      <c r="CI88" s="33">
        <v>0</v>
      </c>
      <c r="CJ88" s="33">
        <v>0</v>
      </c>
      <c r="CK88" s="33" t="s">
        <v>197</v>
      </c>
      <c r="CL88" s="33" t="s">
        <v>197</v>
      </c>
      <c r="CM88" s="33">
        <v>0</v>
      </c>
      <c r="CN88" s="33">
        <v>0</v>
      </c>
      <c r="CO88" s="33">
        <v>0</v>
      </c>
      <c r="CP88" s="33">
        <v>0</v>
      </c>
      <c r="CQ88" s="33" t="s">
        <v>197</v>
      </c>
      <c r="CR88" s="33" t="s">
        <v>197</v>
      </c>
      <c r="CS88" s="33" t="s">
        <v>197</v>
      </c>
      <c r="CT88" s="33" t="s">
        <v>197</v>
      </c>
      <c r="CU88" s="33" t="s">
        <v>197</v>
      </c>
      <c r="CV88" s="33" t="s">
        <v>197</v>
      </c>
      <c r="CW88" s="33">
        <v>0</v>
      </c>
      <c r="CX88" s="33">
        <v>0</v>
      </c>
      <c r="CY88" s="33">
        <v>0</v>
      </c>
      <c r="CZ88" s="33">
        <v>0</v>
      </c>
      <c r="DA88" s="33">
        <v>0</v>
      </c>
      <c r="DB88" s="33">
        <v>0</v>
      </c>
      <c r="DC88" s="33">
        <v>0</v>
      </c>
      <c r="DD88" s="33">
        <v>0</v>
      </c>
      <c r="DE88" s="33">
        <v>0</v>
      </c>
      <c r="DF88" s="33">
        <v>0</v>
      </c>
      <c r="DG88" s="33">
        <v>0</v>
      </c>
      <c r="DH88" s="33">
        <v>0</v>
      </c>
    </row>
    <row r="89" spans="1:112" ht="18.75" hidden="1">
      <c r="A89" s="26" t="s">
        <v>181</v>
      </c>
      <c r="B89" s="31" t="s">
        <v>241</v>
      </c>
      <c r="C89" s="40" t="s">
        <v>204</v>
      </c>
      <c r="D89" s="33"/>
      <c r="E89" s="33" t="s">
        <v>197</v>
      </c>
      <c r="F89" s="33" t="s">
        <v>197</v>
      </c>
      <c r="G89" s="33"/>
      <c r="H89" s="33"/>
      <c r="I89" s="33"/>
      <c r="J89" s="33"/>
      <c r="K89" s="33"/>
      <c r="L89" s="33"/>
      <c r="M89" s="33" t="s">
        <v>197</v>
      </c>
      <c r="N89" s="33" t="s">
        <v>197</v>
      </c>
      <c r="O89" s="33"/>
      <c r="P89" s="33"/>
      <c r="Q89" s="33"/>
      <c r="R89" s="33"/>
      <c r="S89" s="33"/>
      <c r="T89" s="33"/>
      <c r="U89" s="33" t="s">
        <v>197</v>
      </c>
      <c r="V89" s="33" t="s">
        <v>197</v>
      </c>
      <c r="W89" s="33"/>
      <c r="X89" s="33"/>
      <c r="Y89" s="33"/>
      <c r="Z89" s="33"/>
      <c r="AA89" s="33"/>
      <c r="AB89" s="33"/>
      <c r="AC89" s="33" t="s">
        <v>197</v>
      </c>
      <c r="AD89" s="33" t="s">
        <v>197</v>
      </c>
      <c r="AE89" s="33"/>
      <c r="AF89" s="33"/>
      <c r="AG89" s="33"/>
      <c r="AH89" s="33"/>
      <c r="AI89" s="33"/>
      <c r="AJ89" s="33"/>
      <c r="AK89" s="33"/>
      <c r="AL89" s="33"/>
      <c r="AM89" s="33" t="s">
        <v>197</v>
      </c>
      <c r="AN89" s="33" t="s">
        <v>197</v>
      </c>
      <c r="AO89" s="33" t="s">
        <v>197</v>
      </c>
      <c r="AP89" s="33" t="s">
        <v>197</v>
      </c>
      <c r="AQ89" s="33" t="s">
        <v>197</v>
      </c>
      <c r="AR89" s="33" t="s">
        <v>197</v>
      </c>
      <c r="AS89" s="33" t="s">
        <v>197</v>
      </c>
      <c r="AT89" s="33" t="s">
        <v>197</v>
      </c>
      <c r="AU89" s="33" t="s">
        <v>197</v>
      </c>
      <c r="AV89" s="33" t="s">
        <v>197</v>
      </c>
      <c r="AW89" s="33"/>
      <c r="AX89" s="33"/>
      <c r="AY89" s="33"/>
      <c r="AZ89" s="33"/>
      <c r="BA89" s="33"/>
      <c r="BB89" s="33"/>
      <c r="BC89" s="33"/>
      <c r="BD89" s="33"/>
      <c r="BE89" s="33" t="s">
        <v>197</v>
      </c>
      <c r="BF89" s="33" t="s">
        <v>197</v>
      </c>
      <c r="BG89" s="33"/>
      <c r="BH89" s="33"/>
      <c r="BI89" s="33"/>
      <c r="BJ89" s="33"/>
      <c r="BK89" s="33"/>
      <c r="BL89" s="33"/>
      <c r="BM89" s="33"/>
      <c r="BN89" s="33"/>
      <c r="BO89" s="33"/>
      <c r="BP89" s="33"/>
      <c r="BQ89" s="33" t="s">
        <v>197</v>
      </c>
      <c r="BR89" s="33" t="s">
        <v>197</v>
      </c>
      <c r="BS89" s="33"/>
      <c r="BT89" s="33"/>
      <c r="BU89" s="33"/>
      <c r="BV89" s="33"/>
      <c r="BW89" s="33"/>
      <c r="BX89" s="33"/>
      <c r="BY89" s="33"/>
      <c r="BZ89" s="33"/>
      <c r="CA89" s="33"/>
      <c r="CB89" s="33"/>
      <c r="CC89" s="33" t="s">
        <v>197</v>
      </c>
      <c r="CD89" s="33" t="s">
        <v>197</v>
      </c>
      <c r="CE89" s="33"/>
      <c r="CF89" s="33"/>
      <c r="CG89" s="33"/>
      <c r="CH89" s="33"/>
      <c r="CI89" s="33"/>
      <c r="CJ89" s="33"/>
      <c r="CK89" s="33" t="s">
        <v>197</v>
      </c>
      <c r="CL89" s="33" t="s">
        <v>197</v>
      </c>
      <c r="CM89" s="33" t="s">
        <v>197</v>
      </c>
      <c r="CN89" s="33" t="s">
        <v>197</v>
      </c>
      <c r="CO89" s="33" t="s">
        <v>197</v>
      </c>
      <c r="CP89" s="33" t="s">
        <v>197</v>
      </c>
      <c r="CQ89" s="33" t="s">
        <v>197</v>
      </c>
      <c r="CR89" s="33" t="s">
        <v>197</v>
      </c>
      <c r="CS89" s="33" t="s">
        <v>197</v>
      </c>
      <c r="CT89" s="33" t="s">
        <v>197</v>
      </c>
      <c r="CU89" s="33" t="s">
        <v>197</v>
      </c>
      <c r="CV89" s="33" t="s">
        <v>197</v>
      </c>
      <c r="CW89" s="33" t="s">
        <v>197</v>
      </c>
      <c r="CX89" s="33" t="s">
        <v>197</v>
      </c>
      <c r="CY89" s="33" t="s">
        <v>197</v>
      </c>
      <c r="CZ89" s="33" t="s">
        <v>197</v>
      </c>
      <c r="DA89" s="33" t="s">
        <v>197</v>
      </c>
      <c r="DB89" s="33" t="s">
        <v>197</v>
      </c>
      <c r="DC89" s="33" t="s">
        <v>197</v>
      </c>
      <c r="DD89" s="33" t="s">
        <v>197</v>
      </c>
      <c r="DE89" s="33" t="s">
        <v>197</v>
      </c>
      <c r="DF89" s="33" t="s">
        <v>197</v>
      </c>
      <c r="DG89" s="33" t="s">
        <v>197</v>
      </c>
      <c r="DH89" s="33" t="s">
        <v>197</v>
      </c>
    </row>
    <row r="90" spans="1:112" ht="18.75" hidden="1">
      <c r="A90" s="26" t="s">
        <v>181</v>
      </c>
      <c r="B90" s="31" t="s">
        <v>241</v>
      </c>
      <c r="C90" s="40" t="s">
        <v>204</v>
      </c>
      <c r="D90" s="33"/>
      <c r="E90" s="33" t="s">
        <v>197</v>
      </c>
      <c r="F90" s="33" t="s">
        <v>197</v>
      </c>
      <c r="G90" s="33"/>
      <c r="H90" s="33"/>
      <c r="I90" s="33"/>
      <c r="J90" s="33"/>
      <c r="K90" s="33"/>
      <c r="L90" s="33"/>
      <c r="M90" s="33" t="s">
        <v>197</v>
      </c>
      <c r="N90" s="33" t="s">
        <v>197</v>
      </c>
      <c r="O90" s="33"/>
      <c r="P90" s="33"/>
      <c r="Q90" s="33"/>
      <c r="R90" s="33"/>
      <c r="S90" s="33"/>
      <c r="T90" s="33"/>
      <c r="U90" s="33" t="s">
        <v>197</v>
      </c>
      <c r="V90" s="33" t="s">
        <v>197</v>
      </c>
      <c r="W90" s="33"/>
      <c r="X90" s="33"/>
      <c r="Y90" s="33"/>
      <c r="Z90" s="33"/>
      <c r="AA90" s="33"/>
      <c r="AB90" s="33"/>
      <c r="AC90" s="33" t="s">
        <v>197</v>
      </c>
      <c r="AD90" s="33" t="s">
        <v>197</v>
      </c>
      <c r="AE90" s="33"/>
      <c r="AF90" s="33"/>
      <c r="AG90" s="33"/>
      <c r="AH90" s="33"/>
      <c r="AI90" s="33"/>
      <c r="AJ90" s="33"/>
      <c r="AK90" s="33"/>
      <c r="AL90" s="33"/>
      <c r="AM90" s="33" t="s">
        <v>197</v>
      </c>
      <c r="AN90" s="33" t="s">
        <v>197</v>
      </c>
      <c r="AO90" s="33" t="s">
        <v>197</v>
      </c>
      <c r="AP90" s="33" t="s">
        <v>197</v>
      </c>
      <c r="AQ90" s="33" t="s">
        <v>197</v>
      </c>
      <c r="AR90" s="33" t="s">
        <v>197</v>
      </c>
      <c r="AS90" s="33" t="s">
        <v>197</v>
      </c>
      <c r="AT90" s="33" t="s">
        <v>197</v>
      </c>
      <c r="AU90" s="33" t="s">
        <v>197</v>
      </c>
      <c r="AV90" s="33" t="s">
        <v>197</v>
      </c>
      <c r="AW90" s="33"/>
      <c r="AX90" s="33"/>
      <c r="AY90" s="33"/>
      <c r="AZ90" s="33"/>
      <c r="BA90" s="33"/>
      <c r="BB90" s="33"/>
      <c r="BC90" s="33"/>
      <c r="BD90" s="33"/>
      <c r="BE90" s="33" t="s">
        <v>197</v>
      </c>
      <c r="BF90" s="33" t="s">
        <v>197</v>
      </c>
      <c r="BG90" s="33"/>
      <c r="BH90" s="33"/>
      <c r="BI90" s="33"/>
      <c r="BJ90" s="33"/>
      <c r="BK90" s="33"/>
      <c r="BL90" s="33"/>
      <c r="BM90" s="33"/>
      <c r="BN90" s="33"/>
      <c r="BO90" s="33"/>
      <c r="BP90" s="33"/>
      <c r="BQ90" s="33" t="s">
        <v>197</v>
      </c>
      <c r="BR90" s="33" t="s">
        <v>197</v>
      </c>
      <c r="BS90" s="33"/>
      <c r="BT90" s="33"/>
      <c r="BU90" s="33"/>
      <c r="BV90" s="33"/>
      <c r="BW90" s="33"/>
      <c r="BX90" s="33"/>
      <c r="BY90" s="33"/>
      <c r="BZ90" s="33"/>
      <c r="CA90" s="33"/>
      <c r="CB90" s="33"/>
      <c r="CC90" s="33" t="s">
        <v>197</v>
      </c>
      <c r="CD90" s="33" t="s">
        <v>197</v>
      </c>
      <c r="CE90" s="33"/>
      <c r="CF90" s="33"/>
      <c r="CG90" s="33"/>
      <c r="CH90" s="33"/>
      <c r="CI90" s="33"/>
      <c r="CJ90" s="33"/>
      <c r="CK90" s="33" t="s">
        <v>197</v>
      </c>
      <c r="CL90" s="33" t="s">
        <v>197</v>
      </c>
      <c r="CM90" s="33" t="s">
        <v>197</v>
      </c>
      <c r="CN90" s="33" t="s">
        <v>197</v>
      </c>
      <c r="CO90" s="33" t="s">
        <v>197</v>
      </c>
      <c r="CP90" s="33" t="s">
        <v>197</v>
      </c>
      <c r="CQ90" s="33" t="s">
        <v>197</v>
      </c>
      <c r="CR90" s="33" t="s">
        <v>197</v>
      </c>
      <c r="CS90" s="33" t="s">
        <v>197</v>
      </c>
      <c r="CT90" s="33" t="s">
        <v>197</v>
      </c>
      <c r="CU90" s="33" t="s">
        <v>197</v>
      </c>
      <c r="CV90" s="33" t="s">
        <v>197</v>
      </c>
      <c r="CW90" s="33" t="s">
        <v>197</v>
      </c>
      <c r="CX90" s="33" t="s">
        <v>197</v>
      </c>
      <c r="CY90" s="33" t="s">
        <v>197</v>
      </c>
      <c r="CZ90" s="33" t="s">
        <v>197</v>
      </c>
      <c r="DA90" s="33" t="s">
        <v>197</v>
      </c>
      <c r="DB90" s="33" t="s">
        <v>197</v>
      </c>
      <c r="DC90" s="33" t="s">
        <v>197</v>
      </c>
      <c r="DD90" s="33" t="s">
        <v>197</v>
      </c>
      <c r="DE90" s="33" t="s">
        <v>197</v>
      </c>
      <c r="DF90" s="33" t="s">
        <v>197</v>
      </c>
      <c r="DG90" s="33" t="s">
        <v>197</v>
      </c>
      <c r="DH90" s="33" t="s">
        <v>197</v>
      </c>
    </row>
    <row r="91" spans="1:112" ht="18.75" hidden="1">
      <c r="A91" s="26" t="s">
        <v>181</v>
      </c>
      <c r="B91" s="31" t="s">
        <v>205</v>
      </c>
      <c r="C91" s="32" t="s">
        <v>205</v>
      </c>
      <c r="D91" s="33"/>
      <c r="E91" s="33" t="s">
        <v>197</v>
      </c>
      <c r="F91" s="33" t="s">
        <v>197</v>
      </c>
      <c r="G91" s="33"/>
      <c r="H91" s="33"/>
      <c r="I91" s="33"/>
      <c r="J91" s="33"/>
      <c r="K91" s="33"/>
      <c r="L91" s="33"/>
      <c r="M91" s="33" t="s">
        <v>197</v>
      </c>
      <c r="N91" s="33" t="s">
        <v>197</v>
      </c>
      <c r="O91" s="33"/>
      <c r="P91" s="33"/>
      <c r="Q91" s="33"/>
      <c r="R91" s="33"/>
      <c r="S91" s="33"/>
      <c r="T91" s="33"/>
      <c r="U91" s="33" t="s">
        <v>197</v>
      </c>
      <c r="V91" s="33" t="s">
        <v>197</v>
      </c>
      <c r="W91" s="33"/>
      <c r="X91" s="33"/>
      <c r="Y91" s="33"/>
      <c r="Z91" s="33"/>
      <c r="AA91" s="33"/>
      <c r="AB91" s="33"/>
      <c r="AC91" s="33" t="s">
        <v>197</v>
      </c>
      <c r="AD91" s="33" t="s">
        <v>197</v>
      </c>
      <c r="AE91" s="33"/>
      <c r="AF91" s="33"/>
      <c r="AG91" s="33"/>
      <c r="AH91" s="33"/>
      <c r="AI91" s="33"/>
      <c r="AJ91" s="33"/>
      <c r="AK91" s="33"/>
      <c r="AL91" s="33"/>
      <c r="AM91" s="33" t="s">
        <v>197</v>
      </c>
      <c r="AN91" s="33" t="s">
        <v>197</v>
      </c>
      <c r="AO91" s="33" t="s">
        <v>197</v>
      </c>
      <c r="AP91" s="33" t="s">
        <v>197</v>
      </c>
      <c r="AQ91" s="33" t="s">
        <v>197</v>
      </c>
      <c r="AR91" s="33" t="s">
        <v>197</v>
      </c>
      <c r="AS91" s="33" t="s">
        <v>197</v>
      </c>
      <c r="AT91" s="33" t="s">
        <v>197</v>
      </c>
      <c r="AU91" s="33" t="s">
        <v>197</v>
      </c>
      <c r="AV91" s="33" t="s">
        <v>197</v>
      </c>
      <c r="AW91" s="33"/>
      <c r="AX91" s="33"/>
      <c r="AY91" s="33"/>
      <c r="AZ91" s="33"/>
      <c r="BA91" s="33"/>
      <c r="BB91" s="33"/>
      <c r="BC91" s="33"/>
      <c r="BD91" s="33"/>
      <c r="BE91" s="33" t="s">
        <v>197</v>
      </c>
      <c r="BF91" s="33" t="s">
        <v>197</v>
      </c>
      <c r="BG91" s="33"/>
      <c r="BH91" s="33"/>
      <c r="BI91" s="33"/>
      <c r="BJ91" s="33"/>
      <c r="BK91" s="33"/>
      <c r="BL91" s="33"/>
      <c r="BM91" s="33"/>
      <c r="BN91" s="33"/>
      <c r="BO91" s="33"/>
      <c r="BP91" s="33"/>
      <c r="BQ91" s="33" t="s">
        <v>197</v>
      </c>
      <c r="BR91" s="33" t="s">
        <v>197</v>
      </c>
      <c r="BS91" s="33"/>
      <c r="BT91" s="33"/>
      <c r="BU91" s="33"/>
      <c r="BV91" s="33"/>
      <c r="BW91" s="33"/>
      <c r="BX91" s="33"/>
      <c r="BY91" s="33"/>
      <c r="BZ91" s="33"/>
      <c r="CA91" s="33"/>
      <c r="CB91" s="33"/>
      <c r="CC91" s="33" t="s">
        <v>197</v>
      </c>
      <c r="CD91" s="33" t="s">
        <v>197</v>
      </c>
      <c r="CE91" s="33"/>
      <c r="CF91" s="33"/>
      <c r="CG91" s="33"/>
      <c r="CH91" s="33"/>
      <c r="CI91" s="33"/>
      <c r="CJ91" s="33"/>
      <c r="CK91" s="33" t="s">
        <v>197</v>
      </c>
      <c r="CL91" s="33" t="s">
        <v>197</v>
      </c>
      <c r="CM91" s="33" t="s">
        <v>197</v>
      </c>
      <c r="CN91" s="33" t="s">
        <v>197</v>
      </c>
      <c r="CO91" s="33" t="s">
        <v>197</v>
      </c>
      <c r="CP91" s="33" t="s">
        <v>197</v>
      </c>
      <c r="CQ91" s="33" t="s">
        <v>197</v>
      </c>
      <c r="CR91" s="33" t="s">
        <v>197</v>
      </c>
      <c r="CS91" s="33" t="s">
        <v>197</v>
      </c>
      <c r="CT91" s="33" t="s">
        <v>197</v>
      </c>
      <c r="CU91" s="33" t="s">
        <v>197</v>
      </c>
      <c r="CV91" s="33" t="s">
        <v>197</v>
      </c>
      <c r="CW91" s="33" t="s">
        <v>197</v>
      </c>
      <c r="CX91" s="33" t="s">
        <v>197</v>
      </c>
      <c r="CY91" s="33" t="s">
        <v>197</v>
      </c>
      <c r="CZ91" s="33" t="s">
        <v>197</v>
      </c>
      <c r="DA91" s="33" t="s">
        <v>197</v>
      </c>
      <c r="DB91" s="33" t="s">
        <v>197</v>
      </c>
      <c r="DC91" s="33" t="s">
        <v>197</v>
      </c>
      <c r="DD91" s="33" t="s">
        <v>197</v>
      </c>
      <c r="DE91" s="33" t="s">
        <v>197</v>
      </c>
      <c r="DF91" s="33" t="s">
        <v>197</v>
      </c>
      <c r="DG91" s="33" t="s">
        <v>197</v>
      </c>
      <c r="DH91" s="33" t="s">
        <v>197</v>
      </c>
    </row>
    <row r="92" spans="1:112" ht="56.25">
      <c r="A92" s="19"/>
      <c r="B92" s="37" t="s">
        <v>243</v>
      </c>
      <c r="C92" s="38" t="s">
        <v>244</v>
      </c>
      <c r="D92" s="39" t="s">
        <v>178</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39">
        <v>0</v>
      </c>
      <c r="AT92" s="39">
        <v>0</v>
      </c>
      <c r="AU92" s="39">
        <v>0</v>
      </c>
      <c r="AV92" s="39">
        <v>0</v>
      </c>
      <c r="AW92" s="39">
        <v>0</v>
      </c>
      <c r="AX92" s="39">
        <v>0</v>
      </c>
      <c r="AY92" s="39">
        <v>0</v>
      </c>
      <c r="AZ92" s="39">
        <v>0</v>
      </c>
      <c r="BA92" s="39">
        <v>0</v>
      </c>
      <c r="BB92" s="39">
        <v>0</v>
      </c>
      <c r="BC92" s="39">
        <v>0</v>
      </c>
      <c r="BD92" s="39">
        <v>0</v>
      </c>
      <c r="BE92" s="39">
        <v>0</v>
      </c>
      <c r="BF92" s="39">
        <v>0</v>
      </c>
      <c r="BG92" s="39">
        <v>0</v>
      </c>
      <c r="BH92" s="39">
        <v>0</v>
      </c>
      <c r="BI92" s="39">
        <v>0</v>
      </c>
      <c r="BJ92" s="39">
        <v>0</v>
      </c>
      <c r="BK92" s="39">
        <v>0</v>
      </c>
      <c r="BL92" s="39">
        <v>0</v>
      </c>
      <c r="BM92" s="39">
        <v>0</v>
      </c>
      <c r="BN92" s="39">
        <v>0</v>
      </c>
      <c r="BO92" s="39">
        <v>0</v>
      </c>
      <c r="BP92" s="39">
        <v>0</v>
      </c>
      <c r="BQ92" s="39">
        <v>0</v>
      </c>
      <c r="BR92" s="39">
        <v>0</v>
      </c>
      <c r="BS92" s="39">
        <v>0</v>
      </c>
      <c r="BT92" s="39">
        <v>0</v>
      </c>
      <c r="BU92" s="39">
        <v>0</v>
      </c>
      <c r="BV92" s="39">
        <v>0</v>
      </c>
      <c r="BW92" s="39">
        <v>0</v>
      </c>
      <c r="BX92" s="39">
        <v>0</v>
      </c>
      <c r="BY92" s="39">
        <v>0</v>
      </c>
      <c r="BZ92" s="39">
        <v>0</v>
      </c>
      <c r="CA92" s="39">
        <v>0</v>
      </c>
      <c r="CB92" s="39">
        <v>0</v>
      </c>
      <c r="CC92" s="39">
        <v>0</v>
      </c>
      <c r="CD92" s="39">
        <v>0</v>
      </c>
      <c r="CE92" s="39">
        <v>0</v>
      </c>
      <c r="CF92" s="39">
        <v>0</v>
      </c>
      <c r="CG92" s="39">
        <v>0</v>
      </c>
      <c r="CH92" s="39">
        <v>0</v>
      </c>
      <c r="CI92" s="39">
        <v>0</v>
      </c>
      <c r="CJ92" s="39">
        <v>0</v>
      </c>
      <c r="CK92" s="39" t="s">
        <v>197</v>
      </c>
      <c r="CL92" s="39" t="s">
        <v>197</v>
      </c>
      <c r="CM92" s="39">
        <v>0</v>
      </c>
      <c r="CN92" s="39">
        <v>0</v>
      </c>
      <c r="CO92" s="39">
        <v>0</v>
      </c>
      <c r="CP92" s="39">
        <v>0</v>
      </c>
      <c r="CQ92" s="39" t="s">
        <v>197</v>
      </c>
      <c r="CR92" s="39" t="s">
        <v>197</v>
      </c>
      <c r="CS92" s="39" t="s">
        <v>197</v>
      </c>
      <c r="CT92" s="39" t="s">
        <v>197</v>
      </c>
      <c r="CU92" s="39" t="s">
        <v>197</v>
      </c>
      <c r="CV92" s="39" t="s">
        <v>197</v>
      </c>
      <c r="CW92" s="39">
        <v>0</v>
      </c>
      <c r="CX92" s="39">
        <v>0</v>
      </c>
      <c r="CY92" s="39">
        <v>0</v>
      </c>
      <c r="CZ92" s="39">
        <v>0</v>
      </c>
      <c r="DA92" s="39">
        <v>0</v>
      </c>
      <c r="DB92" s="39">
        <v>0</v>
      </c>
      <c r="DC92" s="39">
        <v>0</v>
      </c>
      <c r="DD92" s="39">
        <v>0</v>
      </c>
      <c r="DE92" s="39">
        <v>0</v>
      </c>
      <c r="DF92" s="39">
        <v>0</v>
      </c>
      <c r="DG92" s="39">
        <v>0</v>
      </c>
      <c r="DH92" s="39">
        <v>0</v>
      </c>
    </row>
    <row r="93" spans="1:112" ht="37.5">
      <c r="A93" s="19"/>
      <c r="B93" s="31" t="s">
        <v>245</v>
      </c>
      <c r="C93" s="32" t="s">
        <v>246</v>
      </c>
      <c r="D93" s="33" t="s">
        <v>178</v>
      </c>
      <c r="E93" s="33">
        <v>0</v>
      </c>
      <c r="F93" s="33">
        <v>0</v>
      </c>
      <c r="G93" s="33">
        <v>0</v>
      </c>
      <c r="H93" s="33">
        <v>0</v>
      </c>
      <c r="I93" s="33">
        <v>0</v>
      </c>
      <c r="J93" s="33">
        <v>0</v>
      </c>
      <c r="K93" s="33">
        <v>0</v>
      </c>
      <c r="L93" s="33">
        <v>0</v>
      </c>
      <c r="M93" s="33">
        <v>0</v>
      </c>
      <c r="N93" s="33">
        <v>0</v>
      </c>
      <c r="O93" s="33">
        <v>0</v>
      </c>
      <c r="P93" s="33">
        <v>0</v>
      </c>
      <c r="Q93" s="33">
        <v>0</v>
      </c>
      <c r="R93" s="33">
        <v>0</v>
      </c>
      <c r="S93" s="33">
        <v>0</v>
      </c>
      <c r="T93" s="33">
        <v>0</v>
      </c>
      <c r="U93" s="33">
        <v>0</v>
      </c>
      <c r="V93" s="33">
        <v>0</v>
      </c>
      <c r="W93" s="33">
        <v>0</v>
      </c>
      <c r="X93" s="33">
        <v>0</v>
      </c>
      <c r="Y93" s="33">
        <v>0</v>
      </c>
      <c r="Z93" s="33">
        <v>0</v>
      </c>
      <c r="AA93" s="33">
        <v>0</v>
      </c>
      <c r="AB93" s="33">
        <v>0</v>
      </c>
      <c r="AC93" s="33">
        <v>0</v>
      </c>
      <c r="AD93" s="33">
        <v>0</v>
      </c>
      <c r="AE93" s="33">
        <v>0</v>
      </c>
      <c r="AF93" s="33">
        <v>0</v>
      </c>
      <c r="AG93" s="33">
        <v>0</v>
      </c>
      <c r="AH93" s="33">
        <v>0</v>
      </c>
      <c r="AI93" s="33">
        <v>0</v>
      </c>
      <c r="AJ93" s="33">
        <v>0</v>
      </c>
      <c r="AK93" s="33">
        <v>0</v>
      </c>
      <c r="AL93" s="33">
        <v>0</v>
      </c>
      <c r="AM93" s="33">
        <v>0</v>
      </c>
      <c r="AN93" s="33">
        <v>0</v>
      </c>
      <c r="AO93" s="33">
        <v>0</v>
      </c>
      <c r="AP93" s="33">
        <v>0</v>
      </c>
      <c r="AQ93" s="33">
        <v>0</v>
      </c>
      <c r="AR93" s="33">
        <v>0</v>
      </c>
      <c r="AS93" s="33">
        <v>0</v>
      </c>
      <c r="AT93" s="33">
        <v>0</v>
      </c>
      <c r="AU93" s="33">
        <v>0</v>
      </c>
      <c r="AV93" s="33">
        <v>0</v>
      </c>
      <c r="AW93" s="33">
        <v>0</v>
      </c>
      <c r="AX93" s="33">
        <v>0</v>
      </c>
      <c r="AY93" s="33">
        <v>0</v>
      </c>
      <c r="AZ93" s="33">
        <v>0</v>
      </c>
      <c r="BA93" s="33">
        <v>0</v>
      </c>
      <c r="BB93" s="33">
        <v>0</v>
      </c>
      <c r="BC93" s="33">
        <v>0</v>
      </c>
      <c r="BD93" s="33">
        <v>0</v>
      </c>
      <c r="BE93" s="33">
        <v>0</v>
      </c>
      <c r="BF93" s="33">
        <v>0</v>
      </c>
      <c r="BG93" s="33">
        <v>0</v>
      </c>
      <c r="BH93" s="33">
        <v>0</v>
      </c>
      <c r="BI93" s="33">
        <v>0</v>
      </c>
      <c r="BJ93" s="33">
        <v>0</v>
      </c>
      <c r="BK93" s="33">
        <v>0</v>
      </c>
      <c r="BL93" s="33">
        <v>0</v>
      </c>
      <c r="BM93" s="33">
        <v>0</v>
      </c>
      <c r="BN93" s="33">
        <v>0</v>
      </c>
      <c r="BO93" s="33">
        <v>0</v>
      </c>
      <c r="BP93" s="33">
        <v>0</v>
      </c>
      <c r="BQ93" s="33">
        <v>0</v>
      </c>
      <c r="BR93" s="33">
        <v>0</v>
      </c>
      <c r="BS93" s="33">
        <v>0</v>
      </c>
      <c r="BT93" s="33">
        <v>0</v>
      </c>
      <c r="BU93" s="33">
        <v>0</v>
      </c>
      <c r="BV93" s="33">
        <v>0</v>
      </c>
      <c r="BW93" s="33">
        <v>0</v>
      </c>
      <c r="BX93" s="33">
        <v>0</v>
      </c>
      <c r="BY93" s="33">
        <v>0</v>
      </c>
      <c r="BZ93" s="33">
        <v>0</v>
      </c>
      <c r="CA93" s="33">
        <v>0</v>
      </c>
      <c r="CB93" s="33">
        <v>0</v>
      </c>
      <c r="CC93" s="33">
        <v>0</v>
      </c>
      <c r="CD93" s="33">
        <v>0</v>
      </c>
      <c r="CE93" s="33">
        <v>0</v>
      </c>
      <c r="CF93" s="33">
        <v>0</v>
      </c>
      <c r="CG93" s="33">
        <v>0</v>
      </c>
      <c r="CH93" s="33">
        <v>0</v>
      </c>
      <c r="CI93" s="33">
        <v>0</v>
      </c>
      <c r="CJ93" s="33">
        <v>0</v>
      </c>
      <c r="CK93" s="33" t="s">
        <v>197</v>
      </c>
      <c r="CL93" s="33" t="s">
        <v>197</v>
      </c>
      <c r="CM93" s="33">
        <v>0</v>
      </c>
      <c r="CN93" s="33">
        <v>0</v>
      </c>
      <c r="CO93" s="33">
        <v>0</v>
      </c>
      <c r="CP93" s="33">
        <v>0</v>
      </c>
      <c r="CQ93" s="33" t="s">
        <v>197</v>
      </c>
      <c r="CR93" s="33" t="s">
        <v>197</v>
      </c>
      <c r="CS93" s="33" t="s">
        <v>197</v>
      </c>
      <c r="CT93" s="33" t="s">
        <v>197</v>
      </c>
      <c r="CU93" s="33" t="s">
        <v>197</v>
      </c>
      <c r="CV93" s="33" t="s">
        <v>197</v>
      </c>
      <c r="CW93" s="33">
        <v>0</v>
      </c>
      <c r="CX93" s="33">
        <v>0</v>
      </c>
      <c r="CY93" s="33">
        <v>0</v>
      </c>
      <c r="CZ93" s="33">
        <v>0</v>
      </c>
      <c r="DA93" s="33">
        <v>0</v>
      </c>
      <c r="DB93" s="33">
        <v>0</v>
      </c>
      <c r="DC93" s="33">
        <v>0</v>
      </c>
      <c r="DD93" s="33">
        <v>0</v>
      </c>
      <c r="DE93" s="33">
        <v>0</v>
      </c>
      <c r="DF93" s="33">
        <v>0</v>
      </c>
      <c r="DG93" s="33">
        <v>0</v>
      </c>
      <c r="DH93" s="33">
        <v>0</v>
      </c>
    </row>
    <row r="94" spans="1:112" ht="18.75" hidden="1">
      <c r="A94" s="26" t="s">
        <v>181</v>
      </c>
      <c r="B94" s="31" t="s">
        <v>245</v>
      </c>
      <c r="C94" s="40" t="s">
        <v>204</v>
      </c>
      <c r="D94" s="33"/>
      <c r="E94" s="33" t="s">
        <v>197</v>
      </c>
      <c r="F94" s="33" t="s">
        <v>197</v>
      </c>
      <c r="G94" s="33"/>
      <c r="H94" s="33"/>
      <c r="I94" s="33"/>
      <c r="J94" s="33"/>
      <c r="K94" s="33"/>
      <c r="L94" s="33"/>
      <c r="M94" s="33" t="s">
        <v>197</v>
      </c>
      <c r="N94" s="33" t="s">
        <v>197</v>
      </c>
      <c r="O94" s="33"/>
      <c r="P94" s="33"/>
      <c r="Q94" s="33"/>
      <c r="R94" s="33"/>
      <c r="S94" s="33"/>
      <c r="T94" s="33"/>
      <c r="U94" s="33" t="s">
        <v>197</v>
      </c>
      <c r="V94" s="33" t="s">
        <v>197</v>
      </c>
      <c r="W94" s="33"/>
      <c r="X94" s="33"/>
      <c r="Y94" s="33"/>
      <c r="Z94" s="33"/>
      <c r="AA94" s="33"/>
      <c r="AB94" s="33"/>
      <c r="AC94" s="33" t="s">
        <v>197</v>
      </c>
      <c r="AD94" s="33" t="s">
        <v>197</v>
      </c>
      <c r="AE94" s="33"/>
      <c r="AF94" s="33"/>
      <c r="AG94" s="33"/>
      <c r="AH94" s="33"/>
      <c r="AI94" s="33"/>
      <c r="AJ94" s="33"/>
      <c r="AK94" s="33"/>
      <c r="AL94" s="33"/>
      <c r="AM94" s="33" t="s">
        <v>197</v>
      </c>
      <c r="AN94" s="33" t="s">
        <v>197</v>
      </c>
      <c r="AO94" s="33" t="s">
        <v>197</v>
      </c>
      <c r="AP94" s="33" t="s">
        <v>197</v>
      </c>
      <c r="AQ94" s="33" t="s">
        <v>197</v>
      </c>
      <c r="AR94" s="33" t="s">
        <v>197</v>
      </c>
      <c r="AS94" s="33" t="s">
        <v>197</v>
      </c>
      <c r="AT94" s="33" t="s">
        <v>197</v>
      </c>
      <c r="AU94" s="33" t="s">
        <v>197</v>
      </c>
      <c r="AV94" s="33" t="s">
        <v>197</v>
      </c>
      <c r="AW94" s="33"/>
      <c r="AX94" s="33"/>
      <c r="AY94" s="33"/>
      <c r="AZ94" s="33"/>
      <c r="BA94" s="33"/>
      <c r="BB94" s="33"/>
      <c r="BC94" s="33"/>
      <c r="BD94" s="33"/>
      <c r="BE94" s="33" t="s">
        <v>197</v>
      </c>
      <c r="BF94" s="33" t="s">
        <v>197</v>
      </c>
      <c r="BG94" s="33"/>
      <c r="BH94" s="33"/>
      <c r="BI94" s="33"/>
      <c r="BJ94" s="33"/>
      <c r="BK94" s="33"/>
      <c r="BL94" s="33"/>
      <c r="BM94" s="33"/>
      <c r="BN94" s="33"/>
      <c r="BO94" s="33"/>
      <c r="BP94" s="33"/>
      <c r="BQ94" s="33" t="s">
        <v>197</v>
      </c>
      <c r="BR94" s="33" t="s">
        <v>197</v>
      </c>
      <c r="BS94" s="33"/>
      <c r="BT94" s="33"/>
      <c r="BU94" s="33"/>
      <c r="BV94" s="33"/>
      <c r="BW94" s="33"/>
      <c r="BX94" s="33"/>
      <c r="BY94" s="33"/>
      <c r="BZ94" s="33"/>
      <c r="CA94" s="33"/>
      <c r="CB94" s="33"/>
      <c r="CC94" s="33" t="s">
        <v>197</v>
      </c>
      <c r="CD94" s="33" t="s">
        <v>197</v>
      </c>
      <c r="CE94" s="33"/>
      <c r="CF94" s="33"/>
      <c r="CG94" s="33"/>
      <c r="CH94" s="33"/>
      <c r="CI94" s="33"/>
      <c r="CJ94" s="33"/>
      <c r="CK94" s="33" t="s">
        <v>197</v>
      </c>
      <c r="CL94" s="33" t="s">
        <v>197</v>
      </c>
      <c r="CM94" s="33" t="s">
        <v>197</v>
      </c>
      <c r="CN94" s="33" t="s">
        <v>197</v>
      </c>
      <c r="CO94" s="33" t="s">
        <v>197</v>
      </c>
      <c r="CP94" s="33" t="s">
        <v>197</v>
      </c>
      <c r="CQ94" s="33" t="s">
        <v>197</v>
      </c>
      <c r="CR94" s="33" t="s">
        <v>197</v>
      </c>
      <c r="CS94" s="33" t="s">
        <v>197</v>
      </c>
      <c r="CT94" s="33" t="s">
        <v>197</v>
      </c>
      <c r="CU94" s="33" t="s">
        <v>197</v>
      </c>
      <c r="CV94" s="33" t="s">
        <v>197</v>
      </c>
      <c r="CW94" s="33" t="s">
        <v>197</v>
      </c>
      <c r="CX94" s="33" t="s">
        <v>197</v>
      </c>
      <c r="CY94" s="33" t="s">
        <v>197</v>
      </c>
      <c r="CZ94" s="33" t="s">
        <v>197</v>
      </c>
      <c r="DA94" s="33" t="s">
        <v>197</v>
      </c>
      <c r="DB94" s="33" t="s">
        <v>197</v>
      </c>
      <c r="DC94" s="33" t="s">
        <v>197</v>
      </c>
      <c r="DD94" s="33" t="s">
        <v>197</v>
      </c>
      <c r="DE94" s="33" t="s">
        <v>197</v>
      </c>
      <c r="DF94" s="33" t="s">
        <v>197</v>
      </c>
      <c r="DG94" s="33" t="s">
        <v>197</v>
      </c>
      <c r="DH94" s="33" t="s">
        <v>197</v>
      </c>
    </row>
    <row r="95" spans="1:112" ht="18.75" hidden="1">
      <c r="A95" s="26" t="s">
        <v>181</v>
      </c>
      <c r="B95" s="31" t="s">
        <v>245</v>
      </c>
      <c r="C95" s="40" t="s">
        <v>204</v>
      </c>
      <c r="D95" s="33"/>
      <c r="E95" s="33" t="s">
        <v>197</v>
      </c>
      <c r="F95" s="33" t="s">
        <v>197</v>
      </c>
      <c r="G95" s="33"/>
      <c r="H95" s="33"/>
      <c r="I95" s="33"/>
      <c r="J95" s="33"/>
      <c r="K95" s="33"/>
      <c r="L95" s="33"/>
      <c r="M95" s="33" t="s">
        <v>197</v>
      </c>
      <c r="N95" s="33" t="s">
        <v>197</v>
      </c>
      <c r="O95" s="33"/>
      <c r="P95" s="33"/>
      <c r="Q95" s="33"/>
      <c r="R95" s="33"/>
      <c r="S95" s="33"/>
      <c r="T95" s="33"/>
      <c r="U95" s="33" t="s">
        <v>197</v>
      </c>
      <c r="V95" s="33" t="s">
        <v>197</v>
      </c>
      <c r="W95" s="33"/>
      <c r="X95" s="33"/>
      <c r="Y95" s="33"/>
      <c r="Z95" s="33"/>
      <c r="AA95" s="33"/>
      <c r="AB95" s="33"/>
      <c r="AC95" s="33" t="s">
        <v>197</v>
      </c>
      <c r="AD95" s="33" t="s">
        <v>197</v>
      </c>
      <c r="AE95" s="33"/>
      <c r="AF95" s="33"/>
      <c r="AG95" s="33"/>
      <c r="AH95" s="33"/>
      <c r="AI95" s="33"/>
      <c r="AJ95" s="33"/>
      <c r="AK95" s="33"/>
      <c r="AL95" s="33"/>
      <c r="AM95" s="33" t="s">
        <v>197</v>
      </c>
      <c r="AN95" s="33" t="s">
        <v>197</v>
      </c>
      <c r="AO95" s="33" t="s">
        <v>197</v>
      </c>
      <c r="AP95" s="33" t="s">
        <v>197</v>
      </c>
      <c r="AQ95" s="33" t="s">
        <v>197</v>
      </c>
      <c r="AR95" s="33" t="s">
        <v>197</v>
      </c>
      <c r="AS95" s="33" t="s">
        <v>197</v>
      </c>
      <c r="AT95" s="33" t="s">
        <v>197</v>
      </c>
      <c r="AU95" s="33" t="s">
        <v>197</v>
      </c>
      <c r="AV95" s="33" t="s">
        <v>197</v>
      </c>
      <c r="AW95" s="33"/>
      <c r="AX95" s="33"/>
      <c r="AY95" s="33"/>
      <c r="AZ95" s="33"/>
      <c r="BA95" s="33"/>
      <c r="BB95" s="33"/>
      <c r="BC95" s="33"/>
      <c r="BD95" s="33"/>
      <c r="BE95" s="33" t="s">
        <v>197</v>
      </c>
      <c r="BF95" s="33" t="s">
        <v>197</v>
      </c>
      <c r="BG95" s="33"/>
      <c r="BH95" s="33"/>
      <c r="BI95" s="33"/>
      <c r="BJ95" s="33"/>
      <c r="BK95" s="33"/>
      <c r="BL95" s="33"/>
      <c r="BM95" s="33"/>
      <c r="BN95" s="33"/>
      <c r="BO95" s="33"/>
      <c r="BP95" s="33"/>
      <c r="BQ95" s="33" t="s">
        <v>197</v>
      </c>
      <c r="BR95" s="33" t="s">
        <v>197</v>
      </c>
      <c r="BS95" s="33"/>
      <c r="BT95" s="33"/>
      <c r="BU95" s="33"/>
      <c r="BV95" s="33"/>
      <c r="BW95" s="33"/>
      <c r="BX95" s="33"/>
      <c r="BY95" s="33"/>
      <c r="BZ95" s="33"/>
      <c r="CA95" s="33"/>
      <c r="CB95" s="33"/>
      <c r="CC95" s="33" t="s">
        <v>197</v>
      </c>
      <c r="CD95" s="33" t="s">
        <v>197</v>
      </c>
      <c r="CE95" s="33"/>
      <c r="CF95" s="33"/>
      <c r="CG95" s="33"/>
      <c r="CH95" s="33"/>
      <c r="CI95" s="33"/>
      <c r="CJ95" s="33"/>
      <c r="CK95" s="33" t="s">
        <v>197</v>
      </c>
      <c r="CL95" s="33" t="s">
        <v>197</v>
      </c>
      <c r="CM95" s="33" t="s">
        <v>197</v>
      </c>
      <c r="CN95" s="33" t="s">
        <v>197</v>
      </c>
      <c r="CO95" s="33" t="s">
        <v>197</v>
      </c>
      <c r="CP95" s="33" t="s">
        <v>197</v>
      </c>
      <c r="CQ95" s="33" t="s">
        <v>197</v>
      </c>
      <c r="CR95" s="33" t="s">
        <v>197</v>
      </c>
      <c r="CS95" s="33" t="s">
        <v>197</v>
      </c>
      <c r="CT95" s="33" t="s">
        <v>197</v>
      </c>
      <c r="CU95" s="33" t="s">
        <v>197</v>
      </c>
      <c r="CV95" s="33" t="s">
        <v>197</v>
      </c>
      <c r="CW95" s="33" t="s">
        <v>197</v>
      </c>
      <c r="CX95" s="33" t="s">
        <v>197</v>
      </c>
      <c r="CY95" s="33" t="s">
        <v>197</v>
      </c>
      <c r="CZ95" s="33" t="s">
        <v>197</v>
      </c>
      <c r="DA95" s="33" t="s">
        <v>197</v>
      </c>
      <c r="DB95" s="33" t="s">
        <v>197</v>
      </c>
      <c r="DC95" s="33" t="s">
        <v>197</v>
      </c>
      <c r="DD95" s="33" t="s">
        <v>197</v>
      </c>
      <c r="DE95" s="33" t="s">
        <v>197</v>
      </c>
      <c r="DF95" s="33" t="s">
        <v>197</v>
      </c>
      <c r="DG95" s="33" t="s">
        <v>197</v>
      </c>
      <c r="DH95" s="33" t="s">
        <v>197</v>
      </c>
    </row>
    <row r="96" spans="1:112" ht="18.75" hidden="1">
      <c r="A96" s="26" t="s">
        <v>181</v>
      </c>
      <c r="B96" s="31" t="s">
        <v>205</v>
      </c>
      <c r="C96" s="32" t="s">
        <v>205</v>
      </c>
      <c r="D96" s="33"/>
      <c r="E96" s="33" t="s">
        <v>197</v>
      </c>
      <c r="F96" s="33" t="s">
        <v>197</v>
      </c>
      <c r="G96" s="33"/>
      <c r="H96" s="33"/>
      <c r="I96" s="33"/>
      <c r="J96" s="33"/>
      <c r="K96" s="33"/>
      <c r="L96" s="33"/>
      <c r="M96" s="33" t="s">
        <v>197</v>
      </c>
      <c r="N96" s="33" t="s">
        <v>197</v>
      </c>
      <c r="O96" s="33"/>
      <c r="P96" s="33"/>
      <c r="Q96" s="33"/>
      <c r="R96" s="33"/>
      <c r="S96" s="33"/>
      <c r="T96" s="33"/>
      <c r="U96" s="33" t="s">
        <v>197</v>
      </c>
      <c r="V96" s="33" t="s">
        <v>197</v>
      </c>
      <c r="W96" s="33"/>
      <c r="X96" s="33"/>
      <c r="Y96" s="33"/>
      <c r="Z96" s="33"/>
      <c r="AA96" s="33"/>
      <c r="AB96" s="33"/>
      <c r="AC96" s="33" t="s">
        <v>197</v>
      </c>
      <c r="AD96" s="33" t="s">
        <v>197</v>
      </c>
      <c r="AE96" s="33"/>
      <c r="AF96" s="33"/>
      <c r="AG96" s="33"/>
      <c r="AH96" s="33"/>
      <c r="AI96" s="33"/>
      <c r="AJ96" s="33"/>
      <c r="AK96" s="33"/>
      <c r="AL96" s="33"/>
      <c r="AM96" s="33" t="s">
        <v>197</v>
      </c>
      <c r="AN96" s="33" t="s">
        <v>197</v>
      </c>
      <c r="AO96" s="33" t="s">
        <v>197</v>
      </c>
      <c r="AP96" s="33" t="s">
        <v>197</v>
      </c>
      <c r="AQ96" s="33" t="s">
        <v>197</v>
      </c>
      <c r="AR96" s="33" t="s">
        <v>197</v>
      </c>
      <c r="AS96" s="33" t="s">
        <v>197</v>
      </c>
      <c r="AT96" s="33" t="s">
        <v>197</v>
      </c>
      <c r="AU96" s="33" t="s">
        <v>197</v>
      </c>
      <c r="AV96" s="33" t="s">
        <v>197</v>
      </c>
      <c r="AW96" s="33"/>
      <c r="AX96" s="33"/>
      <c r="AY96" s="33"/>
      <c r="AZ96" s="33"/>
      <c r="BA96" s="33"/>
      <c r="BB96" s="33"/>
      <c r="BC96" s="33"/>
      <c r="BD96" s="33"/>
      <c r="BE96" s="33" t="s">
        <v>197</v>
      </c>
      <c r="BF96" s="33" t="s">
        <v>197</v>
      </c>
      <c r="BG96" s="33"/>
      <c r="BH96" s="33"/>
      <c r="BI96" s="33"/>
      <c r="BJ96" s="33"/>
      <c r="BK96" s="33"/>
      <c r="BL96" s="33"/>
      <c r="BM96" s="33"/>
      <c r="BN96" s="33"/>
      <c r="BO96" s="33"/>
      <c r="BP96" s="33"/>
      <c r="BQ96" s="33" t="s">
        <v>197</v>
      </c>
      <c r="BR96" s="33" t="s">
        <v>197</v>
      </c>
      <c r="BS96" s="33"/>
      <c r="BT96" s="33"/>
      <c r="BU96" s="33"/>
      <c r="BV96" s="33"/>
      <c r="BW96" s="33"/>
      <c r="BX96" s="33"/>
      <c r="BY96" s="33"/>
      <c r="BZ96" s="33"/>
      <c r="CA96" s="33"/>
      <c r="CB96" s="33"/>
      <c r="CC96" s="33" t="s">
        <v>197</v>
      </c>
      <c r="CD96" s="33" t="s">
        <v>197</v>
      </c>
      <c r="CE96" s="33"/>
      <c r="CF96" s="33"/>
      <c r="CG96" s="33"/>
      <c r="CH96" s="33"/>
      <c r="CI96" s="33"/>
      <c r="CJ96" s="33"/>
      <c r="CK96" s="33" t="s">
        <v>197</v>
      </c>
      <c r="CL96" s="33" t="s">
        <v>197</v>
      </c>
      <c r="CM96" s="33" t="s">
        <v>197</v>
      </c>
      <c r="CN96" s="33" t="s">
        <v>197</v>
      </c>
      <c r="CO96" s="33" t="s">
        <v>197</v>
      </c>
      <c r="CP96" s="33" t="s">
        <v>197</v>
      </c>
      <c r="CQ96" s="33" t="s">
        <v>197</v>
      </c>
      <c r="CR96" s="33" t="s">
        <v>197</v>
      </c>
      <c r="CS96" s="33" t="s">
        <v>197</v>
      </c>
      <c r="CT96" s="33" t="s">
        <v>197</v>
      </c>
      <c r="CU96" s="33" t="s">
        <v>197</v>
      </c>
      <c r="CV96" s="33" t="s">
        <v>197</v>
      </c>
      <c r="CW96" s="33" t="s">
        <v>197</v>
      </c>
      <c r="CX96" s="33" t="s">
        <v>197</v>
      </c>
      <c r="CY96" s="33" t="s">
        <v>197</v>
      </c>
      <c r="CZ96" s="33" t="s">
        <v>197</v>
      </c>
      <c r="DA96" s="33" t="s">
        <v>197</v>
      </c>
      <c r="DB96" s="33" t="s">
        <v>197</v>
      </c>
      <c r="DC96" s="33" t="s">
        <v>197</v>
      </c>
      <c r="DD96" s="33" t="s">
        <v>197</v>
      </c>
      <c r="DE96" s="33" t="s">
        <v>197</v>
      </c>
      <c r="DF96" s="33" t="s">
        <v>197</v>
      </c>
      <c r="DG96" s="33" t="s">
        <v>197</v>
      </c>
      <c r="DH96" s="33" t="s">
        <v>197</v>
      </c>
    </row>
    <row r="97" spans="1:112" ht="56.25">
      <c r="A97" s="19"/>
      <c r="B97" s="31" t="s">
        <v>247</v>
      </c>
      <c r="C97" s="32" t="s">
        <v>248</v>
      </c>
      <c r="D97" s="33" t="s">
        <v>178</v>
      </c>
      <c r="E97" s="33">
        <v>0</v>
      </c>
      <c r="F97" s="33">
        <v>0</v>
      </c>
      <c r="G97" s="33">
        <v>0</v>
      </c>
      <c r="H97" s="33">
        <v>0</v>
      </c>
      <c r="I97" s="33">
        <v>0</v>
      </c>
      <c r="J97" s="33">
        <v>0</v>
      </c>
      <c r="K97" s="33">
        <v>0</v>
      </c>
      <c r="L97" s="33">
        <v>0</v>
      </c>
      <c r="M97" s="33">
        <v>0</v>
      </c>
      <c r="N97" s="33">
        <v>0</v>
      </c>
      <c r="O97" s="33">
        <v>0</v>
      </c>
      <c r="P97" s="33">
        <v>0</v>
      </c>
      <c r="Q97" s="33">
        <v>0</v>
      </c>
      <c r="R97" s="33">
        <v>0</v>
      </c>
      <c r="S97" s="33">
        <v>0</v>
      </c>
      <c r="T97" s="33">
        <v>0</v>
      </c>
      <c r="U97" s="33">
        <v>0</v>
      </c>
      <c r="V97" s="33">
        <v>0</v>
      </c>
      <c r="W97" s="33">
        <v>0</v>
      </c>
      <c r="X97" s="33">
        <v>0</v>
      </c>
      <c r="Y97" s="33">
        <v>0</v>
      </c>
      <c r="Z97" s="33">
        <v>0</v>
      </c>
      <c r="AA97" s="33">
        <v>0</v>
      </c>
      <c r="AB97" s="33">
        <v>0</v>
      </c>
      <c r="AC97" s="33">
        <v>0</v>
      </c>
      <c r="AD97" s="33">
        <v>0</v>
      </c>
      <c r="AE97" s="33">
        <v>0</v>
      </c>
      <c r="AF97" s="33">
        <v>0</v>
      </c>
      <c r="AG97" s="33">
        <v>0</v>
      </c>
      <c r="AH97" s="33">
        <v>0</v>
      </c>
      <c r="AI97" s="33">
        <v>0</v>
      </c>
      <c r="AJ97" s="33">
        <v>0</v>
      </c>
      <c r="AK97" s="33">
        <v>0</v>
      </c>
      <c r="AL97" s="33">
        <v>0</v>
      </c>
      <c r="AM97" s="33">
        <v>0</v>
      </c>
      <c r="AN97" s="33">
        <v>0</v>
      </c>
      <c r="AO97" s="33">
        <v>0</v>
      </c>
      <c r="AP97" s="33">
        <v>0</v>
      </c>
      <c r="AQ97" s="33">
        <v>0</v>
      </c>
      <c r="AR97" s="33">
        <v>0</v>
      </c>
      <c r="AS97" s="33">
        <v>0</v>
      </c>
      <c r="AT97" s="33">
        <v>0</v>
      </c>
      <c r="AU97" s="33">
        <v>0</v>
      </c>
      <c r="AV97" s="33">
        <v>0</v>
      </c>
      <c r="AW97" s="33">
        <v>0</v>
      </c>
      <c r="AX97" s="33">
        <v>0</v>
      </c>
      <c r="AY97" s="33">
        <v>0</v>
      </c>
      <c r="AZ97" s="33">
        <v>0</v>
      </c>
      <c r="BA97" s="33">
        <v>0</v>
      </c>
      <c r="BB97" s="33">
        <v>0</v>
      </c>
      <c r="BC97" s="33">
        <v>0</v>
      </c>
      <c r="BD97" s="33">
        <v>0</v>
      </c>
      <c r="BE97" s="33">
        <v>0</v>
      </c>
      <c r="BF97" s="33">
        <v>0</v>
      </c>
      <c r="BG97" s="33">
        <v>0</v>
      </c>
      <c r="BH97" s="33">
        <v>0</v>
      </c>
      <c r="BI97" s="33">
        <v>0</v>
      </c>
      <c r="BJ97" s="33">
        <v>0</v>
      </c>
      <c r="BK97" s="33">
        <v>0</v>
      </c>
      <c r="BL97" s="33">
        <v>0</v>
      </c>
      <c r="BM97" s="33">
        <v>0</v>
      </c>
      <c r="BN97" s="33">
        <v>0</v>
      </c>
      <c r="BO97" s="33">
        <v>0</v>
      </c>
      <c r="BP97" s="33">
        <v>0</v>
      </c>
      <c r="BQ97" s="33">
        <v>0</v>
      </c>
      <c r="BR97" s="33">
        <v>0</v>
      </c>
      <c r="BS97" s="33">
        <v>0</v>
      </c>
      <c r="BT97" s="33">
        <v>0</v>
      </c>
      <c r="BU97" s="33">
        <v>0</v>
      </c>
      <c r="BV97" s="33">
        <v>0</v>
      </c>
      <c r="BW97" s="33">
        <v>0</v>
      </c>
      <c r="BX97" s="33">
        <v>0</v>
      </c>
      <c r="BY97" s="33">
        <v>0</v>
      </c>
      <c r="BZ97" s="33">
        <v>0</v>
      </c>
      <c r="CA97" s="33">
        <v>0</v>
      </c>
      <c r="CB97" s="33">
        <v>0</v>
      </c>
      <c r="CC97" s="33">
        <v>0</v>
      </c>
      <c r="CD97" s="33">
        <v>0</v>
      </c>
      <c r="CE97" s="33">
        <v>0</v>
      </c>
      <c r="CF97" s="33">
        <v>0</v>
      </c>
      <c r="CG97" s="33">
        <v>0</v>
      </c>
      <c r="CH97" s="33">
        <v>0</v>
      </c>
      <c r="CI97" s="33">
        <v>0</v>
      </c>
      <c r="CJ97" s="33">
        <v>0</v>
      </c>
      <c r="CK97" s="33" t="s">
        <v>197</v>
      </c>
      <c r="CL97" s="33" t="s">
        <v>197</v>
      </c>
      <c r="CM97" s="33">
        <v>0</v>
      </c>
      <c r="CN97" s="33">
        <v>0</v>
      </c>
      <c r="CO97" s="33">
        <v>0</v>
      </c>
      <c r="CP97" s="33">
        <v>0</v>
      </c>
      <c r="CQ97" s="33" t="s">
        <v>197</v>
      </c>
      <c r="CR97" s="33" t="s">
        <v>197</v>
      </c>
      <c r="CS97" s="33" t="s">
        <v>197</v>
      </c>
      <c r="CT97" s="33" t="s">
        <v>197</v>
      </c>
      <c r="CU97" s="33" t="s">
        <v>197</v>
      </c>
      <c r="CV97" s="33" t="s">
        <v>197</v>
      </c>
      <c r="CW97" s="33">
        <v>0</v>
      </c>
      <c r="CX97" s="33">
        <v>0</v>
      </c>
      <c r="CY97" s="33">
        <v>0</v>
      </c>
      <c r="CZ97" s="33">
        <v>0</v>
      </c>
      <c r="DA97" s="33">
        <v>0</v>
      </c>
      <c r="DB97" s="33">
        <v>0</v>
      </c>
      <c r="DC97" s="33">
        <v>0</v>
      </c>
      <c r="DD97" s="33">
        <v>0</v>
      </c>
      <c r="DE97" s="33">
        <v>0</v>
      </c>
      <c r="DF97" s="33">
        <v>0</v>
      </c>
      <c r="DG97" s="33">
        <v>0</v>
      </c>
      <c r="DH97" s="33">
        <v>0</v>
      </c>
    </row>
    <row r="98" spans="1:112" ht="18.75" hidden="1">
      <c r="A98" s="26" t="s">
        <v>181</v>
      </c>
      <c r="B98" s="31" t="s">
        <v>247</v>
      </c>
      <c r="C98" s="40" t="s">
        <v>204</v>
      </c>
      <c r="D98" s="33"/>
      <c r="E98" s="33" t="s">
        <v>197</v>
      </c>
      <c r="F98" s="33" t="s">
        <v>197</v>
      </c>
      <c r="G98" s="33"/>
      <c r="H98" s="33"/>
      <c r="I98" s="33"/>
      <c r="J98" s="33"/>
      <c r="K98" s="33"/>
      <c r="L98" s="33"/>
      <c r="M98" s="33" t="s">
        <v>197</v>
      </c>
      <c r="N98" s="33" t="s">
        <v>197</v>
      </c>
      <c r="O98" s="33"/>
      <c r="P98" s="33"/>
      <c r="Q98" s="33"/>
      <c r="R98" s="33"/>
      <c r="S98" s="33"/>
      <c r="T98" s="33"/>
      <c r="U98" s="33" t="s">
        <v>197</v>
      </c>
      <c r="V98" s="33" t="s">
        <v>197</v>
      </c>
      <c r="W98" s="33"/>
      <c r="X98" s="33"/>
      <c r="Y98" s="33"/>
      <c r="Z98" s="33"/>
      <c r="AA98" s="33"/>
      <c r="AB98" s="33"/>
      <c r="AC98" s="33" t="s">
        <v>197</v>
      </c>
      <c r="AD98" s="33" t="s">
        <v>197</v>
      </c>
      <c r="AE98" s="33"/>
      <c r="AF98" s="33"/>
      <c r="AG98" s="33"/>
      <c r="AH98" s="33"/>
      <c r="AI98" s="33"/>
      <c r="AJ98" s="33"/>
      <c r="AK98" s="33"/>
      <c r="AL98" s="33"/>
      <c r="AM98" s="33" t="s">
        <v>197</v>
      </c>
      <c r="AN98" s="33" t="s">
        <v>197</v>
      </c>
      <c r="AO98" s="33" t="s">
        <v>197</v>
      </c>
      <c r="AP98" s="33" t="s">
        <v>197</v>
      </c>
      <c r="AQ98" s="33" t="s">
        <v>197</v>
      </c>
      <c r="AR98" s="33" t="s">
        <v>197</v>
      </c>
      <c r="AS98" s="33" t="s">
        <v>197</v>
      </c>
      <c r="AT98" s="33" t="s">
        <v>197</v>
      </c>
      <c r="AU98" s="33" t="s">
        <v>197</v>
      </c>
      <c r="AV98" s="33" t="s">
        <v>197</v>
      </c>
      <c r="AW98" s="33"/>
      <c r="AX98" s="33"/>
      <c r="AY98" s="33"/>
      <c r="AZ98" s="33"/>
      <c r="BA98" s="33"/>
      <c r="BB98" s="33"/>
      <c r="BC98" s="33"/>
      <c r="BD98" s="33"/>
      <c r="BE98" s="33" t="s">
        <v>197</v>
      </c>
      <c r="BF98" s="33" t="s">
        <v>197</v>
      </c>
      <c r="BG98" s="33"/>
      <c r="BH98" s="33"/>
      <c r="BI98" s="33"/>
      <c r="BJ98" s="33"/>
      <c r="BK98" s="33"/>
      <c r="BL98" s="33"/>
      <c r="BM98" s="33"/>
      <c r="BN98" s="33"/>
      <c r="BO98" s="33"/>
      <c r="BP98" s="33"/>
      <c r="BQ98" s="33" t="s">
        <v>197</v>
      </c>
      <c r="BR98" s="33" t="s">
        <v>197</v>
      </c>
      <c r="BS98" s="33"/>
      <c r="BT98" s="33"/>
      <c r="BU98" s="33"/>
      <c r="BV98" s="33"/>
      <c r="BW98" s="33"/>
      <c r="BX98" s="33"/>
      <c r="BY98" s="33"/>
      <c r="BZ98" s="33"/>
      <c r="CA98" s="33"/>
      <c r="CB98" s="33"/>
      <c r="CC98" s="33" t="s">
        <v>197</v>
      </c>
      <c r="CD98" s="33" t="s">
        <v>197</v>
      </c>
      <c r="CE98" s="33"/>
      <c r="CF98" s="33"/>
      <c r="CG98" s="33"/>
      <c r="CH98" s="33"/>
      <c r="CI98" s="33"/>
      <c r="CJ98" s="33"/>
      <c r="CK98" s="33" t="s">
        <v>197</v>
      </c>
      <c r="CL98" s="33" t="s">
        <v>197</v>
      </c>
      <c r="CM98" s="33" t="s">
        <v>197</v>
      </c>
      <c r="CN98" s="33" t="s">
        <v>197</v>
      </c>
      <c r="CO98" s="33" t="s">
        <v>197</v>
      </c>
      <c r="CP98" s="33" t="s">
        <v>197</v>
      </c>
      <c r="CQ98" s="33" t="s">
        <v>197</v>
      </c>
      <c r="CR98" s="33" t="s">
        <v>197</v>
      </c>
      <c r="CS98" s="33" t="s">
        <v>197</v>
      </c>
      <c r="CT98" s="33" t="s">
        <v>197</v>
      </c>
      <c r="CU98" s="33" t="s">
        <v>197</v>
      </c>
      <c r="CV98" s="33" t="s">
        <v>197</v>
      </c>
      <c r="CW98" s="33" t="s">
        <v>197</v>
      </c>
      <c r="CX98" s="33" t="s">
        <v>197</v>
      </c>
      <c r="CY98" s="33" t="s">
        <v>197</v>
      </c>
      <c r="CZ98" s="33" t="s">
        <v>197</v>
      </c>
      <c r="DA98" s="33" t="s">
        <v>197</v>
      </c>
      <c r="DB98" s="33" t="s">
        <v>197</v>
      </c>
      <c r="DC98" s="33" t="s">
        <v>197</v>
      </c>
      <c r="DD98" s="33" t="s">
        <v>197</v>
      </c>
      <c r="DE98" s="33" t="s">
        <v>197</v>
      </c>
      <c r="DF98" s="33" t="s">
        <v>197</v>
      </c>
      <c r="DG98" s="33" t="s">
        <v>197</v>
      </c>
      <c r="DH98" s="33" t="s">
        <v>197</v>
      </c>
    </row>
    <row r="99" spans="1:112" ht="18.75" hidden="1">
      <c r="A99" s="26" t="s">
        <v>181</v>
      </c>
      <c r="B99" s="31" t="s">
        <v>247</v>
      </c>
      <c r="C99" s="40" t="s">
        <v>204</v>
      </c>
      <c r="D99" s="33"/>
      <c r="E99" s="33" t="s">
        <v>197</v>
      </c>
      <c r="F99" s="33" t="s">
        <v>197</v>
      </c>
      <c r="G99" s="33"/>
      <c r="H99" s="33"/>
      <c r="I99" s="33"/>
      <c r="J99" s="33"/>
      <c r="K99" s="33"/>
      <c r="L99" s="33"/>
      <c r="M99" s="33" t="s">
        <v>197</v>
      </c>
      <c r="N99" s="33" t="s">
        <v>197</v>
      </c>
      <c r="O99" s="33"/>
      <c r="P99" s="33"/>
      <c r="Q99" s="33"/>
      <c r="R99" s="33"/>
      <c r="S99" s="33"/>
      <c r="T99" s="33"/>
      <c r="U99" s="33" t="s">
        <v>197</v>
      </c>
      <c r="V99" s="33" t="s">
        <v>197</v>
      </c>
      <c r="W99" s="33"/>
      <c r="X99" s="33"/>
      <c r="Y99" s="33"/>
      <c r="Z99" s="33"/>
      <c r="AA99" s="33"/>
      <c r="AB99" s="33"/>
      <c r="AC99" s="33" t="s">
        <v>197</v>
      </c>
      <c r="AD99" s="33" t="s">
        <v>197</v>
      </c>
      <c r="AE99" s="33"/>
      <c r="AF99" s="33"/>
      <c r="AG99" s="33"/>
      <c r="AH99" s="33"/>
      <c r="AI99" s="33"/>
      <c r="AJ99" s="33"/>
      <c r="AK99" s="33"/>
      <c r="AL99" s="33"/>
      <c r="AM99" s="33" t="s">
        <v>197</v>
      </c>
      <c r="AN99" s="33" t="s">
        <v>197</v>
      </c>
      <c r="AO99" s="33" t="s">
        <v>197</v>
      </c>
      <c r="AP99" s="33" t="s">
        <v>197</v>
      </c>
      <c r="AQ99" s="33" t="s">
        <v>197</v>
      </c>
      <c r="AR99" s="33" t="s">
        <v>197</v>
      </c>
      <c r="AS99" s="33" t="s">
        <v>197</v>
      </c>
      <c r="AT99" s="33" t="s">
        <v>197</v>
      </c>
      <c r="AU99" s="33" t="s">
        <v>197</v>
      </c>
      <c r="AV99" s="33" t="s">
        <v>197</v>
      </c>
      <c r="AW99" s="33"/>
      <c r="AX99" s="33"/>
      <c r="AY99" s="33"/>
      <c r="AZ99" s="33"/>
      <c r="BA99" s="33"/>
      <c r="BB99" s="33"/>
      <c r="BC99" s="33"/>
      <c r="BD99" s="33"/>
      <c r="BE99" s="33" t="s">
        <v>197</v>
      </c>
      <c r="BF99" s="33" t="s">
        <v>197</v>
      </c>
      <c r="BG99" s="33"/>
      <c r="BH99" s="33"/>
      <c r="BI99" s="33"/>
      <c r="BJ99" s="33"/>
      <c r="BK99" s="33"/>
      <c r="BL99" s="33"/>
      <c r="BM99" s="33"/>
      <c r="BN99" s="33"/>
      <c r="BO99" s="33"/>
      <c r="BP99" s="33"/>
      <c r="BQ99" s="33" t="s">
        <v>197</v>
      </c>
      <c r="BR99" s="33" t="s">
        <v>197</v>
      </c>
      <c r="BS99" s="33"/>
      <c r="BT99" s="33"/>
      <c r="BU99" s="33"/>
      <c r="BV99" s="33"/>
      <c r="BW99" s="33"/>
      <c r="BX99" s="33"/>
      <c r="BY99" s="33"/>
      <c r="BZ99" s="33"/>
      <c r="CA99" s="33"/>
      <c r="CB99" s="33"/>
      <c r="CC99" s="33" t="s">
        <v>197</v>
      </c>
      <c r="CD99" s="33" t="s">
        <v>197</v>
      </c>
      <c r="CE99" s="33"/>
      <c r="CF99" s="33"/>
      <c r="CG99" s="33"/>
      <c r="CH99" s="33"/>
      <c r="CI99" s="33"/>
      <c r="CJ99" s="33"/>
      <c r="CK99" s="33" t="s">
        <v>197</v>
      </c>
      <c r="CL99" s="33" t="s">
        <v>197</v>
      </c>
      <c r="CM99" s="33" t="s">
        <v>197</v>
      </c>
      <c r="CN99" s="33" t="s">
        <v>197</v>
      </c>
      <c r="CO99" s="33" t="s">
        <v>197</v>
      </c>
      <c r="CP99" s="33" t="s">
        <v>197</v>
      </c>
      <c r="CQ99" s="33" t="s">
        <v>197</v>
      </c>
      <c r="CR99" s="33" t="s">
        <v>197</v>
      </c>
      <c r="CS99" s="33" t="s">
        <v>197</v>
      </c>
      <c r="CT99" s="33" t="s">
        <v>197</v>
      </c>
      <c r="CU99" s="33" t="s">
        <v>197</v>
      </c>
      <c r="CV99" s="33" t="s">
        <v>197</v>
      </c>
      <c r="CW99" s="33" t="s">
        <v>197</v>
      </c>
      <c r="CX99" s="33" t="s">
        <v>197</v>
      </c>
      <c r="CY99" s="33" t="s">
        <v>197</v>
      </c>
      <c r="CZ99" s="33" t="s">
        <v>197</v>
      </c>
      <c r="DA99" s="33" t="s">
        <v>197</v>
      </c>
      <c r="DB99" s="33" t="s">
        <v>197</v>
      </c>
      <c r="DC99" s="33" t="s">
        <v>197</v>
      </c>
      <c r="DD99" s="33" t="s">
        <v>197</v>
      </c>
      <c r="DE99" s="33" t="s">
        <v>197</v>
      </c>
      <c r="DF99" s="33" t="s">
        <v>197</v>
      </c>
      <c r="DG99" s="33" t="s">
        <v>197</v>
      </c>
      <c r="DH99" s="33" t="s">
        <v>197</v>
      </c>
    </row>
    <row r="100" spans="1:112" ht="18.75" hidden="1">
      <c r="A100" s="26" t="s">
        <v>181</v>
      </c>
      <c r="B100" s="31" t="s">
        <v>205</v>
      </c>
      <c r="C100" s="32" t="s">
        <v>205</v>
      </c>
      <c r="D100" s="33"/>
      <c r="E100" s="33" t="s">
        <v>197</v>
      </c>
      <c r="F100" s="33" t="s">
        <v>197</v>
      </c>
      <c r="G100" s="33"/>
      <c r="H100" s="33"/>
      <c r="I100" s="33"/>
      <c r="J100" s="33"/>
      <c r="K100" s="33"/>
      <c r="L100" s="33"/>
      <c r="M100" s="33" t="s">
        <v>197</v>
      </c>
      <c r="N100" s="33" t="s">
        <v>197</v>
      </c>
      <c r="O100" s="33"/>
      <c r="P100" s="33"/>
      <c r="Q100" s="33"/>
      <c r="R100" s="33"/>
      <c r="S100" s="33"/>
      <c r="T100" s="33"/>
      <c r="U100" s="33" t="s">
        <v>197</v>
      </c>
      <c r="V100" s="33" t="s">
        <v>197</v>
      </c>
      <c r="W100" s="33"/>
      <c r="X100" s="33"/>
      <c r="Y100" s="33"/>
      <c r="Z100" s="33"/>
      <c r="AA100" s="33"/>
      <c r="AB100" s="33"/>
      <c r="AC100" s="33" t="s">
        <v>197</v>
      </c>
      <c r="AD100" s="33" t="s">
        <v>197</v>
      </c>
      <c r="AE100" s="33"/>
      <c r="AF100" s="33"/>
      <c r="AG100" s="33"/>
      <c r="AH100" s="33"/>
      <c r="AI100" s="33"/>
      <c r="AJ100" s="33"/>
      <c r="AK100" s="33"/>
      <c r="AL100" s="33"/>
      <c r="AM100" s="33" t="s">
        <v>197</v>
      </c>
      <c r="AN100" s="33" t="s">
        <v>197</v>
      </c>
      <c r="AO100" s="33" t="s">
        <v>197</v>
      </c>
      <c r="AP100" s="33" t="s">
        <v>197</v>
      </c>
      <c r="AQ100" s="33" t="s">
        <v>197</v>
      </c>
      <c r="AR100" s="33" t="s">
        <v>197</v>
      </c>
      <c r="AS100" s="33" t="s">
        <v>197</v>
      </c>
      <c r="AT100" s="33" t="s">
        <v>197</v>
      </c>
      <c r="AU100" s="33" t="s">
        <v>197</v>
      </c>
      <c r="AV100" s="33" t="s">
        <v>197</v>
      </c>
      <c r="AW100" s="33"/>
      <c r="AX100" s="33"/>
      <c r="AY100" s="33"/>
      <c r="AZ100" s="33"/>
      <c r="BA100" s="33"/>
      <c r="BB100" s="33"/>
      <c r="BC100" s="33"/>
      <c r="BD100" s="33"/>
      <c r="BE100" s="33" t="s">
        <v>197</v>
      </c>
      <c r="BF100" s="33" t="s">
        <v>197</v>
      </c>
      <c r="BG100" s="33"/>
      <c r="BH100" s="33"/>
      <c r="BI100" s="33"/>
      <c r="BJ100" s="33"/>
      <c r="BK100" s="33"/>
      <c r="BL100" s="33"/>
      <c r="BM100" s="33"/>
      <c r="BN100" s="33"/>
      <c r="BO100" s="33"/>
      <c r="BP100" s="33"/>
      <c r="BQ100" s="33" t="s">
        <v>197</v>
      </c>
      <c r="BR100" s="33" t="s">
        <v>197</v>
      </c>
      <c r="BS100" s="33"/>
      <c r="BT100" s="33"/>
      <c r="BU100" s="33"/>
      <c r="BV100" s="33"/>
      <c r="BW100" s="33"/>
      <c r="BX100" s="33"/>
      <c r="BY100" s="33"/>
      <c r="BZ100" s="33"/>
      <c r="CA100" s="33"/>
      <c r="CB100" s="33"/>
      <c r="CC100" s="33" t="s">
        <v>197</v>
      </c>
      <c r="CD100" s="33" t="s">
        <v>197</v>
      </c>
      <c r="CE100" s="33"/>
      <c r="CF100" s="33"/>
      <c r="CG100" s="33"/>
      <c r="CH100" s="33"/>
      <c r="CI100" s="33"/>
      <c r="CJ100" s="33"/>
      <c r="CK100" s="33" t="s">
        <v>197</v>
      </c>
      <c r="CL100" s="33" t="s">
        <v>197</v>
      </c>
      <c r="CM100" s="33" t="s">
        <v>197</v>
      </c>
      <c r="CN100" s="33" t="s">
        <v>197</v>
      </c>
      <c r="CO100" s="33" t="s">
        <v>197</v>
      </c>
      <c r="CP100" s="33" t="s">
        <v>197</v>
      </c>
      <c r="CQ100" s="33" t="s">
        <v>197</v>
      </c>
      <c r="CR100" s="33" t="s">
        <v>197</v>
      </c>
      <c r="CS100" s="33" t="s">
        <v>197</v>
      </c>
      <c r="CT100" s="33" t="s">
        <v>197</v>
      </c>
      <c r="CU100" s="33" t="s">
        <v>197</v>
      </c>
      <c r="CV100" s="33" t="s">
        <v>197</v>
      </c>
      <c r="CW100" s="33" t="s">
        <v>197</v>
      </c>
      <c r="CX100" s="33" t="s">
        <v>197</v>
      </c>
      <c r="CY100" s="33" t="s">
        <v>197</v>
      </c>
      <c r="CZ100" s="33" t="s">
        <v>197</v>
      </c>
      <c r="DA100" s="33" t="s">
        <v>197</v>
      </c>
      <c r="DB100" s="33" t="s">
        <v>197</v>
      </c>
      <c r="DC100" s="33" t="s">
        <v>197</v>
      </c>
      <c r="DD100" s="33" t="s">
        <v>197</v>
      </c>
      <c r="DE100" s="33" t="s">
        <v>197</v>
      </c>
      <c r="DF100" s="33" t="s">
        <v>197</v>
      </c>
      <c r="DG100" s="33" t="s">
        <v>197</v>
      </c>
      <c r="DH100" s="33" t="s">
        <v>197</v>
      </c>
    </row>
    <row r="101" spans="1:112" ht="56.25">
      <c r="A101" s="19"/>
      <c r="B101" s="37" t="s">
        <v>249</v>
      </c>
      <c r="C101" s="38" t="s">
        <v>250</v>
      </c>
      <c r="D101" s="39" t="s">
        <v>178</v>
      </c>
      <c r="E101" s="39">
        <v>0</v>
      </c>
      <c r="F101" s="39">
        <v>0</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c r="AE101" s="39">
        <v>0</v>
      </c>
      <c r="AF101" s="39">
        <v>0</v>
      </c>
      <c r="AG101" s="39">
        <v>0</v>
      </c>
      <c r="AH101" s="39">
        <v>0</v>
      </c>
      <c r="AI101" s="39">
        <v>0</v>
      </c>
      <c r="AJ101" s="39">
        <v>0</v>
      </c>
      <c r="AK101" s="39">
        <v>0</v>
      </c>
      <c r="AL101" s="39">
        <v>0</v>
      </c>
      <c r="AM101" s="39">
        <v>0</v>
      </c>
      <c r="AN101" s="39">
        <v>0</v>
      </c>
      <c r="AO101" s="39">
        <v>0</v>
      </c>
      <c r="AP101" s="39">
        <v>0</v>
      </c>
      <c r="AQ101" s="39">
        <v>0</v>
      </c>
      <c r="AR101" s="39">
        <v>0</v>
      </c>
      <c r="AS101" s="39">
        <v>0</v>
      </c>
      <c r="AT101" s="39">
        <v>0</v>
      </c>
      <c r="AU101" s="39">
        <v>0</v>
      </c>
      <c r="AV101" s="39">
        <v>0</v>
      </c>
      <c r="AW101" s="39">
        <v>0</v>
      </c>
      <c r="AX101" s="39">
        <v>0</v>
      </c>
      <c r="AY101" s="39">
        <v>0</v>
      </c>
      <c r="AZ101" s="39">
        <v>0</v>
      </c>
      <c r="BA101" s="39">
        <v>0</v>
      </c>
      <c r="BB101" s="39">
        <v>0</v>
      </c>
      <c r="BC101" s="39">
        <v>0</v>
      </c>
      <c r="BD101" s="39">
        <v>0</v>
      </c>
      <c r="BE101" s="39">
        <v>0</v>
      </c>
      <c r="BF101" s="39">
        <v>0</v>
      </c>
      <c r="BG101" s="39">
        <v>0</v>
      </c>
      <c r="BH101" s="39">
        <v>0</v>
      </c>
      <c r="BI101" s="39">
        <v>0</v>
      </c>
      <c r="BJ101" s="39">
        <v>0</v>
      </c>
      <c r="BK101" s="39">
        <v>0</v>
      </c>
      <c r="BL101" s="39">
        <v>0</v>
      </c>
      <c r="BM101" s="39">
        <v>0</v>
      </c>
      <c r="BN101" s="39">
        <v>0</v>
      </c>
      <c r="BO101" s="39">
        <v>0</v>
      </c>
      <c r="BP101" s="39">
        <v>0</v>
      </c>
      <c r="BQ101" s="39">
        <v>0</v>
      </c>
      <c r="BR101" s="39">
        <v>0</v>
      </c>
      <c r="BS101" s="39">
        <v>0</v>
      </c>
      <c r="BT101" s="39">
        <v>0</v>
      </c>
      <c r="BU101" s="39">
        <v>0</v>
      </c>
      <c r="BV101" s="39">
        <v>0</v>
      </c>
      <c r="BW101" s="39">
        <v>0</v>
      </c>
      <c r="BX101" s="39">
        <v>0</v>
      </c>
      <c r="BY101" s="39">
        <v>0</v>
      </c>
      <c r="BZ101" s="39">
        <v>0</v>
      </c>
      <c r="CA101" s="39">
        <v>0</v>
      </c>
      <c r="CB101" s="39">
        <v>0</v>
      </c>
      <c r="CC101" s="39">
        <v>0</v>
      </c>
      <c r="CD101" s="39">
        <v>0</v>
      </c>
      <c r="CE101" s="39">
        <v>0</v>
      </c>
      <c r="CF101" s="39">
        <v>0</v>
      </c>
      <c r="CG101" s="39">
        <v>0</v>
      </c>
      <c r="CH101" s="39">
        <v>0</v>
      </c>
      <c r="CI101" s="39">
        <v>0</v>
      </c>
      <c r="CJ101" s="39">
        <v>0</v>
      </c>
      <c r="CK101" s="39" t="s">
        <v>197</v>
      </c>
      <c r="CL101" s="39" t="s">
        <v>197</v>
      </c>
      <c r="CM101" s="39">
        <v>0</v>
      </c>
      <c r="CN101" s="39">
        <v>0</v>
      </c>
      <c r="CO101" s="39">
        <v>0</v>
      </c>
      <c r="CP101" s="39">
        <v>0</v>
      </c>
      <c r="CQ101" s="39" t="s">
        <v>197</v>
      </c>
      <c r="CR101" s="39" t="s">
        <v>197</v>
      </c>
      <c r="CS101" s="39" t="s">
        <v>197</v>
      </c>
      <c r="CT101" s="39" t="s">
        <v>197</v>
      </c>
      <c r="CU101" s="39" t="s">
        <v>197</v>
      </c>
      <c r="CV101" s="39" t="s">
        <v>197</v>
      </c>
      <c r="CW101" s="39">
        <v>0</v>
      </c>
      <c r="CX101" s="39">
        <v>0</v>
      </c>
      <c r="CY101" s="39">
        <v>0</v>
      </c>
      <c r="CZ101" s="39">
        <v>0</v>
      </c>
      <c r="DA101" s="39">
        <v>0</v>
      </c>
      <c r="DB101" s="39">
        <v>0</v>
      </c>
      <c r="DC101" s="39">
        <v>0</v>
      </c>
      <c r="DD101" s="39">
        <v>0</v>
      </c>
      <c r="DE101" s="39">
        <v>0</v>
      </c>
      <c r="DF101" s="39">
        <v>0</v>
      </c>
      <c r="DG101" s="39">
        <v>0</v>
      </c>
      <c r="DH101" s="39">
        <v>0</v>
      </c>
    </row>
    <row r="102" spans="1:112" ht="56.25">
      <c r="A102" s="19"/>
      <c r="B102" s="31" t="s">
        <v>251</v>
      </c>
      <c r="C102" s="32" t="s">
        <v>252</v>
      </c>
      <c r="D102" s="33" t="s">
        <v>178</v>
      </c>
      <c r="E102" s="33">
        <v>0</v>
      </c>
      <c r="F102" s="33">
        <v>0</v>
      </c>
      <c r="G102" s="33">
        <v>0</v>
      </c>
      <c r="H102" s="33">
        <v>0</v>
      </c>
      <c r="I102" s="33">
        <v>0</v>
      </c>
      <c r="J102" s="33">
        <v>0</v>
      </c>
      <c r="K102" s="33">
        <v>0</v>
      </c>
      <c r="L102" s="33">
        <v>0</v>
      </c>
      <c r="M102" s="33">
        <v>0</v>
      </c>
      <c r="N102" s="33">
        <v>0</v>
      </c>
      <c r="O102" s="33">
        <v>0</v>
      </c>
      <c r="P102" s="33">
        <v>0</v>
      </c>
      <c r="Q102" s="33">
        <v>0</v>
      </c>
      <c r="R102" s="33">
        <v>0</v>
      </c>
      <c r="S102" s="33">
        <v>0</v>
      </c>
      <c r="T102" s="33">
        <v>0</v>
      </c>
      <c r="U102" s="33">
        <v>0</v>
      </c>
      <c r="V102" s="33">
        <v>0</v>
      </c>
      <c r="W102" s="33">
        <v>0</v>
      </c>
      <c r="X102" s="33">
        <v>0</v>
      </c>
      <c r="Y102" s="33">
        <v>0</v>
      </c>
      <c r="Z102" s="33">
        <v>0</v>
      </c>
      <c r="AA102" s="33">
        <v>0</v>
      </c>
      <c r="AB102" s="33">
        <v>0</v>
      </c>
      <c r="AC102" s="33">
        <v>0</v>
      </c>
      <c r="AD102" s="33">
        <v>0</v>
      </c>
      <c r="AE102" s="33">
        <v>0</v>
      </c>
      <c r="AF102" s="33">
        <v>0</v>
      </c>
      <c r="AG102" s="33">
        <v>0</v>
      </c>
      <c r="AH102" s="33">
        <v>0</v>
      </c>
      <c r="AI102" s="33">
        <v>0</v>
      </c>
      <c r="AJ102" s="33">
        <v>0</v>
      </c>
      <c r="AK102" s="33">
        <v>0</v>
      </c>
      <c r="AL102" s="33">
        <v>0</v>
      </c>
      <c r="AM102" s="33">
        <v>0</v>
      </c>
      <c r="AN102" s="33">
        <v>0</v>
      </c>
      <c r="AO102" s="33">
        <v>0</v>
      </c>
      <c r="AP102" s="33">
        <v>0</v>
      </c>
      <c r="AQ102" s="33">
        <v>0</v>
      </c>
      <c r="AR102" s="33">
        <v>0</v>
      </c>
      <c r="AS102" s="33">
        <v>0</v>
      </c>
      <c r="AT102" s="33">
        <v>0</v>
      </c>
      <c r="AU102" s="33">
        <v>0</v>
      </c>
      <c r="AV102" s="33">
        <v>0</v>
      </c>
      <c r="AW102" s="33">
        <v>0</v>
      </c>
      <c r="AX102" s="33">
        <v>0</v>
      </c>
      <c r="AY102" s="33">
        <v>0</v>
      </c>
      <c r="AZ102" s="33">
        <v>0</v>
      </c>
      <c r="BA102" s="33">
        <v>0</v>
      </c>
      <c r="BB102" s="33">
        <v>0</v>
      </c>
      <c r="BC102" s="33">
        <v>0</v>
      </c>
      <c r="BD102" s="33">
        <v>0</v>
      </c>
      <c r="BE102" s="33">
        <v>0</v>
      </c>
      <c r="BF102" s="33">
        <v>0</v>
      </c>
      <c r="BG102" s="33">
        <v>0</v>
      </c>
      <c r="BH102" s="33">
        <v>0</v>
      </c>
      <c r="BI102" s="33">
        <v>0</v>
      </c>
      <c r="BJ102" s="33">
        <v>0</v>
      </c>
      <c r="BK102" s="33">
        <v>0</v>
      </c>
      <c r="BL102" s="33">
        <v>0</v>
      </c>
      <c r="BM102" s="33">
        <v>0</v>
      </c>
      <c r="BN102" s="33">
        <v>0</v>
      </c>
      <c r="BO102" s="33">
        <v>0</v>
      </c>
      <c r="BP102" s="33">
        <v>0</v>
      </c>
      <c r="BQ102" s="33">
        <v>0</v>
      </c>
      <c r="BR102" s="33">
        <v>0</v>
      </c>
      <c r="BS102" s="33">
        <v>0</v>
      </c>
      <c r="BT102" s="33">
        <v>0</v>
      </c>
      <c r="BU102" s="33">
        <v>0</v>
      </c>
      <c r="BV102" s="33">
        <v>0</v>
      </c>
      <c r="BW102" s="33">
        <v>0</v>
      </c>
      <c r="BX102" s="33">
        <v>0</v>
      </c>
      <c r="BY102" s="33">
        <v>0</v>
      </c>
      <c r="BZ102" s="33">
        <v>0</v>
      </c>
      <c r="CA102" s="33">
        <v>0</v>
      </c>
      <c r="CB102" s="33">
        <v>0</v>
      </c>
      <c r="CC102" s="33">
        <v>0</v>
      </c>
      <c r="CD102" s="33">
        <v>0</v>
      </c>
      <c r="CE102" s="33">
        <v>0</v>
      </c>
      <c r="CF102" s="33">
        <v>0</v>
      </c>
      <c r="CG102" s="33">
        <v>0</v>
      </c>
      <c r="CH102" s="33">
        <v>0</v>
      </c>
      <c r="CI102" s="33">
        <v>0</v>
      </c>
      <c r="CJ102" s="33">
        <v>0</v>
      </c>
      <c r="CK102" s="33" t="s">
        <v>197</v>
      </c>
      <c r="CL102" s="33" t="s">
        <v>197</v>
      </c>
      <c r="CM102" s="33">
        <v>0</v>
      </c>
      <c r="CN102" s="33">
        <v>0</v>
      </c>
      <c r="CO102" s="33">
        <v>0</v>
      </c>
      <c r="CP102" s="33">
        <v>0</v>
      </c>
      <c r="CQ102" s="33" t="s">
        <v>197</v>
      </c>
      <c r="CR102" s="33" t="s">
        <v>197</v>
      </c>
      <c r="CS102" s="33" t="s">
        <v>197</v>
      </c>
      <c r="CT102" s="33" t="s">
        <v>197</v>
      </c>
      <c r="CU102" s="33" t="s">
        <v>197</v>
      </c>
      <c r="CV102" s="33" t="s">
        <v>197</v>
      </c>
      <c r="CW102" s="33">
        <v>0</v>
      </c>
      <c r="CX102" s="33">
        <v>0</v>
      </c>
      <c r="CY102" s="33">
        <v>0</v>
      </c>
      <c r="CZ102" s="33">
        <v>0</v>
      </c>
      <c r="DA102" s="33">
        <v>0</v>
      </c>
      <c r="DB102" s="33">
        <v>0</v>
      </c>
      <c r="DC102" s="33">
        <v>0</v>
      </c>
      <c r="DD102" s="33">
        <v>0</v>
      </c>
      <c r="DE102" s="33">
        <v>0</v>
      </c>
      <c r="DF102" s="33">
        <v>0</v>
      </c>
      <c r="DG102" s="33">
        <v>0</v>
      </c>
      <c r="DH102" s="33">
        <v>0</v>
      </c>
    </row>
    <row r="103" spans="1:112" ht="18.75" hidden="1">
      <c r="A103" s="26" t="s">
        <v>181</v>
      </c>
      <c r="B103" s="31" t="s">
        <v>251</v>
      </c>
      <c r="C103" s="40" t="s">
        <v>204</v>
      </c>
      <c r="D103" s="33"/>
      <c r="E103" s="33" t="s">
        <v>197</v>
      </c>
      <c r="F103" s="33" t="s">
        <v>197</v>
      </c>
      <c r="G103" s="33"/>
      <c r="H103" s="33"/>
      <c r="I103" s="33"/>
      <c r="J103" s="33"/>
      <c r="K103" s="33"/>
      <c r="L103" s="33"/>
      <c r="M103" s="33" t="s">
        <v>197</v>
      </c>
      <c r="N103" s="33" t="s">
        <v>197</v>
      </c>
      <c r="O103" s="33"/>
      <c r="P103" s="33"/>
      <c r="Q103" s="33"/>
      <c r="R103" s="33"/>
      <c r="S103" s="33"/>
      <c r="T103" s="33"/>
      <c r="U103" s="33" t="s">
        <v>197</v>
      </c>
      <c r="V103" s="33" t="s">
        <v>197</v>
      </c>
      <c r="W103" s="33"/>
      <c r="X103" s="33"/>
      <c r="Y103" s="33"/>
      <c r="Z103" s="33"/>
      <c r="AA103" s="33"/>
      <c r="AB103" s="33"/>
      <c r="AC103" s="33" t="s">
        <v>197</v>
      </c>
      <c r="AD103" s="33" t="s">
        <v>197</v>
      </c>
      <c r="AE103" s="33"/>
      <c r="AF103" s="33"/>
      <c r="AG103" s="33"/>
      <c r="AH103" s="33"/>
      <c r="AI103" s="33"/>
      <c r="AJ103" s="33"/>
      <c r="AK103" s="33"/>
      <c r="AL103" s="33"/>
      <c r="AM103" s="33" t="s">
        <v>197</v>
      </c>
      <c r="AN103" s="33" t="s">
        <v>197</v>
      </c>
      <c r="AO103" s="33" t="s">
        <v>197</v>
      </c>
      <c r="AP103" s="33" t="s">
        <v>197</v>
      </c>
      <c r="AQ103" s="33" t="s">
        <v>197</v>
      </c>
      <c r="AR103" s="33" t="s">
        <v>197</v>
      </c>
      <c r="AS103" s="33" t="s">
        <v>197</v>
      </c>
      <c r="AT103" s="33" t="s">
        <v>197</v>
      </c>
      <c r="AU103" s="33" t="s">
        <v>197</v>
      </c>
      <c r="AV103" s="33" t="s">
        <v>197</v>
      </c>
      <c r="AW103" s="33"/>
      <c r="AX103" s="33"/>
      <c r="AY103" s="33"/>
      <c r="AZ103" s="33"/>
      <c r="BA103" s="33"/>
      <c r="BB103" s="33"/>
      <c r="BC103" s="33"/>
      <c r="BD103" s="33"/>
      <c r="BE103" s="33" t="s">
        <v>197</v>
      </c>
      <c r="BF103" s="33" t="s">
        <v>197</v>
      </c>
      <c r="BG103" s="33"/>
      <c r="BH103" s="33"/>
      <c r="BI103" s="33"/>
      <c r="BJ103" s="33"/>
      <c r="BK103" s="33"/>
      <c r="BL103" s="33"/>
      <c r="BM103" s="33"/>
      <c r="BN103" s="33"/>
      <c r="BO103" s="33"/>
      <c r="BP103" s="33"/>
      <c r="BQ103" s="33" t="s">
        <v>197</v>
      </c>
      <c r="BR103" s="33" t="s">
        <v>197</v>
      </c>
      <c r="BS103" s="33"/>
      <c r="BT103" s="33"/>
      <c r="BU103" s="33"/>
      <c r="BV103" s="33"/>
      <c r="BW103" s="33"/>
      <c r="BX103" s="33"/>
      <c r="BY103" s="33"/>
      <c r="BZ103" s="33"/>
      <c r="CA103" s="33"/>
      <c r="CB103" s="33"/>
      <c r="CC103" s="33" t="s">
        <v>197</v>
      </c>
      <c r="CD103" s="33" t="s">
        <v>197</v>
      </c>
      <c r="CE103" s="33"/>
      <c r="CF103" s="33"/>
      <c r="CG103" s="33"/>
      <c r="CH103" s="33"/>
      <c r="CI103" s="33"/>
      <c r="CJ103" s="33"/>
      <c r="CK103" s="33" t="s">
        <v>197</v>
      </c>
      <c r="CL103" s="33" t="s">
        <v>197</v>
      </c>
      <c r="CM103" s="33" t="s">
        <v>197</v>
      </c>
      <c r="CN103" s="33" t="s">
        <v>197</v>
      </c>
      <c r="CO103" s="33" t="s">
        <v>197</v>
      </c>
      <c r="CP103" s="33" t="s">
        <v>197</v>
      </c>
      <c r="CQ103" s="33" t="s">
        <v>197</v>
      </c>
      <c r="CR103" s="33" t="s">
        <v>197</v>
      </c>
      <c r="CS103" s="33" t="s">
        <v>197</v>
      </c>
      <c r="CT103" s="33" t="s">
        <v>197</v>
      </c>
      <c r="CU103" s="33" t="s">
        <v>197</v>
      </c>
      <c r="CV103" s="33" t="s">
        <v>197</v>
      </c>
      <c r="CW103" s="33" t="s">
        <v>197</v>
      </c>
      <c r="CX103" s="33" t="s">
        <v>197</v>
      </c>
      <c r="CY103" s="33" t="s">
        <v>197</v>
      </c>
      <c r="CZ103" s="33" t="s">
        <v>197</v>
      </c>
      <c r="DA103" s="33" t="s">
        <v>197</v>
      </c>
      <c r="DB103" s="33" t="s">
        <v>197</v>
      </c>
      <c r="DC103" s="33" t="s">
        <v>197</v>
      </c>
      <c r="DD103" s="33" t="s">
        <v>197</v>
      </c>
      <c r="DE103" s="33" t="s">
        <v>197</v>
      </c>
      <c r="DF103" s="33" t="s">
        <v>197</v>
      </c>
      <c r="DG103" s="33" t="s">
        <v>197</v>
      </c>
      <c r="DH103" s="33" t="s">
        <v>197</v>
      </c>
    </row>
    <row r="104" spans="1:112" ht="18.75" hidden="1">
      <c r="A104" s="26" t="s">
        <v>181</v>
      </c>
      <c r="B104" s="31" t="s">
        <v>251</v>
      </c>
      <c r="C104" s="40" t="s">
        <v>204</v>
      </c>
      <c r="D104" s="33"/>
      <c r="E104" s="33" t="s">
        <v>197</v>
      </c>
      <c r="F104" s="33" t="s">
        <v>197</v>
      </c>
      <c r="G104" s="33"/>
      <c r="H104" s="33"/>
      <c r="I104" s="33"/>
      <c r="J104" s="33"/>
      <c r="K104" s="33"/>
      <c r="L104" s="33"/>
      <c r="M104" s="33" t="s">
        <v>197</v>
      </c>
      <c r="N104" s="33" t="s">
        <v>197</v>
      </c>
      <c r="O104" s="33"/>
      <c r="P104" s="33"/>
      <c r="Q104" s="33"/>
      <c r="R104" s="33"/>
      <c r="S104" s="33"/>
      <c r="T104" s="33"/>
      <c r="U104" s="33" t="s">
        <v>197</v>
      </c>
      <c r="V104" s="33" t="s">
        <v>197</v>
      </c>
      <c r="W104" s="33"/>
      <c r="X104" s="33"/>
      <c r="Y104" s="33"/>
      <c r="Z104" s="33"/>
      <c r="AA104" s="33"/>
      <c r="AB104" s="33"/>
      <c r="AC104" s="33" t="s">
        <v>197</v>
      </c>
      <c r="AD104" s="33" t="s">
        <v>197</v>
      </c>
      <c r="AE104" s="33"/>
      <c r="AF104" s="33"/>
      <c r="AG104" s="33"/>
      <c r="AH104" s="33"/>
      <c r="AI104" s="33"/>
      <c r="AJ104" s="33"/>
      <c r="AK104" s="33"/>
      <c r="AL104" s="33"/>
      <c r="AM104" s="33" t="s">
        <v>197</v>
      </c>
      <c r="AN104" s="33" t="s">
        <v>197</v>
      </c>
      <c r="AO104" s="33" t="s">
        <v>197</v>
      </c>
      <c r="AP104" s="33" t="s">
        <v>197</v>
      </c>
      <c r="AQ104" s="33" t="s">
        <v>197</v>
      </c>
      <c r="AR104" s="33" t="s">
        <v>197</v>
      </c>
      <c r="AS104" s="33" t="s">
        <v>197</v>
      </c>
      <c r="AT104" s="33" t="s">
        <v>197</v>
      </c>
      <c r="AU104" s="33" t="s">
        <v>197</v>
      </c>
      <c r="AV104" s="33" t="s">
        <v>197</v>
      </c>
      <c r="AW104" s="33"/>
      <c r="AX104" s="33"/>
      <c r="AY104" s="33"/>
      <c r="AZ104" s="33"/>
      <c r="BA104" s="33"/>
      <c r="BB104" s="33"/>
      <c r="BC104" s="33"/>
      <c r="BD104" s="33"/>
      <c r="BE104" s="33" t="s">
        <v>197</v>
      </c>
      <c r="BF104" s="33" t="s">
        <v>197</v>
      </c>
      <c r="BG104" s="33"/>
      <c r="BH104" s="33"/>
      <c r="BI104" s="33"/>
      <c r="BJ104" s="33"/>
      <c r="BK104" s="33"/>
      <c r="BL104" s="33"/>
      <c r="BM104" s="33"/>
      <c r="BN104" s="33"/>
      <c r="BO104" s="33"/>
      <c r="BP104" s="33"/>
      <c r="BQ104" s="33" t="s">
        <v>197</v>
      </c>
      <c r="BR104" s="33" t="s">
        <v>197</v>
      </c>
      <c r="BS104" s="33"/>
      <c r="BT104" s="33"/>
      <c r="BU104" s="33"/>
      <c r="BV104" s="33"/>
      <c r="BW104" s="33"/>
      <c r="BX104" s="33"/>
      <c r="BY104" s="33"/>
      <c r="BZ104" s="33"/>
      <c r="CA104" s="33"/>
      <c r="CB104" s="33"/>
      <c r="CC104" s="33" t="s">
        <v>197</v>
      </c>
      <c r="CD104" s="33" t="s">
        <v>197</v>
      </c>
      <c r="CE104" s="33"/>
      <c r="CF104" s="33"/>
      <c r="CG104" s="33"/>
      <c r="CH104" s="33"/>
      <c r="CI104" s="33"/>
      <c r="CJ104" s="33"/>
      <c r="CK104" s="33" t="s">
        <v>197</v>
      </c>
      <c r="CL104" s="33" t="s">
        <v>197</v>
      </c>
      <c r="CM104" s="33" t="s">
        <v>197</v>
      </c>
      <c r="CN104" s="33" t="s">
        <v>197</v>
      </c>
      <c r="CO104" s="33" t="s">
        <v>197</v>
      </c>
      <c r="CP104" s="33" t="s">
        <v>197</v>
      </c>
      <c r="CQ104" s="33" t="s">
        <v>197</v>
      </c>
      <c r="CR104" s="33" t="s">
        <v>197</v>
      </c>
      <c r="CS104" s="33" t="s">
        <v>197</v>
      </c>
      <c r="CT104" s="33" t="s">
        <v>197</v>
      </c>
      <c r="CU104" s="33" t="s">
        <v>197</v>
      </c>
      <c r="CV104" s="33" t="s">
        <v>197</v>
      </c>
      <c r="CW104" s="33" t="s">
        <v>197</v>
      </c>
      <c r="CX104" s="33" t="s">
        <v>197</v>
      </c>
      <c r="CY104" s="33" t="s">
        <v>197</v>
      </c>
      <c r="CZ104" s="33" t="s">
        <v>197</v>
      </c>
      <c r="DA104" s="33" t="s">
        <v>197</v>
      </c>
      <c r="DB104" s="33" t="s">
        <v>197</v>
      </c>
      <c r="DC104" s="33" t="s">
        <v>197</v>
      </c>
      <c r="DD104" s="33" t="s">
        <v>197</v>
      </c>
      <c r="DE104" s="33" t="s">
        <v>197</v>
      </c>
      <c r="DF104" s="33" t="s">
        <v>197</v>
      </c>
      <c r="DG104" s="33" t="s">
        <v>197</v>
      </c>
      <c r="DH104" s="33" t="s">
        <v>197</v>
      </c>
    </row>
    <row r="105" spans="1:112" ht="18.75" hidden="1">
      <c r="A105" s="26" t="s">
        <v>181</v>
      </c>
      <c r="B105" s="31" t="s">
        <v>205</v>
      </c>
      <c r="C105" s="32" t="s">
        <v>205</v>
      </c>
      <c r="D105" s="33"/>
      <c r="E105" s="33" t="s">
        <v>197</v>
      </c>
      <c r="F105" s="33" t="s">
        <v>197</v>
      </c>
      <c r="G105" s="33"/>
      <c r="H105" s="33"/>
      <c r="I105" s="33"/>
      <c r="J105" s="33"/>
      <c r="K105" s="33"/>
      <c r="L105" s="33"/>
      <c r="M105" s="33" t="s">
        <v>197</v>
      </c>
      <c r="N105" s="33" t="s">
        <v>197</v>
      </c>
      <c r="O105" s="33"/>
      <c r="P105" s="33"/>
      <c r="Q105" s="33"/>
      <c r="R105" s="33"/>
      <c r="S105" s="33"/>
      <c r="T105" s="33"/>
      <c r="U105" s="33" t="s">
        <v>197</v>
      </c>
      <c r="V105" s="33" t="s">
        <v>197</v>
      </c>
      <c r="W105" s="33"/>
      <c r="X105" s="33"/>
      <c r="Y105" s="33"/>
      <c r="Z105" s="33"/>
      <c r="AA105" s="33"/>
      <c r="AB105" s="33"/>
      <c r="AC105" s="33" t="s">
        <v>197</v>
      </c>
      <c r="AD105" s="33" t="s">
        <v>197</v>
      </c>
      <c r="AE105" s="33"/>
      <c r="AF105" s="33"/>
      <c r="AG105" s="33"/>
      <c r="AH105" s="33"/>
      <c r="AI105" s="33"/>
      <c r="AJ105" s="33"/>
      <c r="AK105" s="33"/>
      <c r="AL105" s="33"/>
      <c r="AM105" s="33" t="s">
        <v>197</v>
      </c>
      <c r="AN105" s="33" t="s">
        <v>197</v>
      </c>
      <c r="AO105" s="33" t="s">
        <v>197</v>
      </c>
      <c r="AP105" s="33" t="s">
        <v>197</v>
      </c>
      <c r="AQ105" s="33" t="s">
        <v>197</v>
      </c>
      <c r="AR105" s="33" t="s">
        <v>197</v>
      </c>
      <c r="AS105" s="33" t="s">
        <v>197</v>
      </c>
      <c r="AT105" s="33" t="s">
        <v>197</v>
      </c>
      <c r="AU105" s="33" t="s">
        <v>197</v>
      </c>
      <c r="AV105" s="33" t="s">
        <v>197</v>
      </c>
      <c r="AW105" s="33"/>
      <c r="AX105" s="33"/>
      <c r="AY105" s="33"/>
      <c r="AZ105" s="33"/>
      <c r="BA105" s="33"/>
      <c r="BB105" s="33"/>
      <c r="BC105" s="33"/>
      <c r="BD105" s="33"/>
      <c r="BE105" s="33" t="s">
        <v>197</v>
      </c>
      <c r="BF105" s="33" t="s">
        <v>197</v>
      </c>
      <c r="BG105" s="33"/>
      <c r="BH105" s="33"/>
      <c r="BI105" s="33"/>
      <c r="BJ105" s="33"/>
      <c r="BK105" s="33"/>
      <c r="BL105" s="33"/>
      <c r="BM105" s="33"/>
      <c r="BN105" s="33"/>
      <c r="BO105" s="33"/>
      <c r="BP105" s="33"/>
      <c r="BQ105" s="33" t="s">
        <v>197</v>
      </c>
      <c r="BR105" s="33" t="s">
        <v>197</v>
      </c>
      <c r="BS105" s="33"/>
      <c r="BT105" s="33"/>
      <c r="BU105" s="33"/>
      <c r="BV105" s="33"/>
      <c r="BW105" s="33"/>
      <c r="BX105" s="33"/>
      <c r="BY105" s="33"/>
      <c r="BZ105" s="33"/>
      <c r="CA105" s="33"/>
      <c r="CB105" s="33"/>
      <c r="CC105" s="33" t="s">
        <v>197</v>
      </c>
      <c r="CD105" s="33" t="s">
        <v>197</v>
      </c>
      <c r="CE105" s="33"/>
      <c r="CF105" s="33"/>
      <c r="CG105" s="33"/>
      <c r="CH105" s="33"/>
      <c r="CI105" s="33"/>
      <c r="CJ105" s="33"/>
      <c r="CK105" s="33" t="s">
        <v>197</v>
      </c>
      <c r="CL105" s="33" t="s">
        <v>197</v>
      </c>
      <c r="CM105" s="33" t="s">
        <v>197</v>
      </c>
      <c r="CN105" s="33" t="s">
        <v>197</v>
      </c>
      <c r="CO105" s="33" t="s">
        <v>197</v>
      </c>
      <c r="CP105" s="33" t="s">
        <v>197</v>
      </c>
      <c r="CQ105" s="33" t="s">
        <v>197</v>
      </c>
      <c r="CR105" s="33" t="s">
        <v>197</v>
      </c>
      <c r="CS105" s="33" t="s">
        <v>197</v>
      </c>
      <c r="CT105" s="33" t="s">
        <v>197</v>
      </c>
      <c r="CU105" s="33" t="s">
        <v>197</v>
      </c>
      <c r="CV105" s="33" t="s">
        <v>197</v>
      </c>
      <c r="CW105" s="33" t="s">
        <v>197</v>
      </c>
      <c r="CX105" s="33" t="s">
        <v>197</v>
      </c>
      <c r="CY105" s="33" t="s">
        <v>197</v>
      </c>
      <c r="CZ105" s="33" t="s">
        <v>197</v>
      </c>
      <c r="DA105" s="33" t="s">
        <v>197</v>
      </c>
      <c r="DB105" s="33" t="s">
        <v>197</v>
      </c>
      <c r="DC105" s="33" t="s">
        <v>197</v>
      </c>
      <c r="DD105" s="33" t="s">
        <v>197</v>
      </c>
      <c r="DE105" s="33" t="s">
        <v>197</v>
      </c>
      <c r="DF105" s="33" t="s">
        <v>197</v>
      </c>
      <c r="DG105" s="33" t="s">
        <v>197</v>
      </c>
      <c r="DH105" s="33" t="s">
        <v>197</v>
      </c>
    </row>
    <row r="106" spans="1:112" ht="37.5">
      <c r="A106" s="19"/>
      <c r="B106" s="31" t="s">
        <v>253</v>
      </c>
      <c r="C106" s="32" t="s">
        <v>254</v>
      </c>
      <c r="D106" s="33" t="s">
        <v>178</v>
      </c>
      <c r="E106" s="33">
        <v>0</v>
      </c>
      <c r="F106" s="33">
        <v>0</v>
      </c>
      <c r="G106" s="33">
        <v>0</v>
      </c>
      <c r="H106" s="33">
        <v>0</v>
      </c>
      <c r="I106" s="33">
        <v>0</v>
      </c>
      <c r="J106" s="33">
        <v>0</v>
      </c>
      <c r="K106" s="33">
        <v>0</v>
      </c>
      <c r="L106" s="33">
        <v>0</v>
      </c>
      <c r="M106" s="33">
        <v>0</v>
      </c>
      <c r="N106" s="33">
        <v>0</v>
      </c>
      <c r="O106" s="33">
        <v>0</v>
      </c>
      <c r="P106" s="33">
        <v>0</v>
      </c>
      <c r="Q106" s="33">
        <v>0</v>
      </c>
      <c r="R106" s="33">
        <v>0</v>
      </c>
      <c r="S106" s="33">
        <v>0</v>
      </c>
      <c r="T106" s="33">
        <v>0</v>
      </c>
      <c r="U106" s="33">
        <v>0</v>
      </c>
      <c r="V106" s="33">
        <v>0</v>
      </c>
      <c r="W106" s="33">
        <v>0</v>
      </c>
      <c r="X106" s="33">
        <v>0</v>
      </c>
      <c r="Y106" s="33">
        <v>0</v>
      </c>
      <c r="Z106" s="33">
        <v>0</v>
      </c>
      <c r="AA106" s="33">
        <v>0</v>
      </c>
      <c r="AB106" s="33">
        <v>0</v>
      </c>
      <c r="AC106" s="33">
        <v>0</v>
      </c>
      <c r="AD106" s="33">
        <v>0</v>
      </c>
      <c r="AE106" s="33">
        <v>0</v>
      </c>
      <c r="AF106" s="33">
        <v>0</v>
      </c>
      <c r="AG106" s="33">
        <v>0</v>
      </c>
      <c r="AH106" s="33">
        <v>0</v>
      </c>
      <c r="AI106" s="33">
        <v>0</v>
      </c>
      <c r="AJ106" s="33">
        <v>0</v>
      </c>
      <c r="AK106" s="33">
        <v>0</v>
      </c>
      <c r="AL106" s="33">
        <v>0</v>
      </c>
      <c r="AM106" s="33">
        <v>0</v>
      </c>
      <c r="AN106" s="33">
        <v>0</v>
      </c>
      <c r="AO106" s="33">
        <v>0</v>
      </c>
      <c r="AP106" s="33">
        <v>0</v>
      </c>
      <c r="AQ106" s="33">
        <v>0</v>
      </c>
      <c r="AR106" s="33">
        <v>0</v>
      </c>
      <c r="AS106" s="33">
        <v>0</v>
      </c>
      <c r="AT106" s="33">
        <v>0</v>
      </c>
      <c r="AU106" s="33">
        <v>0</v>
      </c>
      <c r="AV106" s="33">
        <v>0</v>
      </c>
      <c r="AW106" s="33">
        <v>0</v>
      </c>
      <c r="AX106" s="33">
        <v>0</v>
      </c>
      <c r="AY106" s="33">
        <v>0</v>
      </c>
      <c r="AZ106" s="33">
        <v>0</v>
      </c>
      <c r="BA106" s="33">
        <v>0</v>
      </c>
      <c r="BB106" s="33">
        <v>0</v>
      </c>
      <c r="BC106" s="33">
        <v>0</v>
      </c>
      <c r="BD106" s="33">
        <v>0</v>
      </c>
      <c r="BE106" s="33">
        <v>0</v>
      </c>
      <c r="BF106" s="33">
        <v>0</v>
      </c>
      <c r="BG106" s="33">
        <v>0</v>
      </c>
      <c r="BH106" s="33">
        <v>0</v>
      </c>
      <c r="BI106" s="33">
        <v>0</v>
      </c>
      <c r="BJ106" s="33">
        <v>0</v>
      </c>
      <c r="BK106" s="33">
        <v>0</v>
      </c>
      <c r="BL106" s="33">
        <v>0</v>
      </c>
      <c r="BM106" s="33">
        <v>0</v>
      </c>
      <c r="BN106" s="33">
        <v>0</v>
      </c>
      <c r="BO106" s="33">
        <v>0</v>
      </c>
      <c r="BP106" s="33">
        <v>0</v>
      </c>
      <c r="BQ106" s="33">
        <v>0</v>
      </c>
      <c r="BR106" s="33">
        <v>0</v>
      </c>
      <c r="BS106" s="33">
        <v>0</v>
      </c>
      <c r="BT106" s="33">
        <v>0</v>
      </c>
      <c r="BU106" s="33">
        <v>0</v>
      </c>
      <c r="BV106" s="33">
        <v>0</v>
      </c>
      <c r="BW106" s="33">
        <v>0</v>
      </c>
      <c r="BX106" s="33">
        <v>0</v>
      </c>
      <c r="BY106" s="33">
        <v>0</v>
      </c>
      <c r="BZ106" s="33">
        <v>0</v>
      </c>
      <c r="CA106" s="33">
        <v>0</v>
      </c>
      <c r="CB106" s="33">
        <v>0</v>
      </c>
      <c r="CC106" s="33">
        <v>0</v>
      </c>
      <c r="CD106" s="33">
        <v>0</v>
      </c>
      <c r="CE106" s="33">
        <v>0</v>
      </c>
      <c r="CF106" s="33">
        <v>0</v>
      </c>
      <c r="CG106" s="33">
        <v>0</v>
      </c>
      <c r="CH106" s="33">
        <v>0</v>
      </c>
      <c r="CI106" s="33">
        <v>0</v>
      </c>
      <c r="CJ106" s="33">
        <v>0</v>
      </c>
      <c r="CK106" s="33" t="s">
        <v>197</v>
      </c>
      <c r="CL106" s="33" t="s">
        <v>197</v>
      </c>
      <c r="CM106" s="33">
        <v>0</v>
      </c>
      <c r="CN106" s="33">
        <v>0</v>
      </c>
      <c r="CO106" s="33">
        <v>0</v>
      </c>
      <c r="CP106" s="33">
        <v>0</v>
      </c>
      <c r="CQ106" s="33" t="s">
        <v>197</v>
      </c>
      <c r="CR106" s="33" t="s">
        <v>197</v>
      </c>
      <c r="CS106" s="33" t="s">
        <v>197</v>
      </c>
      <c r="CT106" s="33" t="s">
        <v>197</v>
      </c>
      <c r="CU106" s="33" t="s">
        <v>197</v>
      </c>
      <c r="CV106" s="33" t="s">
        <v>197</v>
      </c>
      <c r="CW106" s="33">
        <v>0</v>
      </c>
      <c r="CX106" s="33">
        <v>0</v>
      </c>
      <c r="CY106" s="33">
        <v>0</v>
      </c>
      <c r="CZ106" s="33">
        <v>0</v>
      </c>
      <c r="DA106" s="33">
        <v>0</v>
      </c>
      <c r="DB106" s="33">
        <v>0</v>
      </c>
      <c r="DC106" s="33">
        <v>0</v>
      </c>
      <c r="DD106" s="33">
        <v>0</v>
      </c>
      <c r="DE106" s="33">
        <v>0</v>
      </c>
      <c r="DF106" s="33">
        <v>0</v>
      </c>
      <c r="DG106" s="33">
        <v>0</v>
      </c>
      <c r="DH106" s="33">
        <v>0</v>
      </c>
    </row>
    <row r="107" spans="1:112" ht="18.75" hidden="1">
      <c r="A107" s="26" t="s">
        <v>181</v>
      </c>
      <c r="B107" s="31" t="s">
        <v>253</v>
      </c>
      <c r="C107" s="40" t="s">
        <v>204</v>
      </c>
      <c r="D107" s="33"/>
      <c r="E107" s="33" t="s">
        <v>197</v>
      </c>
      <c r="F107" s="33" t="s">
        <v>197</v>
      </c>
      <c r="G107" s="33"/>
      <c r="H107" s="33"/>
      <c r="I107" s="33"/>
      <c r="J107" s="33"/>
      <c r="K107" s="33"/>
      <c r="L107" s="33"/>
      <c r="M107" s="33" t="s">
        <v>197</v>
      </c>
      <c r="N107" s="33" t="s">
        <v>197</v>
      </c>
      <c r="O107" s="33"/>
      <c r="P107" s="33"/>
      <c r="Q107" s="33"/>
      <c r="R107" s="33"/>
      <c r="S107" s="33"/>
      <c r="T107" s="33"/>
      <c r="U107" s="33" t="s">
        <v>197</v>
      </c>
      <c r="V107" s="33" t="s">
        <v>197</v>
      </c>
      <c r="W107" s="33"/>
      <c r="X107" s="33"/>
      <c r="Y107" s="33"/>
      <c r="Z107" s="33"/>
      <c r="AA107" s="33"/>
      <c r="AB107" s="33"/>
      <c r="AC107" s="33" t="s">
        <v>197</v>
      </c>
      <c r="AD107" s="33" t="s">
        <v>197</v>
      </c>
      <c r="AE107" s="33"/>
      <c r="AF107" s="33"/>
      <c r="AG107" s="33"/>
      <c r="AH107" s="33"/>
      <c r="AI107" s="33"/>
      <c r="AJ107" s="33"/>
      <c r="AK107" s="33"/>
      <c r="AL107" s="33"/>
      <c r="AM107" s="33" t="s">
        <v>197</v>
      </c>
      <c r="AN107" s="33" t="s">
        <v>197</v>
      </c>
      <c r="AO107" s="33" t="s">
        <v>197</v>
      </c>
      <c r="AP107" s="33" t="s">
        <v>197</v>
      </c>
      <c r="AQ107" s="33" t="s">
        <v>197</v>
      </c>
      <c r="AR107" s="33" t="s">
        <v>197</v>
      </c>
      <c r="AS107" s="33" t="s">
        <v>197</v>
      </c>
      <c r="AT107" s="33" t="s">
        <v>197</v>
      </c>
      <c r="AU107" s="33" t="s">
        <v>197</v>
      </c>
      <c r="AV107" s="33" t="s">
        <v>197</v>
      </c>
      <c r="AW107" s="33"/>
      <c r="AX107" s="33"/>
      <c r="AY107" s="33"/>
      <c r="AZ107" s="33"/>
      <c r="BA107" s="33"/>
      <c r="BB107" s="33"/>
      <c r="BC107" s="33"/>
      <c r="BD107" s="33"/>
      <c r="BE107" s="33" t="s">
        <v>197</v>
      </c>
      <c r="BF107" s="33" t="s">
        <v>197</v>
      </c>
      <c r="BG107" s="33"/>
      <c r="BH107" s="33"/>
      <c r="BI107" s="33"/>
      <c r="BJ107" s="33"/>
      <c r="BK107" s="33"/>
      <c r="BL107" s="33"/>
      <c r="BM107" s="33"/>
      <c r="BN107" s="33"/>
      <c r="BO107" s="33"/>
      <c r="BP107" s="33"/>
      <c r="BQ107" s="33" t="s">
        <v>197</v>
      </c>
      <c r="BR107" s="33" t="s">
        <v>197</v>
      </c>
      <c r="BS107" s="33"/>
      <c r="BT107" s="33"/>
      <c r="BU107" s="33"/>
      <c r="BV107" s="33"/>
      <c r="BW107" s="33"/>
      <c r="BX107" s="33"/>
      <c r="BY107" s="33"/>
      <c r="BZ107" s="33"/>
      <c r="CA107" s="33"/>
      <c r="CB107" s="33"/>
      <c r="CC107" s="33" t="s">
        <v>197</v>
      </c>
      <c r="CD107" s="33" t="s">
        <v>197</v>
      </c>
      <c r="CE107" s="33"/>
      <c r="CF107" s="33"/>
      <c r="CG107" s="33"/>
      <c r="CH107" s="33"/>
      <c r="CI107" s="33"/>
      <c r="CJ107" s="33"/>
      <c r="CK107" s="33" t="s">
        <v>197</v>
      </c>
      <c r="CL107" s="33" t="s">
        <v>197</v>
      </c>
      <c r="CM107" s="33" t="s">
        <v>197</v>
      </c>
      <c r="CN107" s="33" t="s">
        <v>197</v>
      </c>
      <c r="CO107" s="33" t="s">
        <v>197</v>
      </c>
      <c r="CP107" s="33" t="s">
        <v>197</v>
      </c>
      <c r="CQ107" s="33" t="s">
        <v>197</v>
      </c>
      <c r="CR107" s="33" t="s">
        <v>197</v>
      </c>
      <c r="CS107" s="33" t="s">
        <v>197</v>
      </c>
      <c r="CT107" s="33" t="s">
        <v>197</v>
      </c>
      <c r="CU107" s="33" t="s">
        <v>197</v>
      </c>
      <c r="CV107" s="33" t="s">
        <v>197</v>
      </c>
      <c r="CW107" s="33" t="s">
        <v>197</v>
      </c>
      <c r="CX107" s="33" t="s">
        <v>197</v>
      </c>
      <c r="CY107" s="33" t="s">
        <v>197</v>
      </c>
      <c r="CZ107" s="33" t="s">
        <v>197</v>
      </c>
      <c r="DA107" s="33" t="s">
        <v>197</v>
      </c>
      <c r="DB107" s="33" t="s">
        <v>197</v>
      </c>
      <c r="DC107" s="33" t="s">
        <v>197</v>
      </c>
      <c r="DD107" s="33" t="s">
        <v>197</v>
      </c>
      <c r="DE107" s="33" t="s">
        <v>197</v>
      </c>
      <c r="DF107" s="33" t="s">
        <v>197</v>
      </c>
      <c r="DG107" s="33" t="s">
        <v>197</v>
      </c>
      <c r="DH107" s="33" t="s">
        <v>197</v>
      </c>
    </row>
    <row r="108" spans="1:112" ht="18.75" hidden="1">
      <c r="A108" s="26" t="s">
        <v>181</v>
      </c>
      <c r="B108" s="31" t="s">
        <v>253</v>
      </c>
      <c r="C108" s="40" t="s">
        <v>204</v>
      </c>
      <c r="D108" s="33"/>
      <c r="E108" s="33" t="s">
        <v>197</v>
      </c>
      <c r="F108" s="33" t="s">
        <v>197</v>
      </c>
      <c r="G108" s="33"/>
      <c r="H108" s="33"/>
      <c r="I108" s="33"/>
      <c r="J108" s="33"/>
      <c r="K108" s="33"/>
      <c r="L108" s="33"/>
      <c r="M108" s="33" t="s">
        <v>197</v>
      </c>
      <c r="N108" s="33" t="s">
        <v>197</v>
      </c>
      <c r="O108" s="33"/>
      <c r="P108" s="33"/>
      <c r="Q108" s="33"/>
      <c r="R108" s="33"/>
      <c r="S108" s="33"/>
      <c r="T108" s="33"/>
      <c r="U108" s="33" t="s">
        <v>197</v>
      </c>
      <c r="V108" s="33" t="s">
        <v>197</v>
      </c>
      <c r="W108" s="33"/>
      <c r="X108" s="33"/>
      <c r="Y108" s="33"/>
      <c r="Z108" s="33"/>
      <c r="AA108" s="33"/>
      <c r="AB108" s="33"/>
      <c r="AC108" s="33" t="s">
        <v>197</v>
      </c>
      <c r="AD108" s="33" t="s">
        <v>197</v>
      </c>
      <c r="AE108" s="33"/>
      <c r="AF108" s="33"/>
      <c r="AG108" s="33"/>
      <c r="AH108" s="33"/>
      <c r="AI108" s="33"/>
      <c r="AJ108" s="33"/>
      <c r="AK108" s="33"/>
      <c r="AL108" s="33"/>
      <c r="AM108" s="33" t="s">
        <v>197</v>
      </c>
      <c r="AN108" s="33" t="s">
        <v>197</v>
      </c>
      <c r="AO108" s="33" t="s">
        <v>197</v>
      </c>
      <c r="AP108" s="33" t="s">
        <v>197</v>
      </c>
      <c r="AQ108" s="33" t="s">
        <v>197</v>
      </c>
      <c r="AR108" s="33" t="s">
        <v>197</v>
      </c>
      <c r="AS108" s="33" t="s">
        <v>197</v>
      </c>
      <c r="AT108" s="33" t="s">
        <v>197</v>
      </c>
      <c r="AU108" s="33" t="s">
        <v>197</v>
      </c>
      <c r="AV108" s="33" t="s">
        <v>197</v>
      </c>
      <c r="AW108" s="33"/>
      <c r="AX108" s="33"/>
      <c r="AY108" s="33"/>
      <c r="AZ108" s="33"/>
      <c r="BA108" s="33"/>
      <c r="BB108" s="33"/>
      <c r="BC108" s="33"/>
      <c r="BD108" s="33"/>
      <c r="BE108" s="33" t="s">
        <v>197</v>
      </c>
      <c r="BF108" s="33" t="s">
        <v>197</v>
      </c>
      <c r="BG108" s="33"/>
      <c r="BH108" s="33"/>
      <c r="BI108" s="33"/>
      <c r="BJ108" s="33"/>
      <c r="BK108" s="33"/>
      <c r="BL108" s="33"/>
      <c r="BM108" s="33"/>
      <c r="BN108" s="33"/>
      <c r="BO108" s="33"/>
      <c r="BP108" s="33"/>
      <c r="BQ108" s="33" t="s">
        <v>197</v>
      </c>
      <c r="BR108" s="33" t="s">
        <v>197</v>
      </c>
      <c r="BS108" s="33"/>
      <c r="BT108" s="33"/>
      <c r="BU108" s="33"/>
      <c r="BV108" s="33"/>
      <c r="BW108" s="33"/>
      <c r="BX108" s="33"/>
      <c r="BY108" s="33"/>
      <c r="BZ108" s="33"/>
      <c r="CA108" s="33"/>
      <c r="CB108" s="33"/>
      <c r="CC108" s="33" t="s">
        <v>197</v>
      </c>
      <c r="CD108" s="33" t="s">
        <v>197</v>
      </c>
      <c r="CE108" s="33"/>
      <c r="CF108" s="33"/>
      <c r="CG108" s="33"/>
      <c r="CH108" s="33"/>
      <c r="CI108" s="33"/>
      <c r="CJ108" s="33"/>
      <c r="CK108" s="33" t="s">
        <v>197</v>
      </c>
      <c r="CL108" s="33" t="s">
        <v>197</v>
      </c>
      <c r="CM108" s="33" t="s">
        <v>197</v>
      </c>
      <c r="CN108" s="33" t="s">
        <v>197</v>
      </c>
      <c r="CO108" s="33" t="s">
        <v>197</v>
      </c>
      <c r="CP108" s="33" t="s">
        <v>197</v>
      </c>
      <c r="CQ108" s="33" t="s">
        <v>197</v>
      </c>
      <c r="CR108" s="33" t="s">
        <v>197</v>
      </c>
      <c r="CS108" s="33" t="s">
        <v>197</v>
      </c>
      <c r="CT108" s="33" t="s">
        <v>197</v>
      </c>
      <c r="CU108" s="33" t="s">
        <v>197</v>
      </c>
      <c r="CV108" s="33" t="s">
        <v>197</v>
      </c>
      <c r="CW108" s="33" t="s">
        <v>197</v>
      </c>
      <c r="CX108" s="33" t="s">
        <v>197</v>
      </c>
      <c r="CY108" s="33" t="s">
        <v>197</v>
      </c>
      <c r="CZ108" s="33" t="s">
        <v>197</v>
      </c>
      <c r="DA108" s="33" t="s">
        <v>197</v>
      </c>
      <c r="DB108" s="33" t="s">
        <v>197</v>
      </c>
      <c r="DC108" s="33" t="s">
        <v>197</v>
      </c>
      <c r="DD108" s="33" t="s">
        <v>197</v>
      </c>
      <c r="DE108" s="33" t="s">
        <v>197</v>
      </c>
      <c r="DF108" s="33" t="s">
        <v>197</v>
      </c>
      <c r="DG108" s="33" t="s">
        <v>197</v>
      </c>
      <c r="DH108" s="33" t="s">
        <v>197</v>
      </c>
    </row>
    <row r="109" spans="1:112" ht="18.75" hidden="1">
      <c r="A109" s="26" t="s">
        <v>181</v>
      </c>
      <c r="B109" s="31" t="s">
        <v>205</v>
      </c>
      <c r="C109" s="32" t="s">
        <v>205</v>
      </c>
      <c r="D109" s="33"/>
      <c r="E109" s="33" t="s">
        <v>197</v>
      </c>
      <c r="F109" s="33" t="s">
        <v>197</v>
      </c>
      <c r="G109" s="33"/>
      <c r="H109" s="33"/>
      <c r="I109" s="33"/>
      <c r="J109" s="33"/>
      <c r="K109" s="33"/>
      <c r="L109" s="33"/>
      <c r="M109" s="33" t="s">
        <v>197</v>
      </c>
      <c r="N109" s="33" t="s">
        <v>197</v>
      </c>
      <c r="O109" s="33"/>
      <c r="P109" s="33"/>
      <c r="Q109" s="33"/>
      <c r="R109" s="33"/>
      <c r="S109" s="33"/>
      <c r="T109" s="33"/>
      <c r="U109" s="33" t="s">
        <v>197</v>
      </c>
      <c r="V109" s="33" t="s">
        <v>197</v>
      </c>
      <c r="W109" s="33"/>
      <c r="X109" s="33"/>
      <c r="Y109" s="33"/>
      <c r="Z109" s="33"/>
      <c r="AA109" s="33"/>
      <c r="AB109" s="33"/>
      <c r="AC109" s="33" t="s">
        <v>197</v>
      </c>
      <c r="AD109" s="33" t="s">
        <v>197</v>
      </c>
      <c r="AE109" s="33"/>
      <c r="AF109" s="33"/>
      <c r="AG109" s="33"/>
      <c r="AH109" s="33"/>
      <c r="AI109" s="33"/>
      <c r="AJ109" s="33"/>
      <c r="AK109" s="33"/>
      <c r="AL109" s="33"/>
      <c r="AM109" s="33" t="s">
        <v>197</v>
      </c>
      <c r="AN109" s="33" t="s">
        <v>197</v>
      </c>
      <c r="AO109" s="33" t="s">
        <v>197</v>
      </c>
      <c r="AP109" s="33" t="s">
        <v>197</v>
      </c>
      <c r="AQ109" s="33" t="s">
        <v>197</v>
      </c>
      <c r="AR109" s="33" t="s">
        <v>197</v>
      </c>
      <c r="AS109" s="33" t="s">
        <v>197</v>
      </c>
      <c r="AT109" s="33" t="s">
        <v>197</v>
      </c>
      <c r="AU109" s="33" t="s">
        <v>197</v>
      </c>
      <c r="AV109" s="33" t="s">
        <v>197</v>
      </c>
      <c r="AW109" s="33"/>
      <c r="AX109" s="33"/>
      <c r="AY109" s="33"/>
      <c r="AZ109" s="33"/>
      <c r="BA109" s="33"/>
      <c r="BB109" s="33"/>
      <c r="BC109" s="33"/>
      <c r="BD109" s="33"/>
      <c r="BE109" s="33" t="s">
        <v>197</v>
      </c>
      <c r="BF109" s="33" t="s">
        <v>197</v>
      </c>
      <c r="BG109" s="33"/>
      <c r="BH109" s="33"/>
      <c r="BI109" s="33"/>
      <c r="BJ109" s="33"/>
      <c r="BK109" s="33"/>
      <c r="BL109" s="33"/>
      <c r="BM109" s="33"/>
      <c r="BN109" s="33"/>
      <c r="BO109" s="33"/>
      <c r="BP109" s="33"/>
      <c r="BQ109" s="33" t="s">
        <v>197</v>
      </c>
      <c r="BR109" s="33" t="s">
        <v>197</v>
      </c>
      <c r="BS109" s="33"/>
      <c r="BT109" s="33"/>
      <c r="BU109" s="33"/>
      <c r="BV109" s="33"/>
      <c r="BW109" s="33"/>
      <c r="BX109" s="33"/>
      <c r="BY109" s="33"/>
      <c r="BZ109" s="33"/>
      <c r="CA109" s="33"/>
      <c r="CB109" s="33"/>
      <c r="CC109" s="33" t="s">
        <v>197</v>
      </c>
      <c r="CD109" s="33" t="s">
        <v>197</v>
      </c>
      <c r="CE109" s="33"/>
      <c r="CF109" s="33"/>
      <c r="CG109" s="33"/>
      <c r="CH109" s="33"/>
      <c r="CI109" s="33"/>
      <c r="CJ109" s="33"/>
      <c r="CK109" s="33" t="s">
        <v>197</v>
      </c>
      <c r="CL109" s="33" t="s">
        <v>197</v>
      </c>
      <c r="CM109" s="33" t="s">
        <v>197</v>
      </c>
      <c r="CN109" s="33" t="s">
        <v>197</v>
      </c>
      <c r="CO109" s="33" t="s">
        <v>197</v>
      </c>
      <c r="CP109" s="33" t="s">
        <v>197</v>
      </c>
      <c r="CQ109" s="33" t="s">
        <v>197</v>
      </c>
      <c r="CR109" s="33" t="s">
        <v>197</v>
      </c>
      <c r="CS109" s="33" t="s">
        <v>197</v>
      </c>
      <c r="CT109" s="33" t="s">
        <v>197</v>
      </c>
      <c r="CU109" s="33" t="s">
        <v>197</v>
      </c>
      <c r="CV109" s="33" t="s">
        <v>197</v>
      </c>
      <c r="CW109" s="33" t="s">
        <v>197</v>
      </c>
      <c r="CX109" s="33" t="s">
        <v>197</v>
      </c>
      <c r="CY109" s="33" t="s">
        <v>197</v>
      </c>
      <c r="CZ109" s="33" t="s">
        <v>197</v>
      </c>
      <c r="DA109" s="33" t="s">
        <v>197</v>
      </c>
      <c r="DB109" s="33" t="s">
        <v>197</v>
      </c>
      <c r="DC109" s="33" t="s">
        <v>197</v>
      </c>
      <c r="DD109" s="33" t="s">
        <v>197</v>
      </c>
      <c r="DE109" s="33" t="s">
        <v>197</v>
      </c>
      <c r="DF109" s="33" t="s">
        <v>197</v>
      </c>
      <c r="DG109" s="33" t="s">
        <v>197</v>
      </c>
      <c r="DH109" s="33" t="s">
        <v>197</v>
      </c>
    </row>
    <row r="110" spans="1:112" ht="37.5">
      <c r="A110" s="19"/>
      <c r="B110" s="31" t="s">
        <v>255</v>
      </c>
      <c r="C110" s="32" t="s">
        <v>256</v>
      </c>
      <c r="D110" s="33" t="s">
        <v>178</v>
      </c>
      <c r="E110" s="33">
        <v>0</v>
      </c>
      <c r="F110" s="33">
        <v>0</v>
      </c>
      <c r="G110" s="33">
        <v>0</v>
      </c>
      <c r="H110" s="33">
        <v>0</v>
      </c>
      <c r="I110" s="33">
        <v>0</v>
      </c>
      <c r="J110" s="33">
        <v>0</v>
      </c>
      <c r="K110" s="33">
        <v>0</v>
      </c>
      <c r="L110" s="33">
        <v>0</v>
      </c>
      <c r="M110" s="33">
        <v>0</v>
      </c>
      <c r="N110" s="33">
        <v>0</v>
      </c>
      <c r="O110" s="33">
        <v>0</v>
      </c>
      <c r="P110" s="33">
        <v>0</v>
      </c>
      <c r="Q110" s="33">
        <v>0</v>
      </c>
      <c r="R110" s="33">
        <v>0</v>
      </c>
      <c r="S110" s="33">
        <v>0</v>
      </c>
      <c r="T110" s="33">
        <v>0</v>
      </c>
      <c r="U110" s="33">
        <v>0</v>
      </c>
      <c r="V110" s="33">
        <v>0</v>
      </c>
      <c r="W110" s="33">
        <v>0</v>
      </c>
      <c r="X110" s="33">
        <v>0</v>
      </c>
      <c r="Y110" s="33">
        <v>0</v>
      </c>
      <c r="Z110" s="33">
        <v>0</v>
      </c>
      <c r="AA110" s="33">
        <v>0</v>
      </c>
      <c r="AB110" s="33">
        <v>0</v>
      </c>
      <c r="AC110" s="33">
        <v>0</v>
      </c>
      <c r="AD110" s="33">
        <v>0</v>
      </c>
      <c r="AE110" s="33">
        <v>0</v>
      </c>
      <c r="AF110" s="33">
        <v>0</v>
      </c>
      <c r="AG110" s="33">
        <v>0</v>
      </c>
      <c r="AH110" s="33">
        <v>0</v>
      </c>
      <c r="AI110" s="33">
        <v>0</v>
      </c>
      <c r="AJ110" s="33">
        <v>0</v>
      </c>
      <c r="AK110" s="33">
        <v>0</v>
      </c>
      <c r="AL110" s="33">
        <v>0</v>
      </c>
      <c r="AM110" s="33">
        <v>0</v>
      </c>
      <c r="AN110" s="33">
        <v>0</v>
      </c>
      <c r="AO110" s="33">
        <v>0</v>
      </c>
      <c r="AP110" s="33">
        <v>0</v>
      </c>
      <c r="AQ110" s="33">
        <v>0</v>
      </c>
      <c r="AR110" s="33">
        <v>0</v>
      </c>
      <c r="AS110" s="33">
        <v>0</v>
      </c>
      <c r="AT110" s="33">
        <v>0</v>
      </c>
      <c r="AU110" s="33">
        <v>0</v>
      </c>
      <c r="AV110" s="33">
        <v>0</v>
      </c>
      <c r="AW110" s="33">
        <v>0</v>
      </c>
      <c r="AX110" s="33">
        <v>0</v>
      </c>
      <c r="AY110" s="33">
        <v>0</v>
      </c>
      <c r="AZ110" s="33">
        <v>0</v>
      </c>
      <c r="BA110" s="33">
        <v>0</v>
      </c>
      <c r="BB110" s="33">
        <v>0</v>
      </c>
      <c r="BC110" s="33">
        <v>0</v>
      </c>
      <c r="BD110" s="33">
        <v>0</v>
      </c>
      <c r="BE110" s="33">
        <v>0</v>
      </c>
      <c r="BF110" s="33">
        <v>0</v>
      </c>
      <c r="BG110" s="33">
        <v>0</v>
      </c>
      <c r="BH110" s="33">
        <v>0</v>
      </c>
      <c r="BI110" s="33">
        <v>0</v>
      </c>
      <c r="BJ110" s="33">
        <v>0</v>
      </c>
      <c r="BK110" s="33">
        <v>0</v>
      </c>
      <c r="BL110" s="33">
        <v>0</v>
      </c>
      <c r="BM110" s="33">
        <v>0</v>
      </c>
      <c r="BN110" s="33">
        <v>0</v>
      </c>
      <c r="BO110" s="33">
        <v>0</v>
      </c>
      <c r="BP110" s="33">
        <v>0</v>
      </c>
      <c r="BQ110" s="33">
        <v>0</v>
      </c>
      <c r="BR110" s="33">
        <v>0</v>
      </c>
      <c r="BS110" s="33">
        <v>0</v>
      </c>
      <c r="BT110" s="33">
        <v>0</v>
      </c>
      <c r="BU110" s="33">
        <v>0</v>
      </c>
      <c r="BV110" s="33">
        <v>0</v>
      </c>
      <c r="BW110" s="33">
        <v>0</v>
      </c>
      <c r="BX110" s="33">
        <v>0</v>
      </c>
      <c r="BY110" s="33">
        <v>0</v>
      </c>
      <c r="BZ110" s="33">
        <v>0</v>
      </c>
      <c r="CA110" s="33">
        <v>0</v>
      </c>
      <c r="CB110" s="33">
        <v>0</v>
      </c>
      <c r="CC110" s="33">
        <v>0</v>
      </c>
      <c r="CD110" s="33">
        <v>0</v>
      </c>
      <c r="CE110" s="33">
        <v>0</v>
      </c>
      <c r="CF110" s="33">
        <v>0</v>
      </c>
      <c r="CG110" s="33">
        <v>0</v>
      </c>
      <c r="CH110" s="33">
        <v>0</v>
      </c>
      <c r="CI110" s="33">
        <v>0</v>
      </c>
      <c r="CJ110" s="33">
        <v>0</v>
      </c>
      <c r="CK110" s="33" t="s">
        <v>197</v>
      </c>
      <c r="CL110" s="33" t="s">
        <v>197</v>
      </c>
      <c r="CM110" s="33">
        <v>0</v>
      </c>
      <c r="CN110" s="33">
        <v>0</v>
      </c>
      <c r="CO110" s="33">
        <v>0</v>
      </c>
      <c r="CP110" s="33">
        <v>0</v>
      </c>
      <c r="CQ110" s="33" t="s">
        <v>197</v>
      </c>
      <c r="CR110" s="33" t="s">
        <v>197</v>
      </c>
      <c r="CS110" s="33" t="s">
        <v>197</v>
      </c>
      <c r="CT110" s="33" t="s">
        <v>197</v>
      </c>
      <c r="CU110" s="33" t="s">
        <v>197</v>
      </c>
      <c r="CV110" s="33" t="s">
        <v>197</v>
      </c>
      <c r="CW110" s="33">
        <v>0</v>
      </c>
      <c r="CX110" s="33">
        <v>0</v>
      </c>
      <c r="CY110" s="33">
        <v>0</v>
      </c>
      <c r="CZ110" s="33">
        <v>0</v>
      </c>
      <c r="DA110" s="33">
        <v>0</v>
      </c>
      <c r="DB110" s="33">
        <v>0</v>
      </c>
      <c r="DC110" s="33">
        <v>0</v>
      </c>
      <c r="DD110" s="33">
        <v>0</v>
      </c>
      <c r="DE110" s="33">
        <v>0</v>
      </c>
      <c r="DF110" s="33">
        <v>0</v>
      </c>
      <c r="DG110" s="33">
        <v>0</v>
      </c>
      <c r="DH110" s="33">
        <v>0</v>
      </c>
    </row>
    <row r="111" spans="1:112" ht="18.75" hidden="1">
      <c r="A111" s="26" t="s">
        <v>181</v>
      </c>
      <c r="B111" s="31" t="s">
        <v>255</v>
      </c>
      <c r="C111" s="40" t="s">
        <v>204</v>
      </c>
      <c r="D111" s="33"/>
      <c r="E111" s="33" t="s">
        <v>197</v>
      </c>
      <c r="F111" s="33" t="s">
        <v>197</v>
      </c>
      <c r="G111" s="33"/>
      <c r="H111" s="33"/>
      <c r="I111" s="33"/>
      <c r="J111" s="33"/>
      <c r="K111" s="33"/>
      <c r="L111" s="33"/>
      <c r="M111" s="33" t="s">
        <v>197</v>
      </c>
      <c r="N111" s="33" t="s">
        <v>197</v>
      </c>
      <c r="O111" s="33"/>
      <c r="P111" s="33"/>
      <c r="Q111" s="33"/>
      <c r="R111" s="33"/>
      <c r="S111" s="33"/>
      <c r="T111" s="33"/>
      <c r="U111" s="33" t="s">
        <v>197</v>
      </c>
      <c r="V111" s="33" t="s">
        <v>197</v>
      </c>
      <c r="W111" s="33"/>
      <c r="X111" s="33"/>
      <c r="Y111" s="33"/>
      <c r="Z111" s="33"/>
      <c r="AA111" s="33"/>
      <c r="AB111" s="33"/>
      <c r="AC111" s="33" t="s">
        <v>197</v>
      </c>
      <c r="AD111" s="33" t="s">
        <v>197</v>
      </c>
      <c r="AE111" s="33"/>
      <c r="AF111" s="33"/>
      <c r="AG111" s="33"/>
      <c r="AH111" s="33"/>
      <c r="AI111" s="33"/>
      <c r="AJ111" s="33"/>
      <c r="AK111" s="33"/>
      <c r="AL111" s="33"/>
      <c r="AM111" s="33" t="s">
        <v>197</v>
      </c>
      <c r="AN111" s="33" t="s">
        <v>197</v>
      </c>
      <c r="AO111" s="33" t="s">
        <v>197</v>
      </c>
      <c r="AP111" s="33" t="s">
        <v>197</v>
      </c>
      <c r="AQ111" s="33" t="s">
        <v>197</v>
      </c>
      <c r="AR111" s="33" t="s">
        <v>197</v>
      </c>
      <c r="AS111" s="33" t="s">
        <v>197</v>
      </c>
      <c r="AT111" s="33" t="s">
        <v>197</v>
      </c>
      <c r="AU111" s="33" t="s">
        <v>197</v>
      </c>
      <c r="AV111" s="33" t="s">
        <v>197</v>
      </c>
      <c r="AW111" s="33"/>
      <c r="AX111" s="33"/>
      <c r="AY111" s="33"/>
      <c r="AZ111" s="33"/>
      <c r="BA111" s="33"/>
      <c r="BB111" s="33"/>
      <c r="BC111" s="33"/>
      <c r="BD111" s="33"/>
      <c r="BE111" s="33" t="s">
        <v>197</v>
      </c>
      <c r="BF111" s="33" t="s">
        <v>197</v>
      </c>
      <c r="BG111" s="33"/>
      <c r="BH111" s="33"/>
      <c r="BI111" s="33"/>
      <c r="BJ111" s="33"/>
      <c r="BK111" s="33"/>
      <c r="BL111" s="33"/>
      <c r="BM111" s="33"/>
      <c r="BN111" s="33"/>
      <c r="BO111" s="33"/>
      <c r="BP111" s="33"/>
      <c r="BQ111" s="33" t="s">
        <v>197</v>
      </c>
      <c r="BR111" s="33" t="s">
        <v>197</v>
      </c>
      <c r="BS111" s="33"/>
      <c r="BT111" s="33"/>
      <c r="BU111" s="33"/>
      <c r="BV111" s="33"/>
      <c r="BW111" s="33"/>
      <c r="BX111" s="33"/>
      <c r="BY111" s="33"/>
      <c r="BZ111" s="33"/>
      <c r="CA111" s="33"/>
      <c r="CB111" s="33"/>
      <c r="CC111" s="33" t="s">
        <v>197</v>
      </c>
      <c r="CD111" s="33" t="s">
        <v>197</v>
      </c>
      <c r="CE111" s="33"/>
      <c r="CF111" s="33"/>
      <c r="CG111" s="33"/>
      <c r="CH111" s="33"/>
      <c r="CI111" s="33"/>
      <c r="CJ111" s="33"/>
      <c r="CK111" s="33" t="s">
        <v>197</v>
      </c>
      <c r="CL111" s="33" t="s">
        <v>197</v>
      </c>
      <c r="CM111" s="33" t="s">
        <v>197</v>
      </c>
      <c r="CN111" s="33" t="s">
        <v>197</v>
      </c>
      <c r="CO111" s="33" t="s">
        <v>197</v>
      </c>
      <c r="CP111" s="33" t="s">
        <v>197</v>
      </c>
      <c r="CQ111" s="33" t="s">
        <v>197</v>
      </c>
      <c r="CR111" s="33" t="s">
        <v>197</v>
      </c>
      <c r="CS111" s="33" t="s">
        <v>197</v>
      </c>
      <c r="CT111" s="33" t="s">
        <v>197</v>
      </c>
      <c r="CU111" s="33" t="s">
        <v>197</v>
      </c>
      <c r="CV111" s="33" t="s">
        <v>197</v>
      </c>
      <c r="CW111" s="33" t="s">
        <v>197</v>
      </c>
      <c r="CX111" s="33" t="s">
        <v>197</v>
      </c>
      <c r="CY111" s="33" t="s">
        <v>197</v>
      </c>
      <c r="CZ111" s="33" t="s">
        <v>197</v>
      </c>
      <c r="DA111" s="33" t="s">
        <v>197</v>
      </c>
      <c r="DB111" s="33" t="s">
        <v>197</v>
      </c>
      <c r="DC111" s="33" t="s">
        <v>197</v>
      </c>
      <c r="DD111" s="33" t="s">
        <v>197</v>
      </c>
      <c r="DE111" s="33" t="s">
        <v>197</v>
      </c>
      <c r="DF111" s="33" t="s">
        <v>197</v>
      </c>
      <c r="DG111" s="33" t="s">
        <v>197</v>
      </c>
      <c r="DH111" s="33" t="s">
        <v>197</v>
      </c>
    </row>
    <row r="112" spans="1:112" ht="18.75" hidden="1">
      <c r="A112" s="26" t="s">
        <v>181</v>
      </c>
      <c r="B112" s="31" t="s">
        <v>255</v>
      </c>
      <c r="C112" s="40" t="s">
        <v>204</v>
      </c>
      <c r="D112" s="33"/>
      <c r="E112" s="33" t="s">
        <v>197</v>
      </c>
      <c r="F112" s="33" t="s">
        <v>197</v>
      </c>
      <c r="G112" s="33"/>
      <c r="H112" s="33"/>
      <c r="I112" s="33"/>
      <c r="J112" s="33"/>
      <c r="K112" s="33"/>
      <c r="L112" s="33"/>
      <c r="M112" s="33" t="s">
        <v>197</v>
      </c>
      <c r="N112" s="33" t="s">
        <v>197</v>
      </c>
      <c r="O112" s="33"/>
      <c r="P112" s="33"/>
      <c r="Q112" s="33"/>
      <c r="R112" s="33"/>
      <c r="S112" s="33"/>
      <c r="T112" s="33"/>
      <c r="U112" s="33" t="s">
        <v>197</v>
      </c>
      <c r="V112" s="33" t="s">
        <v>197</v>
      </c>
      <c r="W112" s="33"/>
      <c r="X112" s="33"/>
      <c r="Y112" s="33"/>
      <c r="Z112" s="33"/>
      <c r="AA112" s="33"/>
      <c r="AB112" s="33"/>
      <c r="AC112" s="33" t="s">
        <v>197</v>
      </c>
      <c r="AD112" s="33" t="s">
        <v>197</v>
      </c>
      <c r="AE112" s="33"/>
      <c r="AF112" s="33"/>
      <c r="AG112" s="33"/>
      <c r="AH112" s="33"/>
      <c r="AI112" s="33"/>
      <c r="AJ112" s="33"/>
      <c r="AK112" s="33"/>
      <c r="AL112" s="33"/>
      <c r="AM112" s="33" t="s">
        <v>197</v>
      </c>
      <c r="AN112" s="33" t="s">
        <v>197</v>
      </c>
      <c r="AO112" s="33" t="s">
        <v>197</v>
      </c>
      <c r="AP112" s="33" t="s">
        <v>197</v>
      </c>
      <c r="AQ112" s="33" t="s">
        <v>197</v>
      </c>
      <c r="AR112" s="33" t="s">
        <v>197</v>
      </c>
      <c r="AS112" s="33" t="s">
        <v>197</v>
      </c>
      <c r="AT112" s="33" t="s">
        <v>197</v>
      </c>
      <c r="AU112" s="33" t="s">
        <v>197</v>
      </c>
      <c r="AV112" s="33" t="s">
        <v>197</v>
      </c>
      <c r="AW112" s="33"/>
      <c r="AX112" s="33"/>
      <c r="AY112" s="33"/>
      <c r="AZ112" s="33"/>
      <c r="BA112" s="33"/>
      <c r="BB112" s="33"/>
      <c r="BC112" s="33"/>
      <c r="BD112" s="33"/>
      <c r="BE112" s="33" t="s">
        <v>197</v>
      </c>
      <c r="BF112" s="33" t="s">
        <v>197</v>
      </c>
      <c r="BG112" s="33"/>
      <c r="BH112" s="33"/>
      <c r="BI112" s="33"/>
      <c r="BJ112" s="33"/>
      <c r="BK112" s="33"/>
      <c r="BL112" s="33"/>
      <c r="BM112" s="33"/>
      <c r="BN112" s="33"/>
      <c r="BO112" s="33"/>
      <c r="BP112" s="33"/>
      <c r="BQ112" s="33" t="s">
        <v>197</v>
      </c>
      <c r="BR112" s="33" t="s">
        <v>197</v>
      </c>
      <c r="BS112" s="33"/>
      <c r="BT112" s="33"/>
      <c r="BU112" s="33"/>
      <c r="BV112" s="33"/>
      <c r="BW112" s="33"/>
      <c r="BX112" s="33"/>
      <c r="BY112" s="33"/>
      <c r="BZ112" s="33"/>
      <c r="CA112" s="33"/>
      <c r="CB112" s="33"/>
      <c r="CC112" s="33" t="s">
        <v>197</v>
      </c>
      <c r="CD112" s="33" t="s">
        <v>197</v>
      </c>
      <c r="CE112" s="33"/>
      <c r="CF112" s="33"/>
      <c r="CG112" s="33"/>
      <c r="CH112" s="33"/>
      <c r="CI112" s="33"/>
      <c r="CJ112" s="33"/>
      <c r="CK112" s="33" t="s">
        <v>197</v>
      </c>
      <c r="CL112" s="33" t="s">
        <v>197</v>
      </c>
      <c r="CM112" s="33" t="s">
        <v>197</v>
      </c>
      <c r="CN112" s="33" t="s">
        <v>197</v>
      </c>
      <c r="CO112" s="33" t="s">
        <v>197</v>
      </c>
      <c r="CP112" s="33" t="s">
        <v>197</v>
      </c>
      <c r="CQ112" s="33" t="s">
        <v>197</v>
      </c>
      <c r="CR112" s="33" t="s">
        <v>197</v>
      </c>
      <c r="CS112" s="33" t="s">
        <v>197</v>
      </c>
      <c r="CT112" s="33" t="s">
        <v>197</v>
      </c>
      <c r="CU112" s="33" t="s">
        <v>197</v>
      </c>
      <c r="CV112" s="33" t="s">
        <v>197</v>
      </c>
      <c r="CW112" s="33" t="s">
        <v>197</v>
      </c>
      <c r="CX112" s="33" t="s">
        <v>197</v>
      </c>
      <c r="CY112" s="33" t="s">
        <v>197</v>
      </c>
      <c r="CZ112" s="33" t="s">
        <v>197</v>
      </c>
      <c r="DA112" s="33" t="s">
        <v>197</v>
      </c>
      <c r="DB112" s="33" t="s">
        <v>197</v>
      </c>
      <c r="DC112" s="33" t="s">
        <v>197</v>
      </c>
      <c r="DD112" s="33" t="s">
        <v>197</v>
      </c>
      <c r="DE112" s="33" t="s">
        <v>197</v>
      </c>
      <c r="DF112" s="33" t="s">
        <v>197</v>
      </c>
      <c r="DG112" s="33" t="s">
        <v>197</v>
      </c>
      <c r="DH112" s="33" t="s">
        <v>197</v>
      </c>
    </row>
    <row r="113" spans="1:112" ht="18.75" hidden="1">
      <c r="A113" s="26" t="s">
        <v>181</v>
      </c>
      <c r="B113" s="31" t="s">
        <v>205</v>
      </c>
      <c r="C113" s="32" t="s">
        <v>205</v>
      </c>
      <c r="D113" s="33"/>
      <c r="E113" s="33" t="s">
        <v>197</v>
      </c>
      <c r="F113" s="33" t="s">
        <v>197</v>
      </c>
      <c r="G113" s="33"/>
      <c r="H113" s="33"/>
      <c r="I113" s="33"/>
      <c r="J113" s="33"/>
      <c r="K113" s="33"/>
      <c r="L113" s="33"/>
      <c r="M113" s="33" t="s">
        <v>197</v>
      </c>
      <c r="N113" s="33" t="s">
        <v>197</v>
      </c>
      <c r="O113" s="33"/>
      <c r="P113" s="33"/>
      <c r="Q113" s="33"/>
      <c r="R113" s="33"/>
      <c r="S113" s="33"/>
      <c r="T113" s="33"/>
      <c r="U113" s="33" t="s">
        <v>197</v>
      </c>
      <c r="V113" s="33" t="s">
        <v>197</v>
      </c>
      <c r="W113" s="33"/>
      <c r="X113" s="33"/>
      <c r="Y113" s="33"/>
      <c r="Z113" s="33"/>
      <c r="AA113" s="33"/>
      <c r="AB113" s="33"/>
      <c r="AC113" s="33" t="s">
        <v>197</v>
      </c>
      <c r="AD113" s="33" t="s">
        <v>197</v>
      </c>
      <c r="AE113" s="33"/>
      <c r="AF113" s="33"/>
      <c r="AG113" s="33"/>
      <c r="AH113" s="33"/>
      <c r="AI113" s="33"/>
      <c r="AJ113" s="33"/>
      <c r="AK113" s="33"/>
      <c r="AL113" s="33"/>
      <c r="AM113" s="33" t="s">
        <v>197</v>
      </c>
      <c r="AN113" s="33" t="s">
        <v>197</v>
      </c>
      <c r="AO113" s="33" t="s">
        <v>197</v>
      </c>
      <c r="AP113" s="33" t="s">
        <v>197</v>
      </c>
      <c r="AQ113" s="33" t="s">
        <v>197</v>
      </c>
      <c r="AR113" s="33" t="s">
        <v>197</v>
      </c>
      <c r="AS113" s="33" t="s">
        <v>197</v>
      </c>
      <c r="AT113" s="33" t="s">
        <v>197</v>
      </c>
      <c r="AU113" s="33" t="s">
        <v>197</v>
      </c>
      <c r="AV113" s="33" t="s">
        <v>197</v>
      </c>
      <c r="AW113" s="33"/>
      <c r="AX113" s="33"/>
      <c r="AY113" s="33"/>
      <c r="AZ113" s="33"/>
      <c r="BA113" s="33"/>
      <c r="BB113" s="33"/>
      <c r="BC113" s="33"/>
      <c r="BD113" s="33"/>
      <c r="BE113" s="33" t="s">
        <v>197</v>
      </c>
      <c r="BF113" s="33" t="s">
        <v>197</v>
      </c>
      <c r="BG113" s="33"/>
      <c r="BH113" s="33"/>
      <c r="BI113" s="33"/>
      <c r="BJ113" s="33"/>
      <c r="BK113" s="33"/>
      <c r="BL113" s="33"/>
      <c r="BM113" s="33"/>
      <c r="BN113" s="33"/>
      <c r="BO113" s="33"/>
      <c r="BP113" s="33"/>
      <c r="BQ113" s="33" t="s">
        <v>197</v>
      </c>
      <c r="BR113" s="33" t="s">
        <v>197</v>
      </c>
      <c r="BS113" s="33"/>
      <c r="BT113" s="33"/>
      <c r="BU113" s="33"/>
      <c r="BV113" s="33"/>
      <c r="BW113" s="33"/>
      <c r="BX113" s="33"/>
      <c r="BY113" s="33"/>
      <c r="BZ113" s="33"/>
      <c r="CA113" s="33"/>
      <c r="CB113" s="33"/>
      <c r="CC113" s="33" t="s">
        <v>197</v>
      </c>
      <c r="CD113" s="33" t="s">
        <v>197</v>
      </c>
      <c r="CE113" s="33"/>
      <c r="CF113" s="33"/>
      <c r="CG113" s="33"/>
      <c r="CH113" s="33"/>
      <c r="CI113" s="33"/>
      <c r="CJ113" s="33"/>
      <c r="CK113" s="33" t="s">
        <v>197</v>
      </c>
      <c r="CL113" s="33" t="s">
        <v>197</v>
      </c>
      <c r="CM113" s="33" t="s">
        <v>197</v>
      </c>
      <c r="CN113" s="33" t="s">
        <v>197</v>
      </c>
      <c r="CO113" s="33" t="s">
        <v>197</v>
      </c>
      <c r="CP113" s="33" t="s">
        <v>197</v>
      </c>
      <c r="CQ113" s="33" t="s">
        <v>197</v>
      </c>
      <c r="CR113" s="33" t="s">
        <v>197</v>
      </c>
      <c r="CS113" s="33" t="s">
        <v>197</v>
      </c>
      <c r="CT113" s="33" t="s">
        <v>197</v>
      </c>
      <c r="CU113" s="33" t="s">
        <v>197</v>
      </c>
      <c r="CV113" s="33" t="s">
        <v>197</v>
      </c>
      <c r="CW113" s="33" t="s">
        <v>197</v>
      </c>
      <c r="CX113" s="33" t="s">
        <v>197</v>
      </c>
      <c r="CY113" s="33" t="s">
        <v>197</v>
      </c>
      <c r="CZ113" s="33" t="s">
        <v>197</v>
      </c>
      <c r="DA113" s="33" t="s">
        <v>197</v>
      </c>
      <c r="DB113" s="33" t="s">
        <v>197</v>
      </c>
      <c r="DC113" s="33" t="s">
        <v>197</v>
      </c>
      <c r="DD113" s="33" t="s">
        <v>197</v>
      </c>
      <c r="DE113" s="33" t="s">
        <v>197</v>
      </c>
      <c r="DF113" s="33" t="s">
        <v>197</v>
      </c>
      <c r="DG113" s="33" t="s">
        <v>197</v>
      </c>
      <c r="DH113" s="33" t="s">
        <v>197</v>
      </c>
    </row>
    <row r="114" spans="1:112" ht="56.25">
      <c r="A114" s="19"/>
      <c r="B114" s="31" t="s">
        <v>257</v>
      </c>
      <c r="C114" s="32" t="s">
        <v>258</v>
      </c>
      <c r="D114" s="33" t="s">
        <v>178</v>
      </c>
      <c r="E114" s="33">
        <v>0</v>
      </c>
      <c r="F114" s="33">
        <v>0</v>
      </c>
      <c r="G114" s="33">
        <v>0</v>
      </c>
      <c r="H114" s="33">
        <v>0</v>
      </c>
      <c r="I114" s="33">
        <v>0</v>
      </c>
      <c r="J114" s="33">
        <v>0</v>
      </c>
      <c r="K114" s="33">
        <v>0</v>
      </c>
      <c r="L114" s="33">
        <v>0</v>
      </c>
      <c r="M114" s="33">
        <v>0</v>
      </c>
      <c r="N114" s="33">
        <v>0</v>
      </c>
      <c r="O114" s="33">
        <v>0</v>
      </c>
      <c r="P114" s="33">
        <v>0</v>
      </c>
      <c r="Q114" s="33">
        <v>0</v>
      </c>
      <c r="R114" s="33">
        <v>0</v>
      </c>
      <c r="S114" s="33">
        <v>0</v>
      </c>
      <c r="T114" s="33">
        <v>0</v>
      </c>
      <c r="U114" s="33">
        <v>0</v>
      </c>
      <c r="V114" s="33">
        <v>0</v>
      </c>
      <c r="W114" s="33">
        <v>0</v>
      </c>
      <c r="X114" s="33">
        <v>0</v>
      </c>
      <c r="Y114" s="33">
        <v>0</v>
      </c>
      <c r="Z114" s="33">
        <v>0</v>
      </c>
      <c r="AA114" s="33">
        <v>0</v>
      </c>
      <c r="AB114" s="33">
        <v>0</v>
      </c>
      <c r="AC114" s="33">
        <v>0</v>
      </c>
      <c r="AD114" s="33">
        <v>0</v>
      </c>
      <c r="AE114" s="33">
        <v>0</v>
      </c>
      <c r="AF114" s="33">
        <v>0</v>
      </c>
      <c r="AG114" s="33">
        <v>0</v>
      </c>
      <c r="AH114" s="33">
        <v>0</v>
      </c>
      <c r="AI114" s="33">
        <v>0</v>
      </c>
      <c r="AJ114" s="33">
        <v>0</v>
      </c>
      <c r="AK114" s="33">
        <v>0</v>
      </c>
      <c r="AL114" s="33">
        <v>0</v>
      </c>
      <c r="AM114" s="33">
        <v>0</v>
      </c>
      <c r="AN114" s="33">
        <v>0</v>
      </c>
      <c r="AO114" s="33">
        <v>0</v>
      </c>
      <c r="AP114" s="33">
        <v>0</v>
      </c>
      <c r="AQ114" s="33">
        <v>0</v>
      </c>
      <c r="AR114" s="33">
        <v>0</v>
      </c>
      <c r="AS114" s="33">
        <v>0</v>
      </c>
      <c r="AT114" s="33">
        <v>0</v>
      </c>
      <c r="AU114" s="33">
        <v>0</v>
      </c>
      <c r="AV114" s="33">
        <v>0</v>
      </c>
      <c r="AW114" s="33">
        <v>0</v>
      </c>
      <c r="AX114" s="33">
        <v>0</v>
      </c>
      <c r="AY114" s="33">
        <v>0</v>
      </c>
      <c r="AZ114" s="33">
        <v>0</v>
      </c>
      <c r="BA114" s="33">
        <v>0</v>
      </c>
      <c r="BB114" s="33">
        <v>0</v>
      </c>
      <c r="BC114" s="33">
        <v>0</v>
      </c>
      <c r="BD114" s="33">
        <v>0</v>
      </c>
      <c r="BE114" s="33">
        <v>0</v>
      </c>
      <c r="BF114" s="33">
        <v>0</v>
      </c>
      <c r="BG114" s="33">
        <v>0</v>
      </c>
      <c r="BH114" s="33">
        <v>0</v>
      </c>
      <c r="BI114" s="33">
        <v>0</v>
      </c>
      <c r="BJ114" s="33">
        <v>0</v>
      </c>
      <c r="BK114" s="33">
        <v>0</v>
      </c>
      <c r="BL114" s="33">
        <v>0</v>
      </c>
      <c r="BM114" s="33">
        <v>0</v>
      </c>
      <c r="BN114" s="33">
        <v>0</v>
      </c>
      <c r="BO114" s="33">
        <v>0</v>
      </c>
      <c r="BP114" s="33">
        <v>0</v>
      </c>
      <c r="BQ114" s="33">
        <v>0</v>
      </c>
      <c r="BR114" s="33">
        <v>0</v>
      </c>
      <c r="BS114" s="33">
        <v>0</v>
      </c>
      <c r="BT114" s="33">
        <v>0</v>
      </c>
      <c r="BU114" s="33">
        <v>0</v>
      </c>
      <c r="BV114" s="33">
        <v>0</v>
      </c>
      <c r="BW114" s="33">
        <v>0</v>
      </c>
      <c r="BX114" s="33">
        <v>0</v>
      </c>
      <c r="BY114" s="33">
        <v>0</v>
      </c>
      <c r="BZ114" s="33">
        <v>0</v>
      </c>
      <c r="CA114" s="33">
        <v>0</v>
      </c>
      <c r="CB114" s="33">
        <v>0</v>
      </c>
      <c r="CC114" s="33">
        <v>0</v>
      </c>
      <c r="CD114" s="33">
        <v>0</v>
      </c>
      <c r="CE114" s="33">
        <v>0</v>
      </c>
      <c r="CF114" s="33">
        <v>0</v>
      </c>
      <c r="CG114" s="33">
        <v>0</v>
      </c>
      <c r="CH114" s="33">
        <v>0</v>
      </c>
      <c r="CI114" s="33">
        <v>0</v>
      </c>
      <c r="CJ114" s="33">
        <v>0</v>
      </c>
      <c r="CK114" s="33" t="s">
        <v>197</v>
      </c>
      <c r="CL114" s="33" t="s">
        <v>197</v>
      </c>
      <c r="CM114" s="33">
        <v>0</v>
      </c>
      <c r="CN114" s="33">
        <v>0</v>
      </c>
      <c r="CO114" s="33">
        <v>0</v>
      </c>
      <c r="CP114" s="33">
        <v>0</v>
      </c>
      <c r="CQ114" s="33" t="s">
        <v>197</v>
      </c>
      <c r="CR114" s="33" t="s">
        <v>197</v>
      </c>
      <c r="CS114" s="33" t="s">
        <v>197</v>
      </c>
      <c r="CT114" s="33" t="s">
        <v>197</v>
      </c>
      <c r="CU114" s="33" t="s">
        <v>197</v>
      </c>
      <c r="CV114" s="33" t="s">
        <v>197</v>
      </c>
      <c r="CW114" s="33">
        <v>0</v>
      </c>
      <c r="CX114" s="33">
        <v>0</v>
      </c>
      <c r="CY114" s="33">
        <v>0</v>
      </c>
      <c r="CZ114" s="33">
        <v>0</v>
      </c>
      <c r="DA114" s="33">
        <v>0</v>
      </c>
      <c r="DB114" s="33">
        <v>0</v>
      </c>
      <c r="DC114" s="33">
        <v>0</v>
      </c>
      <c r="DD114" s="33">
        <v>0</v>
      </c>
      <c r="DE114" s="33">
        <v>0</v>
      </c>
      <c r="DF114" s="33">
        <v>0</v>
      </c>
      <c r="DG114" s="33">
        <v>0</v>
      </c>
      <c r="DH114" s="33">
        <v>0</v>
      </c>
    </row>
    <row r="115" spans="1:112" ht="18.75" hidden="1">
      <c r="A115" s="26" t="s">
        <v>181</v>
      </c>
      <c r="B115" s="31" t="s">
        <v>257</v>
      </c>
      <c r="C115" s="40" t="s">
        <v>204</v>
      </c>
      <c r="D115" s="33"/>
      <c r="E115" s="33" t="s">
        <v>197</v>
      </c>
      <c r="F115" s="33" t="s">
        <v>197</v>
      </c>
      <c r="G115" s="33"/>
      <c r="H115" s="33"/>
      <c r="I115" s="33"/>
      <c r="J115" s="33"/>
      <c r="K115" s="33"/>
      <c r="L115" s="33"/>
      <c r="M115" s="33" t="s">
        <v>197</v>
      </c>
      <c r="N115" s="33" t="s">
        <v>197</v>
      </c>
      <c r="O115" s="33"/>
      <c r="P115" s="33"/>
      <c r="Q115" s="33"/>
      <c r="R115" s="33"/>
      <c r="S115" s="33"/>
      <c r="T115" s="33"/>
      <c r="U115" s="33" t="s">
        <v>197</v>
      </c>
      <c r="V115" s="33" t="s">
        <v>197</v>
      </c>
      <c r="W115" s="33"/>
      <c r="X115" s="33"/>
      <c r="Y115" s="33"/>
      <c r="Z115" s="33"/>
      <c r="AA115" s="33"/>
      <c r="AB115" s="33"/>
      <c r="AC115" s="33" t="s">
        <v>197</v>
      </c>
      <c r="AD115" s="33" t="s">
        <v>197</v>
      </c>
      <c r="AE115" s="33"/>
      <c r="AF115" s="33"/>
      <c r="AG115" s="33"/>
      <c r="AH115" s="33"/>
      <c r="AI115" s="33"/>
      <c r="AJ115" s="33"/>
      <c r="AK115" s="33"/>
      <c r="AL115" s="33"/>
      <c r="AM115" s="33" t="s">
        <v>197</v>
      </c>
      <c r="AN115" s="33" t="s">
        <v>197</v>
      </c>
      <c r="AO115" s="33" t="s">
        <v>197</v>
      </c>
      <c r="AP115" s="33" t="s">
        <v>197</v>
      </c>
      <c r="AQ115" s="33" t="s">
        <v>197</v>
      </c>
      <c r="AR115" s="33" t="s">
        <v>197</v>
      </c>
      <c r="AS115" s="33" t="s">
        <v>197</v>
      </c>
      <c r="AT115" s="33" t="s">
        <v>197</v>
      </c>
      <c r="AU115" s="33" t="s">
        <v>197</v>
      </c>
      <c r="AV115" s="33" t="s">
        <v>197</v>
      </c>
      <c r="AW115" s="33"/>
      <c r="AX115" s="33"/>
      <c r="AY115" s="33"/>
      <c r="AZ115" s="33"/>
      <c r="BA115" s="33"/>
      <c r="BB115" s="33"/>
      <c r="BC115" s="33"/>
      <c r="BD115" s="33"/>
      <c r="BE115" s="33" t="s">
        <v>197</v>
      </c>
      <c r="BF115" s="33" t="s">
        <v>197</v>
      </c>
      <c r="BG115" s="33"/>
      <c r="BH115" s="33"/>
      <c r="BI115" s="33"/>
      <c r="BJ115" s="33"/>
      <c r="BK115" s="33"/>
      <c r="BL115" s="33"/>
      <c r="BM115" s="33"/>
      <c r="BN115" s="33"/>
      <c r="BO115" s="33"/>
      <c r="BP115" s="33"/>
      <c r="BQ115" s="33" t="s">
        <v>197</v>
      </c>
      <c r="BR115" s="33" t="s">
        <v>197</v>
      </c>
      <c r="BS115" s="33"/>
      <c r="BT115" s="33"/>
      <c r="BU115" s="33"/>
      <c r="BV115" s="33"/>
      <c r="BW115" s="33"/>
      <c r="BX115" s="33"/>
      <c r="BY115" s="33"/>
      <c r="BZ115" s="33"/>
      <c r="CA115" s="33"/>
      <c r="CB115" s="33"/>
      <c r="CC115" s="33" t="s">
        <v>197</v>
      </c>
      <c r="CD115" s="33" t="s">
        <v>197</v>
      </c>
      <c r="CE115" s="33"/>
      <c r="CF115" s="33"/>
      <c r="CG115" s="33"/>
      <c r="CH115" s="33"/>
      <c r="CI115" s="33"/>
      <c r="CJ115" s="33"/>
      <c r="CK115" s="33" t="s">
        <v>197</v>
      </c>
      <c r="CL115" s="33" t="s">
        <v>197</v>
      </c>
      <c r="CM115" s="33" t="s">
        <v>197</v>
      </c>
      <c r="CN115" s="33" t="s">
        <v>197</v>
      </c>
      <c r="CO115" s="33" t="s">
        <v>197</v>
      </c>
      <c r="CP115" s="33" t="s">
        <v>197</v>
      </c>
      <c r="CQ115" s="33" t="s">
        <v>197</v>
      </c>
      <c r="CR115" s="33" t="s">
        <v>197</v>
      </c>
      <c r="CS115" s="33" t="s">
        <v>197</v>
      </c>
      <c r="CT115" s="33" t="s">
        <v>197</v>
      </c>
      <c r="CU115" s="33" t="s">
        <v>197</v>
      </c>
      <c r="CV115" s="33" t="s">
        <v>197</v>
      </c>
      <c r="CW115" s="33" t="s">
        <v>197</v>
      </c>
      <c r="CX115" s="33" t="s">
        <v>197</v>
      </c>
      <c r="CY115" s="33" t="s">
        <v>197</v>
      </c>
      <c r="CZ115" s="33" t="s">
        <v>197</v>
      </c>
      <c r="DA115" s="33" t="s">
        <v>197</v>
      </c>
      <c r="DB115" s="33" t="s">
        <v>197</v>
      </c>
      <c r="DC115" s="33" t="s">
        <v>197</v>
      </c>
      <c r="DD115" s="33" t="s">
        <v>197</v>
      </c>
      <c r="DE115" s="33" t="s">
        <v>197</v>
      </c>
      <c r="DF115" s="33" t="s">
        <v>197</v>
      </c>
      <c r="DG115" s="33" t="s">
        <v>197</v>
      </c>
      <c r="DH115" s="33" t="s">
        <v>197</v>
      </c>
    </row>
    <row r="116" spans="1:112" ht="18.75" hidden="1">
      <c r="A116" s="26" t="s">
        <v>181</v>
      </c>
      <c r="B116" s="31" t="s">
        <v>257</v>
      </c>
      <c r="C116" s="40" t="s">
        <v>204</v>
      </c>
      <c r="D116" s="33"/>
      <c r="E116" s="33" t="s">
        <v>197</v>
      </c>
      <c r="F116" s="33" t="s">
        <v>197</v>
      </c>
      <c r="G116" s="33"/>
      <c r="H116" s="33"/>
      <c r="I116" s="33"/>
      <c r="J116" s="33"/>
      <c r="K116" s="33"/>
      <c r="L116" s="33"/>
      <c r="M116" s="33" t="s">
        <v>197</v>
      </c>
      <c r="N116" s="33" t="s">
        <v>197</v>
      </c>
      <c r="O116" s="33"/>
      <c r="P116" s="33"/>
      <c r="Q116" s="33"/>
      <c r="R116" s="33"/>
      <c r="S116" s="33"/>
      <c r="T116" s="33"/>
      <c r="U116" s="33" t="s">
        <v>197</v>
      </c>
      <c r="V116" s="33" t="s">
        <v>197</v>
      </c>
      <c r="W116" s="33"/>
      <c r="X116" s="33"/>
      <c r="Y116" s="33"/>
      <c r="Z116" s="33"/>
      <c r="AA116" s="33"/>
      <c r="AB116" s="33"/>
      <c r="AC116" s="33" t="s">
        <v>197</v>
      </c>
      <c r="AD116" s="33" t="s">
        <v>197</v>
      </c>
      <c r="AE116" s="33"/>
      <c r="AF116" s="33"/>
      <c r="AG116" s="33"/>
      <c r="AH116" s="33"/>
      <c r="AI116" s="33"/>
      <c r="AJ116" s="33"/>
      <c r="AK116" s="33"/>
      <c r="AL116" s="33"/>
      <c r="AM116" s="33" t="s">
        <v>197</v>
      </c>
      <c r="AN116" s="33" t="s">
        <v>197</v>
      </c>
      <c r="AO116" s="33" t="s">
        <v>197</v>
      </c>
      <c r="AP116" s="33" t="s">
        <v>197</v>
      </c>
      <c r="AQ116" s="33" t="s">
        <v>197</v>
      </c>
      <c r="AR116" s="33" t="s">
        <v>197</v>
      </c>
      <c r="AS116" s="33" t="s">
        <v>197</v>
      </c>
      <c r="AT116" s="33" t="s">
        <v>197</v>
      </c>
      <c r="AU116" s="33" t="s">
        <v>197</v>
      </c>
      <c r="AV116" s="33" t="s">
        <v>197</v>
      </c>
      <c r="AW116" s="33"/>
      <c r="AX116" s="33"/>
      <c r="AY116" s="33"/>
      <c r="AZ116" s="33"/>
      <c r="BA116" s="33"/>
      <c r="BB116" s="33"/>
      <c r="BC116" s="33"/>
      <c r="BD116" s="33"/>
      <c r="BE116" s="33" t="s">
        <v>197</v>
      </c>
      <c r="BF116" s="33" t="s">
        <v>197</v>
      </c>
      <c r="BG116" s="33"/>
      <c r="BH116" s="33"/>
      <c r="BI116" s="33"/>
      <c r="BJ116" s="33"/>
      <c r="BK116" s="33"/>
      <c r="BL116" s="33"/>
      <c r="BM116" s="33"/>
      <c r="BN116" s="33"/>
      <c r="BO116" s="33"/>
      <c r="BP116" s="33"/>
      <c r="BQ116" s="33" t="s">
        <v>197</v>
      </c>
      <c r="BR116" s="33" t="s">
        <v>197</v>
      </c>
      <c r="BS116" s="33"/>
      <c r="BT116" s="33"/>
      <c r="BU116" s="33"/>
      <c r="BV116" s="33"/>
      <c r="BW116" s="33"/>
      <c r="BX116" s="33"/>
      <c r="BY116" s="33"/>
      <c r="BZ116" s="33"/>
      <c r="CA116" s="33"/>
      <c r="CB116" s="33"/>
      <c r="CC116" s="33" t="s">
        <v>197</v>
      </c>
      <c r="CD116" s="33" t="s">
        <v>197</v>
      </c>
      <c r="CE116" s="33"/>
      <c r="CF116" s="33"/>
      <c r="CG116" s="33"/>
      <c r="CH116" s="33"/>
      <c r="CI116" s="33"/>
      <c r="CJ116" s="33"/>
      <c r="CK116" s="33" t="s">
        <v>197</v>
      </c>
      <c r="CL116" s="33" t="s">
        <v>197</v>
      </c>
      <c r="CM116" s="33" t="s">
        <v>197</v>
      </c>
      <c r="CN116" s="33" t="s">
        <v>197</v>
      </c>
      <c r="CO116" s="33" t="s">
        <v>197</v>
      </c>
      <c r="CP116" s="33" t="s">
        <v>197</v>
      </c>
      <c r="CQ116" s="33" t="s">
        <v>197</v>
      </c>
      <c r="CR116" s="33" t="s">
        <v>197</v>
      </c>
      <c r="CS116" s="33" t="s">
        <v>197</v>
      </c>
      <c r="CT116" s="33" t="s">
        <v>197</v>
      </c>
      <c r="CU116" s="33" t="s">
        <v>197</v>
      </c>
      <c r="CV116" s="33" t="s">
        <v>197</v>
      </c>
      <c r="CW116" s="33" t="s">
        <v>197</v>
      </c>
      <c r="CX116" s="33" t="s">
        <v>197</v>
      </c>
      <c r="CY116" s="33" t="s">
        <v>197</v>
      </c>
      <c r="CZ116" s="33" t="s">
        <v>197</v>
      </c>
      <c r="DA116" s="33" t="s">
        <v>197</v>
      </c>
      <c r="DB116" s="33" t="s">
        <v>197</v>
      </c>
      <c r="DC116" s="33" t="s">
        <v>197</v>
      </c>
      <c r="DD116" s="33" t="s">
        <v>197</v>
      </c>
      <c r="DE116" s="33" t="s">
        <v>197</v>
      </c>
      <c r="DF116" s="33" t="s">
        <v>197</v>
      </c>
      <c r="DG116" s="33" t="s">
        <v>197</v>
      </c>
      <c r="DH116" s="33" t="s">
        <v>197</v>
      </c>
    </row>
    <row r="117" spans="1:112" ht="18.75" hidden="1">
      <c r="A117" s="26" t="s">
        <v>181</v>
      </c>
      <c r="B117" s="31" t="s">
        <v>205</v>
      </c>
      <c r="C117" s="32" t="s">
        <v>205</v>
      </c>
      <c r="D117" s="33"/>
      <c r="E117" s="33" t="s">
        <v>197</v>
      </c>
      <c r="F117" s="33" t="s">
        <v>197</v>
      </c>
      <c r="G117" s="33"/>
      <c r="H117" s="33"/>
      <c r="I117" s="33"/>
      <c r="J117" s="33"/>
      <c r="K117" s="33"/>
      <c r="L117" s="33"/>
      <c r="M117" s="33" t="s">
        <v>197</v>
      </c>
      <c r="N117" s="33" t="s">
        <v>197</v>
      </c>
      <c r="O117" s="33"/>
      <c r="P117" s="33"/>
      <c r="Q117" s="33"/>
      <c r="R117" s="33"/>
      <c r="S117" s="33"/>
      <c r="T117" s="33"/>
      <c r="U117" s="33" t="s">
        <v>197</v>
      </c>
      <c r="V117" s="33" t="s">
        <v>197</v>
      </c>
      <c r="W117" s="33"/>
      <c r="X117" s="33"/>
      <c r="Y117" s="33"/>
      <c r="Z117" s="33"/>
      <c r="AA117" s="33"/>
      <c r="AB117" s="33"/>
      <c r="AC117" s="33" t="s">
        <v>197</v>
      </c>
      <c r="AD117" s="33" t="s">
        <v>197</v>
      </c>
      <c r="AE117" s="33"/>
      <c r="AF117" s="33"/>
      <c r="AG117" s="33"/>
      <c r="AH117" s="33"/>
      <c r="AI117" s="33"/>
      <c r="AJ117" s="33"/>
      <c r="AK117" s="33"/>
      <c r="AL117" s="33"/>
      <c r="AM117" s="33" t="s">
        <v>197</v>
      </c>
      <c r="AN117" s="33" t="s">
        <v>197</v>
      </c>
      <c r="AO117" s="33" t="s">
        <v>197</v>
      </c>
      <c r="AP117" s="33" t="s">
        <v>197</v>
      </c>
      <c r="AQ117" s="33" t="s">
        <v>197</v>
      </c>
      <c r="AR117" s="33" t="s">
        <v>197</v>
      </c>
      <c r="AS117" s="33" t="s">
        <v>197</v>
      </c>
      <c r="AT117" s="33" t="s">
        <v>197</v>
      </c>
      <c r="AU117" s="33" t="s">
        <v>197</v>
      </c>
      <c r="AV117" s="33" t="s">
        <v>197</v>
      </c>
      <c r="AW117" s="33"/>
      <c r="AX117" s="33"/>
      <c r="AY117" s="33"/>
      <c r="AZ117" s="33"/>
      <c r="BA117" s="33"/>
      <c r="BB117" s="33"/>
      <c r="BC117" s="33"/>
      <c r="BD117" s="33"/>
      <c r="BE117" s="33" t="s">
        <v>197</v>
      </c>
      <c r="BF117" s="33" t="s">
        <v>197</v>
      </c>
      <c r="BG117" s="33"/>
      <c r="BH117" s="33"/>
      <c r="BI117" s="33"/>
      <c r="BJ117" s="33"/>
      <c r="BK117" s="33"/>
      <c r="BL117" s="33"/>
      <c r="BM117" s="33"/>
      <c r="BN117" s="33"/>
      <c r="BO117" s="33"/>
      <c r="BP117" s="33"/>
      <c r="BQ117" s="33" t="s">
        <v>197</v>
      </c>
      <c r="BR117" s="33" t="s">
        <v>197</v>
      </c>
      <c r="BS117" s="33"/>
      <c r="BT117" s="33"/>
      <c r="BU117" s="33"/>
      <c r="BV117" s="33"/>
      <c r="BW117" s="33"/>
      <c r="BX117" s="33"/>
      <c r="BY117" s="33"/>
      <c r="BZ117" s="33"/>
      <c r="CA117" s="33"/>
      <c r="CB117" s="33"/>
      <c r="CC117" s="33" t="s">
        <v>197</v>
      </c>
      <c r="CD117" s="33" t="s">
        <v>197</v>
      </c>
      <c r="CE117" s="33"/>
      <c r="CF117" s="33"/>
      <c r="CG117" s="33"/>
      <c r="CH117" s="33"/>
      <c r="CI117" s="33"/>
      <c r="CJ117" s="33"/>
      <c r="CK117" s="33" t="s">
        <v>197</v>
      </c>
      <c r="CL117" s="33" t="s">
        <v>197</v>
      </c>
      <c r="CM117" s="33" t="s">
        <v>197</v>
      </c>
      <c r="CN117" s="33" t="s">
        <v>197</v>
      </c>
      <c r="CO117" s="33" t="s">
        <v>197</v>
      </c>
      <c r="CP117" s="33" t="s">
        <v>197</v>
      </c>
      <c r="CQ117" s="33" t="s">
        <v>197</v>
      </c>
      <c r="CR117" s="33" t="s">
        <v>197</v>
      </c>
      <c r="CS117" s="33" t="s">
        <v>197</v>
      </c>
      <c r="CT117" s="33" t="s">
        <v>197</v>
      </c>
      <c r="CU117" s="33" t="s">
        <v>197</v>
      </c>
      <c r="CV117" s="33" t="s">
        <v>197</v>
      </c>
      <c r="CW117" s="33" t="s">
        <v>197</v>
      </c>
      <c r="CX117" s="33" t="s">
        <v>197</v>
      </c>
      <c r="CY117" s="33" t="s">
        <v>197</v>
      </c>
      <c r="CZ117" s="33" t="s">
        <v>197</v>
      </c>
      <c r="DA117" s="33" t="s">
        <v>197</v>
      </c>
      <c r="DB117" s="33" t="s">
        <v>197</v>
      </c>
      <c r="DC117" s="33" t="s">
        <v>197</v>
      </c>
      <c r="DD117" s="33" t="s">
        <v>197</v>
      </c>
      <c r="DE117" s="33" t="s">
        <v>197</v>
      </c>
      <c r="DF117" s="33" t="s">
        <v>197</v>
      </c>
      <c r="DG117" s="33" t="s">
        <v>197</v>
      </c>
      <c r="DH117" s="33" t="s">
        <v>197</v>
      </c>
    </row>
    <row r="118" spans="1:112" ht="75">
      <c r="A118" s="19"/>
      <c r="B118" s="31" t="s">
        <v>259</v>
      </c>
      <c r="C118" s="32" t="s">
        <v>260</v>
      </c>
      <c r="D118" s="33" t="s">
        <v>178</v>
      </c>
      <c r="E118" s="33">
        <v>0</v>
      </c>
      <c r="F118" s="33">
        <v>0</v>
      </c>
      <c r="G118" s="33">
        <v>0</v>
      </c>
      <c r="H118" s="33">
        <v>0</v>
      </c>
      <c r="I118" s="33">
        <v>0</v>
      </c>
      <c r="J118" s="33">
        <v>0</v>
      </c>
      <c r="K118" s="33">
        <v>0</v>
      </c>
      <c r="L118" s="33">
        <v>0</v>
      </c>
      <c r="M118" s="33">
        <v>0</v>
      </c>
      <c r="N118" s="33">
        <v>0</v>
      </c>
      <c r="O118" s="33">
        <v>0</v>
      </c>
      <c r="P118" s="33">
        <v>0</v>
      </c>
      <c r="Q118" s="33">
        <v>0</v>
      </c>
      <c r="R118" s="33">
        <v>0</v>
      </c>
      <c r="S118" s="33">
        <v>0</v>
      </c>
      <c r="T118" s="33">
        <v>0</v>
      </c>
      <c r="U118" s="33">
        <v>0</v>
      </c>
      <c r="V118" s="33">
        <v>0</v>
      </c>
      <c r="W118" s="33">
        <v>0</v>
      </c>
      <c r="X118" s="33">
        <v>0</v>
      </c>
      <c r="Y118" s="33">
        <v>0</v>
      </c>
      <c r="Z118" s="33">
        <v>0</v>
      </c>
      <c r="AA118" s="33">
        <v>0</v>
      </c>
      <c r="AB118" s="33">
        <v>0</v>
      </c>
      <c r="AC118" s="33">
        <v>0</v>
      </c>
      <c r="AD118" s="33">
        <v>0</v>
      </c>
      <c r="AE118" s="33">
        <v>0</v>
      </c>
      <c r="AF118" s="33">
        <v>0</v>
      </c>
      <c r="AG118" s="33">
        <v>0</v>
      </c>
      <c r="AH118" s="33">
        <v>0</v>
      </c>
      <c r="AI118" s="33">
        <v>0</v>
      </c>
      <c r="AJ118" s="33">
        <v>0</v>
      </c>
      <c r="AK118" s="33">
        <v>0</v>
      </c>
      <c r="AL118" s="33">
        <v>0</v>
      </c>
      <c r="AM118" s="33">
        <v>0</v>
      </c>
      <c r="AN118" s="33">
        <v>0</v>
      </c>
      <c r="AO118" s="33">
        <v>0</v>
      </c>
      <c r="AP118" s="33">
        <v>0</v>
      </c>
      <c r="AQ118" s="33">
        <v>0</v>
      </c>
      <c r="AR118" s="33">
        <v>0</v>
      </c>
      <c r="AS118" s="33">
        <v>0</v>
      </c>
      <c r="AT118" s="33">
        <v>0</v>
      </c>
      <c r="AU118" s="33">
        <v>0</v>
      </c>
      <c r="AV118" s="33">
        <v>0</v>
      </c>
      <c r="AW118" s="33">
        <v>0</v>
      </c>
      <c r="AX118" s="33">
        <v>0</v>
      </c>
      <c r="AY118" s="33">
        <v>0</v>
      </c>
      <c r="AZ118" s="33">
        <v>0</v>
      </c>
      <c r="BA118" s="33">
        <v>0</v>
      </c>
      <c r="BB118" s="33">
        <v>0</v>
      </c>
      <c r="BC118" s="33">
        <v>0</v>
      </c>
      <c r="BD118" s="33">
        <v>0</v>
      </c>
      <c r="BE118" s="33">
        <v>0</v>
      </c>
      <c r="BF118" s="33">
        <v>0</v>
      </c>
      <c r="BG118" s="33">
        <v>0</v>
      </c>
      <c r="BH118" s="33">
        <v>0</v>
      </c>
      <c r="BI118" s="33">
        <v>0</v>
      </c>
      <c r="BJ118" s="33">
        <v>0</v>
      </c>
      <c r="BK118" s="33">
        <v>0</v>
      </c>
      <c r="BL118" s="33">
        <v>0</v>
      </c>
      <c r="BM118" s="33">
        <v>0</v>
      </c>
      <c r="BN118" s="33">
        <v>0</v>
      </c>
      <c r="BO118" s="33">
        <v>0</v>
      </c>
      <c r="BP118" s="33">
        <v>0</v>
      </c>
      <c r="BQ118" s="33">
        <v>0</v>
      </c>
      <c r="BR118" s="33">
        <v>0</v>
      </c>
      <c r="BS118" s="33">
        <v>0</v>
      </c>
      <c r="BT118" s="33">
        <v>0</v>
      </c>
      <c r="BU118" s="33">
        <v>0</v>
      </c>
      <c r="BV118" s="33">
        <v>0</v>
      </c>
      <c r="BW118" s="33">
        <v>0</v>
      </c>
      <c r="BX118" s="33">
        <v>0</v>
      </c>
      <c r="BY118" s="33">
        <v>0</v>
      </c>
      <c r="BZ118" s="33">
        <v>0</v>
      </c>
      <c r="CA118" s="33">
        <v>0</v>
      </c>
      <c r="CB118" s="33">
        <v>0</v>
      </c>
      <c r="CC118" s="33">
        <v>0</v>
      </c>
      <c r="CD118" s="33">
        <v>0</v>
      </c>
      <c r="CE118" s="33">
        <v>0</v>
      </c>
      <c r="CF118" s="33">
        <v>0</v>
      </c>
      <c r="CG118" s="33">
        <v>0</v>
      </c>
      <c r="CH118" s="33">
        <v>0</v>
      </c>
      <c r="CI118" s="33">
        <v>0</v>
      </c>
      <c r="CJ118" s="33">
        <v>0</v>
      </c>
      <c r="CK118" s="33" t="s">
        <v>197</v>
      </c>
      <c r="CL118" s="33" t="s">
        <v>197</v>
      </c>
      <c r="CM118" s="33">
        <v>0</v>
      </c>
      <c r="CN118" s="33">
        <v>0</v>
      </c>
      <c r="CO118" s="33">
        <v>0</v>
      </c>
      <c r="CP118" s="33">
        <v>0</v>
      </c>
      <c r="CQ118" s="33" t="s">
        <v>197</v>
      </c>
      <c r="CR118" s="33" t="s">
        <v>197</v>
      </c>
      <c r="CS118" s="33" t="s">
        <v>197</v>
      </c>
      <c r="CT118" s="33" t="s">
        <v>197</v>
      </c>
      <c r="CU118" s="33" t="s">
        <v>197</v>
      </c>
      <c r="CV118" s="33" t="s">
        <v>197</v>
      </c>
      <c r="CW118" s="33">
        <v>0</v>
      </c>
      <c r="CX118" s="33">
        <v>0</v>
      </c>
      <c r="CY118" s="33">
        <v>0</v>
      </c>
      <c r="CZ118" s="33">
        <v>0</v>
      </c>
      <c r="DA118" s="33">
        <v>0</v>
      </c>
      <c r="DB118" s="33">
        <v>0</v>
      </c>
      <c r="DC118" s="33">
        <v>0</v>
      </c>
      <c r="DD118" s="33">
        <v>0</v>
      </c>
      <c r="DE118" s="33">
        <v>0</v>
      </c>
      <c r="DF118" s="33">
        <v>0</v>
      </c>
      <c r="DG118" s="33">
        <v>0</v>
      </c>
      <c r="DH118" s="33">
        <v>0</v>
      </c>
    </row>
    <row r="119" spans="1:112" ht="18.75" hidden="1">
      <c r="A119" s="26" t="s">
        <v>181</v>
      </c>
      <c r="B119" s="31" t="s">
        <v>259</v>
      </c>
      <c r="C119" s="40" t="s">
        <v>204</v>
      </c>
      <c r="D119" s="33"/>
      <c r="E119" s="33" t="s">
        <v>197</v>
      </c>
      <c r="F119" s="33" t="s">
        <v>197</v>
      </c>
      <c r="G119" s="33"/>
      <c r="H119" s="33"/>
      <c r="I119" s="33"/>
      <c r="J119" s="33"/>
      <c r="K119" s="33"/>
      <c r="L119" s="33"/>
      <c r="M119" s="33" t="s">
        <v>197</v>
      </c>
      <c r="N119" s="33" t="s">
        <v>197</v>
      </c>
      <c r="O119" s="33"/>
      <c r="P119" s="33"/>
      <c r="Q119" s="33"/>
      <c r="R119" s="33"/>
      <c r="S119" s="33"/>
      <c r="T119" s="33"/>
      <c r="U119" s="33" t="s">
        <v>197</v>
      </c>
      <c r="V119" s="33" t="s">
        <v>197</v>
      </c>
      <c r="W119" s="33"/>
      <c r="X119" s="33"/>
      <c r="Y119" s="33"/>
      <c r="Z119" s="33"/>
      <c r="AA119" s="33"/>
      <c r="AB119" s="33"/>
      <c r="AC119" s="33" t="s">
        <v>197</v>
      </c>
      <c r="AD119" s="33" t="s">
        <v>197</v>
      </c>
      <c r="AE119" s="33"/>
      <c r="AF119" s="33"/>
      <c r="AG119" s="33"/>
      <c r="AH119" s="33"/>
      <c r="AI119" s="33"/>
      <c r="AJ119" s="33"/>
      <c r="AK119" s="33"/>
      <c r="AL119" s="33"/>
      <c r="AM119" s="33" t="s">
        <v>197</v>
      </c>
      <c r="AN119" s="33" t="s">
        <v>197</v>
      </c>
      <c r="AO119" s="33" t="s">
        <v>197</v>
      </c>
      <c r="AP119" s="33" t="s">
        <v>197</v>
      </c>
      <c r="AQ119" s="33" t="s">
        <v>197</v>
      </c>
      <c r="AR119" s="33" t="s">
        <v>197</v>
      </c>
      <c r="AS119" s="33" t="s">
        <v>197</v>
      </c>
      <c r="AT119" s="33" t="s">
        <v>197</v>
      </c>
      <c r="AU119" s="33" t="s">
        <v>197</v>
      </c>
      <c r="AV119" s="33" t="s">
        <v>197</v>
      </c>
      <c r="AW119" s="33"/>
      <c r="AX119" s="33"/>
      <c r="AY119" s="33"/>
      <c r="AZ119" s="33"/>
      <c r="BA119" s="33"/>
      <c r="BB119" s="33"/>
      <c r="BC119" s="33"/>
      <c r="BD119" s="33"/>
      <c r="BE119" s="33" t="s">
        <v>197</v>
      </c>
      <c r="BF119" s="33" t="s">
        <v>197</v>
      </c>
      <c r="BG119" s="33"/>
      <c r="BH119" s="33"/>
      <c r="BI119" s="33"/>
      <c r="BJ119" s="33"/>
      <c r="BK119" s="33"/>
      <c r="BL119" s="33"/>
      <c r="BM119" s="33"/>
      <c r="BN119" s="33"/>
      <c r="BO119" s="33"/>
      <c r="BP119" s="33"/>
      <c r="BQ119" s="33" t="s">
        <v>197</v>
      </c>
      <c r="BR119" s="33" t="s">
        <v>197</v>
      </c>
      <c r="BS119" s="33"/>
      <c r="BT119" s="33"/>
      <c r="BU119" s="33"/>
      <c r="BV119" s="33"/>
      <c r="BW119" s="33"/>
      <c r="BX119" s="33"/>
      <c r="BY119" s="33"/>
      <c r="BZ119" s="33"/>
      <c r="CA119" s="33"/>
      <c r="CB119" s="33"/>
      <c r="CC119" s="33" t="s">
        <v>197</v>
      </c>
      <c r="CD119" s="33" t="s">
        <v>197</v>
      </c>
      <c r="CE119" s="33"/>
      <c r="CF119" s="33"/>
      <c r="CG119" s="33"/>
      <c r="CH119" s="33"/>
      <c r="CI119" s="33"/>
      <c r="CJ119" s="33"/>
      <c r="CK119" s="33" t="s">
        <v>197</v>
      </c>
      <c r="CL119" s="33" t="s">
        <v>197</v>
      </c>
      <c r="CM119" s="33" t="s">
        <v>197</v>
      </c>
      <c r="CN119" s="33" t="s">
        <v>197</v>
      </c>
      <c r="CO119" s="33" t="s">
        <v>197</v>
      </c>
      <c r="CP119" s="33" t="s">
        <v>197</v>
      </c>
      <c r="CQ119" s="33" t="s">
        <v>197</v>
      </c>
      <c r="CR119" s="33" t="s">
        <v>197</v>
      </c>
      <c r="CS119" s="33" t="s">
        <v>197</v>
      </c>
      <c r="CT119" s="33" t="s">
        <v>197</v>
      </c>
      <c r="CU119" s="33" t="s">
        <v>197</v>
      </c>
      <c r="CV119" s="33" t="s">
        <v>197</v>
      </c>
      <c r="CW119" s="33" t="s">
        <v>197</v>
      </c>
      <c r="CX119" s="33" t="s">
        <v>197</v>
      </c>
      <c r="CY119" s="33" t="s">
        <v>197</v>
      </c>
      <c r="CZ119" s="33" t="s">
        <v>197</v>
      </c>
      <c r="DA119" s="33" t="s">
        <v>197</v>
      </c>
      <c r="DB119" s="33" t="s">
        <v>197</v>
      </c>
      <c r="DC119" s="33" t="s">
        <v>197</v>
      </c>
      <c r="DD119" s="33" t="s">
        <v>197</v>
      </c>
      <c r="DE119" s="33" t="s">
        <v>197</v>
      </c>
      <c r="DF119" s="33" t="s">
        <v>197</v>
      </c>
      <c r="DG119" s="33" t="s">
        <v>197</v>
      </c>
      <c r="DH119" s="33" t="s">
        <v>197</v>
      </c>
    </row>
    <row r="120" spans="1:112" ht="18.75" hidden="1">
      <c r="A120" s="26" t="s">
        <v>181</v>
      </c>
      <c r="B120" s="31" t="s">
        <v>259</v>
      </c>
      <c r="C120" s="40" t="s">
        <v>204</v>
      </c>
      <c r="D120" s="33"/>
      <c r="E120" s="33" t="s">
        <v>197</v>
      </c>
      <c r="F120" s="33" t="s">
        <v>197</v>
      </c>
      <c r="G120" s="33"/>
      <c r="H120" s="33"/>
      <c r="I120" s="33"/>
      <c r="J120" s="33"/>
      <c r="K120" s="33"/>
      <c r="L120" s="33"/>
      <c r="M120" s="33" t="s">
        <v>197</v>
      </c>
      <c r="N120" s="33" t="s">
        <v>197</v>
      </c>
      <c r="O120" s="33"/>
      <c r="P120" s="33"/>
      <c r="Q120" s="33"/>
      <c r="R120" s="33"/>
      <c r="S120" s="33"/>
      <c r="T120" s="33"/>
      <c r="U120" s="33" t="s">
        <v>197</v>
      </c>
      <c r="V120" s="33" t="s">
        <v>197</v>
      </c>
      <c r="W120" s="33"/>
      <c r="X120" s="33"/>
      <c r="Y120" s="33"/>
      <c r="Z120" s="33"/>
      <c r="AA120" s="33"/>
      <c r="AB120" s="33"/>
      <c r="AC120" s="33" t="s">
        <v>197</v>
      </c>
      <c r="AD120" s="33" t="s">
        <v>197</v>
      </c>
      <c r="AE120" s="33"/>
      <c r="AF120" s="33"/>
      <c r="AG120" s="33"/>
      <c r="AH120" s="33"/>
      <c r="AI120" s="33"/>
      <c r="AJ120" s="33"/>
      <c r="AK120" s="33"/>
      <c r="AL120" s="33"/>
      <c r="AM120" s="33" t="s">
        <v>197</v>
      </c>
      <c r="AN120" s="33" t="s">
        <v>197</v>
      </c>
      <c r="AO120" s="33" t="s">
        <v>197</v>
      </c>
      <c r="AP120" s="33" t="s">
        <v>197</v>
      </c>
      <c r="AQ120" s="33" t="s">
        <v>197</v>
      </c>
      <c r="AR120" s="33" t="s">
        <v>197</v>
      </c>
      <c r="AS120" s="33" t="s">
        <v>197</v>
      </c>
      <c r="AT120" s="33" t="s">
        <v>197</v>
      </c>
      <c r="AU120" s="33" t="s">
        <v>197</v>
      </c>
      <c r="AV120" s="33" t="s">
        <v>197</v>
      </c>
      <c r="AW120" s="33"/>
      <c r="AX120" s="33"/>
      <c r="AY120" s="33"/>
      <c r="AZ120" s="33"/>
      <c r="BA120" s="33"/>
      <c r="BB120" s="33"/>
      <c r="BC120" s="33"/>
      <c r="BD120" s="33"/>
      <c r="BE120" s="33" t="s">
        <v>197</v>
      </c>
      <c r="BF120" s="33" t="s">
        <v>197</v>
      </c>
      <c r="BG120" s="33"/>
      <c r="BH120" s="33"/>
      <c r="BI120" s="33"/>
      <c r="BJ120" s="33"/>
      <c r="BK120" s="33"/>
      <c r="BL120" s="33"/>
      <c r="BM120" s="33"/>
      <c r="BN120" s="33"/>
      <c r="BO120" s="33"/>
      <c r="BP120" s="33"/>
      <c r="BQ120" s="33" t="s">
        <v>197</v>
      </c>
      <c r="BR120" s="33" t="s">
        <v>197</v>
      </c>
      <c r="BS120" s="33"/>
      <c r="BT120" s="33"/>
      <c r="BU120" s="33"/>
      <c r="BV120" s="33"/>
      <c r="BW120" s="33"/>
      <c r="BX120" s="33"/>
      <c r="BY120" s="33"/>
      <c r="BZ120" s="33"/>
      <c r="CA120" s="33"/>
      <c r="CB120" s="33"/>
      <c r="CC120" s="33" t="s">
        <v>197</v>
      </c>
      <c r="CD120" s="33" t="s">
        <v>197</v>
      </c>
      <c r="CE120" s="33"/>
      <c r="CF120" s="33"/>
      <c r="CG120" s="33"/>
      <c r="CH120" s="33"/>
      <c r="CI120" s="33"/>
      <c r="CJ120" s="33"/>
      <c r="CK120" s="33" t="s">
        <v>197</v>
      </c>
      <c r="CL120" s="33" t="s">
        <v>197</v>
      </c>
      <c r="CM120" s="33" t="s">
        <v>197</v>
      </c>
      <c r="CN120" s="33" t="s">
        <v>197</v>
      </c>
      <c r="CO120" s="33" t="s">
        <v>197</v>
      </c>
      <c r="CP120" s="33" t="s">
        <v>197</v>
      </c>
      <c r="CQ120" s="33" t="s">
        <v>197</v>
      </c>
      <c r="CR120" s="33" t="s">
        <v>197</v>
      </c>
      <c r="CS120" s="33" t="s">
        <v>197</v>
      </c>
      <c r="CT120" s="33" t="s">
        <v>197</v>
      </c>
      <c r="CU120" s="33" t="s">
        <v>197</v>
      </c>
      <c r="CV120" s="33" t="s">
        <v>197</v>
      </c>
      <c r="CW120" s="33" t="s">
        <v>197</v>
      </c>
      <c r="CX120" s="33" t="s">
        <v>197</v>
      </c>
      <c r="CY120" s="33" t="s">
        <v>197</v>
      </c>
      <c r="CZ120" s="33" t="s">
        <v>197</v>
      </c>
      <c r="DA120" s="33" t="s">
        <v>197</v>
      </c>
      <c r="DB120" s="33" t="s">
        <v>197</v>
      </c>
      <c r="DC120" s="33" t="s">
        <v>197</v>
      </c>
      <c r="DD120" s="33" t="s">
        <v>197</v>
      </c>
      <c r="DE120" s="33" t="s">
        <v>197</v>
      </c>
      <c r="DF120" s="33" t="s">
        <v>197</v>
      </c>
      <c r="DG120" s="33" t="s">
        <v>197</v>
      </c>
      <c r="DH120" s="33" t="s">
        <v>197</v>
      </c>
    </row>
    <row r="121" spans="1:112" ht="18.75" hidden="1">
      <c r="A121" s="26" t="s">
        <v>181</v>
      </c>
      <c r="B121" s="31" t="s">
        <v>205</v>
      </c>
      <c r="C121" s="32" t="s">
        <v>205</v>
      </c>
      <c r="D121" s="33"/>
      <c r="E121" s="33" t="s">
        <v>197</v>
      </c>
      <c r="F121" s="33" t="s">
        <v>197</v>
      </c>
      <c r="G121" s="33"/>
      <c r="H121" s="33"/>
      <c r="I121" s="33"/>
      <c r="J121" s="33"/>
      <c r="K121" s="33"/>
      <c r="L121" s="33"/>
      <c r="M121" s="33" t="s">
        <v>197</v>
      </c>
      <c r="N121" s="33" t="s">
        <v>197</v>
      </c>
      <c r="O121" s="33"/>
      <c r="P121" s="33"/>
      <c r="Q121" s="33"/>
      <c r="R121" s="33"/>
      <c r="S121" s="33"/>
      <c r="T121" s="33"/>
      <c r="U121" s="33" t="s">
        <v>197</v>
      </c>
      <c r="V121" s="33" t="s">
        <v>197</v>
      </c>
      <c r="W121" s="33"/>
      <c r="X121" s="33"/>
      <c r="Y121" s="33"/>
      <c r="Z121" s="33"/>
      <c r="AA121" s="33"/>
      <c r="AB121" s="33"/>
      <c r="AC121" s="33" t="s">
        <v>197</v>
      </c>
      <c r="AD121" s="33" t="s">
        <v>197</v>
      </c>
      <c r="AE121" s="33"/>
      <c r="AF121" s="33"/>
      <c r="AG121" s="33"/>
      <c r="AH121" s="33"/>
      <c r="AI121" s="33"/>
      <c r="AJ121" s="33"/>
      <c r="AK121" s="33"/>
      <c r="AL121" s="33"/>
      <c r="AM121" s="33" t="s">
        <v>197</v>
      </c>
      <c r="AN121" s="33" t="s">
        <v>197</v>
      </c>
      <c r="AO121" s="33" t="s">
        <v>197</v>
      </c>
      <c r="AP121" s="33" t="s">
        <v>197</v>
      </c>
      <c r="AQ121" s="33" t="s">
        <v>197</v>
      </c>
      <c r="AR121" s="33" t="s">
        <v>197</v>
      </c>
      <c r="AS121" s="33" t="s">
        <v>197</v>
      </c>
      <c r="AT121" s="33" t="s">
        <v>197</v>
      </c>
      <c r="AU121" s="33" t="s">
        <v>197</v>
      </c>
      <c r="AV121" s="33" t="s">
        <v>197</v>
      </c>
      <c r="AW121" s="33"/>
      <c r="AX121" s="33"/>
      <c r="AY121" s="33"/>
      <c r="AZ121" s="33"/>
      <c r="BA121" s="33"/>
      <c r="BB121" s="33"/>
      <c r="BC121" s="33"/>
      <c r="BD121" s="33"/>
      <c r="BE121" s="33" t="s">
        <v>197</v>
      </c>
      <c r="BF121" s="33" t="s">
        <v>197</v>
      </c>
      <c r="BG121" s="33"/>
      <c r="BH121" s="33"/>
      <c r="BI121" s="33"/>
      <c r="BJ121" s="33"/>
      <c r="BK121" s="33"/>
      <c r="BL121" s="33"/>
      <c r="BM121" s="33"/>
      <c r="BN121" s="33"/>
      <c r="BO121" s="33"/>
      <c r="BP121" s="33"/>
      <c r="BQ121" s="33" t="s">
        <v>197</v>
      </c>
      <c r="BR121" s="33" t="s">
        <v>197</v>
      </c>
      <c r="BS121" s="33"/>
      <c r="BT121" s="33"/>
      <c r="BU121" s="33"/>
      <c r="BV121" s="33"/>
      <c r="BW121" s="33"/>
      <c r="BX121" s="33"/>
      <c r="BY121" s="33"/>
      <c r="BZ121" s="33"/>
      <c r="CA121" s="33"/>
      <c r="CB121" s="33"/>
      <c r="CC121" s="33" t="s">
        <v>197</v>
      </c>
      <c r="CD121" s="33" t="s">
        <v>197</v>
      </c>
      <c r="CE121" s="33"/>
      <c r="CF121" s="33"/>
      <c r="CG121" s="33"/>
      <c r="CH121" s="33"/>
      <c r="CI121" s="33"/>
      <c r="CJ121" s="33"/>
      <c r="CK121" s="33" t="s">
        <v>197</v>
      </c>
      <c r="CL121" s="33" t="s">
        <v>197</v>
      </c>
      <c r="CM121" s="33" t="s">
        <v>197</v>
      </c>
      <c r="CN121" s="33" t="s">
        <v>197</v>
      </c>
      <c r="CO121" s="33" t="s">
        <v>197</v>
      </c>
      <c r="CP121" s="33" t="s">
        <v>197</v>
      </c>
      <c r="CQ121" s="33" t="s">
        <v>197</v>
      </c>
      <c r="CR121" s="33" t="s">
        <v>197</v>
      </c>
      <c r="CS121" s="33" t="s">
        <v>197</v>
      </c>
      <c r="CT121" s="33" t="s">
        <v>197</v>
      </c>
      <c r="CU121" s="33" t="s">
        <v>197</v>
      </c>
      <c r="CV121" s="33" t="s">
        <v>197</v>
      </c>
      <c r="CW121" s="33" t="s">
        <v>197</v>
      </c>
      <c r="CX121" s="33" t="s">
        <v>197</v>
      </c>
      <c r="CY121" s="33" t="s">
        <v>197</v>
      </c>
      <c r="CZ121" s="33" t="s">
        <v>197</v>
      </c>
      <c r="DA121" s="33" t="s">
        <v>197</v>
      </c>
      <c r="DB121" s="33" t="s">
        <v>197</v>
      </c>
      <c r="DC121" s="33" t="s">
        <v>197</v>
      </c>
      <c r="DD121" s="33" t="s">
        <v>197</v>
      </c>
      <c r="DE121" s="33" t="s">
        <v>197</v>
      </c>
      <c r="DF121" s="33" t="s">
        <v>197</v>
      </c>
      <c r="DG121" s="33" t="s">
        <v>197</v>
      </c>
      <c r="DH121" s="33" t="s">
        <v>197</v>
      </c>
    </row>
    <row r="122" spans="1:112" ht="56.25">
      <c r="A122" s="19"/>
      <c r="B122" s="31" t="s">
        <v>261</v>
      </c>
      <c r="C122" s="32" t="s">
        <v>262</v>
      </c>
      <c r="D122" s="33" t="s">
        <v>178</v>
      </c>
      <c r="E122" s="33">
        <v>0</v>
      </c>
      <c r="F122" s="33">
        <v>0</v>
      </c>
      <c r="G122" s="33">
        <v>0</v>
      </c>
      <c r="H122" s="33">
        <v>0</v>
      </c>
      <c r="I122" s="33">
        <v>0</v>
      </c>
      <c r="J122" s="33">
        <v>0</v>
      </c>
      <c r="K122" s="33">
        <v>0</v>
      </c>
      <c r="L122" s="33">
        <v>0</v>
      </c>
      <c r="M122" s="33">
        <v>0</v>
      </c>
      <c r="N122" s="33">
        <v>0</v>
      </c>
      <c r="O122" s="33">
        <v>0</v>
      </c>
      <c r="P122" s="33">
        <v>0</v>
      </c>
      <c r="Q122" s="33">
        <v>0</v>
      </c>
      <c r="R122" s="33">
        <v>0</v>
      </c>
      <c r="S122" s="33">
        <v>0</v>
      </c>
      <c r="T122" s="33">
        <v>0</v>
      </c>
      <c r="U122" s="33">
        <v>0</v>
      </c>
      <c r="V122" s="33">
        <v>0</v>
      </c>
      <c r="W122" s="33">
        <v>0</v>
      </c>
      <c r="X122" s="33">
        <v>0</v>
      </c>
      <c r="Y122" s="33">
        <v>0</v>
      </c>
      <c r="Z122" s="33">
        <v>0</v>
      </c>
      <c r="AA122" s="33">
        <v>0</v>
      </c>
      <c r="AB122" s="33">
        <v>0</v>
      </c>
      <c r="AC122" s="33">
        <v>0</v>
      </c>
      <c r="AD122" s="33">
        <v>0</v>
      </c>
      <c r="AE122" s="33">
        <v>0</v>
      </c>
      <c r="AF122" s="33">
        <v>0</v>
      </c>
      <c r="AG122" s="33">
        <v>0</v>
      </c>
      <c r="AH122" s="33">
        <v>0</v>
      </c>
      <c r="AI122" s="33">
        <v>0</v>
      </c>
      <c r="AJ122" s="33">
        <v>0</v>
      </c>
      <c r="AK122" s="33">
        <v>0</v>
      </c>
      <c r="AL122" s="33">
        <v>0</v>
      </c>
      <c r="AM122" s="33">
        <v>0</v>
      </c>
      <c r="AN122" s="33">
        <v>0</v>
      </c>
      <c r="AO122" s="33">
        <v>0</v>
      </c>
      <c r="AP122" s="33">
        <v>0</v>
      </c>
      <c r="AQ122" s="33">
        <v>0</v>
      </c>
      <c r="AR122" s="33">
        <v>0</v>
      </c>
      <c r="AS122" s="33">
        <v>0</v>
      </c>
      <c r="AT122" s="33">
        <v>0</v>
      </c>
      <c r="AU122" s="33">
        <v>0</v>
      </c>
      <c r="AV122" s="33">
        <v>0</v>
      </c>
      <c r="AW122" s="33">
        <v>0</v>
      </c>
      <c r="AX122" s="33">
        <v>0</v>
      </c>
      <c r="AY122" s="33">
        <v>0</v>
      </c>
      <c r="AZ122" s="33">
        <v>0</v>
      </c>
      <c r="BA122" s="33">
        <v>0</v>
      </c>
      <c r="BB122" s="33">
        <v>0</v>
      </c>
      <c r="BC122" s="33">
        <v>0</v>
      </c>
      <c r="BD122" s="33">
        <v>0</v>
      </c>
      <c r="BE122" s="33">
        <v>0</v>
      </c>
      <c r="BF122" s="33">
        <v>0</v>
      </c>
      <c r="BG122" s="33">
        <v>0</v>
      </c>
      <c r="BH122" s="33">
        <v>0</v>
      </c>
      <c r="BI122" s="33">
        <v>0</v>
      </c>
      <c r="BJ122" s="33">
        <v>0</v>
      </c>
      <c r="BK122" s="33">
        <v>0</v>
      </c>
      <c r="BL122" s="33">
        <v>0</v>
      </c>
      <c r="BM122" s="33">
        <v>0</v>
      </c>
      <c r="BN122" s="33">
        <v>0</v>
      </c>
      <c r="BO122" s="33">
        <v>0</v>
      </c>
      <c r="BP122" s="33">
        <v>0</v>
      </c>
      <c r="BQ122" s="33">
        <v>0</v>
      </c>
      <c r="BR122" s="33">
        <v>0</v>
      </c>
      <c r="BS122" s="33">
        <v>0</v>
      </c>
      <c r="BT122" s="33">
        <v>0</v>
      </c>
      <c r="BU122" s="33">
        <v>0</v>
      </c>
      <c r="BV122" s="33">
        <v>0</v>
      </c>
      <c r="BW122" s="33">
        <v>0</v>
      </c>
      <c r="BX122" s="33">
        <v>0</v>
      </c>
      <c r="BY122" s="33">
        <v>0</v>
      </c>
      <c r="BZ122" s="33">
        <v>0</v>
      </c>
      <c r="CA122" s="33">
        <v>0</v>
      </c>
      <c r="CB122" s="33">
        <v>0</v>
      </c>
      <c r="CC122" s="33">
        <v>0</v>
      </c>
      <c r="CD122" s="33">
        <v>0</v>
      </c>
      <c r="CE122" s="33">
        <v>0</v>
      </c>
      <c r="CF122" s="33">
        <v>0</v>
      </c>
      <c r="CG122" s="33">
        <v>0</v>
      </c>
      <c r="CH122" s="33">
        <v>0</v>
      </c>
      <c r="CI122" s="33">
        <v>0</v>
      </c>
      <c r="CJ122" s="33">
        <v>0</v>
      </c>
      <c r="CK122" s="33" t="s">
        <v>197</v>
      </c>
      <c r="CL122" s="33" t="s">
        <v>197</v>
      </c>
      <c r="CM122" s="33">
        <v>0</v>
      </c>
      <c r="CN122" s="33">
        <v>0</v>
      </c>
      <c r="CO122" s="33">
        <v>0</v>
      </c>
      <c r="CP122" s="33">
        <v>0</v>
      </c>
      <c r="CQ122" s="33" t="s">
        <v>197</v>
      </c>
      <c r="CR122" s="33" t="s">
        <v>197</v>
      </c>
      <c r="CS122" s="33" t="s">
        <v>197</v>
      </c>
      <c r="CT122" s="33" t="s">
        <v>197</v>
      </c>
      <c r="CU122" s="33" t="s">
        <v>197</v>
      </c>
      <c r="CV122" s="33" t="s">
        <v>197</v>
      </c>
      <c r="CW122" s="33">
        <v>0</v>
      </c>
      <c r="CX122" s="33">
        <v>0</v>
      </c>
      <c r="CY122" s="33">
        <v>0</v>
      </c>
      <c r="CZ122" s="33">
        <v>0</v>
      </c>
      <c r="DA122" s="33">
        <v>0</v>
      </c>
      <c r="DB122" s="33">
        <v>0</v>
      </c>
      <c r="DC122" s="33">
        <v>0</v>
      </c>
      <c r="DD122" s="33">
        <v>0</v>
      </c>
      <c r="DE122" s="33">
        <v>0</v>
      </c>
      <c r="DF122" s="33">
        <v>0</v>
      </c>
      <c r="DG122" s="33">
        <v>0</v>
      </c>
      <c r="DH122" s="33">
        <v>0</v>
      </c>
    </row>
    <row r="123" spans="1:112" ht="18.75" hidden="1">
      <c r="A123" s="26" t="s">
        <v>181</v>
      </c>
      <c r="B123" s="31" t="s">
        <v>261</v>
      </c>
      <c r="C123" s="40" t="s">
        <v>204</v>
      </c>
      <c r="D123" s="33"/>
      <c r="E123" s="33" t="s">
        <v>197</v>
      </c>
      <c r="F123" s="33" t="s">
        <v>197</v>
      </c>
      <c r="G123" s="33"/>
      <c r="H123" s="33"/>
      <c r="I123" s="33"/>
      <c r="J123" s="33"/>
      <c r="K123" s="33"/>
      <c r="L123" s="33"/>
      <c r="M123" s="33" t="s">
        <v>197</v>
      </c>
      <c r="N123" s="33" t="s">
        <v>197</v>
      </c>
      <c r="O123" s="33"/>
      <c r="P123" s="33"/>
      <c r="Q123" s="33"/>
      <c r="R123" s="33"/>
      <c r="S123" s="33"/>
      <c r="T123" s="33"/>
      <c r="U123" s="33" t="s">
        <v>197</v>
      </c>
      <c r="V123" s="33" t="s">
        <v>197</v>
      </c>
      <c r="W123" s="33"/>
      <c r="X123" s="33"/>
      <c r="Y123" s="33"/>
      <c r="Z123" s="33"/>
      <c r="AA123" s="33"/>
      <c r="AB123" s="33"/>
      <c r="AC123" s="33" t="s">
        <v>197</v>
      </c>
      <c r="AD123" s="33" t="s">
        <v>197</v>
      </c>
      <c r="AE123" s="33"/>
      <c r="AF123" s="33"/>
      <c r="AG123" s="33"/>
      <c r="AH123" s="33"/>
      <c r="AI123" s="33"/>
      <c r="AJ123" s="33"/>
      <c r="AK123" s="33"/>
      <c r="AL123" s="33"/>
      <c r="AM123" s="33" t="s">
        <v>197</v>
      </c>
      <c r="AN123" s="33" t="s">
        <v>197</v>
      </c>
      <c r="AO123" s="33" t="s">
        <v>197</v>
      </c>
      <c r="AP123" s="33" t="s">
        <v>197</v>
      </c>
      <c r="AQ123" s="33" t="s">
        <v>197</v>
      </c>
      <c r="AR123" s="33" t="s">
        <v>197</v>
      </c>
      <c r="AS123" s="33" t="s">
        <v>197</v>
      </c>
      <c r="AT123" s="33" t="s">
        <v>197</v>
      </c>
      <c r="AU123" s="33" t="s">
        <v>197</v>
      </c>
      <c r="AV123" s="33" t="s">
        <v>197</v>
      </c>
      <c r="AW123" s="33"/>
      <c r="AX123" s="33"/>
      <c r="AY123" s="33"/>
      <c r="AZ123" s="33"/>
      <c r="BA123" s="33"/>
      <c r="BB123" s="33"/>
      <c r="BC123" s="33"/>
      <c r="BD123" s="33"/>
      <c r="BE123" s="33" t="s">
        <v>197</v>
      </c>
      <c r="BF123" s="33" t="s">
        <v>197</v>
      </c>
      <c r="BG123" s="33"/>
      <c r="BH123" s="33"/>
      <c r="BI123" s="33"/>
      <c r="BJ123" s="33"/>
      <c r="BK123" s="33"/>
      <c r="BL123" s="33"/>
      <c r="BM123" s="33"/>
      <c r="BN123" s="33"/>
      <c r="BO123" s="33"/>
      <c r="BP123" s="33"/>
      <c r="BQ123" s="33" t="s">
        <v>197</v>
      </c>
      <c r="BR123" s="33" t="s">
        <v>197</v>
      </c>
      <c r="BS123" s="33"/>
      <c r="BT123" s="33"/>
      <c r="BU123" s="33"/>
      <c r="BV123" s="33"/>
      <c r="BW123" s="33"/>
      <c r="BX123" s="33"/>
      <c r="BY123" s="33"/>
      <c r="BZ123" s="33"/>
      <c r="CA123" s="33"/>
      <c r="CB123" s="33"/>
      <c r="CC123" s="33" t="s">
        <v>197</v>
      </c>
      <c r="CD123" s="33" t="s">
        <v>197</v>
      </c>
      <c r="CE123" s="33"/>
      <c r="CF123" s="33"/>
      <c r="CG123" s="33"/>
      <c r="CH123" s="33"/>
      <c r="CI123" s="33"/>
      <c r="CJ123" s="33"/>
      <c r="CK123" s="33" t="s">
        <v>197</v>
      </c>
      <c r="CL123" s="33" t="s">
        <v>197</v>
      </c>
      <c r="CM123" s="33" t="s">
        <v>197</v>
      </c>
      <c r="CN123" s="33" t="s">
        <v>197</v>
      </c>
      <c r="CO123" s="33" t="s">
        <v>197</v>
      </c>
      <c r="CP123" s="33" t="s">
        <v>197</v>
      </c>
      <c r="CQ123" s="33" t="s">
        <v>197</v>
      </c>
      <c r="CR123" s="33" t="s">
        <v>197</v>
      </c>
      <c r="CS123" s="33" t="s">
        <v>197</v>
      </c>
      <c r="CT123" s="33" t="s">
        <v>197</v>
      </c>
      <c r="CU123" s="33" t="s">
        <v>197</v>
      </c>
      <c r="CV123" s="33" t="s">
        <v>197</v>
      </c>
      <c r="CW123" s="33" t="s">
        <v>197</v>
      </c>
      <c r="CX123" s="33" t="s">
        <v>197</v>
      </c>
      <c r="CY123" s="33" t="s">
        <v>197</v>
      </c>
      <c r="CZ123" s="33" t="s">
        <v>197</v>
      </c>
      <c r="DA123" s="33" t="s">
        <v>197</v>
      </c>
      <c r="DB123" s="33" t="s">
        <v>197</v>
      </c>
      <c r="DC123" s="33" t="s">
        <v>197</v>
      </c>
      <c r="DD123" s="33" t="s">
        <v>197</v>
      </c>
      <c r="DE123" s="33" t="s">
        <v>197</v>
      </c>
      <c r="DF123" s="33" t="s">
        <v>197</v>
      </c>
      <c r="DG123" s="33" t="s">
        <v>197</v>
      </c>
      <c r="DH123" s="33" t="s">
        <v>197</v>
      </c>
    </row>
    <row r="124" spans="1:112" ht="18.75" hidden="1">
      <c r="A124" s="26" t="s">
        <v>181</v>
      </c>
      <c r="B124" s="31" t="s">
        <v>261</v>
      </c>
      <c r="C124" s="40" t="s">
        <v>204</v>
      </c>
      <c r="D124" s="33"/>
      <c r="E124" s="33" t="s">
        <v>197</v>
      </c>
      <c r="F124" s="33" t="s">
        <v>197</v>
      </c>
      <c r="G124" s="33"/>
      <c r="H124" s="33"/>
      <c r="I124" s="33"/>
      <c r="J124" s="33"/>
      <c r="K124" s="33"/>
      <c r="L124" s="33"/>
      <c r="M124" s="33" t="s">
        <v>197</v>
      </c>
      <c r="N124" s="33" t="s">
        <v>197</v>
      </c>
      <c r="O124" s="33"/>
      <c r="P124" s="33"/>
      <c r="Q124" s="33"/>
      <c r="R124" s="33"/>
      <c r="S124" s="33"/>
      <c r="T124" s="33"/>
      <c r="U124" s="33" t="s">
        <v>197</v>
      </c>
      <c r="V124" s="33" t="s">
        <v>197</v>
      </c>
      <c r="W124" s="33"/>
      <c r="X124" s="33"/>
      <c r="Y124" s="33"/>
      <c r="Z124" s="33"/>
      <c r="AA124" s="33"/>
      <c r="AB124" s="33"/>
      <c r="AC124" s="33" t="s">
        <v>197</v>
      </c>
      <c r="AD124" s="33" t="s">
        <v>197</v>
      </c>
      <c r="AE124" s="33"/>
      <c r="AF124" s="33"/>
      <c r="AG124" s="33"/>
      <c r="AH124" s="33"/>
      <c r="AI124" s="33"/>
      <c r="AJ124" s="33"/>
      <c r="AK124" s="33"/>
      <c r="AL124" s="33"/>
      <c r="AM124" s="33" t="s">
        <v>197</v>
      </c>
      <c r="AN124" s="33" t="s">
        <v>197</v>
      </c>
      <c r="AO124" s="33" t="s">
        <v>197</v>
      </c>
      <c r="AP124" s="33" t="s">
        <v>197</v>
      </c>
      <c r="AQ124" s="33" t="s">
        <v>197</v>
      </c>
      <c r="AR124" s="33" t="s">
        <v>197</v>
      </c>
      <c r="AS124" s="33" t="s">
        <v>197</v>
      </c>
      <c r="AT124" s="33" t="s">
        <v>197</v>
      </c>
      <c r="AU124" s="33" t="s">
        <v>197</v>
      </c>
      <c r="AV124" s="33" t="s">
        <v>197</v>
      </c>
      <c r="AW124" s="33"/>
      <c r="AX124" s="33"/>
      <c r="AY124" s="33"/>
      <c r="AZ124" s="33"/>
      <c r="BA124" s="33"/>
      <c r="BB124" s="33"/>
      <c r="BC124" s="33"/>
      <c r="BD124" s="33"/>
      <c r="BE124" s="33" t="s">
        <v>197</v>
      </c>
      <c r="BF124" s="33" t="s">
        <v>197</v>
      </c>
      <c r="BG124" s="33"/>
      <c r="BH124" s="33"/>
      <c r="BI124" s="33"/>
      <c r="BJ124" s="33"/>
      <c r="BK124" s="33"/>
      <c r="BL124" s="33"/>
      <c r="BM124" s="33"/>
      <c r="BN124" s="33"/>
      <c r="BO124" s="33"/>
      <c r="BP124" s="33"/>
      <c r="BQ124" s="33" t="s">
        <v>197</v>
      </c>
      <c r="BR124" s="33" t="s">
        <v>197</v>
      </c>
      <c r="BS124" s="33"/>
      <c r="BT124" s="33"/>
      <c r="BU124" s="33"/>
      <c r="BV124" s="33"/>
      <c r="BW124" s="33"/>
      <c r="BX124" s="33"/>
      <c r="BY124" s="33"/>
      <c r="BZ124" s="33"/>
      <c r="CA124" s="33"/>
      <c r="CB124" s="33"/>
      <c r="CC124" s="33" t="s">
        <v>197</v>
      </c>
      <c r="CD124" s="33" t="s">
        <v>197</v>
      </c>
      <c r="CE124" s="33"/>
      <c r="CF124" s="33"/>
      <c r="CG124" s="33"/>
      <c r="CH124" s="33"/>
      <c r="CI124" s="33"/>
      <c r="CJ124" s="33"/>
      <c r="CK124" s="33" t="s">
        <v>197</v>
      </c>
      <c r="CL124" s="33" t="s">
        <v>197</v>
      </c>
      <c r="CM124" s="33" t="s">
        <v>197</v>
      </c>
      <c r="CN124" s="33" t="s">
        <v>197</v>
      </c>
      <c r="CO124" s="33" t="s">
        <v>197</v>
      </c>
      <c r="CP124" s="33" t="s">
        <v>197</v>
      </c>
      <c r="CQ124" s="33" t="s">
        <v>197</v>
      </c>
      <c r="CR124" s="33" t="s">
        <v>197</v>
      </c>
      <c r="CS124" s="33" t="s">
        <v>197</v>
      </c>
      <c r="CT124" s="33" t="s">
        <v>197</v>
      </c>
      <c r="CU124" s="33" t="s">
        <v>197</v>
      </c>
      <c r="CV124" s="33" t="s">
        <v>197</v>
      </c>
      <c r="CW124" s="33" t="s">
        <v>197</v>
      </c>
      <c r="CX124" s="33" t="s">
        <v>197</v>
      </c>
      <c r="CY124" s="33" t="s">
        <v>197</v>
      </c>
      <c r="CZ124" s="33" t="s">
        <v>197</v>
      </c>
      <c r="DA124" s="33" t="s">
        <v>197</v>
      </c>
      <c r="DB124" s="33" t="s">
        <v>197</v>
      </c>
      <c r="DC124" s="33" t="s">
        <v>197</v>
      </c>
      <c r="DD124" s="33" t="s">
        <v>197</v>
      </c>
      <c r="DE124" s="33" t="s">
        <v>197</v>
      </c>
      <c r="DF124" s="33" t="s">
        <v>197</v>
      </c>
      <c r="DG124" s="33" t="s">
        <v>197</v>
      </c>
      <c r="DH124" s="33" t="s">
        <v>197</v>
      </c>
    </row>
    <row r="125" spans="1:112" ht="18.75" hidden="1">
      <c r="A125" s="26" t="s">
        <v>181</v>
      </c>
      <c r="B125" s="31" t="s">
        <v>205</v>
      </c>
      <c r="C125" s="32" t="s">
        <v>205</v>
      </c>
      <c r="D125" s="33"/>
      <c r="E125" s="33" t="s">
        <v>197</v>
      </c>
      <c r="F125" s="33" t="s">
        <v>197</v>
      </c>
      <c r="G125" s="33"/>
      <c r="H125" s="33"/>
      <c r="I125" s="33"/>
      <c r="J125" s="33"/>
      <c r="K125" s="33"/>
      <c r="L125" s="33"/>
      <c r="M125" s="33" t="s">
        <v>197</v>
      </c>
      <c r="N125" s="33" t="s">
        <v>197</v>
      </c>
      <c r="O125" s="33"/>
      <c r="P125" s="33"/>
      <c r="Q125" s="33"/>
      <c r="R125" s="33"/>
      <c r="S125" s="33"/>
      <c r="T125" s="33"/>
      <c r="U125" s="33" t="s">
        <v>197</v>
      </c>
      <c r="V125" s="33" t="s">
        <v>197</v>
      </c>
      <c r="W125" s="33"/>
      <c r="X125" s="33"/>
      <c r="Y125" s="33"/>
      <c r="Z125" s="33"/>
      <c r="AA125" s="33"/>
      <c r="AB125" s="33"/>
      <c r="AC125" s="33" t="s">
        <v>197</v>
      </c>
      <c r="AD125" s="33" t="s">
        <v>197</v>
      </c>
      <c r="AE125" s="33"/>
      <c r="AF125" s="33"/>
      <c r="AG125" s="33"/>
      <c r="AH125" s="33"/>
      <c r="AI125" s="33"/>
      <c r="AJ125" s="33"/>
      <c r="AK125" s="33"/>
      <c r="AL125" s="33"/>
      <c r="AM125" s="33" t="s">
        <v>197</v>
      </c>
      <c r="AN125" s="33" t="s">
        <v>197</v>
      </c>
      <c r="AO125" s="33" t="s">
        <v>197</v>
      </c>
      <c r="AP125" s="33" t="s">
        <v>197</v>
      </c>
      <c r="AQ125" s="33" t="s">
        <v>197</v>
      </c>
      <c r="AR125" s="33" t="s">
        <v>197</v>
      </c>
      <c r="AS125" s="33" t="s">
        <v>197</v>
      </c>
      <c r="AT125" s="33" t="s">
        <v>197</v>
      </c>
      <c r="AU125" s="33" t="s">
        <v>197</v>
      </c>
      <c r="AV125" s="33" t="s">
        <v>197</v>
      </c>
      <c r="AW125" s="33"/>
      <c r="AX125" s="33"/>
      <c r="AY125" s="33"/>
      <c r="AZ125" s="33"/>
      <c r="BA125" s="33"/>
      <c r="BB125" s="33"/>
      <c r="BC125" s="33"/>
      <c r="BD125" s="33"/>
      <c r="BE125" s="33" t="s">
        <v>197</v>
      </c>
      <c r="BF125" s="33" t="s">
        <v>197</v>
      </c>
      <c r="BG125" s="33"/>
      <c r="BH125" s="33"/>
      <c r="BI125" s="33"/>
      <c r="BJ125" s="33"/>
      <c r="BK125" s="33"/>
      <c r="BL125" s="33"/>
      <c r="BM125" s="33"/>
      <c r="BN125" s="33"/>
      <c r="BO125" s="33"/>
      <c r="BP125" s="33"/>
      <c r="BQ125" s="33" t="s">
        <v>197</v>
      </c>
      <c r="BR125" s="33" t="s">
        <v>197</v>
      </c>
      <c r="BS125" s="33"/>
      <c r="BT125" s="33"/>
      <c r="BU125" s="33"/>
      <c r="BV125" s="33"/>
      <c r="BW125" s="33"/>
      <c r="BX125" s="33"/>
      <c r="BY125" s="33"/>
      <c r="BZ125" s="33"/>
      <c r="CA125" s="33"/>
      <c r="CB125" s="33"/>
      <c r="CC125" s="33" t="s">
        <v>197</v>
      </c>
      <c r="CD125" s="33" t="s">
        <v>197</v>
      </c>
      <c r="CE125" s="33"/>
      <c r="CF125" s="33"/>
      <c r="CG125" s="33"/>
      <c r="CH125" s="33"/>
      <c r="CI125" s="33"/>
      <c r="CJ125" s="33"/>
      <c r="CK125" s="33" t="s">
        <v>197</v>
      </c>
      <c r="CL125" s="33" t="s">
        <v>197</v>
      </c>
      <c r="CM125" s="33" t="s">
        <v>197</v>
      </c>
      <c r="CN125" s="33" t="s">
        <v>197</v>
      </c>
      <c r="CO125" s="33" t="s">
        <v>197</v>
      </c>
      <c r="CP125" s="33" t="s">
        <v>197</v>
      </c>
      <c r="CQ125" s="33" t="s">
        <v>197</v>
      </c>
      <c r="CR125" s="33" t="s">
        <v>197</v>
      </c>
      <c r="CS125" s="33" t="s">
        <v>197</v>
      </c>
      <c r="CT125" s="33" t="s">
        <v>197</v>
      </c>
      <c r="CU125" s="33" t="s">
        <v>197</v>
      </c>
      <c r="CV125" s="33" t="s">
        <v>197</v>
      </c>
      <c r="CW125" s="33" t="s">
        <v>197</v>
      </c>
      <c r="CX125" s="33" t="s">
        <v>197</v>
      </c>
      <c r="CY125" s="33" t="s">
        <v>197</v>
      </c>
      <c r="CZ125" s="33" t="s">
        <v>197</v>
      </c>
      <c r="DA125" s="33" t="s">
        <v>197</v>
      </c>
      <c r="DB125" s="33" t="s">
        <v>197</v>
      </c>
      <c r="DC125" s="33" t="s">
        <v>197</v>
      </c>
      <c r="DD125" s="33" t="s">
        <v>197</v>
      </c>
      <c r="DE125" s="33" t="s">
        <v>197</v>
      </c>
      <c r="DF125" s="33" t="s">
        <v>197</v>
      </c>
      <c r="DG125" s="33" t="s">
        <v>197</v>
      </c>
      <c r="DH125" s="33" t="s">
        <v>197</v>
      </c>
    </row>
    <row r="126" spans="1:112" ht="56.25">
      <c r="A126" s="19"/>
      <c r="B126" s="31" t="s">
        <v>263</v>
      </c>
      <c r="C126" s="32" t="s">
        <v>264</v>
      </c>
      <c r="D126" s="33" t="s">
        <v>178</v>
      </c>
      <c r="E126" s="33">
        <v>0</v>
      </c>
      <c r="F126" s="33">
        <v>0</v>
      </c>
      <c r="G126" s="33">
        <v>0</v>
      </c>
      <c r="H126" s="33">
        <v>0</v>
      </c>
      <c r="I126" s="33">
        <v>0</v>
      </c>
      <c r="J126" s="33">
        <v>0</v>
      </c>
      <c r="K126" s="33">
        <v>0</v>
      </c>
      <c r="L126" s="33">
        <v>0</v>
      </c>
      <c r="M126" s="33">
        <v>0</v>
      </c>
      <c r="N126" s="33">
        <v>0</v>
      </c>
      <c r="O126" s="33">
        <v>0</v>
      </c>
      <c r="P126" s="33">
        <v>0</v>
      </c>
      <c r="Q126" s="33">
        <v>0</v>
      </c>
      <c r="R126" s="33">
        <v>0</v>
      </c>
      <c r="S126" s="33">
        <v>0</v>
      </c>
      <c r="T126" s="33">
        <v>0</v>
      </c>
      <c r="U126" s="33">
        <v>0</v>
      </c>
      <c r="V126" s="33">
        <v>0</v>
      </c>
      <c r="W126" s="33">
        <v>0</v>
      </c>
      <c r="X126" s="33">
        <v>0</v>
      </c>
      <c r="Y126" s="33">
        <v>0</v>
      </c>
      <c r="Z126" s="33">
        <v>0</v>
      </c>
      <c r="AA126" s="33">
        <v>0</v>
      </c>
      <c r="AB126" s="33">
        <v>0</v>
      </c>
      <c r="AC126" s="33">
        <v>0</v>
      </c>
      <c r="AD126" s="33">
        <v>0</v>
      </c>
      <c r="AE126" s="33">
        <v>0</v>
      </c>
      <c r="AF126" s="33">
        <v>0</v>
      </c>
      <c r="AG126" s="33">
        <v>0</v>
      </c>
      <c r="AH126" s="33">
        <v>0</v>
      </c>
      <c r="AI126" s="33">
        <v>0</v>
      </c>
      <c r="AJ126" s="33">
        <v>0</v>
      </c>
      <c r="AK126" s="33">
        <v>0</v>
      </c>
      <c r="AL126" s="33">
        <v>0</v>
      </c>
      <c r="AM126" s="33">
        <v>0</v>
      </c>
      <c r="AN126" s="33">
        <v>0</v>
      </c>
      <c r="AO126" s="33">
        <v>0</v>
      </c>
      <c r="AP126" s="33">
        <v>0</v>
      </c>
      <c r="AQ126" s="33">
        <v>0</v>
      </c>
      <c r="AR126" s="33">
        <v>0</v>
      </c>
      <c r="AS126" s="33">
        <v>0</v>
      </c>
      <c r="AT126" s="33">
        <v>0</v>
      </c>
      <c r="AU126" s="33">
        <v>0</v>
      </c>
      <c r="AV126" s="33">
        <v>0</v>
      </c>
      <c r="AW126" s="33">
        <v>0</v>
      </c>
      <c r="AX126" s="33">
        <v>0</v>
      </c>
      <c r="AY126" s="33">
        <v>0</v>
      </c>
      <c r="AZ126" s="33">
        <v>0</v>
      </c>
      <c r="BA126" s="33">
        <v>0</v>
      </c>
      <c r="BB126" s="33">
        <v>0</v>
      </c>
      <c r="BC126" s="33">
        <v>0</v>
      </c>
      <c r="BD126" s="33">
        <v>0</v>
      </c>
      <c r="BE126" s="33">
        <v>0</v>
      </c>
      <c r="BF126" s="33">
        <v>0</v>
      </c>
      <c r="BG126" s="33">
        <v>0</v>
      </c>
      <c r="BH126" s="33">
        <v>0</v>
      </c>
      <c r="BI126" s="33">
        <v>0</v>
      </c>
      <c r="BJ126" s="33">
        <v>0</v>
      </c>
      <c r="BK126" s="33">
        <v>0</v>
      </c>
      <c r="BL126" s="33">
        <v>0</v>
      </c>
      <c r="BM126" s="33">
        <v>0</v>
      </c>
      <c r="BN126" s="33">
        <v>0</v>
      </c>
      <c r="BO126" s="33">
        <v>0</v>
      </c>
      <c r="BP126" s="33">
        <v>0</v>
      </c>
      <c r="BQ126" s="33">
        <v>0</v>
      </c>
      <c r="BR126" s="33">
        <v>0</v>
      </c>
      <c r="BS126" s="33">
        <v>0</v>
      </c>
      <c r="BT126" s="33">
        <v>0</v>
      </c>
      <c r="BU126" s="33">
        <v>0</v>
      </c>
      <c r="BV126" s="33">
        <v>0</v>
      </c>
      <c r="BW126" s="33">
        <v>0</v>
      </c>
      <c r="BX126" s="33">
        <v>0</v>
      </c>
      <c r="BY126" s="33">
        <v>0</v>
      </c>
      <c r="BZ126" s="33">
        <v>0</v>
      </c>
      <c r="CA126" s="33">
        <v>0</v>
      </c>
      <c r="CB126" s="33">
        <v>0</v>
      </c>
      <c r="CC126" s="33">
        <v>0</v>
      </c>
      <c r="CD126" s="33">
        <v>0</v>
      </c>
      <c r="CE126" s="33">
        <v>0</v>
      </c>
      <c r="CF126" s="33">
        <v>0</v>
      </c>
      <c r="CG126" s="33">
        <v>0</v>
      </c>
      <c r="CH126" s="33">
        <v>0</v>
      </c>
      <c r="CI126" s="33">
        <v>0</v>
      </c>
      <c r="CJ126" s="33">
        <v>0</v>
      </c>
      <c r="CK126" s="33" t="s">
        <v>197</v>
      </c>
      <c r="CL126" s="33" t="s">
        <v>197</v>
      </c>
      <c r="CM126" s="33">
        <v>0</v>
      </c>
      <c r="CN126" s="33">
        <v>0</v>
      </c>
      <c r="CO126" s="33">
        <v>0</v>
      </c>
      <c r="CP126" s="33">
        <v>0</v>
      </c>
      <c r="CQ126" s="33" t="s">
        <v>197</v>
      </c>
      <c r="CR126" s="33" t="s">
        <v>197</v>
      </c>
      <c r="CS126" s="33" t="s">
        <v>197</v>
      </c>
      <c r="CT126" s="33" t="s">
        <v>197</v>
      </c>
      <c r="CU126" s="33" t="s">
        <v>197</v>
      </c>
      <c r="CV126" s="33" t="s">
        <v>197</v>
      </c>
      <c r="CW126" s="33">
        <v>0</v>
      </c>
      <c r="CX126" s="33">
        <v>0</v>
      </c>
      <c r="CY126" s="33">
        <v>0</v>
      </c>
      <c r="CZ126" s="33">
        <v>0</v>
      </c>
      <c r="DA126" s="33">
        <v>0</v>
      </c>
      <c r="DB126" s="33">
        <v>0</v>
      </c>
      <c r="DC126" s="33">
        <v>0</v>
      </c>
      <c r="DD126" s="33">
        <v>0</v>
      </c>
      <c r="DE126" s="33">
        <v>0</v>
      </c>
      <c r="DF126" s="33">
        <v>0</v>
      </c>
      <c r="DG126" s="33">
        <v>0</v>
      </c>
      <c r="DH126" s="33">
        <v>0</v>
      </c>
    </row>
    <row r="127" spans="1:112" ht="18.75" hidden="1">
      <c r="A127" s="26" t="s">
        <v>181</v>
      </c>
      <c r="B127" s="31" t="s">
        <v>263</v>
      </c>
      <c r="C127" s="40" t="s">
        <v>204</v>
      </c>
      <c r="D127" s="33"/>
      <c r="E127" s="33" t="s">
        <v>197</v>
      </c>
      <c r="F127" s="33" t="s">
        <v>197</v>
      </c>
      <c r="G127" s="33"/>
      <c r="H127" s="33"/>
      <c r="I127" s="33"/>
      <c r="J127" s="33"/>
      <c r="K127" s="33"/>
      <c r="L127" s="33"/>
      <c r="M127" s="33" t="s">
        <v>197</v>
      </c>
      <c r="N127" s="33" t="s">
        <v>197</v>
      </c>
      <c r="O127" s="33"/>
      <c r="P127" s="33"/>
      <c r="Q127" s="33"/>
      <c r="R127" s="33"/>
      <c r="S127" s="33"/>
      <c r="T127" s="33"/>
      <c r="U127" s="33" t="s">
        <v>197</v>
      </c>
      <c r="V127" s="33" t="s">
        <v>197</v>
      </c>
      <c r="W127" s="33"/>
      <c r="X127" s="33"/>
      <c r="Y127" s="33"/>
      <c r="Z127" s="33"/>
      <c r="AA127" s="33"/>
      <c r="AB127" s="33"/>
      <c r="AC127" s="33" t="s">
        <v>197</v>
      </c>
      <c r="AD127" s="33" t="s">
        <v>197</v>
      </c>
      <c r="AE127" s="33"/>
      <c r="AF127" s="33"/>
      <c r="AG127" s="33"/>
      <c r="AH127" s="33"/>
      <c r="AI127" s="33"/>
      <c r="AJ127" s="33"/>
      <c r="AK127" s="33"/>
      <c r="AL127" s="33"/>
      <c r="AM127" s="33" t="s">
        <v>197</v>
      </c>
      <c r="AN127" s="33" t="s">
        <v>197</v>
      </c>
      <c r="AO127" s="33" t="s">
        <v>197</v>
      </c>
      <c r="AP127" s="33" t="s">
        <v>197</v>
      </c>
      <c r="AQ127" s="33" t="s">
        <v>197</v>
      </c>
      <c r="AR127" s="33" t="s">
        <v>197</v>
      </c>
      <c r="AS127" s="33" t="s">
        <v>197</v>
      </c>
      <c r="AT127" s="33" t="s">
        <v>197</v>
      </c>
      <c r="AU127" s="33" t="s">
        <v>197</v>
      </c>
      <c r="AV127" s="33" t="s">
        <v>197</v>
      </c>
      <c r="AW127" s="33"/>
      <c r="AX127" s="33"/>
      <c r="AY127" s="33"/>
      <c r="AZ127" s="33"/>
      <c r="BA127" s="33"/>
      <c r="BB127" s="33"/>
      <c r="BC127" s="33"/>
      <c r="BD127" s="33"/>
      <c r="BE127" s="33" t="s">
        <v>197</v>
      </c>
      <c r="BF127" s="33" t="s">
        <v>197</v>
      </c>
      <c r="BG127" s="33"/>
      <c r="BH127" s="33"/>
      <c r="BI127" s="33"/>
      <c r="BJ127" s="33"/>
      <c r="BK127" s="33"/>
      <c r="BL127" s="33"/>
      <c r="BM127" s="33"/>
      <c r="BN127" s="33"/>
      <c r="BO127" s="33"/>
      <c r="BP127" s="33"/>
      <c r="BQ127" s="33" t="s">
        <v>197</v>
      </c>
      <c r="BR127" s="33" t="s">
        <v>197</v>
      </c>
      <c r="BS127" s="33"/>
      <c r="BT127" s="33"/>
      <c r="BU127" s="33"/>
      <c r="BV127" s="33"/>
      <c r="BW127" s="33"/>
      <c r="BX127" s="33"/>
      <c r="BY127" s="33"/>
      <c r="BZ127" s="33"/>
      <c r="CA127" s="33"/>
      <c r="CB127" s="33"/>
      <c r="CC127" s="33" t="s">
        <v>197</v>
      </c>
      <c r="CD127" s="33" t="s">
        <v>197</v>
      </c>
      <c r="CE127" s="33"/>
      <c r="CF127" s="33"/>
      <c r="CG127" s="33"/>
      <c r="CH127" s="33"/>
      <c r="CI127" s="33"/>
      <c r="CJ127" s="33"/>
      <c r="CK127" s="33" t="s">
        <v>197</v>
      </c>
      <c r="CL127" s="33" t="s">
        <v>197</v>
      </c>
      <c r="CM127" s="33" t="s">
        <v>197</v>
      </c>
      <c r="CN127" s="33" t="s">
        <v>197</v>
      </c>
      <c r="CO127" s="33" t="s">
        <v>197</v>
      </c>
      <c r="CP127" s="33" t="s">
        <v>197</v>
      </c>
      <c r="CQ127" s="33" t="s">
        <v>197</v>
      </c>
      <c r="CR127" s="33" t="s">
        <v>197</v>
      </c>
      <c r="CS127" s="33" t="s">
        <v>197</v>
      </c>
      <c r="CT127" s="33" t="s">
        <v>197</v>
      </c>
      <c r="CU127" s="33" t="s">
        <v>197</v>
      </c>
      <c r="CV127" s="33" t="s">
        <v>197</v>
      </c>
      <c r="CW127" s="33" t="s">
        <v>197</v>
      </c>
      <c r="CX127" s="33" t="s">
        <v>197</v>
      </c>
      <c r="CY127" s="33" t="s">
        <v>197</v>
      </c>
      <c r="CZ127" s="33" t="s">
        <v>197</v>
      </c>
      <c r="DA127" s="33" t="s">
        <v>197</v>
      </c>
      <c r="DB127" s="33" t="s">
        <v>197</v>
      </c>
      <c r="DC127" s="33" t="s">
        <v>197</v>
      </c>
      <c r="DD127" s="33" t="s">
        <v>197</v>
      </c>
      <c r="DE127" s="33" t="s">
        <v>197</v>
      </c>
      <c r="DF127" s="33" t="s">
        <v>197</v>
      </c>
      <c r="DG127" s="33" t="s">
        <v>197</v>
      </c>
      <c r="DH127" s="33" t="s">
        <v>197</v>
      </c>
    </row>
    <row r="128" spans="1:112" ht="18.75" hidden="1">
      <c r="A128" s="26" t="s">
        <v>181</v>
      </c>
      <c r="B128" s="31" t="s">
        <v>263</v>
      </c>
      <c r="C128" s="40" t="s">
        <v>204</v>
      </c>
      <c r="D128" s="33"/>
      <c r="E128" s="33" t="s">
        <v>197</v>
      </c>
      <c r="F128" s="33" t="s">
        <v>197</v>
      </c>
      <c r="G128" s="33"/>
      <c r="H128" s="33"/>
      <c r="I128" s="33"/>
      <c r="J128" s="33"/>
      <c r="K128" s="33"/>
      <c r="L128" s="33"/>
      <c r="M128" s="33" t="s">
        <v>197</v>
      </c>
      <c r="N128" s="33" t="s">
        <v>197</v>
      </c>
      <c r="O128" s="33"/>
      <c r="P128" s="33"/>
      <c r="Q128" s="33"/>
      <c r="R128" s="33"/>
      <c r="S128" s="33"/>
      <c r="T128" s="33"/>
      <c r="U128" s="33" t="s">
        <v>197</v>
      </c>
      <c r="V128" s="33" t="s">
        <v>197</v>
      </c>
      <c r="W128" s="33"/>
      <c r="X128" s="33"/>
      <c r="Y128" s="33"/>
      <c r="Z128" s="33"/>
      <c r="AA128" s="33"/>
      <c r="AB128" s="33"/>
      <c r="AC128" s="33" t="s">
        <v>197</v>
      </c>
      <c r="AD128" s="33" t="s">
        <v>197</v>
      </c>
      <c r="AE128" s="33"/>
      <c r="AF128" s="33"/>
      <c r="AG128" s="33"/>
      <c r="AH128" s="33"/>
      <c r="AI128" s="33"/>
      <c r="AJ128" s="33"/>
      <c r="AK128" s="33"/>
      <c r="AL128" s="33"/>
      <c r="AM128" s="33" t="s">
        <v>197</v>
      </c>
      <c r="AN128" s="33" t="s">
        <v>197</v>
      </c>
      <c r="AO128" s="33" t="s">
        <v>197</v>
      </c>
      <c r="AP128" s="33" t="s">
        <v>197</v>
      </c>
      <c r="AQ128" s="33" t="s">
        <v>197</v>
      </c>
      <c r="AR128" s="33" t="s">
        <v>197</v>
      </c>
      <c r="AS128" s="33" t="s">
        <v>197</v>
      </c>
      <c r="AT128" s="33" t="s">
        <v>197</v>
      </c>
      <c r="AU128" s="33" t="s">
        <v>197</v>
      </c>
      <c r="AV128" s="33" t="s">
        <v>197</v>
      </c>
      <c r="AW128" s="33"/>
      <c r="AX128" s="33"/>
      <c r="AY128" s="33"/>
      <c r="AZ128" s="33"/>
      <c r="BA128" s="33"/>
      <c r="BB128" s="33"/>
      <c r="BC128" s="33"/>
      <c r="BD128" s="33"/>
      <c r="BE128" s="33" t="s">
        <v>197</v>
      </c>
      <c r="BF128" s="33" t="s">
        <v>197</v>
      </c>
      <c r="BG128" s="33"/>
      <c r="BH128" s="33"/>
      <c r="BI128" s="33"/>
      <c r="BJ128" s="33"/>
      <c r="BK128" s="33"/>
      <c r="BL128" s="33"/>
      <c r="BM128" s="33"/>
      <c r="BN128" s="33"/>
      <c r="BO128" s="33"/>
      <c r="BP128" s="33"/>
      <c r="BQ128" s="33" t="s">
        <v>197</v>
      </c>
      <c r="BR128" s="33" t="s">
        <v>197</v>
      </c>
      <c r="BS128" s="33"/>
      <c r="BT128" s="33"/>
      <c r="BU128" s="33"/>
      <c r="BV128" s="33"/>
      <c r="BW128" s="33"/>
      <c r="BX128" s="33"/>
      <c r="BY128" s="33"/>
      <c r="BZ128" s="33"/>
      <c r="CA128" s="33"/>
      <c r="CB128" s="33"/>
      <c r="CC128" s="33" t="s">
        <v>197</v>
      </c>
      <c r="CD128" s="33" t="s">
        <v>197</v>
      </c>
      <c r="CE128" s="33"/>
      <c r="CF128" s="33"/>
      <c r="CG128" s="33"/>
      <c r="CH128" s="33"/>
      <c r="CI128" s="33"/>
      <c r="CJ128" s="33"/>
      <c r="CK128" s="33" t="s">
        <v>197</v>
      </c>
      <c r="CL128" s="33" t="s">
        <v>197</v>
      </c>
      <c r="CM128" s="33" t="s">
        <v>197</v>
      </c>
      <c r="CN128" s="33" t="s">
        <v>197</v>
      </c>
      <c r="CO128" s="33" t="s">
        <v>197</v>
      </c>
      <c r="CP128" s="33" t="s">
        <v>197</v>
      </c>
      <c r="CQ128" s="33" t="s">
        <v>197</v>
      </c>
      <c r="CR128" s="33" t="s">
        <v>197</v>
      </c>
      <c r="CS128" s="33" t="s">
        <v>197</v>
      </c>
      <c r="CT128" s="33" t="s">
        <v>197</v>
      </c>
      <c r="CU128" s="33" t="s">
        <v>197</v>
      </c>
      <c r="CV128" s="33" t="s">
        <v>197</v>
      </c>
      <c r="CW128" s="33" t="s">
        <v>197</v>
      </c>
      <c r="CX128" s="33" t="s">
        <v>197</v>
      </c>
      <c r="CY128" s="33" t="s">
        <v>197</v>
      </c>
      <c r="CZ128" s="33" t="s">
        <v>197</v>
      </c>
      <c r="DA128" s="33" t="s">
        <v>197</v>
      </c>
      <c r="DB128" s="33" t="s">
        <v>197</v>
      </c>
      <c r="DC128" s="33" t="s">
        <v>197</v>
      </c>
      <c r="DD128" s="33" t="s">
        <v>197</v>
      </c>
      <c r="DE128" s="33" t="s">
        <v>197</v>
      </c>
      <c r="DF128" s="33" t="s">
        <v>197</v>
      </c>
      <c r="DG128" s="33" t="s">
        <v>197</v>
      </c>
      <c r="DH128" s="33" t="s">
        <v>197</v>
      </c>
    </row>
    <row r="129" spans="1:112" ht="18.75" hidden="1">
      <c r="A129" s="26" t="s">
        <v>181</v>
      </c>
      <c r="B129" s="31" t="s">
        <v>205</v>
      </c>
      <c r="C129" s="32" t="s">
        <v>205</v>
      </c>
      <c r="D129" s="33"/>
      <c r="E129" s="33" t="s">
        <v>197</v>
      </c>
      <c r="F129" s="33" t="s">
        <v>197</v>
      </c>
      <c r="G129" s="33"/>
      <c r="H129" s="33"/>
      <c r="I129" s="33"/>
      <c r="J129" s="33"/>
      <c r="K129" s="33"/>
      <c r="L129" s="33"/>
      <c r="M129" s="33" t="s">
        <v>197</v>
      </c>
      <c r="N129" s="33" t="s">
        <v>197</v>
      </c>
      <c r="O129" s="33"/>
      <c r="P129" s="33"/>
      <c r="Q129" s="33"/>
      <c r="R129" s="33"/>
      <c r="S129" s="33"/>
      <c r="T129" s="33"/>
      <c r="U129" s="33" t="s">
        <v>197</v>
      </c>
      <c r="V129" s="33" t="s">
        <v>197</v>
      </c>
      <c r="W129" s="33"/>
      <c r="X129" s="33"/>
      <c r="Y129" s="33"/>
      <c r="Z129" s="33"/>
      <c r="AA129" s="33"/>
      <c r="AB129" s="33"/>
      <c r="AC129" s="33" t="s">
        <v>197</v>
      </c>
      <c r="AD129" s="33" t="s">
        <v>197</v>
      </c>
      <c r="AE129" s="33"/>
      <c r="AF129" s="33"/>
      <c r="AG129" s="33"/>
      <c r="AH129" s="33"/>
      <c r="AI129" s="33"/>
      <c r="AJ129" s="33"/>
      <c r="AK129" s="33"/>
      <c r="AL129" s="33"/>
      <c r="AM129" s="33" t="s">
        <v>197</v>
      </c>
      <c r="AN129" s="33" t="s">
        <v>197</v>
      </c>
      <c r="AO129" s="33" t="s">
        <v>197</v>
      </c>
      <c r="AP129" s="33" t="s">
        <v>197</v>
      </c>
      <c r="AQ129" s="33" t="s">
        <v>197</v>
      </c>
      <c r="AR129" s="33" t="s">
        <v>197</v>
      </c>
      <c r="AS129" s="33" t="s">
        <v>197</v>
      </c>
      <c r="AT129" s="33" t="s">
        <v>197</v>
      </c>
      <c r="AU129" s="33" t="s">
        <v>197</v>
      </c>
      <c r="AV129" s="33" t="s">
        <v>197</v>
      </c>
      <c r="AW129" s="33"/>
      <c r="AX129" s="33"/>
      <c r="AY129" s="33"/>
      <c r="AZ129" s="33"/>
      <c r="BA129" s="33"/>
      <c r="BB129" s="33"/>
      <c r="BC129" s="33"/>
      <c r="BD129" s="33"/>
      <c r="BE129" s="33" t="s">
        <v>197</v>
      </c>
      <c r="BF129" s="33" t="s">
        <v>197</v>
      </c>
      <c r="BG129" s="33"/>
      <c r="BH129" s="33"/>
      <c r="BI129" s="33"/>
      <c r="BJ129" s="33"/>
      <c r="BK129" s="33"/>
      <c r="BL129" s="33"/>
      <c r="BM129" s="33"/>
      <c r="BN129" s="33"/>
      <c r="BO129" s="33"/>
      <c r="BP129" s="33"/>
      <c r="BQ129" s="33" t="s">
        <v>197</v>
      </c>
      <c r="BR129" s="33" t="s">
        <v>197</v>
      </c>
      <c r="BS129" s="33"/>
      <c r="BT129" s="33"/>
      <c r="BU129" s="33"/>
      <c r="BV129" s="33"/>
      <c r="BW129" s="33"/>
      <c r="BX129" s="33"/>
      <c r="BY129" s="33"/>
      <c r="BZ129" s="33"/>
      <c r="CA129" s="33"/>
      <c r="CB129" s="33"/>
      <c r="CC129" s="33" t="s">
        <v>197</v>
      </c>
      <c r="CD129" s="33" t="s">
        <v>197</v>
      </c>
      <c r="CE129" s="33"/>
      <c r="CF129" s="33"/>
      <c r="CG129" s="33"/>
      <c r="CH129" s="33"/>
      <c r="CI129" s="33"/>
      <c r="CJ129" s="33"/>
      <c r="CK129" s="33" t="s">
        <v>197</v>
      </c>
      <c r="CL129" s="33" t="s">
        <v>197</v>
      </c>
      <c r="CM129" s="33" t="s">
        <v>197</v>
      </c>
      <c r="CN129" s="33" t="s">
        <v>197</v>
      </c>
      <c r="CO129" s="33" t="s">
        <v>197</v>
      </c>
      <c r="CP129" s="33" t="s">
        <v>197</v>
      </c>
      <c r="CQ129" s="33" t="s">
        <v>197</v>
      </c>
      <c r="CR129" s="33" t="s">
        <v>197</v>
      </c>
      <c r="CS129" s="33" t="s">
        <v>197</v>
      </c>
      <c r="CT129" s="33" t="s">
        <v>197</v>
      </c>
      <c r="CU129" s="33" t="s">
        <v>197</v>
      </c>
      <c r="CV129" s="33" t="s">
        <v>197</v>
      </c>
      <c r="CW129" s="33" t="s">
        <v>197</v>
      </c>
      <c r="CX129" s="33" t="s">
        <v>197</v>
      </c>
      <c r="CY129" s="33" t="s">
        <v>197</v>
      </c>
      <c r="CZ129" s="33" t="s">
        <v>197</v>
      </c>
      <c r="DA129" s="33" t="s">
        <v>197</v>
      </c>
      <c r="DB129" s="33" t="s">
        <v>197</v>
      </c>
      <c r="DC129" s="33" t="s">
        <v>197</v>
      </c>
      <c r="DD129" s="33" t="s">
        <v>197</v>
      </c>
      <c r="DE129" s="33" t="s">
        <v>197</v>
      </c>
      <c r="DF129" s="33" t="s">
        <v>197</v>
      </c>
      <c r="DG129" s="33" t="s">
        <v>197</v>
      </c>
      <c r="DH129" s="33" t="s">
        <v>197</v>
      </c>
    </row>
    <row r="130" spans="1:112" ht="75">
      <c r="A130" s="19"/>
      <c r="B130" s="31" t="s">
        <v>265</v>
      </c>
      <c r="C130" s="32" t="s">
        <v>266</v>
      </c>
      <c r="D130" s="33" t="s">
        <v>178</v>
      </c>
      <c r="E130" s="33">
        <v>0</v>
      </c>
      <c r="F130" s="33">
        <v>0</v>
      </c>
      <c r="G130" s="33">
        <v>0</v>
      </c>
      <c r="H130" s="33">
        <v>0</v>
      </c>
      <c r="I130" s="33">
        <v>0</v>
      </c>
      <c r="J130" s="33">
        <v>0</v>
      </c>
      <c r="K130" s="33">
        <v>0</v>
      </c>
      <c r="L130" s="33">
        <v>0</v>
      </c>
      <c r="M130" s="33">
        <v>0</v>
      </c>
      <c r="N130" s="33">
        <v>0</v>
      </c>
      <c r="O130" s="33">
        <v>0</v>
      </c>
      <c r="P130" s="33">
        <v>0</v>
      </c>
      <c r="Q130" s="33">
        <v>0</v>
      </c>
      <c r="R130" s="33">
        <v>0</v>
      </c>
      <c r="S130" s="33">
        <v>0</v>
      </c>
      <c r="T130" s="33">
        <v>0</v>
      </c>
      <c r="U130" s="33">
        <v>0</v>
      </c>
      <c r="V130" s="33">
        <v>0</v>
      </c>
      <c r="W130" s="33">
        <v>0</v>
      </c>
      <c r="X130" s="33">
        <v>0</v>
      </c>
      <c r="Y130" s="33">
        <v>0</v>
      </c>
      <c r="Z130" s="33">
        <v>0</v>
      </c>
      <c r="AA130" s="33">
        <v>0</v>
      </c>
      <c r="AB130" s="33">
        <v>0</v>
      </c>
      <c r="AC130" s="33">
        <v>0</v>
      </c>
      <c r="AD130" s="33">
        <v>0</v>
      </c>
      <c r="AE130" s="33">
        <v>0</v>
      </c>
      <c r="AF130" s="33">
        <v>0</v>
      </c>
      <c r="AG130" s="33">
        <v>0</v>
      </c>
      <c r="AH130" s="33">
        <v>0</v>
      </c>
      <c r="AI130" s="33">
        <v>0</v>
      </c>
      <c r="AJ130" s="33">
        <v>0</v>
      </c>
      <c r="AK130" s="33">
        <v>0</v>
      </c>
      <c r="AL130" s="33">
        <v>0</v>
      </c>
      <c r="AM130" s="33">
        <v>0</v>
      </c>
      <c r="AN130" s="33">
        <v>0</v>
      </c>
      <c r="AO130" s="33">
        <v>0</v>
      </c>
      <c r="AP130" s="33">
        <v>0</v>
      </c>
      <c r="AQ130" s="33">
        <v>0</v>
      </c>
      <c r="AR130" s="33">
        <v>0</v>
      </c>
      <c r="AS130" s="33">
        <v>0</v>
      </c>
      <c r="AT130" s="33">
        <v>0</v>
      </c>
      <c r="AU130" s="33">
        <v>0</v>
      </c>
      <c r="AV130" s="33">
        <v>0</v>
      </c>
      <c r="AW130" s="33">
        <v>0</v>
      </c>
      <c r="AX130" s="33">
        <v>0</v>
      </c>
      <c r="AY130" s="33">
        <v>0</v>
      </c>
      <c r="AZ130" s="33">
        <v>0</v>
      </c>
      <c r="BA130" s="33">
        <v>0</v>
      </c>
      <c r="BB130" s="33">
        <v>0</v>
      </c>
      <c r="BC130" s="33">
        <v>0</v>
      </c>
      <c r="BD130" s="33">
        <v>0</v>
      </c>
      <c r="BE130" s="33">
        <v>0</v>
      </c>
      <c r="BF130" s="33">
        <v>0</v>
      </c>
      <c r="BG130" s="33">
        <v>0</v>
      </c>
      <c r="BH130" s="33">
        <v>0</v>
      </c>
      <c r="BI130" s="33">
        <v>0</v>
      </c>
      <c r="BJ130" s="33">
        <v>0</v>
      </c>
      <c r="BK130" s="33">
        <v>0</v>
      </c>
      <c r="BL130" s="33">
        <v>0</v>
      </c>
      <c r="BM130" s="33">
        <v>0</v>
      </c>
      <c r="BN130" s="33">
        <v>0</v>
      </c>
      <c r="BO130" s="33">
        <v>0</v>
      </c>
      <c r="BP130" s="33">
        <v>0</v>
      </c>
      <c r="BQ130" s="33">
        <v>0</v>
      </c>
      <c r="BR130" s="33">
        <v>0</v>
      </c>
      <c r="BS130" s="33">
        <v>0</v>
      </c>
      <c r="BT130" s="33">
        <v>0</v>
      </c>
      <c r="BU130" s="33">
        <v>0</v>
      </c>
      <c r="BV130" s="33">
        <v>0</v>
      </c>
      <c r="BW130" s="33">
        <v>0</v>
      </c>
      <c r="BX130" s="33">
        <v>0</v>
      </c>
      <c r="BY130" s="33">
        <v>0</v>
      </c>
      <c r="BZ130" s="33">
        <v>0</v>
      </c>
      <c r="CA130" s="33">
        <v>0</v>
      </c>
      <c r="CB130" s="33">
        <v>0</v>
      </c>
      <c r="CC130" s="33">
        <v>0</v>
      </c>
      <c r="CD130" s="33">
        <v>0</v>
      </c>
      <c r="CE130" s="33">
        <v>0</v>
      </c>
      <c r="CF130" s="33">
        <v>0</v>
      </c>
      <c r="CG130" s="33">
        <v>0</v>
      </c>
      <c r="CH130" s="33">
        <v>0</v>
      </c>
      <c r="CI130" s="33">
        <v>0</v>
      </c>
      <c r="CJ130" s="33">
        <v>0</v>
      </c>
      <c r="CK130" s="33" t="s">
        <v>197</v>
      </c>
      <c r="CL130" s="33" t="s">
        <v>197</v>
      </c>
      <c r="CM130" s="33">
        <v>0</v>
      </c>
      <c r="CN130" s="33">
        <v>0</v>
      </c>
      <c r="CO130" s="33">
        <v>0</v>
      </c>
      <c r="CP130" s="33">
        <v>0</v>
      </c>
      <c r="CQ130" s="33" t="s">
        <v>197</v>
      </c>
      <c r="CR130" s="33" t="s">
        <v>197</v>
      </c>
      <c r="CS130" s="33" t="s">
        <v>197</v>
      </c>
      <c r="CT130" s="33" t="s">
        <v>197</v>
      </c>
      <c r="CU130" s="33" t="s">
        <v>197</v>
      </c>
      <c r="CV130" s="33" t="s">
        <v>197</v>
      </c>
      <c r="CW130" s="33">
        <v>0</v>
      </c>
      <c r="CX130" s="33">
        <v>0</v>
      </c>
      <c r="CY130" s="33">
        <v>0</v>
      </c>
      <c r="CZ130" s="33">
        <v>0</v>
      </c>
      <c r="DA130" s="33">
        <v>0</v>
      </c>
      <c r="DB130" s="33">
        <v>0</v>
      </c>
      <c r="DC130" s="33">
        <v>0</v>
      </c>
      <c r="DD130" s="33">
        <v>0</v>
      </c>
      <c r="DE130" s="33">
        <v>0</v>
      </c>
      <c r="DF130" s="33">
        <v>0</v>
      </c>
      <c r="DG130" s="33">
        <v>0</v>
      </c>
      <c r="DH130" s="33">
        <v>0</v>
      </c>
    </row>
    <row r="131" spans="1:112" ht="18.75" hidden="1">
      <c r="A131" s="26" t="s">
        <v>181</v>
      </c>
      <c r="B131" s="31" t="s">
        <v>265</v>
      </c>
      <c r="C131" s="40" t="s">
        <v>204</v>
      </c>
      <c r="D131" s="33"/>
      <c r="E131" s="33" t="s">
        <v>197</v>
      </c>
      <c r="F131" s="33" t="s">
        <v>197</v>
      </c>
      <c r="G131" s="33"/>
      <c r="H131" s="33"/>
      <c r="I131" s="33"/>
      <c r="J131" s="33"/>
      <c r="K131" s="33"/>
      <c r="L131" s="33"/>
      <c r="M131" s="33" t="s">
        <v>197</v>
      </c>
      <c r="N131" s="33" t="s">
        <v>197</v>
      </c>
      <c r="O131" s="33"/>
      <c r="P131" s="33"/>
      <c r="Q131" s="33"/>
      <c r="R131" s="33"/>
      <c r="S131" s="33"/>
      <c r="T131" s="33"/>
      <c r="U131" s="33" t="s">
        <v>197</v>
      </c>
      <c r="V131" s="33" t="s">
        <v>197</v>
      </c>
      <c r="W131" s="33"/>
      <c r="X131" s="33"/>
      <c r="Y131" s="33"/>
      <c r="Z131" s="33"/>
      <c r="AA131" s="33"/>
      <c r="AB131" s="33"/>
      <c r="AC131" s="33" t="s">
        <v>197</v>
      </c>
      <c r="AD131" s="33" t="s">
        <v>197</v>
      </c>
      <c r="AE131" s="33"/>
      <c r="AF131" s="33"/>
      <c r="AG131" s="33"/>
      <c r="AH131" s="33"/>
      <c r="AI131" s="33"/>
      <c r="AJ131" s="33"/>
      <c r="AK131" s="33"/>
      <c r="AL131" s="33"/>
      <c r="AM131" s="33" t="s">
        <v>197</v>
      </c>
      <c r="AN131" s="33" t="s">
        <v>197</v>
      </c>
      <c r="AO131" s="33" t="s">
        <v>197</v>
      </c>
      <c r="AP131" s="33" t="s">
        <v>197</v>
      </c>
      <c r="AQ131" s="33" t="s">
        <v>197</v>
      </c>
      <c r="AR131" s="33" t="s">
        <v>197</v>
      </c>
      <c r="AS131" s="33" t="s">
        <v>197</v>
      </c>
      <c r="AT131" s="33" t="s">
        <v>197</v>
      </c>
      <c r="AU131" s="33" t="s">
        <v>197</v>
      </c>
      <c r="AV131" s="33" t="s">
        <v>197</v>
      </c>
      <c r="AW131" s="33"/>
      <c r="AX131" s="33"/>
      <c r="AY131" s="33"/>
      <c r="AZ131" s="33"/>
      <c r="BA131" s="33"/>
      <c r="BB131" s="33"/>
      <c r="BC131" s="33"/>
      <c r="BD131" s="33"/>
      <c r="BE131" s="33" t="s">
        <v>197</v>
      </c>
      <c r="BF131" s="33" t="s">
        <v>197</v>
      </c>
      <c r="BG131" s="33"/>
      <c r="BH131" s="33"/>
      <c r="BI131" s="33"/>
      <c r="BJ131" s="33"/>
      <c r="BK131" s="33"/>
      <c r="BL131" s="33"/>
      <c r="BM131" s="33"/>
      <c r="BN131" s="33"/>
      <c r="BO131" s="33"/>
      <c r="BP131" s="33"/>
      <c r="BQ131" s="33" t="s">
        <v>197</v>
      </c>
      <c r="BR131" s="33" t="s">
        <v>197</v>
      </c>
      <c r="BS131" s="33"/>
      <c r="BT131" s="33"/>
      <c r="BU131" s="33"/>
      <c r="BV131" s="33"/>
      <c r="BW131" s="33"/>
      <c r="BX131" s="33"/>
      <c r="BY131" s="33"/>
      <c r="BZ131" s="33"/>
      <c r="CA131" s="33"/>
      <c r="CB131" s="33"/>
      <c r="CC131" s="33" t="s">
        <v>197</v>
      </c>
      <c r="CD131" s="33" t="s">
        <v>197</v>
      </c>
      <c r="CE131" s="33"/>
      <c r="CF131" s="33"/>
      <c r="CG131" s="33"/>
      <c r="CH131" s="33"/>
      <c r="CI131" s="33"/>
      <c r="CJ131" s="33"/>
      <c r="CK131" s="33" t="s">
        <v>197</v>
      </c>
      <c r="CL131" s="33" t="s">
        <v>197</v>
      </c>
      <c r="CM131" s="33" t="s">
        <v>197</v>
      </c>
      <c r="CN131" s="33" t="s">
        <v>197</v>
      </c>
      <c r="CO131" s="33" t="s">
        <v>197</v>
      </c>
      <c r="CP131" s="33" t="s">
        <v>197</v>
      </c>
      <c r="CQ131" s="33" t="s">
        <v>197</v>
      </c>
      <c r="CR131" s="33" t="s">
        <v>197</v>
      </c>
      <c r="CS131" s="33" t="s">
        <v>197</v>
      </c>
      <c r="CT131" s="33" t="s">
        <v>197</v>
      </c>
      <c r="CU131" s="33" t="s">
        <v>197</v>
      </c>
      <c r="CV131" s="33" t="s">
        <v>197</v>
      </c>
      <c r="CW131" s="33" t="s">
        <v>197</v>
      </c>
      <c r="CX131" s="33" t="s">
        <v>197</v>
      </c>
      <c r="CY131" s="33" t="s">
        <v>197</v>
      </c>
      <c r="CZ131" s="33" t="s">
        <v>197</v>
      </c>
      <c r="DA131" s="33" t="s">
        <v>197</v>
      </c>
      <c r="DB131" s="33" t="s">
        <v>197</v>
      </c>
      <c r="DC131" s="33" t="s">
        <v>197</v>
      </c>
      <c r="DD131" s="33" t="s">
        <v>197</v>
      </c>
      <c r="DE131" s="33" t="s">
        <v>197</v>
      </c>
      <c r="DF131" s="33" t="s">
        <v>197</v>
      </c>
      <c r="DG131" s="33" t="s">
        <v>197</v>
      </c>
      <c r="DH131" s="33" t="s">
        <v>197</v>
      </c>
    </row>
    <row r="132" spans="1:112" ht="18.75" hidden="1">
      <c r="A132" s="26" t="s">
        <v>181</v>
      </c>
      <c r="B132" s="31" t="s">
        <v>265</v>
      </c>
      <c r="C132" s="40" t="s">
        <v>204</v>
      </c>
      <c r="D132" s="33"/>
      <c r="E132" s="33" t="s">
        <v>197</v>
      </c>
      <c r="F132" s="33" t="s">
        <v>197</v>
      </c>
      <c r="G132" s="33"/>
      <c r="H132" s="33"/>
      <c r="I132" s="33"/>
      <c r="J132" s="33"/>
      <c r="K132" s="33"/>
      <c r="L132" s="33"/>
      <c r="M132" s="33" t="s">
        <v>197</v>
      </c>
      <c r="N132" s="33" t="s">
        <v>197</v>
      </c>
      <c r="O132" s="33"/>
      <c r="P132" s="33"/>
      <c r="Q132" s="33"/>
      <c r="R132" s="33"/>
      <c r="S132" s="33"/>
      <c r="T132" s="33"/>
      <c r="U132" s="33" t="s">
        <v>197</v>
      </c>
      <c r="V132" s="33" t="s">
        <v>197</v>
      </c>
      <c r="W132" s="33"/>
      <c r="X132" s="33"/>
      <c r="Y132" s="33"/>
      <c r="Z132" s="33"/>
      <c r="AA132" s="33"/>
      <c r="AB132" s="33"/>
      <c r="AC132" s="33" t="s">
        <v>197</v>
      </c>
      <c r="AD132" s="33" t="s">
        <v>197</v>
      </c>
      <c r="AE132" s="33"/>
      <c r="AF132" s="33"/>
      <c r="AG132" s="33"/>
      <c r="AH132" s="33"/>
      <c r="AI132" s="33"/>
      <c r="AJ132" s="33"/>
      <c r="AK132" s="33"/>
      <c r="AL132" s="33"/>
      <c r="AM132" s="33" t="s">
        <v>197</v>
      </c>
      <c r="AN132" s="33" t="s">
        <v>197</v>
      </c>
      <c r="AO132" s="33" t="s">
        <v>197</v>
      </c>
      <c r="AP132" s="33" t="s">
        <v>197</v>
      </c>
      <c r="AQ132" s="33" t="s">
        <v>197</v>
      </c>
      <c r="AR132" s="33" t="s">
        <v>197</v>
      </c>
      <c r="AS132" s="33" t="s">
        <v>197</v>
      </c>
      <c r="AT132" s="33" t="s">
        <v>197</v>
      </c>
      <c r="AU132" s="33" t="s">
        <v>197</v>
      </c>
      <c r="AV132" s="33" t="s">
        <v>197</v>
      </c>
      <c r="AW132" s="33"/>
      <c r="AX132" s="33"/>
      <c r="AY132" s="33"/>
      <c r="AZ132" s="33"/>
      <c r="BA132" s="33"/>
      <c r="BB132" s="33"/>
      <c r="BC132" s="33"/>
      <c r="BD132" s="33"/>
      <c r="BE132" s="33" t="s">
        <v>197</v>
      </c>
      <c r="BF132" s="33" t="s">
        <v>197</v>
      </c>
      <c r="BG132" s="33"/>
      <c r="BH132" s="33"/>
      <c r="BI132" s="33"/>
      <c r="BJ132" s="33"/>
      <c r="BK132" s="33"/>
      <c r="BL132" s="33"/>
      <c r="BM132" s="33"/>
      <c r="BN132" s="33"/>
      <c r="BO132" s="33"/>
      <c r="BP132" s="33"/>
      <c r="BQ132" s="33" t="s">
        <v>197</v>
      </c>
      <c r="BR132" s="33" t="s">
        <v>197</v>
      </c>
      <c r="BS132" s="33"/>
      <c r="BT132" s="33"/>
      <c r="BU132" s="33"/>
      <c r="BV132" s="33"/>
      <c r="BW132" s="33"/>
      <c r="BX132" s="33"/>
      <c r="BY132" s="33"/>
      <c r="BZ132" s="33"/>
      <c r="CA132" s="33"/>
      <c r="CB132" s="33"/>
      <c r="CC132" s="33" t="s">
        <v>197</v>
      </c>
      <c r="CD132" s="33" t="s">
        <v>197</v>
      </c>
      <c r="CE132" s="33"/>
      <c r="CF132" s="33"/>
      <c r="CG132" s="33"/>
      <c r="CH132" s="33"/>
      <c r="CI132" s="33"/>
      <c r="CJ132" s="33"/>
      <c r="CK132" s="33" t="s">
        <v>197</v>
      </c>
      <c r="CL132" s="33" t="s">
        <v>197</v>
      </c>
      <c r="CM132" s="33" t="s">
        <v>197</v>
      </c>
      <c r="CN132" s="33" t="s">
        <v>197</v>
      </c>
      <c r="CO132" s="33" t="s">
        <v>197</v>
      </c>
      <c r="CP132" s="33" t="s">
        <v>197</v>
      </c>
      <c r="CQ132" s="33" t="s">
        <v>197</v>
      </c>
      <c r="CR132" s="33" t="s">
        <v>197</v>
      </c>
      <c r="CS132" s="33" t="s">
        <v>197</v>
      </c>
      <c r="CT132" s="33" t="s">
        <v>197</v>
      </c>
      <c r="CU132" s="33" t="s">
        <v>197</v>
      </c>
      <c r="CV132" s="33" t="s">
        <v>197</v>
      </c>
      <c r="CW132" s="33" t="s">
        <v>197</v>
      </c>
      <c r="CX132" s="33" t="s">
        <v>197</v>
      </c>
      <c r="CY132" s="33" t="s">
        <v>197</v>
      </c>
      <c r="CZ132" s="33" t="s">
        <v>197</v>
      </c>
      <c r="DA132" s="33" t="s">
        <v>197</v>
      </c>
      <c r="DB132" s="33" t="s">
        <v>197</v>
      </c>
      <c r="DC132" s="33" t="s">
        <v>197</v>
      </c>
      <c r="DD132" s="33" t="s">
        <v>197</v>
      </c>
      <c r="DE132" s="33" t="s">
        <v>197</v>
      </c>
      <c r="DF132" s="33" t="s">
        <v>197</v>
      </c>
      <c r="DG132" s="33" t="s">
        <v>197</v>
      </c>
      <c r="DH132" s="33" t="s">
        <v>197</v>
      </c>
    </row>
    <row r="133" spans="1:112" ht="18.75" hidden="1">
      <c r="A133" s="26" t="s">
        <v>181</v>
      </c>
      <c r="B133" s="31" t="s">
        <v>205</v>
      </c>
      <c r="C133" s="32" t="s">
        <v>205</v>
      </c>
      <c r="D133" s="33"/>
      <c r="E133" s="33" t="s">
        <v>197</v>
      </c>
      <c r="F133" s="33" t="s">
        <v>197</v>
      </c>
      <c r="G133" s="33"/>
      <c r="H133" s="33"/>
      <c r="I133" s="33"/>
      <c r="J133" s="33"/>
      <c r="K133" s="33"/>
      <c r="L133" s="33"/>
      <c r="M133" s="33" t="s">
        <v>197</v>
      </c>
      <c r="N133" s="33" t="s">
        <v>197</v>
      </c>
      <c r="O133" s="33"/>
      <c r="P133" s="33"/>
      <c r="Q133" s="33"/>
      <c r="R133" s="33"/>
      <c r="S133" s="33"/>
      <c r="T133" s="33"/>
      <c r="U133" s="33" t="s">
        <v>197</v>
      </c>
      <c r="V133" s="33" t="s">
        <v>197</v>
      </c>
      <c r="W133" s="33"/>
      <c r="X133" s="33"/>
      <c r="Y133" s="33"/>
      <c r="Z133" s="33"/>
      <c r="AA133" s="33"/>
      <c r="AB133" s="33"/>
      <c r="AC133" s="33" t="s">
        <v>197</v>
      </c>
      <c r="AD133" s="33" t="s">
        <v>197</v>
      </c>
      <c r="AE133" s="33"/>
      <c r="AF133" s="33"/>
      <c r="AG133" s="33"/>
      <c r="AH133" s="33"/>
      <c r="AI133" s="33"/>
      <c r="AJ133" s="33"/>
      <c r="AK133" s="33"/>
      <c r="AL133" s="33"/>
      <c r="AM133" s="33" t="s">
        <v>197</v>
      </c>
      <c r="AN133" s="33" t="s">
        <v>197</v>
      </c>
      <c r="AO133" s="33" t="s">
        <v>197</v>
      </c>
      <c r="AP133" s="33" t="s">
        <v>197</v>
      </c>
      <c r="AQ133" s="33" t="s">
        <v>197</v>
      </c>
      <c r="AR133" s="33" t="s">
        <v>197</v>
      </c>
      <c r="AS133" s="33" t="s">
        <v>197</v>
      </c>
      <c r="AT133" s="33" t="s">
        <v>197</v>
      </c>
      <c r="AU133" s="33" t="s">
        <v>197</v>
      </c>
      <c r="AV133" s="33" t="s">
        <v>197</v>
      </c>
      <c r="AW133" s="33"/>
      <c r="AX133" s="33"/>
      <c r="AY133" s="33"/>
      <c r="AZ133" s="33"/>
      <c r="BA133" s="33"/>
      <c r="BB133" s="33"/>
      <c r="BC133" s="33"/>
      <c r="BD133" s="33"/>
      <c r="BE133" s="33" t="s">
        <v>197</v>
      </c>
      <c r="BF133" s="33" t="s">
        <v>197</v>
      </c>
      <c r="BG133" s="33"/>
      <c r="BH133" s="33"/>
      <c r="BI133" s="33"/>
      <c r="BJ133" s="33"/>
      <c r="BK133" s="33"/>
      <c r="BL133" s="33"/>
      <c r="BM133" s="33"/>
      <c r="BN133" s="33"/>
      <c r="BO133" s="33"/>
      <c r="BP133" s="33"/>
      <c r="BQ133" s="33" t="s">
        <v>197</v>
      </c>
      <c r="BR133" s="33" t="s">
        <v>197</v>
      </c>
      <c r="BS133" s="33"/>
      <c r="BT133" s="33"/>
      <c r="BU133" s="33"/>
      <c r="BV133" s="33"/>
      <c r="BW133" s="33"/>
      <c r="BX133" s="33"/>
      <c r="BY133" s="33"/>
      <c r="BZ133" s="33"/>
      <c r="CA133" s="33"/>
      <c r="CB133" s="33"/>
      <c r="CC133" s="33" t="s">
        <v>197</v>
      </c>
      <c r="CD133" s="33" t="s">
        <v>197</v>
      </c>
      <c r="CE133" s="33"/>
      <c r="CF133" s="33"/>
      <c r="CG133" s="33"/>
      <c r="CH133" s="33"/>
      <c r="CI133" s="33"/>
      <c r="CJ133" s="33"/>
      <c r="CK133" s="33" t="s">
        <v>197</v>
      </c>
      <c r="CL133" s="33" t="s">
        <v>197</v>
      </c>
      <c r="CM133" s="33" t="s">
        <v>197</v>
      </c>
      <c r="CN133" s="33" t="s">
        <v>197</v>
      </c>
      <c r="CO133" s="33" t="s">
        <v>197</v>
      </c>
      <c r="CP133" s="33" t="s">
        <v>197</v>
      </c>
      <c r="CQ133" s="33" t="s">
        <v>197</v>
      </c>
      <c r="CR133" s="33" t="s">
        <v>197</v>
      </c>
      <c r="CS133" s="33" t="s">
        <v>197</v>
      </c>
      <c r="CT133" s="33" t="s">
        <v>197</v>
      </c>
      <c r="CU133" s="33" t="s">
        <v>197</v>
      </c>
      <c r="CV133" s="33" t="s">
        <v>197</v>
      </c>
      <c r="CW133" s="33" t="s">
        <v>197</v>
      </c>
      <c r="CX133" s="33" t="s">
        <v>197</v>
      </c>
      <c r="CY133" s="33" t="s">
        <v>197</v>
      </c>
      <c r="CZ133" s="33" t="s">
        <v>197</v>
      </c>
      <c r="DA133" s="33" t="s">
        <v>197</v>
      </c>
      <c r="DB133" s="33" t="s">
        <v>197</v>
      </c>
      <c r="DC133" s="33" t="s">
        <v>197</v>
      </c>
      <c r="DD133" s="33" t="s">
        <v>197</v>
      </c>
      <c r="DE133" s="33" t="s">
        <v>197</v>
      </c>
      <c r="DF133" s="33" t="s">
        <v>197</v>
      </c>
      <c r="DG133" s="33" t="s">
        <v>197</v>
      </c>
      <c r="DH133" s="33" t="s">
        <v>197</v>
      </c>
    </row>
    <row r="134" spans="1:112" ht="56.25">
      <c r="A134" s="19"/>
      <c r="B134" s="37" t="s">
        <v>267</v>
      </c>
      <c r="C134" s="38" t="s">
        <v>268</v>
      </c>
      <c r="D134" s="39" t="s">
        <v>178</v>
      </c>
      <c r="E134" s="39">
        <f t="shared" ref="E134:AJ134" si="39">SUM(E135,E142)</f>
        <v>0</v>
      </c>
      <c r="F134" s="39">
        <f t="shared" si="39"/>
        <v>0</v>
      </c>
      <c r="G134" s="39">
        <f t="shared" si="39"/>
        <v>0</v>
      </c>
      <c r="H134" s="39">
        <f t="shared" si="39"/>
        <v>0</v>
      </c>
      <c r="I134" s="39">
        <f t="shared" si="39"/>
        <v>0</v>
      </c>
      <c r="J134" s="39">
        <f t="shared" si="39"/>
        <v>0</v>
      </c>
      <c r="K134" s="39">
        <f t="shared" si="39"/>
        <v>0</v>
      </c>
      <c r="L134" s="39">
        <f t="shared" si="39"/>
        <v>0</v>
      </c>
      <c r="M134" s="39">
        <f t="shared" si="39"/>
        <v>0</v>
      </c>
      <c r="N134" s="39">
        <f t="shared" si="39"/>
        <v>0</v>
      </c>
      <c r="O134" s="39">
        <f t="shared" si="39"/>
        <v>0</v>
      </c>
      <c r="P134" s="39">
        <f t="shared" si="39"/>
        <v>0</v>
      </c>
      <c r="Q134" s="39">
        <f t="shared" si="39"/>
        <v>0</v>
      </c>
      <c r="R134" s="39">
        <f t="shared" si="39"/>
        <v>0</v>
      </c>
      <c r="S134" s="39">
        <f t="shared" si="39"/>
        <v>0</v>
      </c>
      <c r="T134" s="39">
        <f t="shared" si="39"/>
        <v>0</v>
      </c>
      <c r="U134" s="39">
        <f t="shared" si="39"/>
        <v>0</v>
      </c>
      <c r="V134" s="39">
        <f t="shared" si="39"/>
        <v>0</v>
      </c>
      <c r="W134" s="39">
        <f t="shared" si="39"/>
        <v>0</v>
      </c>
      <c r="X134" s="39">
        <f t="shared" si="39"/>
        <v>0</v>
      </c>
      <c r="Y134" s="39">
        <f t="shared" si="39"/>
        <v>0</v>
      </c>
      <c r="Z134" s="39">
        <f t="shared" si="39"/>
        <v>0</v>
      </c>
      <c r="AA134" s="39">
        <f t="shared" si="39"/>
        <v>0</v>
      </c>
      <c r="AB134" s="39">
        <f t="shared" si="39"/>
        <v>0</v>
      </c>
      <c r="AC134" s="39">
        <f t="shared" si="39"/>
        <v>0</v>
      </c>
      <c r="AD134" s="39">
        <f t="shared" si="39"/>
        <v>0</v>
      </c>
      <c r="AE134" s="39">
        <f t="shared" si="39"/>
        <v>0</v>
      </c>
      <c r="AF134" s="39">
        <f t="shared" si="39"/>
        <v>0</v>
      </c>
      <c r="AG134" s="39">
        <f t="shared" si="39"/>
        <v>0</v>
      </c>
      <c r="AH134" s="39">
        <f t="shared" si="39"/>
        <v>0</v>
      </c>
      <c r="AI134" s="39">
        <f t="shared" si="39"/>
        <v>0</v>
      </c>
      <c r="AJ134" s="39">
        <f t="shared" si="39"/>
        <v>0</v>
      </c>
      <c r="AK134" s="39">
        <f t="shared" ref="AK134:BP134" si="40">SUM(AK135,AK142)</f>
        <v>0</v>
      </c>
      <c r="AL134" s="39">
        <f t="shared" si="40"/>
        <v>0</v>
      </c>
      <c r="AM134" s="39">
        <f t="shared" si="40"/>
        <v>0</v>
      </c>
      <c r="AN134" s="39">
        <f t="shared" si="40"/>
        <v>0</v>
      </c>
      <c r="AO134" s="39">
        <f t="shared" si="40"/>
        <v>0</v>
      </c>
      <c r="AP134" s="39">
        <f t="shared" si="40"/>
        <v>0</v>
      </c>
      <c r="AQ134" s="39">
        <f t="shared" si="40"/>
        <v>0</v>
      </c>
      <c r="AR134" s="39">
        <f t="shared" si="40"/>
        <v>0</v>
      </c>
      <c r="AS134" s="39">
        <f t="shared" si="40"/>
        <v>0</v>
      </c>
      <c r="AT134" s="39">
        <f t="shared" si="40"/>
        <v>0</v>
      </c>
      <c r="AU134" s="39">
        <f t="shared" si="40"/>
        <v>0</v>
      </c>
      <c r="AV134" s="39">
        <f t="shared" si="40"/>
        <v>0</v>
      </c>
      <c r="AW134" s="39">
        <f t="shared" si="40"/>
        <v>0</v>
      </c>
      <c r="AX134" s="39">
        <f t="shared" si="40"/>
        <v>0</v>
      </c>
      <c r="AY134" s="39">
        <f t="shared" si="40"/>
        <v>0</v>
      </c>
      <c r="AZ134" s="39">
        <f t="shared" si="40"/>
        <v>0</v>
      </c>
      <c r="BA134" s="39">
        <f t="shared" si="40"/>
        <v>0</v>
      </c>
      <c r="BB134" s="39">
        <f t="shared" si="40"/>
        <v>0</v>
      </c>
      <c r="BC134" s="39">
        <f t="shared" si="40"/>
        <v>0</v>
      </c>
      <c r="BD134" s="39">
        <f t="shared" si="40"/>
        <v>0</v>
      </c>
      <c r="BE134" s="39">
        <f t="shared" si="40"/>
        <v>0</v>
      </c>
      <c r="BF134" s="39">
        <f t="shared" si="40"/>
        <v>0</v>
      </c>
      <c r="BG134" s="39">
        <f t="shared" si="40"/>
        <v>0</v>
      </c>
      <c r="BH134" s="39">
        <f t="shared" si="40"/>
        <v>0</v>
      </c>
      <c r="BI134" s="39">
        <f t="shared" si="40"/>
        <v>0</v>
      </c>
      <c r="BJ134" s="39">
        <f t="shared" si="40"/>
        <v>0</v>
      </c>
      <c r="BK134" s="39">
        <f t="shared" si="40"/>
        <v>0</v>
      </c>
      <c r="BL134" s="39">
        <f t="shared" si="40"/>
        <v>0</v>
      </c>
      <c r="BM134" s="39">
        <f t="shared" si="40"/>
        <v>0</v>
      </c>
      <c r="BN134" s="39">
        <f t="shared" si="40"/>
        <v>0</v>
      </c>
      <c r="BO134" s="39">
        <f t="shared" si="40"/>
        <v>0</v>
      </c>
      <c r="BP134" s="39">
        <f t="shared" si="40"/>
        <v>0</v>
      </c>
      <c r="BQ134" s="39">
        <f t="shared" ref="BQ134:CV134" si="41">SUM(BQ135,BQ142)</f>
        <v>0</v>
      </c>
      <c r="BR134" s="39">
        <f t="shared" si="41"/>
        <v>0</v>
      </c>
      <c r="BS134" s="39">
        <f t="shared" si="41"/>
        <v>0</v>
      </c>
      <c r="BT134" s="39">
        <f t="shared" si="41"/>
        <v>0</v>
      </c>
      <c r="BU134" s="39">
        <f t="shared" si="41"/>
        <v>0</v>
      </c>
      <c r="BV134" s="39">
        <f t="shared" si="41"/>
        <v>0</v>
      </c>
      <c r="BW134" s="39">
        <f t="shared" si="41"/>
        <v>0</v>
      </c>
      <c r="BX134" s="39">
        <f t="shared" si="41"/>
        <v>0</v>
      </c>
      <c r="BY134" s="39">
        <f t="shared" si="41"/>
        <v>0</v>
      </c>
      <c r="BZ134" s="39">
        <f t="shared" si="41"/>
        <v>0</v>
      </c>
      <c r="CA134" s="39">
        <f t="shared" si="41"/>
        <v>0</v>
      </c>
      <c r="CB134" s="39">
        <f t="shared" si="41"/>
        <v>0</v>
      </c>
      <c r="CC134" s="39">
        <f t="shared" si="41"/>
        <v>0</v>
      </c>
      <c r="CD134" s="39">
        <f t="shared" si="41"/>
        <v>0</v>
      </c>
      <c r="CE134" s="39">
        <f t="shared" si="41"/>
        <v>0</v>
      </c>
      <c r="CF134" s="39">
        <f t="shared" si="41"/>
        <v>0</v>
      </c>
      <c r="CG134" s="39">
        <f t="shared" si="41"/>
        <v>0</v>
      </c>
      <c r="CH134" s="39">
        <f t="shared" si="41"/>
        <v>0</v>
      </c>
      <c r="CI134" s="39">
        <f t="shared" si="41"/>
        <v>0</v>
      </c>
      <c r="CJ134" s="39">
        <f t="shared" si="41"/>
        <v>0</v>
      </c>
      <c r="CK134" s="39">
        <f t="shared" si="41"/>
        <v>0</v>
      </c>
      <c r="CL134" s="39">
        <f t="shared" si="41"/>
        <v>0</v>
      </c>
      <c r="CM134" s="39">
        <f t="shared" si="41"/>
        <v>0</v>
      </c>
      <c r="CN134" s="39">
        <f t="shared" si="41"/>
        <v>0</v>
      </c>
      <c r="CO134" s="39">
        <f t="shared" si="41"/>
        <v>0</v>
      </c>
      <c r="CP134" s="39">
        <f t="shared" si="41"/>
        <v>0</v>
      </c>
      <c r="CQ134" s="39">
        <f t="shared" si="41"/>
        <v>0</v>
      </c>
      <c r="CR134" s="39">
        <f t="shared" si="41"/>
        <v>0</v>
      </c>
      <c r="CS134" s="39">
        <f t="shared" si="41"/>
        <v>0</v>
      </c>
      <c r="CT134" s="39">
        <f t="shared" si="41"/>
        <v>0</v>
      </c>
      <c r="CU134" s="39">
        <f t="shared" si="41"/>
        <v>0</v>
      </c>
      <c r="CV134" s="39">
        <f t="shared" si="41"/>
        <v>0</v>
      </c>
      <c r="CW134" s="39">
        <f t="shared" ref="CW134:DH134" si="42">SUM(CW135,CW142)</f>
        <v>153.91399993821599</v>
      </c>
      <c r="CX134" s="39">
        <f t="shared" si="42"/>
        <v>0</v>
      </c>
      <c r="CY134" s="39">
        <f t="shared" si="42"/>
        <v>0</v>
      </c>
      <c r="CZ134" s="39">
        <f t="shared" si="42"/>
        <v>0</v>
      </c>
      <c r="DA134" s="39">
        <f t="shared" si="42"/>
        <v>0</v>
      </c>
      <c r="DB134" s="39">
        <f t="shared" si="42"/>
        <v>0</v>
      </c>
      <c r="DC134" s="39">
        <f t="shared" si="42"/>
        <v>0</v>
      </c>
      <c r="DD134" s="39">
        <f t="shared" si="42"/>
        <v>0</v>
      </c>
      <c r="DE134" s="39">
        <f t="shared" si="42"/>
        <v>0</v>
      </c>
      <c r="DF134" s="39">
        <f t="shared" si="42"/>
        <v>0</v>
      </c>
      <c r="DG134" s="39">
        <f t="shared" si="42"/>
        <v>0</v>
      </c>
      <c r="DH134" s="39">
        <f t="shared" si="42"/>
        <v>0</v>
      </c>
    </row>
    <row r="135" spans="1:112" ht="37.5">
      <c r="A135" s="19"/>
      <c r="B135" s="31" t="s">
        <v>269</v>
      </c>
      <c r="C135" s="32" t="s">
        <v>270</v>
      </c>
      <c r="D135" s="33" t="s">
        <v>178</v>
      </c>
      <c r="E135" s="33">
        <f t="shared" ref="E135:AJ135" si="43">SUM(E136:E141)</f>
        <v>0</v>
      </c>
      <c r="F135" s="33">
        <f t="shared" si="43"/>
        <v>0</v>
      </c>
      <c r="G135" s="33">
        <f t="shared" si="43"/>
        <v>0</v>
      </c>
      <c r="H135" s="33">
        <f t="shared" si="43"/>
        <v>0</v>
      </c>
      <c r="I135" s="33">
        <f t="shared" si="43"/>
        <v>0</v>
      </c>
      <c r="J135" s="33">
        <f t="shared" si="43"/>
        <v>0</v>
      </c>
      <c r="K135" s="33">
        <f t="shared" si="43"/>
        <v>0</v>
      </c>
      <c r="L135" s="33">
        <f t="shared" si="43"/>
        <v>0</v>
      </c>
      <c r="M135" s="33">
        <f t="shared" si="43"/>
        <v>0</v>
      </c>
      <c r="N135" s="33">
        <f t="shared" si="43"/>
        <v>0</v>
      </c>
      <c r="O135" s="33">
        <f t="shared" si="43"/>
        <v>0</v>
      </c>
      <c r="P135" s="33">
        <f t="shared" si="43"/>
        <v>0</v>
      </c>
      <c r="Q135" s="33">
        <f t="shared" si="43"/>
        <v>0</v>
      </c>
      <c r="R135" s="33">
        <f t="shared" si="43"/>
        <v>0</v>
      </c>
      <c r="S135" s="33">
        <f t="shared" si="43"/>
        <v>0</v>
      </c>
      <c r="T135" s="33">
        <f t="shared" si="43"/>
        <v>0</v>
      </c>
      <c r="U135" s="33">
        <f t="shared" si="43"/>
        <v>0</v>
      </c>
      <c r="V135" s="33">
        <f t="shared" si="43"/>
        <v>0</v>
      </c>
      <c r="W135" s="33">
        <f t="shared" si="43"/>
        <v>0</v>
      </c>
      <c r="X135" s="33">
        <f t="shared" si="43"/>
        <v>0</v>
      </c>
      <c r="Y135" s="33">
        <f t="shared" si="43"/>
        <v>0</v>
      </c>
      <c r="Z135" s="33">
        <f t="shared" si="43"/>
        <v>0</v>
      </c>
      <c r="AA135" s="33">
        <f t="shared" si="43"/>
        <v>0</v>
      </c>
      <c r="AB135" s="33">
        <f t="shared" si="43"/>
        <v>0</v>
      </c>
      <c r="AC135" s="33">
        <f t="shared" si="43"/>
        <v>0</v>
      </c>
      <c r="AD135" s="33">
        <f t="shared" si="43"/>
        <v>0</v>
      </c>
      <c r="AE135" s="33">
        <f t="shared" si="43"/>
        <v>0</v>
      </c>
      <c r="AF135" s="33">
        <f t="shared" si="43"/>
        <v>0</v>
      </c>
      <c r="AG135" s="33">
        <f t="shared" si="43"/>
        <v>0</v>
      </c>
      <c r="AH135" s="33">
        <f t="shared" si="43"/>
        <v>0</v>
      </c>
      <c r="AI135" s="33">
        <f t="shared" si="43"/>
        <v>0</v>
      </c>
      <c r="AJ135" s="33">
        <f t="shared" si="43"/>
        <v>0</v>
      </c>
      <c r="AK135" s="33">
        <f t="shared" ref="AK135:BP135" si="44">SUM(AK136:AK141)</f>
        <v>0</v>
      </c>
      <c r="AL135" s="33">
        <f t="shared" si="44"/>
        <v>0</v>
      </c>
      <c r="AM135" s="33">
        <f t="shared" si="44"/>
        <v>0</v>
      </c>
      <c r="AN135" s="33">
        <f t="shared" si="44"/>
        <v>0</v>
      </c>
      <c r="AO135" s="33">
        <f t="shared" si="44"/>
        <v>0</v>
      </c>
      <c r="AP135" s="33">
        <f t="shared" si="44"/>
        <v>0</v>
      </c>
      <c r="AQ135" s="33">
        <f t="shared" si="44"/>
        <v>0</v>
      </c>
      <c r="AR135" s="33">
        <f t="shared" si="44"/>
        <v>0</v>
      </c>
      <c r="AS135" s="33">
        <f t="shared" si="44"/>
        <v>0</v>
      </c>
      <c r="AT135" s="33">
        <f t="shared" si="44"/>
        <v>0</v>
      </c>
      <c r="AU135" s="33">
        <f t="shared" si="44"/>
        <v>0</v>
      </c>
      <c r="AV135" s="33">
        <f t="shared" si="44"/>
        <v>0</v>
      </c>
      <c r="AW135" s="33">
        <f t="shared" si="44"/>
        <v>0</v>
      </c>
      <c r="AX135" s="33">
        <f t="shared" si="44"/>
        <v>0</v>
      </c>
      <c r="AY135" s="33">
        <f t="shared" si="44"/>
        <v>0</v>
      </c>
      <c r="AZ135" s="33">
        <f t="shared" si="44"/>
        <v>0</v>
      </c>
      <c r="BA135" s="33">
        <f t="shared" si="44"/>
        <v>0</v>
      </c>
      <c r="BB135" s="33">
        <f t="shared" si="44"/>
        <v>0</v>
      </c>
      <c r="BC135" s="33">
        <f t="shared" si="44"/>
        <v>0</v>
      </c>
      <c r="BD135" s="33">
        <f t="shared" si="44"/>
        <v>0</v>
      </c>
      <c r="BE135" s="33">
        <f t="shared" si="44"/>
        <v>0</v>
      </c>
      <c r="BF135" s="33">
        <f t="shared" si="44"/>
        <v>0</v>
      </c>
      <c r="BG135" s="33">
        <f t="shared" si="44"/>
        <v>0</v>
      </c>
      <c r="BH135" s="33">
        <f t="shared" si="44"/>
        <v>0</v>
      </c>
      <c r="BI135" s="33">
        <f t="shared" si="44"/>
        <v>0</v>
      </c>
      <c r="BJ135" s="33">
        <f t="shared" si="44"/>
        <v>0</v>
      </c>
      <c r="BK135" s="33">
        <f t="shared" si="44"/>
        <v>0</v>
      </c>
      <c r="BL135" s="33">
        <f t="shared" si="44"/>
        <v>0</v>
      </c>
      <c r="BM135" s="33">
        <f t="shared" si="44"/>
        <v>0</v>
      </c>
      <c r="BN135" s="33">
        <f t="shared" si="44"/>
        <v>0</v>
      </c>
      <c r="BO135" s="33">
        <f t="shared" si="44"/>
        <v>0</v>
      </c>
      <c r="BP135" s="33">
        <f t="shared" si="44"/>
        <v>0</v>
      </c>
      <c r="BQ135" s="33">
        <f t="shared" ref="BQ135:CV135" si="45">SUM(BQ136:BQ141)</f>
        <v>0</v>
      </c>
      <c r="BR135" s="33">
        <f t="shared" si="45"/>
        <v>0</v>
      </c>
      <c r="BS135" s="33">
        <f t="shared" si="45"/>
        <v>0</v>
      </c>
      <c r="BT135" s="33">
        <f t="shared" si="45"/>
        <v>0</v>
      </c>
      <c r="BU135" s="33">
        <f t="shared" si="45"/>
        <v>0</v>
      </c>
      <c r="BV135" s="33">
        <f t="shared" si="45"/>
        <v>0</v>
      </c>
      <c r="BW135" s="33">
        <f t="shared" si="45"/>
        <v>0</v>
      </c>
      <c r="BX135" s="33">
        <f t="shared" si="45"/>
        <v>0</v>
      </c>
      <c r="BY135" s="33">
        <f t="shared" si="45"/>
        <v>0</v>
      </c>
      <c r="BZ135" s="33">
        <f t="shared" si="45"/>
        <v>0</v>
      </c>
      <c r="CA135" s="33">
        <f t="shared" si="45"/>
        <v>0</v>
      </c>
      <c r="CB135" s="33">
        <f t="shared" si="45"/>
        <v>0</v>
      </c>
      <c r="CC135" s="33">
        <f t="shared" si="45"/>
        <v>0</v>
      </c>
      <c r="CD135" s="33">
        <f t="shared" si="45"/>
        <v>0</v>
      </c>
      <c r="CE135" s="33">
        <f t="shared" si="45"/>
        <v>0</v>
      </c>
      <c r="CF135" s="33">
        <f t="shared" si="45"/>
        <v>0</v>
      </c>
      <c r="CG135" s="33">
        <f t="shared" si="45"/>
        <v>0</v>
      </c>
      <c r="CH135" s="33">
        <f t="shared" si="45"/>
        <v>0</v>
      </c>
      <c r="CI135" s="33">
        <f t="shared" si="45"/>
        <v>0</v>
      </c>
      <c r="CJ135" s="33">
        <f t="shared" si="45"/>
        <v>0</v>
      </c>
      <c r="CK135" s="33">
        <f t="shared" si="45"/>
        <v>0</v>
      </c>
      <c r="CL135" s="33">
        <f t="shared" si="45"/>
        <v>0</v>
      </c>
      <c r="CM135" s="33">
        <f t="shared" si="45"/>
        <v>0</v>
      </c>
      <c r="CN135" s="33">
        <f t="shared" si="45"/>
        <v>0</v>
      </c>
      <c r="CO135" s="33">
        <f t="shared" si="45"/>
        <v>0</v>
      </c>
      <c r="CP135" s="33">
        <f t="shared" si="45"/>
        <v>0</v>
      </c>
      <c r="CQ135" s="33">
        <f t="shared" si="45"/>
        <v>0</v>
      </c>
      <c r="CR135" s="33">
        <f t="shared" si="45"/>
        <v>0</v>
      </c>
      <c r="CS135" s="33">
        <f t="shared" si="45"/>
        <v>0</v>
      </c>
      <c r="CT135" s="33">
        <f t="shared" si="45"/>
        <v>0</v>
      </c>
      <c r="CU135" s="33">
        <f t="shared" si="45"/>
        <v>0</v>
      </c>
      <c r="CV135" s="33">
        <f t="shared" si="45"/>
        <v>0</v>
      </c>
      <c r="CW135" s="33">
        <f t="shared" ref="CW135:DH135" si="46">SUM(CW136:CW141)</f>
        <v>153.91399993821599</v>
      </c>
      <c r="CX135" s="33">
        <f t="shared" si="46"/>
        <v>0</v>
      </c>
      <c r="CY135" s="33">
        <f t="shared" si="46"/>
        <v>0</v>
      </c>
      <c r="CZ135" s="33">
        <f t="shared" si="46"/>
        <v>0</v>
      </c>
      <c r="DA135" s="33">
        <f t="shared" si="46"/>
        <v>0</v>
      </c>
      <c r="DB135" s="33">
        <f t="shared" si="46"/>
        <v>0</v>
      </c>
      <c r="DC135" s="33">
        <f t="shared" si="46"/>
        <v>0</v>
      </c>
      <c r="DD135" s="33">
        <f t="shared" si="46"/>
        <v>0</v>
      </c>
      <c r="DE135" s="33">
        <f t="shared" si="46"/>
        <v>0</v>
      </c>
      <c r="DF135" s="33">
        <f t="shared" si="46"/>
        <v>0</v>
      </c>
      <c r="DG135" s="33">
        <f t="shared" si="46"/>
        <v>0</v>
      </c>
      <c r="DH135" s="33">
        <f t="shared" si="46"/>
        <v>0</v>
      </c>
    </row>
    <row r="136" spans="1:112" ht="75">
      <c r="A136" s="26" t="s">
        <v>181</v>
      </c>
      <c r="B136" s="31" t="s">
        <v>269</v>
      </c>
      <c r="C136" s="32" t="s">
        <v>271</v>
      </c>
      <c r="D136" s="44" t="s">
        <v>272</v>
      </c>
      <c r="E136" s="33">
        <v>0</v>
      </c>
      <c r="F136" s="33">
        <v>0</v>
      </c>
      <c r="G136" s="33">
        <v>0</v>
      </c>
      <c r="H136" s="33">
        <v>0</v>
      </c>
      <c r="I136" s="33">
        <v>0</v>
      </c>
      <c r="J136" s="33">
        <v>0</v>
      </c>
      <c r="K136" s="33">
        <v>0</v>
      </c>
      <c r="L136" s="33">
        <v>0</v>
      </c>
      <c r="M136" s="33">
        <v>0</v>
      </c>
      <c r="N136" s="33">
        <v>0</v>
      </c>
      <c r="O136" s="33">
        <v>0</v>
      </c>
      <c r="P136" s="33">
        <v>0</v>
      </c>
      <c r="Q136" s="33">
        <v>0</v>
      </c>
      <c r="R136" s="33">
        <v>0</v>
      </c>
      <c r="S136" s="33">
        <v>0</v>
      </c>
      <c r="T136" s="33">
        <v>0</v>
      </c>
      <c r="U136" s="33">
        <v>0</v>
      </c>
      <c r="V136" s="33">
        <v>0</v>
      </c>
      <c r="W136" s="33">
        <v>0</v>
      </c>
      <c r="X136" s="33">
        <v>0</v>
      </c>
      <c r="Y136" s="33">
        <v>0</v>
      </c>
      <c r="Z136" s="33">
        <v>0</v>
      </c>
      <c r="AA136" s="33">
        <v>0</v>
      </c>
      <c r="AB136" s="33">
        <v>0</v>
      </c>
      <c r="AC136" s="33">
        <v>0</v>
      </c>
      <c r="AD136" s="33">
        <v>0</v>
      </c>
      <c r="AE136" s="33">
        <v>0</v>
      </c>
      <c r="AF136" s="33">
        <v>0</v>
      </c>
      <c r="AG136" s="33">
        <v>0</v>
      </c>
      <c r="AH136" s="33">
        <v>0</v>
      </c>
      <c r="AI136" s="33">
        <v>0</v>
      </c>
      <c r="AJ136" s="33">
        <v>0</v>
      </c>
      <c r="AK136" s="33">
        <v>0</v>
      </c>
      <c r="AL136" s="33">
        <v>0</v>
      </c>
      <c r="AM136" s="33" t="s">
        <v>197</v>
      </c>
      <c r="AN136" s="33" t="s">
        <v>197</v>
      </c>
      <c r="AO136" s="33" t="s">
        <v>197</v>
      </c>
      <c r="AP136" s="33" t="s">
        <v>197</v>
      </c>
      <c r="AQ136" s="33" t="s">
        <v>197</v>
      </c>
      <c r="AR136" s="33" t="s">
        <v>197</v>
      </c>
      <c r="AS136" s="33" t="s">
        <v>197</v>
      </c>
      <c r="AT136" s="33" t="s">
        <v>197</v>
      </c>
      <c r="AU136" s="33">
        <v>0</v>
      </c>
      <c r="AV136" s="33">
        <v>0</v>
      </c>
      <c r="AW136" s="33">
        <v>0</v>
      </c>
      <c r="AX136" s="33">
        <v>0</v>
      </c>
      <c r="AY136" s="33">
        <v>0</v>
      </c>
      <c r="AZ136" s="33">
        <v>0</v>
      </c>
      <c r="BA136" s="33">
        <v>0</v>
      </c>
      <c r="BB136" s="33">
        <v>0</v>
      </c>
      <c r="BC136" s="33">
        <v>0</v>
      </c>
      <c r="BD136" s="33">
        <v>0</v>
      </c>
      <c r="BE136" s="33">
        <v>0</v>
      </c>
      <c r="BF136" s="33">
        <v>0</v>
      </c>
      <c r="BG136" s="33">
        <v>0</v>
      </c>
      <c r="BH136" s="33">
        <v>0</v>
      </c>
      <c r="BI136" s="33">
        <v>0</v>
      </c>
      <c r="BJ136" s="33">
        <v>0</v>
      </c>
      <c r="BK136" s="33">
        <v>0</v>
      </c>
      <c r="BL136" s="33">
        <v>0</v>
      </c>
      <c r="BM136" s="33">
        <v>0</v>
      </c>
      <c r="BN136" s="33">
        <v>0</v>
      </c>
      <c r="BO136" s="33">
        <v>0</v>
      </c>
      <c r="BP136" s="33">
        <v>0</v>
      </c>
      <c r="BQ136" s="33">
        <v>0</v>
      </c>
      <c r="BR136" s="33">
        <v>0</v>
      </c>
      <c r="BS136" s="33">
        <v>0</v>
      </c>
      <c r="BT136" s="33">
        <v>0</v>
      </c>
      <c r="BU136" s="33">
        <v>0</v>
      </c>
      <c r="BV136" s="33">
        <v>0</v>
      </c>
      <c r="BW136" s="33">
        <v>0</v>
      </c>
      <c r="BX136" s="33">
        <v>0</v>
      </c>
      <c r="BY136" s="33">
        <v>0</v>
      </c>
      <c r="BZ136" s="33">
        <v>0</v>
      </c>
      <c r="CA136" s="33">
        <v>0</v>
      </c>
      <c r="CB136" s="33">
        <v>0</v>
      </c>
      <c r="CC136" s="33">
        <v>0</v>
      </c>
      <c r="CD136" s="33">
        <v>0</v>
      </c>
      <c r="CE136" s="33">
        <v>0</v>
      </c>
      <c r="CF136" s="33">
        <v>0</v>
      </c>
      <c r="CG136" s="33">
        <v>0</v>
      </c>
      <c r="CH136" s="33">
        <v>0</v>
      </c>
      <c r="CI136" s="33">
        <v>0</v>
      </c>
      <c r="CJ136" s="33">
        <v>0</v>
      </c>
      <c r="CK136" s="33">
        <v>0</v>
      </c>
      <c r="CL136" s="33">
        <v>0</v>
      </c>
      <c r="CM136" s="33">
        <v>0</v>
      </c>
      <c r="CN136" s="33">
        <v>0</v>
      </c>
      <c r="CO136" s="33">
        <v>0</v>
      </c>
      <c r="CP136" s="33">
        <v>0</v>
      </c>
      <c r="CQ136" s="33" t="s">
        <v>197</v>
      </c>
      <c r="CR136" s="33" t="s">
        <v>197</v>
      </c>
      <c r="CS136" s="33" t="s">
        <v>197</v>
      </c>
      <c r="CT136" s="33" t="s">
        <v>197</v>
      </c>
      <c r="CU136" s="33" t="s">
        <v>197</v>
      </c>
      <c r="CV136" s="33" t="s">
        <v>197</v>
      </c>
      <c r="CW136" s="47">
        <f>'2'!AT72</f>
        <v>0</v>
      </c>
      <c r="CX136" s="33">
        <v>0</v>
      </c>
      <c r="CY136" s="33">
        <v>0</v>
      </c>
      <c r="CZ136" s="33">
        <v>0</v>
      </c>
      <c r="DA136" s="33">
        <v>0</v>
      </c>
      <c r="DB136" s="33">
        <v>0</v>
      </c>
      <c r="DC136" s="33">
        <v>0</v>
      </c>
      <c r="DD136" s="33">
        <v>0</v>
      </c>
      <c r="DE136" s="33">
        <v>0</v>
      </c>
      <c r="DF136" s="33">
        <v>0</v>
      </c>
      <c r="DG136" s="33">
        <v>0</v>
      </c>
      <c r="DH136" s="33">
        <v>0</v>
      </c>
    </row>
    <row r="137" spans="1:112" ht="75">
      <c r="A137" s="26" t="s">
        <v>181</v>
      </c>
      <c r="B137" s="31" t="s">
        <v>269</v>
      </c>
      <c r="C137" s="32" t="s">
        <v>273</v>
      </c>
      <c r="D137" s="44" t="s">
        <v>274</v>
      </c>
      <c r="E137" s="33">
        <v>0</v>
      </c>
      <c r="F137" s="33">
        <v>0</v>
      </c>
      <c r="G137" s="33">
        <v>0</v>
      </c>
      <c r="H137" s="33">
        <v>0</v>
      </c>
      <c r="I137" s="33">
        <v>0</v>
      </c>
      <c r="J137" s="33">
        <v>0</v>
      </c>
      <c r="K137" s="33">
        <v>0</v>
      </c>
      <c r="L137" s="33">
        <v>0</v>
      </c>
      <c r="M137" s="33">
        <v>0</v>
      </c>
      <c r="N137" s="33">
        <v>0</v>
      </c>
      <c r="O137" s="33">
        <v>0</v>
      </c>
      <c r="P137" s="33">
        <v>0</v>
      </c>
      <c r="Q137" s="33">
        <v>0</v>
      </c>
      <c r="R137" s="33">
        <v>0</v>
      </c>
      <c r="S137" s="33">
        <v>0</v>
      </c>
      <c r="T137" s="33">
        <v>0</v>
      </c>
      <c r="U137" s="33">
        <v>0</v>
      </c>
      <c r="V137" s="33">
        <v>0</v>
      </c>
      <c r="W137" s="33">
        <v>0</v>
      </c>
      <c r="X137" s="33">
        <v>0</v>
      </c>
      <c r="Y137" s="33">
        <v>0</v>
      </c>
      <c r="Z137" s="33">
        <v>0</v>
      </c>
      <c r="AA137" s="33">
        <v>0</v>
      </c>
      <c r="AB137" s="33">
        <v>0</v>
      </c>
      <c r="AC137" s="33">
        <v>0</v>
      </c>
      <c r="AD137" s="33">
        <v>0</v>
      </c>
      <c r="AE137" s="33">
        <v>0</v>
      </c>
      <c r="AF137" s="33">
        <v>0</v>
      </c>
      <c r="AG137" s="33">
        <v>0</v>
      </c>
      <c r="AH137" s="33">
        <v>0</v>
      </c>
      <c r="AI137" s="33">
        <v>0</v>
      </c>
      <c r="AJ137" s="33">
        <v>0</v>
      </c>
      <c r="AK137" s="33">
        <v>0</v>
      </c>
      <c r="AL137" s="33">
        <v>0</v>
      </c>
      <c r="AM137" s="33" t="s">
        <v>197</v>
      </c>
      <c r="AN137" s="33" t="s">
        <v>197</v>
      </c>
      <c r="AO137" s="33" t="s">
        <v>197</v>
      </c>
      <c r="AP137" s="33" t="s">
        <v>197</v>
      </c>
      <c r="AQ137" s="33" t="s">
        <v>197</v>
      </c>
      <c r="AR137" s="33" t="s">
        <v>197</v>
      </c>
      <c r="AS137" s="33" t="s">
        <v>197</v>
      </c>
      <c r="AT137" s="33" t="s">
        <v>197</v>
      </c>
      <c r="AU137" s="33">
        <v>0</v>
      </c>
      <c r="AV137" s="33">
        <v>0</v>
      </c>
      <c r="AW137" s="33">
        <v>0</v>
      </c>
      <c r="AX137" s="33">
        <v>0</v>
      </c>
      <c r="AY137" s="33">
        <v>0</v>
      </c>
      <c r="AZ137" s="33">
        <v>0</v>
      </c>
      <c r="BA137" s="33">
        <v>0</v>
      </c>
      <c r="BB137" s="33">
        <v>0</v>
      </c>
      <c r="BC137" s="33">
        <v>0</v>
      </c>
      <c r="BD137" s="33">
        <v>0</v>
      </c>
      <c r="BE137" s="33">
        <v>0</v>
      </c>
      <c r="BF137" s="33">
        <v>0</v>
      </c>
      <c r="BG137" s="33">
        <v>0</v>
      </c>
      <c r="BH137" s="33">
        <v>0</v>
      </c>
      <c r="BI137" s="33">
        <v>0</v>
      </c>
      <c r="BJ137" s="33">
        <v>0</v>
      </c>
      <c r="BK137" s="33">
        <v>0</v>
      </c>
      <c r="BL137" s="33">
        <v>0</v>
      </c>
      <c r="BM137" s="33">
        <v>0</v>
      </c>
      <c r="BN137" s="33">
        <v>0</v>
      </c>
      <c r="BO137" s="33">
        <v>0</v>
      </c>
      <c r="BP137" s="33">
        <v>0</v>
      </c>
      <c r="BQ137" s="33">
        <v>0</v>
      </c>
      <c r="BR137" s="33">
        <v>0</v>
      </c>
      <c r="BS137" s="33">
        <v>0</v>
      </c>
      <c r="BT137" s="33">
        <v>0</v>
      </c>
      <c r="BU137" s="33">
        <v>0</v>
      </c>
      <c r="BV137" s="33">
        <v>0</v>
      </c>
      <c r="BW137" s="33">
        <v>0</v>
      </c>
      <c r="BX137" s="33">
        <v>0</v>
      </c>
      <c r="BY137" s="33">
        <v>0</v>
      </c>
      <c r="BZ137" s="33">
        <v>0</v>
      </c>
      <c r="CA137" s="33">
        <v>0</v>
      </c>
      <c r="CB137" s="33">
        <v>0</v>
      </c>
      <c r="CC137" s="33">
        <v>0</v>
      </c>
      <c r="CD137" s="33">
        <v>0</v>
      </c>
      <c r="CE137" s="33">
        <v>0</v>
      </c>
      <c r="CF137" s="33">
        <v>0</v>
      </c>
      <c r="CG137" s="33">
        <v>0</v>
      </c>
      <c r="CH137" s="33">
        <v>0</v>
      </c>
      <c r="CI137" s="33">
        <v>0</v>
      </c>
      <c r="CJ137" s="33">
        <v>0</v>
      </c>
      <c r="CK137" s="33">
        <v>0</v>
      </c>
      <c r="CL137" s="33">
        <v>0</v>
      </c>
      <c r="CM137" s="33">
        <v>0</v>
      </c>
      <c r="CN137" s="33">
        <v>0</v>
      </c>
      <c r="CO137" s="33">
        <v>0</v>
      </c>
      <c r="CP137" s="33">
        <v>0</v>
      </c>
      <c r="CQ137" s="33" t="s">
        <v>197</v>
      </c>
      <c r="CR137" s="33" t="s">
        <v>197</v>
      </c>
      <c r="CS137" s="33" t="s">
        <v>197</v>
      </c>
      <c r="CT137" s="33" t="s">
        <v>197</v>
      </c>
      <c r="CU137" s="33" t="s">
        <v>197</v>
      </c>
      <c r="CV137" s="33" t="s">
        <v>197</v>
      </c>
      <c r="CW137" s="47">
        <f>'2'!AT73</f>
        <v>70.415890266556801</v>
      </c>
      <c r="CX137" s="33">
        <v>0</v>
      </c>
      <c r="CY137" s="33">
        <v>0</v>
      </c>
      <c r="CZ137" s="33">
        <v>0</v>
      </c>
      <c r="DA137" s="33">
        <v>0</v>
      </c>
      <c r="DB137" s="33">
        <v>0</v>
      </c>
      <c r="DC137" s="33">
        <v>0</v>
      </c>
      <c r="DD137" s="33">
        <v>0</v>
      </c>
      <c r="DE137" s="33">
        <v>0</v>
      </c>
      <c r="DF137" s="33">
        <v>0</v>
      </c>
      <c r="DG137" s="33">
        <v>0</v>
      </c>
      <c r="DH137" s="33">
        <v>0</v>
      </c>
    </row>
    <row r="138" spans="1:112" ht="75">
      <c r="A138" s="26" t="s">
        <v>181</v>
      </c>
      <c r="B138" s="31" t="s">
        <v>269</v>
      </c>
      <c r="C138" s="32" t="s">
        <v>275</v>
      </c>
      <c r="D138" s="44" t="s">
        <v>276</v>
      </c>
      <c r="E138" s="33">
        <v>0</v>
      </c>
      <c r="F138" s="33">
        <v>0</v>
      </c>
      <c r="G138" s="33">
        <v>0</v>
      </c>
      <c r="H138" s="33">
        <v>0</v>
      </c>
      <c r="I138" s="33">
        <v>0</v>
      </c>
      <c r="J138" s="33">
        <v>0</v>
      </c>
      <c r="K138" s="33">
        <v>0</v>
      </c>
      <c r="L138" s="33">
        <v>0</v>
      </c>
      <c r="M138" s="33">
        <v>0</v>
      </c>
      <c r="N138" s="33">
        <v>0</v>
      </c>
      <c r="O138" s="33">
        <v>0</v>
      </c>
      <c r="P138" s="33">
        <v>0</v>
      </c>
      <c r="Q138" s="33">
        <v>0</v>
      </c>
      <c r="R138" s="33">
        <v>0</v>
      </c>
      <c r="S138" s="33">
        <v>0</v>
      </c>
      <c r="T138" s="33">
        <v>0</v>
      </c>
      <c r="U138" s="33">
        <v>0</v>
      </c>
      <c r="V138" s="33">
        <v>0</v>
      </c>
      <c r="W138" s="33">
        <v>0</v>
      </c>
      <c r="X138" s="33">
        <v>0</v>
      </c>
      <c r="Y138" s="33">
        <v>0</v>
      </c>
      <c r="Z138" s="33">
        <v>0</v>
      </c>
      <c r="AA138" s="33">
        <v>0</v>
      </c>
      <c r="AB138" s="33">
        <v>0</v>
      </c>
      <c r="AC138" s="33">
        <v>0</v>
      </c>
      <c r="AD138" s="33">
        <v>0</v>
      </c>
      <c r="AE138" s="33">
        <v>0</v>
      </c>
      <c r="AF138" s="33">
        <v>0</v>
      </c>
      <c r="AG138" s="33">
        <v>0</v>
      </c>
      <c r="AH138" s="33">
        <v>0</v>
      </c>
      <c r="AI138" s="33">
        <v>0</v>
      </c>
      <c r="AJ138" s="33">
        <v>0</v>
      </c>
      <c r="AK138" s="33">
        <v>0</v>
      </c>
      <c r="AL138" s="33">
        <v>0</v>
      </c>
      <c r="AM138" s="33" t="s">
        <v>197</v>
      </c>
      <c r="AN138" s="33" t="s">
        <v>197</v>
      </c>
      <c r="AO138" s="33" t="s">
        <v>197</v>
      </c>
      <c r="AP138" s="33" t="s">
        <v>197</v>
      </c>
      <c r="AQ138" s="33" t="s">
        <v>197</v>
      </c>
      <c r="AR138" s="33" t="s">
        <v>197</v>
      </c>
      <c r="AS138" s="33" t="s">
        <v>197</v>
      </c>
      <c r="AT138" s="33" t="s">
        <v>197</v>
      </c>
      <c r="AU138" s="33">
        <v>0</v>
      </c>
      <c r="AV138" s="33">
        <v>0</v>
      </c>
      <c r="AW138" s="33">
        <v>0</v>
      </c>
      <c r="AX138" s="33">
        <v>0</v>
      </c>
      <c r="AY138" s="33">
        <v>0</v>
      </c>
      <c r="AZ138" s="33">
        <v>0</v>
      </c>
      <c r="BA138" s="33">
        <v>0</v>
      </c>
      <c r="BB138" s="33">
        <v>0</v>
      </c>
      <c r="BC138" s="33">
        <v>0</v>
      </c>
      <c r="BD138" s="33">
        <v>0</v>
      </c>
      <c r="BE138" s="33">
        <v>0</v>
      </c>
      <c r="BF138" s="33">
        <v>0</v>
      </c>
      <c r="BG138" s="33">
        <v>0</v>
      </c>
      <c r="BH138" s="33">
        <v>0</v>
      </c>
      <c r="BI138" s="33">
        <v>0</v>
      </c>
      <c r="BJ138" s="33">
        <v>0</v>
      </c>
      <c r="BK138" s="33">
        <v>0</v>
      </c>
      <c r="BL138" s="33">
        <v>0</v>
      </c>
      <c r="BM138" s="33">
        <v>0</v>
      </c>
      <c r="BN138" s="33">
        <v>0</v>
      </c>
      <c r="BO138" s="33">
        <v>0</v>
      </c>
      <c r="BP138" s="33">
        <v>0</v>
      </c>
      <c r="BQ138" s="33">
        <v>0</v>
      </c>
      <c r="BR138" s="33">
        <v>0</v>
      </c>
      <c r="BS138" s="33">
        <v>0</v>
      </c>
      <c r="BT138" s="33">
        <v>0</v>
      </c>
      <c r="BU138" s="33">
        <v>0</v>
      </c>
      <c r="BV138" s="33">
        <v>0</v>
      </c>
      <c r="BW138" s="33">
        <v>0</v>
      </c>
      <c r="BX138" s="33">
        <v>0</v>
      </c>
      <c r="BY138" s="33">
        <v>0</v>
      </c>
      <c r="BZ138" s="33">
        <v>0</v>
      </c>
      <c r="CA138" s="33">
        <v>0</v>
      </c>
      <c r="CB138" s="33">
        <v>0</v>
      </c>
      <c r="CC138" s="33">
        <v>0</v>
      </c>
      <c r="CD138" s="33">
        <v>0</v>
      </c>
      <c r="CE138" s="33">
        <v>0</v>
      </c>
      <c r="CF138" s="33">
        <v>0</v>
      </c>
      <c r="CG138" s="33">
        <v>0</v>
      </c>
      <c r="CH138" s="33">
        <v>0</v>
      </c>
      <c r="CI138" s="33">
        <v>0</v>
      </c>
      <c r="CJ138" s="33">
        <v>0</v>
      </c>
      <c r="CK138" s="33">
        <v>0</v>
      </c>
      <c r="CL138" s="33">
        <v>0</v>
      </c>
      <c r="CM138" s="33">
        <v>0</v>
      </c>
      <c r="CN138" s="33">
        <v>0</v>
      </c>
      <c r="CO138" s="33">
        <v>0</v>
      </c>
      <c r="CP138" s="33">
        <v>0</v>
      </c>
      <c r="CQ138" s="33" t="s">
        <v>197</v>
      </c>
      <c r="CR138" s="33" t="s">
        <v>197</v>
      </c>
      <c r="CS138" s="33" t="s">
        <v>197</v>
      </c>
      <c r="CT138" s="33" t="s">
        <v>197</v>
      </c>
      <c r="CU138" s="33" t="s">
        <v>197</v>
      </c>
      <c r="CV138" s="33" t="s">
        <v>197</v>
      </c>
      <c r="CW138" s="47">
        <f>'2'!AT74</f>
        <v>16.127810102476801</v>
      </c>
      <c r="CX138" s="33">
        <v>0</v>
      </c>
      <c r="CY138" s="33">
        <v>0</v>
      </c>
      <c r="CZ138" s="33">
        <v>0</v>
      </c>
      <c r="DA138" s="33">
        <v>0</v>
      </c>
      <c r="DB138" s="33">
        <v>0</v>
      </c>
      <c r="DC138" s="33">
        <v>0</v>
      </c>
      <c r="DD138" s="33">
        <v>0</v>
      </c>
      <c r="DE138" s="33">
        <v>0</v>
      </c>
      <c r="DF138" s="33">
        <v>0</v>
      </c>
      <c r="DG138" s="33">
        <v>0</v>
      </c>
      <c r="DH138" s="33">
        <v>0</v>
      </c>
    </row>
    <row r="139" spans="1:112" ht="75">
      <c r="A139" s="26" t="s">
        <v>181</v>
      </c>
      <c r="B139" s="31" t="s">
        <v>269</v>
      </c>
      <c r="C139" s="32" t="s">
        <v>277</v>
      </c>
      <c r="D139" s="44" t="s">
        <v>278</v>
      </c>
      <c r="E139" s="33">
        <v>0</v>
      </c>
      <c r="F139" s="33">
        <v>0</v>
      </c>
      <c r="G139" s="33">
        <v>0</v>
      </c>
      <c r="H139" s="33">
        <v>0</v>
      </c>
      <c r="I139" s="33">
        <v>0</v>
      </c>
      <c r="J139" s="33">
        <v>0</v>
      </c>
      <c r="K139" s="33">
        <v>0</v>
      </c>
      <c r="L139" s="33">
        <v>0</v>
      </c>
      <c r="M139" s="33">
        <v>0</v>
      </c>
      <c r="N139" s="33">
        <v>0</v>
      </c>
      <c r="O139" s="33">
        <v>0</v>
      </c>
      <c r="P139" s="33">
        <v>0</v>
      </c>
      <c r="Q139" s="33">
        <v>0</v>
      </c>
      <c r="R139" s="33">
        <v>0</v>
      </c>
      <c r="S139" s="33">
        <v>0</v>
      </c>
      <c r="T139" s="33">
        <v>0</v>
      </c>
      <c r="U139" s="33">
        <v>0</v>
      </c>
      <c r="V139" s="33">
        <v>0</v>
      </c>
      <c r="W139" s="33">
        <v>0</v>
      </c>
      <c r="X139" s="33">
        <v>0</v>
      </c>
      <c r="Y139" s="33">
        <v>0</v>
      </c>
      <c r="Z139" s="33">
        <v>0</v>
      </c>
      <c r="AA139" s="33">
        <v>0</v>
      </c>
      <c r="AB139" s="33">
        <v>0</v>
      </c>
      <c r="AC139" s="33">
        <v>0</v>
      </c>
      <c r="AD139" s="33">
        <v>0</v>
      </c>
      <c r="AE139" s="33">
        <v>0</v>
      </c>
      <c r="AF139" s="33">
        <v>0</v>
      </c>
      <c r="AG139" s="33">
        <v>0</v>
      </c>
      <c r="AH139" s="33">
        <v>0</v>
      </c>
      <c r="AI139" s="33">
        <v>0</v>
      </c>
      <c r="AJ139" s="33">
        <v>0</v>
      </c>
      <c r="AK139" s="33">
        <v>0</v>
      </c>
      <c r="AL139" s="33">
        <v>0</v>
      </c>
      <c r="AM139" s="33" t="s">
        <v>197</v>
      </c>
      <c r="AN139" s="33" t="s">
        <v>197</v>
      </c>
      <c r="AO139" s="33" t="s">
        <v>197</v>
      </c>
      <c r="AP139" s="33" t="s">
        <v>197</v>
      </c>
      <c r="AQ139" s="33" t="s">
        <v>197</v>
      </c>
      <c r="AR139" s="33" t="s">
        <v>197</v>
      </c>
      <c r="AS139" s="33" t="s">
        <v>197</v>
      </c>
      <c r="AT139" s="33" t="s">
        <v>197</v>
      </c>
      <c r="AU139" s="33">
        <v>0</v>
      </c>
      <c r="AV139" s="33">
        <v>0</v>
      </c>
      <c r="AW139" s="33">
        <v>0</v>
      </c>
      <c r="AX139" s="33">
        <v>0</v>
      </c>
      <c r="AY139" s="33">
        <v>0</v>
      </c>
      <c r="AZ139" s="33">
        <v>0</v>
      </c>
      <c r="BA139" s="33">
        <v>0</v>
      </c>
      <c r="BB139" s="33">
        <v>0</v>
      </c>
      <c r="BC139" s="33">
        <v>0</v>
      </c>
      <c r="BD139" s="33">
        <v>0</v>
      </c>
      <c r="BE139" s="33">
        <v>0</v>
      </c>
      <c r="BF139" s="33">
        <v>0</v>
      </c>
      <c r="BG139" s="33">
        <v>0</v>
      </c>
      <c r="BH139" s="33">
        <v>0</v>
      </c>
      <c r="BI139" s="33">
        <v>0</v>
      </c>
      <c r="BJ139" s="33">
        <v>0</v>
      </c>
      <c r="BK139" s="33">
        <v>0</v>
      </c>
      <c r="BL139" s="33">
        <v>0</v>
      </c>
      <c r="BM139" s="33">
        <v>0</v>
      </c>
      <c r="BN139" s="33">
        <v>0</v>
      </c>
      <c r="BO139" s="33">
        <v>0</v>
      </c>
      <c r="BP139" s="33">
        <v>0</v>
      </c>
      <c r="BQ139" s="33">
        <v>0</v>
      </c>
      <c r="BR139" s="33">
        <v>0</v>
      </c>
      <c r="BS139" s="33">
        <v>0</v>
      </c>
      <c r="BT139" s="33">
        <v>0</v>
      </c>
      <c r="BU139" s="33">
        <v>0</v>
      </c>
      <c r="BV139" s="33">
        <v>0</v>
      </c>
      <c r="BW139" s="33">
        <v>0</v>
      </c>
      <c r="BX139" s="33">
        <v>0</v>
      </c>
      <c r="BY139" s="33">
        <v>0</v>
      </c>
      <c r="BZ139" s="33">
        <v>0</v>
      </c>
      <c r="CA139" s="33">
        <v>0</v>
      </c>
      <c r="CB139" s="33">
        <v>0</v>
      </c>
      <c r="CC139" s="33">
        <v>0</v>
      </c>
      <c r="CD139" s="33">
        <v>0</v>
      </c>
      <c r="CE139" s="33">
        <v>0</v>
      </c>
      <c r="CF139" s="33">
        <v>0</v>
      </c>
      <c r="CG139" s="33">
        <v>0</v>
      </c>
      <c r="CH139" s="33">
        <v>0</v>
      </c>
      <c r="CI139" s="33">
        <v>0</v>
      </c>
      <c r="CJ139" s="33">
        <v>0</v>
      </c>
      <c r="CK139" s="33">
        <v>0</v>
      </c>
      <c r="CL139" s="33">
        <v>0</v>
      </c>
      <c r="CM139" s="33">
        <v>0</v>
      </c>
      <c r="CN139" s="33">
        <v>0</v>
      </c>
      <c r="CO139" s="33">
        <v>0</v>
      </c>
      <c r="CP139" s="33">
        <v>0</v>
      </c>
      <c r="CQ139" s="33" t="s">
        <v>197</v>
      </c>
      <c r="CR139" s="33" t="s">
        <v>197</v>
      </c>
      <c r="CS139" s="33" t="s">
        <v>197</v>
      </c>
      <c r="CT139" s="33" t="s">
        <v>197</v>
      </c>
      <c r="CU139" s="33" t="s">
        <v>197</v>
      </c>
      <c r="CV139" s="33" t="s">
        <v>197</v>
      </c>
      <c r="CW139" s="47">
        <f>'2'!AT75</f>
        <v>67.370299569182393</v>
      </c>
      <c r="CX139" s="33">
        <v>0</v>
      </c>
      <c r="CY139" s="33">
        <v>0</v>
      </c>
      <c r="CZ139" s="33">
        <v>0</v>
      </c>
      <c r="DA139" s="33">
        <v>0</v>
      </c>
      <c r="DB139" s="33">
        <v>0</v>
      </c>
      <c r="DC139" s="33">
        <v>0</v>
      </c>
      <c r="DD139" s="33">
        <v>0</v>
      </c>
      <c r="DE139" s="33">
        <v>0</v>
      </c>
      <c r="DF139" s="33">
        <v>0</v>
      </c>
      <c r="DG139" s="33">
        <v>0</v>
      </c>
      <c r="DH139" s="33">
        <v>0</v>
      </c>
    </row>
    <row r="140" spans="1:112" ht="75">
      <c r="A140" s="26" t="s">
        <v>181</v>
      </c>
      <c r="B140" s="31" t="s">
        <v>269</v>
      </c>
      <c r="C140" s="32" t="s">
        <v>279</v>
      </c>
      <c r="D140" s="44" t="s">
        <v>280</v>
      </c>
      <c r="E140" s="33">
        <v>0</v>
      </c>
      <c r="F140" s="33">
        <v>0</v>
      </c>
      <c r="G140" s="33">
        <v>0</v>
      </c>
      <c r="H140" s="33">
        <v>0</v>
      </c>
      <c r="I140" s="33">
        <v>0</v>
      </c>
      <c r="J140" s="33">
        <v>0</v>
      </c>
      <c r="K140" s="33">
        <v>0</v>
      </c>
      <c r="L140" s="33">
        <v>0</v>
      </c>
      <c r="M140" s="33">
        <v>0</v>
      </c>
      <c r="N140" s="33">
        <v>0</v>
      </c>
      <c r="O140" s="33">
        <v>0</v>
      </c>
      <c r="P140" s="33">
        <v>0</v>
      </c>
      <c r="Q140" s="33">
        <v>0</v>
      </c>
      <c r="R140" s="33">
        <v>0</v>
      </c>
      <c r="S140" s="33">
        <v>0</v>
      </c>
      <c r="T140" s="33">
        <v>0</v>
      </c>
      <c r="U140" s="33">
        <v>0</v>
      </c>
      <c r="V140" s="33">
        <v>0</v>
      </c>
      <c r="W140" s="33">
        <v>0</v>
      </c>
      <c r="X140" s="33">
        <v>0</v>
      </c>
      <c r="Y140" s="33">
        <v>0</v>
      </c>
      <c r="Z140" s="33">
        <v>0</v>
      </c>
      <c r="AA140" s="33">
        <v>0</v>
      </c>
      <c r="AB140" s="33">
        <v>0</v>
      </c>
      <c r="AC140" s="33">
        <v>0</v>
      </c>
      <c r="AD140" s="33">
        <v>0</v>
      </c>
      <c r="AE140" s="33">
        <v>0</v>
      </c>
      <c r="AF140" s="33">
        <v>0</v>
      </c>
      <c r="AG140" s="33">
        <v>0</v>
      </c>
      <c r="AH140" s="33">
        <v>0</v>
      </c>
      <c r="AI140" s="33">
        <v>0</v>
      </c>
      <c r="AJ140" s="33">
        <v>0</v>
      </c>
      <c r="AK140" s="33">
        <v>0</v>
      </c>
      <c r="AL140" s="33">
        <v>0</v>
      </c>
      <c r="AM140" s="33" t="s">
        <v>197</v>
      </c>
      <c r="AN140" s="33" t="s">
        <v>197</v>
      </c>
      <c r="AO140" s="33" t="s">
        <v>197</v>
      </c>
      <c r="AP140" s="33" t="s">
        <v>197</v>
      </c>
      <c r="AQ140" s="33" t="s">
        <v>197</v>
      </c>
      <c r="AR140" s="33" t="s">
        <v>197</v>
      </c>
      <c r="AS140" s="33" t="s">
        <v>197</v>
      </c>
      <c r="AT140" s="33" t="s">
        <v>197</v>
      </c>
      <c r="AU140" s="33">
        <v>0</v>
      </c>
      <c r="AV140" s="33">
        <v>0</v>
      </c>
      <c r="AW140" s="33">
        <v>0</v>
      </c>
      <c r="AX140" s="33">
        <v>0</v>
      </c>
      <c r="AY140" s="33">
        <v>0</v>
      </c>
      <c r="AZ140" s="33">
        <v>0</v>
      </c>
      <c r="BA140" s="33">
        <v>0</v>
      </c>
      <c r="BB140" s="33">
        <v>0</v>
      </c>
      <c r="BC140" s="33">
        <v>0</v>
      </c>
      <c r="BD140" s="33">
        <v>0</v>
      </c>
      <c r="BE140" s="33">
        <v>0</v>
      </c>
      <c r="BF140" s="33">
        <v>0</v>
      </c>
      <c r="BG140" s="33">
        <v>0</v>
      </c>
      <c r="BH140" s="33">
        <v>0</v>
      </c>
      <c r="BI140" s="33">
        <v>0</v>
      </c>
      <c r="BJ140" s="33">
        <v>0</v>
      </c>
      <c r="BK140" s="33">
        <v>0</v>
      </c>
      <c r="BL140" s="33">
        <v>0</v>
      </c>
      <c r="BM140" s="33">
        <v>0</v>
      </c>
      <c r="BN140" s="33">
        <v>0</v>
      </c>
      <c r="BO140" s="33">
        <v>0</v>
      </c>
      <c r="BP140" s="33">
        <v>0</v>
      </c>
      <c r="BQ140" s="33">
        <v>0</v>
      </c>
      <c r="BR140" s="33">
        <v>0</v>
      </c>
      <c r="BS140" s="33">
        <v>0</v>
      </c>
      <c r="BT140" s="33">
        <v>0</v>
      </c>
      <c r="BU140" s="33">
        <v>0</v>
      </c>
      <c r="BV140" s="33">
        <v>0</v>
      </c>
      <c r="BW140" s="33">
        <v>0</v>
      </c>
      <c r="BX140" s="33">
        <v>0</v>
      </c>
      <c r="BY140" s="33">
        <v>0</v>
      </c>
      <c r="BZ140" s="33">
        <v>0</v>
      </c>
      <c r="CA140" s="33">
        <v>0</v>
      </c>
      <c r="CB140" s="33">
        <v>0</v>
      </c>
      <c r="CC140" s="33">
        <v>0</v>
      </c>
      <c r="CD140" s="33">
        <v>0</v>
      </c>
      <c r="CE140" s="33">
        <v>0</v>
      </c>
      <c r="CF140" s="33">
        <v>0</v>
      </c>
      <c r="CG140" s="33">
        <v>0</v>
      </c>
      <c r="CH140" s="33">
        <v>0</v>
      </c>
      <c r="CI140" s="33">
        <v>0</v>
      </c>
      <c r="CJ140" s="33">
        <v>0</v>
      </c>
      <c r="CK140" s="33">
        <v>0</v>
      </c>
      <c r="CL140" s="33">
        <v>0</v>
      </c>
      <c r="CM140" s="33">
        <v>0</v>
      </c>
      <c r="CN140" s="33">
        <v>0</v>
      </c>
      <c r="CO140" s="33">
        <v>0</v>
      </c>
      <c r="CP140" s="33">
        <v>0</v>
      </c>
      <c r="CQ140" s="33" t="s">
        <v>197</v>
      </c>
      <c r="CR140" s="33" t="s">
        <v>197</v>
      </c>
      <c r="CS140" s="33" t="s">
        <v>197</v>
      </c>
      <c r="CT140" s="33" t="s">
        <v>197</v>
      </c>
      <c r="CU140" s="33" t="s">
        <v>197</v>
      </c>
      <c r="CV140" s="33" t="s">
        <v>197</v>
      </c>
      <c r="CW140" s="47">
        <f>'2'!AT76</f>
        <v>0</v>
      </c>
      <c r="CX140" s="33">
        <v>0</v>
      </c>
      <c r="CY140" s="33">
        <v>0</v>
      </c>
      <c r="CZ140" s="33">
        <v>0</v>
      </c>
      <c r="DA140" s="33">
        <v>0</v>
      </c>
      <c r="DB140" s="33">
        <v>0</v>
      </c>
      <c r="DC140" s="33">
        <v>0</v>
      </c>
      <c r="DD140" s="33">
        <v>0</v>
      </c>
      <c r="DE140" s="33">
        <v>0</v>
      </c>
      <c r="DF140" s="33">
        <v>0</v>
      </c>
      <c r="DG140" s="33">
        <v>0</v>
      </c>
      <c r="DH140" s="33">
        <v>0</v>
      </c>
    </row>
    <row r="141" spans="1:112" ht="75">
      <c r="A141" s="26" t="s">
        <v>181</v>
      </c>
      <c r="B141" s="31" t="s">
        <v>269</v>
      </c>
      <c r="C141" s="32" t="s">
        <v>281</v>
      </c>
      <c r="D141" s="44" t="s">
        <v>282</v>
      </c>
      <c r="E141" s="33">
        <v>0</v>
      </c>
      <c r="F141" s="33">
        <v>0</v>
      </c>
      <c r="G141" s="33">
        <v>0</v>
      </c>
      <c r="H141" s="33">
        <v>0</v>
      </c>
      <c r="I141" s="33">
        <v>0</v>
      </c>
      <c r="J141" s="33">
        <v>0</v>
      </c>
      <c r="K141" s="33">
        <v>0</v>
      </c>
      <c r="L141" s="33">
        <v>0</v>
      </c>
      <c r="M141" s="33">
        <v>0</v>
      </c>
      <c r="N141" s="33">
        <v>0</v>
      </c>
      <c r="O141" s="33">
        <v>0</v>
      </c>
      <c r="P141" s="33">
        <v>0</v>
      </c>
      <c r="Q141" s="33">
        <v>0</v>
      </c>
      <c r="R141" s="33">
        <v>0</v>
      </c>
      <c r="S141" s="33">
        <v>0</v>
      </c>
      <c r="T141" s="33">
        <v>0</v>
      </c>
      <c r="U141" s="33">
        <v>0</v>
      </c>
      <c r="V141" s="33">
        <v>0</v>
      </c>
      <c r="W141" s="33">
        <v>0</v>
      </c>
      <c r="X141" s="33">
        <v>0</v>
      </c>
      <c r="Y141" s="33">
        <v>0</v>
      </c>
      <c r="Z141" s="33">
        <v>0</v>
      </c>
      <c r="AA141" s="33">
        <v>0</v>
      </c>
      <c r="AB141" s="33">
        <v>0</v>
      </c>
      <c r="AC141" s="33">
        <v>0</v>
      </c>
      <c r="AD141" s="33">
        <v>0</v>
      </c>
      <c r="AE141" s="33">
        <v>0</v>
      </c>
      <c r="AF141" s="33">
        <v>0</v>
      </c>
      <c r="AG141" s="33">
        <v>0</v>
      </c>
      <c r="AH141" s="33">
        <v>0</v>
      </c>
      <c r="AI141" s="33">
        <v>0</v>
      </c>
      <c r="AJ141" s="33">
        <v>0</v>
      </c>
      <c r="AK141" s="33">
        <v>0</v>
      </c>
      <c r="AL141" s="33">
        <v>0</v>
      </c>
      <c r="AM141" s="33" t="s">
        <v>197</v>
      </c>
      <c r="AN141" s="33" t="s">
        <v>197</v>
      </c>
      <c r="AO141" s="33" t="s">
        <v>197</v>
      </c>
      <c r="AP141" s="33" t="s">
        <v>197</v>
      </c>
      <c r="AQ141" s="33" t="s">
        <v>197</v>
      </c>
      <c r="AR141" s="33" t="s">
        <v>197</v>
      </c>
      <c r="AS141" s="33" t="s">
        <v>197</v>
      </c>
      <c r="AT141" s="33" t="s">
        <v>197</v>
      </c>
      <c r="AU141" s="33">
        <v>0</v>
      </c>
      <c r="AV141" s="33">
        <v>0</v>
      </c>
      <c r="AW141" s="33">
        <v>0</v>
      </c>
      <c r="AX141" s="33">
        <v>0</v>
      </c>
      <c r="AY141" s="33">
        <v>0</v>
      </c>
      <c r="AZ141" s="33">
        <v>0</v>
      </c>
      <c r="BA141" s="33">
        <v>0</v>
      </c>
      <c r="BB141" s="33">
        <v>0</v>
      </c>
      <c r="BC141" s="33">
        <v>0</v>
      </c>
      <c r="BD141" s="33">
        <v>0</v>
      </c>
      <c r="BE141" s="33">
        <v>0</v>
      </c>
      <c r="BF141" s="33">
        <v>0</v>
      </c>
      <c r="BG141" s="33">
        <v>0</v>
      </c>
      <c r="BH141" s="33">
        <v>0</v>
      </c>
      <c r="BI141" s="33">
        <v>0</v>
      </c>
      <c r="BJ141" s="33">
        <v>0</v>
      </c>
      <c r="BK141" s="33">
        <v>0</v>
      </c>
      <c r="BL141" s="33">
        <v>0</v>
      </c>
      <c r="BM141" s="33">
        <v>0</v>
      </c>
      <c r="BN141" s="33">
        <v>0</v>
      </c>
      <c r="BO141" s="33">
        <v>0</v>
      </c>
      <c r="BP141" s="33">
        <v>0</v>
      </c>
      <c r="BQ141" s="33">
        <v>0</v>
      </c>
      <c r="BR141" s="33">
        <v>0</v>
      </c>
      <c r="BS141" s="33">
        <v>0</v>
      </c>
      <c r="BT141" s="33">
        <v>0</v>
      </c>
      <c r="BU141" s="33">
        <v>0</v>
      </c>
      <c r="BV141" s="33">
        <v>0</v>
      </c>
      <c r="BW141" s="33">
        <v>0</v>
      </c>
      <c r="BX141" s="33">
        <v>0</v>
      </c>
      <c r="BY141" s="33">
        <v>0</v>
      </c>
      <c r="BZ141" s="33">
        <v>0</v>
      </c>
      <c r="CA141" s="33">
        <v>0</v>
      </c>
      <c r="CB141" s="33">
        <v>0</v>
      </c>
      <c r="CC141" s="33">
        <v>0</v>
      </c>
      <c r="CD141" s="33">
        <v>0</v>
      </c>
      <c r="CE141" s="33">
        <v>0</v>
      </c>
      <c r="CF141" s="33">
        <v>0</v>
      </c>
      <c r="CG141" s="33">
        <v>0</v>
      </c>
      <c r="CH141" s="33">
        <v>0</v>
      </c>
      <c r="CI141" s="33">
        <v>0</v>
      </c>
      <c r="CJ141" s="33">
        <v>0</v>
      </c>
      <c r="CK141" s="33">
        <v>0</v>
      </c>
      <c r="CL141" s="33">
        <v>0</v>
      </c>
      <c r="CM141" s="33">
        <v>0</v>
      </c>
      <c r="CN141" s="33">
        <v>0</v>
      </c>
      <c r="CO141" s="33">
        <v>0</v>
      </c>
      <c r="CP141" s="33">
        <v>0</v>
      </c>
      <c r="CQ141" s="33" t="s">
        <v>197</v>
      </c>
      <c r="CR141" s="33" t="s">
        <v>197</v>
      </c>
      <c r="CS141" s="33" t="s">
        <v>197</v>
      </c>
      <c r="CT141" s="33" t="s">
        <v>197</v>
      </c>
      <c r="CU141" s="33" t="s">
        <v>197</v>
      </c>
      <c r="CV141" s="33" t="s">
        <v>197</v>
      </c>
      <c r="CW141" s="47">
        <f>'2'!AT77</f>
        <v>0</v>
      </c>
      <c r="CX141" s="33">
        <v>0</v>
      </c>
      <c r="CY141" s="33">
        <v>0</v>
      </c>
      <c r="CZ141" s="33">
        <v>0</v>
      </c>
      <c r="DA141" s="33">
        <v>0</v>
      </c>
      <c r="DB141" s="33">
        <v>0</v>
      </c>
      <c r="DC141" s="33">
        <v>0</v>
      </c>
      <c r="DD141" s="33">
        <v>0</v>
      </c>
      <c r="DE141" s="33">
        <v>0</v>
      </c>
      <c r="DF141" s="33">
        <v>0</v>
      </c>
      <c r="DG141" s="33">
        <v>0</v>
      </c>
      <c r="DH141" s="33">
        <v>0</v>
      </c>
    </row>
    <row r="142" spans="1:112" ht="56.25">
      <c r="A142" s="19"/>
      <c r="B142" s="31" t="s">
        <v>283</v>
      </c>
      <c r="C142" s="32" t="s">
        <v>284</v>
      </c>
      <c r="D142" s="33" t="s">
        <v>178</v>
      </c>
      <c r="E142" s="33">
        <v>0</v>
      </c>
      <c r="F142" s="33">
        <v>0</v>
      </c>
      <c r="G142" s="33">
        <v>0</v>
      </c>
      <c r="H142" s="33">
        <v>0</v>
      </c>
      <c r="I142" s="33">
        <v>0</v>
      </c>
      <c r="J142" s="33">
        <v>0</v>
      </c>
      <c r="K142" s="33">
        <v>0</v>
      </c>
      <c r="L142" s="33">
        <v>0</v>
      </c>
      <c r="M142" s="33">
        <v>0</v>
      </c>
      <c r="N142" s="33">
        <v>0</v>
      </c>
      <c r="O142" s="33">
        <v>0</v>
      </c>
      <c r="P142" s="33">
        <v>0</v>
      </c>
      <c r="Q142" s="33">
        <v>0</v>
      </c>
      <c r="R142" s="33">
        <v>0</v>
      </c>
      <c r="S142" s="33">
        <v>0</v>
      </c>
      <c r="T142" s="33">
        <v>0</v>
      </c>
      <c r="U142" s="33">
        <v>0</v>
      </c>
      <c r="V142" s="33">
        <v>0</v>
      </c>
      <c r="W142" s="33">
        <v>0</v>
      </c>
      <c r="X142" s="33">
        <v>0</v>
      </c>
      <c r="Y142" s="33">
        <v>0</v>
      </c>
      <c r="Z142" s="33">
        <v>0</v>
      </c>
      <c r="AA142" s="33">
        <v>0</v>
      </c>
      <c r="AB142" s="33">
        <v>0</v>
      </c>
      <c r="AC142" s="33">
        <v>0</v>
      </c>
      <c r="AD142" s="33">
        <v>0</v>
      </c>
      <c r="AE142" s="33">
        <v>0</v>
      </c>
      <c r="AF142" s="33">
        <v>0</v>
      </c>
      <c r="AG142" s="33">
        <v>0</v>
      </c>
      <c r="AH142" s="33">
        <v>0</v>
      </c>
      <c r="AI142" s="33">
        <v>0</v>
      </c>
      <c r="AJ142" s="33">
        <v>0</v>
      </c>
      <c r="AK142" s="33">
        <v>0</v>
      </c>
      <c r="AL142" s="33">
        <v>0</v>
      </c>
      <c r="AM142" s="33">
        <v>0</v>
      </c>
      <c r="AN142" s="33">
        <v>0</v>
      </c>
      <c r="AO142" s="33">
        <v>0</v>
      </c>
      <c r="AP142" s="33">
        <v>0</v>
      </c>
      <c r="AQ142" s="33">
        <v>0</v>
      </c>
      <c r="AR142" s="33">
        <v>0</v>
      </c>
      <c r="AS142" s="33">
        <v>0</v>
      </c>
      <c r="AT142" s="33">
        <v>0</v>
      </c>
      <c r="AU142" s="33">
        <v>0</v>
      </c>
      <c r="AV142" s="33">
        <v>0</v>
      </c>
      <c r="AW142" s="33">
        <v>0</v>
      </c>
      <c r="AX142" s="33">
        <v>0</v>
      </c>
      <c r="AY142" s="33">
        <v>0</v>
      </c>
      <c r="AZ142" s="33">
        <v>0</v>
      </c>
      <c r="BA142" s="33">
        <v>0</v>
      </c>
      <c r="BB142" s="33">
        <v>0</v>
      </c>
      <c r="BC142" s="33">
        <v>0</v>
      </c>
      <c r="BD142" s="33">
        <v>0</v>
      </c>
      <c r="BE142" s="33">
        <v>0</v>
      </c>
      <c r="BF142" s="33">
        <v>0</v>
      </c>
      <c r="BG142" s="33">
        <v>0</v>
      </c>
      <c r="BH142" s="33">
        <v>0</v>
      </c>
      <c r="BI142" s="33">
        <v>0</v>
      </c>
      <c r="BJ142" s="33">
        <v>0</v>
      </c>
      <c r="BK142" s="33">
        <v>0</v>
      </c>
      <c r="BL142" s="33">
        <v>0</v>
      </c>
      <c r="BM142" s="33">
        <v>0</v>
      </c>
      <c r="BN142" s="33">
        <v>0</v>
      </c>
      <c r="BO142" s="33">
        <v>0</v>
      </c>
      <c r="BP142" s="33">
        <v>0</v>
      </c>
      <c r="BQ142" s="33">
        <v>0</v>
      </c>
      <c r="BR142" s="33">
        <v>0</v>
      </c>
      <c r="BS142" s="33">
        <v>0</v>
      </c>
      <c r="BT142" s="33">
        <v>0</v>
      </c>
      <c r="BU142" s="33">
        <v>0</v>
      </c>
      <c r="BV142" s="33">
        <v>0</v>
      </c>
      <c r="BW142" s="33">
        <v>0</v>
      </c>
      <c r="BX142" s="33">
        <v>0</v>
      </c>
      <c r="BY142" s="33">
        <v>0</v>
      </c>
      <c r="BZ142" s="33">
        <v>0</v>
      </c>
      <c r="CA142" s="33">
        <v>0</v>
      </c>
      <c r="CB142" s="33">
        <v>0</v>
      </c>
      <c r="CC142" s="33">
        <v>0</v>
      </c>
      <c r="CD142" s="33">
        <v>0</v>
      </c>
      <c r="CE142" s="33">
        <v>0</v>
      </c>
      <c r="CF142" s="33">
        <v>0</v>
      </c>
      <c r="CG142" s="33">
        <v>0</v>
      </c>
      <c r="CH142" s="33">
        <v>0</v>
      </c>
      <c r="CI142" s="33">
        <v>0</v>
      </c>
      <c r="CJ142" s="33">
        <v>0</v>
      </c>
      <c r="CK142" s="33" t="s">
        <v>197</v>
      </c>
      <c r="CL142" s="33" t="s">
        <v>197</v>
      </c>
      <c r="CM142" s="33">
        <v>0</v>
      </c>
      <c r="CN142" s="33">
        <v>0</v>
      </c>
      <c r="CO142" s="33">
        <v>0</v>
      </c>
      <c r="CP142" s="33">
        <v>0</v>
      </c>
      <c r="CQ142" s="33" t="s">
        <v>197</v>
      </c>
      <c r="CR142" s="33" t="s">
        <v>197</v>
      </c>
      <c r="CS142" s="33" t="s">
        <v>197</v>
      </c>
      <c r="CT142" s="33" t="s">
        <v>197</v>
      </c>
      <c r="CU142" s="33" t="s">
        <v>197</v>
      </c>
      <c r="CV142" s="33" t="s">
        <v>197</v>
      </c>
      <c r="CW142" s="33">
        <v>0</v>
      </c>
      <c r="CX142" s="33">
        <v>0</v>
      </c>
      <c r="CY142" s="33">
        <v>0</v>
      </c>
      <c r="CZ142" s="33">
        <v>0</v>
      </c>
      <c r="DA142" s="33">
        <v>0</v>
      </c>
      <c r="DB142" s="33">
        <v>0</v>
      </c>
      <c r="DC142" s="33">
        <v>0</v>
      </c>
      <c r="DD142" s="33">
        <v>0</v>
      </c>
      <c r="DE142" s="33">
        <v>0</v>
      </c>
      <c r="DF142" s="33">
        <v>0</v>
      </c>
      <c r="DG142" s="33">
        <v>0</v>
      </c>
      <c r="DH142" s="33">
        <v>0</v>
      </c>
    </row>
    <row r="143" spans="1:112" ht="18.75" hidden="1">
      <c r="A143" s="26" t="s">
        <v>181</v>
      </c>
      <c r="B143" s="31" t="s">
        <v>283</v>
      </c>
      <c r="C143" s="40" t="s">
        <v>204</v>
      </c>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row>
    <row r="144" spans="1:112" ht="18.75" hidden="1">
      <c r="A144" s="26" t="s">
        <v>181</v>
      </c>
      <c r="B144" s="31" t="s">
        <v>283</v>
      </c>
      <c r="C144" s="40" t="s">
        <v>204</v>
      </c>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row>
    <row r="145" spans="1:112" ht="18.75" hidden="1">
      <c r="A145" s="26" t="s">
        <v>181</v>
      </c>
      <c r="B145" s="31" t="s">
        <v>205</v>
      </c>
      <c r="C145" s="32" t="s">
        <v>205</v>
      </c>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row>
    <row r="146" spans="1:112" ht="75">
      <c r="A146" s="19"/>
      <c r="B146" s="23" t="s">
        <v>285</v>
      </c>
      <c r="C146" s="24" t="s">
        <v>286</v>
      </c>
      <c r="D146" s="25" t="s">
        <v>178</v>
      </c>
      <c r="E146" s="25">
        <f t="shared" ref="E146:AJ146" si="47">SUM(E147:E151)</f>
        <v>0</v>
      </c>
      <c r="F146" s="25">
        <f t="shared" si="47"/>
        <v>0</v>
      </c>
      <c r="G146" s="25">
        <f t="shared" si="47"/>
        <v>0</v>
      </c>
      <c r="H146" s="25">
        <f t="shared" si="47"/>
        <v>0</v>
      </c>
      <c r="I146" s="25">
        <f t="shared" si="47"/>
        <v>36</v>
      </c>
      <c r="J146" s="25">
        <f t="shared" si="47"/>
        <v>0</v>
      </c>
      <c r="K146" s="25">
        <f t="shared" si="47"/>
        <v>0</v>
      </c>
      <c r="L146" s="25">
        <f t="shared" si="47"/>
        <v>0</v>
      </c>
      <c r="M146" s="25">
        <f t="shared" si="47"/>
        <v>0</v>
      </c>
      <c r="N146" s="25">
        <f t="shared" si="47"/>
        <v>0</v>
      </c>
      <c r="O146" s="25">
        <f t="shared" si="47"/>
        <v>0</v>
      </c>
      <c r="P146" s="25">
        <f t="shared" si="47"/>
        <v>0</v>
      </c>
      <c r="Q146" s="25">
        <f t="shared" si="47"/>
        <v>0</v>
      </c>
      <c r="R146" s="25">
        <f t="shared" si="47"/>
        <v>0</v>
      </c>
      <c r="S146" s="25">
        <f t="shared" si="47"/>
        <v>0</v>
      </c>
      <c r="T146" s="25">
        <f t="shared" si="47"/>
        <v>0</v>
      </c>
      <c r="U146" s="25">
        <f t="shared" si="47"/>
        <v>0</v>
      </c>
      <c r="V146" s="25">
        <f t="shared" si="47"/>
        <v>0</v>
      </c>
      <c r="W146" s="25">
        <f t="shared" si="47"/>
        <v>0</v>
      </c>
      <c r="X146" s="25">
        <f t="shared" si="47"/>
        <v>0</v>
      </c>
      <c r="Y146" s="25">
        <f t="shared" si="47"/>
        <v>0</v>
      </c>
      <c r="Z146" s="25">
        <f t="shared" si="47"/>
        <v>0</v>
      </c>
      <c r="AA146" s="25">
        <f t="shared" si="47"/>
        <v>0</v>
      </c>
      <c r="AB146" s="25">
        <f t="shared" si="47"/>
        <v>0</v>
      </c>
      <c r="AC146" s="25">
        <f t="shared" si="47"/>
        <v>0</v>
      </c>
      <c r="AD146" s="25">
        <f t="shared" si="47"/>
        <v>0</v>
      </c>
      <c r="AE146" s="25">
        <f t="shared" si="47"/>
        <v>0</v>
      </c>
      <c r="AF146" s="25">
        <f t="shared" si="47"/>
        <v>0</v>
      </c>
      <c r="AG146" s="25">
        <f t="shared" si="47"/>
        <v>0</v>
      </c>
      <c r="AH146" s="25">
        <f t="shared" si="47"/>
        <v>0</v>
      </c>
      <c r="AI146" s="25">
        <f t="shared" si="47"/>
        <v>0</v>
      </c>
      <c r="AJ146" s="25">
        <f t="shared" si="47"/>
        <v>0</v>
      </c>
      <c r="AK146" s="25">
        <f t="shared" ref="AK146:BP146" si="48">SUM(AK147:AK151)</f>
        <v>0</v>
      </c>
      <c r="AL146" s="25">
        <f t="shared" si="48"/>
        <v>0</v>
      </c>
      <c r="AM146" s="25">
        <f t="shared" si="48"/>
        <v>0</v>
      </c>
      <c r="AN146" s="25">
        <f t="shared" si="48"/>
        <v>0</v>
      </c>
      <c r="AO146" s="25">
        <f t="shared" si="48"/>
        <v>0</v>
      </c>
      <c r="AP146" s="25">
        <f t="shared" si="48"/>
        <v>0</v>
      </c>
      <c r="AQ146" s="25">
        <f t="shared" si="48"/>
        <v>0</v>
      </c>
      <c r="AR146" s="25">
        <f t="shared" si="48"/>
        <v>0</v>
      </c>
      <c r="AS146" s="25">
        <f t="shared" si="48"/>
        <v>0</v>
      </c>
      <c r="AT146" s="25">
        <f t="shared" si="48"/>
        <v>0</v>
      </c>
      <c r="AU146" s="25">
        <f t="shared" si="48"/>
        <v>0</v>
      </c>
      <c r="AV146" s="25">
        <f t="shared" si="48"/>
        <v>0</v>
      </c>
      <c r="AW146" s="25">
        <f t="shared" si="48"/>
        <v>0</v>
      </c>
      <c r="AX146" s="25">
        <f t="shared" si="48"/>
        <v>0</v>
      </c>
      <c r="AY146" s="25">
        <f t="shared" si="48"/>
        <v>100</v>
      </c>
      <c r="AZ146" s="25">
        <f t="shared" si="48"/>
        <v>0</v>
      </c>
      <c r="BA146" s="25">
        <f t="shared" si="48"/>
        <v>0</v>
      </c>
      <c r="BB146" s="25">
        <f t="shared" si="48"/>
        <v>0</v>
      </c>
      <c r="BC146" s="25">
        <f t="shared" si="48"/>
        <v>0</v>
      </c>
      <c r="BD146" s="25">
        <f t="shared" si="48"/>
        <v>0</v>
      </c>
      <c r="BE146" s="25">
        <f t="shared" si="48"/>
        <v>0</v>
      </c>
      <c r="BF146" s="25">
        <f t="shared" si="48"/>
        <v>0</v>
      </c>
      <c r="BG146" s="25">
        <f t="shared" si="48"/>
        <v>0</v>
      </c>
      <c r="BH146" s="25">
        <f t="shared" si="48"/>
        <v>0</v>
      </c>
      <c r="BI146" s="25">
        <f t="shared" si="48"/>
        <v>0</v>
      </c>
      <c r="BJ146" s="25">
        <f t="shared" si="48"/>
        <v>0</v>
      </c>
      <c r="BK146" s="25">
        <f t="shared" si="48"/>
        <v>0</v>
      </c>
      <c r="BL146" s="25">
        <f t="shared" si="48"/>
        <v>0</v>
      </c>
      <c r="BM146" s="25">
        <f t="shared" si="48"/>
        <v>0</v>
      </c>
      <c r="BN146" s="25">
        <f t="shared" si="48"/>
        <v>0</v>
      </c>
      <c r="BO146" s="25">
        <f t="shared" si="48"/>
        <v>0</v>
      </c>
      <c r="BP146" s="25">
        <f t="shared" si="48"/>
        <v>0</v>
      </c>
      <c r="BQ146" s="25">
        <f t="shared" ref="BQ146:CV146" si="49">SUM(BQ147:BQ151)</f>
        <v>0</v>
      </c>
      <c r="BR146" s="25">
        <f t="shared" si="49"/>
        <v>0</v>
      </c>
      <c r="BS146" s="25">
        <f t="shared" si="49"/>
        <v>0</v>
      </c>
      <c r="BT146" s="25">
        <f t="shared" si="49"/>
        <v>0</v>
      </c>
      <c r="BU146" s="25">
        <f t="shared" si="49"/>
        <v>0</v>
      </c>
      <c r="BV146" s="25">
        <f t="shared" si="49"/>
        <v>0</v>
      </c>
      <c r="BW146" s="25">
        <f t="shared" si="49"/>
        <v>0</v>
      </c>
      <c r="BX146" s="25">
        <f t="shared" si="49"/>
        <v>0</v>
      </c>
      <c r="BY146" s="25">
        <f t="shared" si="49"/>
        <v>0</v>
      </c>
      <c r="BZ146" s="25">
        <f t="shared" si="49"/>
        <v>0</v>
      </c>
      <c r="CA146" s="25">
        <f t="shared" si="49"/>
        <v>0</v>
      </c>
      <c r="CB146" s="25">
        <f t="shared" si="49"/>
        <v>0</v>
      </c>
      <c r="CC146" s="25">
        <f t="shared" si="49"/>
        <v>25</v>
      </c>
      <c r="CD146" s="25">
        <f t="shared" si="49"/>
        <v>0</v>
      </c>
      <c r="CE146" s="25">
        <f t="shared" si="49"/>
        <v>0</v>
      </c>
      <c r="CF146" s="25">
        <f t="shared" si="49"/>
        <v>0</v>
      </c>
      <c r="CG146" s="25">
        <f t="shared" si="49"/>
        <v>0</v>
      </c>
      <c r="CH146" s="25">
        <f t="shared" si="49"/>
        <v>0</v>
      </c>
      <c r="CI146" s="25">
        <f t="shared" si="49"/>
        <v>0</v>
      </c>
      <c r="CJ146" s="25">
        <f t="shared" si="49"/>
        <v>0</v>
      </c>
      <c r="CK146" s="25">
        <f t="shared" si="49"/>
        <v>0</v>
      </c>
      <c r="CL146" s="25">
        <f t="shared" si="49"/>
        <v>0</v>
      </c>
      <c r="CM146" s="25">
        <f t="shared" si="49"/>
        <v>0</v>
      </c>
      <c r="CN146" s="25">
        <f t="shared" si="49"/>
        <v>0</v>
      </c>
      <c r="CO146" s="25">
        <f t="shared" si="49"/>
        <v>0</v>
      </c>
      <c r="CP146" s="25">
        <f t="shared" si="49"/>
        <v>0</v>
      </c>
      <c r="CQ146" s="25">
        <f t="shared" si="49"/>
        <v>0</v>
      </c>
      <c r="CR146" s="25">
        <f t="shared" si="49"/>
        <v>0</v>
      </c>
      <c r="CS146" s="25">
        <f t="shared" si="49"/>
        <v>0</v>
      </c>
      <c r="CT146" s="25">
        <f t="shared" si="49"/>
        <v>0</v>
      </c>
      <c r="CU146" s="25">
        <f t="shared" si="49"/>
        <v>0</v>
      </c>
      <c r="CV146" s="25">
        <f t="shared" si="49"/>
        <v>0</v>
      </c>
      <c r="CW146" s="25">
        <f t="shared" ref="CW146:DH146" si="50">SUM(CW147:CW151)</f>
        <v>0</v>
      </c>
      <c r="CX146" s="25">
        <f t="shared" si="50"/>
        <v>0</v>
      </c>
      <c r="CY146" s="25">
        <f t="shared" si="50"/>
        <v>0</v>
      </c>
      <c r="CZ146" s="25">
        <f t="shared" si="50"/>
        <v>0</v>
      </c>
      <c r="DA146" s="25">
        <f t="shared" si="50"/>
        <v>0</v>
      </c>
      <c r="DB146" s="25">
        <f t="shared" si="50"/>
        <v>0</v>
      </c>
      <c r="DC146" s="25">
        <f t="shared" si="50"/>
        <v>570.15</v>
      </c>
      <c r="DD146" s="25">
        <f t="shared" si="50"/>
        <v>0</v>
      </c>
      <c r="DE146" s="25">
        <f t="shared" si="50"/>
        <v>0</v>
      </c>
      <c r="DF146" s="25">
        <f t="shared" si="50"/>
        <v>0</v>
      </c>
      <c r="DG146" s="25">
        <f t="shared" si="50"/>
        <v>0</v>
      </c>
      <c r="DH146" s="25">
        <f t="shared" si="50"/>
        <v>0</v>
      </c>
    </row>
    <row r="147" spans="1:112" ht="75">
      <c r="A147" s="19"/>
      <c r="B147" s="37" t="s">
        <v>287</v>
      </c>
      <c r="C147" s="38" t="s">
        <v>288</v>
      </c>
      <c r="D147" s="39" t="s">
        <v>178</v>
      </c>
      <c r="E147" s="39">
        <v>0</v>
      </c>
      <c r="F147" s="39">
        <v>0</v>
      </c>
      <c r="G147" s="39">
        <v>0</v>
      </c>
      <c r="H147" s="39">
        <v>0</v>
      </c>
      <c r="I147" s="39">
        <v>0</v>
      </c>
      <c r="J147" s="39">
        <v>0</v>
      </c>
      <c r="K147" s="39">
        <v>0</v>
      </c>
      <c r="L147" s="39">
        <v>0</v>
      </c>
      <c r="M147" s="39">
        <v>0</v>
      </c>
      <c r="N147" s="39">
        <v>0</v>
      </c>
      <c r="O147" s="39">
        <v>0</v>
      </c>
      <c r="P147" s="39">
        <v>0</v>
      </c>
      <c r="Q147" s="39">
        <v>0</v>
      </c>
      <c r="R147" s="39">
        <v>0</v>
      </c>
      <c r="S147" s="39">
        <v>0</v>
      </c>
      <c r="T147" s="39">
        <v>0</v>
      </c>
      <c r="U147" s="39">
        <v>0</v>
      </c>
      <c r="V147" s="39">
        <v>0</v>
      </c>
      <c r="W147" s="39">
        <v>0</v>
      </c>
      <c r="X147" s="39">
        <v>0</v>
      </c>
      <c r="Y147" s="39">
        <v>0</v>
      </c>
      <c r="Z147" s="39">
        <v>0</v>
      </c>
      <c r="AA147" s="39">
        <v>0</v>
      </c>
      <c r="AB147" s="39">
        <v>0</v>
      </c>
      <c r="AC147" s="39">
        <v>0</v>
      </c>
      <c r="AD147" s="39">
        <v>0</v>
      </c>
      <c r="AE147" s="39">
        <v>0</v>
      </c>
      <c r="AF147" s="39">
        <v>0</v>
      </c>
      <c r="AG147" s="39">
        <v>0</v>
      </c>
      <c r="AH147" s="39">
        <v>0</v>
      </c>
      <c r="AI147" s="39">
        <v>0</v>
      </c>
      <c r="AJ147" s="39">
        <v>0</v>
      </c>
      <c r="AK147" s="39">
        <v>0</v>
      </c>
      <c r="AL147" s="39">
        <v>0</v>
      </c>
      <c r="AM147" s="39">
        <v>0</v>
      </c>
      <c r="AN147" s="39">
        <v>0</v>
      </c>
      <c r="AO147" s="39">
        <v>0</v>
      </c>
      <c r="AP147" s="39">
        <v>0</v>
      </c>
      <c r="AQ147" s="39">
        <v>0</v>
      </c>
      <c r="AR147" s="39">
        <v>0</v>
      </c>
      <c r="AS147" s="39">
        <v>0</v>
      </c>
      <c r="AT147" s="39">
        <v>0</v>
      </c>
      <c r="AU147" s="39">
        <v>0</v>
      </c>
      <c r="AV147" s="39">
        <v>0</v>
      </c>
      <c r="AW147" s="39">
        <v>0</v>
      </c>
      <c r="AX147" s="39">
        <v>0</v>
      </c>
      <c r="AY147" s="39">
        <v>0</v>
      </c>
      <c r="AZ147" s="39">
        <v>0</v>
      </c>
      <c r="BA147" s="39">
        <v>0</v>
      </c>
      <c r="BB147" s="39">
        <v>0</v>
      </c>
      <c r="BC147" s="39">
        <v>0</v>
      </c>
      <c r="BD147" s="39">
        <v>0</v>
      </c>
      <c r="BE147" s="39">
        <v>0</v>
      </c>
      <c r="BF147" s="39">
        <v>0</v>
      </c>
      <c r="BG147" s="39">
        <v>0</v>
      </c>
      <c r="BH147" s="39">
        <v>0</v>
      </c>
      <c r="BI147" s="39">
        <v>0</v>
      </c>
      <c r="BJ147" s="39">
        <v>0</v>
      </c>
      <c r="BK147" s="39">
        <v>0</v>
      </c>
      <c r="BL147" s="39">
        <v>0</v>
      </c>
      <c r="BM147" s="39">
        <v>0</v>
      </c>
      <c r="BN147" s="39">
        <v>0</v>
      </c>
      <c r="BO147" s="39">
        <v>0</v>
      </c>
      <c r="BP147" s="39">
        <v>0</v>
      </c>
      <c r="BQ147" s="39">
        <v>0</v>
      </c>
      <c r="BR147" s="39">
        <v>0</v>
      </c>
      <c r="BS147" s="39">
        <v>0</v>
      </c>
      <c r="BT147" s="39">
        <v>0</v>
      </c>
      <c r="BU147" s="39">
        <v>0</v>
      </c>
      <c r="BV147" s="39">
        <v>0</v>
      </c>
      <c r="BW147" s="39">
        <v>0</v>
      </c>
      <c r="BX147" s="39">
        <v>0</v>
      </c>
      <c r="BY147" s="39">
        <v>0</v>
      </c>
      <c r="BZ147" s="39">
        <v>0</v>
      </c>
      <c r="CA147" s="39">
        <v>0</v>
      </c>
      <c r="CB147" s="39">
        <v>0</v>
      </c>
      <c r="CC147" s="39">
        <v>0</v>
      </c>
      <c r="CD147" s="39">
        <v>0</v>
      </c>
      <c r="CE147" s="39">
        <v>0</v>
      </c>
      <c r="CF147" s="39">
        <v>0</v>
      </c>
      <c r="CG147" s="39">
        <v>0</v>
      </c>
      <c r="CH147" s="39">
        <v>0</v>
      </c>
      <c r="CI147" s="39">
        <v>0</v>
      </c>
      <c r="CJ147" s="39">
        <v>0</v>
      </c>
      <c r="CK147" s="39" t="s">
        <v>197</v>
      </c>
      <c r="CL147" s="39" t="s">
        <v>197</v>
      </c>
      <c r="CM147" s="39">
        <v>0</v>
      </c>
      <c r="CN147" s="39">
        <v>0</v>
      </c>
      <c r="CO147" s="39">
        <v>0</v>
      </c>
      <c r="CP147" s="39">
        <v>0</v>
      </c>
      <c r="CQ147" s="39">
        <v>0</v>
      </c>
      <c r="CR147" s="39">
        <v>0</v>
      </c>
      <c r="CS147" s="39" t="s">
        <v>197</v>
      </c>
      <c r="CT147" s="39" t="s">
        <v>197</v>
      </c>
      <c r="CU147" s="39" t="s">
        <v>197</v>
      </c>
      <c r="CV147" s="39" t="s">
        <v>197</v>
      </c>
      <c r="CW147" s="39">
        <v>0</v>
      </c>
      <c r="CX147" s="39">
        <v>0</v>
      </c>
      <c r="CY147" s="39">
        <v>0</v>
      </c>
      <c r="CZ147" s="39">
        <v>0</v>
      </c>
      <c r="DA147" s="39">
        <v>0</v>
      </c>
      <c r="DB147" s="39">
        <v>0</v>
      </c>
      <c r="DC147" s="39">
        <v>0</v>
      </c>
      <c r="DD147" s="39">
        <v>0</v>
      </c>
      <c r="DE147" s="39">
        <v>0</v>
      </c>
      <c r="DF147" s="39">
        <v>0</v>
      </c>
      <c r="DG147" s="39">
        <v>0</v>
      </c>
      <c r="DH147" s="39">
        <v>0</v>
      </c>
    </row>
    <row r="148" spans="1:112" ht="18.75" hidden="1">
      <c r="A148" s="23" t="s">
        <v>183</v>
      </c>
      <c r="B148" s="31" t="s">
        <v>287</v>
      </c>
      <c r="C148" s="40" t="s">
        <v>204</v>
      </c>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row>
    <row r="149" spans="1:112" ht="18.75" hidden="1">
      <c r="A149" s="23" t="s">
        <v>183</v>
      </c>
      <c r="B149" s="31" t="s">
        <v>287</v>
      </c>
      <c r="C149" s="40" t="s">
        <v>204</v>
      </c>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row>
    <row r="150" spans="1:112" ht="18.75" hidden="1">
      <c r="A150" s="23" t="s">
        <v>183</v>
      </c>
      <c r="B150" s="31" t="s">
        <v>205</v>
      </c>
      <c r="C150" s="45" t="s">
        <v>205</v>
      </c>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row>
    <row r="151" spans="1:112" ht="75">
      <c r="A151" s="19"/>
      <c r="B151" s="37" t="s">
        <v>289</v>
      </c>
      <c r="C151" s="38" t="s">
        <v>290</v>
      </c>
      <c r="D151" s="39" t="s">
        <v>178</v>
      </c>
      <c r="E151" s="39">
        <f t="shared" ref="E151:AJ151" si="51">SUM(E152:E162)</f>
        <v>0</v>
      </c>
      <c r="F151" s="39">
        <f t="shared" si="51"/>
        <v>0</v>
      </c>
      <c r="G151" s="39">
        <f t="shared" si="51"/>
        <v>0</v>
      </c>
      <c r="H151" s="39">
        <f t="shared" si="51"/>
        <v>0</v>
      </c>
      <c r="I151" s="39">
        <f t="shared" si="51"/>
        <v>36</v>
      </c>
      <c r="J151" s="39">
        <f t="shared" si="51"/>
        <v>0</v>
      </c>
      <c r="K151" s="39">
        <f t="shared" si="51"/>
        <v>0</v>
      </c>
      <c r="L151" s="39">
        <f t="shared" si="51"/>
        <v>0</v>
      </c>
      <c r="M151" s="39">
        <f t="shared" si="51"/>
        <v>0</v>
      </c>
      <c r="N151" s="39">
        <f t="shared" si="51"/>
        <v>0</v>
      </c>
      <c r="O151" s="39">
        <f t="shared" si="51"/>
        <v>0</v>
      </c>
      <c r="P151" s="39">
        <f t="shared" si="51"/>
        <v>0</v>
      </c>
      <c r="Q151" s="39">
        <f t="shared" si="51"/>
        <v>0</v>
      </c>
      <c r="R151" s="39">
        <f t="shared" si="51"/>
        <v>0</v>
      </c>
      <c r="S151" s="39">
        <f t="shared" si="51"/>
        <v>0</v>
      </c>
      <c r="T151" s="39">
        <f t="shared" si="51"/>
        <v>0</v>
      </c>
      <c r="U151" s="39">
        <f t="shared" si="51"/>
        <v>0</v>
      </c>
      <c r="V151" s="39">
        <f t="shared" si="51"/>
        <v>0</v>
      </c>
      <c r="W151" s="39">
        <f t="shared" si="51"/>
        <v>0</v>
      </c>
      <c r="X151" s="39">
        <f t="shared" si="51"/>
        <v>0</v>
      </c>
      <c r="Y151" s="39">
        <f t="shared" si="51"/>
        <v>0</v>
      </c>
      <c r="Z151" s="39">
        <f t="shared" si="51"/>
        <v>0</v>
      </c>
      <c r="AA151" s="39">
        <f t="shared" si="51"/>
        <v>0</v>
      </c>
      <c r="AB151" s="39">
        <f t="shared" si="51"/>
        <v>0</v>
      </c>
      <c r="AC151" s="39">
        <f t="shared" si="51"/>
        <v>0</v>
      </c>
      <c r="AD151" s="39">
        <f t="shared" si="51"/>
        <v>0</v>
      </c>
      <c r="AE151" s="39">
        <f t="shared" si="51"/>
        <v>0</v>
      </c>
      <c r="AF151" s="39">
        <f t="shared" si="51"/>
        <v>0</v>
      </c>
      <c r="AG151" s="39">
        <f t="shared" si="51"/>
        <v>0</v>
      </c>
      <c r="AH151" s="39">
        <f t="shared" si="51"/>
        <v>0</v>
      </c>
      <c r="AI151" s="39">
        <f t="shared" si="51"/>
        <v>0</v>
      </c>
      <c r="AJ151" s="39">
        <f t="shared" si="51"/>
        <v>0</v>
      </c>
      <c r="AK151" s="39">
        <f t="shared" ref="AK151:BP151" si="52">SUM(AK152:AK162)</f>
        <v>0</v>
      </c>
      <c r="AL151" s="39">
        <f t="shared" si="52"/>
        <v>0</v>
      </c>
      <c r="AM151" s="39">
        <f t="shared" si="52"/>
        <v>0</v>
      </c>
      <c r="AN151" s="39">
        <f t="shared" si="52"/>
        <v>0</v>
      </c>
      <c r="AO151" s="39">
        <f t="shared" si="52"/>
        <v>0</v>
      </c>
      <c r="AP151" s="39">
        <f t="shared" si="52"/>
        <v>0</v>
      </c>
      <c r="AQ151" s="39">
        <f t="shared" si="52"/>
        <v>0</v>
      </c>
      <c r="AR151" s="39">
        <f t="shared" si="52"/>
        <v>0</v>
      </c>
      <c r="AS151" s="39">
        <f t="shared" si="52"/>
        <v>0</v>
      </c>
      <c r="AT151" s="39">
        <f t="shared" si="52"/>
        <v>0</v>
      </c>
      <c r="AU151" s="39">
        <f t="shared" si="52"/>
        <v>0</v>
      </c>
      <c r="AV151" s="39">
        <f t="shared" si="52"/>
        <v>0</v>
      </c>
      <c r="AW151" s="39">
        <f t="shared" si="52"/>
        <v>0</v>
      </c>
      <c r="AX151" s="39">
        <f t="shared" si="52"/>
        <v>0</v>
      </c>
      <c r="AY151" s="39">
        <f t="shared" si="52"/>
        <v>100</v>
      </c>
      <c r="AZ151" s="39">
        <f t="shared" si="52"/>
        <v>0</v>
      </c>
      <c r="BA151" s="39">
        <f t="shared" si="52"/>
        <v>0</v>
      </c>
      <c r="BB151" s="39">
        <f t="shared" si="52"/>
        <v>0</v>
      </c>
      <c r="BC151" s="39">
        <f t="shared" si="52"/>
        <v>0</v>
      </c>
      <c r="BD151" s="39">
        <f t="shared" si="52"/>
        <v>0</v>
      </c>
      <c r="BE151" s="39">
        <f t="shared" si="52"/>
        <v>0</v>
      </c>
      <c r="BF151" s="39">
        <f t="shared" si="52"/>
        <v>0</v>
      </c>
      <c r="BG151" s="39">
        <f t="shared" si="52"/>
        <v>0</v>
      </c>
      <c r="BH151" s="39">
        <f t="shared" si="52"/>
        <v>0</v>
      </c>
      <c r="BI151" s="39">
        <f t="shared" si="52"/>
        <v>0</v>
      </c>
      <c r="BJ151" s="39">
        <f t="shared" si="52"/>
        <v>0</v>
      </c>
      <c r="BK151" s="39">
        <f t="shared" si="52"/>
        <v>0</v>
      </c>
      <c r="BL151" s="39">
        <f t="shared" si="52"/>
        <v>0</v>
      </c>
      <c r="BM151" s="39">
        <f t="shared" si="52"/>
        <v>0</v>
      </c>
      <c r="BN151" s="39">
        <f t="shared" si="52"/>
        <v>0</v>
      </c>
      <c r="BO151" s="39">
        <f t="shared" si="52"/>
        <v>0</v>
      </c>
      <c r="BP151" s="39">
        <f t="shared" si="52"/>
        <v>0</v>
      </c>
      <c r="BQ151" s="39">
        <f t="shared" ref="BQ151:CV151" si="53">SUM(BQ152:BQ162)</f>
        <v>0</v>
      </c>
      <c r="BR151" s="39">
        <f t="shared" si="53"/>
        <v>0</v>
      </c>
      <c r="BS151" s="39">
        <f t="shared" si="53"/>
        <v>0</v>
      </c>
      <c r="BT151" s="39">
        <f t="shared" si="53"/>
        <v>0</v>
      </c>
      <c r="BU151" s="39">
        <f t="shared" si="53"/>
        <v>0</v>
      </c>
      <c r="BV151" s="39">
        <f t="shared" si="53"/>
        <v>0</v>
      </c>
      <c r="BW151" s="39">
        <f t="shared" si="53"/>
        <v>0</v>
      </c>
      <c r="BX151" s="39">
        <f t="shared" si="53"/>
        <v>0</v>
      </c>
      <c r="BY151" s="39">
        <f t="shared" si="53"/>
        <v>0</v>
      </c>
      <c r="BZ151" s="39">
        <f t="shared" si="53"/>
        <v>0</v>
      </c>
      <c r="CA151" s="39">
        <f t="shared" si="53"/>
        <v>0</v>
      </c>
      <c r="CB151" s="39">
        <f t="shared" si="53"/>
        <v>0</v>
      </c>
      <c r="CC151" s="39">
        <f t="shared" si="53"/>
        <v>25</v>
      </c>
      <c r="CD151" s="39">
        <f t="shared" si="53"/>
        <v>0</v>
      </c>
      <c r="CE151" s="39">
        <f t="shared" si="53"/>
        <v>0</v>
      </c>
      <c r="CF151" s="39">
        <f t="shared" si="53"/>
        <v>0</v>
      </c>
      <c r="CG151" s="39">
        <f t="shared" si="53"/>
        <v>0</v>
      </c>
      <c r="CH151" s="39">
        <f t="shared" si="53"/>
        <v>0</v>
      </c>
      <c r="CI151" s="39">
        <f t="shared" si="53"/>
        <v>0</v>
      </c>
      <c r="CJ151" s="39">
        <f t="shared" si="53"/>
        <v>0</v>
      </c>
      <c r="CK151" s="39">
        <f t="shared" si="53"/>
        <v>0</v>
      </c>
      <c r="CL151" s="39">
        <f t="shared" si="53"/>
        <v>0</v>
      </c>
      <c r="CM151" s="39">
        <f t="shared" si="53"/>
        <v>0</v>
      </c>
      <c r="CN151" s="39">
        <f t="shared" si="53"/>
        <v>0</v>
      </c>
      <c r="CO151" s="39">
        <f t="shared" si="53"/>
        <v>0</v>
      </c>
      <c r="CP151" s="39">
        <f t="shared" si="53"/>
        <v>0</v>
      </c>
      <c r="CQ151" s="39">
        <f t="shared" si="53"/>
        <v>0</v>
      </c>
      <c r="CR151" s="39">
        <f t="shared" si="53"/>
        <v>0</v>
      </c>
      <c r="CS151" s="39">
        <f t="shared" si="53"/>
        <v>0</v>
      </c>
      <c r="CT151" s="39">
        <f t="shared" si="53"/>
        <v>0</v>
      </c>
      <c r="CU151" s="39">
        <f t="shared" si="53"/>
        <v>0</v>
      </c>
      <c r="CV151" s="39">
        <f t="shared" si="53"/>
        <v>0</v>
      </c>
      <c r="CW151" s="39">
        <f t="shared" ref="CW151:DH151" si="54">SUM(CW152:CW162)</f>
        <v>0</v>
      </c>
      <c r="CX151" s="39">
        <f t="shared" si="54"/>
        <v>0</v>
      </c>
      <c r="CY151" s="39">
        <f t="shared" si="54"/>
        <v>0</v>
      </c>
      <c r="CZ151" s="39">
        <f t="shared" si="54"/>
        <v>0</v>
      </c>
      <c r="DA151" s="39">
        <f t="shared" si="54"/>
        <v>0</v>
      </c>
      <c r="DB151" s="39">
        <f t="shared" si="54"/>
        <v>0</v>
      </c>
      <c r="DC151" s="39">
        <f t="shared" si="54"/>
        <v>570.15</v>
      </c>
      <c r="DD151" s="39">
        <f t="shared" si="54"/>
        <v>0</v>
      </c>
      <c r="DE151" s="39">
        <f t="shared" si="54"/>
        <v>0</v>
      </c>
      <c r="DF151" s="39">
        <f t="shared" si="54"/>
        <v>0</v>
      </c>
      <c r="DG151" s="39">
        <f t="shared" si="54"/>
        <v>0</v>
      </c>
      <c r="DH151" s="39">
        <f t="shared" si="54"/>
        <v>0</v>
      </c>
    </row>
    <row r="152" spans="1:112" ht="150">
      <c r="A152" s="23" t="s">
        <v>183</v>
      </c>
      <c r="B152" s="31" t="s">
        <v>289</v>
      </c>
      <c r="C152" s="40" t="s">
        <v>291</v>
      </c>
      <c r="D152" s="33" t="s">
        <v>292</v>
      </c>
      <c r="E152" s="33">
        <v>0</v>
      </c>
      <c r="F152" s="33">
        <v>0</v>
      </c>
      <c r="G152" s="33">
        <v>0</v>
      </c>
      <c r="H152" s="33">
        <v>0</v>
      </c>
      <c r="I152" s="33">
        <v>0</v>
      </c>
      <c r="J152" s="33">
        <v>0</v>
      </c>
      <c r="K152" s="33">
        <v>0</v>
      </c>
      <c r="L152" s="33">
        <v>0</v>
      </c>
      <c r="M152" s="33">
        <v>0</v>
      </c>
      <c r="N152" s="33">
        <v>0</v>
      </c>
      <c r="O152" s="33">
        <v>0</v>
      </c>
      <c r="P152" s="33">
        <v>0</v>
      </c>
      <c r="Q152" s="33">
        <v>0</v>
      </c>
      <c r="R152" s="33">
        <v>0</v>
      </c>
      <c r="S152" s="33">
        <v>0</v>
      </c>
      <c r="T152" s="33">
        <v>0</v>
      </c>
      <c r="U152" s="33">
        <v>0</v>
      </c>
      <c r="V152" s="33">
        <v>0</v>
      </c>
      <c r="W152" s="33">
        <v>0</v>
      </c>
      <c r="X152" s="33">
        <v>0</v>
      </c>
      <c r="Y152" s="33">
        <f>'7'!CC83</f>
        <v>0</v>
      </c>
      <c r="Z152" s="33">
        <v>0</v>
      </c>
      <c r="AA152" s="33">
        <v>0</v>
      </c>
      <c r="AB152" s="33">
        <v>0</v>
      </c>
      <c r="AC152" s="33">
        <v>0</v>
      </c>
      <c r="AD152" s="33">
        <v>0</v>
      </c>
      <c r="AE152" s="33">
        <v>0</v>
      </c>
      <c r="AF152" s="33">
        <v>0</v>
      </c>
      <c r="AG152" s="33">
        <v>0</v>
      </c>
      <c r="AH152" s="33">
        <v>0</v>
      </c>
      <c r="AI152" s="33">
        <v>0</v>
      </c>
      <c r="AJ152" s="33">
        <v>0</v>
      </c>
      <c r="AK152" s="33">
        <v>0</v>
      </c>
      <c r="AL152" s="33">
        <v>0</v>
      </c>
      <c r="AM152" s="33" t="s">
        <v>197</v>
      </c>
      <c r="AN152" s="33" t="s">
        <v>197</v>
      </c>
      <c r="AO152" s="33" t="s">
        <v>197</v>
      </c>
      <c r="AP152" s="33" t="s">
        <v>197</v>
      </c>
      <c r="AQ152" s="33" t="s">
        <v>197</v>
      </c>
      <c r="AR152" s="33" t="s">
        <v>197</v>
      </c>
      <c r="AS152" s="33" t="s">
        <v>197</v>
      </c>
      <c r="AT152" s="33" t="s">
        <v>197</v>
      </c>
      <c r="AU152" s="33">
        <v>0</v>
      </c>
      <c r="AV152" s="33">
        <v>0</v>
      </c>
      <c r="AW152" s="33">
        <v>0</v>
      </c>
      <c r="AX152" s="33">
        <v>0</v>
      </c>
      <c r="AY152" s="33">
        <v>0</v>
      </c>
      <c r="AZ152" s="33">
        <v>0</v>
      </c>
      <c r="BA152" s="33">
        <v>0</v>
      </c>
      <c r="BB152" s="33">
        <v>0</v>
      </c>
      <c r="BC152" s="33">
        <v>0</v>
      </c>
      <c r="BD152" s="33">
        <v>0</v>
      </c>
      <c r="BE152" s="33">
        <v>0</v>
      </c>
      <c r="BF152" s="33">
        <v>0</v>
      </c>
      <c r="BG152" s="33">
        <v>0</v>
      </c>
      <c r="BH152" s="33">
        <v>0</v>
      </c>
      <c r="BI152" s="33">
        <v>0</v>
      </c>
      <c r="BJ152" s="33">
        <v>0</v>
      </c>
      <c r="BK152" s="33">
        <v>0</v>
      </c>
      <c r="BL152" s="33">
        <v>0</v>
      </c>
      <c r="BM152" s="33">
        <v>0</v>
      </c>
      <c r="BN152" s="33">
        <v>0</v>
      </c>
      <c r="BO152" s="33">
        <v>0</v>
      </c>
      <c r="BP152" s="33">
        <v>0</v>
      </c>
      <c r="BQ152" s="33">
        <v>0</v>
      </c>
      <c r="BR152" s="33">
        <v>0</v>
      </c>
      <c r="BS152" s="33">
        <v>0</v>
      </c>
      <c r="BT152" s="33">
        <v>0</v>
      </c>
      <c r="BU152" s="33">
        <v>0</v>
      </c>
      <c r="BV152" s="33">
        <v>0</v>
      </c>
      <c r="BW152" s="33">
        <v>0</v>
      </c>
      <c r="BX152" s="33">
        <v>0</v>
      </c>
      <c r="BY152" s="33">
        <v>0</v>
      </c>
      <c r="BZ152" s="33">
        <v>0</v>
      </c>
      <c r="CA152" s="33">
        <v>0</v>
      </c>
      <c r="CB152" s="33">
        <v>0</v>
      </c>
      <c r="CC152" s="33">
        <v>0</v>
      </c>
      <c r="CD152" s="33">
        <v>0</v>
      </c>
      <c r="CE152" s="33">
        <v>0</v>
      </c>
      <c r="CF152" s="33">
        <v>0</v>
      </c>
      <c r="CG152" s="33">
        <v>0</v>
      </c>
      <c r="CH152" s="33">
        <v>0</v>
      </c>
      <c r="CI152" s="33">
        <v>0</v>
      </c>
      <c r="CJ152" s="33">
        <v>0</v>
      </c>
      <c r="CK152" s="33">
        <v>0</v>
      </c>
      <c r="CL152" s="33">
        <v>0</v>
      </c>
      <c r="CM152" s="33">
        <v>0</v>
      </c>
      <c r="CN152" s="33">
        <v>0</v>
      </c>
      <c r="CO152" s="33">
        <v>0</v>
      </c>
      <c r="CP152" s="33">
        <v>0</v>
      </c>
      <c r="CQ152" s="33" t="s">
        <v>197</v>
      </c>
      <c r="CR152" s="33" t="s">
        <v>197</v>
      </c>
      <c r="CS152" s="33" t="s">
        <v>197</v>
      </c>
      <c r="CT152" s="33" t="s">
        <v>197</v>
      </c>
      <c r="CU152" s="33" t="s">
        <v>197</v>
      </c>
      <c r="CV152" s="33" t="s">
        <v>197</v>
      </c>
      <c r="CW152" s="33">
        <v>0</v>
      </c>
      <c r="CX152" s="33">
        <v>0</v>
      </c>
      <c r="CY152" s="33">
        <v>0</v>
      </c>
      <c r="CZ152" s="33">
        <v>0</v>
      </c>
      <c r="DA152" s="33">
        <v>0</v>
      </c>
      <c r="DB152" s="33">
        <v>0</v>
      </c>
      <c r="DC152" s="33">
        <v>0</v>
      </c>
      <c r="DD152" s="33">
        <v>0</v>
      </c>
      <c r="DE152" s="33">
        <v>0</v>
      </c>
      <c r="DF152" s="33">
        <v>0</v>
      </c>
      <c r="DG152" s="33">
        <v>0</v>
      </c>
      <c r="DH152" s="33">
        <v>0</v>
      </c>
    </row>
    <row r="153" spans="1:112" ht="112.5">
      <c r="A153" s="23" t="s">
        <v>183</v>
      </c>
      <c r="B153" s="46" t="s">
        <v>289</v>
      </c>
      <c r="C153" s="40" t="s">
        <v>293</v>
      </c>
      <c r="D153" s="33" t="s">
        <v>294</v>
      </c>
      <c r="E153" s="33">
        <v>0</v>
      </c>
      <c r="F153" s="33">
        <v>0</v>
      </c>
      <c r="G153" s="33">
        <v>0</v>
      </c>
      <c r="H153" s="33">
        <v>0</v>
      </c>
      <c r="I153" s="33">
        <f>50-32</f>
        <v>18</v>
      </c>
      <c r="J153" s="33">
        <v>0</v>
      </c>
      <c r="K153" s="33">
        <v>0</v>
      </c>
      <c r="L153" s="33">
        <v>0</v>
      </c>
      <c r="M153" s="33">
        <v>0</v>
      </c>
      <c r="N153" s="33">
        <v>0</v>
      </c>
      <c r="O153" s="33">
        <v>0</v>
      </c>
      <c r="P153" s="33">
        <v>0</v>
      </c>
      <c r="Q153" s="33">
        <v>0</v>
      </c>
      <c r="R153" s="33">
        <v>0</v>
      </c>
      <c r="S153" s="33">
        <v>0</v>
      </c>
      <c r="T153" s="33">
        <v>0</v>
      </c>
      <c r="U153" s="33">
        <v>0</v>
      </c>
      <c r="V153" s="33">
        <v>0</v>
      </c>
      <c r="W153" s="33">
        <v>0</v>
      </c>
      <c r="X153" s="33">
        <v>0</v>
      </c>
      <c r="Y153" s="33">
        <v>0</v>
      </c>
      <c r="Z153" s="33">
        <v>0</v>
      </c>
      <c r="AA153" s="33">
        <v>0</v>
      </c>
      <c r="AB153" s="33">
        <v>0</v>
      </c>
      <c r="AC153" s="33">
        <v>0</v>
      </c>
      <c r="AD153" s="33">
        <v>0</v>
      </c>
      <c r="AE153" s="33">
        <v>0</v>
      </c>
      <c r="AF153" s="33">
        <v>0</v>
      </c>
      <c r="AG153" s="33">
        <v>0</v>
      </c>
      <c r="AH153" s="33">
        <v>0</v>
      </c>
      <c r="AI153" s="33">
        <v>0</v>
      </c>
      <c r="AJ153" s="33">
        <v>0</v>
      </c>
      <c r="AK153" s="33">
        <v>0</v>
      </c>
      <c r="AL153" s="33">
        <v>0</v>
      </c>
      <c r="AM153" s="33" t="s">
        <v>197</v>
      </c>
      <c r="AN153" s="33" t="s">
        <v>197</v>
      </c>
      <c r="AO153" s="33" t="s">
        <v>197</v>
      </c>
      <c r="AP153" s="33" t="s">
        <v>197</v>
      </c>
      <c r="AQ153" s="33" t="s">
        <v>197</v>
      </c>
      <c r="AR153" s="33" t="s">
        <v>197</v>
      </c>
      <c r="AS153" s="33" t="s">
        <v>197</v>
      </c>
      <c r="AT153" s="33" t="s">
        <v>197</v>
      </c>
      <c r="AU153" s="33">
        <v>0</v>
      </c>
      <c r="AV153" s="33">
        <v>0</v>
      </c>
      <c r="AW153" s="33">
        <v>0</v>
      </c>
      <c r="AX153" s="33">
        <v>0</v>
      </c>
      <c r="AY153" s="33">
        <v>50</v>
      </c>
      <c r="AZ153" s="33">
        <v>0</v>
      </c>
      <c r="BA153" s="33">
        <v>0</v>
      </c>
      <c r="BB153" s="33">
        <v>0</v>
      </c>
      <c r="BC153" s="33">
        <v>0</v>
      </c>
      <c r="BD153" s="33">
        <v>0</v>
      </c>
      <c r="BE153" s="33">
        <v>0</v>
      </c>
      <c r="BF153" s="33">
        <v>0</v>
      </c>
      <c r="BG153" s="33">
        <v>0</v>
      </c>
      <c r="BH153" s="33">
        <v>0</v>
      </c>
      <c r="BI153" s="33">
        <v>0</v>
      </c>
      <c r="BJ153" s="33">
        <v>0</v>
      </c>
      <c r="BK153" s="33">
        <v>0</v>
      </c>
      <c r="BL153" s="33">
        <v>0</v>
      </c>
      <c r="BM153" s="33">
        <v>0</v>
      </c>
      <c r="BN153" s="33">
        <v>0</v>
      </c>
      <c r="BO153" s="33">
        <v>0</v>
      </c>
      <c r="BP153" s="33">
        <v>0</v>
      </c>
      <c r="BQ153" s="33">
        <v>0</v>
      </c>
      <c r="BR153" s="33">
        <v>0</v>
      </c>
      <c r="BS153" s="33">
        <v>0</v>
      </c>
      <c r="BT153" s="33">
        <v>0</v>
      </c>
      <c r="BU153" s="33">
        <v>0</v>
      </c>
      <c r="BV153" s="33">
        <v>0</v>
      </c>
      <c r="BW153" s="33">
        <v>0</v>
      </c>
      <c r="BX153" s="33">
        <v>0</v>
      </c>
      <c r="BY153" s="33">
        <v>0</v>
      </c>
      <c r="BZ153" s="33">
        <v>0</v>
      </c>
      <c r="CA153" s="33">
        <v>0</v>
      </c>
      <c r="CB153" s="33">
        <v>0</v>
      </c>
      <c r="CC153" s="33">
        <v>0</v>
      </c>
      <c r="CD153" s="33">
        <v>0</v>
      </c>
      <c r="CE153" s="33">
        <v>0</v>
      </c>
      <c r="CF153" s="33">
        <v>0</v>
      </c>
      <c r="CG153" s="33">
        <v>0</v>
      </c>
      <c r="CH153" s="33">
        <v>0</v>
      </c>
      <c r="CI153" s="33">
        <v>0</v>
      </c>
      <c r="CJ153" s="33">
        <v>0</v>
      </c>
      <c r="CK153" s="33">
        <v>0</v>
      </c>
      <c r="CL153" s="33">
        <v>0</v>
      </c>
      <c r="CM153" s="33">
        <v>0</v>
      </c>
      <c r="CN153" s="33">
        <v>0</v>
      </c>
      <c r="CO153" s="33">
        <v>0</v>
      </c>
      <c r="CP153" s="33">
        <v>0</v>
      </c>
      <c r="CQ153" s="33" t="s">
        <v>197</v>
      </c>
      <c r="CR153" s="33" t="s">
        <v>197</v>
      </c>
      <c r="CS153" s="33" t="s">
        <v>197</v>
      </c>
      <c r="CT153" s="33" t="s">
        <v>197</v>
      </c>
      <c r="CU153" s="33" t="s">
        <v>197</v>
      </c>
      <c r="CV153" s="33" t="s">
        <v>197</v>
      </c>
      <c r="CW153" s="33">
        <v>0</v>
      </c>
      <c r="CX153" s="33">
        <v>0</v>
      </c>
      <c r="CY153" s="33">
        <v>0</v>
      </c>
      <c r="CZ153" s="33">
        <v>0</v>
      </c>
      <c r="DA153" s="33">
        <v>0</v>
      </c>
      <c r="DB153" s="33">
        <v>0</v>
      </c>
      <c r="DC153" s="33">
        <v>0</v>
      </c>
      <c r="DD153" s="33">
        <v>0</v>
      </c>
      <c r="DE153" s="33">
        <v>0</v>
      </c>
      <c r="DF153" s="33">
        <v>0</v>
      </c>
      <c r="DG153" s="33">
        <v>0</v>
      </c>
      <c r="DH153" s="33">
        <v>0</v>
      </c>
    </row>
    <row r="154" spans="1:112" ht="281.25">
      <c r="A154" s="23" t="s">
        <v>183</v>
      </c>
      <c r="B154" s="46" t="s">
        <v>289</v>
      </c>
      <c r="C154" s="40" t="s">
        <v>295</v>
      </c>
      <c r="D154" s="33" t="s">
        <v>296</v>
      </c>
      <c r="E154" s="33">
        <v>0</v>
      </c>
      <c r="F154" s="33">
        <v>0</v>
      </c>
      <c r="G154" s="33">
        <v>0</v>
      </c>
      <c r="H154" s="33">
        <v>0</v>
      </c>
      <c r="I154" s="33">
        <v>0</v>
      </c>
      <c r="J154" s="33">
        <v>0</v>
      </c>
      <c r="K154" s="33">
        <v>0</v>
      </c>
      <c r="L154" s="33">
        <v>0</v>
      </c>
      <c r="M154" s="33">
        <v>0</v>
      </c>
      <c r="N154" s="33">
        <v>0</v>
      </c>
      <c r="O154" s="33">
        <v>0</v>
      </c>
      <c r="P154" s="33">
        <v>0</v>
      </c>
      <c r="Q154" s="33">
        <v>0</v>
      </c>
      <c r="R154" s="33">
        <v>0</v>
      </c>
      <c r="S154" s="33">
        <v>0</v>
      </c>
      <c r="T154" s="33">
        <v>0</v>
      </c>
      <c r="U154" s="33">
        <v>0</v>
      </c>
      <c r="V154" s="33">
        <v>0</v>
      </c>
      <c r="W154" s="33">
        <v>0</v>
      </c>
      <c r="X154" s="33">
        <v>0</v>
      </c>
      <c r="Y154" s="33">
        <v>0</v>
      </c>
      <c r="Z154" s="33">
        <v>0</v>
      </c>
      <c r="AA154" s="33">
        <v>0</v>
      </c>
      <c r="AB154" s="33">
        <v>0</v>
      </c>
      <c r="AC154" s="33">
        <v>0</v>
      </c>
      <c r="AD154" s="33">
        <v>0</v>
      </c>
      <c r="AE154" s="33">
        <v>0</v>
      </c>
      <c r="AF154" s="33">
        <v>0</v>
      </c>
      <c r="AG154" s="33">
        <v>0</v>
      </c>
      <c r="AH154" s="33">
        <v>0</v>
      </c>
      <c r="AI154" s="33">
        <v>0</v>
      </c>
      <c r="AJ154" s="33">
        <v>0</v>
      </c>
      <c r="AK154" s="33">
        <v>0</v>
      </c>
      <c r="AL154" s="33">
        <v>0</v>
      </c>
      <c r="AM154" s="33" t="s">
        <v>197</v>
      </c>
      <c r="AN154" s="33" t="s">
        <v>197</v>
      </c>
      <c r="AO154" s="33" t="s">
        <v>197</v>
      </c>
      <c r="AP154" s="33" t="s">
        <v>197</v>
      </c>
      <c r="AQ154" s="33" t="s">
        <v>197</v>
      </c>
      <c r="AR154" s="33" t="s">
        <v>197</v>
      </c>
      <c r="AS154" s="33" t="s">
        <v>197</v>
      </c>
      <c r="AT154" s="33" t="s">
        <v>197</v>
      </c>
      <c r="AU154" s="33">
        <v>0</v>
      </c>
      <c r="AV154" s="33">
        <v>0</v>
      </c>
      <c r="AW154" s="33">
        <v>0</v>
      </c>
      <c r="AX154" s="33">
        <v>0</v>
      </c>
      <c r="AY154" s="33">
        <v>0</v>
      </c>
      <c r="AZ154" s="33">
        <v>0</v>
      </c>
      <c r="BA154" s="33">
        <v>0</v>
      </c>
      <c r="BB154" s="33">
        <v>0</v>
      </c>
      <c r="BC154" s="33">
        <v>0</v>
      </c>
      <c r="BD154" s="33">
        <v>0</v>
      </c>
      <c r="BE154" s="33">
        <v>0</v>
      </c>
      <c r="BF154" s="33">
        <v>0</v>
      </c>
      <c r="BG154" s="33">
        <v>0</v>
      </c>
      <c r="BH154" s="33">
        <v>0</v>
      </c>
      <c r="BI154" s="33">
        <v>0</v>
      </c>
      <c r="BJ154" s="33">
        <v>0</v>
      </c>
      <c r="BK154" s="33">
        <v>0</v>
      </c>
      <c r="BL154" s="33">
        <v>0</v>
      </c>
      <c r="BM154" s="33">
        <v>0</v>
      </c>
      <c r="BN154" s="33">
        <v>0</v>
      </c>
      <c r="BO154" s="33">
        <v>0</v>
      </c>
      <c r="BP154" s="33">
        <v>0</v>
      </c>
      <c r="BQ154" s="33">
        <v>0</v>
      </c>
      <c r="BR154" s="33">
        <v>0</v>
      </c>
      <c r="BS154" s="33">
        <v>0</v>
      </c>
      <c r="BT154" s="33">
        <v>0</v>
      </c>
      <c r="BU154" s="33">
        <v>0</v>
      </c>
      <c r="BV154" s="33">
        <v>0</v>
      </c>
      <c r="BW154" s="33">
        <v>0</v>
      </c>
      <c r="BX154" s="33">
        <v>0</v>
      </c>
      <c r="BY154" s="33">
        <v>0</v>
      </c>
      <c r="BZ154" s="33">
        <v>0</v>
      </c>
      <c r="CA154" s="33">
        <v>0</v>
      </c>
      <c r="CB154" s="33">
        <v>0</v>
      </c>
      <c r="CC154" s="33">
        <v>0</v>
      </c>
      <c r="CD154" s="33">
        <v>0</v>
      </c>
      <c r="CE154" s="33">
        <v>0</v>
      </c>
      <c r="CF154" s="33">
        <v>0</v>
      </c>
      <c r="CG154" s="33">
        <v>0</v>
      </c>
      <c r="CH154" s="33">
        <v>0</v>
      </c>
      <c r="CI154" s="33">
        <v>0</v>
      </c>
      <c r="CJ154" s="33">
        <v>0</v>
      </c>
      <c r="CK154" s="33">
        <v>0</v>
      </c>
      <c r="CL154" s="33">
        <v>0</v>
      </c>
      <c r="CM154" s="33">
        <v>0</v>
      </c>
      <c r="CN154" s="33">
        <v>0</v>
      </c>
      <c r="CO154" s="33">
        <v>0</v>
      </c>
      <c r="CP154" s="33">
        <v>0</v>
      </c>
      <c r="CQ154" s="33" t="s">
        <v>197</v>
      </c>
      <c r="CR154" s="33" t="s">
        <v>197</v>
      </c>
      <c r="CS154" s="33" t="s">
        <v>197</v>
      </c>
      <c r="CT154" s="33" t="s">
        <v>197</v>
      </c>
      <c r="CU154" s="33" t="s">
        <v>197</v>
      </c>
      <c r="CV154" s="33" t="s">
        <v>197</v>
      </c>
      <c r="CW154" s="33">
        <v>0</v>
      </c>
      <c r="CX154" s="33">
        <v>0</v>
      </c>
      <c r="CY154" s="33">
        <v>0</v>
      </c>
      <c r="CZ154" s="33">
        <v>0</v>
      </c>
      <c r="DA154" s="33">
        <v>0</v>
      </c>
      <c r="DB154" s="33">
        <v>0</v>
      </c>
      <c r="DC154" s="33">
        <v>0</v>
      </c>
      <c r="DD154" s="33">
        <v>0</v>
      </c>
      <c r="DE154" s="33">
        <v>0</v>
      </c>
      <c r="DF154" s="33">
        <v>0</v>
      </c>
      <c r="DG154" s="33">
        <v>0</v>
      </c>
      <c r="DH154" s="33">
        <v>0</v>
      </c>
    </row>
    <row r="155" spans="1:112" ht="281.25">
      <c r="A155" s="23" t="s">
        <v>183</v>
      </c>
      <c r="B155" s="46" t="s">
        <v>289</v>
      </c>
      <c r="C155" s="40" t="s">
        <v>297</v>
      </c>
      <c r="D155" s="33" t="s">
        <v>298</v>
      </c>
      <c r="E155" s="33">
        <v>0</v>
      </c>
      <c r="F155" s="33">
        <v>0</v>
      </c>
      <c r="G155" s="33">
        <v>0</v>
      </c>
      <c r="H155" s="33">
        <v>0</v>
      </c>
      <c r="I155" s="33">
        <v>0</v>
      </c>
      <c r="J155" s="33">
        <v>0</v>
      </c>
      <c r="K155" s="33">
        <v>0</v>
      </c>
      <c r="L155" s="33">
        <v>0</v>
      </c>
      <c r="M155" s="33">
        <v>0</v>
      </c>
      <c r="N155" s="33">
        <v>0</v>
      </c>
      <c r="O155" s="33">
        <v>0</v>
      </c>
      <c r="P155" s="33">
        <v>0</v>
      </c>
      <c r="Q155" s="33">
        <v>0</v>
      </c>
      <c r="R155" s="33">
        <v>0</v>
      </c>
      <c r="S155" s="33">
        <v>0</v>
      </c>
      <c r="T155" s="33">
        <v>0</v>
      </c>
      <c r="U155" s="33">
        <v>0</v>
      </c>
      <c r="V155" s="33">
        <v>0</v>
      </c>
      <c r="W155" s="33">
        <v>0</v>
      </c>
      <c r="X155" s="33">
        <v>0</v>
      </c>
      <c r="Y155" s="33">
        <v>0</v>
      </c>
      <c r="Z155" s="33">
        <v>0</v>
      </c>
      <c r="AA155" s="33">
        <v>0</v>
      </c>
      <c r="AB155" s="33">
        <v>0</v>
      </c>
      <c r="AC155" s="33">
        <v>0</v>
      </c>
      <c r="AD155" s="33">
        <v>0</v>
      </c>
      <c r="AE155" s="33">
        <v>0</v>
      </c>
      <c r="AF155" s="33">
        <v>0</v>
      </c>
      <c r="AG155" s="33">
        <v>0</v>
      </c>
      <c r="AH155" s="33">
        <v>0</v>
      </c>
      <c r="AI155" s="33">
        <v>0</v>
      </c>
      <c r="AJ155" s="33">
        <v>0</v>
      </c>
      <c r="AK155" s="33">
        <v>0</v>
      </c>
      <c r="AL155" s="33">
        <v>0</v>
      </c>
      <c r="AM155" s="33" t="s">
        <v>197</v>
      </c>
      <c r="AN155" s="33" t="s">
        <v>197</v>
      </c>
      <c r="AO155" s="33" t="s">
        <v>197</v>
      </c>
      <c r="AP155" s="33" t="s">
        <v>197</v>
      </c>
      <c r="AQ155" s="33" t="s">
        <v>197</v>
      </c>
      <c r="AR155" s="33" t="s">
        <v>197</v>
      </c>
      <c r="AS155" s="33" t="s">
        <v>197</v>
      </c>
      <c r="AT155" s="33" t="s">
        <v>197</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v>0</v>
      </c>
      <c r="BK155" s="33">
        <v>0</v>
      </c>
      <c r="BL155" s="33">
        <v>0</v>
      </c>
      <c r="BM155" s="33">
        <v>0</v>
      </c>
      <c r="BN155" s="33">
        <v>0</v>
      </c>
      <c r="BO155" s="33">
        <v>0</v>
      </c>
      <c r="BP155" s="33">
        <v>0</v>
      </c>
      <c r="BQ155" s="33">
        <v>0</v>
      </c>
      <c r="BR155" s="33">
        <v>0</v>
      </c>
      <c r="BS155" s="33">
        <v>0</v>
      </c>
      <c r="BT155" s="33">
        <v>0</v>
      </c>
      <c r="BU155" s="33">
        <v>0</v>
      </c>
      <c r="BV155" s="33">
        <v>0</v>
      </c>
      <c r="BW155" s="33">
        <v>0</v>
      </c>
      <c r="BX155" s="33">
        <v>0</v>
      </c>
      <c r="BY155" s="33">
        <v>0</v>
      </c>
      <c r="BZ155" s="33">
        <v>0</v>
      </c>
      <c r="CA155" s="33">
        <v>0</v>
      </c>
      <c r="CB155" s="33">
        <v>0</v>
      </c>
      <c r="CC155" s="33">
        <v>0</v>
      </c>
      <c r="CD155" s="33">
        <v>0</v>
      </c>
      <c r="CE155" s="33">
        <v>0</v>
      </c>
      <c r="CF155" s="33">
        <v>0</v>
      </c>
      <c r="CG155" s="33">
        <v>0</v>
      </c>
      <c r="CH155" s="33">
        <v>0</v>
      </c>
      <c r="CI155" s="33">
        <v>0</v>
      </c>
      <c r="CJ155" s="33">
        <v>0</v>
      </c>
      <c r="CK155" s="33">
        <v>0</v>
      </c>
      <c r="CL155" s="33">
        <v>0</v>
      </c>
      <c r="CM155" s="33">
        <v>0</v>
      </c>
      <c r="CN155" s="33">
        <v>0</v>
      </c>
      <c r="CO155" s="33">
        <v>0</v>
      </c>
      <c r="CP155" s="33">
        <v>0</v>
      </c>
      <c r="CQ155" s="33" t="s">
        <v>197</v>
      </c>
      <c r="CR155" s="33" t="s">
        <v>197</v>
      </c>
      <c r="CS155" s="33" t="s">
        <v>197</v>
      </c>
      <c r="CT155" s="33" t="s">
        <v>197</v>
      </c>
      <c r="CU155" s="33" t="s">
        <v>197</v>
      </c>
      <c r="CV155" s="33" t="s">
        <v>197</v>
      </c>
      <c r="CW155" s="33">
        <v>0</v>
      </c>
      <c r="CX155" s="33">
        <v>0</v>
      </c>
      <c r="CY155" s="33">
        <v>0</v>
      </c>
      <c r="CZ155" s="33">
        <v>0</v>
      </c>
      <c r="DA155" s="33">
        <v>0</v>
      </c>
      <c r="DB155" s="33">
        <v>0</v>
      </c>
      <c r="DC155" s="33">
        <v>0</v>
      </c>
      <c r="DD155" s="33">
        <v>0</v>
      </c>
      <c r="DE155" s="33">
        <v>0</v>
      </c>
      <c r="DF155" s="33">
        <v>0</v>
      </c>
      <c r="DG155" s="33">
        <v>0</v>
      </c>
      <c r="DH155" s="33">
        <v>0</v>
      </c>
    </row>
    <row r="156" spans="1:112" ht="131.25">
      <c r="A156" s="23" t="s">
        <v>183</v>
      </c>
      <c r="B156" s="46" t="s">
        <v>289</v>
      </c>
      <c r="C156" s="40" t="s">
        <v>299</v>
      </c>
      <c r="D156" s="33" t="s">
        <v>300</v>
      </c>
      <c r="E156" s="33">
        <v>0</v>
      </c>
      <c r="F156" s="33">
        <v>0</v>
      </c>
      <c r="G156" s="33">
        <v>0</v>
      </c>
      <c r="H156" s="33">
        <v>0</v>
      </c>
      <c r="I156" s="33">
        <f>50-32</f>
        <v>18</v>
      </c>
      <c r="J156" s="33">
        <v>0</v>
      </c>
      <c r="K156" s="33">
        <v>0</v>
      </c>
      <c r="L156" s="33">
        <v>0</v>
      </c>
      <c r="M156" s="33">
        <v>0</v>
      </c>
      <c r="N156" s="33">
        <v>0</v>
      </c>
      <c r="O156" s="33">
        <v>0</v>
      </c>
      <c r="P156" s="33">
        <v>0</v>
      </c>
      <c r="Q156" s="33">
        <v>0</v>
      </c>
      <c r="R156" s="33">
        <v>0</v>
      </c>
      <c r="S156" s="33">
        <v>0</v>
      </c>
      <c r="T156" s="33">
        <v>0</v>
      </c>
      <c r="U156" s="33">
        <v>0</v>
      </c>
      <c r="V156" s="33">
        <v>0</v>
      </c>
      <c r="W156" s="33">
        <v>0</v>
      </c>
      <c r="X156" s="33">
        <v>0</v>
      </c>
      <c r="Y156" s="33">
        <v>0</v>
      </c>
      <c r="Z156" s="33">
        <v>0</v>
      </c>
      <c r="AA156" s="33">
        <v>0</v>
      </c>
      <c r="AB156" s="33">
        <v>0</v>
      </c>
      <c r="AC156" s="33">
        <v>0</v>
      </c>
      <c r="AD156" s="33">
        <v>0</v>
      </c>
      <c r="AE156" s="33">
        <v>0</v>
      </c>
      <c r="AF156" s="33">
        <v>0</v>
      </c>
      <c r="AG156" s="33">
        <v>0</v>
      </c>
      <c r="AH156" s="33">
        <v>0</v>
      </c>
      <c r="AI156" s="33">
        <v>0</v>
      </c>
      <c r="AJ156" s="33">
        <v>0</v>
      </c>
      <c r="AK156" s="33">
        <v>0</v>
      </c>
      <c r="AL156" s="33">
        <v>0</v>
      </c>
      <c r="AM156" s="33" t="s">
        <v>197</v>
      </c>
      <c r="AN156" s="33" t="s">
        <v>197</v>
      </c>
      <c r="AO156" s="33" t="s">
        <v>197</v>
      </c>
      <c r="AP156" s="33" t="s">
        <v>197</v>
      </c>
      <c r="AQ156" s="33" t="s">
        <v>197</v>
      </c>
      <c r="AR156" s="33" t="s">
        <v>197</v>
      </c>
      <c r="AS156" s="33" t="s">
        <v>197</v>
      </c>
      <c r="AT156" s="33" t="s">
        <v>197</v>
      </c>
      <c r="AU156" s="33">
        <v>0</v>
      </c>
      <c r="AV156" s="33">
        <v>0</v>
      </c>
      <c r="AW156" s="33">
        <v>0</v>
      </c>
      <c r="AX156" s="33">
        <v>0</v>
      </c>
      <c r="AY156" s="33">
        <v>50</v>
      </c>
      <c r="AZ156" s="33">
        <v>0</v>
      </c>
      <c r="BA156" s="33">
        <v>0</v>
      </c>
      <c r="BB156" s="33">
        <v>0</v>
      </c>
      <c r="BC156" s="33">
        <v>0</v>
      </c>
      <c r="BD156" s="33">
        <v>0</v>
      </c>
      <c r="BE156" s="33">
        <v>0</v>
      </c>
      <c r="BF156" s="33">
        <v>0</v>
      </c>
      <c r="BG156" s="33">
        <v>0</v>
      </c>
      <c r="BH156" s="33">
        <v>0</v>
      </c>
      <c r="BI156" s="33">
        <v>0</v>
      </c>
      <c r="BJ156" s="33">
        <v>0</v>
      </c>
      <c r="BK156" s="33">
        <v>0</v>
      </c>
      <c r="BL156" s="33">
        <v>0</v>
      </c>
      <c r="BM156" s="33">
        <v>0</v>
      </c>
      <c r="BN156" s="33">
        <v>0</v>
      </c>
      <c r="BO156" s="33">
        <v>0</v>
      </c>
      <c r="BP156" s="33">
        <v>0</v>
      </c>
      <c r="BQ156" s="33">
        <v>0</v>
      </c>
      <c r="BR156" s="33">
        <v>0</v>
      </c>
      <c r="BS156" s="33">
        <v>0</v>
      </c>
      <c r="BT156" s="33">
        <v>0</v>
      </c>
      <c r="BU156" s="33">
        <v>0</v>
      </c>
      <c r="BV156" s="33">
        <v>0</v>
      </c>
      <c r="BW156" s="33">
        <v>0</v>
      </c>
      <c r="BX156" s="33">
        <v>0</v>
      </c>
      <c r="BY156" s="33">
        <v>0</v>
      </c>
      <c r="BZ156" s="33">
        <v>0</v>
      </c>
      <c r="CA156" s="33">
        <v>0</v>
      </c>
      <c r="CB156" s="33">
        <v>0</v>
      </c>
      <c r="CC156" s="33">
        <v>0</v>
      </c>
      <c r="CD156" s="33">
        <v>0</v>
      </c>
      <c r="CE156" s="33">
        <v>0</v>
      </c>
      <c r="CF156" s="33">
        <v>0</v>
      </c>
      <c r="CG156" s="33">
        <v>0</v>
      </c>
      <c r="CH156" s="33">
        <v>0</v>
      </c>
      <c r="CI156" s="33">
        <v>0</v>
      </c>
      <c r="CJ156" s="33">
        <v>0</v>
      </c>
      <c r="CK156" s="33">
        <v>0</v>
      </c>
      <c r="CL156" s="33">
        <v>0</v>
      </c>
      <c r="CM156" s="33">
        <v>0</v>
      </c>
      <c r="CN156" s="33">
        <v>0</v>
      </c>
      <c r="CO156" s="33">
        <v>0</v>
      </c>
      <c r="CP156" s="33">
        <v>0</v>
      </c>
      <c r="CQ156" s="33" t="s">
        <v>197</v>
      </c>
      <c r="CR156" s="33" t="s">
        <v>197</v>
      </c>
      <c r="CS156" s="33" t="s">
        <v>197</v>
      </c>
      <c r="CT156" s="33" t="s">
        <v>197</v>
      </c>
      <c r="CU156" s="33" t="s">
        <v>197</v>
      </c>
      <c r="CV156" s="33" t="s">
        <v>197</v>
      </c>
      <c r="CW156" s="33">
        <v>0</v>
      </c>
      <c r="CX156" s="33">
        <v>0</v>
      </c>
      <c r="CY156" s="33">
        <v>0</v>
      </c>
      <c r="CZ156" s="33">
        <v>0</v>
      </c>
      <c r="DA156" s="33">
        <v>0</v>
      </c>
      <c r="DB156" s="33">
        <v>0</v>
      </c>
      <c r="DC156" s="33">
        <v>0</v>
      </c>
      <c r="DD156" s="33">
        <v>0</v>
      </c>
      <c r="DE156" s="33">
        <v>0</v>
      </c>
      <c r="DF156" s="33">
        <v>0</v>
      </c>
      <c r="DG156" s="33">
        <v>0</v>
      </c>
      <c r="DH156" s="33">
        <v>0</v>
      </c>
    </row>
    <row r="157" spans="1:112" ht="318.75">
      <c r="A157" s="23" t="s">
        <v>183</v>
      </c>
      <c r="B157" s="46" t="s">
        <v>289</v>
      </c>
      <c r="C157" s="40" t="s">
        <v>301</v>
      </c>
      <c r="D157" s="33" t="s">
        <v>302</v>
      </c>
      <c r="E157" s="33">
        <v>0</v>
      </c>
      <c r="F157" s="33">
        <v>0</v>
      </c>
      <c r="G157" s="33">
        <v>0</v>
      </c>
      <c r="H157" s="33">
        <v>0</v>
      </c>
      <c r="I157" s="33">
        <v>0</v>
      </c>
      <c r="J157" s="33">
        <v>0</v>
      </c>
      <c r="K157" s="33">
        <v>0</v>
      </c>
      <c r="L157" s="33">
        <v>0</v>
      </c>
      <c r="M157" s="33">
        <v>0</v>
      </c>
      <c r="N157" s="33">
        <v>0</v>
      </c>
      <c r="O157" s="33">
        <v>0</v>
      </c>
      <c r="P157" s="33">
        <v>0</v>
      </c>
      <c r="Q157" s="33">
        <v>0</v>
      </c>
      <c r="R157" s="33">
        <v>0</v>
      </c>
      <c r="S157" s="33">
        <v>0</v>
      </c>
      <c r="T157" s="33">
        <v>0</v>
      </c>
      <c r="U157" s="33">
        <v>0</v>
      </c>
      <c r="V157" s="33">
        <v>0</v>
      </c>
      <c r="W157" s="33">
        <v>0</v>
      </c>
      <c r="X157" s="33">
        <v>0</v>
      </c>
      <c r="Y157" s="33">
        <v>0</v>
      </c>
      <c r="Z157" s="33">
        <v>0</v>
      </c>
      <c r="AA157" s="33">
        <v>0</v>
      </c>
      <c r="AB157" s="33">
        <v>0</v>
      </c>
      <c r="AC157" s="33">
        <v>0</v>
      </c>
      <c r="AD157" s="33">
        <v>0</v>
      </c>
      <c r="AE157" s="33">
        <v>0</v>
      </c>
      <c r="AF157" s="33">
        <v>0</v>
      </c>
      <c r="AG157" s="33">
        <v>0</v>
      </c>
      <c r="AH157" s="33">
        <v>0</v>
      </c>
      <c r="AI157" s="33">
        <v>0</v>
      </c>
      <c r="AJ157" s="33">
        <v>0</v>
      </c>
      <c r="AK157" s="33">
        <v>0</v>
      </c>
      <c r="AL157" s="33">
        <v>0</v>
      </c>
      <c r="AM157" s="33" t="s">
        <v>197</v>
      </c>
      <c r="AN157" s="33" t="s">
        <v>197</v>
      </c>
      <c r="AO157" s="33" t="s">
        <v>197</v>
      </c>
      <c r="AP157" s="33" t="s">
        <v>197</v>
      </c>
      <c r="AQ157" s="33" t="s">
        <v>197</v>
      </c>
      <c r="AR157" s="33" t="s">
        <v>197</v>
      </c>
      <c r="AS157" s="33" t="s">
        <v>197</v>
      </c>
      <c r="AT157" s="33" t="s">
        <v>197</v>
      </c>
      <c r="AU157" s="33">
        <v>0</v>
      </c>
      <c r="AV157" s="33">
        <v>0</v>
      </c>
      <c r="AW157" s="33">
        <v>0</v>
      </c>
      <c r="AX157" s="33">
        <v>0</v>
      </c>
      <c r="AY157" s="33">
        <v>0</v>
      </c>
      <c r="AZ157" s="33">
        <v>0</v>
      </c>
      <c r="BA157" s="33">
        <v>0</v>
      </c>
      <c r="BB157" s="33">
        <v>0</v>
      </c>
      <c r="BC157" s="33">
        <v>0</v>
      </c>
      <c r="BD157" s="33">
        <v>0</v>
      </c>
      <c r="BE157" s="33">
        <v>0</v>
      </c>
      <c r="BF157" s="33">
        <v>0</v>
      </c>
      <c r="BG157" s="33">
        <v>0</v>
      </c>
      <c r="BH157" s="33">
        <v>0</v>
      </c>
      <c r="BI157" s="33">
        <v>0</v>
      </c>
      <c r="BJ157" s="33">
        <v>0</v>
      </c>
      <c r="BK157" s="33">
        <v>0</v>
      </c>
      <c r="BL157" s="33">
        <v>0</v>
      </c>
      <c r="BM157" s="33">
        <v>0</v>
      </c>
      <c r="BN157" s="33">
        <v>0</v>
      </c>
      <c r="BO157" s="33">
        <v>0</v>
      </c>
      <c r="BP157" s="33">
        <v>0</v>
      </c>
      <c r="BQ157" s="33">
        <v>0</v>
      </c>
      <c r="BR157" s="33">
        <v>0</v>
      </c>
      <c r="BS157" s="33">
        <v>0</v>
      </c>
      <c r="BT157" s="33">
        <v>0</v>
      </c>
      <c r="BU157" s="33">
        <v>0</v>
      </c>
      <c r="BV157" s="33">
        <v>0</v>
      </c>
      <c r="BW157" s="33">
        <v>0</v>
      </c>
      <c r="BX157" s="33">
        <v>0</v>
      </c>
      <c r="BY157" s="33">
        <v>0</v>
      </c>
      <c r="BZ157" s="33">
        <v>0</v>
      </c>
      <c r="CA157" s="33">
        <v>0</v>
      </c>
      <c r="CB157" s="33">
        <v>0</v>
      </c>
      <c r="CC157" s="33">
        <v>0</v>
      </c>
      <c r="CD157" s="33">
        <v>0</v>
      </c>
      <c r="CE157" s="33">
        <v>0</v>
      </c>
      <c r="CF157" s="33">
        <v>0</v>
      </c>
      <c r="CG157" s="33">
        <v>0</v>
      </c>
      <c r="CH157" s="33">
        <v>0</v>
      </c>
      <c r="CI157" s="33">
        <v>0</v>
      </c>
      <c r="CJ157" s="33">
        <v>0</v>
      </c>
      <c r="CK157" s="33">
        <v>0</v>
      </c>
      <c r="CL157" s="33">
        <v>0</v>
      </c>
      <c r="CM157" s="33">
        <v>0</v>
      </c>
      <c r="CN157" s="33">
        <v>0</v>
      </c>
      <c r="CO157" s="33">
        <v>0</v>
      </c>
      <c r="CP157" s="33">
        <v>0</v>
      </c>
      <c r="CQ157" s="33" t="s">
        <v>197</v>
      </c>
      <c r="CR157" s="33" t="s">
        <v>197</v>
      </c>
      <c r="CS157" s="33" t="s">
        <v>197</v>
      </c>
      <c r="CT157" s="33" t="s">
        <v>197</v>
      </c>
      <c r="CU157" s="33" t="s">
        <v>197</v>
      </c>
      <c r="CV157" s="33" t="s">
        <v>197</v>
      </c>
      <c r="CW157" s="33">
        <v>0</v>
      </c>
      <c r="CX157" s="33">
        <v>0</v>
      </c>
      <c r="CY157" s="33">
        <v>0</v>
      </c>
      <c r="CZ157" s="33">
        <v>0</v>
      </c>
      <c r="DA157" s="33">
        <v>0</v>
      </c>
      <c r="DB157" s="33">
        <v>0</v>
      </c>
      <c r="DC157" s="33">
        <v>0</v>
      </c>
      <c r="DD157" s="33">
        <v>0</v>
      </c>
      <c r="DE157" s="33">
        <v>0</v>
      </c>
      <c r="DF157" s="33">
        <v>0</v>
      </c>
      <c r="DG157" s="33">
        <v>0</v>
      </c>
      <c r="DH157" s="33">
        <v>0</v>
      </c>
    </row>
    <row r="158" spans="1:112" ht="75">
      <c r="A158" s="23" t="s">
        <v>183</v>
      </c>
      <c r="B158" s="31" t="s">
        <v>289</v>
      </c>
      <c r="C158" s="40" t="s">
        <v>303</v>
      </c>
      <c r="D158" s="33" t="s">
        <v>304</v>
      </c>
      <c r="E158" s="33">
        <v>0</v>
      </c>
      <c r="F158" s="33">
        <v>0</v>
      </c>
      <c r="G158" s="33">
        <v>0</v>
      </c>
      <c r="H158" s="33">
        <v>0</v>
      </c>
      <c r="I158" s="33">
        <v>0</v>
      </c>
      <c r="J158" s="33">
        <v>0</v>
      </c>
      <c r="K158" s="33">
        <v>0</v>
      </c>
      <c r="L158" s="33">
        <v>0</v>
      </c>
      <c r="M158" s="33">
        <v>0</v>
      </c>
      <c r="N158" s="33">
        <v>0</v>
      </c>
      <c r="O158" s="33">
        <v>0</v>
      </c>
      <c r="P158" s="33">
        <v>0</v>
      </c>
      <c r="Q158" s="33">
        <v>0</v>
      </c>
      <c r="R158" s="33">
        <v>0</v>
      </c>
      <c r="S158" s="33">
        <v>0</v>
      </c>
      <c r="T158" s="33">
        <v>0</v>
      </c>
      <c r="U158" s="33">
        <v>0</v>
      </c>
      <c r="V158" s="33">
        <v>0</v>
      </c>
      <c r="W158" s="33">
        <v>0</v>
      </c>
      <c r="X158" s="33">
        <v>0</v>
      </c>
      <c r="Y158" s="33">
        <v>0</v>
      </c>
      <c r="Z158" s="33">
        <v>0</v>
      </c>
      <c r="AA158" s="33">
        <v>0</v>
      </c>
      <c r="AB158" s="33">
        <v>0</v>
      </c>
      <c r="AC158" s="33">
        <v>0</v>
      </c>
      <c r="AD158" s="33">
        <v>0</v>
      </c>
      <c r="AE158" s="33">
        <v>0</v>
      </c>
      <c r="AF158" s="33">
        <v>0</v>
      </c>
      <c r="AG158" s="33">
        <v>0</v>
      </c>
      <c r="AH158" s="33">
        <v>0</v>
      </c>
      <c r="AI158" s="33">
        <v>0</v>
      </c>
      <c r="AJ158" s="33">
        <v>0</v>
      </c>
      <c r="AK158" s="33">
        <v>0</v>
      </c>
      <c r="AL158" s="33">
        <v>0</v>
      </c>
      <c r="AM158" s="33" t="s">
        <v>197</v>
      </c>
      <c r="AN158" s="33" t="s">
        <v>197</v>
      </c>
      <c r="AO158" s="33" t="s">
        <v>197</v>
      </c>
      <c r="AP158" s="33" t="s">
        <v>197</v>
      </c>
      <c r="AQ158" s="33" t="s">
        <v>197</v>
      </c>
      <c r="AR158" s="33" t="s">
        <v>197</v>
      </c>
      <c r="AS158" s="33" t="s">
        <v>197</v>
      </c>
      <c r="AT158" s="33" t="s">
        <v>197</v>
      </c>
      <c r="AU158" s="33">
        <v>0</v>
      </c>
      <c r="AV158" s="33">
        <v>0</v>
      </c>
      <c r="AW158" s="33">
        <v>0</v>
      </c>
      <c r="AX158" s="33">
        <v>0</v>
      </c>
      <c r="AY158" s="33">
        <v>0</v>
      </c>
      <c r="AZ158" s="33">
        <v>0</v>
      </c>
      <c r="BA158" s="33">
        <v>0</v>
      </c>
      <c r="BB158" s="33">
        <v>0</v>
      </c>
      <c r="BC158" s="33">
        <v>0</v>
      </c>
      <c r="BD158" s="33">
        <v>0</v>
      </c>
      <c r="BE158" s="33">
        <v>0</v>
      </c>
      <c r="BF158" s="33">
        <v>0</v>
      </c>
      <c r="BG158" s="33">
        <v>0</v>
      </c>
      <c r="BH158" s="33">
        <v>0</v>
      </c>
      <c r="BI158" s="33">
        <v>0</v>
      </c>
      <c r="BJ158" s="33">
        <v>0</v>
      </c>
      <c r="BK158" s="33">
        <v>0</v>
      </c>
      <c r="BL158" s="33">
        <v>0</v>
      </c>
      <c r="BM158" s="33">
        <v>0</v>
      </c>
      <c r="BN158" s="33">
        <v>0</v>
      </c>
      <c r="BO158" s="33">
        <v>0</v>
      </c>
      <c r="BP158" s="33">
        <v>0</v>
      </c>
      <c r="BQ158" s="33">
        <v>0</v>
      </c>
      <c r="BR158" s="33">
        <v>0</v>
      </c>
      <c r="BS158" s="33">
        <v>0</v>
      </c>
      <c r="BT158" s="33">
        <v>0</v>
      </c>
      <c r="BU158" s="33">
        <v>0</v>
      </c>
      <c r="BV158" s="33">
        <v>0</v>
      </c>
      <c r="BW158" s="33">
        <v>0</v>
      </c>
      <c r="BX158" s="33">
        <v>0</v>
      </c>
      <c r="BY158" s="33">
        <v>0</v>
      </c>
      <c r="BZ158" s="33">
        <v>0</v>
      </c>
      <c r="CA158" s="33">
        <v>0</v>
      </c>
      <c r="CB158" s="33">
        <v>0</v>
      </c>
      <c r="CC158" s="33">
        <f>'7'!BU89</f>
        <v>0</v>
      </c>
      <c r="CD158" s="33">
        <v>0</v>
      </c>
      <c r="CE158" s="33">
        <v>0</v>
      </c>
      <c r="CF158" s="33">
        <v>0</v>
      </c>
      <c r="CG158" s="33">
        <v>0</v>
      </c>
      <c r="CH158" s="33">
        <v>0</v>
      </c>
      <c r="CI158" s="33">
        <v>0</v>
      </c>
      <c r="CJ158" s="33">
        <v>0</v>
      </c>
      <c r="CK158" s="33">
        <v>0</v>
      </c>
      <c r="CL158" s="33">
        <v>0</v>
      </c>
      <c r="CM158" s="33">
        <v>0</v>
      </c>
      <c r="CN158" s="33">
        <v>0</v>
      </c>
      <c r="CO158" s="33">
        <v>0</v>
      </c>
      <c r="CP158" s="33">
        <v>0</v>
      </c>
      <c r="CQ158" s="33" t="s">
        <v>197</v>
      </c>
      <c r="CR158" s="33" t="s">
        <v>197</v>
      </c>
      <c r="CS158" s="33" t="s">
        <v>197</v>
      </c>
      <c r="CT158" s="33" t="s">
        <v>197</v>
      </c>
      <c r="CU158" s="33" t="s">
        <v>197</v>
      </c>
      <c r="CV158" s="33" t="s">
        <v>197</v>
      </c>
      <c r="CW158" s="33">
        <v>0</v>
      </c>
      <c r="CX158" s="33">
        <v>0</v>
      </c>
      <c r="CY158" s="33">
        <v>0</v>
      </c>
      <c r="CZ158" s="33">
        <v>0</v>
      </c>
      <c r="DA158" s="33">
        <v>0</v>
      </c>
      <c r="DB158" s="33">
        <v>0</v>
      </c>
      <c r="DC158" s="33">
        <v>0</v>
      </c>
      <c r="DD158" s="33">
        <v>0</v>
      </c>
      <c r="DE158" s="33">
        <v>0</v>
      </c>
      <c r="DF158" s="33">
        <v>0</v>
      </c>
      <c r="DG158" s="33">
        <v>0</v>
      </c>
      <c r="DH158" s="33">
        <v>0</v>
      </c>
    </row>
    <row r="159" spans="1:112" ht="93.75">
      <c r="A159" s="23" t="s">
        <v>183</v>
      </c>
      <c r="B159" s="31" t="s">
        <v>289</v>
      </c>
      <c r="C159" s="40" t="s">
        <v>305</v>
      </c>
      <c r="D159" s="33" t="s">
        <v>306</v>
      </c>
      <c r="E159" s="33">
        <v>0</v>
      </c>
      <c r="F159" s="33">
        <v>0</v>
      </c>
      <c r="G159" s="33">
        <v>0</v>
      </c>
      <c r="H159" s="33">
        <v>0</v>
      </c>
      <c r="I159" s="33">
        <v>0</v>
      </c>
      <c r="J159" s="33">
        <v>0</v>
      </c>
      <c r="K159" s="33">
        <v>0</v>
      </c>
      <c r="L159" s="33">
        <v>0</v>
      </c>
      <c r="M159" s="33">
        <v>0</v>
      </c>
      <c r="N159" s="33">
        <v>0</v>
      </c>
      <c r="O159" s="33">
        <v>0</v>
      </c>
      <c r="P159" s="33">
        <v>0</v>
      </c>
      <c r="Q159" s="33">
        <v>0</v>
      </c>
      <c r="R159" s="33">
        <v>0</v>
      </c>
      <c r="S159" s="33">
        <v>0</v>
      </c>
      <c r="T159" s="33">
        <v>0</v>
      </c>
      <c r="U159" s="33">
        <v>0</v>
      </c>
      <c r="V159" s="33">
        <v>0</v>
      </c>
      <c r="W159" s="33">
        <f>'7'!BW90</f>
        <v>0</v>
      </c>
      <c r="X159" s="33">
        <v>0</v>
      </c>
      <c r="Y159" s="33">
        <v>0</v>
      </c>
      <c r="Z159" s="33">
        <v>0</v>
      </c>
      <c r="AA159" s="33">
        <v>0</v>
      </c>
      <c r="AB159" s="33">
        <v>0</v>
      </c>
      <c r="AC159" s="33">
        <v>0</v>
      </c>
      <c r="AD159" s="33">
        <v>0</v>
      </c>
      <c r="AE159" s="33">
        <v>0</v>
      </c>
      <c r="AF159" s="33">
        <v>0</v>
      </c>
      <c r="AG159" s="33">
        <v>0</v>
      </c>
      <c r="AH159" s="33">
        <v>0</v>
      </c>
      <c r="AI159" s="33">
        <v>0</v>
      </c>
      <c r="AJ159" s="33">
        <v>0</v>
      </c>
      <c r="AK159" s="33">
        <v>0</v>
      </c>
      <c r="AL159" s="33">
        <v>0</v>
      </c>
      <c r="AM159" s="33" t="s">
        <v>197</v>
      </c>
      <c r="AN159" s="33" t="s">
        <v>197</v>
      </c>
      <c r="AO159" s="33" t="s">
        <v>197</v>
      </c>
      <c r="AP159" s="33" t="s">
        <v>197</v>
      </c>
      <c r="AQ159" s="33" t="s">
        <v>197</v>
      </c>
      <c r="AR159" s="33" t="s">
        <v>197</v>
      </c>
      <c r="AS159" s="33" t="s">
        <v>197</v>
      </c>
      <c r="AT159" s="33" t="s">
        <v>197</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v>0</v>
      </c>
      <c r="BK159" s="33">
        <v>0</v>
      </c>
      <c r="BL159" s="33">
        <v>0</v>
      </c>
      <c r="BM159" s="33">
        <v>0</v>
      </c>
      <c r="BN159" s="33">
        <v>0</v>
      </c>
      <c r="BO159" s="33">
        <v>0</v>
      </c>
      <c r="BP159" s="33">
        <v>0</v>
      </c>
      <c r="BQ159" s="33">
        <v>0</v>
      </c>
      <c r="BR159" s="33">
        <v>0</v>
      </c>
      <c r="BS159" s="33">
        <f>'7'!CK90</f>
        <v>0</v>
      </c>
      <c r="BT159" s="33">
        <v>0</v>
      </c>
      <c r="BU159" s="33">
        <v>0</v>
      </c>
      <c r="BV159" s="33">
        <v>0</v>
      </c>
      <c r="BW159" s="33">
        <v>0</v>
      </c>
      <c r="BX159" s="33">
        <v>0</v>
      </c>
      <c r="BY159" s="33">
        <v>0</v>
      </c>
      <c r="BZ159" s="33">
        <v>0</v>
      </c>
      <c r="CA159" s="33">
        <v>0</v>
      </c>
      <c r="CB159" s="33">
        <v>0</v>
      </c>
      <c r="CC159" s="33">
        <v>0</v>
      </c>
      <c r="CD159" s="33">
        <v>0</v>
      </c>
      <c r="CE159" s="33">
        <v>0</v>
      </c>
      <c r="CF159" s="33">
        <v>0</v>
      </c>
      <c r="CG159" s="33">
        <v>0</v>
      </c>
      <c r="CH159" s="33">
        <v>0</v>
      </c>
      <c r="CI159" s="33">
        <v>0</v>
      </c>
      <c r="CJ159" s="33">
        <v>0</v>
      </c>
      <c r="CK159" s="33">
        <v>0</v>
      </c>
      <c r="CL159" s="33">
        <v>0</v>
      </c>
      <c r="CM159" s="33">
        <v>0</v>
      </c>
      <c r="CN159" s="33">
        <v>0</v>
      </c>
      <c r="CO159" s="33">
        <v>0</v>
      </c>
      <c r="CP159" s="33">
        <v>0</v>
      </c>
      <c r="CQ159" s="33" t="s">
        <v>197</v>
      </c>
      <c r="CR159" s="33" t="s">
        <v>197</v>
      </c>
      <c r="CS159" s="33" t="s">
        <v>197</v>
      </c>
      <c r="CT159" s="33" t="s">
        <v>197</v>
      </c>
      <c r="CU159" s="33" t="s">
        <v>197</v>
      </c>
      <c r="CV159" s="33" t="s">
        <v>197</v>
      </c>
      <c r="CW159" s="33">
        <v>0</v>
      </c>
      <c r="CX159" s="33">
        <v>0</v>
      </c>
      <c r="CY159" s="33">
        <v>0</v>
      </c>
      <c r="CZ159" s="33">
        <v>0</v>
      </c>
      <c r="DA159" s="33">
        <v>0</v>
      </c>
      <c r="DB159" s="33">
        <v>0</v>
      </c>
      <c r="DC159" s="33">
        <v>0</v>
      </c>
      <c r="DD159" s="33">
        <v>0</v>
      </c>
      <c r="DE159" s="33">
        <v>0</v>
      </c>
      <c r="DF159" s="33">
        <v>0</v>
      </c>
      <c r="DG159" s="33">
        <v>0</v>
      </c>
      <c r="DH159" s="33">
        <v>0</v>
      </c>
    </row>
    <row r="160" spans="1:112" ht="75">
      <c r="A160" s="23" t="s">
        <v>183</v>
      </c>
      <c r="B160" s="31" t="s">
        <v>289</v>
      </c>
      <c r="C160" s="40" t="s">
        <v>307</v>
      </c>
      <c r="D160" s="33" t="s">
        <v>308</v>
      </c>
      <c r="E160" s="33">
        <v>0</v>
      </c>
      <c r="F160" s="33">
        <v>0</v>
      </c>
      <c r="G160" s="33">
        <v>0</v>
      </c>
      <c r="H160" s="33">
        <v>0</v>
      </c>
      <c r="I160" s="33">
        <v>0</v>
      </c>
      <c r="J160" s="33">
        <v>0</v>
      </c>
      <c r="K160" s="33">
        <v>0</v>
      </c>
      <c r="L160" s="33">
        <v>0</v>
      </c>
      <c r="M160" s="33">
        <v>0</v>
      </c>
      <c r="N160" s="33">
        <v>0</v>
      </c>
      <c r="O160" s="33">
        <v>0</v>
      </c>
      <c r="P160" s="33">
        <v>0</v>
      </c>
      <c r="Q160" s="33">
        <v>0</v>
      </c>
      <c r="R160" s="33">
        <v>0</v>
      </c>
      <c r="S160" s="33">
        <v>0</v>
      </c>
      <c r="T160" s="33">
        <v>0</v>
      </c>
      <c r="U160" s="33">
        <v>0</v>
      </c>
      <c r="V160" s="33">
        <v>0</v>
      </c>
      <c r="W160" s="33">
        <v>0</v>
      </c>
      <c r="X160" s="33">
        <v>0</v>
      </c>
      <c r="Y160" s="33">
        <v>0</v>
      </c>
      <c r="Z160" s="33">
        <v>0</v>
      </c>
      <c r="AA160" s="33">
        <v>0</v>
      </c>
      <c r="AB160" s="33">
        <v>0</v>
      </c>
      <c r="AC160" s="33">
        <v>0</v>
      </c>
      <c r="AD160" s="33">
        <v>0</v>
      </c>
      <c r="AE160" s="33">
        <v>0</v>
      </c>
      <c r="AF160" s="33">
        <v>0</v>
      </c>
      <c r="AG160" s="33">
        <v>0</v>
      </c>
      <c r="AH160" s="33">
        <v>0</v>
      </c>
      <c r="AI160" s="33">
        <v>0</v>
      </c>
      <c r="AJ160" s="33">
        <v>0</v>
      </c>
      <c r="AK160" s="33">
        <v>0</v>
      </c>
      <c r="AL160" s="33">
        <v>0</v>
      </c>
      <c r="AM160" s="33" t="s">
        <v>197</v>
      </c>
      <c r="AN160" s="33" t="s">
        <v>197</v>
      </c>
      <c r="AO160" s="33" t="s">
        <v>197</v>
      </c>
      <c r="AP160" s="33" t="s">
        <v>197</v>
      </c>
      <c r="AQ160" s="33" t="s">
        <v>197</v>
      </c>
      <c r="AR160" s="33" t="s">
        <v>197</v>
      </c>
      <c r="AS160" s="33" t="s">
        <v>197</v>
      </c>
      <c r="AT160" s="33" t="s">
        <v>197</v>
      </c>
      <c r="AU160" s="33">
        <v>0</v>
      </c>
      <c r="AV160" s="33">
        <v>0</v>
      </c>
      <c r="AW160" s="33">
        <v>0</v>
      </c>
      <c r="AX160" s="33">
        <v>0</v>
      </c>
      <c r="AY160" s="33">
        <v>0</v>
      </c>
      <c r="AZ160" s="33">
        <v>0</v>
      </c>
      <c r="BA160" s="33">
        <v>0</v>
      </c>
      <c r="BB160" s="33">
        <v>0</v>
      </c>
      <c r="BC160" s="33">
        <v>0</v>
      </c>
      <c r="BD160" s="33">
        <v>0</v>
      </c>
      <c r="BE160" s="33">
        <v>0</v>
      </c>
      <c r="BF160" s="33">
        <v>0</v>
      </c>
      <c r="BG160" s="33">
        <v>0</v>
      </c>
      <c r="BH160" s="33">
        <v>0</v>
      </c>
      <c r="BI160" s="33">
        <v>0</v>
      </c>
      <c r="BJ160" s="33">
        <v>0</v>
      </c>
      <c r="BK160" s="33">
        <v>0</v>
      </c>
      <c r="BL160" s="33">
        <v>0</v>
      </c>
      <c r="BM160" s="33">
        <v>0</v>
      </c>
      <c r="BN160" s="33">
        <v>0</v>
      </c>
      <c r="BO160" s="33">
        <v>0</v>
      </c>
      <c r="BP160" s="33">
        <v>0</v>
      </c>
      <c r="BQ160" s="33">
        <v>0</v>
      </c>
      <c r="BR160" s="33">
        <v>0</v>
      </c>
      <c r="BS160" s="33">
        <v>0</v>
      </c>
      <c r="BT160" s="33">
        <v>0</v>
      </c>
      <c r="BU160" s="33">
        <v>0</v>
      </c>
      <c r="BV160" s="33">
        <v>0</v>
      </c>
      <c r="BW160" s="33">
        <v>0</v>
      </c>
      <c r="BX160" s="33">
        <v>0</v>
      </c>
      <c r="BY160" s="33">
        <v>0</v>
      </c>
      <c r="BZ160" s="33">
        <v>0</v>
      </c>
      <c r="CA160" s="33">
        <v>0</v>
      </c>
      <c r="CB160" s="33">
        <v>0</v>
      </c>
      <c r="CC160" s="33">
        <v>0</v>
      </c>
      <c r="CD160" s="33">
        <v>0</v>
      </c>
      <c r="CE160" s="33">
        <v>0</v>
      </c>
      <c r="CF160" s="33">
        <v>0</v>
      </c>
      <c r="CG160" s="33">
        <v>0</v>
      </c>
      <c r="CH160" s="33">
        <v>0</v>
      </c>
      <c r="CI160" s="33">
        <v>0</v>
      </c>
      <c r="CJ160" s="33">
        <v>0</v>
      </c>
      <c r="CK160" s="33">
        <v>0</v>
      </c>
      <c r="CL160" s="33">
        <v>0</v>
      </c>
      <c r="CM160" s="33">
        <v>0</v>
      </c>
      <c r="CN160" s="33">
        <v>0</v>
      </c>
      <c r="CO160" s="33">
        <v>0</v>
      </c>
      <c r="CP160" s="33">
        <v>0</v>
      </c>
      <c r="CQ160" s="33" t="s">
        <v>197</v>
      </c>
      <c r="CR160" s="33" t="s">
        <v>197</v>
      </c>
      <c r="CS160" s="33" t="s">
        <v>197</v>
      </c>
      <c r="CT160" s="33" t="s">
        <v>197</v>
      </c>
      <c r="CU160" s="33" t="s">
        <v>197</v>
      </c>
      <c r="CV160" s="33" t="s">
        <v>197</v>
      </c>
      <c r="CW160" s="33">
        <v>0</v>
      </c>
      <c r="CX160" s="33">
        <v>0</v>
      </c>
      <c r="CY160" s="33">
        <v>0</v>
      </c>
      <c r="CZ160" s="33">
        <v>0</v>
      </c>
      <c r="DA160" s="33">
        <v>0</v>
      </c>
      <c r="DB160" s="33">
        <v>0</v>
      </c>
      <c r="DC160" s="47">
        <f>'2'!AT90</f>
        <v>570.15</v>
      </c>
      <c r="DD160" s="33">
        <v>0</v>
      </c>
      <c r="DE160" s="33">
        <v>0</v>
      </c>
      <c r="DF160" s="33">
        <v>0</v>
      </c>
      <c r="DG160" s="33">
        <v>0</v>
      </c>
      <c r="DH160" s="33">
        <v>0</v>
      </c>
    </row>
    <row r="161" spans="1:112" ht="75">
      <c r="A161" s="23" t="s">
        <v>183</v>
      </c>
      <c r="B161" s="31" t="s">
        <v>289</v>
      </c>
      <c r="C161" s="40" t="s">
        <v>309</v>
      </c>
      <c r="D161" s="33" t="s">
        <v>310</v>
      </c>
      <c r="E161" s="33">
        <v>0</v>
      </c>
      <c r="F161" s="33">
        <v>0</v>
      </c>
      <c r="G161" s="33">
        <v>0</v>
      </c>
      <c r="H161" s="33">
        <v>0</v>
      </c>
      <c r="I161" s="33">
        <v>0</v>
      </c>
      <c r="J161" s="33">
        <v>0</v>
      </c>
      <c r="K161" s="33">
        <v>0</v>
      </c>
      <c r="L161" s="33">
        <v>0</v>
      </c>
      <c r="M161" s="33">
        <v>0</v>
      </c>
      <c r="N161" s="33">
        <v>0</v>
      </c>
      <c r="O161" s="33">
        <v>0</v>
      </c>
      <c r="P161" s="33">
        <v>0</v>
      </c>
      <c r="Q161" s="33">
        <v>0</v>
      </c>
      <c r="R161" s="33">
        <v>0</v>
      </c>
      <c r="S161" s="33">
        <v>0</v>
      </c>
      <c r="T161" s="33">
        <v>0</v>
      </c>
      <c r="U161" s="33">
        <v>0</v>
      </c>
      <c r="V161" s="33">
        <v>0</v>
      </c>
      <c r="W161" s="33">
        <v>0</v>
      </c>
      <c r="X161" s="33">
        <v>0</v>
      </c>
      <c r="Y161" s="33">
        <v>0</v>
      </c>
      <c r="Z161" s="33">
        <v>0</v>
      </c>
      <c r="AA161" s="33">
        <v>0</v>
      </c>
      <c r="AB161" s="33">
        <v>0</v>
      </c>
      <c r="AC161" s="33">
        <v>0</v>
      </c>
      <c r="AD161" s="33">
        <v>0</v>
      </c>
      <c r="AE161" s="33">
        <v>0</v>
      </c>
      <c r="AF161" s="33">
        <v>0</v>
      </c>
      <c r="AG161" s="33">
        <v>0</v>
      </c>
      <c r="AH161" s="33">
        <v>0</v>
      </c>
      <c r="AI161" s="33">
        <v>0</v>
      </c>
      <c r="AJ161" s="33">
        <v>0</v>
      </c>
      <c r="AK161" s="33">
        <v>0</v>
      </c>
      <c r="AL161" s="33">
        <v>0</v>
      </c>
      <c r="AM161" s="33" t="s">
        <v>197</v>
      </c>
      <c r="AN161" s="33" t="s">
        <v>197</v>
      </c>
      <c r="AO161" s="33" t="s">
        <v>197</v>
      </c>
      <c r="AP161" s="33" t="s">
        <v>197</v>
      </c>
      <c r="AQ161" s="33" t="s">
        <v>197</v>
      </c>
      <c r="AR161" s="33" t="s">
        <v>197</v>
      </c>
      <c r="AS161" s="33" t="s">
        <v>197</v>
      </c>
      <c r="AT161" s="33" t="s">
        <v>197</v>
      </c>
      <c r="AU161" s="33">
        <v>0</v>
      </c>
      <c r="AV161" s="33">
        <v>0</v>
      </c>
      <c r="AW161" s="33">
        <v>0</v>
      </c>
      <c r="AX161" s="33">
        <v>0</v>
      </c>
      <c r="AY161" s="33">
        <v>0</v>
      </c>
      <c r="AZ161" s="33">
        <v>0</v>
      </c>
      <c r="BA161" s="33">
        <v>0</v>
      </c>
      <c r="BB161" s="33">
        <v>0</v>
      </c>
      <c r="BC161" s="33">
        <v>0</v>
      </c>
      <c r="BD161" s="33">
        <v>0</v>
      </c>
      <c r="BE161" s="33">
        <v>0</v>
      </c>
      <c r="BF161" s="33">
        <v>0</v>
      </c>
      <c r="BG161" s="33">
        <v>0</v>
      </c>
      <c r="BH161" s="33">
        <v>0</v>
      </c>
      <c r="BI161" s="33">
        <v>0</v>
      </c>
      <c r="BJ161" s="33">
        <v>0</v>
      </c>
      <c r="BK161" s="33">
        <v>0</v>
      </c>
      <c r="BL161" s="33">
        <v>0</v>
      </c>
      <c r="BM161" s="33">
        <v>0</v>
      </c>
      <c r="BN161" s="33">
        <v>0</v>
      </c>
      <c r="BO161" s="33">
        <v>0</v>
      </c>
      <c r="BP161" s="33">
        <v>0</v>
      </c>
      <c r="BQ161" s="33">
        <v>0</v>
      </c>
      <c r="BR161" s="33">
        <v>0</v>
      </c>
      <c r="BS161" s="33">
        <v>0</v>
      </c>
      <c r="BT161" s="33">
        <v>0</v>
      </c>
      <c r="BU161" s="33">
        <v>0</v>
      </c>
      <c r="BV161" s="33">
        <v>0</v>
      </c>
      <c r="BW161" s="33">
        <v>0</v>
      </c>
      <c r="BX161" s="33">
        <v>0</v>
      </c>
      <c r="BY161" s="33">
        <v>0</v>
      </c>
      <c r="BZ161" s="33">
        <v>0</v>
      </c>
      <c r="CA161" s="33">
        <v>0</v>
      </c>
      <c r="CB161" s="33">
        <v>0</v>
      </c>
      <c r="CC161" s="33">
        <f>'7'!BU92</f>
        <v>0</v>
      </c>
      <c r="CD161" s="33">
        <v>0</v>
      </c>
      <c r="CE161" s="33">
        <v>0</v>
      </c>
      <c r="CF161" s="33">
        <v>0</v>
      </c>
      <c r="CG161" s="33">
        <v>0</v>
      </c>
      <c r="CH161" s="33">
        <v>0</v>
      </c>
      <c r="CI161" s="33">
        <v>0</v>
      </c>
      <c r="CJ161" s="33">
        <v>0</v>
      </c>
      <c r="CK161" s="33">
        <v>0</v>
      </c>
      <c r="CL161" s="33">
        <v>0</v>
      </c>
      <c r="CM161" s="33">
        <v>0</v>
      </c>
      <c r="CN161" s="33">
        <v>0</v>
      </c>
      <c r="CO161" s="33">
        <v>0</v>
      </c>
      <c r="CP161" s="33">
        <v>0</v>
      </c>
      <c r="CQ161" s="33" t="s">
        <v>197</v>
      </c>
      <c r="CR161" s="33" t="s">
        <v>197</v>
      </c>
      <c r="CS161" s="33" t="s">
        <v>197</v>
      </c>
      <c r="CT161" s="33" t="s">
        <v>197</v>
      </c>
      <c r="CU161" s="33" t="s">
        <v>197</v>
      </c>
      <c r="CV161" s="33" t="s">
        <v>197</v>
      </c>
      <c r="CW161" s="33">
        <v>0</v>
      </c>
      <c r="CX161" s="33">
        <v>0</v>
      </c>
      <c r="CY161" s="33">
        <v>0</v>
      </c>
      <c r="CZ161" s="33">
        <v>0</v>
      </c>
      <c r="DA161" s="33">
        <v>0</v>
      </c>
      <c r="DB161" s="33">
        <v>0</v>
      </c>
      <c r="DC161" s="33">
        <v>0</v>
      </c>
      <c r="DD161" s="33">
        <v>0</v>
      </c>
      <c r="DE161" s="33">
        <v>0</v>
      </c>
      <c r="DF161" s="33">
        <v>0</v>
      </c>
      <c r="DG161" s="33">
        <v>0</v>
      </c>
      <c r="DH161" s="33">
        <v>0</v>
      </c>
    </row>
    <row r="162" spans="1:112" ht="75">
      <c r="A162" s="23" t="s">
        <v>183</v>
      </c>
      <c r="B162" s="31" t="s">
        <v>289</v>
      </c>
      <c r="C162" s="40" t="s">
        <v>311</v>
      </c>
      <c r="D162" s="33" t="s">
        <v>312</v>
      </c>
      <c r="E162" s="33">
        <v>0</v>
      </c>
      <c r="F162" s="33">
        <v>0</v>
      </c>
      <c r="G162" s="33">
        <v>0</v>
      </c>
      <c r="H162" s="33">
        <v>0</v>
      </c>
      <c r="I162" s="33">
        <v>0</v>
      </c>
      <c r="J162" s="33">
        <v>0</v>
      </c>
      <c r="K162" s="33">
        <v>0</v>
      </c>
      <c r="L162" s="33">
        <v>0</v>
      </c>
      <c r="M162" s="33">
        <v>0</v>
      </c>
      <c r="N162" s="33">
        <v>0</v>
      </c>
      <c r="O162" s="33">
        <v>0</v>
      </c>
      <c r="P162" s="33">
        <v>0</v>
      </c>
      <c r="Q162" s="33">
        <v>0</v>
      </c>
      <c r="R162" s="33">
        <v>0</v>
      </c>
      <c r="S162" s="33">
        <v>0</v>
      </c>
      <c r="T162" s="33">
        <v>0</v>
      </c>
      <c r="U162" s="33">
        <v>0</v>
      </c>
      <c r="V162" s="33">
        <v>0</v>
      </c>
      <c r="W162" s="33">
        <v>0</v>
      </c>
      <c r="X162" s="33">
        <v>0</v>
      </c>
      <c r="Y162" s="33">
        <v>0</v>
      </c>
      <c r="Z162" s="33">
        <v>0</v>
      </c>
      <c r="AA162" s="33">
        <v>0</v>
      </c>
      <c r="AB162" s="33">
        <v>0</v>
      </c>
      <c r="AC162" s="33">
        <v>0</v>
      </c>
      <c r="AD162" s="33">
        <v>0</v>
      </c>
      <c r="AE162" s="33">
        <v>0</v>
      </c>
      <c r="AF162" s="33">
        <v>0</v>
      </c>
      <c r="AG162" s="33">
        <v>0</v>
      </c>
      <c r="AH162" s="33">
        <v>0</v>
      </c>
      <c r="AI162" s="33">
        <v>0</v>
      </c>
      <c r="AJ162" s="33">
        <v>0</v>
      </c>
      <c r="AK162" s="33">
        <v>0</v>
      </c>
      <c r="AL162" s="33">
        <v>0</v>
      </c>
      <c r="AM162" s="33" t="s">
        <v>197</v>
      </c>
      <c r="AN162" s="33" t="s">
        <v>197</v>
      </c>
      <c r="AO162" s="33" t="s">
        <v>197</v>
      </c>
      <c r="AP162" s="33" t="s">
        <v>197</v>
      </c>
      <c r="AQ162" s="33" t="s">
        <v>197</v>
      </c>
      <c r="AR162" s="33" t="s">
        <v>197</v>
      </c>
      <c r="AS162" s="33" t="s">
        <v>197</v>
      </c>
      <c r="AT162" s="33" t="s">
        <v>197</v>
      </c>
      <c r="AU162" s="33">
        <v>0</v>
      </c>
      <c r="AV162" s="33">
        <v>0</v>
      </c>
      <c r="AW162" s="33">
        <v>0</v>
      </c>
      <c r="AX162" s="33">
        <v>0</v>
      </c>
      <c r="AY162" s="33">
        <v>0</v>
      </c>
      <c r="AZ162" s="33">
        <v>0</v>
      </c>
      <c r="BA162" s="33">
        <v>0</v>
      </c>
      <c r="BB162" s="33">
        <v>0</v>
      </c>
      <c r="BC162" s="33">
        <v>0</v>
      </c>
      <c r="BD162" s="33">
        <v>0</v>
      </c>
      <c r="BE162" s="33">
        <v>0</v>
      </c>
      <c r="BF162" s="33">
        <v>0</v>
      </c>
      <c r="BG162" s="33">
        <v>0</v>
      </c>
      <c r="BH162" s="33">
        <v>0</v>
      </c>
      <c r="BI162" s="33">
        <v>0</v>
      </c>
      <c r="BJ162" s="33">
        <v>0</v>
      </c>
      <c r="BK162" s="33">
        <v>0</v>
      </c>
      <c r="BL162" s="33">
        <v>0</v>
      </c>
      <c r="BM162" s="33">
        <v>0</v>
      </c>
      <c r="BN162" s="33">
        <v>0</v>
      </c>
      <c r="BO162" s="33">
        <v>0</v>
      </c>
      <c r="BP162" s="33">
        <v>0</v>
      </c>
      <c r="BQ162" s="33">
        <v>0</v>
      </c>
      <c r="BR162" s="33">
        <v>0</v>
      </c>
      <c r="BS162" s="33">
        <v>0</v>
      </c>
      <c r="BT162" s="33">
        <v>0</v>
      </c>
      <c r="BU162" s="33">
        <v>0</v>
      </c>
      <c r="BV162" s="33">
        <v>0</v>
      </c>
      <c r="BW162" s="33">
        <v>0</v>
      </c>
      <c r="BX162" s="33">
        <v>0</v>
      </c>
      <c r="BY162" s="33">
        <v>0</v>
      </c>
      <c r="BZ162" s="33">
        <v>0</v>
      </c>
      <c r="CA162" s="33">
        <v>0</v>
      </c>
      <c r="CB162" s="33">
        <v>0</v>
      </c>
      <c r="CC162" s="33">
        <f>'7'!BU93</f>
        <v>25</v>
      </c>
      <c r="CD162" s="33">
        <v>0</v>
      </c>
      <c r="CE162" s="33">
        <v>0</v>
      </c>
      <c r="CF162" s="33">
        <v>0</v>
      </c>
      <c r="CG162" s="33">
        <v>0</v>
      </c>
      <c r="CH162" s="33">
        <v>0</v>
      </c>
      <c r="CI162" s="33">
        <v>0</v>
      </c>
      <c r="CJ162" s="33">
        <v>0</v>
      </c>
      <c r="CK162" s="33">
        <v>0</v>
      </c>
      <c r="CL162" s="33">
        <v>0</v>
      </c>
      <c r="CM162" s="33">
        <v>0</v>
      </c>
      <c r="CN162" s="33">
        <v>0</v>
      </c>
      <c r="CO162" s="33">
        <v>0</v>
      </c>
      <c r="CP162" s="33">
        <v>0</v>
      </c>
      <c r="CQ162" s="33" t="s">
        <v>197</v>
      </c>
      <c r="CR162" s="33" t="s">
        <v>197</v>
      </c>
      <c r="CS162" s="33" t="s">
        <v>197</v>
      </c>
      <c r="CT162" s="33" t="s">
        <v>197</v>
      </c>
      <c r="CU162" s="33" t="s">
        <v>197</v>
      </c>
      <c r="CV162" s="33" t="s">
        <v>197</v>
      </c>
      <c r="CW162" s="33">
        <v>0</v>
      </c>
      <c r="CX162" s="33">
        <v>0</v>
      </c>
      <c r="CY162" s="33">
        <v>0</v>
      </c>
      <c r="CZ162" s="33">
        <v>0</v>
      </c>
      <c r="DA162" s="33">
        <v>0</v>
      </c>
      <c r="DB162" s="33">
        <v>0</v>
      </c>
      <c r="DC162" s="33">
        <v>0</v>
      </c>
      <c r="DD162" s="33">
        <v>0</v>
      </c>
      <c r="DE162" s="33">
        <v>0</v>
      </c>
      <c r="DF162" s="33">
        <v>0</v>
      </c>
      <c r="DG162" s="33">
        <v>0</v>
      </c>
      <c r="DH162" s="33">
        <v>0</v>
      </c>
    </row>
    <row r="163" spans="1:112" ht="18.75" hidden="1">
      <c r="A163" s="23" t="s">
        <v>183</v>
      </c>
      <c r="B163" s="31"/>
      <c r="C163" s="40"/>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row>
    <row r="164" spans="1:112" ht="18.75" hidden="1">
      <c r="A164" s="23" t="s">
        <v>183</v>
      </c>
      <c r="B164" s="31" t="s">
        <v>205</v>
      </c>
      <c r="C164" s="45" t="s">
        <v>205</v>
      </c>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row>
    <row r="165" spans="1:112" ht="56.25">
      <c r="A165" s="19"/>
      <c r="B165" s="23" t="s">
        <v>313</v>
      </c>
      <c r="C165" s="24" t="s">
        <v>314</v>
      </c>
      <c r="D165" s="48" t="s">
        <v>178</v>
      </c>
      <c r="E165" s="48">
        <v>0</v>
      </c>
      <c r="F165" s="48">
        <v>0</v>
      </c>
      <c r="G165" s="48">
        <v>0</v>
      </c>
      <c r="H165" s="48">
        <v>0</v>
      </c>
      <c r="I165" s="48">
        <v>0</v>
      </c>
      <c r="J165" s="48">
        <v>0</v>
      </c>
      <c r="K165" s="48">
        <v>0</v>
      </c>
      <c r="L165" s="48">
        <v>0</v>
      </c>
      <c r="M165" s="48">
        <v>0</v>
      </c>
      <c r="N165" s="48">
        <v>0</v>
      </c>
      <c r="O165" s="48">
        <v>0</v>
      </c>
      <c r="P165" s="48">
        <v>0</v>
      </c>
      <c r="Q165" s="48">
        <v>0</v>
      </c>
      <c r="R165" s="48">
        <v>0</v>
      </c>
      <c r="S165" s="48">
        <v>0</v>
      </c>
      <c r="T165" s="48">
        <v>0</v>
      </c>
      <c r="U165" s="48">
        <v>0</v>
      </c>
      <c r="V165" s="48">
        <v>0</v>
      </c>
      <c r="W165" s="48">
        <v>0</v>
      </c>
      <c r="X165" s="48">
        <v>0</v>
      </c>
      <c r="Y165" s="48">
        <v>0</v>
      </c>
      <c r="Z165" s="48">
        <v>0</v>
      </c>
      <c r="AA165" s="48">
        <v>0</v>
      </c>
      <c r="AB165" s="48">
        <v>0</v>
      </c>
      <c r="AC165" s="48">
        <v>0</v>
      </c>
      <c r="AD165" s="48">
        <v>0</v>
      </c>
      <c r="AE165" s="48">
        <v>0</v>
      </c>
      <c r="AF165" s="48">
        <v>0</v>
      </c>
      <c r="AG165" s="48">
        <v>0</v>
      </c>
      <c r="AH165" s="48">
        <v>0</v>
      </c>
      <c r="AI165" s="48">
        <v>0</v>
      </c>
      <c r="AJ165" s="48">
        <v>0</v>
      </c>
      <c r="AK165" s="48">
        <v>0</v>
      </c>
      <c r="AL165" s="48">
        <v>0</v>
      </c>
      <c r="AM165" s="48">
        <v>0</v>
      </c>
      <c r="AN165" s="48">
        <v>0</v>
      </c>
      <c r="AO165" s="48">
        <v>0</v>
      </c>
      <c r="AP165" s="48">
        <v>0</v>
      </c>
      <c r="AQ165" s="48">
        <v>0</v>
      </c>
      <c r="AR165" s="48">
        <v>0</v>
      </c>
      <c r="AS165" s="48">
        <v>0</v>
      </c>
      <c r="AT165" s="48">
        <v>0</v>
      </c>
      <c r="AU165" s="48">
        <v>0</v>
      </c>
      <c r="AV165" s="48">
        <v>0</v>
      </c>
      <c r="AW165" s="48">
        <v>0</v>
      </c>
      <c r="AX165" s="48">
        <v>0</v>
      </c>
      <c r="AY165" s="48">
        <v>0</v>
      </c>
      <c r="AZ165" s="48">
        <v>0</v>
      </c>
      <c r="BA165" s="48">
        <v>0</v>
      </c>
      <c r="BB165" s="48">
        <v>0</v>
      </c>
      <c r="BC165" s="48">
        <v>0</v>
      </c>
      <c r="BD165" s="48">
        <v>0</v>
      </c>
      <c r="BE165" s="48">
        <v>0</v>
      </c>
      <c r="BF165" s="48">
        <v>0</v>
      </c>
      <c r="BG165" s="48">
        <v>0</v>
      </c>
      <c r="BH165" s="48">
        <v>0</v>
      </c>
      <c r="BI165" s="48">
        <v>0</v>
      </c>
      <c r="BJ165" s="48">
        <v>0</v>
      </c>
      <c r="BK165" s="48">
        <v>0</v>
      </c>
      <c r="BL165" s="48">
        <v>0</v>
      </c>
      <c r="BM165" s="48">
        <v>0</v>
      </c>
      <c r="BN165" s="48">
        <v>0</v>
      </c>
      <c r="BO165" s="48">
        <v>0</v>
      </c>
      <c r="BP165" s="48">
        <v>0</v>
      </c>
      <c r="BQ165" s="48">
        <v>0</v>
      </c>
      <c r="BR165" s="48">
        <v>0</v>
      </c>
      <c r="BS165" s="48">
        <v>0</v>
      </c>
      <c r="BT165" s="48">
        <v>0</v>
      </c>
      <c r="BU165" s="48">
        <v>0</v>
      </c>
      <c r="BV165" s="48">
        <v>0</v>
      </c>
      <c r="BW165" s="48">
        <v>0</v>
      </c>
      <c r="BX165" s="48">
        <v>0</v>
      </c>
      <c r="BY165" s="48">
        <v>0</v>
      </c>
      <c r="BZ165" s="48">
        <v>0</v>
      </c>
      <c r="CA165" s="48">
        <v>0</v>
      </c>
      <c r="CB165" s="48">
        <v>0</v>
      </c>
      <c r="CC165" s="48">
        <v>0</v>
      </c>
      <c r="CD165" s="48">
        <v>0</v>
      </c>
      <c r="CE165" s="48">
        <v>0</v>
      </c>
      <c r="CF165" s="48">
        <v>0</v>
      </c>
      <c r="CG165" s="48">
        <v>0</v>
      </c>
      <c r="CH165" s="48">
        <v>0</v>
      </c>
      <c r="CI165" s="48"/>
      <c r="CJ165" s="48">
        <v>0</v>
      </c>
      <c r="CK165" s="48" t="s">
        <v>197</v>
      </c>
      <c r="CL165" s="48" t="s">
        <v>197</v>
      </c>
      <c r="CM165" s="48">
        <v>0</v>
      </c>
      <c r="CN165" s="48">
        <v>0</v>
      </c>
      <c r="CO165" s="48">
        <v>0</v>
      </c>
      <c r="CP165" s="48">
        <v>0</v>
      </c>
      <c r="CQ165" s="48" t="s">
        <v>197</v>
      </c>
      <c r="CR165" s="48" t="s">
        <v>197</v>
      </c>
      <c r="CS165" s="48" t="s">
        <v>197</v>
      </c>
      <c r="CT165" s="48" t="s">
        <v>197</v>
      </c>
      <c r="CU165" s="48" t="s">
        <v>197</v>
      </c>
      <c r="CV165" s="48" t="s">
        <v>197</v>
      </c>
      <c r="CW165" s="48">
        <v>0</v>
      </c>
      <c r="CX165" s="48">
        <v>0</v>
      </c>
      <c r="CY165" s="48">
        <v>0</v>
      </c>
      <c r="CZ165" s="48">
        <v>0</v>
      </c>
      <c r="DA165" s="48">
        <v>0</v>
      </c>
      <c r="DB165" s="48">
        <v>0</v>
      </c>
      <c r="DC165" s="48">
        <v>0</v>
      </c>
      <c r="DD165" s="48">
        <v>0</v>
      </c>
      <c r="DE165" s="48">
        <v>0</v>
      </c>
      <c r="DF165" s="48">
        <v>0</v>
      </c>
      <c r="DG165" s="48">
        <v>0</v>
      </c>
      <c r="DH165" s="48">
        <v>0</v>
      </c>
    </row>
    <row r="166" spans="1:112" ht="18.75" hidden="1">
      <c r="A166" s="26" t="s">
        <v>185</v>
      </c>
      <c r="B166" s="31" t="s">
        <v>313</v>
      </c>
      <c r="C166" s="40" t="s">
        <v>204</v>
      </c>
      <c r="D166" s="49"/>
      <c r="E166" s="49" t="s">
        <v>197</v>
      </c>
      <c r="F166" s="49" t="s">
        <v>197</v>
      </c>
      <c r="G166" s="49"/>
      <c r="H166" s="49"/>
      <c r="I166" s="49"/>
      <c r="J166" s="49"/>
      <c r="K166" s="49"/>
      <c r="L166" s="49"/>
      <c r="M166" s="49" t="s">
        <v>197</v>
      </c>
      <c r="N166" s="49" t="s">
        <v>197</v>
      </c>
      <c r="O166" s="49"/>
      <c r="P166" s="49"/>
      <c r="Q166" s="49"/>
      <c r="R166" s="49"/>
      <c r="S166" s="49"/>
      <c r="T166" s="49"/>
      <c r="U166" s="49" t="s">
        <v>197</v>
      </c>
      <c r="V166" s="49" t="s">
        <v>197</v>
      </c>
      <c r="W166" s="49"/>
      <c r="X166" s="49"/>
      <c r="Y166" s="49"/>
      <c r="Z166" s="49"/>
      <c r="AA166" s="49"/>
      <c r="AB166" s="49"/>
      <c r="AC166" s="49" t="s">
        <v>197</v>
      </c>
      <c r="AD166" s="49" t="s">
        <v>197</v>
      </c>
      <c r="AE166" s="49"/>
      <c r="AF166" s="49"/>
      <c r="AG166" s="49"/>
      <c r="AH166" s="49"/>
      <c r="AI166" s="49"/>
      <c r="AJ166" s="49"/>
      <c r="AK166" s="49"/>
      <c r="AL166" s="49"/>
      <c r="AM166" s="49" t="s">
        <v>197</v>
      </c>
      <c r="AN166" s="49" t="s">
        <v>197</v>
      </c>
      <c r="AO166" s="49" t="s">
        <v>197</v>
      </c>
      <c r="AP166" s="49" t="s">
        <v>197</v>
      </c>
      <c r="AQ166" s="49" t="s">
        <v>197</v>
      </c>
      <c r="AR166" s="49" t="s">
        <v>197</v>
      </c>
      <c r="AS166" s="49" t="s">
        <v>197</v>
      </c>
      <c r="AT166" s="49" t="s">
        <v>197</v>
      </c>
      <c r="AU166" s="49" t="s">
        <v>197</v>
      </c>
      <c r="AV166" s="49" t="s">
        <v>197</v>
      </c>
      <c r="AW166" s="49"/>
      <c r="AX166" s="49"/>
      <c r="AY166" s="49"/>
      <c r="AZ166" s="49"/>
      <c r="BA166" s="49"/>
      <c r="BB166" s="49"/>
      <c r="BC166" s="49"/>
      <c r="BD166" s="49"/>
      <c r="BE166" s="49" t="s">
        <v>197</v>
      </c>
      <c r="BF166" s="49" t="s">
        <v>197</v>
      </c>
      <c r="BG166" s="49"/>
      <c r="BH166" s="49"/>
      <c r="BI166" s="49"/>
      <c r="BJ166" s="49"/>
      <c r="BK166" s="49"/>
      <c r="BL166" s="49"/>
      <c r="BM166" s="49"/>
      <c r="BN166" s="49"/>
      <c r="BO166" s="49"/>
      <c r="BP166" s="49"/>
      <c r="BQ166" s="49" t="s">
        <v>197</v>
      </c>
      <c r="BR166" s="49" t="s">
        <v>197</v>
      </c>
      <c r="BS166" s="49"/>
      <c r="BT166" s="49"/>
      <c r="BU166" s="49"/>
      <c r="BV166" s="49"/>
      <c r="BW166" s="49"/>
      <c r="BX166" s="49"/>
      <c r="BY166" s="49"/>
      <c r="BZ166" s="49"/>
      <c r="CA166" s="49"/>
      <c r="CB166" s="49"/>
      <c r="CC166" s="49" t="s">
        <v>197</v>
      </c>
      <c r="CD166" s="49" t="s">
        <v>197</v>
      </c>
      <c r="CE166" s="49"/>
      <c r="CF166" s="49"/>
      <c r="CG166" s="49"/>
      <c r="CH166" s="49"/>
      <c r="CI166" s="49"/>
      <c r="CJ166" s="49"/>
      <c r="CK166" s="49" t="s">
        <v>197</v>
      </c>
      <c r="CL166" s="49" t="s">
        <v>197</v>
      </c>
      <c r="CM166" s="49" t="s">
        <v>197</v>
      </c>
      <c r="CN166" s="49" t="s">
        <v>197</v>
      </c>
      <c r="CO166" s="49" t="s">
        <v>197</v>
      </c>
      <c r="CP166" s="49" t="s">
        <v>197</v>
      </c>
      <c r="CQ166" s="49" t="s">
        <v>197</v>
      </c>
      <c r="CR166" s="49" t="s">
        <v>197</v>
      </c>
      <c r="CS166" s="49" t="s">
        <v>197</v>
      </c>
      <c r="CT166" s="49" t="s">
        <v>197</v>
      </c>
      <c r="CU166" s="49" t="s">
        <v>197</v>
      </c>
      <c r="CV166" s="49" t="s">
        <v>197</v>
      </c>
      <c r="CW166" s="49" t="s">
        <v>197</v>
      </c>
      <c r="CX166" s="49" t="s">
        <v>197</v>
      </c>
      <c r="CY166" s="49" t="s">
        <v>197</v>
      </c>
      <c r="CZ166" s="49" t="s">
        <v>197</v>
      </c>
      <c r="DA166" s="49" t="s">
        <v>197</v>
      </c>
      <c r="DB166" s="49" t="s">
        <v>197</v>
      </c>
      <c r="DC166" s="49" t="s">
        <v>197</v>
      </c>
      <c r="DD166" s="49" t="s">
        <v>197</v>
      </c>
      <c r="DE166" s="49" t="s">
        <v>197</v>
      </c>
      <c r="DF166" s="49" t="s">
        <v>197</v>
      </c>
      <c r="DG166" s="49" t="s">
        <v>197</v>
      </c>
      <c r="DH166" s="49" t="s">
        <v>197</v>
      </c>
    </row>
    <row r="167" spans="1:112" ht="18.75" hidden="1">
      <c r="A167" s="26" t="s">
        <v>185</v>
      </c>
      <c r="B167" s="31" t="s">
        <v>313</v>
      </c>
      <c r="C167" s="40" t="s">
        <v>204</v>
      </c>
      <c r="D167" s="49"/>
      <c r="E167" s="49" t="s">
        <v>197</v>
      </c>
      <c r="F167" s="49" t="s">
        <v>197</v>
      </c>
      <c r="G167" s="49"/>
      <c r="H167" s="49"/>
      <c r="I167" s="49"/>
      <c r="J167" s="49"/>
      <c r="K167" s="49"/>
      <c r="L167" s="49"/>
      <c r="M167" s="49" t="s">
        <v>197</v>
      </c>
      <c r="N167" s="49" t="s">
        <v>197</v>
      </c>
      <c r="O167" s="49"/>
      <c r="P167" s="49"/>
      <c r="Q167" s="49"/>
      <c r="R167" s="49"/>
      <c r="S167" s="49"/>
      <c r="T167" s="49"/>
      <c r="U167" s="49" t="s">
        <v>197</v>
      </c>
      <c r="V167" s="49" t="s">
        <v>197</v>
      </c>
      <c r="W167" s="49"/>
      <c r="X167" s="49"/>
      <c r="Y167" s="49"/>
      <c r="Z167" s="49"/>
      <c r="AA167" s="49"/>
      <c r="AB167" s="49"/>
      <c r="AC167" s="49" t="s">
        <v>197</v>
      </c>
      <c r="AD167" s="49" t="s">
        <v>197</v>
      </c>
      <c r="AE167" s="49"/>
      <c r="AF167" s="49"/>
      <c r="AG167" s="49"/>
      <c r="AH167" s="49"/>
      <c r="AI167" s="49"/>
      <c r="AJ167" s="49"/>
      <c r="AK167" s="49"/>
      <c r="AL167" s="49"/>
      <c r="AM167" s="49" t="s">
        <v>197</v>
      </c>
      <c r="AN167" s="49" t="s">
        <v>197</v>
      </c>
      <c r="AO167" s="49" t="s">
        <v>197</v>
      </c>
      <c r="AP167" s="49" t="s">
        <v>197</v>
      </c>
      <c r="AQ167" s="49" t="s">
        <v>197</v>
      </c>
      <c r="AR167" s="49" t="s">
        <v>197</v>
      </c>
      <c r="AS167" s="49" t="s">
        <v>197</v>
      </c>
      <c r="AT167" s="49" t="s">
        <v>197</v>
      </c>
      <c r="AU167" s="49" t="s">
        <v>197</v>
      </c>
      <c r="AV167" s="49" t="s">
        <v>197</v>
      </c>
      <c r="AW167" s="49"/>
      <c r="AX167" s="49"/>
      <c r="AY167" s="49"/>
      <c r="AZ167" s="49"/>
      <c r="BA167" s="49"/>
      <c r="BB167" s="49"/>
      <c r="BC167" s="49"/>
      <c r="BD167" s="49"/>
      <c r="BE167" s="49" t="s">
        <v>197</v>
      </c>
      <c r="BF167" s="49" t="s">
        <v>197</v>
      </c>
      <c r="BG167" s="49"/>
      <c r="BH167" s="49"/>
      <c r="BI167" s="49"/>
      <c r="BJ167" s="49"/>
      <c r="BK167" s="49"/>
      <c r="BL167" s="49"/>
      <c r="BM167" s="49"/>
      <c r="BN167" s="49"/>
      <c r="BO167" s="49"/>
      <c r="BP167" s="49"/>
      <c r="BQ167" s="49" t="s">
        <v>197</v>
      </c>
      <c r="BR167" s="49" t="s">
        <v>197</v>
      </c>
      <c r="BS167" s="49"/>
      <c r="BT167" s="49"/>
      <c r="BU167" s="49"/>
      <c r="BV167" s="49"/>
      <c r="BW167" s="49"/>
      <c r="BX167" s="49"/>
      <c r="BY167" s="49"/>
      <c r="BZ167" s="49"/>
      <c r="CA167" s="49"/>
      <c r="CB167" s="49"/>
      <c r="CC167" s="49" t="s">
        <v>197</v>
      </c>
      <c r="CD167" s="49" t="s">
        <v>197</v>
      </c>
      <c r="CE167" s="49"/>
      <c r="CF167" s="49"/>
      <c r="CG167" s="49"/>
      <c r="CH167" s="49"/>
      <c r="CI167" s="49"/>
      <c r="CJ167" s="49"/>
      <c r="CK167" s="49" t="s">
        <v>197</v>
      </c>
      <c r="CL167" s="49" t="s">
        <v>197</v>
      </c>
      <c r="CM167" s="49" t="s">
        <v>197</v>
      </c>
      <c r="CN167" s="49" t="s">
        <v>197</v>
      </c>
      <c r="CO167" s="49" t="s">
        <v>197</v>
      </c>
      <c r="CP167" s="49" t="s">
        <v>197</v>
      </c>
      <c r="CQ167" s="49" t="s">
        <v>197</v>
      </c>
      <c r="CR167" s="49" t="s">
        <v>197</v>
      </c>
      <c r="CS167" s="49" t="s">
        <v>197</v>
      </c>
      <c r="CT167" s="49" t="s">
        <v>197</v>
      </c>
      <c r="CU167" s="49" t="s">
        <v>197</v>
      </c>
      <c r="CV167" s="49" t="s">
        <v>197</v>
      </c>
      <c r="CW167" s="49" t="s">
        <v>197</v>
      </c>
      <c r="CX167" s="49" t="s">
        <v>197</v>
      </c>
      <c r="CY167" s="49" t="s">
        <v>197</v>
      </c>
      <c r="CZ167" s="49" t="s">
        <v>197</v>
      </c>
      <c r="DA167" s="49" t="s">
        <v>197</v>
      </c>
      <c r="DB167" s="49" t="s">
        <v>197</v>
      </c>
      <c r="DC167" s="49" t="s">
        <v>197</v>
      </c>
      <c r="DD167" s="49" t="s">
        <v>197</v>
      </c>
      <c r="DE167" s="49" t="s">
        <v>197</v>
      </c>
      <c r="DF167" s="49" t="s">
        <v>197</v>
      </c>
      <c r="DG167" s="49" t="s">
        <v>197</v>
      </c>
      <c r="DH167" s="49" t="s">
        <v>197</v>
      </c>
    </row>
    <row r="168" spans="1:112" ht="18.75" hidden="1">
      <c r="A168" s="26" t="s">
        <v>185</v>
      </c>
      <c r="B168" s="31" t="s">
        <v>205</v>
      </c>
      <c r="C168" s="45" t="s">
        <v>205</v>
      </c>
      <c r="D168" s="49"/>
      <c r="E168" s="49" t="s">
        <v>197</v>
      </c>
      <c r="F168" s="49" t="s">
        <v>197</v>
      </c>
      <c r="G168" s="49"/>
      <c r="H168" s="49"/>
      <c r="I168" s="49"/>
      <c r="J168" s="49"/>
      <c r="K168" s="49"/>
      <c r="L168" s="49"/>
      <c r="M168" s="49" t="s">
        <v>197</v>
      </c>
      <c r="N168" s="49" t="s">
        <v>197</v>
      </c>
      <c r="O168" s="49"/>
      <c r="P168" s="49"/>
      <c r="Q168" s="49"/>
      <c r="R168" s="49"/>
      <c r="S168" s="49"/>
      <c r="T168" s="49"/>
      <c r="U168" s="49" t="s">
        <v>197</v>
      </c>
      <c r="V168" s="49" t="s">
        <v>197</v>
      </c>
      <c r="W168" s="49"/>
      <c r="X168" s="49"/>
      <c r="Y168" s="49"/>
      <c r="Z168" s="49"/>
      <c r="AA168" s="49"/>
      <c r="AB168" s="49"/>
      <c r="AC168" s="49" t="s">
        <v>197</v>
      </c>
      <c r="AD168" s="49" t="s">
        <v>197</v>
      </c>
      <c r="AE168" s="49"/>
      <c r="AF168" s="49"/>
      <c r="AG168" s="49"/>
      <c r="AH168" s="49"/>
      <c r="AI168" s="49"/>
      <c r="AJ168" s="49"/>
      <c r="AK168" s="49"/>
      <c r="AL168" s="49"/>
      <c r="AM168" s="49" t="s">
        <v>197</v>
      </c>
      <c r="AN168" s="49" t="s">
        <v>197</v>
      </c>
      <c r="AO168" s="49" t="s">
        <v>197</v>
      </c>
      <c r="AP168" s="49" t="s">
        <v>197</v>
      </c>
      <c r="AQ168" s="49" t="s">
        <v>197</v>
      </c>
      <c r="AR168" s="49" t="s">
        <v>197</v>
      </c>
      <c r="AS168" s="49" t="s">
        <v>197</v>
      </c>
      <c r="AT168" s="49" t="s">
        <v>197</v>
      </c>
      <c r="AU168" s="49" t="s">
        <v>197</v>
      </c>
      <c r="AV168" s="49" t="s">
        <v>197</v>
      </c>
      <c r="AW168" s="49"/>
      <c r="AX168" s="49"/>
      <c r="AY168" s="49"/>
      <c r="AZ168" s="49"/>
      <c r="BA168" s="49"/>
      <c r="BB168" s="49"/>
      <c r="BC168" s="49"/>
      <c r="BD168" s="49"/>
      <c r="BE168" s="49" t="s">
        <v>197</v>
      </c>
      <c r="BF168" s="49" t="s">
        <v>197</v>
      </c>
      <c r="BG168" s="49"/>
      <c r="BH168" s="49"/>
      <c r="BI168" s="49"/>
      <c r="BJ168" s="49"/>
      <c r="BK168" s="49"/>
      <c r="BL168" s="49"/>
      <c r="BM168" s="49"/>
      <c r="BN168" s="49"/>
      <c r="BO168" s="49"/>
      <c r="BP168" s="49"/>
      <c r="BQ168" s="49" t="s">
        <v>197</v>
      </c>
      <c r="BR168" s="49" t="s">
        <v>197</v>
      </c>
      <c r="BS168" s="49"/>
      <c r="BT168" s="49"/>
      <c r="BU168" s="49"/>
      <c r="BV168" s="49"/>
      <c r="BW168" s="49"/>
      <c r="BX168" s="49"/>
      <c r="BY168" s="49"/>
      <c r="BZ168" s="49"/>
      <c r="CA168" s="49"/>
      <c r="CB168" s="49"/>
      <c r="CC168" s="49" t="s">
        <v>197</v>
      </c>
      <c r="CD168" s="49" t="s">
        <v>197</v>
      </c>
      <c r="CE168" s="49"/>
      <c r="CF168" s="49"/>
      <c r="CG168" s="49"/>
      <c r="CH168" s="49"/>
      <c r="CI168" s="49"/>
      <c r="CJ168" s="49"/>
      <c r="CK168" s="49" t="s">
        <v>197</v>
      </c>
      <c r="CL168" s="49" t="s">
        <v>197</v>
      </c>
      <c r="CM168" s="49" t="s">
        <v>197</v>
      </c>
      <c r="CN168" s="49" t="s">
        <v>197</v>
      </c>
      <c r="CO168" s="49" t="s">
        <v>197</v>
      </c>
      <c r="CP168" s="49" t="s">
        <v>197</v>
      </c>
      <c r="CQ168" s="49" t="s">
        <v>197</v>
      </c>
      <c r="CR168" s="49" t="s">
        <v>197</v>
      </c>
      <c r="CS168" s="49" t="s">
        <v>197</v>
      </c>
      <c r="CT168" s="49" t="s">
        <v>197</v>
      </c>
      <c r="CU168" s="49" t="s">
        <v>197</v>
      </c>
      <c r="CV168" s="49" t="s">
        <v>197</v>
      </c>
      <c r="CW168" s="49" t="s">
        <v>197</v>
      </c>
      <c r="CX168" s="49" t="s">
        <v>197</v>
      </c>
      <c r="CY168" s="49" t="s">
        <v>197</v>
      </c>
      <c r="CZ168" s="49" t="s">
        <v>197</v>
      </c>
      <c r="DA168" s="49" t="s">
        <v>197</v>
      </c>
      <c r="DB168" s="49" t="s">
        <v>197</v>
      </c>
      <c r="DC168" s="49" t="s">
        <v>197</v>
      </c>
      <c r="DD168" s="49" t="s">
        <v>197</v>
      </c>
      <c r="DE168" s="49" t="s">
        <v>197</v>
      </c>
      <c r="DF168" s="49" t="s">
        <v>197</v>
      </c>
      <c r="DG168" s="49" t="s">
        <v>197</v>
      </c>
      <c r="DH168" s="49" t="s">
        <v>197</v>
      </c>
    </row>
    <row r="169" spans="1:112" ht="56.25">
      <c r="A169" s="19"/>
      <c r="B169" s="23" t="s">
        <v>315</v>
      </c>
      <c r="C169" s="29" t="s">
        <v>316</v>
      </c>
      <c r="D169" s="48" t="s">
        <v>178</v>
      </c>
      <c r="E169" s="48">
        <v>0</v>
      </c>
      <c r="F169" s="48">
        <v>0</v>
      </c>
      <c r="G169" s="48">
        <v>0</v>
      </c>
      <c r="H169" s="48">
        <v>0</v>
      </c>
      <c r="I169" s="48">
        <v>0</v>
      </c>
      <c r="J169" s="48">
        <v>0</v>
      </c>
      <c r="K169" s="48">
        <v>0</v>
      </c>
      <c r="L169" s="48">
        <v>0</v>
      </c>
      <c r="M169" s="48">
        <v>0</v>
      </c>
      <c r="N169" s="48">
        <v>0</v>
      </c>
      <c r="O169" s="48">
        <v>0</v>
      </c>
      <c r="P169" s="48">
        <v>0</v>
      </c>
      <c r="Q169" s="48">
        <v>0</v>
      </c>
      <c r="R169" s="48">
        <v>0</v>
      </c>
      <c r="S169" s="48">
        <v>0</v>
      </c>
      <c r="T169" s="48">
        <v>0</v>
      </c>
      <c r="U169" s="48">
        <v>0</v>
      </c>
      <c r="V169" s="48">
        <v>0</v>
      </c>
      <c r="W169" s="48">
        <v>0</v>
      </c>
      <c r="X169" s="48">
        <v>0</v>
      </c>
      <c r="Y169" s="48">
        <v>0</v>
      </c>
      <c r="Z169" s="48">
        <v>0</v>
      </c>
      <c r="AA169" s="48">
        <v>0</v>
      </c>
      <c r="AB169" s="48">
        <v>0</v>
      </c>
      <c r="AC169" s="48">
        <v>0</v>
      </c>
      <c r="AD169" s="48">
        <v>0</v>
      </c>
      <c r="AE169" s="48">
        <v>0</v>
      </c>
      <c r="AF169" s="48">
        <v>0</v>
      </c>
      <c r="AG169" s="48">
        <v>0</v>
      </c>
      <c r="AH169" s="48">
        <v>0</v>
      </c>
      <c r="AI169" s="48">
        <v>0</v>
      </c>
      <c r="AJ169" s="48">
        <v>0</v>
      </c>
      <c r="AK169" s="48">
        <v>0</v>
      </c>
      <c r="AL169" s="48">
        <v>0</v>
      </c>
      <c r="AM169" s="48">
        <v>0</v>
      </c>
      <c r="AN169" s="48">
        <v>0</v>
      </c>
      <c r="AO169" s="48">
        <v>0</v>
      </c>
      <c r="AP169" s="48">
        <v>0</v>
      </c>
      <c r="AQ169" s="48">
        <v>0</v>
      </c>
      <c r="AR169" s="48">
        <v>0</v>
      </c>
      <c r="AS169" s="48">
        <v>0</v>
      </c>
      <c r="AT169" s="48">
        <v>0</v>
      </c>
      <c r="AU169" s="48">
        <v>0</v>
      </c>
      <c r="AV169" s="48">
        <v>0</v>
      </c>
      <c r="AW169" s="48">
        <v>0</v>
      </c>
      <c r="AX169" s="48">
        <v>0</v>
      </c>
      <c r="AY169" s="48">
        <v>0</v>
      </c>
      <c r="AZ169" s="48">
        <v>0</v>
      </c>
      <c r="BA169" s="48">
        <v>0</v>
      </c>
      <c r="BB169" s="48">
        <v>0</v>
      </c>
      <c r="BC169" s="48">
        <v>0</v>
      </c>
      <c r="BD169" s="48">
        <v>0</v>
      </c>
      <c r="BE169" s="48">
        <v>0</v>
      </c>
      <c r="BF169" s="48">
        <v>0</v>
      </c>
      <c r="BG169" s="48">
        <v>0</v>
      </c>
      <c r="BH169" s="48">
        <v>0</v>
      </c>
      <c r="BI169" s="48">
        <v>0</v>
      </c>
      <c r="BJ169" s="48">
        <v>0</v>
      </c>
      <c r="BK169" s="48">
        <v>0</v>
      </c>
      <c r="BL169" s="48">
        <v>0</v>
      </c>
      <c r="BM169" s="48">
        <v>0</v>
      </c>
      <c r="BN169" s="48">
        <v>0</v>
      </c>
      <c r="BO169" s="48">
        <v>0</v>
      </c>
      <c r="BP169" s="48">
        <v>0</v>
      </c>
      <c r="BQ169" s="48">
        <v>0</v>
      </c>
      <c r="BR169" s="48">
        <v>0</v>
      </c>
      <c r="BS169" s="48">
        <v>0</v>
      </c>
      <c r="BT169" s="48">
        <v>0</v>
      </c>
      <c r="BU169" s="48">
        <v>0</v>
      </c>
      <c r="BV169" s="48">
        <v>0</v>
      </c>
      <c r="BW169" s="48">
        <v>0</v>
      </c>
      <c r="BX169" s="48">
        <v>0</v>
      </c>
      <c r="BY169" s="48">
        <v>0</v>
      </c>
      <c r="BZ169" s="48">
        <v>0</v>
      </c>
      <c r="CA169" s="48">
        <v>0</v>
      </c>
      <c r="CB169" s="48">
        <v>0</v>
      </c>
      <c r="CC169" s="48">
        <v>0</v>
      </c>
      <c r="CD169" s="48">
        <v>0</v>
      </c>
      <c r="CE169" s="48">
        <v>0</v>
      </c>
      <c r="CF169" s="48">
        <v>0</v>
      </c>
      <c r="CG169" s="48">
        <v>0</v>
      </c>
      <c r="CH169" s="48">
        <v>0</v>
      </c>
      <c r="CI169" s="48"/>
      <c r="CJ169" s="48">
        <v>0</v>
      </c>
      <c r="CK169" s="48" t="s">
        <v>197</v>
      </c>
      <c r="CL169" s="48" t="s">
        <v>197</v>
      </c>
      <c r="CM169" s="48">
        <v>0</v>
      </c>
      <c r="CN169" s="48">
        <v>0</v>
      </c>
      <c r="CO169" s="48">
        <v>0</v>
      </c>
      <c r="CP169" s="48">
        <v>0</v>
      </c>
      <c r="CQ169" s="48" t="s">
        <v>197</v>
      </c>
      <c r="CR169" s="48" t="s">
        <v>197</v>
      </c>
      <c r="CS169" s="48" t="s">
        <v>197</v>
      </c>
      <c r="CT169" s="48" t="s">
        <v>197</v>
      </c>
      <c r="CU169" s="48" t="s">
        <v>197</v>
      </c>
      <c r="CV169" s="48" t="s">
        <v>197</v>
      </c>
      <c r="CW169" s="48">
        <v>0</v>
      </c>
      <c r="CX169" s="48">
        <v>0</v>
      </c>
      <c r="CY169" s="48">
        <v>0</v>
      </c>
      <c r="CZ169" s="48">
        <v>0</v>
      </c>
      <c r="DA169" s="48">
        <v>0</v>
      </c>
      <c r="DB169" s="48">
        <v>0</v>
      </c>
      <c r="DC169" s="48">
        <v>0</v>
      </c>
      <c r="DD169" s="48">
        <v>0</v>
      </c>
      <c r="DE169" s="48">
        <v>0</v>
      </c>
      <c r="DF169" s="48">
        <v>0</v>
      </c>
      <c r="DG169" s="48">
        <v>0</v>
      </c>
      <c r="DH169" s="48">
        <v>0</v>
      </c>
    </row>
    <row r="170" spans="1:112" ht="18.75" hidden="1">
      <c r="A170" s="23" t="s">
        <v>187</v>
      </c>
      <c r="B170" s="31" t="s">
        <v>315</v>
      </c>
      <c r="C170" s="40" t="s">
        <v>204</v>
      </c>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row>
    <row r="171" spans="1:112" ht="18.75" hidden="1">
      <c r="A171" s="23" t="s">
        <v>187</v>
      </c>
      <c r="B171" s="31" t="s">
        <v>315</v>
      </c>
      <c r="C171" s="40" t="s">
        <v>204</v>
      </c>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row>
    <row r="172" spans="1:112" ht="18.75" hidden="1">
      <c r="A172" s="23" t="s">
        <v>187</v>
      </c>
      <c r="B172" s="31" t="s">
        <v>205</v>
      </c>
      <c r="C172" s="45" t="s">
        <v>205</v>
      </c>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row>
    <row r="173" spans="1:112" ht="37.5">
      <c r="A173" s="23"/>
      <c r="B173" s="23" t="s">
        <v>317</v>
      </c>
      <c r="C173" s="29" t="s">
        <v>318</v>
      </c>
      <c r="D173" s="48" t="s">
        <v>178</v>
      </c>
      <c r="E173" s="48">
        <f t="shared" ref="E173:AJ173" si="55">SUM(E174:E175)</f>
        <v>0</v>
      </c>
      <c r="F173" s="48">
        <f t="shared" si="55"/>
        <v>0</v>
      </c>
      <c r="G173" s="48">
        <f t="shared" si="55"/>
        <v>0</v>
      </c>
      <c r="H173" s="48">
        <f t="shared" si="55"/>
        <v>0</v>
      </c>
      <c r="I173" s="48">
        <f t="shared" si="55"/>
        <v>0</v>
      </c>
      <c r="J173" s="48">
        <f t="shared" si="55"/>
        <v>0</v>
      </c>
      <c r="K173" s="48">
        <f t="shared" si="55"/>
        <v>0</v>
      </c>
      <c r="L173" s="48">
        <f t="shared" si="55"/>
        <v>0</v>
      </c>
      <c r="M173" s="48">
        <f t="shared" si="55"/>
        <v>0</v>
      </c>
      <c r="N173" s="48">
        <f t="shared" si="55"/>
        <v>0</v>
      </c>
      <c r="O173" s="48">
        <f t="shared" si="55"/>
        <v>0</v>
      </c>
      <c r="P173" s="48">
        <f t="shared" si="55"/>
        <v>0</v>
      </c>
      <c r="Q173" s="48">
        <f t="shared" si="55"/>
        <v>0</v>
      </c>
      <c r="R173" s="48">
        <f t="shared" si="55"/>
        <v>0</v>
      </c>
      <c r="S173" s="48">
        <f t="shared" si="55"/>
        <v>0</v>
      </c>
      <c r="T173" s="48">
        <f t="shared" si="55"/>
        <v>0</v>
      </c>
      <c r="U173" s="48">
        <f t="shared" si="55"/>
        <v>0</v>
      </c>
      <c r="V173" s="48">
        <f t="shared" si="55"/>
        <v>0</v>
      </c>
      <c r="W173" s="48">
        <f t="shared" si="55"/>
        <v>0</v>
      </c>
      <c r="X173" s="48">
        <f t="shared" si="55"/>
        <v>0</v>
      </c>
      <c r="Y173" s="48">
        <f t="shared" si="55"/>
        <v>0</v>
      </c>
      <c r="Z173" s="48">
        <f t="shared" si="55"/>
        <v>0</v>
      </c>
      <c r="AA173" s="48">
        <f t="shared" si="55"/>
        <v>0</v>
      </c>
      <c r="AB173" s="48">
        <f t="shared" si="55"/>
        <v>0</v>
      </c>
      <c r="AC173" s="48">
        <f t="shared" si="55"/>
        <v>0</v>
      </c>
      <c r="AD173" s="48">
        <f t="shared" si="55"/>
        <v>0</v>
      </c>
      <c r="AE173" s="48">
        <f t="shared" si="55"/>
        <v>0</v>
      </c>
      <c r="AF173" s="48">
        <f t="shared" si="55"/>
        <v>0</v>
      </c>
      <c r="AG173" s="48">
        <f t="shared" si="55"/>
        <v>0</v>
      </c>
      <c r="AH173" s="48">
        <f t="shared" si="55"/>
        <v>0</v>
      </c>
      <c r="AI173" s="48">
        <f t="shared" si="55"/>
        <v>0</v>
      </c>
      <c r="AJ173" s="48">
        <f t="shared" si="55"/>
        <v>0</v>
      </c>
      <c r="AK173" s="48">
        <f t="shared" ref="AK173:BP173" si="56">SUM(AK174:AK175)</f>
        <v>0</v>
      </c>
      <c r="AL173" s="48">
        <f t="shared" si="56"/>
        <v>0</v>
      </c>
      <c r="AM173" s="48">
        <f t="shared" si="56"/>
        <v>0</v>
      </c>
      <c r="AN173" s="48">
        <f t="shared" si="56"/>
        <v>0</v>
      </c>
      <c r="AO173" s="48">
        <f t="shared" si="56"/>
        <v>0</v>
      </c>
      <c r="AP173" s="48">
        <f t="shared" si="56"/>
        <v>0</v>
      </c>
      <c r="AQ173" s="48">
        <f t="shared" si="56"/>
        <v>0</v>
      </c>
      <c r="AR173" s="48">
        <f t="shared" si="56"/>
        <v>0</v>
      </c>
      <c r="AS173" s="48">
        <f t="shared" si="56"/>
        <v>0</v>
      </c>
      <c r="AT173" s="48">
        <f t="shared" si="56"/>
        <v>0</v>
      </c>
      <c r="AU173" s="48">
        <f t="shared" si="56"/>
        <v>0</v>
      </c>
      <c r="AV173" s="48">
        <f t="shared" si="56"/>
        <v>0</v>
      </c>
      <c r="AW173" s="48">
        <f t="shared" si="56"/>
        <v>0</v>
      </c>
      <c r="AX173" s="48">
        <f t="shared" si="56"/>
        <v>0</v>
      </c>
      <c r="AY173" s="48">
        <f t="shared" si="56"/>
        <v>0</v>
      </c>
      <c r="AZ173" s="48">
        <f t="shared" si="56"/>
        <v>0</v>
      </c>
      <c r="BA173" s="48">
        <f t="shared" si="56"/>
        <v>0</v>
      </c>
      <c r="BB173" s="48">
        <f t="shared" si="56"/>
        <v>0</v>
      </c>
      <c r="BC173" s="48">
        <f t="shared" si="56"/>
        <v>0</v>
      </c>
      <c r="BD173" s="48">
        <f t="shared" si="56"/>
        <v>0</v>
      </c>
      <c r="BE173" s="48">
        <f t="shared" si="56"/>
        <v>0</v>
      </c>
      <c r="BF173" s="48">
        <f t="shared" si="56"/>
        <v>0</v>
      </c>
      <c r="BG173" s="48">
        <f t="shared" si="56"/>
        <v>0</v>
      </c>
      <c r="BH173" s="48">
        <f t="shared" si="56"/>
        <v>0</v>
      </c>
      <c r="BI173" s="48">
        <f t="shared" si="56"/>
        <v>0</v>
      </c>
      <c r="BJ173" s="48">
        <f t="shared" si="56"/>
        <v>0</v>
      </c>
      <c r="BK173" s="48">
        <f t="shared" si="56"/>
        <v>0</v>
      </c>
      <c r="BL173" s="48">
        <f t="shared" si="56"/>
        <v>0</v>
      </c>
      <c r="BM173" s="48">
        <f t="shared" si="56"/>
        <v>0</v>
      </c>
      <c r="BN173" s="48">
        <f t="shared" si="56"/>
        <v>0</v>
      </c>
      <c r="BO173" s="48">
        <f t="shared" si="56"/>
        <v>0</v>
      </c>
      <c r="BP173" s="48">
        <f t="shared" si="56"/>
        <v>0</v>
      </c>
      <c r="BQ173" s="48">
        <f t="shared" ref="BQ173:CV173" si="57">SUM(BQ174:BQ175)</f>
        <v>0</v>
      </c>
      <c r="BR173" s="48">
        <f t="shared" si="57"/>
        <v>0</v>
      </c>
      <c r="BS173" s="48">
        <f t="shared" si="57"/>
        <v>0</v>
      </c>
      <c r="BT173" s="48">
        <f t="shared" si="57"/>
        <v>0</v>
      </c>
      <c r="BU173" s="48">
        <f t="shared" si="57"/>
        <v>0</v>
      </c>
      <c r="BV173" s="48">
        <f t="shared" si="57"/>
        <v>0</v>
      </c>
      <c r="BW173" s="48">
        <f t="shared" si="57"/>
        <v>0</v>
      </c>
      <c r="BX173" s="48">
        <f t="shared" si="57"/>
        <v>0</v>
      </c>
      <c r="BY173" s="48">
        <f t="shared" si="57"/>
        <v>0</v>
      </c>
      <c r="BZ173" s="48">
        <f t="shared" si="57"/>
        <v>0</v>
      </c>
      <c r="CA173" s="48">
        <f t="shared" si="57"/>
        <v>0</v>
      </c>
      <c r="CB173" s="48">
        <f t="shared" si="57"/>
        <v>0</v>
      </c>
      <c r="CC173" s="48">
        <f t="shared" si="57"/>
        <v>0</v>
      </c>
      <c r="CD173" s="48">
        <f t="shared" si="57"/>
        <v>0</v>
      </c>
      <c r="CE173" s="48">
        <f t="shared" si="57"/>
        <v>0</v>
      </c>
      <c r="CF173" s="48">
        <f t="shared" si="57"/>
        <v>0</v>
      </c>
      <c r="CG173" s="48">
        <f t="shared" si="57"/>
        <v>0</v>
      </c>
      <c r="CH173" s="48">
        <f t="shared" si="57"/>
        <v>0</v>
      </c>
      <c r="CI173" s="48">
        <f t="shared" si="57"/>
        <v>0</v>
      </c>
      <c r="CJ173" s="48">
        <f t="shared" si="57"/>
        <v>0</v>
      </c>
      <c r="CK173" s="48">
        <f t="shared" si="57"/>
        <v>0</v>
      </c>
      <c r="CL173" s="48">
        <f t="shared" si="57"/>
        <v>0</v>
      </c>
      <c r="CM173" s="48">
        <f t="shared" si="57"/>
        <v>0</v>
      </c>
      <c r="CN173" s="48">
        <f t="shared" si="57"/>
        <v>0</v>
      </c>
      <c r="CO173" s="48">
        <f t="shared" si="57"/>
        <v>0</v>
      </c>
      <c r="CP173" s="48">
        <f t="shared" si="57"/>
        <v>0</v>
      </c>
      <c r="CQ173" s="48">
        <f t="shared" si="57"/>
        <v>0</v>
      </c>
      <c r="CR173" s="48">
        <f t="shared" si="57"/>
        <v>0</v>
      </c>
      <c r="CS173" s="48">
        <f t="shared" si="57"/>
        <v>0</v>
      </c>
      <c r="CT173" s="48">
        <f t="shared" si="57"/>
        <v>0</v>
      </c>
      <c r="CU173" s="48">
        <f t="shared" si="57"/>
        <v>0</v>
      </c>
      <c r="CV173" s="48">
        <f t="shared" si="57"/>
        <v>0</v>
      </c>
      <c r="CW173" s="48">
        <f t="shared" ref="CW173:DH173" si="58">SUM(CW174:CW175)</f>
        <v>0</v>
      </c>
      <c r="CX173" s="48">
        <f t="shared" si="58"/>
        <v>0</v>
      </c>
      <c r="CY173" s="48">
        <f t="shared" si="58"/>
        <v>0</v>
      </c>
      <c r="CZ173" s="48">
        <f t="shared" si="58"/>
        <v>0</v>
      </c>
      <c r="DA173" s="48">
        <f t="shared" si="58"/>
        <v>0</v>
      </c>
      <c r="DB173" s="48">
        <f t="shared" si="58"/>
        <v>0</v>
      </c>
      <c r="DC173" s="48">
        <f t="shared" si="58"/>
        <v>0</v>
      </c>
      <c r="DD173" s="48">
        <f t="shared" si="58"/>
        <v>0</v>
      </c>
      <c r="DE173" s="48">
        <f t="shared" si="58"/>
        <v>1.6864422399999999</v>
      </c>
      <c r="DF173" s="48">
        <f t="shared" si="58"/>
        <v>0</v>
      </c>
      <c r="DG173" s="48">
        <f t="shared" si="58"/>
        <v>0</v>
      </c>
      <c r="DH173" s="48">
        <f t="shared" si="58"/>
        <v>0</v>
      </c>
    </row>
    <row r="174" spans="1:112" ht="75">
      <c r="A174" s="26" t="s">
        <v>189</v>
      </c>
      <c r="B174" s="31" t="s">
        <v>317</v>
      </c>
      <c r="C174" s="50" t="s">
        <v>319</v>
      </c>
      <c r="D174" s="33" t="s">
        <v>320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33">
        <v>0</v>
      </c>
      <c r="X174" s="33">
        <v>0</v>
      </c>
      <c r="Y174" s="33">
        <v>0</v>
      </c>
      <c r="Z174" s="33">
        <v>0</v>
      </c>
      <c r="AA174" s="33">
        <v>0</v>
      </c>
      <c r="AB174" s="33">
        <v>0</v>
      </c>
      <c r="AC174" s="33">
        <v>0</v>
      </c>
      <c r="AD174" s="33">
        <v>0</v>
      </c>
      <c r="AE174" s="33">
        <v>0</v>
      </c>
      <c r="AF174" s="33">
        <v>0</v>
      </c>
      <c r="AG174" s="33">
        <v>0</v>
      </c>
      <c r="AH174" s="33">
        <v>0</v>
      </c>
      <c r="AI174" s="33">
        <v>0</v>
      </c>
      <c r="AJ174" s="33">
        <v>0</v>
      </c>
      <c r="AK174" s="33">
        <v>0</v>
      </c>
      <c r="AL174" s="33">
        <v>0</v>
      </c>
      <c r="AM174" s="33" t="s">
        <v>197</v>
      </c>
      <c r="AN174" s="33" t="s">
        <v>197</v>
      </c>
      <c r="AO174" s="33" t="s">
        <v>197</v>
      </c>
      <c r="AP174" s="33" t="s">
        <v>197</v>
      </c>
      <c r="AQ174" s="33" t="s">
        <v>197</v>
      </c>
      <c r="AR174" s="33" t="s">
        <v>197</v>
      </c>
      <c r="AS174" s="33" t="s">
        <v>197</v>
      </c>
      <c r="AT174" s="33" t="s">
        <v>197</v>
      </c>
      <c r="AU174" s="33">
        <v>0</v>
      </c>
      <c r="AV174" s="33">
        <v>0</v>
      </c>
      <c r="AW174" s="33">
        <v>0</v>
      </c>
      <c r="AX174" s="33">
        <v>0</v>
      </c>
      <c r="AY174" s="33">
        <v>0</v>
      </c>
      <c r="AZ174" s="33">
        <v>0</v>
      </c>
      <c r="BA174" s="33">
        <v>0</v>
      </c>
      <c r="BB174" s="33">
        <v>0</v>
      </c>
      <c r="BC174" s="33">
        <v>0</v>
      </c>
      <c r="BD174" s="33">
        <v>0</v>
      </c>
      <c r="BE174" s="33">
        <v>0</v>
      </c>
      <c r="BF174" s="33">
        <v>0</v>
      </c>
      <c r="BG174" s="33">
        <v>0</v>
      </c>
      <c r="BH174" s="33">
        <v>0</v>
      </c>
      <c r="BI174" s="33">
        <v>0</v>
      </c>
      <c r="BJ174" s="33">
        <v>0</v>
      </c>
      <c r="BK174" s="33">
        <v>0</v>
      </c>
      <c r="BL174" s="33">
        <v>0</v>
      </c>
      <c r="BM174" s="33">
        <v>0</v>
      </c>
      <c r="BN174" s="33">
        <v>0</v>
      </c>
      <c r="BO174" s="33">
        <v>0</v>
      </c>
      <c r="BP174" s="33">
        <v>0</v>
      </c>
      <c r="BQ174" s="33">
        <v>0</v>
      </c>
      <c r="BR174" s="33">
        <v>0</v>
      </c>
      <c r="BS174" s="33">
        <v>0</v>
      </c>
      <c r="BT174" s="33">
        <v>0</v>
      </c>
      <c r="BU174" s="33">
        <v>0</v>
      </c>
      <c r="BV174" s="33">
        <v>0</v>
      </c>
      <c r="BW174" s="33">
        <v>0</v>
      </c>
      <c r="BX174" s="33">
        <v>0</v>
      </c>
      <c r="BY174" s="33">
        <v>0</v>
      </c>
      <c r="BZ174" s="33">
        <v>0</v>
      </c>
      <c r="CA174" s="33">
        <v>0</v>
      </c>
      <c r="CB174" s="33">
        <v>0</v>
      </c>
      <c r="CC174" s="33">
        <f>'7'!BU105</f>
        <v>0</v>
      </c>
      <c r="CD174" s="33">
        <v>0</v>
      </c>
      <c r="CE174" s="33">
        <v>0</v>
      </c>
      <c r="CF174" s="33">
        <v>0</v>
      </c>
      <c r="CG174" s="33">
        <v>0</v>
      </c>
      <c r="CH174" s="33">
        <v>0</v>
      </c>
      <c r="CI174" s="33">
        <v>0</v>
      </c>
      <c r="CJ174" s="33">
        <v>0</v>
      </c>
      <c r="CK174" s="33">
        <v>0</v>
      </c>
      <c r="CL174" s="33">
        <v>0</v>
      </c>
      <c r="CM174" s="33">
        <v>0</v>
      </c>
      <c r="CN174" s="33">
        <v>0</v>
      </c>
      <c r="CO174" s="33">
        <v>0</v>
      </c>
      <c r="CP174" s="33">
        <v>0</v>
      </c>
      <c r="CQ174" s="33" t="s">
        <v>197</v>
      </c>
      <c r="CR174" s="33" t="s">
        <v>197</v>
      </c>
      <c r="CS174" s="33" t="s">
        <v>197</v>
      </c>
      <c r="CT174" s="33" t="s">
        <v>197</v>
      </c>
      <c r="CU174" s="33" t="s">
        <v>197</v>
      </c>
      <c r="CV174" s="33" t="s">
        <v>197</v>
      </c>
      <c r="CW174" s="33">
        <v>0</v>
      </c>
      <c r="CX174" s="33">
        <v>0</v>
      </c>
      <c r="CY174" s="33">
        <v>0</v>
      </c>
      <c r="CZ174" s="33">
        <v>0</v>
      </c>
      <c r="DA174" s="33">
        <v>0</v>
      </c>
      <c r="DB174" s="33">
        <v>0</v>
      </c>
      <c r="DC174" s="33">
        <v>0</v>
      </c>
      <c r="DD174" s="33">
        <v>0</v>
      </c>
      <c r="DE174" s="47">
        <f>'2'!AT96</f>
        <v>0.60941663999999995</v>
      </c>
      <c r="DF174" s="33">
        <v>0</v>
      </c>
      <c r="DG174" s="33">
        <v>0</v>
      </c>
      <c r="DH174" s="33">
        <v>0</v>
      </c>
    </row>
    <row r="175" spans="1:112" ht="56.25">
      <c r="A175" s="26" t="s">
        <v>189</v>
      </c>
      <c r="B175" s="31" t="s">
        <v>317</v>
      </c>
      <c r="C175" s="50" t="s">
        <v>321</v>
      </c>
      <c r="D175" s="33" t="s">
        <v>322</v>
      </c>
      <c r="E175" s="33">
        <v>0</v>
      </c>
      <c r="F175" s="33">
        <v>0</v>
      </c>
      <c r="G175" s="33">
        <v>0</v>
      </c>
      <c r="H175" s="33">
        <v>0</v>
      </c>
      <c r="I175" s="33">
        <v>0</v>
      </c>
      <c r="J175" s="33">
        <v>0</v>
      </c>
      <c r="K175" s="33">
        <v>0</v>
      </c>
      <c r="L175" s="33">
        <v>0</v>
      </c>
      <c r="M175" s="33">
        <v>0</v>
      </c>
      <c r="N175" s="33">
        <v>0</v>
      </c>
      <c r="O175" s="33">
        <v>0</v>
      </c>
      <c r="P175" s="33">
        <v>0</v>
      </c>
      <c r="Q175" s="33">
        <v>0</v>
      </c>
      <c r="R175" s="33">
        <v>0</v>
      </c>
      <c r="S175" s="33">
        <v>0</v>
      </c>
      <c r="T175" s="33">
        <v>0</v>
      </c>
      <c r="U175" s="33">
        <v>0</v>
      </c>
      <c r="V175" s="33">
        <v>0</v>
      </c>
      <c r="W175" s="33">
        <v>0</v>
      </c>
      <c r="X175" s="33">
        <v>0</v>
      </c>
      <c r="Y175" s="33">
        <v>0</v>
      </c>
      <c r="Z175" s="33">
        <v>0</v>
      </c>
      <c r="AA175" s="33">
        <v>0</v>
      </c>
      <c r="AB175" s="33">
        <v>0</v>
      </c>
      <c r="AC175" s="33">
        <v>0</v>
      </c>
      <c r="AD175" s="33">
        <v>0</v>
      </c>
      <c r="AE175" s="33">
        <v>0</v>
      </c>
      <c r="AF175" s="33">
        <v>0</v>
      </c>
      <c r="AG175" s="33">
        <v>0</v>
      </c>
      <c r="AH175" s="33">
        <v>0</v>
      </c>
      <c r="AI175" s="33">
        <v>0</v>
      </c>
      <c r="AJ175" s="33">
        <v>0</v>
      </c>
      <c r="AK175" s="33">
        <v>0</v>
      </c>
      <c r="AL175" s="33">
        <v>0</v>
      </c>
      <c r="AM175" s="33" t="s">
        <v>197</v>
      </c>
      <c r="AN175" s="33" t="s">
        <v>197</v>
      </c>
      <c r="AO175" s="33" t="s">
        <v>197</v>
      </c>
      <c r="AP175" s="33" t="s">
        <v>197</v>
      </c>
      <c r="AQ175" s="33" t="s">
        <v>197</v>
      </c>
      <c r="AR175" s="33" t="s">
        <v>197</v>
      </c>
      <c r="AS175" s="33" t="s">
        <v>197</v>
      </c>
      <c r="AT175" s="33" t="s">
        <v>197</v>
      </c>
      <c r="AU175" s="33">
        <v>0</v>
      </c>
      <c r="AV175" s="33">
        <v>0</v>
      </c>
      <c r="AW175" s="33">
        <v>0</v>
      </c>
      <c r="AX175" s="33">
        <v>0</v>
      </c>
      <c r="AY175" s="33">
        <v>0</v>
      </c>
      <c r="AZ175" s="33">
        <v>0</v>
      </c>
      <c r="BA175" s="33">
        <v>0</v>
      </c>
      <c r="BB175" s="33">
        <v>0</v>
      </c>
      <c r="BC175" s="33">
        <v>0</v>
      </c>
      <c r="BD175" s="33">
        <v>0</v>
      </c>
      <c r="BE175" s="33">
        <v>0</v>
      </c>
      <c r="BF175" s="33">
        <v>0</v>
      </c>
      <c r="BG175" s="33">
        <v>0</v>
      </c>
      <c r="BH175" s="33">
        <v>0</v>
      </c>
      <c r="BI175" s="33">
        <v>0</v>
      </c>
      <c r="BJ175" s="33">
        <v>0</v>
      </c>
      <c r="BK175" s="33">
        <v>0</v>
      </c>
      <c r="BL175" s="33">
        <v>0</v>
      </c>
      <c r="BM175" s="33">
        <v>0</v>
      </c>
      <c r="BN175" s="33">
        <v>0</v>
      </c>
      <c r="BO175" s="33">
        <v>0</v>
      </c>
      <c r="BP175" s="33">
        <v>0</v>
      </c>
      <c r="BQ175" s="33">
        <v>0</v>
      </c>
      <c r="BR175" s="33">
        <v>0</v>
      </c>
      <c r="BS175" s="33">
        <v>0</v>
      </c>
      <c r="BT175" s="33">
        <v>0</v>
      </c>
      <c r="BU175" s="33">
        <v>0</v>
      </c>
      <c r="BV175" s="33">
        <v>0</v>
      </c>
      <c r="BW175" s="33">
        <v>0</v>
      </c>
      <c r="BX175" s="33">
        <v>0</v>
      </c>
      <c r="BY175" s="33">
        <v>0</v>
      </c>
      <c r="BZ175" s="33">
        <v>0</v>
      </c>
      <c r="CA175" s="33">
        <v>0</v>
      </c>
      <c r="CB175" s="33">
        <v>0</v>
      </c>
      <c r="CC175" s="33">
        <f>'7'!BU106</f>
        <v>0</v>
      </c>
      <c r="CD175" s="33">
        <v>0</v>
      </c>
      <c r="CE175" s="33">
        <v>0</v>
      </c>
      <c r="CF175" s="33">
        <v>0</v>
      </c>
      <c r="CG175" s="33">
        <v>0</v>
      </c>
      <c r="CH175" s="33">
        <v>0</v>
      </c>
      <c r="CI175" s="33">
        <v>0</v>
      </c>
      <c r="CJ175" s="33">
        <v>0</v>
      </c>
      <c r="CK175" s="33">
        <v>0</v>
      </c>
      <c r="CL175" s="33">
        <v>0</v>
      </c>
      <c r="CM175" s="33">
        <v>0</v>
      </c>
      <c r="CN175" s="33">
        <v>0</v>
      </c>
      <c r="CO175" s="33">
        <v>0</v>
      </c>
      <c r="CP175" s="33">
        <v>0</v>
      </c>
      <c r="CQ175" s="33" t="s">
        <v>197</v>
      </c>
      <c r="CR175" s="33" t="s">
        <v>197</v>
      </c>
      <c r="CS175" s="33" t="s">
        <v>197</v>
      </c>
      <c r="CT175" s="33" t="s">
        <v>197</v>
      </c>
      <c r="CU175" s="33" t="s">
        <v>197</v>
      </c>
      <c r="CV175" s="33" t="s">
        <v>197</v>
      </c>
      <c r="CW175" s="33">
        <v>0</v>
      </c>
      <c r="CX175" s="33">
        <v>0</v>
      </c>
      <c r="CY175" s="33">
        <v>0</v>
      </c>
      <c r="CZ175" s="33">
        <v>0</v>
      </c>
      <c r="DA175" s="33">
        <v>0</v>
      </c>
      <c r="DB175" s="33">
        <v>0</v>
      </c>
      <c r="DC175" s="33">
        <v>0</v>
      </c>
      <c r="DD175" s="33">
        <v>0</v>
      </c>
      <c r="DE175" s="47">
        <f>'2'!AT97</f>
        <v>1.0770256</v>
      </c>
      <c r="DF175" s="33">
        <v>0</v>
      </c>
      <c r="DG175" s="33">
        <v>0</v>
      </c>
      <c r="DH175" s="33">
        <v>0</v>
      </c>
    </row>
  </sheetData>
  <autoFilter ref="B20:DH175">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10007"/>
        <filter val="K_1110008"/>
        <filter val="K_1110009"/>
        <filter val="K_1110010"/>
        <filter val="K_1110011"/>
        <filter val="K_1110012"/>
        <filter val="K_1201002"/>
        <filter val="K_1202001"/>
        <filter val="K_1308013"/>
        <filter val="K_1308014"/>
        <filter val="Г"/>
      </filters>
    </filterColumn>
  </autoFilter>
  <mergeCells count="75">
    <mergeCell ref="DA17:DB17"/>
    <mergeCell ref="DC17:DD17"/>
    <mergeCell ref="DE17:DF17"/>
    <mergeCell ref="DG17:DH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H15"/>
    <mergeCell ref="E16:AT16"/>
    <mergeCell ref="AU16:CL16"/>
    <mergeCell ref="CM16:CR16"/>
    <mergeCell ref="CS16:CV16"/>
    <mergeCell ref="CW16:DB16"/>
    <mergeCell ref="DC16:DF16"/>
    <mergeCell ref="DG16:DH16"/>
    <mergeCell ref="E17:F17"/>
    <mergeCell ref="G17:H17"/>
    <mergeCell ref="I17:J17"/>
    <mergeCell ref="K17:L17"/>
    <mergeCell ref="M17:N17"/>
    <mergeCell ref="B8:DB8"/>
    <mergeCell ref="B10:DB10"/>
    <mergeCell ref="B12:DB12"/>
    <mergeCell ref="B13:DB13"/>
    <mergeCell ref="B14:DB14"/>
    <mergeCell ref="AD2:AM2"/>
    <mergeCell ref="AN2:AO2"/>
    <mergeCell ref="B4:DB4"/>
    <mergeCell ref="B5:DB5"/>
    <mergeCell ref="B7:DB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5"/>
  <sheetViews>
    <sheetView zoomScale="65" zoomScaleNormal="65" zoomScalePageLayoutView="55" workbookViewId="0">
      <selection activeCell="K97" sqref="K97"/>
    </sheetView>
  </sheetViews>
  <sheetFormatPr defaultColWidth="9" defaultRowHeight="15.75"/>
  <cols>
    <col min="1" max="1" width="10.25" style="262" customWidth="1"/>
    <col min="2" max="2" width="21.75" style="262" customWidth="1"/>
    <col min="3" max="3" width="15.75" style="262" customWidth="1"/>
    <col min="4" max="4" width="20.5" style="262" customWidth="1"/>
    <col min="5" max="5" width="11.75" style="262" customWidth="1"/>
    <col min="6" max="6" width="11.125" style="262" customWidth="1"/>
    <col min="7" max="7" width="16.125" style="262" customWidth="1"/>
    <col min="8" max="8" width="17.25" style="262" customWidth="1"/>
    <col min="9" max="9" width="21.125" style="262" customWidth="1"/>
    <col min="10" max="10" width="19.875" style="262" customWidth="1"/>
    <col min="11" max="11" width="15.5" style="262" customWidth="1"/>
    <col min="12" max="12" width="15" style="262" customWidth="1"/>
    <col min="13" max="13" width="14.375" style="262" customWidth="1"/>
    <col min="14" max="14" width="24.5" style="262" customWidth="1"/>
    <col min="15" max="16" width="19.875" style="262" customWidth="1"/>
    <col min="17" max="17" width="14.25" style="223" customWidth="1"/>
    <col min="18" max="18" width="8.625" style="222" customWidth="1"/>
    <col min="19" max="19" width="6.75" style="222" customWidth="1"/>
    <col min="20" max="21" width="9.5" style="222" customWidth="1"/>
    <col min="22" max="22" width="14.5" style="262" customWidth="1"/>
    <col min="23" max="23" width="13.25" style="262" customWidth="1"/>
    <col min="24" max="24" width="13.125" style="262" customWidth="1"/>
    <col min="25" max="64" width="9" style="262"/>
  </cols>
  <sheetData>
    <row r="1" spans="1:64" ht="18.75" customHeight="1">
      <c r="A1" s="263"/>
      <c r="B1" s="264"/>
      <c r="C1" s="264"/>
      <c r="D1" s="264"/>
      <c r="E1" s="264"/>
      <c r="F1" s="264"/>
      <c r="G1" s="264"/>
      <c r="H1" s="264"/>
      <c r="I1" s="264"/>
      <c r="J1" s="264"/>
      <c r="K1" s="264"/>
      <c r="L1" s="264"/>
      <c r="M1" s="264"/>
      <c r="N1" s="264"/>
      <c r="O1" s="264"/>
      <c r="P1" s="264"/>
      <c r="U1" s="264"/>
      <c r="V1" s="264"/>
      <c r="W1" s="264"/>
      <c r="X1" s="2" t="s">
        <v>1124</v>
      </c>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row>
    <row r="2" spans="1:64" ht="18.75" customHeight="1">
      <c r="A2" s="263"/>
      <c r="B2" s="264"/>
      <c r="C2" s="264"/>
      <c r="D2" s="264"/>
      <c r="E2" s="264"/>
      <c r="F2" s="264"/>
      <c r="G2" s="264"/>
      <c r="H2" s="264"/>
      <c r="I2" s="264"/>
      <c r="J2" s="264"/>
      <c r="K2" s="264"/>
      <c r="L2" s="264"/>
      <c r="M2" s="264"/>
      <c r="N2" s="264"/>
      <c r="O2" s="264"/>
      <c r="P2" s="264"/>
      <c r="U2" s="264"/>
      <c r="V2" s="264"/>
      <c r="W2" s="264"/>
      <c r="X2" s="4" t="s">
        <v>1</v>
      </c>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row>
    <row r="3" spans="1:64">
      <c r="A3" s="265"/>
      <c r="B3" s="264"/>
      <c r="C3" s="264"/>
      <c r="D3" s="264"/>
      <c r="E3" s="264"/>
      <c r="F3" s="264"/>
      <c r="G3" s="264"/>
      <c r="H3" s="264"/>
      <c r="I3" s="264"/>
      <c r="J3" s="264"/>
      <c r="K3" s="264"/>
      <c r="L3" s="264"/>
      <c r="M3" s="264"/>
      <c r="N3" s="264"/>
      <c r="O3" s="264"/>
      <c r="P3" s="264"/>
      <c r="U3" s="264"/>
      <c r="V3" s="264"/>
      <c r="W3" s="264"/>
      <c r="X3" s="4" t="s">
        <v>2</v>
      </c>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row>
    <row r="4" spans="1:64" ht="16.5">
      <c r="A4" s="448" t="s">
        <v>1125</v>
      </c>
      <c r="B4" s="448"/>
      <c r="C4" s="448"/>
      <c r="D4" s="448"/>
      <c r="E4" s="448"/>
      <c r="F4" s="448"/>
      <c r="G4" s="448"/>
      <c r="H4" s="448"/>
      <c r="I4" s="448"/>
      <c r="J4" s="448"/>
      <c r="K4" s="448"/>
      <c r="L4" s="448"/>
      <c r="M4" s="448"/>
      <c r="N4" s="448"/>
      <c r="O4" s="448"/>
      <c r="P4" s="448"/>
      <c r="Q4" s="448"/>
      <c r="R4" s="448"/>
      <c r="S4" s="448"/>
      <c r="T4" s="448"/>
      <c r="U4" s="448"/>
      <c r="V4" s="448"/>
      <c r="W4" s="448"/>
      <c r="X4" s="448"/>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row>
    <row r="5" spans="1:64">
      <c r="A5" s="458"/>
      <c r="B5" s="458"/>
      <c r="C5" s="458"/>
      <c r="D5" s="458"/>
      <c r="E5" s="458"/>
      <c r="F5" s="458"/>
      <c r="G5" s="458"/>
      <c r="H5" s="458"/>
      <c r="I5" s="458"/>
      <c r="J5" s="458"/>
      <c r="K5" s="458"/>
      <c r="L5" s="458"/>
      <c r="M5" s="458"/>
      <c r="N5" s="458"/>
      <c r="O5" s="458"/>
      <c r="P5" s="458"/>
      <c r="Q5" s="458"/>
      <c r="R5" s="458"/>
      <c r="S5" s="458"/>
      <c r="T5" s="458"/>
      <c r="U5" s="458"/>
      <c r="V5" s="458"/>
      <c r="W5" s="458"/>
      <c r="X5" s="458"/>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row>
    <row r="6" spans="1:64">
      <c r="A6" s="440" t="s">
        <v>458</v>
      </c>
      <c r="B6" s="440"/>
      <c r="C6" s="440"/>
      <c r="D6" s="440"/>
      <c r="E6" s="440"/>
      <c r="F6" s="440"/>
      <c r="G6" s="440"/>
      <c r="H6" s="440"/>
      <c r="I6" s="440"/>
      <c r="J6" s="440"/>
      <c r="K6" s="440"/>
      <c r="L6" s="440"/>
      <c r="M6" s="440"/>
      <c r="N6" s="440"/>
      <c r="O6" s="440"/>
      <c r="P6" s="440"/>
      <c r="Q6" s="440"/>
      <c r="R6" s="440"/>
      <c r="S6" s="440"/>
      <c r="T6" s="440"/>
      <c r="U6" s="440"/>
      <c r="V6" s="440"/>
      <c r="W6" s="440"/>
      <c r="X6" s="440"/>
      <c r="Y6" s="216"/>
      <c r="Z6" s="216"/>
      <c r="AA6" s="216"/>
      <c r="AB6" s="216"/>
      <c r="AC6" s="216"/>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row>
    <row r="7" spans="1:64">
      <c r="A7" s="440" t="s">
        <v>1066</v>
      </c>
      <c r="B7" s="440"/>
      <c r="C7" s="440"/>
      <c r="D7" s="440"/>
      <c r="E7" s="440"/>
      <c r="F7" s="440"/>
      <c r="G7" s="440"/>
      <c r="H7" s="440"/>
      <c r="I7" s="440"/>
      <c r="J7" s="440"/>
      <c r="K7" s="440"/>
      <c r="L7" s="440"/>
      <c r="M7" s="440"/>
      <c r="N7" s="440"/>
      <c r="O7" s="440"/>
      <c r="P7" s="440"/>
      <c r="Q7" s="440"/>
      <c r="R7" s="440"/>
      <c r="S7" s="440"/>
      <c r="T7" s="440"/>
      <c r="U7" s="440"/>
      <c r="V7" s="440"/>
      <c r="W7" s="440"/>
      <c r="X7" s="440"/>
      <c r="Y7" s="134"/>
      <c r="Z7" s="134"/>
      <c r="AA7" s="134"/>
      <c r="AB7" s="134"/>
      <c r="AC7" s="13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row>
    <row r="8" spans="1:64">
      <c r="A8" s="403"/>
      <c r="B8" s="403"/>
      <c r="C8" s="403"/>
      <c r="D8" s="403"/>
      <c r="E8" s="403"/>
      <c r="F8" s="403"/>
      <c r="G8" s="403"/>
      <c r="H8" s="403"/>
      <c r="I8" s="403"/>
      <c r="J8" s="403"/>
      <c r="K8" s="403"/>
      <c r="L8" s="403"/>
      <c r="M8" s="403"/>
      <c r="N8" s="403"/>
      <c r="O8" s="403"/>
      <c r="P8" s="403"/>
      <c r="Q8" s="403"/>
      <c r="R8" s="403"/>
      <c r="S8" s="403"/>
      <c r="T8" s="403"/>
      <c r="U8" s="403"/>
      <c r="V8" s="403"/>
      <c r="W8" s="403"/>
      <c r="X8" s="403"/>
      <c r="Y8" s="134"/>
      <c r="Z8" s="134"/>
      <c r="AA8" s="134"/>
      <c r="AB8" s="134"/>
      <c r="AC8" s="13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row>
    <row r="9" spans="1:64" ht="16.5">
      <c r="A9" s="434" t="s">
        <v>7</v>
      </c>
      <c r="B9" s="434"/>
      <c r="C9" s="434"/>
      <c r="D9" s="434"/>
      <c r="E9" s="434"/>
      <c r="F9" s="434"/>
      <c r="G9" s="434"/>
      <c r="H9" s="434"/>
      <c r="I9" s="434"/>
      <c r="J9" s="434"/>
      <c r="K9" s="434"/>
      <c r="L9" s="434"/>
      <c r="M9" s="434"/>
      <c r="N9" s="434"/>
      <c r="O9" s="434"/>
      <c r="P9" s="434"/>
      <c r="Q9" s="434"/>
      <c r="R9" s="434"/>
      <c r="S9" s="434"/>
      <c r="T9" s="434"/>
      <c r="U9" s="434"/>
      <c r="V9" s="434"/>
      <c r="W9" s="434"/>
      <c r="X9" s="434"/>
      <c r="Y9" s="239"/>
      <c r="Z9" s="239"/>
      <c r="AA9" s="239"/>
      <c r="AB9" s="239"/>
      <c r="AC9" s="239"/>
      <c r="AD9" s="264"/>
      <c r="AE9" s="264"/>
      <c r="AF9" s="264"/>
      <c r="AG9" s="264"/>
      <c r="AH9" s="264"/>
      <c r="AI9" s="264"/>
      <c r="AJ9" s="26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4"/>
      <c r="BK9" s="264"/>
      <c r="BL9" s="264"/>
    </row>
    <row r="10" spans="1:64" ht="18.75">
      <c r="A10" s="460"/>
      <c r="B10" s="460"/>
      <c r="C10" s="460"/>
      <c r="D10" s="460"/>
      <c r="E10" s="460"/>
      <c r="F10" s="460"/>
      <c r="G10" s="460"/>
      <c r="H10" s="460"/>
      <c r="I10" s="460"/>
      <c r="J10" s="460"/>
      <c r="K10" s="460"/>
      <c r="L10" s="460"/>
      <c r="M10" s="460"/>
      <c r="N10" s="460"/>
      <c r="O10" s="460"/>
      <c r="P10" s="460"/>
      <c r="Q10" s="460"/>
      <c r="R10" s="460"/>
      <c r="S10" s="460"/>
      <c r="T10" s="460"/>
      <c r="U10" s="460"/>
      <c r="V10" s="460"/>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row>
    <row r="11" spans="1:64" ht="83.25" customHeight="1">
      <c r="A11" s="446" t="s">
        <v>1126</v>
      </c>
      <c r="B11" s="446" t="s">
        <v>11</v>
      </c>
      <c r="C11" s="446" t="s">
        <v>986</v>
      </c>
      <c r="D11" s="447" t="s">
        <v>1127</v>
      </c>
      <c r="E11" s="446" t="s">
        <v>988</v>
      </c>
      <c r="F11" s="446" t="s">
        <v>989</v>
      </c>
      <c r="G11" s="446" t="s">
        <v>990</v>
      </c>
      <c r="H11" s="446" t="s">
        <v>991</v>
      </c>
      <c r="I11" s="446"/>
      <c r="J11" s="446"/>
      <c r="K11" s="446"/>
      <c r="L11" s="466" t="s">
        <v>992</v>
      </c>
      <c r="M11" s="466"/>
      <c r="N11" s="446" t="s">
        <v>993</v>
      </c>
      <c r="O11" s="446" t="s">
        <v>994</v>
      </c>
      <c r="P11" s="447" t="s">
        <v>1128</v>
      </c>
      <c r="Q11" s="447" t="s">
        <v>1129</v>
      </c>
      <c r="R11" s="447" t="s">
        <v>1130</v>
      </c>
      <c r="S11" s="447"/>
      <c r="T11" s="447"/>
      <c r="U11" s="447"/>
      <c r="V11" s="446" t="s">
        <v>1000</v>
      </c>
      <c r="W11" s="446" t="s">
        <v>1131</v>
      </c>
      <c r="X11" s="446"/>
      <c r="Y11" s="264"/>
      <c r="Z11" s="264"/>
      <c r="AA11" s="264"/>
      <c r="AB11" s="264"/>
      <c r="AC11" s="264"/>
      <c r="AD11" s="264"/>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4"/>
      <c r="BK11" s="264"/>
      <c r="BL11" s="264"/>
    </row>
    <row r="12" spans="1:64" s="15" customFormat="1" ht="96.75" customHeight="1">
      <c r="A12" s="446"/>
      <c r="B12" s="446"/>
      <c r="C12" s="446"/>
      <c r="D12" s="447"/>
      <c r="E12" s="446"/>
      <c r="F12" s="446"/>
      <c r="G12" s="446"/>
      <c r="H12" s="446" t="s">
        <v>1002</v>
      </c>
      <c r="I12" s="446" t="s">
        <v>1003</v>
      </c>
      <c r="J12" s="446" t="s">
        <v>1004</v>
      </c>
      <c r="K12" s="446" t="s">
        <v>1005</v>
      </c>
      <c r="L12" s="466"/>
      <c r="M12" s="466"/>
      <c r="N12" s="446"/>
      <c r="O12" s="446"/>
      <c r="P12" s="447"/>
      <c r="Q12" s="447"/>
      <c r="R12" s="446" t="s">
        <v>1120</v>
      </c>
      <c r="S12" s="446"/>
      <c r="T12" s="446" t="s">
        <v>1121</v>
      </c>
      <c r="U12" s="446"/>
      <c r="V12" s="446"/>
      <c r="W12" s="446"/>
      <c r="X12" s="446"/>
    </row>
    <row r="13" spans="1:64" s="15" customFormat="1" ht="99" customHeight="1">
      <c r="A13" s="446"/>
      <c r="B13" s="446"/>
      <c r="C13" s="446"/>
      <c r="D13" s="447"/>
      <c r="E13" s="446"/>
      <c r="F13" s="446"/>
      <c r="G13" s="446"/>
      <c r="H13" s="446"/>
      <c r="I13" s="446"/>
      <c r="J13" s="446"/>
      <c r="K13" s="446"/>
      <c r="L13" s="228" t="s">
        <v>1009</v>
      </c>
      <c r="M13" s="12" t="s">
        <v>1010</v>
      </c>
      <c r="N13" s="446"/>
      <c r="O13" s="446"/>
      <c r="P13" s="447"/>
      <c r="Q13" s="447"/>
      <c r="R13" s="244" t="s">
        <v>884</v>
      </c>
      <c r="S13" s="244" t="s">
        <v>885</v>
      </c>
      <c r="T13" s="244" t="s">
        <v>884</v>
      </c>
      <c r="U13" s="244" t="s">
        <v>885</v>
      </c>
      <c r="V13" s="446"/>
      <c r="W13" s="301" t="s">
        <v>1011</v>
      </c>
      <c r="X13" s="300" t="s">
        <v>1012</v>
      </c>
    </row>
    <row r="14" spans="1:64" s="273" customFormat="1">
      <c r="A14" s="272">
        <v>1</v>
      </c>
      <c r="B14" s="272">
        <v>2</v>
      </c>
      <c r="C14" s="272">
        <v>3</v>
      </c>
      <c r="D14" s="272">
        <v>4</v>
      </c>
      <c r="E14" s="272">
        <v>5</v>
      </c>
      <c r="F14" s="272">
        <v>6</v>
      </c>
      <c r="G14" s="272">
        <v>7</v>
      </c>
      <c r="H14" s="272">
        <v>8</v>
      </c>
      <c r="I14" s="272">
        <v>9</v>
      </c>
      <c r="J14" s="272">
        <v>10</v>
      </c>
      <c r="K14" s="272">
        <v>11</v>
      </c>
      <c r="L14" s="272">
        <v>12</v>
      </c>
      <c r="M14" s="272">
        <v>13</v>
      </c>
      <c r="N14" s="272">
        <v>14</v>
      </c>
      <c r="O14" s="272">
        <v>15</v>
      </c>
      <c r="P14" s="272">
        <v>16</v>
      </c>
      <c r="Q14" s="272">
        <v>17</v>
      </c>
      <c r="R14" s="272">
        <v>18</v>
      </c>
      <c r="S14" s="272">
        <v>19</v>
      </c>
      <c r="T14" s="272">
        <v>20</v>
      </c>
      <c r="U14" s="272">
        <v>21</v>
      </c>
      <c r="V14" s="272">
        <v>22</v>
      </c>
      <c r="W14" s="272">
        <v>23</v>
      </c>
      <c r="X14" s="272">
        <v>24</v>
      </c>
    </row>
    <row r="15" spans="1:64" ht="37.5">
      <c r="A15" s="34" t="s">
        <v>191</v>
      </c>
      <c r="B15" s="35" t="s">
        <v>192</v>
      </c>
      <c r="C15" s="36" t="s">
        <v>178</v>
      </c>
      <c r="D15" s="274"/>
      <c r="E15" s="274"/>
      <c r="F15" s="274"/>
      <c r="G15" s="274"/>
      <c r="H15" s="275"/>
      <c r="I15" s="275"/>
      <c r="J15" s="275"/>
      <c r="K15" s="275"/>
      <c r="L15" s="274"/>
      <c r="M15" s="274"/>
      <c r="N15" s="274"/>
      <c r="O15" s="274"/>
      <c r="P15" s="274"/>
      <c r="Q15" s="245"/>
      <c r="R15" s="245"/>
      <c r="S15" s="245"/>
      <c r="T15" s="245"/>
      <c r="U15" s="245"/>
      <c r="V15" s="274"/>
      <c r="W15" s="275"/>
      <c r="X15" s="275"/>
    </row>
    <row r="16" spans="1:64" ht="56.25">
      <c r="A16" s="23" t="s">
        <v>193</v>
      </c>
      <c r="B16" s="24" t="s">
        <v>194</v>
      </c>
      <c r="C16" s="25" t="s">
        <v>178</v>
      </c>
      <c r="D16" s="25" t="s">
        <v>197</v>
      </c>
      <c r="E16" s="25" t="s">
        <v>197</v>
      </c>
      <c r="F16" s="25" t="s">
        <v>197</v>
      </c>
      <c r="G16" s="25" t="s">
        <v>197</v>
      </c>
      <c r="H16" s="25" t="s">
        <v>197</v>
      </c>
      <c r="I16" s="25" t="s">
        <v>197</v>
      </c>
      <c r="J16" s="25" t="s">
        <v>197</v>
      </c>
      <c r="K16" s="25" t="s">
        <v>197</v>
      </c>
      <c r="L16" s="25" t="s">
        <v>197</v>
      </c>
      <c r="M16" s="25" t="s">
        <v>197</v>
      </c>
      <c r="N16" s="25" t="s">
        <v>197</v>
      </c>
      <c r="O16" s="25" t="s">
        <v>197</v>
      </c>
      <c r="P16" s="25" t="s">
        <v>197</v>
      </c>
      <c r="Q16" s="25" t="s">
        <v>197</v>
      </c>
      <c r="R16" s="25" t="s">
        <v>197</v>
      </c>
      <c r="S16" s="25" t="s">
        <v>197</v>
      </c>
      <c r="T16" s="25" t="s">
        <v>197</v>
      </c>
      <c r="U16" s="25" t="s">
        <v>197</v>
      </c>
      <c r="V16" s="25" t="s">
        <v>197</v>
      </c>
      <c r="W16" s="25" t="s">
        <v>197</v>
      </c>
      <c r="X16" s="25" t="s">
        <v>197</v>
      </c>
    </row>
    <row r="17" spans="1:24" ht="112.5">
      <c r="A17" s="37" t="s">
        <v>195</v>
      </c>
      <c r="B17" s="38" t="s">
        <v>196</v>
      </c>
      <c r="C17" s="39" t="s">
        <v>178</v>
      </c>
      <c r="D17" s="39" t="s">
        <v>197</v>
      </c>
      <c r="E17" s="39" t="s">
        <v>197</v>
      </c>
      <c r="F17" s="39" t="s">
        <v>197</v>
      </c>
      <c r="G17" s="39" t="s">
        <v>197</v>
      </c>
      <c r="H17" s="39" t="s">
        <v>197</v>
      </c>
      <c r="I17" s="39" t="s">
        <v>197</v>
      </c>
      <c r="J17" s="39" t="s">
        <v>197</v>
      </c>
      <c r="K17" s="39" t="s">
        <v>197</v>
      </c>
      <c r="L17" s="39" t="s">
        <v>197</v>
      </c>
      <c r="M17" s="39" t="s">
        <v>197</v>
      </c>
      <c r="N17" s="39" t="s">
        <v>197</v>
      </c>
      <c r="O17" s="39" t="s">
        <v>197</v>
      </c>
      <c r="P17" s="39" t="s">
        <v>197</v>
      </c>
      <c r="Q17" s="39" t="s">
        <v>197</v>
      </c>
      <c r="R17" s="39" t="s">
        <v>197</v>
      </c>
      <c r="S17" s="39" t="s">
        <v>197</v>
      </c>
      <c r="T17" s="39" t="s">
        <v>197</v>
      </c>
      <c r="U17" s="39" t="s">
        <v>197</v>
      </c>
      <c r="V17" s="39" t="s">
        <v>197</v>
      </c>
      <c r="W17" s="39" t="s">
        <v>197</v>
      </c>
      <c r="X17" s="39" t="s">
        <v>197</v>
      </c>
    </row>
    <row r="18" spans="1:24" ht="168.75">
      <c r="A18" s="31" t="s">
        <v>198</v>
      </c>
      <c r="B18" s="32" t="s">
        <v>199</v>
      </c>
      <c r="C18" s="33" t="s">
        <v>178</v>
      </c>
      <c r="D18" s="33" t="s">
        <v>197</v>
      </c>
      <c r="E18" s="33" t="s">
        <v>197</v>
      </c>
      <c r="F18" s="33" t="s">
        <v>197</v>
      </c>
      <c r="G18" s="33" t="s">
        <v>197</v>
      </c>
      <c r="H18" s="33" t="s">
        <v>197</v>
      </c>
      <c r="I18" s="33" t="s">
        <v>197</v>
      </c>
      <c r="J18" s="33" t="s">
        <v>197</v>
      </c>
      <c r="K18" s="33" t="s">
        <v>197</v>
      </c>
      <c r="L18" s="33" t="s">
        <v>197</v>
      </c>
      <c r="M18" s="33" t="s">
        <v>197</v>
      </c>
      <c r="N18" s="33" t="s">
        <v>197</v>
      </c>
      <c r="O18" s="33" t="s">
        <v>197</v>
      </c>
      <c r="P18" s="33" t="s">
        <v>197</v>
      </c>
      <c r="Q18" s="33" t="s">
        <v>197</v>
      </c>
      <c r="R18" s="33" t="s">
        <v>197</v>
      </c>
      <c r="S18" s="33" t="s">
        <v>197</v>
      </c>
      <c r="T18" s="33" t="s">
        <v>197</v>
      </c>
      <c r="U18" s="33" t="s">
        <v>197</v>
      </c>
      <c r="V18" s="33" t="s">
        <v>197</v>
      </c>
      <c r="W18" s="33" t="s">
        <v>197</v>
      </c>
      <c r="X18" s="33" t="s">
        <v>197</v>
      </c>
    </row>
    <row r="19" spans="1:24" ht="168.75">
      <c r="A19" s="31" t="s">
        <v>200</v>
      </c>
      <c r="B19" s="32" t="s">
        <v>201</v>
      </c>
      <c r="C19" s="33" t="s">
        <v>178</v>
      </c>
      <c r="D19" s="33" t="s">
        <v>197</v>
      </c>
      <c r="E19" s="33" t="s">
        <v>197</v>
      </c>
      <c r="F19" s="33" t="s">
        <v>197</v>
      </c>
      <c r="G19" s="33" t="s">
        <v>197</v>
      </c>
      <c r="H19" s="33" t="s">
        <v>197</v>
      </c>
      <c r="I19" s="33" t="s">
        <v>197</v>
      </c>
      <c r="J19" s="33" t="s">
        <v>197</v>
      </c>
      <c r="K19" s="33" t="s">
        <v>197</v>
      </c>
      <c r="L19" s="33" t="s">
        <v>197</v>
      </c>
      <c r="M19" s="33" t="s">
        <v>197</v>
      </c>
      <c r="N19" s="33" t="s">
        <v>197</v>
      </c>
      <c r="O19" s="33" t="s">
        <v>197</v>
      </c>
      <c r="P19" s="33" t="s">
        <v>197</v>
      </c>
      <c r="Q19" s="33" t="s">
        <v>197</v>
      </c>
      <c r="R19" s="33" t="s">
        <v>197</v>
      </c>
      <c r="S19" s="33" t="s">
        <v>197</v>
      </c>
      <c r="T19" s="33" t="s">
        <v>197</v>
      </c>
      <c r="U19" s="33" t="s">
        <v>197</v>
      </c>
      <c r="V19" s="33" t="s">
        <v>197</v>
      </c>
      <c r="W19" s="33" t="s">
        <v>197</v>
      </c>
      <c r="X19" s="33" t="s">
        <v>197</v>
      </c>
    </row>
    <row r="20" spans="1:24" ht="131.25">
      <c r="A20" s="31" t="s">
        <v>202</v>
      </c>
      <c r="B20" s="32" t="s">
        <v>203</v>
      </c>
      <c r="C20" s="33" t="s">
        <v>178</v>
      </c>
      <c r="D20" s="33" t="s">
        <v>197</v>
      </c>
      <c r="E20" s="33" t="s">
        <v>197</v>
      </c>
      <c r="F20" s="33" t="s">
        <v>197</v>
      </c>
      <c r="G20" s="33" t="s">
        <v>197</v>
      </c>
      <c r="H20" s="33" t="s">
        <v>197</v>
      </c>
      <c r="I20" s="33" t="s">
        <v>197</v>
      </c>
      <c r="J20" s="33" t="s">
        <v>197</v>
      </c>
      <c r="K20" s="33" t="s">
        <v>197</v>
      </c>
      <c r="L20" s="33" t="s">
        <v>197</v>
      </c>
      <c r="M20" s="33" t="s">
        <v>197</v>
      </c>
      <c r="N20" s="33" t="s">
        <v>197</v>
      </c>
      <c r="O20" s="33" t="s">
        <v>197</v>
      </c>
      <c r="P20" s="33" t="s">
        <v>197</v>
      </c>
      <c r="Q20" s="33" t="s">
        <v>197</v>
      </c>
      <c r="R20" s="33" t="s">
        <v>197</v>
      </c>
      <c r="S20" s="33" t="s">
        <v>197</v>
      </c>
      <c r="T20" s="33" t="s">
        <v>197</v>
      </c>
      <c r="U20" s="33" t="s">
        <v>197</v>
      </c>
      <c r="V20" s="33" t="s">
        <v>197</v>
      </c>
      <c r="W20" s="33" t="s">
        <v>197</v>
      </c>
      <c r="X20" s="33" t="s">
        <v>197</v>
      </c>
    </row>
    <row r="21" spans="1:24" ht="112.5">
      <c r="A21" s="37" t="s">
        <v>206</v>
      </c>
      <c r="B21" s="38" t="s">
        <v>207</v>
      </c>
      <c r="C21" s="39" t="s">
        <v>178</v>
      </c>
      <c r="D21" s="39" t="s">
        <v>197</v>
      </c>
      <c r="E21" s="39" t="s">
        <v>197</v>
      </c>
      <c r="F21" s="39" t="s">
        <v>197</v>
      </c>
      <c r="G21" s="39" t="s">
        <v>197</v>
      </c>
      <c r="H21" s="39" t="s">
        <v>197</v>
      </c>
      <c r="I21" s="39" t="s">
        <v>197</v>
      </c>
      <c r="J21" s="39" t="s">
        <v>197</v>
      </c>
      <c r="K21" s="39" t="s">
        <v>197</v>
      </c>
      <c r="L21" s="39" t="s">
        <v>197</v>
      </c>
      <c r="M21" s="39" t="s">
        <v>197</v>
      </c>
      <c r="N21" s="39" t="s">
        <v>197</v>
      </c>
      <c r="O21" s="39" t="s">
        <v>197</v>
      </c>
      <c r="P21" s="39" t="s">
        <v>197</v>
      </c>
      <c r="Q21" s="39" t="s">
        <v>197</v>
      </c>
      <c r="R21" s="39" t="s">
        <v>197</v>
      </c>
      <c r="S21" s="39" t="s">
        <v>197</v>
      </c>
      <c r="T21" s="39" t="s">
        <v>197</v>
      </c>
      <c r="U21" s="39" t="s">
        <v>197</v>
      </c>
      <c r="V21" s="39" t="s">
        <v>197</v>
      </c>
      <c r="W21" s="39" t="s">
        <v>197</v>
      </c>
      <c r="X21" s="39" t="s">
        <v>197</v>
      </c>
    </row>
    <row r="22" spans="1:24" ht="187.5">
      <c r="A22" s="31" t="s">
        <v>208</v>
      </c>
      <c r="B22" s="32" t="s">
        <v>209</v>
      </c>
      <c r="C22" s="33" t="s">
        <v>178</v>
      </c>
      <c r="D22" s="33" t="s">
        <v>197</v>
      </c>
      <c r="E22" s="33" t="s">
        <v>197</v>
      </c>
      <c r="F22" s="33" t="s">
        <v>197</v>
      </c>
      <c r="G22" s="33" t="s">
        <v>197</v>
      </c>
      <c r="H22" s="33" t="s">
        <v>197</v>
      </c>
      <c r="I22" s="33" t="s">
        <v>197</v>
      </c>
      <c r="J22" s="33" t="s">
        <v>197</v>
      </c>
      <c r="K22" s="33" t="s">
        <v>197</v>
      </c>
      <c r="L22" s="33" t="s">
        <v>197</v>
      </c>
      <c r="M22" s="33" t="s">
        <v>197</v>
      </c>
      <c r="N22" s="33" t="s">
        <v>197</v>
      </c>
      <c r="O22" s="33" t="s">
        <v>197</v>
      </c>
      <c r="P22" s="33" t="s">
        <v>197</v>
      </c>
      <c r="Q22" s="33" t="s">
        <v>197</v>
      </c>
      <c r="R22" s="33" t="s">
        <v>197</v>
      </c>
      <c r="S22" s="33" t="s">
        <v>197</v>
      </c>
      <c r="T22" s="33" t="s">
        <v>197</v>
      </c>
      <c r="U22" s="33" t="s">
        <v>197</v>
      </c>
      <c r="V22" s="33" t="s">
        <v>197</v>
      </c>
      <c r="W22" s="33" t="s">
        <v>197</v>
      </c>
      <c r="X22" s="33" t="s">
        <v>197</v>
      </c>
    </row>
    <row r="23" spans="1:24" ht="131.25">
      <c r="A23" s="31" t="s">
        <v>210</v>
      </c>
      <c r="B23" s="32" t="s">
        <v>211</v>
      </c>
      <c r="C23" s="33" t="s">
        <v>178</v>
      </c>
      <c r="D23" s="33" t="s">
        <v>197</v>
      </c>
      <c r="E23" s="33" t="s">
        <v>197</v>
      </c>
      <c r="F23" s="33" t="s">
        <v>197</v>
      </c>
      <c r="G23" s="33" t="s">
        <v>197</v>
      </c>
      <c r="H23" s="33" t="s">
        <v>197</v>
      </c>
      <c r="I23" s="33" t="s">
        <v>197</v>
      </c>
      <c r="J23" s="33" t="s">
        <v>197</v>
      </c>
      <c r="K23" s="33" t="s">
        <v>197</v>
      </c>
      <c r="L23" s="33" t="s">
        <v>197</v>
      </c>
      <c r="M23" s="33" t="s">
        <v>197</v>
      </c>
      <c r="N23" s="33" t="s">
        <v>197</v>
      </c>
      <c r="O23" s="33" t="s">
        <v>197</v>
      </c>
      <c r="P23" s="33" t="s">
        <v>197</v>
      </c>
      <c r="Q23" s="33" t="s">
        <v>197</v>
      </c>
      <c r="R23" s="33" t="s">
        <v>197</v>
      </c>
      <c r="S23" s="33" t="s">
        <v>197</v>
      </c>
      <c r="T23" s="33" t="s">
        <v>197</v>
      </c>
      <c r="U23" s="33" t="s">
        <v>197</v>
      </c>
      <c r="V23" s="33" t="s">
        <v>197</v>
      </c>
      <c r="W23" s="33" t="s">
        <v>197</v>
      </c>
      <c r="X23" s="33" t="s">
        <v>197</v>
      </c>
    </row>
    <row r="24" spans="1:24" ht="131.25">
      <c r="A24" s="37" t="s">
        <v>212</v>
      </c>
      <c r="B24" s="38" t="s">
        <v>213</v>
      </c>
      <c r="C24" s="39" t="s">
        <v>178</v>
      </c>
      <c r="D24" s="39" t="s">
        <v>197</v>
      </c>
      <c r="E24" s="39" t="s">
        <v>197</v>
      </c>
      <c r="F24" s="39" t="s">
        <v>197</v>
      </c>
      <c r="G24" s="39" t="s">
        <v>197</v>
      </c>
      <c r="H24" s="39" t="s">
        <v>197</v>
      </c>
      <c r="I24" s="39" t="s">
        <v>197</v>
      </c>
      <c r="J24" s="39" t="s">
        <v>197</v>
      </c>
      <c r="K24" s="39" t="s">
        <v>197</v>
      </c>
      <c r="L24" s="39" t="s">
        <v>197</v>
      </c>
      <c r="M24" s="39" t="s">
        <v>197</v>
      </c>
      <c r="N24" s="39" t="s">
        <v>197</v>
      </c>
      <c r="O24" s="39" t="s">
        <v>197</v>
      </c>
      <c r="P24" s="39" t="s">
        <v>197</v>
      </c>
      <c r="Q24" s="39" t="s">
        <v>197</v>
      </c>
      <c r="R24" s="39" t="s">
        <v>197</v>
      </c>
      <c r="S24" s="39" t="s">
        <v>197</v>
      </c>
      <c r="T24" s="39" t="s">
        <v>197</v>
      </c>
      <c r="U24" s="39" t="s">
        <v>197</v>
      </c>
      <c r="V24" s="39" t="s">
        <v>197</v>
      </c>
      <c r="W24" s="39" t="s">
        <v>197</v>
      </c>
      <c r="X24" s="39" t="s">
        <v>197</v>
      </c>
    </row>
    <row r="25" spans="1:24" ht="112.5">
      <c r="A25" s="31" t="s">
        <v>214</v>
      </c>
      <c r="B25" s="32" t="s">
        <v>215</v>
      </c>
      <c r="C25" s="33" t="s">
        <v>178</v>
      </c>
      <c r="D25" s="33" t="s">
        <v>197</v>
      </c>
      <c r="E25" s="33" t="s">
        <v>197</v>
      </c>
      <c r="F25" s="33" t="s">
        <v>197</v>
      </c>
      <c r="G25" s="33" t="s">
        <v>197</v>
      </c>
      <c r="H25" s="33" t="s">
        <v>197</v>
      </c>
      <c r="I25" s="33" t="s">
        <v>197</v>
      </c>
      <c r="J25" s="33" t="s">
        <v>197</v>
      </c>
      <c r="K25" s="33" t="s">
        <v>197</v>
      </c>
      <c r="L25" s="33" t="s">
        <v>197</v>
      </c>
      <c r="M25" s="33" t="s">
        <v>197</v>
      </c>
      <c r="N25" s="33" t="s">
        <v>197</v>
      </c>
      <c r="O25" s="33" t="s">
        <v>197</v>
      </c>
      <c r="P25" s="33" t="s">
        <v>197</v>
      </c>
      <c r="Q25" s="33" t="s">
        <v>197</v>
      </c>
      <c r="R25" s="33" t="s">
        <v>197</v>
      </c>
      <c r="S25" s="33" t="s">
        <v>197</v>
      </c>
      <c r="T25" s="33" t="s">
        <v>197</v>
      </c>
      <c r="U25" s="33" t="s">
        <v>197</v>
      </c>
      <c r="V25" s="33" t="s">
        <v>197</v>
      </c>
      <c r="W25" s="33" t="s">
        <v>197</v>
      </c>
      <c r="X25" s="33" t="s">
        <v>197</v>
      </c>
    </row>
    <row r="26" spans="1:24" ht="318.75">
      <c r="A26" s="31" t="s">
        <v>214</v>
      </c>
      <c r="B26" s="32" t="s">
        <v>216</v>
      </c>
      <c r="C26" s="33" t="s">
        <v>178</v>
      </c>
      <c r="D26" s="33" t="s">
        <v>197</v>
      </c>
      <c r="E26" s="33" t="s">
        <v>197</v>
      </c>
      <c r="F26" s="33" t="s">
        <v>197</v>
      </c>
      <c r="G26" s="33" t="s">
        <v>197</v>
      </c>
      <c r="H26" s="33" t="s">
        <v>197</v>
      </c>
      <c r="I26" s="33" t="s">
        <v>197</v>
      </c>
      <c r="J26" s="33" t="s">
        <v>197</v>
      </c>
      <c r="K26" s="33" t="s">
        <v>197</v>
      </c>
      <c r="L26" s="33" t="s">
        <v>197</v>
      </c>
      <c r="M26" s="33" t="s">
        <v>197</v>
      </c>
      <c r="N26" s="33" t="s">
        <v>197</v>
      </c>
      <c r="O26" s="33" t="s">
        <v>197</v>
      </c>
      <c r="P26" s="33" t="s">
        <v>197</v>
      </c>
      <c r="Q26" s="33" t="s">
        <v>197</v>
      </c>
      <c r="R26" s="33" t="s">
        <v>197</v>
      </c>
      <c r="S26" s="33" t="s">
        <v>197</v>
      </c>
      <c r="T26" s="33" t="s">
        <v>197</v>
      </c>
      <c r="U26" s="33" t="s">
        <v>197</v>
      </c>
      <c r="V26" s="33" t="s">
        <v>197</v>
      </c>
      <c r="W26" s="33" t="s">
        <v>197</v>
      </c>
      <c r="X26" s="33" t="s">
        <v>197</v>
      </c>
    </row>
    <row r="27" spans="1:24" ht="281.25">
      <c r="A27" s="31" t="s">
        <v>214</v>
      </c>
      <c r="B27" s="32" t="s">
        <v>217</v>
      </c>
      <c r="C27" s="33" t="s">
        <v>178</v>
      </c>
      <c r="D27" s="33" t="s">
        <v>197</v>
      </c>
      <c r="E27" s="33" t="s">
        <v>197</v>
      </c>
      <c r="F27" s="33" t="s">
        <v>197</v>
      </c>
      <c r="G27" s="33" t="s">
        <v>197</v>
      </c>
      <c r="H27" s="33" t="s">
        <v>197</v>
      </c>
      <c r="I27" s="33" t="s">
        <v>197</v>
      </c>
      <c r="J27" s="33" t="s">
        <v>197</v>
      </c>
      <c r="K27" s="33" t="s">
        <v>197</v>
      </c>
      <c r="L27" s="33" t="s">
        <v>197</v>
      </c>
      <c r="M27" s="33" t="s">
        <v>197</v>
      </c>
      <c r="N27" s="33" t="s">
        <v>197</v>
      </c>
      <c r="O27" s="33" t="s">
        <v>197</v>
      </c>
      <c r="P27" s="33" t="s">
        <v>197</v>
      </c>
      <c r="Q27" s="33" t="s">
        <v>197</v>
      </c>
      <c r="R27" s="33" t="s">
        <v>197</v>
      </c>
      <c r="S27" s="33" t="s">
        <v>197</v>
      </c>
      <c r="T27" s="33" t="s">
        <v>197</v>
      </c>
      <c r="U27" s="33" t="s">
        <v>197</v>
      </c>
      <c r="V27" s="33" t="s">
        <v>197</v>
      </c>
      <c r="W27" s="33" t="s">
        <v>197</v>
      </c>
      <c r="X27" s="33" t="s">
        <v>197</v>
      </c>
    </row>
    <row r="28" spans="1:24" ht="300">
      <c r="A28" s="31" t="s">
        <v>214</v>
      </c>
      <c r="B28" s="32" t="s">
        <v>218</v>
      </c>
      <c r="C28" s="33" t="s">
        <v>178</v>
      </c>
      <c r="D28" s="33" t="s">
        <v>197</v>
      </c>
      <c r="E28" s="33" t="s">
        <v>197</v>
      </c>
      <c r="F28" s="33" t="s">
        <v>197</v>
      </c>
      <c r="G28" s="33" t="s">
        <v>197</v>
      </c>
      <c r="H28" s="33" t="s">
        <v>197</v>
      </c>
      <c r="I28" s="33" t="s">
        <v>197</v>
      </c>
      <c r="J28" s="33" t="s">
        <v>197</v>
      </c>
      <c r="K28" s="33" t="s">
        <v>197</v>
      </c>
      <c r="L28" s="33" t="s">
        <v>197</v>
      </c>
      <c r="M28" s="33" t="s">
        <v>197</v>
      </c>
      <c r="N28" s="33" t="s">
        <v>197</v>
      </c>
      <c r="O28" s="33" t="s">
        <v>197</v>
      </c>
      <c r="P28" s="33" t="s">
        <v>197</v>
      </c>
      <c r="Q28" s="33" t="s">
        <v>197</v>
      </c>
      <c r="R28" s="33" t="s">
        <v>197</v>
      </c>
      <c r="S28" s="33" t="s">
        <v>197</v>
      </c>
      <c r="T28" s="33" t="s">
        <v>197</v>
      </c>
      <c r="U28" s="33" t="s">
        <v>197</v>
      </c>
      <c r="V28" s="33" t="s">
        <v>197</v>
      </c>
      <c r="W28" s="33" t="s">
        <v>197</v>
      </c>
      <c r="X28" s="33" t="s">
        <v>197</v>
      </c>
    </row>
    <row r="29" spans="1:24" ht="112.5">
      <c r="A29" s="31" t="s">
        <v>219</v>
      </c>
      <c r="B29" s="32" t="s">
        <v>215</v>
      </c>
      <c r="C29" s="33" t="s">
        <v>178</v>
      </c>
      <c r="D29" s="33" t="s">
        <v>197</v>
      </c>
      <c r="E29" s="33" t="s">
        <v>197</v>
      </c>
      <c r="F29" s="33" t="s">
        <v>197</v>
      </c>
      <c r="G29" s="33" t="s">
        <v>197</v>
      </c>
      <c r="H29" s="33" t="s">
        <v>197</v>
      </c>
      <c r="I29" s="33" t="s">
        <v>197</v>
      </c>
      <c r="J29" s="33" t="s">
        <v>197</v>
      </c>
      <c r="K29" s="33" t="s">
        <v>197</v>
      </c>
      <c r="L29" s="33" t="s">
        <v>197</v>
      </c>
      <c r="M29" s="33" t="s">
        <v>197</v>
      </c>
      <c r="N29" s="33" t="s">
        <v>197</v>
      </c>
      <c r="O29" s="33" t="s">
        <v>197</v>
      </c>
      <c r="P29" s="33" t="s">
        <v>197</v>
      </c>
      <c r="Q29" s="33" t="s">
        <v>197</v>
      </c>
      <c r="R29" s="33" t="s">
        <v>197</v>
      </c>
      <c r="S29" s="33" t="s">
        <v>197</v>
      </c>
      <c r="T29" s="33" t="s">
        <v>197</v>
      </c>
      <c r="U29" s="33" t="s">
        <v>197</v>
      </c>
      <c r="V29" s="33" t="s">
        <v>197</v>
      </c>
      <c r="W29" s="33" t="s">
        <v>197</v>
      </c>
      <c r="X29" s="33" t="s">
        <v>197</v>
      </c>
    </row>
    <row r="30" spans="1:24" ht="318.75">
      <c r="A30" s="31" t="s">
        <v>219</v>
      </c>
      <c r="B30" s="32" t="s">
        <v>216</v>
      </c>
      <c r="C30" s="33" t="s">
        <v>178</v>
      </c>
      <c r="D30" s="33" t="s">
        <v>197</v>
      </c>
      <c r="E30" s="33" t="s">
        <v>197</v>
      </c>
      <c r="F30" s="33" t="s">
        <v>197</v>
      </c>
      <c r="G30" s="33" t="s">
        <v>197</v>
      </c>
      <c r="H30" s="33" t="s">
        <v>197</v>
      </c>
      <c r="I30" s="33" t="s">
        <v>197</v>
      </c>
      <c r="J30" s="33" t="s">
        <v>197</v>
      </c>
      <c r="K30" s="33" t="s">
        <v>197</v>
      </c>
      <c r="L30" s="33" t="s">
        <v>197</v>
      </c>
      <c r="M30" s="33" t="s">
        <v>197</v>
      </c>
      <c r="N30" s="33" t="s">
        <v>197</v>
      </c>
      <c r="O30" s="33" t="s">
        <v>197</v>
      </c>
      <c r="P30" s="33" t="s">
        <v>197</v>
      </c>
      <c r="Q30" s="33" t="s">
        <v>197</v>
      </c>
      <c r="R30" s="33" t="s">
        <v>197</v>
      </c>
      <c r="S30" s="33" t="s">
        <v>197</v>
      </c>
      <c r="T30" s="33" t="s">
        <v>197</v>
      </c>
      <c r="U30" s="33" t="s">
        <v>197</v>
      </c>
      <c r="V30" s="33" t="s">
        <v>197</v>
      </c>
      <c r="W30" s="33" t="s">
        <v>197</v>
      </c>
      <c r="X30" s="33" t="s">
        <v>197</v>
      </c>
    </row>
    <row r="31" spans="1:24" ht="281.25">
      <c r="A31" s="31" t="s">
        <v>219</v>
      </c>
      <c r="B31" s="32" t="s">
        <v>217</v>
      </c>
      <c r="C31" s="33" t="s">
        <v>178</v>
      </c>
      <c r="D31" s="33" t="s">
        <v>197</v>
      </c>
      <c r="E31" s="33" t="s">
        <v>197</v>
      </c>
      <c r="F31" s="33" t="s">
        <v>197</v>
      </c>
      <c r="G31" s="33" t="s">
        <v>197</v>
      </c>
      <c r="H31" s="33" t="s">
        <v>197</v>
      </c>
      <c r="I31" s="33" t="s">
        <v>197</v>
      </c>
      <c r="J31" s="33" t="s">
        <v>197</v>
      </c>
      <c r="K31" s="33" t="s">
        <v>197</v>
      </c>
      <c r="L31" s="33" t="s">
        <v>197</v>
      </c>
      <c r="M31" s="33" t="s">
        <v>197</v>
      </c>
      <c r="N31" s="33" t="s">
        <v>197</v>
      </c>
      <c r="O31" s="33" t="s">
        <v>197</v>
      </c>
      <c r="P31" s="33" t="s">
        <v>197</v>
      </c>
      <c r="Q31" s="33" t="s">
        <v>197</v>
      </c>
      <c r="R31" s="33" t="s">
        <v>197</v>
      </c>
      <c r="S31" s="33" t="s">
        <v>197</v>
      </c>
      <c r="T31" s="33" t="s">
        <v>197</v>
      </c>
      <c r="U31" s="33" t="s">
        <v>197</v>
      </c>
      <c r="V31" s="33" t="s">
        <v>197</v>
      </c>
      <c r="W31" s="33" t="s">
        <v>197</v>
      </c>
      <c r="X31" s="33" t="s">
        <v>197</v>
      </c>
    </row>
    <row r="32" spans="1:24" ht="300">
      <c r="A32" s="31" t="s">
        <v>219</v>
      </c>
      <c r="B32" s="32" t="s">
        <v>220</v>
      </c>
      <c r="C32" s="33" t="s">
        <v>178</v>
      </c>
      <c r="D32" s="33" t="s">
        <v>197</v>
      </c>
      <c r="E32" s="33" t="s">
        <v>197</v>
      </c>
      <c r="F32" s="33" t="s">
        <v>197</v>
      </c>
      <c r="G32" s="33" t="s">
        <v>197</v>
      </c>
      <c r="H32" s="33" t="s">
        <v>197</v>
      </c>
      <c r="I32" s="33" t="s">
        <v>197</v>
      </c>
      <c r="J32" s="33" t="s">
        <v>197</v>
      </c>
      <c r="K32" s="33" t="s">
        <v>197</v>
      </c>
      <c r="L32" s="33" t="s">
        <v>197</v>
      </c>
      <c r="M32" s="33" t="s">
        <v>197</v>
      </c>
      <c r="N32" s="33" t="s">
        <v>197</v>
      </c>
      <c r="O32" s="33" t="s">
        <v>197</v>
      </c>
      <c r="P32" s="33" t="s">
        <v>197</v>
      </c>
      <c r="Q32" s="33" t="s">
        <v>197</v>
      </c>
      <c r="R32" s="33" t="s">
        <v>197</v>
      </c>
      <c r="S32" s="33" t="s">
        <v>197</v>
      </c>
      <c r="T32" s="33" t="s">
        <v>197</v>
      </c>
      <c r="U32" s="33" t="s">
        <v>197</v>
      </c>
      <c r="V32" s="33" t="s">
        <v>197</v>
      </c>
      <c r="W32" s="33" t="s">
        <v>197</v>
      </c>
      <c r="X32" s="33" t="s">
        <v>197</v>
      </c>
    </row>
    <row r="33" spans="1:24" ht="243.75">
      <c r="A33" s="37" t="s">
        <v>221</v>
      </c>
      <c r="B33" s="38" t="s">
        <v>222</v>
      </c>
      <c r="C33" s="39" t="s">
        <v>178</v>
      </c>
      <c r="D33" s="39" t="s">
        <v>197</v>
      </c>
      <c r="E33" s="39" t="s">
        <v>197</v>
      </c>
      <c r="F33" s="39" t="s">
        <v>197</v>
      </c>
      <c r="G33" s="39" t="s">
        <v>197</v>
      </c>
      <c r="H33" s="39" t="s">
        <v>197</v>
      </c>
      <c r="I33" s="39" t="s">
        <v>197</v>
      </c>
      <c r="J33" s="39" t="s">
        <v>197</v>
      </c>
      <c r="K33" s="39" t="s">
        <v>197</v>
      </c>
      <c r="L33" s="39" t="s">
        <v>197</v>
      </c>
      <c r="M33" s="39" t="s">
        <v>197</v>
      </c>
      <c r="N33" s="39" t="s">
        <v>197</v>
      </c>
      <c r="O33" s="39" t="s">
        <v>197</v>
      </c>
      <c r="P33" s="39" t="s">
        <v>197</v>
      </c>
      <c r="Q33" s="39" t="s">
        <v>197</v>
      </c>
      <c r="R33" s="39" t="s">
        <v>197</v>
      </c>
      <c r="S33" s="39" t="s">
        <v>197</v>
      </c>
      <c r="T33" s="39" t="s">
        <v>197</v>
      </c>
      <c r="U33" s="39" t="s">
        <v>197</v>
      </c>
      <c r="V33" s="39" t="s">
        <v>197</v>
      </c>
      <c r="W33" s="39" t="s">
        <v>197</v>
      </c>
      <c r="X33" s="39" t="s">
        <v>197</v>
      </c>
    </row>
    <row r="34" spans="1:24" ht="206.25">
      <c r="A34" s="31" t="s">
        <v>223</v>
      </c>
      <c r="B34" s="32" t="s">
        <v>224</v>
      </c>
      <c r="C34" s="33" t="s">
        <v>178</v>
      </c>
      <c r="D34" s="33" t="s">
        <v>197</v>
      </c>
      <c r="E34" s="33" t="s">
        <v>197</v>
      </c>
      <c r="F34" s="33" t="s">
        <v>197</v>
      </c>
      <c r="G34" s="33" t="s">
        <v>197</v>
      </c>
      <c r="H34" s="33" t="s">
        <v>197</v>
      </c>
      <c r="I34" s="33" t="s">
        <v>197</v>
      </c>
      <c r="J34" s="33" t="s">
        <v>197</v>
      </c>
      <c r="K34" s="33" t="s">
        <v>197</v>
      </c>
      <c r="L34" s="33" t="s">
        <v>197</v>
      </c>
      <c r="M34" s="33" t="s">
        <v>197</v>
      </c>
      <c r="N34" s="33" t="s">
        <v>197</v>
      </c>
      <c r="O34" s="33" t="s">
        <v>197</v>
      </c>
      <c r="P34" s="33" t="s">
        <v>197</v>
      </c>
      <c r="Q34" s="33" t="s">
        <v>197</v>
      </c>
      <c r="R34" s="33" t="s">
        <v>197</v>
      </c>
      <c r="S34" s="33" t="s">
        <v>197</v>
      </c>
      <c r="T34" s="33" t="s">
        <v>197</v>
      </c>
      <c r="U34" s="33" t="s">
        <v>197</v>
      </c>
      <c r="V34" s="33" t="s">
        <v>197</v>
      </c>
      <c r="W34" s="33" t="s">
        <v>197</v>
      </c>
      <c r="X34" s="33" t="s">
        <v>197</v>
      </c>
    </row>
    <row r="35" spans="1:24" ht="112.5">
      <c r="A35" s="394" t="s">
        <v>223</v>
      </c>
      <c r="B35" s="235" t="s">
        <v>225</v>
      </c>
      <c r="C35" s="41" t="s">
        <v>226</v>
      </c>
      <c r="D35" s="393" t="s">
        <v>197</v>
      </c>
      <c r="E35" s="393" t="s">
        <v>197</v>
      </c>
      <c r="F35" s="393" t="s">
        <v>197</v>
      </c>
      <c r="G35" s="393" t="s">
        <v>197</v>
      </c>
      <c r="H35" s="393" t="s">
        <v>197</v>
      </c>
      <c r="I35" s="393" t="s">
        <v>197</v>
      </c>
      <c r="J35" s="393" t="s">
        <v>197</v>
      </c>
      <c r="K35" s="393" t="s">
        <v>197</v>
      </c>
      <c r="L35" s="393" t="s">
        <v>197</v>
      </c>
      <c r="M35" s="393" t="s">
        <v>197</v>
      </c>
      <c r="N35" s="393" t="s">
        <v>197</v>
      </c>
      <c r="O35" s="393" t="s">
        <v>197</v>
      </c>
      <c r="P35" s="393" t="s">
        <v>197</v>
      </c>
      <c r="Q35" s="393" t="s">
        <v>197</v>
      </c>
      <c r="R35" s="393" t="s">
        <v>197</v>
      </c>
      <c r="S35" s="393" t="s">
        <v>197</v>
      </c>
      <c r="T35" s="393" t="s">
        <v>197</v>
      </c>
      <c r="U35" s="393" t="s">
        <v>197</v>
      </c>
      <c r="V35" s="393" t="s">
        <v>197</v>
      </c>
      <c r="W35" s="393" t="s">
        <v>197</v>
      </c>
      <c r="X35" s="393" t="s">
        <v>197</v>
      </c>
    </row>
    <row r="36" spans="1:24" ht="75">
      <c r="A36" s="394" t="s">
        <v>223</v>
      </c>
      <c r="B36" s="235" t="s">
        <v>227</v>
      </c>
      <c r="C36" s="41" t="s">
        <v>228</v>
      </c>
      <c r="D36" s="393" t="s">
        <v>197</v>
      </c>
      <c r="E36" s="393" t="s">
        <v>197</v>
      </c>
      <c r="F36" s="393" t="s">
        <v>197</v>
      </c>
      <c r="G36" s="393" t="s">
        <v>197</v>
      </c>
      <c r="H36" s="393" t="s">
        <v>197</v>
      </c>
      <c r="I36" s="393" t="s">
        <v>197</v>
      </c>
      <c r="J36" s="393" t="s">
        <v>197</v>
      </c>
      <c r="K36" s="393" t="s">
        <v>197</v>
      </c>
      <c r="L36" s="393" t="s">
        <v>197</v>
      </c>
      <c r="M36" s="393" t="s">
        <v>197</v>
      </c>
      <c r="N36" s="393" t="s">
        <v>197</v>
      </c>
      <c r="O36" s="393" t="s">
        <v>197</v>
      </c>
      <c r="P36" s="393" t="s">
        <v>197</v>
      </c>
      <c r="Q36" s="393" t="s">
        <v>197</v>
      </c>
      <c r="R36" s="393" t="s">
        <v>197</v>
      </c>
      <c r="S36" s="393" t="s">
        <v>197</v>
      </c>
      <c r="T36" s="393" t="s">
        <v>197</v>
      </c>
      <c r="U36" s="393" t="s">
        <v>197</v>
      </c>
      <c r="V36" s="393" t="s">
        <v>197</v>
      </c>
      <c r="W36" s="393" t="s">
        <v>197</v>
      </c>
      <c r="X36" s="393" t="s">
        <v>197</v>
      </c>
    </row>
    <row r="37" spans="1:24" ht="225">
      <c r="A37" s="31" t="s">
        <v>229</v>
      </c>
      <c r="B37" s="32" t="s">
        <v>230</v>
      </c>
      <c r="C37" s="33" t="s">
        <v>178</v>
      </c>
      <c r="D37" s="33" t="s">
        <v>197</v>
      </c>
      <c r="E37" s="33" t="s">
        <v>197</v>
      </c>
      <c r="F37" s="33" t="s">
        <v>197</v>
      </c>
      <c r="G37" s="33" t="s">
        <v>197</v>
      </c>
      <c r="H37" s="33" t="s">
        <v>197</v>
      </c>
      <c r="I37" s="33" t="s">
        <v>197</v>
      </c>
      <c r="J37" s="33" t="s">
        <v>197</v>
      </c>
      <c r="K37" s="33" t="s">
        <v>197</v>
      </c>
      <c r="L37" s="33" t="s">
        <v>197</v>
      </c>
      <c r="M37" s="33" t="s">
        <v>197</v>
      </c>
      <c r="N37" s="33" t="s">
        <v>197</v>
      </c>
      <c r="O37" s="33" t="s">
        <v>197</v>
      </c>
      <c r="P37" s="33" t="s">
        <v>197</v>
      </c>
      <c r="Q37" s="33" t="s">
        <v>197</v>
      </c>
      <c r="R37" s="33" t="s">
        <v>197</v>
      </c>
      <c r="S37" s="33" t="s">
        <v>197</v>
      </c>
      <c r="T37" s="33" t="s">
        <v>197</v>
      </c>
      <c r="U37" s="33" t="s">
        <v>197</v>
      </c>
      <c r="V37" s="33" t="s">
        <v>197</v>
      </c>
      <c r="W37" s="33" t="s">
        <v>197</v>
      </c>
      <c r="X37" s="33" t="s">
        <v>197</v>
      </c>
    </row>
    <row r="38" spans="1:24" ht="126">
      <c r="A38" s="394" t="s">
        <v>229</v>
      </c>
      <c r="B38" s="42" t="s">
        <v>231</v>
      </c>
      <c r="C38" s="41" t="s">
        <v>232</v>
      </c>
      <c r="D38" s="393" t="s">
        <v>197</v>
      </c>
      <c r="E38" s="393" t="s">
        <v>197</v>
      </c>
      <c r="F38" s="393" t="s">
        <v>197</v>
      </c>
      <c r="G38" s="393" t="s">
        <v>197</v>
      </c>
      <c r="H38" s="393" t="s">
        <v>197</v>
      </c>
      <c r="I38" s="393" t="s">
        <v>197</v>
      </c>
      <c r="J38" s="393" t="s">
        <v>197</v>
      </c>
      <c r="K38" s="393" t="s">
        <v>197</v>
      </c>
      <c r="L38" s="393" t="s">
        <v>197</v>
      </c>
      <c r="M38" s="393" t="s">
        <v>197</v>
      </c>
      <c r="N38" s="393" t="s">
        <v>197</v>
      </c>
      <c r="O38" s="393" t="s">
        <v>197</v>
      </c>
      <c r="P38" s="393" t="s">
        <v>197</v>
      </c>
      <c r="Q38" s="393" t="s">
        <v>197</v>
      </c>
      <c r="R38" s="393" t="s">
        <v>197</v>
      </c>
      <c r="S38" s="393" t="s">
        <v>197</v>
      </c>
      <c r="T38" s="393" t="s">
        <v>197</v>
      </c>
      <c r="U38" s="393" t="s">
        <v>197</v>
      </c>
      <c r="V38" s="393" t="s">
        <v>197</v>
      </c>
      <c r="W38" s="393" t="s">
        <v>197</v>
      </c>
      <c r="X38" s="393" t="s">
        <v>197</v>
      </c>
    </row>
    <row r="39" spans="1:24" ht="94.5">
      <c r="A39" s="394" t="s">
        <v>229</v>
      </c>
      <c r="B39" s="42" t="s">
        <v>233</v>
      </c>
      <c r="C39" s="41" t="s">
        <v>234</v>
      </c>
      <c r="D39" s="393" t="s">
        <v>197</v>
      </c>
      <c r="E39" s="393" t="s">
        <v>197</v>
      </c>
      <c r="F39" s="393" t="s">
        <v>197</v>
      </c>
      <c r="G39" s="393" t="s">
        <v>197</v>
      </c>
      <c r="H39" s="393" t="s">
        <v>197</v>
      </c>
      <c r="I39" s="393" t="s">
        <v>197</v>
      </c>
      <c r="J39" s="393" t="s">
        <v>197</v>
      </c>
      <c r="K39" s="393" t="s">
        <v>197</v>
      </c>
      <c r="L39" s="393" t="s">
        <v>197</v>
      </c>
      <c r="M39" s="393" t="s">
        <v>197</v>
      </c>
      <c r="N39" s="393" t="s">
        <v>197</v>
      </c>
      <c r="O39" s="393" t="s">
        <v>197</v>
      </c>
      <c r="P39" s="393" t="s">
        <v>197</v>
      </c>
      <c r="Q39" s="393" t="s">
        <v>197</v>
      </c>
      <c r="R39" s="393" t="s">
        <v>197</v>
      </c>
      <c r="S39" s="393" t="s">
        <v>197</v>
      </c>
      <c r="T39" s="393" t="s">
        <v>197</v>
      </c>
      <c r="U39" s="393" t="s">
        <v>197</v>
      </c>
      <c r="V39" s="393" t="s">
        <v>197</v>
      </c>
      <c r="W39" s="393" t="s">
        <v>197</v>
      </c>
      <c r="X39" s="393" t="s">
        <v>197</v>
      </c>
    </row>
    <row r="40" spans="1:24" ht="93.75">
      <c r="A40" s="23" t="s">
        <v>235</v>
      </c>
      <c r="B40" s="24" t="s">
        <v>236</v>
      </c>
      <c r="C40" s="25" t="s">
        <v>178</v>
      </c>
      <c r="D40" s="25" t="s">
        <v>197</v>
      </c>
      <c r="E40" s="25" t="s">
        <v>197</v>
      </c>
      <c r="F40" s="25" t="s">
        <v>197</v>
      </c>
      <c r="G40" s="25" t="s">
        <v>197</v>
      </c>
      <c r="H40" s="25" t="s">
        <v>197</v>
      </c>
      <c r="I40" s="25" t="s">
        <v>197</v>
      </c>
      <c r="J40" s="25" t="s">
        <v>197</v>
      </c>
      <c r="K40" s="25" t="s">
        <v>197</v>
      </c>
      <c r="L40" s="25" t="s">
        <v>197</v>
      </c>
      <c r="M40" s="25" t="s">
        <v>197</v>
      </c>
      <c r="N40" s="25" t="s">
        <v>197</v>
      </c>
      <c r="O40" s="25" t="s">
        <v>197</v>
      </c>
      <c r="P40" s="25" t="s">
        <v>197</v>
      </c>
      <c r="Q40" s="25" t="s">
        <v>197</v>
      </c>
      <c r="R40" s="25" t="s">
        <v>197</v>
      </c>
      <c r="S40" s="25" t="s">
        <v>197</v>
      </c>
      <c r="T40" s="25" t="s">
        <v>197</v>
      </c>
      <c r="U40" s="25" t="s">
        <v>197</v>
      </c>
      <c r="V40" s="25" t="s">
        <v>197</v>
      </c>
      <c r="W40" s="25" t="s">
        <v>197</v>
      </c>
      <c r="X40" s="25" t="s">
        <v>197</v>
      </c>
    </row>
    <row r="41" spans="1:24" ht="187.5">
      <c r="A41" s="37" t="s">
        <v>237</v>
      </c>
      <c r="B41" s="38" t="s">
        <v>238</v>
      </c>
      <c r="C41" s="39" t="s">
        <v>178</v>
      </c>
      <c r="D41" s="39" t="s">
        <v>197</v>
      </c>
      <c r="E41" s="39" t="s">
        <v>197</v>
      </c>
      <c r="F41" s="39" t="s">
        <v>197</v>
      </c>
      <c r="G41" s="39" t="s">
        <v>197</v>
      </c>
      <c r="H41" s="39" t="s">
        <v>197</v>
      </c>
      <c r="I41" s="39" t="s">
        <v>197</v>
      </c>
      <c r="J41" s="39" t="s">
        <v>197</v>
      </c>
      <c r="K41" s="39" t="s">
        <v>197</v>
      </c>
      <c r="L41" s="39" t="s">
        <v>197</v>
      </c>
      <c r="M41" s="39" t="s">
        <v>197</v>
      </c>
      <c r="N41" s="39" t="s">
        <v>197</v>
      </c>
      <c r="O41" s="39" t="s">
        <v>197</v>
      </c>
      <c r="P41" s="39" t="s">
        <v>197</v>
      </c>
      <c r="Q41" s="39" t="s">
        <v>197</v>
      </c>
      <c r="R41" s="39" t="s">
        <v>197</v>
      </c>
      <c r="S41" s="39" t="s">
        <v>197</v>
      </c>
      <c r="T41" s="39" t="s">
        <v>197</v>
      </c>
      <c r="U41" s="39" t="s">
        <v>197</v>
      </c>
      <c r="V41" s="39" t="s">
        <v>197</v>
      </c>
      <c r="W41" s="39" t="s">
        <v>197</v>
      </c>
      <c r="X41" s="39" t="s">
        <v>197</v>
      </c>
    </row>
    <row r="42" spans="1:24" ht="93.75">
      <c r="A42" s="31" t="s">
        <v>239</v>
      </c>
      <c r="B42" s="32" t="s">
        <v>240</v>
      </c>
      <c r="C42" s="33" t="s">
        <v>178</v>
      </c>
      <c r="D42" s="33" t="s">
        <v>197</v>
      </c>
      <c r="E42" s="33" t="s">
        <v>197</v>
      </c>
      <c r="F42" s="33" t="s">
        <v>197</v>
      </c>
      <c r="G42" s="33" t="s">
        <v>197</v>
      </c>
      <c r="H42" s="33" t="s">
        <v>197</v>
      </c>
      <c r="I42" s="33" t="s">
        <v>197</v>
      </c>
      <c r="J42" s="33" t="s">
        <v>197</v>
      </c>
      <c r="K42" s="33" t="s">
        <v>197</v>
      </c>
      <c r="L42" s="33" t="s">
        <v>197</v>
      </c>
      <c r="M42" s="33" t="s">
        <v>197</v>
      </c>
      <c r="N42" s="33" t="s">
        <v>197</v>
      </c>
      <c r="O42" s="33" t="s">
        <v>197</v>
      </c>
      <c r="P42" s="33" t="s">
        <v>197</v>
      </c>
      <c r="Q42" s="33" t="s">
        <v>197</v>
      </c>
      <c r="R42" s="33" t="s">
        <v>197</v>
      </c>
      <c r="S42" s="33" t="s">
        <v>197</v>
      </c>
      <c r="T42" s="33" t="s">
        <v>197</v>
      </c>
      <c r="U42" s="33" t="s">
        <v>197</v>
      </c>
      <c r="V42" s="33" t="s">
        <v>197</v>
      </c>
      <c r="W42" s="33" t="s">
        <v>197</v>
      </c>
      <c r="X42" s="33" t="s">
        <v>197</v>
      </c>
    </row>
    <row r="43" spans="1:24" ht="112.5">
      <c r="A43" s="394" t="s">
        <v>239</v>
      </c>
      <c r="B43" s="235" t="s">
        <v>329</v>
      </c>
      <c r="C43" s="393" t="s">
        <v>330</v>
      </c>
      <c r="D43" s="393" t="s">
        <v>197</v>
      </c>
      <c r="E43" s="393" t="s">
        <v>197</v>
      </c>
      <c r="F43" s="393" t="s">
        <v>197</v>
      </c>
      <c r="G43" s="393" t="s">
        <v>197</v>
      </c>
      <c r="H43" s="393" t="s">
        <v>197</v>
      </c>
      <c r="I43" s="393" t="s">
        <v>197</v>
      </c>
      <c r="J43" s="393" t="s">
        <v>197</v>
      </c>
      <c r="K43" s="393" t="s">
        <v>197</v>
      </c>
      <c r="L43" s="393" t="s">
        <v>197</v>
      </c>
      <c r="M43" s="393" t="s">
        <v>197</v>
      </c>
      <c r="N43" s="393" t="s">
        <v>197</v>
      </c>
      <c r="O43" s="393" t="s">
        <v>197</v>
      </c>
      <c r="P43" s="393" t="s">
        <v>197</v>
      </c>
      <c r="Q43" s="393" t="s">
        <v>197</v>
      </c>
      <c r="R43" s="393" t="s">
        <v>197</v>
      </c>
      <c r="S43" s="393" t="s">
        <v>197</v>
      </c>
      <c r="T43" s="393" t="s">
        <v>197</v>
      </c>
      <c r="U43" s="393" t="s">
        <v>197</v>
      </c>
      <c r="V43" s="393" t="s">
        <v>197</v>
      </c>
      <c r="W43" s="393" t="s">
        <v>197</v>
      </c>
      <c r="X43" s="393" t="s">
        <v>197</v>
      </c>
    </row>
    <row r="44" spans="1:24" ht="56.25">
      <c r="A44" s="394" t="s">
        <v>239</v>
      </c>
      <c r="B44" s="235" t="s">
        <v>327</v>
      </c>
      <c r="C44" s="393" t="s">
        <v>328</v>
      </c>
      <c r="D44" s="393" t="s">
        <v>197</v>
      </c>
      <c r="E44" s="393" t="s">
        <v>197</v>
      </c>
      <c r="F44" s="393" t="s">
        <v>197</v>
      </c>
      <c r="G44" s="393" t="s">
        <v>197</v>
      </c>
      <c r="H44" s="393" t="s">
        <v>197</v>
      </c>
      <c r="I44" s="393" t="s">
        <v>197</v>
      </c>
      <c r="J44" s="393" t="s">
        <v>197</v>
      </c>
      <c r="K44" s="393" t="s">
        <v>197</v>
      </c>
      <c r="L44" s="393" t="s">
        <v>197</v>
      </c>
      <c r="M44" s="393" t="s">
        <v>197</v>
      </c>
      <c r="N44" s="393" t="s">
        <v>197</v>
      </c>
      <c r="O44" s="393" t="s">
        <v>197</v>
      </c>
      <c r="P44" s="393" t="s">
        <v>197</v>
      </c>
      <c r="Q44" s="393" t="s">
        <v>197</v>
      </c>
      <c r="R44" s="393" t="s">
        <v>197</v>
      </c>
      <c r="S44" s="393" t="s">
        <v>197</v>
      </c>
      <c r="T44" s="393" t="s">
        <v>197</v>
      </c>
      <c r="U44" s="393" t="s">
        <v>197</v>
      </c>
      <c r="V44" s="393" t="s">
        <v>197</v>
      </c>
      <c r="W44" s="393" t="s">
        <v>197</v>
      </c>
      <c r="X44" s="393" t="s">
        <v>197</v>
      </c>
    </row>
    <row r="45" spans="1:24" ht="168.75">
      <c r="A45" s="31" t="s">
        <v>241</v>
      </c>
      <c r="B45" s="32" t="s">
        <v>242</v>
      </c>
      <c r="C45" s="33" t="s">
        <v>178</v>
      </c>
      <c r="D45" s="33" t="s">
        <v>197</v>
      </c>
      <c r="E45" s="33" t="s">
        <v>197</v>
      </c>
      <c r="F45" s="33" t="s">
        <v>197</v>
      </c>
      <c r="G45" s="33" t="s">
        <v>197</v>
      </c>
      <c r="H45" s="33" t="s">
        <v>197</v>
      </c>
      <c r="I45" s="33" t="s">
        <v>197</v>
      </c>
      <c r="J45" s="33" t="s">
        <v>197</v>
      </c>
      <c r="K45" s="33" t="s">
        <v>197</v>
      </c>
      <c r="L45" s="33" t="s">
        <v>197</v>
      </c>
      <c r="M45" s="33" t="s">
        <v>197</v>
      </c>
      <c r="N45" s="33" t="s">
        <v>197</v>
      </c>
      <c r="O45" s="33" t="s">
        <v>197</v>
      </c>
      <c r="P45" s="33" t="s">
        <v>197</v>
      </c>
      <c r="Q45" s="33" t="s">
        <v>197</v>
      </c>
      <c r="R45" s="33" t="s">
        <v>197</v>
      </c>
      <c r="S45" s="33" t="s">
        <v>197</v>
      </c>
      <c r="T45" s="33" t="s">
        <v>197</v>
      </c>
      <c r="U45" s="33" t="s">
        <v>197</v>
      </c>
      <c r="V45" s="33" t="s">
        <v>197</v>
      </c>
      <c r="W45" s="33" t="s">
        <v>197</v>
      </c>
      <c r="X45" s="33" t="s">
        <v>197</v>
      </c>
    </row>
    <row r="46" spans="1:24" ht="131.25">
      <c r="A46" s="37" t="s">
        <v>243</v>
      </c>
      <c r="B46" s="38" t="s">
        <v>244</v>
      </c>
      <c r="C46" s="39" t="s">
        <v>178</v>
      </c>
      <c r="D46" s="39" t="s">
        <v>197</v>
      </c>
      <c r="E46" s="39" t="s">
        <v>197</v>
      </c>
      <c r="F46" s="39" t="s">
        <v>197</v>
      </c>
      <c r="G46" s="39" t="s">
        <v>197</v>
      </c>
      <c r="H46" s="39" t="s">
        <v>197</v>
      </c>
      <c r="I46" s="39" t="s">
        <v>197</v>
      </c>
      <c r="J46" s="39" t="s">
        <v>197</v>
      </c>
      <c r="K46" s="39" t="s">
        <v>197</v>
      </c>
      <c r="L46" s="39" t="s">
        <v>197</v>
      </c>
      <c r="M46" s="39" t="s">
        <v>197</v>
      </c>
      <c r="N46" s="39" t="s">
        <v>197</v>
      </c>
      <c r="O46" s="39" t="s">
        <v>197</v>
      </c>
      <c r="P46" s="39" t="s">
        <v>197</v>
      </c>
      <c r="Q46" s="39" t="s">
        <v>197</v>
      </c>
      <c r="R46" s="39" t="s">
        <v>197</v>
      </c>
      <c r="S46" s="39" t="s">
        <v>197</v>
      </c>
      <c r="T46" s="39" t="s">
        <v>197</v>
      </c>
      <c r="U46" s="39" t="s">
        <v>197</v>
      </c>
      <c r="V46" s="39" t="s">
        <v>197</v>
      </c>
      <c r="W46" s="39" t="s">
        <v>197</v>
      </c>
      <c r="X46" s="39" t="s">
        <v>197</v>
      </c>
    </row>
    <row r="47" spans="1:24" ht="75">
      <c r="A47" s="31" t="s">
        <v>245</v>
      </c>
      <c r="B47" s="32" t="s">
        <v>246</v>
      </c>
      <c r="C47" s="33" t="s">
        <v>178</v>
      </c>
      <c r="D47" s="33" t="s">
        <v>197</v>
      </c>
      <c r="E47" s="33" t="s">
        <v>197</v>
      </c>
      <c r="F47" s="33" t="s">
        <v>197</v>
      </c>
      <c r="G47" s="33" t="s">
        <v>197</v>
      </c>
      <c r="H47" s="33" t="s">
        <v>197</v>
      </c>
      <c r="I47" s="33" t="s">
        <v>197</v>
      </c>
      <c r="J47" s="33" t="s">
        <v>197</v>
      </c>
      <c r="K47" s="33" t="s">
        <v>197</v>
      </c>
      <c r="L47" s="33" t="s">
        <v>197</v>
      </c>
      <c r="M47" s="33" t="s">
        <v>197</v>
      </c>
      <c r="N47" s="33" t="s">
        <v>197</v>
      </c>
      <c r="O47" s="33" t="s">
        <v>197</v>
      </c>
      <c r="P47" s="33" t="s">
        <v>197</v>
      </c>
      <c r="Q47" s="33" t="s">
        <v>197</v>
      </c>
      <c r="R47" s="33" t="s">
        <v>197</v>
      </c>
      <c r="S47" s="33" t="s">
        <v>197</v>
      </c>
      <c r="T47" s="33" t="s">
        <v>197</v>
      </c>
      <c r="U47" s="33" t="s">
        <v>197</v>
      </c>
      <c r="V47" s="33" t="s">
        <v>197</v>
      </c>
      <c r="W47" s="33" t="s">
        <v>197</v>
      </c>
      <c r="X47" s="33" t="s">
        <v>197</v>
      </c>
    </row>
    <row r="48" spans="1:24" ht="112.5">
      <c r="A48" s="31" t="s">
        <v>247</v>
      </c>
      <c r="B48" s="32" t="s">
        <v>248</v>
      </c>
      <c r="C48" s="33" t="s">
        <v>178</v>
      </c>
      <c r="D48" s="33" t="s">
        <v>197</v>
      </c>
      <c r="E48" s="33" t="s">
        <v>197</v>
      </c>
      <c r="F48" s="33" t="s">
        <v>197</v>
      </c>
      <c r="G48" s="33" t="s">
        <v>197</v>
      </c>
      <c r="H48" s="33" t="s">
        <v>197</v>
      </c>
      <c r="I48" s="33" t="s">
        <v>197</v>
      </c>
      <c r="J48" s="33" t="s">
        <v>197</v>
      </c>
      <c r="K48" s="33" t="s">
        <v>197</v>
      </c>
      <c r="L48" s="33" t="s">
        <v>197</v>
      </c>
      <c r="M48" s="33" t="s">
        <v>197</v>
      </c>
      <c r="N48" s="33" t="s">
        <v>197</v>
      </c>
      <c r="O48" s="33" t="s">
        <v>197</v>
      </c>
      <c r="P48" s="33" t="s">
        <v>197</v>
      </c>
      <c r="Q48" s="33" t="s">
        <v>197</v>
      </c>
      <c r="R48" s="33" t="s">
        <v>197</v>
      </c>
      <c r="S48" s="33" t="s">
        <v>197</v>
      </c>
      <c r="T48" s="33" t="s">
        <v>197</v>
      </c>
      <c r="U48" s="33" t="s">
        <v>197</v>
      </c>
      <c r="V48" s="33" t="s">
        <v>197</v>
      </c>
      <c r="W48" s="33" t="s">
        <v>197</v>
      </c>
      <c r="X48" s="33" t="s">
        <v>197</v>
      </c>
    </row>
    <row r="49" spans="1:24" ht="131.25">
      <c r="A49" s="37" t="s">
        <v>249</v>
      </c>
      <c r="B49" s="38" t="s">
        <v>250</v>
      </c>
      <c r="C49" s="39" t="s">
        <v>178</v>
      </c>
      <c r="D49" s="39" t="s">
        <v>197</v>
      </c>
      <c r="E49" s="39" t="s">
        <v>197</v>
      </c>
      <c r="F49" s="39" t="s">
        <v>197</v>
      </c>
      <c r="G49" s="39" t="s">
        <v>197</v>
      </c>
      <c r="H49" s="39" t="s">
        <v>197</v>
      </c>
      <c r="I49" s="39" t="s">
        <v>197</v>
      </c>
      <c r="J49" s="39" t="s">
        <v>197</v>
      </c>
      <c r="K49" s="39" t="s">
        <v>197</v>
      </c>
      <c r="L49" s="39" t="s">
        <v>197</v>
      </c>
      <c r="M49" s="39" t="s">
        <v>197</v>
      </c>
      <c r="N49" s="39" t="s">
        <v>197</v>
      </c>
      <c r="O49" s="39" t="s">
        <v>197</v>
      </c>
      <c r="P49" s="39" t="s">
        <v>197</v>
      </c>
      <c r="Q49" s="39" t="s">
        <v>197</v>
      </c>
      <c r="R49" s="39" t="s">
        <v>197</v>
      </c>
      <c r="S49" s="39" t="s">
        <v>197</v>
      </c>
      <c r="T49" s="39" t="s">
        <v>197</v>
      </c>
      <c r="U49" s="39" t="s">
        <v>197</v>
      </c>
      <c r="V49" s="39" t="s">
        <v>197</v>
      </c>
      <c r="W49" s="39" t="s">
        <v>197</v>
      </c>
      <c r="X49" s="39" t="s">
        <v>197</v>
      </c>
    </row>
    <row r="50" spans="1:24" ht="93.75">
      <c r="A50" s="31" t="s">
        <v>251</v>
      </c>
      <c r="B50" s="32" t="s">
        <v>252</v>
      </c>
      <c r="C50" s="33" t="s">
        <v>178</v>
      </c>
      <c r="D50" s="33" t="s">
        <v>197</v>
      </c>
      <c r="E50" s="33" t="s">
        <v>197</v>
      </c>
      <c r="F50" s="33" t="s">
        <v>197</v>
      </c>
      <c r="G50" s="33" t="s">
        <v>197</v>
      </c>
      <c r="H50" s="33" t="s">
        <v>197</v>
      </c>
      <c r="I50" s="33" t="s">
        <v>197</v>
      </c>
      <c r="J50" s="33" t="s">
        <v>197</v>
      </c>
      <c r="K50" s="33" t="s">
        <v>197</v>
      </c>
      <c r="L50" s="33" t="s">
        <v>197</v>
      </c>
      <c r="M50" s="33" t="s">
        <v>197</v>
      </c>
      <c r="N50" s="33" t="s">
        <v>197</v>
      </c>
      <c r="O50" s="33" t="s">
        <v>197</v>
      </c>
      <c r="P50" s="33" t="s">
        <v>197</v>
      </c>
      <c r="Q50" s="33" t="s">
        <v>197</v>
      </c>
      <c r="R50" s="33" t="s">
        <v>197</v>
      </c>
      <c r="S50" s="33" t="s">
        <v>197</v>
      </c>
      <c r="T50" s="33" t="s">
        <v>197</v>
      </c>
      <c r="U50" s="33" t="s">
        <v>197</v>
      </c>
      <c r="V50" s="33" t="s">
        <v>197</v>
      </c>
      <c r="W50" s="33" t="s">
        <v>197</v>
      </c>
      <c r="X50" s="33" t="s">
        <v>197</v>
      </c>
    </row>
    <row r="51" spans="1:24" ht="93.75">
      <c r="A51" s="31" t="s">
        <v>253</v>
      </c>
      <c r="B51" s="32" t="s">
        <v>254</v>
      </c>
      <c r="C51" s="33" t="s">
        <v>178</v>
      </c>
      <c r="D51" s="33" t="s">
        <v>197</v>
      </c>
      <c r="E51" s="33" t="s">
        <v>197</v>
      </c>
      <c r="F51" s="33" t="s">
        <v>197</v>
      </c>
      <c r="G51" s="33" t="s">
        <v>197</v>
      </c>
      <c r="H51" s="33" t="s">
        <v>197</v>
      </c>
      <c r="I51" s="33" t="s">
        <v>197</v>
      </c>
      <c r="J51" s="33" t="s">
        <v>197</v>
      </c>
      <c r="K51" s="33" t="s">
        <v>197</v>
      </c>
      <c r="L51" s="33" t="s">
        <v>197</v>
      </c>
      <c r="M51" s="33" t="s">
        <v>197</v>
      </c>
      <c r="N51" s="33" t="s">
        <v>197</v>
      </c>
      <c r="O51" s="33" t="s">
        <v>197</v>
      </c>
      <c r="P51" s="33" t="s">
        <v>197</v>
      </c>
      <c r="Q51" s="33" t="s">
        <v>197</v>
      </c>
      <c r="R51" s="33" t="s">
        <v>197</v>
      </c>
      <c r="S51" s="33" t="s">
        <v>197</v>
      </c>
      <c r="T51" s="33" t="s">
        <v>197</v>
      </c>
      <c r="U51" s="33" t="s">
        <v>197</v>
      </c>
      <c r="V51" s="33" t="s">
        <v>197</v>
      </c>
      <c r="W51" s="33" t="s">
        <v>197</v>
      </c>
      <c r="X51" s="33" t="s">
        <v>197</v>
      </c>
    </row>
    <row r="52" spans="1:24" ht="93.75">
      <c r="A52" s="31" t="s">
        <v>255</v>
      </c>
      <c r="B52" s="32" t="s">
        <v>256</v>
      </c>
      <c r="C52" s="33" t="s">
        <v>178</v>
      </c>
      <c r="D52" s="33" t="s">
        <v>197</v>
      </c>
      <c r="E52" s="33" t="s">
        <v>197</v>
      </c>
      <c r="F52" s="33" t="s">
        <v>197</v>
      </c>
      <c r="G52" s="33" t="s">
        <v>197</v>
      </c>
      <c r="H52" s="33" t="s">
        <v>197</v>
      </c>
      <c r="I52" s="33" t="s">
        <v>197</v>
      </c>
      <c r="J52" s="33" t="s">
        <v>197</v>
      </c>
      <c r="K52" s="33" t="s">
        <v>197</v>
      </c>
      <c r="L52" s="33" t="s">
        <v>197</v>
      </c>
      <c r="M52" s="33" t="s">
        <v>197</v>
      </c>
      <c r="N52" s="33" t="s">
        <v>197</v>
      </c>
      <c r="O52" s="33" t="s">
        <v>197</v>
      </c>
      <c r="P52" s="33" t="s">
        <v>197</v>
      </c>
      <c r="Q52" s="33" t="s">
        <v>197</v>
      </c>
      <c r="R52" s="33" t="s">
        <v>197</v>
      </c>
      <c r="S52" s="33" t="s">
        <v>197</v>
      </c>
      <c r="T52" s="33" t="s">
        <v>197</v>
      </c>
      <c r="U52" s="33" t="s">
        <v>197</v>
      </c>
      <c r="V52" s="33" t="s">
        <v>197</v>
      </c>
      <c r="W52" s="33" t="s">
        <v>197</v>
      </c>
      <c r="X52" s="33" t="s">
        <v>197</v>
      </c>
    </row>
    <row r="53" spans="1:24" ht="112.5">
      <c r="A53" s="31" t="s">
        <v>257</v>
      </c>
      <c r="B53" s="32" t="s">
        <v>258</v>
      </c>
      <c r="C53" s="33" t="s">
        <v>178</v>
      </c>
      <c r="D53" s="33" t="s">
        <v>197</v>
      </c>
      <c r="E53" s="33" t="s">
        <v>197</v>
      </c>
      <c r="F53" s="33" t="s">
        <v>197</v>
      </c>
      <c r="G53" s="33" t="s">
        <v>197</v>
      </c>
      <c r="H53" s="33" t="s">
        <v>197</v>
      </c>
      <c r="I53" s="33" t="s">
        <v>197</v>
      </c>
      <c r="J53" s="33" t="s">
        <v>197</v>
      </c>
      <c r="K53" s="33" t="s">
        <v>197</v>
      </c>
      <c r="L53" s="33" t="s">
        <v>197</v>
      </c>
      <c r="M53" s="33" t="s">
        <v>197</v>
      </c>
      <c r="N53" s="33" t="s">
        <v>197</v>
      </c>
      <c r="O53" s="33" t="s">
        <v>197</v>
      </c>
      <c r="P53" s="33" t="s">
        <v>197</v>
      </c>
      <c r="Q53" s="33" t="s">
        <v>197</v>
      </c>
      <c r="R53" s="33" t="s">
        <v>197</v>
      </c>
      <c r="S53" s="33" t="s">
        <v>197</v>
      </c>
      <c r="T53" s="33" t="s">
        <v>197</v>
      </c>
      <c r="U53" s="33" t="s">
        <v>197</v>
      </c>
      <c r="V53" s="33" t="s">
        <v>197</v>
      </c>
      <c r="W53" s="33" t="s">
        <v>197</v>
      </c>
      <c r="X53" s="33" t="s">
        <v>197</v>
      </c>
    </row>
    <row r="54" spans="1:24" ht="131.25">
      <c r="A54" s="31" t="s">
        <v>259</v>
      </c>
      <c r="B54" s="32" t="s">
        <v>260</v>
      </c>
      <c r="C54" s="33" t="s">
        <v>178</v>
      </c>
      <c r="D54" s="33" t="s">
        <v>197</v>
      </c>
      <c r="E54" s="33" t="s">
        <v>197</v>
      </c>
      <c r="F54" s="33" t="s">
        <v>197</v>
      </c>
      <c r="G54" s="33" t="s">
        <v>197</v>
      </c>
      <c r="H54" s="33" t="s">
        <v>197</v>
      </c>
      <c r="I54" s="33" t="s">
        <v>197</v>
      </c>
      <c r="J54" s="33" t="s">
        <v>197</v>
      </c>
      <c r="K54" s="33" t="s">
        <v>197</v>
      </c>
      <c r="L54" s="33" t="s">
        <v>197</v>
      </c>
      <c r="M54" s="33" t="s">
        <v>197</v>
      </c>
      <c r="N54" s="33" t="s">
        <v>197</v>
      </c>
      <c r="O54" s="33" t="s">
        <v>197</v>
      </c>
      <c r="P54" s="33" t="s">
        <v>197</v>
      </c>
      <c r="Q54" s="33" t="s">
        <v>197</v>
      </c>
      <c r="R54" s="33" t="s">
        <v>197</v>
      </c>
      <c r="S54" s="33" t="s">
        <v>197</v>
      </c>
      <c r="T54" s="33" t="s">
        <v>197</v>
      </c>
      <c r="U54" s="33" t="s">
        <v>197</v>
      </c>
      <c r="V54" s="33" t="s">
        <v>197</v>
      </c>
      <c r="W54" s="33" t="s">
        <v>197</v>
      </c>
      <c r="X54" s="33" t="s">
        <v>197</v>
      </c>
    </row>
    <row r="55" spans="1:24" ht="131.25">
      <c r="A55" s="31" t="s">
        <v>261</v>
      </c>
      <c r="B55" s="32" t="s">
        <v>262</v>
      </c>
      <c r="C55" s="33" t="s">
        <v>178</v>
      </c>
      <c r="D55" s="33" t="s">
        <v>197</v>
      </c>
      <c r="E55" s="33" t="s">
        <v>197</v>
      </c>
      <c r="F55" s="33" t="s">
        <v>197</v>
      </c>
      <c r="G55" s="33" t="s">
        <v>197</v>
      </c>
      <c r="H55" s="33" t="s">
        <v>197</v>
      </c>
      <c r="I55" s="33" t="s">
        <v>197</v>
      </c>
      <c r="J55" s="33" t="s">
        <v>197</v>
      </c>
      <c r="K55" s="33" t="s">
        <v>197</v>
      </c>
      <c r="L55" s="33" t="s">
        <v>197</v>
      </c>
      <c r="M55" s="33" t="s">
        <v>197</v>
      </c>
      <c r="N55" s="33" t="s">
        <v>197</v>
      </c>
      <c r="O55" s="33" t="s">
        <v>197</v>
      </c>
      <c r="P55" s="33" t="s">
        <v>197</v>
      </c>
      <c r="Q55" s="33" t="s">
        <v>197</v>
      </c>
      <c r="R55" s="33" t="s">
        <v>197</v>
      </c>
      <c r="S55" s="33" t="s">
        <v>197</v>
      </c>
      <c r="T55" s="33" t="s">
        <v>197</v>
      </c>
      <c r="U55" s="33" t="s">
        <v>197</v>
      </c>
      <c r="V55" s="33" t="s">
        <v>197</v>
      </c>
      <c r="W55" s="33" t="s">
        <v>197</v>
      </c>
      <c r="X55" s="33" t="s">
        <v>197</v>
      </c>
    </row>
    <row r="56" spans="1:24" ht="131.25">
      <c r="A56" s="31" t="s">
        <v>263</v>
      </c>
      <c r="B56" s="32" t="s">
        <v>264</v>
      </c>
      <c r="C56" s="33" t="s">
        <v>178</v>
      </c>
      <c r="D56" s="33" t="s">
        <v>197</v>
      </c>
      <c r="E56" s="33" t="s">
        <v>197</v>
      </c>
      <c r="F56" s="33" t="s">
        <v>197</v>
      </c>
      <c r="G56" s="33" t="s">
        <v>197</v>
      </c>
      <c r="H56" s="33" t="s">
        <v>197</v>
      </c>
      <c r="I56" s="33" t="s">
        <v>197</v>
      </c>
      <c r="J56" s="33" t="s">
        <v>197</v>
      </c>
      <c r="K56" s="33" t="s">
        <v>197</v>
      </c>
      <c r="L56" s="33" t="s">
        <v>197</v>
      </c>
      <c r="M56" s="33" t="s">
        <v>197</v>
      </c>
      <c r="N56" s="33" t="s">
        <v>197</v>
      </c>
      <c r="O56" s="33" t="s">
        <v>197</v>
      </c>
      <c r="P56" s="33" t="s">
        <v>197</v>
      </c>
      <c r="Q56" s="33" t="s">
        <v>197</v>
      </c>
      <c r="R56" s="33" t="s">
        <v>197</v>
      </c>
      <c r="S56" s="33" t="s">
        <v>197</v>
      </c>
      <c r="T56" s="33" t="s">
        <v>197</v>
      </c>
      <c r="U56" s="33" t="s">
        <v>197</v>
      </c>
      <c r="V56" s="33" t="s">
        <v>197</v>
      </c>
      <c r="W56" s="33" t="s">
        <v>197</v>
      </c>
      <c r="X56" s="33" t="s">
        <v>197</v>
      </c>
    </row>
    <row r="57" spans="1:24" ht="150">
      <c r="A57" s="31" t="s">
        <v>265</v>
      </c>
      <c r="B57" s="32" t="s">
        <v>266</v>
      </c>
      <c r="C57" s="33" t="s">
        <v>178</v>
      </c>
      <c r="D57" s="33" t="s">
        <v>197</v>
      </c>
      <c r="E57" s="33" t="s">
        <v>197</v>
      </c>
      <c r="F57" s="33" t="s">
        <v>197</v>
      </c>
      <c r="G57" s="33" t="s">
        <v>197</v>
      </c>
      <c r="H57" s="33" t="s">
        <v>197</v>
      </c>
      <c r="I57" s="33" t="s">
        <v>197</v>
      </c>
      <c r="J57" s="33" t="s">
        <v>197</v>
      </c>
      <c r="K57" s="33" t="s">
        <v>197</v>
      </c>
      <c r="L57" s="33" t="s">
        <v>197</v>
      </c>
      <c r="M57" s="33" t="s">
        <v>197</v>
      </c>
      <c r="N57" s="33" t="s">
        <v>197</v>
      </c>
      <c r="O57" s="33" t="s">
        <v>197</v>
      </c>
      <c r="P57" s="33" t="s">
        <v>197</v>
      </c>
      <c r="Q57" s="33" t="s">
        <v>197</v>
      </c>
      <c r="R57" s="33" t="s">
        <v>197</v>
      </c>
      <c r="S57" s="33" t="s">
        <v>197</v>
      </c>
      <c r="T57" s="33" t="s">
        <v>197</v>
      </c>
      <c r="U57" s="33" t="s">
        <v>197</v>
      </c>
      <c r="V57" s="33" t="s">
        <v>197</v>
      </c>
      <c r="W57" s="33" t="s">
        <v>197</v>
      </c>
      <c r="X57" s="33" t="s">
        <v>197</v>
      </c>
    </row>
    <row r="58" spans="1:24" ht="131.25">
      <c r="A58" s="37" t="s">
        <v>267</v>
      </c>
      <c r="B58" s="38" t="s">
        <v>268</v>
      </c>
      <c r="C58" s="39" t="s">
        <v>178</v>
      </c>
      <c r="D58" s="39" t="s">
        <v>197</v>
      </c>
      <c r="E58" s="39" t="s">
        <v>197</v>
      </c>
      <c r="F58" s="39" t="s">
        <v>197</v>
      </c>
      <c r="G58" s="39" t="s">
        <v>197</v>
      </c>
      <c r="H58" s="39" t="s">
        <v>197</v>
      </c>
      <c r="I58" s="39" t="s">
        <v>197</v>
      </c>
      <c r="J58" s="39" t="s">
        <v>197</v>
      </c>
      <c r="K58" s="39" t="s">
        <v>197</v>
      </c>
      <c r="L58" s="39" t="s">
        <v>197</v>
      </c>
      <c r="M58" s="39" t="s">
        <v>197</v>
      </c>
      <c r="N58" s="39" t="s">
        <v>197</v>
      </c>
      <c r="O58" s="39" t="s">
        <v>197</v>
      </c>
      <c r="P58" s="39" t="s">
        <v>197</v>
      </c>
      <c r="Q58" s="39" t="s">
        <v>197</v>
      </c>
      <c r="R58" s="39" t="s">
        <v>197</v>
      </c>
      <c r="S58" s="39" t="s">
        <v>197</v>
      </c>
      <c r="T58" s="39" t="s">
        <v>197</v>
      </c>
      <c r="U58" s="39" t="s">
        <v>197</v>
      </c>
      <c r="V58" s="39" t="s">
        <v>197</v>
      </c>
      <c r="W58" s="39" t="s">
        <v>197</v>
      </c>
      <c r="X58" s="39" t="s">
        <v>197</v>
      </c>
    </row>
    <row r="59" spans="1:24" ht="75">
      <c r="A59" s="31" t="s">
        <v>269</v>
      </c>
      <c r="B59" s="32" t="s">
        <v>270</v>
      </c>
      <c r="C59" s="33" t="s">
        <v>178</v>
      </c>
      <c r="D59" s="33" t="s">
        <v>197</v>
      </c>
      <c r="E59" s="33" t="s">
        <v>197</v>
      </c>
      <c r="F59" s="33" t="s">
        <v>197</v>
      </c>
      <c r="G59" s="33" t="s">
        <v>197</v>
      </c>
      <c r="H59" s="33" t="s">
        <v>197</v>
      </c>
      <c r="I59" s="33" t="s">
        <v>197</v>
      </c>
      <c r="J59" s="33" t="s">
        <v>197</v>
      </c>
      <c r="K59" s="33" t="s">
        <v>197</v>
      </c>
      <c r="L59" s="33" t="s">
        <v>197</v>
      </c>
      <c r="M59" s="33" t="s">
        <v>197</v>
      </c>
      <c r="N59" s="33" t="s">
        <v>197</v>
      </c>
      <c r="O59" s="33" t="s">
        <v>197</v>
      </c>
      <c r="P59" s="33" t="s">
        <v>197</v>
      </c>
      <c r="Q59" s="33" t="s">
        <v>197</v>
      </c>
      <c r="R59" s="33" t="s">
        <v>197</v>
      </c>
      <c r="S59" s="33" t="s">
        <v>197</v>
      </c>
      <c r="T59" s="33" t="s">
        <v>197</v>
      </c>
      <c r="U59" s="33" t="s">
        <v>197</v>
      </c>
      <c r="V59" s="33" t="s">
        <v>197</v>
      </c>
      <c r="W59" s="33" t="s">
        <v>197</v>
      </c>
      <c r="X59" s="33" t="s">
        <v>197</v>
      </c>
    </row>
    <row r="60" spans="1:24" ht="187.5">
      <c r="A60" s="394" t="s">
        <v>269</v>
      </c>
      <c r="B60" s="235" t="s">
        <v>271</v>
      </c>
      <c r="C60" s="41" t="s">
        <v>272</v>
      </c>
      <c r="D60" s="393" t="s">
        <v>197</v>
      </c>
      <c r="E60" s="393" t="s">
        <v>197</v>
      </c>
      <c r="F60" s="393" t="s">
        <v>197</v>
      </c>
      <c r="G60" s="393" t="s">
        <v>197</v>
      </c>
      <c r="H60" s="393" t="s">
        <v>197</v>
      </c>
      <c r="I60" s="393" t="s">
        <v>197</v>
      </c>
      <c r="J60" s="393" t="s">
        <v>197</v>
      </c>
      <c r="K60" s="393" t="s">
        <v>197</v>
      </c>
      <c r="L60" s="393" t="s">
        <v>197</v>
      </c>
      <c r="M60" s="393" t="s">
        <v>197</v>
      </c>
      <c r="N60" s="393" t="s">
        <v>197</v>
      </c>
      <c r="O60" s="393" t="s">
        <v>197</v>
      </c>
      <c r="P60" s="393" t="s">
        <v>197</v>
      </c>
      <c r="Q60" s="393" t="s">
        <v>197</v>
      </c>
      <c r="R60" s="393" t="s">
        <v>197</v>
      </c>
      <c r="S60" s="393" t="s">
        <v>197</v>
      </c>
      <c r="T60" s="393" t="s">
        <v>197</v>
      </c>
      <c r="U60" s="393" t="s">
        <v>197</v>
      </c>
      <c r="V60" s="393" t="s">
        <v>197</v>
      </c>
      <c r="W60" s="393" t="s">
        <v>197</v>
      </c>
      <c r="X60" s="393" t="s">
        <v>197</v>
      </c>
    </row>
    <row r="61" spans="1:24" ht="187.5">
      <c r="A61" s="394" t="s">
        <v>269</v>
      </c>
      <c r="B61" s="235" t="s">
        <v>273</v>
      </c>
      <c r="C61" s="41" t="s">
        <v>274</v>
      </c>
      <c r="D61" s="393" t="s">
        <v>197</v>
      </c>
      <c r="E61" s="393" t="s">
        <v>197</v>
      </c>
      <c r="F61" s="393" t="s">
        <v>197</v>
      </c>
      <c r="G61" s="393" t="s">
        <v>197</v>
      </c>
      <c r="H61" s="393" t="s">
        <v>197</v>
      </c>
      <c r="I61" s="393" t="s">
        <v>197</v>
      </c>
      <c r="J61" s="393" t="s">
        <v>197</v>
      </c>
      <c r="K61" s="393" t="s">
        <v>197</v>
      </c>
      <c r="L61" s="393" t="s">
        <v>197</v>
      </c>
      <c r="M61" s="393" t="s">
        <v>197</v>
      </c>
      <c r="N61" s="393" t="s">
        <v>197</v>
      </c>
      <c r="O61" s="393" t="s">
        <v>197</v>
      </c>
      <c r="P61" s="393" t="s">
        <v>197</v>
      </c>
      <c r="Q61" s="393" t="s">
        <v>197</v>
      </c>
      <c r="R61" s="393" t="s">
        <v>197</v>
      </c>
      <c r="S61" s="393" t="s">
        <v>197</v>
      </c>
      <c r="T61" s="393" t="s">
        <v>197</v>
      </c>
      <c r="U61" s="393" t="s">
        <v>197</v>
      </c>
      <c r="V61" s="393" t="s">
        <v>197</v>
      </c>
      <c r="W61" s="393" t="s">
        <v>197</v>
      </c>
      <c r="X61" s="393" t="s">
        <v>197</v>
      </c>
    </row>
    <row r="62" spans="1:24" ht="206.25">
      <c r="A62" s="394" t="s">
        <v>269</v>
      </c>
      <c r="B62" s="235" t="s">
        <v>275</v>
      </c>
      <c r="C62" s="41" t="s">
        <v>276</v>
      </c>
      <c r="D62" s="393" t="s">
        <v>197</v>
      </c>
      <c r="E62" s="393" t="s">
        <v>197</v>
      </c>
      <c r="F62" s="393" t="s">
        <v>197</v>
      </c>
      <c r="G62" s="393" t="s">
        <v>197</v>
      </c>
      <c r="H62" s="393" t="s">
        <v>197</v>
      </c>
      <c r="I62" s="393" t="s">
        <v>197</v>
      </c>
      <c r="J62" s="393" t="s">
        <v>197</v>
      </c>
      <c r="K62" s="393" t="s">
        <v>197</v>
      </c>
      <c r="L62" s="393" t="s">
        <v>197</v>
      </c>
      <c r="M62" s="393" t="s">
        <v>197</v>
      </c>
      <c r="N62" s="393" t="s">
        <v>197</v>
      </c>
      <c r="O62" s="393" t="s">
        <v>197</v>
      </c>
      <c r="P62" s="393" t="s">
        <v>197</v>
      </c>
      <c r="Q62" s="393" t="s">
        <v>197</v>
      </c>
      <c r="R62" s="393" t="s">
        <v>197</v>
      </c>
      <c r="S62" s="393" t="s">
        <v>197</v>
      </c>
      <c r="T62" s="393" t="s">
        <v>197</v>
      </c>
      <c r="U62" s="393" t="s">
        <v>197</v>
      </c>
      <c r="V62" s="393" t="s">
        <v>197</v>
      </c>
      <c r="W62" s="393" t="s">
        <v>197</v>
      </c>
      <c r="X62" s="393" t="s">
        <v>197</v>
      </c>
    </row>
    <row r="63" spans="1:24" ht="168.75">
      <c r="A63" s="394" t="s">
        <v>269</v>
      </c>
      <c r="B63" s="235" t="s">
        <v>277</v>
      </c>
      <c r="C63" s="41" t="s">
        <v>278</v>
      </c>
      <c r="D63" s="393" t="s">
        <v>197</v>
      </c>
      <c r="E63" s="393" t="s">
        <v>197</v>
      </c>
      <c r="F63" s="393" t="s">
        <v>197</v>
      </c>
      <c r="G63" s="393" t="s">
        <v>197</v>
      </c>
      <c r="H63" s="393" t="s">
        <v>197</v>
      </c>
      <c r="I63" s="393" t="s">
        <v>197</v>
      </c>
      <c r="J63" s="393" t="s">
        <v>197</v>
      </c>
      <c r="K63" s="393" t="s">
        <v>197</v>
      </c>
      <c r="L63" s="393" t="s">
        <v>197</v>
      </c>
      <c r="M63" s="393" t="s">
        <v>197</v>
      </c>
      <c r="N63" s="393" t="s">
        <v>197</v>
      </c>
      <c r="O63" s="393" t="s">
        <v>197</v>
      </c>
      <c r="P63" s="393" t="s">
        <v>197</v>
      </c>
      <c r="Q63" s="393" t="s">
        <v>197</v>
      </c>
      <c r="R63" s="393" t="s">
        <v>197</v>
      </c>
      <c r="S63" s="393" t="s">
        <v>197</v>
      </c>
      <c r="T63" s="393" t="s">
        <v>197</v>
      </c>
      <c r="U63" s="393" t="s">
        <v>197</v>
      </c>
      <c r="V63" s="393" t="s">
        <v>197</v>
      </c>
      <c r="W63" s="393" t="s">
        <v>197</v>
      </c>
      <c r="X63" s="393" t="s">
        <v>197</v>
      </c>
    </row>
    <row r="64" spans="1:24" ht="187.5">
      <c r="A64" s="394" t="s">
        <v>269</v>
      </c>
      <c r="B64" s="235" t="s">
        <v>279</v>
      </c>
      <c r="C64" s="41" t="s">
        <v>280</v>
      </c>
      <c r="D64" s="393" t="s">
        <v>197</v>
      </c>
      <c r="E64" s="393" t="s">
        <v>197</v>
      </c>
      <c r="F64" s="393" t="s">
        <v>197</v>
      </c>
      <c r="G64" s="393" t="s">
        <v>197</v>
      </c>
      <c r="H64" s="393" t="s">
        <v>197</v>
      </c>
      <c r="I64" s="393" t="s">
        <v>197</v>
      </c>
      <c r="J64" s="393" t="s">
        <v>197</v>
      </c>
      <c r="K64" s="393" t="s">
        <v>197</v>
      </c>
      <c r="L64" s="393" t="s">
        <v>197</v>
      </c>
      <c r="M64" s="393" t="s">
        <v>197</v>
      </c>
      <c r="N64" s="393" t="s">
        <v>197</v>
      </c>
      <c r="O64" s="393" t="s">
        <v>197</v>
      </c>
      <c r="P64" s="393" t="s">
        <v>197</v>
      </c>
      <c r="Q64" s="393" t="s">
        <v>197</v>
      </c>
      <c r="R64" s="393" t="s">
        <v>197</v>
      </c>
      <c r="S64" s="393" t="s">
        <v>197</v>
      </c>
      <c r="T64" s="393" t="s">
        <v>197</v>
      </c>
      <c r="U64" s="393" t="s">
        <v>197</v>
      </c>
      <c r="V64" s="393" t="s">
        <v>197</v>
      </c>
      <c r="W64" s="393" t="s">
        <v>197</v>
      </c>
      <c r="X64" s="393" t="s">
        <v>197</v>
      </c>
    </row>
    <row r="65" spans="1:24" ht="187.5">
      <c r="A65" s="394" t="s">
        <v>269</v>
      </c>
      <c r="B65" s="235" t="s">
        <v>281</v>
      </c>
      <c r="C65" s="41" t="s">
        <v>282</v>
      </c>
      <c r="D65" s="393" t="s">
        <v>197</v>
      </c>
      <c r="E65" s="393" t="s">
        <v>197</v>
      </c>
      <c r="F65" s="393" t="s">
        <v>197</v>
      </c>
      <c r="G65" s="393" t="s">
        <v>197</v>
      </c>
      <c r="H65" s="393" t="s">
        <v>197</v>
      </c>
      <c r="I65" s="393" t="s">
        <v>197</v>
      </c>
      <c r="J65" s="393" t="s">
        <v>197</v>
      </c>
      <c r="K65" s="393" t="s">
        <v>197</v>
      </c>
      <c r="L65" s="393" t="s">
        <v>197</v>
      </c>
      <c r="M65" s="393" t="s">
        <v>197</v>
      </c>
      <c r="N65" s="393" t="s">
        <v>197</v>
      </c>
      <c r="O65" s="393" t="s">
        <v>197</v>
      </c>
      <c r="P65" s="393" t="s">
        <v>197</v>
      </c>
      <c r="Q65" s="393" t="s">
        <v>197</v>
      </c>
      <c r="R65" s="393" t="s">
        <v>197</v>
      </c>
      <c r="S65" s="393" t="s">
        <v>197</v>
      </c>
      <c r="T65" s="393" t="s">
        <v>197</v>
      </c>
      <c r="U65" s="393" t="s">
        <v>197</v>
      </c>
      <c r="V65" s="393" t="s">
        <v>197</v>
      </c>
      <c r="W65" s="393" t="s">
        <v>197</v>
      </c>
      <c r="X65" s="393" t="s">
        <v>197</v>
      </c>
    </row>
    <row r="66" spans="1:24" ht="112.5">
      <c r="A66" s="31" t="s">
        <v>283</v>
      </c>
      <c r="B66" s="32" t="s">
        <v>284</v>
      </c>
      <c r="C66" s="33" t="s">
        <v>178</v>
      </c>
      <c r="D66" s="33" t="s">
        <v>197</v>
      </c>
      <c r="E66" s="33" t="s">
        <v>197</v>
      </c>
      <c r="F66" s="33" t="s">
        <v>197</v>
      </c>
      <c r="G66" s="33" t="s">
        <v>197</v>
      </c>
      <c r="H66" s="33" t="s">
        <v>197</v>
      </c>
      <c r="I66" s="33" t="s">
        <v>197</v>
      </c>
      <c r="J66" s="33" t="s">
        <v>197</v>
      </c>
      <c r="K66" s="33" t="s">
        <v>197</v>
      </c>
      <c r="L66" s="33" t="s">
        <v>197</v>
      </c>
      <c r="M66" s="33" t="s">
        <v>197</v>
      </c>
      <c r="N66" s="33" t="s">
        <v>197</v>
      </c>
      <c r="O66" s="33" t="s">
        <v>197</v>
      </c>
      <c r="P66" s="33" t="s">
        <v>197</v>
      </c>
      <c r="Q66" s="33" t="s">
        <v>197</v>
      </c>
      <c r="R66" s="33" t="s">
        <v>197</v>
      </c>
      <c r="S66" s="33" t="s">
        <v>197</v>
      </c>
      <c r="T66" s="33" t="s">
        <v>197</v>
      </c>
      <c r="U66" s="33" t="s">
        <v>197</v>
      </c>
      <c r="V66" s="33" t="s">
        <v>197</v>
      </c>
      <c r="W66" s="33" t="s">
        <v>197</v>
      </c>
      <c r="X66" s="33" t="s">
        <v>197</v>
      </c>
    </row>
    <row r="67" spans="1:24" ht="206.25">
      <c r="A67" s="23" t="s">
        <v>285</v>
      </c>
      <c r="B67" s="24" t="s">
        <v>286</v>
      </c>
      <c r="C67" s="25" t="s">
        <v>178</v>
      </c>
      <c r="D67" s="25" t="s">
        <v>197</v>
      </c>
      <c r="E67" s="25" t="s">
        <v>197</v>
      </c>
      <c r="F67" s="25" t="s">
        <v>197</v>
      </c>
      <c r="G67" s="25" t="s">
        <v>197</v>
      </c>
      <c r="H67" s="25" t="s">
        <v>197</v>
      </c>
      <c r="I67" s="25" t="s">
        <v>197</v>
      </c>
      <c r="J67" s="25" t="s">
        <v>197</v>
      </c>
      <c r="K67" s="25" t="s">
        <v>197</v>
      </c>
      <c r="L67" s="25" t="s">
        <v>197</v>
      </c>
      <c r="M67" s="25" t="s">
        <v>197</v>
      </c>
      <c r="N67" s="25" t="s">
        <v>197</v>
      </c>
      <c r="O67" s="25" t="s">
        <v>197</v>
      </c>
      <c r="P67" s="25" t="s">
        <v>197</v>
      </c>
      <c r="Q67" s="25" t="s">
        <v>197</v>
      </c>
      <c r="R67" s="25" t="s">
        <v>197</v>
      </c>
      <c r="S67" s="25" t="s">
        <v>197</v>
      </c>
      <c r="T67" s="25" t="s">
        <v>197</v>
      </c>
      <c r="U67" s="25" t="s">
        <v>197</v>
      </c>
      <c r="V67" s="25" t="s">
        <v>197</v>
      </c>
      <c r="W67" s="25" t="s">
        <v>197</v>
      </c>
      <c r="X67" s="25" t="s">
        <v>197</v>
      </c>
    </row>
    <row r="68" spans="1:24" ht="168.75">
      <c r="A68" s="37" t="s">
        <v>287</v>
      </c>
      <c r="B68" s="38" t="s">
        <v>288</v>
      </c>
      <c r="C68" s="39" t="s">
        <v>178</v>
      </c>
      <c r="D68" s="39" t="s">
        <v>197</v>
      </c>
      <c r="E68" s="39" t="s">
        <v>197</v>
      </c>
      <c r="F68" s="39" t="s">
        <v>197</v>
      </c>
      <c r="G68" s="39" t="s">
        <v>197</v>
      </c>
      <c r="H68" s="39" t="s">
        <v>197</v>
      </c>
      <c r="I68" s="39" t="s">
        <v>197</v>
      </c>
      <c r="J68" s="39" t="s">
        <v>197</v>
      </c>
      <c r="K68" s="39" t="s">
        <v>197</v>
      </c>
      <c r="L68" s="39" t="s">
        <v>197</v>
      </c>
      <c r="M68" s="39" t="s">
        <v>197</v>
      </c>
      <c r="N68" s="39" t="s">
        <v>197</v>
      </c>
      <c r="O68" s="39" t="s">
        <v>197</v>
      </c>
      <c r="P68" s="39" t="s">
        <v>197</v>
      </c>
      <c r="Q68" s="39" t="s">
        <v>197</v>
      </c>
      <c r="R68" s="39" t="s">
        <v>197</v>
      </c>
      <c r="S68" s="39" t="s">
        <v>197</v>
      </c>
      <c r="T68" s="39" t="s">
        <v>197</v>
      </c>
      <c r="U68" s="39" t="s">
        <v>197</v>
      </c>
      <c r="V68" s="39" t="s">
        <v>197</v>
      </c>
      <c r="W68" s="39" t="s">
        <v>197</v>
      </c>
      <c r="X68" s="39" t="s">
        <v>197</v>
      </c>
    </row>
    <row r="69" spans="1:24" ht="168.75">
      <c r="A69" s="37" t="s">
        <v>289</v>
      </c>
      <c r="B69" s="38" t="s">
        <v>290</v>
      </c>
      <c r="C69" s="39" t="s">
        <v>178</v>
      </c>
      <c r="D69" s="39" t="s">
        <v>197</v>
      </c>
      <c r="E69" s="39" t="s">
        <v>197</v>
      </c>
      <c r="F69" s="39" t="s">
        <v>197</v>
      </c>
      <c r="G69" s="39" t="s">
        <v>197</v>
      </c>
      <c r="H69" s="39" t="s">
        <v>197</v>
      </c>
      <c r="I69" s="39" t="s">
        <v>197</v>
      </c>
      <c r="J69" s="39" t="s">
        <v>197</v>
      </c>
      <c r="K69" s="39" t="s">
        <v>197</v>
      </c>
      <c r="L69" s="39" t="s">
        <v>197</v>
      </c>
      <c r="M69" s="39" t="s">
        <v>197</v>
      </c>
      <c r="N69" s="39" t="s">
        <v>197</v>
      </c>
      <c r="O69" s="39" t="s">
        <v>197</v>
      </c>
      <c r="P69" s="39" t="s">
        <v>197</v>
      </c>
      <c r="Q69" s="39" t="s">
        <v>197</v>
      </c>
      <c r="R69" s="39" t="s">
        <v>197</v>
      </c>
      <c r="S69" s="39" t="s">
        <v>197</v>
      </c>
      <c r="T69" s="39" t="s">
        <v>197</v>
      </c>
      <c r="U69" s="39" t="s">
        <v>197</v>
      </c>
      <c r="V69" s="39" t="s">
        <v>197</v>
      </c>
      <c r="W69" s="39" t="s">
        <v>197</v>
      </c>
      <c r="X69" s="39" t="s">
        <v>197</v>
      </c>
    </row>
    <row r="70" spans="1:24" ht="375">
      <c r="A70" s="31" t="s">
        <v>289</v>
      </c>
      <c r="B70" s="50" t="s">
        <v>291</v>
      </c>
      <c r="C70" s="33" t="s">
        <v>292</v>
      </c>
      <c r="D70" s="33" t="s">
        <v>197</v>
      </c>
      <c r="E70" s="33" t="s">
        <v>197</v>
      </c>
      <c r="F70" s="33" t="s">
        <v>197</v>
      </c>
      <c r="G70" s="33" t="s">
        <v>197</v>
      </c>
      <c r="H70" s="33" t="s">
        <v>197</v>
      </c>
      <c r="I70" s="33" t="s">
        <v>197</v>
      </c>
      <c r="J70" s="33" t="s">
        <v>197</v>
      </c>
      <c r="K70" s="33" t="s">
        <v>197</v>
      </c>
      <c r="L70" s="33" t="s">
        <v>197</v>
      </c>
      <c r="M70" s="33" t="s">
        <v>197</v>
      </c>
      <c r="N70" s="33" t="s">
        <v>197</v>
      </c>
      <c r="O70" s="33" t="s">
        <v>197</v>
      </c>
      <c r="P70" s="33" t="s">
        <v>197</v>
      </c>
      <c r="Q70" s="33" t="s">
        <v>197</v>
      </c>
      <c r="R70" s="33" t="s">
        <v>197</v>
      </c>
      <c r="S70" s="33" t="s">
        <v>197</v>
      </c>
      <c r="T70" s="33" t="s">
        <v>197</v>
      </c>
      <c r="U70" s="33" t="s">
        <v>197</v>
      </c>
      <c r="V70" s="33" t="s">
        <v>197</v>
      </c>
      <c r="W70" s="33" t="s">
        <v>197</v>
      </c>
      <c r="X70" s="33" t="s">
        <v>197</v>
      </c>
    </row>
    <row r="71" spans="1:24" ht="262.5">
      <c r="A71" s="46" t="s">
        <v>289</v>
      </c>
      <c r="B71" s="40" t="s">
        <v>293</v>
      </c>
      <c r="C71" s="33" t="s">
        <v>294</v>
      </c>
      <c r="D71" s="33" t="s">
        <v>197</v>
      </c>
      <c r="E71" s="33" t="s">
        <v>197</v>
      </c>
      <c r="F71" s="33" t="s">
        <v>197</v>
      </c>
      <c r="G71" s="33" t="s">
        <v>197</v>
      </c>
      <c r="H71" s="33" t="s">
        <v>197</v>
      </c>
      <c r="I71" s="33" t="s">
        <v>197</v>
      </c>
      <c r="J71" s="33" t="s">
        <v>197</v>
      </c>
      <c r="K71" s="33" t="s">
        <v>197</v>
      </c>
      <c r="L71" s="33" t="s">
        <v>197</v>
      </c>
      <c r="M71" s="33" t="s">
        <v>197</v>
      </c>
      <c r="N71" s="33" t="s">
        <v>197</v>
      </c>
      <c r="O71" s="33" t="s">
        <v>197</v>
      </c>
      <c r="P71" s="33" t="s">
        <v>197</v>
      </c>
      <c r="Q71" s="33" t="s">
        <v>197</v>
      </c>
      <c r="R71" s="33" t="s">
        <v>197</v>
      </c>
      <c r="S71" s="33" t="s">
        <v>197</v>
      </c>
      <c r="T71" s="33" t="s">
        <v>197</v>
      </c>
      <c r="U71" s="33" t="s">
        <v>197</v>
      </c>
      <c r="V71" s="33" t="s">
        <v>197</v>
      </c>
      <c r="W71" s="33" t="s">
        <v>197</v>
      </c>
      <c r="X71" s="33" t="s">
        <v>197</v>
      </c>
    </row>
    <row r="72" spans="1:24" ht="409.5">
      <c r="A72" s="46" t="s">
        <v>289</v>
      </c>
      <c r="B72" s="40" t="s">
        <v>295</v>
      </c>
      <c r="C72" s="33" t="s">
        <v>296</v>
      </c>
      <c r="D72" s="33" t="s">
        <v>197</v>
      </c>
      <c r="E72" s="33" t="s">
        <v>197</v>
      </c>
      <c r="F72" s="33" t="s">
        <v>197</v>
      </c>
      <c r="G72" s="33" t="s">
        <v>197</v>
      </c>
      <c r="H72" s="33" t="s">
        <v>197</v>
      </c>
      <c r="I72" s="33" t="s">
        <v>197</v>
      </c>
      <c r="J72" s="33" t="s">
        <v>197</v>
      </c>
      <c r="K72" s="33" t="s">
        <v>197</v>
      </c>
      <c r="L72" s="33" t="s">
        <v>197</v>
      </c>
      <c r="M72" s="33" t="s">
        <v>197</v>
      </c>
      <c r="N72" s="33" t="s">
        <v>197</v>
      </c>
      <c r="O72" s="33" t="s">
        <v>197</v>
      </c>
      <c r="P72" s="33" t="s">
        <v>197</v>
      </c>
      <c r="Q72" s="33" t="s">
        <v>197</v>
      </c>
      <c r="R72" s="33" t="s">
        <v>197</v>
      </c>
      <c r="S72" s="33" t="s">
        <v>197</v>
      </c>
      <c r="T72" s="33" t="s">
        <v>197</v>
      </c>
      <c r="U72" s="33" t="s">
        <v>197</v>
      </c>
      <c r="V72" s="33" t="s">
        <v>197</v>
      </c>
      <c r="W72" s="33" t="s">
        <v>197</v>
      </c>
      <c r="X72" s="33" t="s">
        <v>197</v>
      </c>
    </row>
    <row r="73" spans="1:24" ht="409.5">
      <c r="A73" s="46" t="s">
        <v>289</v>
      </c>
      <c r="B73" s="40" t="s">
        <v>297</v>
      </c>
      <c r="C73" s="33" t="s">
        <v>298</v>
      </c>
      <c r="D73" s="33" t="s">
        <v>197</v>
      </c>
      <c r="E73" s="33" t="s">
        <v>197</v>
      </c>
      <c r="F73" s="33" t="s">
        <v>197</v>
      </c>
      <c r="G73" s="33" t="s">
        <v>197</v>
      </c>
      <c r="H73" s="33" t="s">
        <v>197</v>
      </c>
      <c r="I73" s="33" t="s">
        <v>197</v>
      </c>
      <c r="J73" s="33" t="s">
        <v>197</v>
      </c>
      <c r="K73" s="33" t="s">
        <v>197</v>
      </c>
      <c r="L73" s="33" t="s">
        <v>197</v>
      </c>
      <c r="M73" s="33" t="s">
        <v>197</v>
      </c>
      <c r="N73" s="33" t="s">
        <v>197</v>
      </c>
      <c r="O73" s="33" t="s">
        <v>197</v>
      </c>
      <c r="P73" s="33" t="s">
        <v>197</v>
      </c>
      <c r="Q73" s="33" t="s">
        <v>197</v>
      </c>
      <c r="R73" s="33" t="s">
        <v>197</v>
      </c>
      <c r="S73" s="33" t="s">
        <v>197</v>
      </c>
      <c r="T73" s="33" t="s">
        <v>197</v>
      </c>
      <c r="U73" s="33" t="s">
        <v>197</v>
      </c>
      <c r="V73" s="33" t="s">
        <v>197</v>
      </c>
      <c r="W73" s="33" t="s">
        <v>197</v>
      </c>
      <c r="X73" s="33" t="s">
        <v>197</v>
      </c>
    </row>
    <row r="74" spans="1:24" ht="281.25">
      <c r="A74" s="46" t="s">
        <v>289</v>
      </c>
      <c r="B74" s="40" t="s">
        <v>299</v>
      </c>
      <c r="C74" s="33" t="s">
        <v>300</v>
      </c>
      <c r="D74" s="33" t="s">
        <v>197</v>
      </c>
      <c r="E74" s="33" t="s">
        <v>197</v>
      </c>
      <c r="F74" s="33" t="s">
        <v>197</v>
      </c>
      <c r="G74" s="33" t="s">
        <v>197</v>
      </c>
      <c r="H74" s="33" t="s">
        <v>197</v>
      </c>
      <c r="I74" s="33" t="s">
        <v>197</v>
      </c>
      <c r="J74" s="33" t="s">
        <v>197</v>
      </c>
      <c r="K74" s="33" t="s">
        <v>197</v>
      </c>
      <c r="L74" s="33" t="s">
        <v>197</v>
      </c>
      <c r="M74" s="33" t="s">
        <v>197</v>
      </c>
      <c r="N74" s="33" t="s">
        <v>197</v>
      </c>
      <c r="O74" s="33" t="s">
        <v>197</v>
      </c>
      <c r="P74" s="33" t="s">
        <v>197</v>
      </c>
      <c r="Q74" s="33" t="s">
        <v>197</v>
      </c>
      <c r="R74" s="33" t="s">
        <v>197</v>
      </c>
      <c r="S74" s="33" t="s">
        <v>197</v>
      </c>
      <c r="T74" s="33" t="s">
        <v>197</v>
      </c>
      <c r="U74" s="33" t="s">
        <v>197</v>
      </c>
      <c r="V74" s="33" t="s">
        <v>197</v>
      </c>
      <c r="W74" s="33" t="s">
        <v>197</v>
      </c>
      <c r="X74" s="33" t="s">
        <v>197</v>
      </c>
    </row>
    <row r="75" spans="1:24" ht="409.5">
      <c r="A75" s="46" t="s">
        <v>289</v>
      </c>
      <c r="B75" s="40" t="s">
        <v>301</v>
      </c>
      <c r="C75" s="33" t="s">
        <v>302</v>
      </c>
      <c r="D75" s="33" t="s">
        <v>197</v>
      </c>
      <c r="E75" s="33" t="s">
        <v>197</v>
      </c>
      <c r="F75" s="33" t="s">
        <v>197</v>
      </c>
      <c r="G75" s="33" t="s">
        <v>197</v>
      </c>
      <c r="H75" s="33" t="s">
        <v>197</v>
      </c>
      <c r="I75" s="33" t="s">
        <v>197</v>
      </c>
      <c r="J75" s="33" t="s">
        <v>197</v>
      </c>
      <c r="K75" s="33" t="s">
        <v>197</v>
      </c>
      <c r="L75" s="33" t="s">
        <v>197</v>
      </c>
      <c r="M75" s="33" t="s">
        <v>197</v>
      </c>
      <c r="N75" s="33" t="s">
        <v>197</v>
      </c>
      <c r="O75" s="33" t="s">
        <v>197</v>
      </c>
      <c r="P75" s="33" t="s">
        <v>197</v>
      </c>
      <c r="Q75" s="33" t="s">
        <v>197</v>
      </c>
      <c r="R75" s="33" t="s">
        <v>197</v>
      </c>
      <c r="S75" s="33" t="s">
        <v>197</v>
      </c>
      <c r="T75" s="33" t="s">
        <v>197</v>
      </c>
      <c r="U75" s="33" t="s">
        <v>197</v>
      </c>
      <c r="V75" s="33" t="s">
        <v>197</v>
      </c>
      <c r="W75" s="33" t="s">
        <v>197</v>
      </c>
      <c r="X75" s="33" t="s">
        <v>197</v>
      </c>
    </row>
    <row r="76" spans="1:24" ht="187.5">
      <c r="A76" s="31" t="s">
        <v>289</v>
      </c>
      <c r="B76" s="50" t="s">
        <v>303</v>
      </c>
      <c r="C76" s="33" t="s">
        <v>304</v>
      </c>
      <c r="D76" s="33" t="s">
        <v>197</v>
      </c>
      <c r="E76" s="33" t="s">
        <v>197</v>
      </c>
      <c r="F76" s="33" t="s">
        <v>197</v>
      </c>
      <c r="G76" s="33" t="s">
        <v>197</v>
      </c>
      <c r="H76" s="33" t="s">
        <v>197</v>
      </c>
      <c r="I76" s="33" t="s">
        <v>197</v>
      </c>
      <c r="J76" s="33" t="s">
        <v>197</v>
      </c>
      <c r="K76" s="33" t="s">
        <v>197</v>
      </c>
      <c r="L76" s="33" t="s">
        <v>197</v>
      </c>
      <c r="M76" s="33" t="s">
        <v>197</v>
      </c>
      <c r="N76" s="33" t="s">
        <v>197</v>
      </c>
      <c r="O76" s="33" t="s">
        <v>197</v>
      </c>
      <c r="P76" s="33" t="s">
        <v>197</v>
      </c>
      <c r="Q76" s="33" t="s">
        <v>197</v>
      </c>
      <c r="R76" s="33" t="s">
        <v>197</v>
      </c>
      <c r="S76" s="33" t="s">
        <v>197</v>
      </c>
      <c r="T76" s="33" t="s">
        <v>197</v>
      </c>
      <c r="U76" s="33" t="s">
        <v>197</v>
      </c>
      <c r="V76" s="33" t="s">
        <v>197</v>
      </c>
      <c r="W76" s="33" t="s">
        <v>197</v>
      </c>
      <c r="X76" s="33" t="s">
        <v>197</v>
      </c>
    </row>
    <row r="77" spans="1:24" ht="243.75">
      <c r="A77" s="31" t="s">
        <v>289</v>
      </c>
      <c r="B77" s="50" t="s">
        <v>305</v>
      </c>
      <c r="C77" s="33" t="s">
        <v>306</v>
      </c>
      <c r="D77" s="33" t="s">
        <v>197</v>
      </c>
      <c r="E77" s="33" t="s">
        <v>197</v>
      </c>
      <c r="F77" s="33" t="s">
        <v>197</v>
      </c>
      <c r="G77" s="33" t="s">
        <v>197</v>
      </c>
      <c r="H77" s="33" t="s">
        <v>197</v>
      </c>
      <c r="I77" s="33" t="s">
        <v>197</v>
      </c>
      <c r="J77" s="33" t="s">
        <v>197</v>
      </c>
      <c r="K77" s="33" t="s">
        <v>197</v>
      </c>
      <c r="L77" s="33" t="s">
        <v>197</v>
      </c>
      <c r="M77" s="33" t="s">
        <v>197</v>
      </c>
      <c r="N77" s="33" t="s">
        <v>197</v>
      </c>
      <c r="O77" s="33" t="s">
        <v>197</v>
      </c>
      <c r="P77" s="33" t="s">
        <v>197</v>
      </c>
      <c r="Q77" s="33" t="s">
        <v>197</v>
      </c>
      <c r="R77" s="33" t="s">
        <v>197</v>
      </c>
      <c r="S77" s="33" t="s">
        <v>197</v>
      </c>
      <c r="T77" s="33" t="s">
        <v>197</v>
      </c>
      <c r="U77" s="33" t="s">
        <v>197</v>
      </c>
      <c r="V77" s="33" t="s">
        <v>197</v>
      </c>
      <c r="W77" s="33" t="s">
        <v>197</v>
      </c>
      <c r="X77" s="33" t="s">
        <v>197</v>
      </c>
    </row>
    <row r="78" spans="1:24" ht="187.5">
      <c r="A78" s="31" t="s">
        <v>289</v>
      </c>
      <c r="B78" s="50" t="s">
        <v>307</v>
      </c>
      <c r="C78" s="33" t="s">
        <v>308</v>
      </c>
      <c r="D78" s="33" t="s">
        <v>197</v>
      </c>
      <c r="E78" s="33" t="s">
        <v>197</v>
      </c>
      <c r="F78" s="33" t="s">
        <v>197</v>
      </c>
      <c r="G78" s="33" t="s">
        <v>197</v>
      </c>
      <c r="H78" s="33" t="s">
        <v>197</v>
      </c>
      <c r="I78" s="33" t="s">
        <v>197</v>
      </c>
      <c r="J78" s="33" t="s">
        <v>197</v>
      </c>
      <c r="K78" s="33" t="s">
        <v>197</v>
      </c>
      <c r="L78" s="33" t="s">
        <v>197</v>
      </c>
      <c r="M78" s="33" t="s">
        <v>197</v>
      </c>
      <c r="N78" s="33" t="s">
        <v>197</v>
      </c>
      <c r="O78" s="33" t="s">
        <v>197</v>
      </c>
      <c r="P78" s="33" t="s">
        <v>197</v>
      </c>
      <c r="Q78" s="33" t="s">
        <v>197</v>
      </c>
      <c r="R78" s="33" t="s">
        <v>197</v>
      </c>
      <c r="S78" s="33" t="s">
        <v>197</v>
      </c>
      <c r="T78" s="33" t="s">
        <v>197</v>
      </c>
      <c r="U78" s="33" t="s">
        <v>197</v>
      </c>
      <c r="V78" s="33" t="s">
        <v>197</v>
      </c>
      <c r="W78" s="33" t="s">
        <v>197</v>
      </c>
      <c r="X78" s="33" t="s">
        <v>197</v>
      </c>
    </row>
    <row r="79" spans="1:24" ht="168.75">
      <c r="A79" s="31" t="s">
        <v>289</v>
      </c>
      <c r="B79" s="50" t="s">
        <v>309</v>
      </c>
      <c r="C79" s="33" t="s">
        <v>310</v>
      </c>
      <c r="D79" s="33" t="s">
        <v>197</v>
      </c>
      <c r="E79" s="33" t="s">
        <v>197</v>
      </c>
      <c r="F79" s="33" t="s">
        <v>197</v>
      </c>
      <c r="G79" s="33" t="s">
        <v>197</v>
      </c>
      <c r="H79" s="33" t="s">
        <v>197</v>
      </c>
      <c r="I79" s="33" t="s">
        <v>197</v>
      </c>
      <c r="J79" s="33" t="s">
        <v>197</v>
      </c>
      <c r="K79" s="33" t="s">
        <v>197</v>
      </c>
      <c r="L79" s="33" t="s">
        <v>197</v>
      </c>
      <c r="M79" s="33" t="s">
        <v>197</v>
      </c>
      <c r="N79" s="33" t="s">
        <v>197</v>
      </c>
      <c r="O79" s="33" t="s">
        <v>197</v>
      </c>
      <c r="P79" s="33" t="s">
        <v>197</v>
      </c>
      <c r="Q79" s="33" t="s">
        <v>197</v>
      </c>
      <c r="R79" s="33" t="s">
        <v>197</v>
      </c>
      <c r="S79" s="33" t="s">
        <v>197</v>
      </c>
      <c r="T79" s="33" t="s">
        <v>197</v>
      </c>
      <c r="U79" s="33" t="s">
        <v>197</v>
      </c>
      <c r="V79" s="33" t="s">
        <v>197</v>
      </c>
      <c r="W79" s="33" t="s">
        <v>197</v>
      </c>
      <c r="X79" s="33" t="s">
        <v>197</v>
      </c>
    </row>
    <row r="80" spans="1:24" ht="187.5">
      <c r="A80" s="31" t="s">
        <v>289</v>
      </c>
      <c r="B80" s="50" t="s">
        <v>311</v>
      </c>
      <c r="C80" s="33" t="s">
        <v>312</v>
      </c>
      <c r="D80" s="33" t="s">
        <v>197</v>
      </c>
      <c r="E80" s="33" t="s">
        <v>197</v>
      </c>
      <c r="F80" s="33" t="s">
        <v>197</v>
      </c>
      <c r="G80" s="33" t="s">
        <v>197</v>
      </c>
      <c r="H80" s="33" t="s">
        <v>197</v>
      </c>
      <c r="I80" s="33" t="s">
        <v>197</v>
      </c>
      <c r="J80" s="33" t="s">
        <v>197</v>
      </c>
      <c r="K80" s="33" t="s">
        <v>197</v>
      </c>
      <c r="L80" s="33" t="s">
        <v>197</v>
      </c>
      <c r="M80" s="33" t="s">
        <v>197</v>
      </c>
      <c r="N80" s="33" t="s">
        <v>197</v>
      </c>
      <c r="O80" s="33" t="s">
        <v>197</v>
      </c>
      <c r="P80" s="33" t="s">
        <v>197</v>
      </c>
      <c r="Q80" s="33" t="s">
        <v>197</v>
      </c>
      <c r="R80" s="33" t="s">
        <v>197</v>
      </c>
      <c r="S80" s="33" t="s">
        <v>197</v>
      </c>
      <c r="T80" s="33" t="s">
        <v>197</v>
      </c>
      <c r="U80" s="33" t="s">
        <v>197</v>
      </c>
      <c r="V80" s="33" t="s">
        <v>197</v>
      </c>
      <c r="W80" s="33" t="s">
        <v>197</v>
      </c>
      <c r="X80" s="33" t="s">
        <v>197</v>
      </c>
    </row>
    <row r="81" spans="1:24" ht="112.5">
      <c r="A81" s="23" t="s">
        <v>313</v>
      </c>
      <c r="B81" s="24" t="s">
        <v>314</v>
      </c>
      <c r="C81" s="289" t="s">
        <v>178</v>
      </c>
      <c r="D81" s="289" t="s">
        <v>197</v>
      </c>
      <c r="E81" s="289" t="s">
        <v>197</v>
      </c>
      <c r="F81" s="289" t="s">
        <v>197</v>
      </c>
      <c r="G81" s="289" t="s">
        <v>197</v>
      </c>
      <c r="H81" s="289" t="s">
        <v>197</v>
      </c>
      <c r="I81" s="289" t="s">
        <v>197</v>
      </c>
      <c r="J81" s="289" t="s">
        <v>197</v>
      </c>
      <c r="K81" s="289" t="s">
        <v>197</v>
      </c>
      <c r="L81" s="289" t="s">
        <v>197</v>
      </c>
      <c r="M81" s="289" t="s">
        <v>197</v>
      </c>
      <c r="N81" s="289" t="s">
        <v>197</v>
      </c>
      <c r="O81" s="289" t="s">
        <v>197</v>
      </c>
      <c r="P81" s="289" t="s">
        <v>197</v>
      </c>
      <c r="Q81" s="289" t="s">
        <v>197</v>
      </c>
      <c r="R81" s="289" t="s">
        <v>197</v>
      </c>
      <c r="S81" s="289" t="s">
        <v>197</v>
      </c>
      <c r="T81" s="289" t="s">
        <v>197</v>
      </c>
      <c r="U81" s="289" t="s">
        <v>197</v>
      </c>
      <c r="V81" s="289" t="s">
        <v>197</v>
      </c>
      <c r="W81" s="289" t="s">
        <v>197</v>
      </c>
      <c r="X81" s="289" t="s">
        <v>197</v>
      </c>
    </row>
    <row r="82" spans="1:24" ht="112.5">
      <c r="A82" s="23" t="s">
        <v>315</v>
      </c>
      <c r="B82" s="24" t="s">
        <v>316</v>
      </c>
      <c r="C82" s="289" t="s">
        <v>178</v>
      </c>
      <c r="D82" s="289" t="s">
        <v>197</v>
      </c>
      <c r="E82" s="289" t="s">
        <v>197</v>
      </c>
      <c r="F82" s="289" t="s">
        <v>197</v>
      </c>
      <c r="G82" s="289" t="s">
        <v>197</v>
      </c>
      <c r="H82" s="289" t="s">
        <v>197</v>
      </c>
      <c r="I82" s="289" t="s">
        <v>197</v>
      </c>
      <c r="J82" s="289" t="s">
        <v>197</v>
      </c>
      <c r="K82" s="289" t="s">
        <v>197</v>
      </c>
      <c r="L82" s="289" t="s">
        <v>197</v>
      </c>
      <c r="M82" s="289" t="s">
        <v>197</v>
      </c>
      <c r="N82" s="289" t="s">
        <v>197</v>
      </c>
      <c r="O82" s="289" t="s">
        <v>197</v>
      </c>
      <c r="P82" s="289" t="s">
        <v>197</v>
      </c>
      <c r="Q82" s="289" t="s">
        <v>197</v>
      </c>
      <c r="R82" s="289" t="s">
        <v>197</v>
      </c>
      <c r="S82" s="289" t="s">
        <v>197</v>
      </c>
      <c r="T82" s="289" t="s">
        <v>197</v>
      </c>
      <c r="U82" s="289" t="s">
        <v>197</v>
      </c>
      <c r="V82" s="289" t="s">
        <v>197</v>
      </c>
      <c r="W82" s="289" t="s">
        <v>197</v>
      </c>
      <c r="X82" s="289" t="s">
        <v>197</v>
      </c>
    </row>
    <row r="83" spans="1:24" ht="75">
      <c r="A83" s="23" t="s">
        <v>317</v>
      </c>
      <c r="B83" s="24" t="s">
        <v>318</v>
      </c>
      <c r="C83" s="289" t="s">
        <v>178</v>
      </c>
      <c r="D83" s="289" t="s">
        <v>197</v>
      </c>
      <c r="E83" s="289" t="s">
        <v>197</v>
      </c>
      <c r="F83" s="289" t="s">
        <v>197</v>
      </c>
      <c r="G83" s="289" t="s">
        <v>197</v>
      </c>
      <c r="H83" s="289" t="s">
        <v>197</v>
      </c>
      <c r="I83" s="289" t="s">
        <v>197</v>
      </c>
      <c r="J83" s="289" t="s">
        <v>197</v>
      </c>
      <c r="K83" s="289" t="s">
        <v>197</v>
      </c>
      <c r="L83" s="289" t="s">
        <v>197</v>
      </c>
      <c r="M83" s="289" t="s">
        <v>197</v>
      </c>
      <c r="N83" s="289" t="s">
        <v>197</v>
      </c>
      <c r="O83" s="289" t="s">
        <v>197</v>
      </c>
      <c r="P83" s="289" t="s">
        <v>197</v>
      </c>
      <c r="Q83" s="289" t="s">
        <v>197</v>
      </c>
      <c r="R83" s="289" t="s">
        <v>197</v>
      </c>
      <c r="S83" s="289" t="s">
        <v>197</v>
      </c>
      <c r="T83" s="289" t="s">
        <v>197</v>
      </c>
      <c r="U83" s="289" t="s">
        <v>197</v>
      </c>
      <c r="V83" s="289" t="s">
        <v>197</v>
      </c>
      <c r="W83" s="289" t="s">
        <v>197</v>
      </c>
      <c r="X83" s="289" t="s">
        <v>197</v>
      </c>
    </row>
    <row r="84" spans="1:24" ht="150">
      <c r="A84" s="394" t="s">
        <v>317</v>
      </c>
      <c r="B84" s="395" t="s">
        <v>319</v>
      </c>
      <c r="C84" s="393" t="s">
        <v>320</v>
      </c>
      <c r="D84" s="206" t="s">
        <v>197</v>
      </c>
      <c r="E84" s="206" t="s">
        <v>197</v>
      </c>
      <c r="F84" s="206" t="s">
        <v>197</v>
      </c>
      <c r="G84" s="206" t="s">
        <v>197</v>
      </c>
      <c r="H84" s="206" t="s">
        <v>197</v>
      </c>
      <c r="I84" s="206" t="s">
        <v>197</v>
      </c>
      <c r="J84" s="206" t="s">
        <v>197</v>
      </c>
      <c r="K84" s="206" t="s">
        <v>197</v>
      </c>
      <c r="L84" s="206" t="s">
        <v>197</v>
      </c>
      <c r="M84" s="206" t="s">
        <v>197</v>
      </c>
      <c r="N84" s="206" t="s">
        <v>197</v>
      </c>
      <c r="O84" s="206" t="s">
        <v>197</v>
      </c>
      <c r="P84" s="206" t="s">
        <v>197</v>
      </c>
      <c r="Q84" s="206" t="s">
        <v>197</v>
      </c>
      <c r="R84" s="206" t="s">
        <v>197</v>
      </c>
      <c r="S84" s="206" t="s">
        <v>197</v>
      </c>
      <c r="T84" s="206" t="s">
        <v>197</v>
      </c>
      <c r="U84" s="206" t="s">
        <v>197</v>
      </c>
      <c r="V84" s="206" t="s">
        <v>197</v>
      </c>
      <c r="W84" s="206" t="s">
        <v>197</v>
      </c>
      <c r="X84" s="206" t="s">
        <v>197</v>
      </c>
    </row>
    <row r="85" spans="1:24" ht="131.25">
      <c r="A85" s="394" t="s">
        <v>317</v>
      </c>
      <c r="B85" s="395" t="s">
        <v>321</v>
      </c>
      <c r="C85" s="393" t="s">
        <v>322</v>
      </c>
      <c r="D85" s="206" t="s">
        <v>197</v>
      </c>
      <c r="E85" s="206" t="s">
        <v>197</v>
      </c>
      <c r="F85" s="206" t="s">
        <v>197</v>
      </c>
      <c r="G85" s="206" t="s">
        <v>197</v>
      </c>
      <c r="H85" s="206" t="s">
        <v>197</v>
      </c>
      <c r="I85" s="206" t="s">
        <v>197</v>
      </c>
      <c r="J85" s="206" t="s">
        <v>197</v>
      </c>
      <c r="K85" s="206" t="s">
        <v>197</v>
      </c>
      <c r="L85" s="206" t="s">
        <v>197</v>
      </c>
      <c r="M85" s="206" t="s">
        <v>197</v>
      </c>
      <c r="N85" s="206" t="s">
        <v>197</v>
      </c>
      <c r="O85" s="206" t="s">
        <v>197</v>
      </c>
      <c r="P85" s="206" t="s">
        <v>197</v>
      </c>
      <c r="Q85" s="206" t="s">
        <v>197</v>
      </c>
      <c r="R85" s="206" t="s">
        <v>197</v>
      </c>
      <c r="S85" s="206" t="s">
        <v>197</v>
      </c>
      <c r="T85" s="206" t="s">
        <v>197</v>
      </c>
      <c r="U85" s="206" t="s">
        <v>197</v>
      </c>
      <c r="V85" s="206" t="s">
        <v>197</v>
      </c>
      <c r="W85" s="206" t="s">
        <v>197</v>
      </c>
      <c r="X85" s="206" t="s">
        <v>197</v>
      </c>
    </row>
  </sheetData>
  <mergeCells count="29">
    <mergeCell ref="V11:V13"/>
    <mergeCell ref="W11:X12"/>
    <mergeCell ref="H12:H13"/>
    <mergeCell ref="I12:I13"/>
    <mergeCell ref="J12:J13"/>
    <mergeCell ref="K12:K13"/>
    <mergeCell ref="R12:S12"/>
    <mergeCell ref="T12:U12"/>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A4:X4"/>
    <mergeCell ref="A5:X5"/>
    <mergeCell ref="A6:X6"/>
    <mergeCell ref="A7:X7"/>
    <mergeCell ref="A8:X8"/>
  </mergeCells>
  <pageMargins left="0.70833333333333304" right="0.70833333333333304" top="0.74861111111111101" bottom="0.74791666666666701" header="0.31527777777777799" footer="0.51180555555555496"/>
  <pageSetup paperSize="8" firstPageNumber="0" orientation="landscape" horizontalDpi="300" verticalDpi="300"/>
  <headerFooter>
    <oddHeader>&amp;C&amp;P</oddHeader>
  </headerFooter>
  <colBreaks count="1" manualBreakCount="1">
    <brk id="1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4"/>
  <sheetViews>
    <sheetView zoomScale="65" zoomScaleNormal="65" zoomScalePageLayoutView="55" workbookViewId="0">
      <selection activeCell="L15" sqref="L15"/>
    </sheetView>
  </sheetViews>
  <sheetFormatPr defaultColWidth="9" defaultRowHeight="15.75"/>
  <cols>
    <col min="1" max="1" width="10.5" style="302" customWidth="1"/>
    <col min="2" max="2" width="37.375" style="222" customWidth="1"/>
    <col min="3" max="3" width="21.5" style="222" customWidth="1"/>
    <col min="4" max="4" width="18.875" style="222" customWidth="1"/>
    <col min="5" max="5" width="10.875" style="222" customWidth="1"/>
    <col min="6" max="6" width="8.5" style="222" customWidth="1"/>
    <col min="7" max="7" width="9.5" style="222" customWidth="1"/>
    <col min="8" max="8" width="9.75" style="222" customWidth="1"/>
    <col min="9" max="9" width="9.375" style="222" customWidth="1"/>
    <col min="10" max="64" width="9" style="222"/>
  </cols>
  <sheetData>
    <row r="1" spans="1:64" ht="18.75">
      <c r="J1" s="2" t="s">
        <v>1132</v>
      </c>
    </row>
    <row r="2" spans="1:64">
      <c r="J2" s="4" t="s">
        <v>1</v>
      </c>
    </row>
    <row r="3" spans="1:64">
      <c r="J3" s="4" t="s">
        <v>2</v>
      </c>
    </row>
    <row r="4" spans="1:64" ht="18.75">
      <c r="J4" s="66"/>
    </row>
    <row r="5" spans="1:64" ht="15" customHeight="1">
      <c r="A5" s="438" t="s">
        <v>1133</v>
      </c>
      <c r="B5" s="438"/>
      <c r="C5" s="438"/>
      <c r="D5" s="438"/>
      <c r="E5" s="438"/>
      <c r="F5" s="438"/>
      <c r="G5" s="438"/>
      <c r="H5" s="438"/>
      <c r="I5" s="438"/>
      <c r="J5" s="438"/>
    </row>
    <row r="6" spans="1:64">
      <c r="A6" s="303"/>
      <c r="B6" s="304"/>
      <c r="C6" s="304"/>
      <c r="D6" s="304"/>
      <c r="E6" s="304"/>
      <c r="F6" s="304"/>
      <c r="G6" s="304"/>
      <c r="H6" s="304"/>
      <c r="I6" s="304"/>
      <c r="J6" s="304"/>
    </row>
    <row r="7" spans="1:64">
      <c r="A7" s="440" t="s">
        <v>1134</v>
      </c>
      <c r="B7" s="440"/>
      <c r="C7" s="440"/>
      <c r="D7" s="440"/>
      <c r="E7" s="440"/>
      <c r="F7" s="440"/>
      <c r="G7" s="440"/>
      <c r="H7" s="440"/>
      <c r="I7" s="440"/>
      <c r="J7" s="440"/>
      <c r="K7" s="216"/>
      <c r="L7" s="216"/>
      <c r="M7" s="216"/>
      <c r="N7" s="216"/>
      <c r="O7" s="216"/>
      <c r="P7" s="216"/>
      <c r="Q7" s="216"/>
      <c r="R7" s="285"/>
      <c r="S7" s="223"/>
    </row>
    <row r="8" spans="1:64">
      <c r="A8" s="403" t="s">
        <v>1066</v>
      </c>
      <c r="B8" s="403"/>
      <c r="C8" s="403"/>
      <c r="D8" s="403"/>
      <c r="E8" s="403"/>
      <c r="F8" s="403"/>
      <c r="G8" s="403"/>
      <c r="H8" s="403"/>
      <c r="I8" s="403"/>
      <c r="J8" s="403"/>
      <c r="K8" s="134"/>
      <c r="L8" s="134"/>
      <c r="M8" s="134"/>
      <c r="N8" s="134"/>
      <c r="O8" s="134"/>
      <c r="P8" s="134"/>
      <c r="Q8" s="134"/>
      <c r="R8" s="285"/>
      <c r="S8" s="223"/>
    </row>
    <row r="9" spans="1:64">
      <c r="A9" s="403"/>
      <c r="B9" s="403"/>
      <c r="C9" s="403"/>
      <c r="D9" s="403"/>
      <c r="E9" s="403"/>
      <c r="F9" s="403"/>
      <c r="G9" s="403"/>
      <c r="H9" s="403"/>
      <c r="I9" s="403"/>
      <c r="J9" s="403"/>
      <c r="K9" s="155"/>
      <c r="L9" s="155"/>
      <c r="M9" s="155"/>
      <c r="N9" s="155"/>
      <c r="O9" s="155"/>
      <c r="P9" s="155"/>
      <c r="Q9" s="155"/>
      <c r="R9" s="285"/>
      <c r="S9" s="223"/>
    </row>
    <row r="10" spans="1:64">
      <c r="A10" s="405" t="s">
        <v>790</v>
      </c>
      <c r="B10" s="405"/>
      <c r="C10" s="405"/>
      <c r="D10" s="405"/>
      <c r="E10" s="405"/>
      <c r="F10" s="405"/>
      <c r="G10" s="405"/>
      <c r="H10" s="405"/>
      <c r="I10" s="405"/>
      <c r="J10" s="405"/>
    </row>
    <row r="11" spans="1:64">
      <c r="A11" s="305"/>
      <c r="H11" s="306"/>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row>
    <row r="12" spans="1:64" s="308" customFormat="1" ht="34.5" customHeight="1">
      <c r="A12" s="446" t="s">
        <v>888</v>
      </c>
      <c r="B12" s="446" t="s">
        <v>1135</v>
      </c>
      <c r="C12" s="446" t="s">
        <v>1136</v>
      </c>
      <c r="D12" s="446" t="s">
        <v>1137</v>
      </c>
      <c r="E12" s="446" t="s">
        <v>1138</v>
      </c>
      <c r="F12" s="446"/>
      <c r="G12" s="446"/>
      <c r="H12" s="446"/>
      <c r="I12" s="446"/>
      <c r="J12" s="446"/>
    </row>
    <row r="13" spans="1:64" ht="34.5" customHeight="1">
      <c r="A13" s="446"/>
      <c r="B13" s="446"/>
      <c r="C13" s="446"/>
      <c r="D13" s="446"/>
      <c r="E13" s="309">
        <v>2018</v>
      </c>
      <c r="F13" s="309">
        <v>2019</v>
      </c>
      <c r="G13" s="309">
        <v>2020</v>
      </c>
      <c r="H13" s="309">
        <v>2021</v>
      </c>
      <c r="I13" s="309">
        <v>2022</v>
      </c>
      <c r="J13" s="309">
        <v>2023</v>
      </c>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row>
    <row r="14" spans="1:64" ht="15.75" customHeight="1">
      <c r="A14" s="307">
        <v>1</v>
      </c>
      <c r="B14" s="231">
        <v>2</v>
      </c>
      <c r="C14" s="307">
        <v>3</v>
      </c>
      <c r="D14" s="231">
        <v>4</v>
      </c>
      <c r="E14" s="310" t="s">
        <v>116</v>
      </c>
      <c r="F14" s="311" t="s">
        <v>117</v>
      </c>
      <c r="G14" s="310" t="s">
        <v>118</v>
      </c>
      <c r="H14" s="311" t="s">
        <v>119</v>
      </c>
      <c r="I14" s="310" t="s">
        <v>120</v>
      </c>
      <c r="J14" s="311" t="s">
        <v>121</v>
      </c>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row>
    <row r="15" spans="1:64" ht="109.5" customHeight="1">
      <c r="A15" s="241">
        <v>1</v>
      </c>
      <c r="B15" s="312" t="s">
        <v>1139</v>
      </c>
      <c r="C15" s="313" t="s">
        <v>1140</v>
      </c>
      <c r="D15" s="312" t="s">
        <v>1141</v>
      </c>
      <c r="E15" s="314">
        <v>105.3</v>
      </c>
      <c r="F15" s="314">
        <v>107.4</v>
      </c>
      <c r="G15" s="314">
        <v>103.6</v>
      </c>
      <c r="H15" s="314">
        <v>103.7</v>
      </c>
      <c r="I15" s="314">
        <v>103.7</v>
      </c>
      <c r="J15" s="314">
        <v>103.8</v>
      </c>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row>
    <row r="16" spans="1:64" ht="74.25" customHeight="1">
      <c r="A16" s="241">
        <v>2</v>
      </c>
      <c r="B16" s="312" t="s">
        <v>1142</v>
      </c>
      <c r="C16" s="312" t="s">
        <v>1143</v>
      </c>
      <c r="D16" s="312" t="s">
        <v>1144</v>
      </c>
      <c r="E16" s="315">
        <v>104.6</v>
      </c>
      <c r="F16" s="315"/>
      <c r="G16" s="315"/>
      <c r="H16" s="315"/>
      <c r="I16" s="315"/>
      <c r="J16" s="315"/>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row>
    <row r="17" spans="1:64" ht="66" customHeight="1">
      <c r="A17" s="241"/>
      <c r="B17" s="312"/>
      <c r="C17" s="312"/>
      <c r="D17" s="312"/>
      <c r="E17" s="312"/>
      <c r="F17" s="312"/>
      <c r="G17" s="316"/>
      <c r="H17" s="317"/>
      <c r="I17" s="246"/>
      <c r="J17" s="317"/>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row>
    <row r="18" spans="1:64" ht="39" customHeight="1">
      <c r="A18" s="318" t="s">
        <v>205</v>
      </c>
      <c r="B18" s="312" t="s">
        <v>205</v>
      </c>
      <c r="C18" s="312"/>
      <c r="D18" s="312"/>
      <c r="E18" s="312"/>
      <c r="F18" s="312"/>
      <c r="G18" s="316"/>
      <c r="H18" s="317"/>
      <c r="I18" s="246"/>
      <c r="J18" s="317"/>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row>
    <row r="19" spans="1:64" ht="48.75" customHeight="1">
      <c r="A19" s="225"/>
      <c r="B19" s="319"/>
      <c r="C19" s="319"/>
      <c r="D19" s="319"/>
      <c r="E19" s="319"/>
      <c r="F19" s="319"/>
      <c r="G19" s="319"/>
      <c r="H19" s="320"/>
      <c r="I19" s="321"/>
      <c r="J19" s="302"/>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row>
    <row r="20" spans="1:64">
      <c r="A20" s="225"/>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row>
    <row r="21" spans="1:64">
      <c r="A21" s="225"/>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row>
    <row r="22" spans="1:64" ht="51.75" customHeight="1">
      <c r="A22" s="225"/>
      <c r="B22" s="223"/>
      <c r="C22" s="223"/>
      <c r="D22" s="223"/>
      <c r="E22" s="223"/>
      <c r="F22" s="223"/>
      <c r="G22" s="223"/>
      <c r="H22" s="322"/>
      <c r="I22" s="323"/>
      <c r="J22" s="324"/>
      <c r="K22" s="324"/>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row>
    <row r="23" spans="1:64" ht="31.5" customHeight="1">
      <c r="A23" s="225"/>
      <c r="B23" s="223"/>
      <c r="C23" s="223"/>
      <c r="D23" s="223"/>
      <c r="E23" s="223"/>
      <c r="F23" s="223"/>
      <c r="G23" s="223"/>
      <c r="H23" s="322"/>
      <c r="I23" s="323"/>
      <c r="J23" s="325"/>
      <c r="K23" s="325"/>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row>
    <row r="24" spans="1:64" ht="49.5" customHeight="1">
      <c r="A24" s="225"/>
      <c r="B24" s="223"/>
      <c r="C24" s="223"/>
      <c r="D24" s="223"/>
      <c r="E24" s="223"/>
      <c r="F24" s="223"/>
      <c r="G24" s="223"/>
      <c r="H24" s="326"/>
      <c r="I24" s="326"/>
      <c r="J24" s="327"/>
      <c r="K24" s="328"/>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row>
    <row r="25" spans="1:64" ht="49.5" customHeight="1">
      <c r="A25" s="225"/>
      <c r="B25" s="329"/>
      <c r="C25" s="329"/>
      <c r="D25" s="329"/>
      <c r="E25" s="329"/>
      <c r="F25" s="329"/>
      <c r="G25" s="329"/>
      <c r="H25" s="330"/>
      <c r="I25" s="299"/>
      <c r="J25" s="327"/>
      <c r="K25" s="328"/>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row>
    <row r="26" spans="1:64" ht="29.25" customHeight="1">
      <c r="A26" s="225"/>
      <c r="B26" s="227"/>
      <c r="C26" s="227"/>
      <c r="D26" s="227"/>
      <c r="E26" s="227"/>
      <c r="F26" s="227"/>
      <c r="G26" s="227"/>
      <c r="H26" s="331"/>
      <c r="I26" s="299"/>
      <c r="J26" s="327"/>
      <c r="K26" s="328"/>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row>
    <row r="27" spans="1:64">
      <c r="H27" s="332"/>
      <c r="I27" s="299"/>
      <c r="J27" s="327"/>
      <c r="K27" s="328"/>
    </row>
    <row r="28" spans="1:64" ht="15.75" customHeight="1">
      <c r="H28" s="332"/>
      <c r="I28" s="329"/>
      <c r="J28" s="327"/>
      <c r="K28" s="328"/>
    </row>
    <row r="29" spans="1:64" ht="43.5" customHeight="1">
      <c r="H29" s="332"/>
      <c r="I29" s="329"/>
      <c r="J29" s="327"/>
      <c r="K29" s="328"/>
    </row>
    <row r="30" spans="1:64" ht="15.75" customHeight="1">
      <c r="H30" s="332"/>
      <c r="I30" s="329"/>
      <c r="J30" s="327"/>
      <c r="K30" s="328"/>
    </row>
    <row r="31" spans="1:64" ht="45" customHeight="1">
      <c r="H31" s="332"/>
      <c r="I31" s="329"/>
      <c r="J31" s="327"/>
      <c r="K31" s="328"/>
    </row>
    <row r="32" spans="1:64" ht="46.5" customHeight="1">
      <c r="H32" s="332"/>
      <c r="I32" s="329"/>
      <c r="J32" s="327"/>
      <c r="K32" s="328"/>
    </row>
    <row r="33" spans="8:11" ht="52.5" customHeight="1">
      <c r="H33" s="332"/>
      <c r="I33" s="329"/>
      <c r="J33" s="327"/>
      <c r="K33" s="328"/>
    </row>
    <row r="34" spans="8:11" ht="30" customHeight="1">
      <c r="H34" s="332"/>
      <c r="I34" s="329"/>
      <c r="J34" s="327"/>
      <c r="K34" s="328"/>
    </row>
    <row r="35" spans="8:11" ht="15.75" customHeight="1">
      <c r="H35" s="332"/>
      <c r="I35" s="329"/>
      <c r="J35" s="327"/>
      <c r="K35" s="328"/>
    </row>
    <row r="36" spans="8:11" ht="15.75" customHeight="1">
      <c r="H36" s="332"/>
      <c r="I36" s="329"/>
      <c r="J36" s="327"/>
      <c r="K36" s="328"/>
    </row>
    <row r="37" spans="8:11" ht="15.75" customHeight="1">
      <c r="H37" s="332"/>
      <c r="I37" s="329"/>
      <c r="J37" s="327"/>
      <c r="K37" s="328"/>
    </row>
    <row r="38" spans="8:11" ht="15.75" customHeight="1">
      <c r="H38" s="332"/>
      <c r="I38" s="329"/>
      <c r="J38" s="327"/>
      <c r="K38" s="328"/>
    </row>
    <row r="39" spans="8:11" ht="42.75" customHeight="1">
      <c r="H39" s="332"/>
      <c r="I39" s="329"/>
      <c r="J39" s="327"/>
      <c r="K39" s="328"/>
    </row>
    <row r="40" spans="8:11" ht="43.5" customHeight="1">
      <c r="H40" s="332"/>
      <c r="I40" s="329"/>
      <c r="J40" s="327"/>
      <c r="K40" s="328"/>
    </row>
    <row r="41" spans="8:11" ht="54" customHeight="1">
      <c r="H41" s="332"/>
      <c r="I41" s="329"/>
      <c r="J41" s="327"/>
      <c r="K41" s="328"/>
    </row>
    <row r="42" spans="8:11" ht="15.75" customHeight="1">
      <c r="H42" s="332"/>
      <c r="I42" s="329"/>
      <c r="J42" s="327"/>
      <c r="K42" s="328"/>
    </row>
    <row r="43" spans="8:11" ht="50.25" customHeight="1">
      <c r="H43" s="332"/>
      <c r="I43" s="329"/>
      <c r="J43" s="327"/>
      <c r="K43" s="328"/>
    </row>
    <row r="44" spans="8:11" ht="34.5" customHeight="1">
      <c r="H44" s="332"/>
      <c r="I44" s="329"/>
      <c r="J44" s="327"/>
      <c r="K44" s="328"/>
    </row>
    <row r="45" spans="8:11" ht="15.75" customHeight="1">
      <c r="H45" s="332"/>
      <c r="I45" s="329"/>
      <c r="J45" s="327"/>
      <c r="K45" s="328"/>
    </row>
    <row r="46" spans="8:11" ht="15.75" customHeight="1">
      <c r="H46" s="332"/>
      <c r="I46" s="299"/>
      <c r="J46" s="327"/>
      <c r="K46" s="328"/>
    </row>
    <row r="47" spans="8:11" ht="35.25" customHeight="1">
      <c r="H47" s="332"/>
      <c r="I47" s="299"/>
      <c r="J47" s="327"/>
      <c r="K47" s="328"/>
    </row>
    <row r="48" spans="8:11" ht="45" customHeight="1">
      <c r="H48" s="332"/>
      <c r="I48" s="299"/>
      <c r="J48" s="327"/>
      <c r="K48" s="328"/>
    </row>
    <row r="49" spans="1:64" ht="78.75" customHeight="1">
      <c r="H49" s="332"/>
      <c r="I49" s="299"/>
      <c r="J49" s="327"/>
      <c r="K49" s="328"/>
    </row>
    <row r="50" spans="1:64" ht="45.75" customHeight="1">
      <c r="H50" s="332"/>
      <c r="I50" s="299"/>
      <c r="J50" s="327"/>
      <c r="K50" s="328"/>
    </row>
    <row r="51" spans="1:64" ht="102" customHeight="1">
      <c r="A51" s="225"/>
      <c r="B51" s="223"/>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row>
    <row r="52" spans="1:64" ht="54.75" customHeight="1">
      <c r="A52" s="225"/>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row>
    <row r="53" spans="1:64">
      <c r="A53" s="225"/>
      <c r="B53" s="223"/>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row>
    <row r="54" spans="1:64">
      <c r="A54" s="225"/>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row>
    <row r="55" spans="1:64" ht="38.25" customHeight="1">
      <c r="H55" s="332"/>
      <c r="I55" s="299"/>
      <c r="J55" s="327"/>
      <c r="K55" s="328"/>
    </row>
    <row r="56" spans="1:64" ht="15.75" customHeight="1">
      <c r="H56" s="332"/>
      <c r="I56" s="299"/>
      <c r="J56" s="327"/>
      <c r="K56" s="328"/>
    </row>
    <row r="57" spans="1:64" ht="15.75" customHeight="1">
      <c r="H57" s="332"/>
      <c r="I57" s="299"/>
      <c r="J57" s="327"/>
      <c r="K57" s="328"/>
    </row>
    <row r="58" spans="1:64" ht="15.75" customHeight="1">
      <c r="H58" s="332"/>
      <c r="I58" s="299"/>
      <c r="J58" s="327"/>
      <c r="K58" s="328"/>
    </row>
    <row r="59" spans="1:64" ht="102" customHeight="1">
      <c r="H59" s="332"/>
      <c r="I59" s="299"/>
      <c r="J59" s="327"/>
      <c r="K59" s="328"/>
    </row>
    <row r="60" spans="1:64" ht="57.75" customHeight="1">
      <c r="H60" s="332"/>
      <c r="I60" s="299"/>
      <c r="J60" s="327"/>
      <c r="K60" s="328"/>
    </row>
    <row r="61" spans="1:64" ht="48" customHeight="1">
      <c r="H61" s="332"/>
      <c r="I61" s="299"/>
      <c r="J61" s="327"/>
      <c r="K61" s="328"/>
    </row>
    <row r="62" spans="1:64" ht="15.75" customHeight="1">
      <c r="H62" s="332"/>
      <c r="I62" s="299"/>
      <c r="J62" s="327"/>
      <c r="K62" s="328"/>
    </row>
    <row r="63" spans="1:64" ht="30.75" customHeight="1">
      <c r="H63" s="332"/>
      <c r="I63" s="299"/>
      <c r="J63" s="327"/>
      <c r="K63" s="328"/>
    </row>
    <row r="64" spans="1:64" ht="15.75" customHeight="1">
      <c r="H64" s="332"/>
      <c r="I64" s="299"/>
      <c r="J64" s="327"/>
      <c r="K64" s="328"/>
    </row>
    <row r="65" spans="1:64" ht="15.75" customHeight="1">
      <c r="H65" s="332"/>
      <c r="I65" s="299"/>
      <c r="J65" s="327"/>
      <c r="K65" s="328"/>
    </row>
    <row r="66" spans="1:64" ht="15.75" customHeight="1">
      <c r="H66" s="332"/>
      <c r="I66" s="299"/>
      <c r="J66" s="327"/>
      <c r="K66" s="328"/>
    </row>
    <row r="67" spans="1:64" ht="15.75" customHeight="1">
      <c r="H67" s="332"/>
      <c r="I67" s="299"/>
      <c r="J67" s="327"/>
      <c r="K67" s="328"/>
    </row>
    <row r="68" spans="1:64" ht="15.75" customHeight="1">
      <c r="H68" s="332"/>
      <c r="I68" s="299"/>
      <c r="J68" s="327"/>
      <c r="K68" s="328"/>
    </row>
    <row r="69" spans="1:64" ht="15.75" customHeight="1">
      <c r="H69" s="332"/>
      <c r="I69" s="299"/>
      <c r="J69" s="327"/>
      <c r="K69" s="328"/>
    </row>
    <row r="70" spans="1:64" ht="15.75" customHeight="1">
      <c r="H70" s="332"/>
      <c r="I70" s="299"/>
      <c r="J70" s="327"/>
      <c r="K70" s="328"/>
    </row>
    <row r="71" spans="1:64" ht="15.75" customHeight="1">
      <c r="H71" s="332"/>
      <c r="I71" s="299"/>
      <c r="J71" s="327"/>
      <c r="K71" s="328"/>
    </row>
    <row r="72" spans="1:64" ht="15.75" customHeight="1">
      <c r="H72" s="332"/>
      <c r="I72" s="299"/>
      <c r="J72" s="327"/>
      <c r="K72" s="328"/>
    </row>
    <row r="73" spans="1:64" ht="15.75" customHeight="1">
      <c r="H73" s="332"/>
      <c r="I73" s="299"/>
      <c r="J73" s="327"/>
      <c r="K73" s="328"/>
    </row>
    <row r="74" spans="1:64" ht="15.75" customHeight="1">
      <c r="H74" s="332"/>
      <c r="I74" s="299"/>
      <c r="J74" s="327"/>
      <c r="K74" s="328"/>
    </row>
    <row r="75" spans="1:64" ht="15.75" customHeight="1">
      <c r="A75" s="225"/>
      <c r="B75" s="223"/>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row>
    <row r="76" spans="1:64">
      <c r="H76" s="332"/>
      <c r="I76" s="299"/>
      <c r="J76" s="327"/>
      <c r="K76" s="328"/>
    </row>
    <row r="77" spans="1:64" ht="45" customHeight="1">
      <c r="H77" s="333"/>
      <c r="I77" s="334"/>
      <c r="J77" s="335"/>
      <c r="K77" s="335"/>
    </row>
    <row r="78" spans="1:64">
      <c r="B78" s="286"/>
      <c r="C78" s="286"/>
      <c r="D78" s="286"/>
      <c r="E78" s="286"/>
      <c r="F78" s="286"/>
      <c r="G78" s="286"/>
      <c r="H78" s="333"/>
      <c r="I78" s="334"/>
      <c r="J78" s="335"/>
      <c r="K78" s="335"/>
    </row>
    <row r="79" spans="1:64" ht="19.5" customHeight="1">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row>
    <row r="84" spans="2:64">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02"/>
    </row>
  </sheetData>
  <mergeCells count="10">
    <mergeCell ref="A12:A13"/>
    <mergeCell ref="B12:B13"/>
    <mergeCell ref="C12:C13"/>
    <mergeCell ref="D12:D13"/>
    <mergeCell ref="E12:J12"/>
    <mergeCell ref="A5:J5"/>
    <mergeCell ref="A7:J7"/>
    <mergeCell ref="A8:J8"/>
    <mergeCell ref="A9:J9"/>
    <mergeCell ref="A10:J10"/>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24"/>
  <sheetViews>
    <sheetView topLeftCell="A4" zoomScale="65" zoomScaleNormal="65" zoomScalePageLayoutView="55" workbookViewId="0">
      <selection activeCell="F17" sqref="F17"/>
    </sheetView>
  </sheetViews>
  <sheetFormatPr defaultColWidth="9" defaultRowHeight="15.75"/>
  <cols>
    <col min="1" max="1" width="7.25" style="129" customWidth="1"/>
    <col min="2" max="2" width="49.625" style="129" customWidth="1"/>
    <col min="3" max="3" width="11.5" style="129" customWidth="1"/>
    <col min="4" max="4" width="12.375" style="129" customWidth="1"/>
    <col min="5" max="5" width="16.5" style="129" customWidth="1"/>
    <col min="6" max="6" width="14.375" style="129" customWidth="1"/>
    <col min="7" max="7" width="4.5" style="129" customWidth="1"/>
    <col min="8" max="8" width="6" style="129" customWidth="1"/>
    <col min="9" max="10" width="5.75" style="129" customWidth="1"/>
    <col min="11" max="11" width="5" style="129" customWidth="1"/>
    <col min="12" max="12" width="4.75" style="129" customWidth="1"/>
    <col min="13" max="13" width="4.375" style="129" customWidth="1"/>
    <col min="14" max="14" width="4.25" style="129" customWidth="1"/>
    <col min="15" max="15" width="5.75" style="129" customWidth="1"/>
    <col min="16" max="16" width="6.25" style="129" customWidth="1"/>
    <col min="17" max="17" width="4.625" style="129" customWidth="1"/>
    <col min="18" max="18" width="4.375" style="129" customWidth="1"/>
    <col min="19" max="20" width="3.375" style="129" customWidth="1"/>
    <col min="21" max="21" width="4.125" style="129" customWidth="1"/>
    <col min="22" max="24" width="5.75" style="129" customWidth="1"/>
    <col min="25" max="25" width="3.875" style="129" customWidth="1"/>
    <col min="26" max="26" width="4.5" style="129" customWidth="1"/>
    <col min="27" max="27" width="3.875" style="129" customWidth="1"/>
    <col min="28" max="28" width="4.375" style="129" customWidth="1"/>
    <col min="29" max="31" width="5.75" style="129" customWidth="1"/>
    <col min="32" max="32" width="6.125" style="129" customWidth="1"/>
    <col min="33" max="33" width="5.75" style="129" customWidth="1"/>
    <col min="34" max="34" width="6.5" style="129" customWidth="1"/>
    <col min="35" max="35" width="3.5" style="129" customWidth="1"/>
    <col min="36" max="36" width="5.75" style="129" customWidth="1"/>
    <col min="37" max="37" width="16.125" style="129" customWidth="1"/>
    <col min="38" max="38" width="21.25" style="129" customWidth="1"/>
    <col min="39" max="39" width="12.625" style="129" customWidth="1"/>
    <col min="40" max="40" width="22.375" style="129" customWidth="1"/>
    <col min="41" max="41" width="10.875" style="129" customWidth="1"/>
    <col min="42" max="42" width="17.375" style="129" customWidth="1"/>
    <col min="43" max="44" width="4.125" style="129" customWidth="1"/>
    <col min="45" max="45" width="3.75" style="129" customWidth="1"/>
    <col min="46" max="46" width="3.875" style="129" customWidth="1"/>
    <col min="47" max="47" width="4.5" style="129" customWidth="1"/>
    <col min="48" max="48" width="5" style="129" customWidth="1"/>
    <col min="49" max="49" width="5.5" style="129" customWidth="1"/>
    <col min="50" max="50" width="5.75" style="129" customWidth="1"/>
    <col min="51" max="51" width="5.5" style="129" customWidth="1"/>
    <col min="52" max="53" width="5" style="129" customWidth="1"/>
    <col min="54" max="54" width="12.875" style="129" customWidth="1"/>
    <col min="55" max="64" width="5" style="129" customWidth="1"/>
  </cols>
  <sheetData>
    <row r="1" spans="1:54" ht="18.75">
      <c r="F1" s="2" t="s">
        <v>1145</v>
      </c>
      <c r="L1" s="131"/>
      <c r="M1" s="336"/>
      <c r="N1" s="131"/>
      <c r="O1" s="131"/>
      <c r="P1" s="131"/>
      <c r="Q1" s="131"/>
      <c r="R1" s="131"/>
      <c r="S1" s="131"/>
      <c r="T1" s="131"/>
      <c r="U1" s="131"/>
      <c r="V1" s="131"/>
    </row>
    <row r="2" spans="1:54">
      <c r="F2" s="4" t="s">
        <v>1</v>
      </c>
      <c r="L2" s="131"/>
      <c r="M2" s="336"/>
      <c r="N2" s="131"/>
      <c r="O2" s="131"/>
      <c r="P2" s="131"/>
      <c r="Q2" s="131"/>
      <c r="R2" s="131"/>
      <c r="S2" s="131"/>
      <c r="T2" s="131"/>
      <c r="U2" s="131"/>
      <c r="V2" s="131"/>
    </row>
    <row r="3" spans="1:54">
      <c r="F3" s="4" t="s">
        <v>2</v>
      </c>
      <c r="L3" s="131"/>
      <c r="M3" s="336"/>
      <c r="N3" s="131"/>
      <c r="O3" s="131"/>
      <c r="P3" s="131"/>
      <c r="Q3" s="131"/>
      <c r="R3" s="131"/>
      <c r="S3" s="131"/>
      <c r="T3" s="131"/>
      <c r="U3" s="131"/>
      <c r="V3" s="131"/>
    </row>
    <row r="4" spans="1:54" ht="18.75">
      <c r="F4" s="66"/>
      <c r="L4" s="131"/>
      <c r="M4" s="336"/>
      <c r="N4" s="131"/>
      <c r="O4" s="131"/>
      <c r="P4" s="131"/>
      <c r="Q4" s="131"/>
      <c r="R4" s="131"/>
      <c r="S4" s="131"/>
      <c r="T4" s="131"/>
      <c r="U4" s="131"/>
      <c r="V4" s="131"/>
    </row>
    <row r="5" spans="1:54" ht="15" customHeight="1">
      <c r="A5" s="399" t="s">
        <v>1146</v>
      </c>
      <c r="B5" s="399"/>
      <c r="C5" s="399"/>
      <c r="D5" s="399"/>
      <c r="E5" s="399"/>
      <c r="F5" s="399"/>
      <c r="L5" s="131"/>
      <c r="M5" s="336"/>
      <c r="N5" s="131"/>
      <c r="O5" s="131"/>
      <c r="P5" s="131"/>
      <c r="Q5" s="131"/>
      <c r="R5" s="131"/>
      <c r="S5" s="131"/>
      <c r="T5" s="131"/>
      <c r="U5" s="131"/>
      <c r="V5" s="131"/>
    </row>
    <row r="6" spans="1:54">
      <c r="G6" s="131"/>
      <c r="H6" s="131"/>
      <c r="I6" s="131"/>
      <c r="J6" s="131"/>
      <c r="K6" s="131"/>
      <c r="L6" s="131"/>
      <c r="M6" s="158"/>
      <c r="N6" s="158"/>
      <c r="O6" s="158"/>
      <c r="P6" s="158"/>
      <c r="Q6" s="158"/>
      <c r="R6" s="158"/>
      <c r="S6" s="158"/>
      <c r="T6" s="158"/>
      <c r="U6" s="158"/>
      <c r="V6" s="158"/>
      <c r="W6" s="158"/>
      <c r="X6" s="158"/>
      <c r="Y6" s="158"/>
      <c r="Z6" s="158"/>
      <c r="AA6" s="131"/>
      <c r="AB6" s="158"/>
      <c r="AC6" s="131"/>
      <c r="AD6" s="131"/>
      <c r="AE6" s="131"/>
      <c r="AF6" s="131"/>
      <c r="AG6" s="131"/>
      <c r="AH6" s="131"/>
      <c r="AI6" s="131"/>
      <c r="AJ6" s="131"/>
      <c r="AK6" s="131"/>
      <c r="AL6" s="131"/>
      <c r="AM6" s="131"/>
      <c r="AN6" s="131"/>
      <c r="AO6" s="131"/>
      <c r="AP6" s="131"/>
      <c r="AQ6" s="131"/>
      <c r="AR6" s="131"/>
      <c r="AS6" s="131"/>
    </row>
    <row r="7" spans="1:54">
      <c r="A7" s="440" t="s">
        <v>458</v>
      </c>
      <c r="B7" s="440"/>
      <c r="C7" s="440"/>
      <c r="D7" s="440"/>
      <c r="E7" s="440"/>
      <c r="F7" s="440"/>
      <c r="G7" s="216"/>
      <c r="H7" s="216"/>
      <c r="I7" s="216"/>
      <c r="J7" s="216"/>
      <c r="K7" s="216"/>
      <c r="L7" s="216"/>
      <c r="M7" s="158"/>
      <c r="N7" s="158"/>
      <c r="O7" s="158"/>
      <c r="P7" s="158"/>
      <c r="Q7" s="158"/>
      <c r="R7" s="158"/>
      <c r="S7" s="158"/>
      <c r="T7" s="158"/>
      <c r="U7" s="158"/>
      <c r="V7" s="158"/>
      <c r="W7" s="158"/>
      <c r="X7" s="158"/>
      <c r="Y7" s="158"/>
      <c r="Z7" s="158"/>
      <c r="AA7" s="131"/>
      <c r="AB7" s="158"/>
      <c r="AC7" s="131"/>
      <c r="AD7" s="131"/>
      <c r="AE7" s="131"/>
      <c r="AF7" s="131"/>
      <c r="AG7" s="131"/>
      <c r="AH7" s="131"/>
      <c r="AI7" s="131"/>
      <c r="AJ7" s="131"/>
      <c r="AK7" s="131"/>
      <c r="AL7" s="131"/>
      <c r="AM7" s="131"/>
      <c r="AN7" s="131"/>
      <c r="AO7" s="131"/>
      <c r="AP7" s="131"/>
      <c r="AQ7" s="131"/>
      <c r="AR7" s="131"/>
      <c r="AS7" s="131"/>
    </row>
    <row r="8" spans="1:54">
      <c r="A8" s="440" t="s">
        <v>6</v>
      </c>
      <c r="B8" s="440"/>
      <c r="C8" s="440"/>
      <c r="D8" s="440"/>
      <c r="E8" s="440"/>
      <c r="F8" s="440"/>
      <c r="G8" s="259"/>
      <c r="H8" s="259"/>
      <c r="I8" s="259"/>
      <c r="J8" s="259"/>
      <c r="K8" s="259"/>
      <c r="L8" s="259"/>
      <c r="M8" s="158"/>
      <c r="N8" s="158"/>
      <c r="O8" s="158"/>
      <c r="P8" s="158"/>
      <c r="Q8" s="158"/>
      <c r="R8" s="158"/>
      <c r="S8" s="158"/>
      <c r="T8" s="158"/>
      <c r="U8" s="158"/>
      <c r="V8" s="158"/>
      <c r="W8" s="158"/>
      <c r="X8" s="158"/>
      <c r="Y8" s="158"/>
      <c r="Z8" s="158"/>
      <c r="AA8" s="131"/>
      <c r="AB8" s="158"/>
      <c r="AC8" s="131"/>
      <c r="AD8" s="131"/>
      <c r="AE8" s="131"/>
      <c r="AF8" s="131"/>
      <c r="AG8" s="131"/>
      <c r="AH8" s="131"/>
      <c r="AI8" s="131"/>
      <c r="AJ8" s="131"/>
      <c r="AK8" s="131"/>
      <c r="AL8" s="131"/>
      <c r="AM8" s="131"/>
      <c r="AN8" s="131"/>
      <c r="AO8" s="131"/>
      <c r="AP8" s="131"/>
      <c r="AQ8" s="131"/>
      <c r="AR8" s="131"/>
      <c r="AS8" s="131"/>
    </row>
    <row r="9" spans="1:54">
      <c r="A9" s="131"/>
      <c r="B9" s="131"/>
      <c r="C9" s="131"/>
      <c r="D9" s="131"/>
      <c r="E9" s="131"/>
      <c r="F9" s="131"/>
      <c r="G9" s="131"/>
      <c r="H9" s="131"/>
      <c r="I9" s="131"/>
      <c r="J9" s="131"/>
      <c r="K9" s="131"/>
      <c r="L9" s="131"/>
      <c r="M9" s="158"/>
      <c r="N9" s="158"/>
      <c r="O9" s="158"/>
      <c r="P9" s="158"/>
      <c r="Q9" s="158"/>
      <c r="R9" s="158"/>
      <c r="S9" s="158"/>
      <c r="T9" s="158"/>
      <c r="U9" s="158"/>
      <c r="V9" s="158"/>
      <c r="W9" s="158"/>
      <c r="X9" s="158"/>
      <c r="Y9" s="158"/>
      <c r="Z9" s="158"/>
      <c r="AA9" s="131"/>
      <c r="AB9" s="158"/>
      <c r="AC9" s="131"/>
      <c r="AD9" s="131"/>
      <c r="AE9" s="131"/>
      <c r="AF9" s="131"/>
      <c r="AG9" s="131"/>
      <c r="AH9" s="131"/>
      <c r="AI9" s="131"/>
      <c r="AJ9" s="131"/>
      <c r="AK9" s="131"/>
      <c r="AL9" s="131"/>
      <c r="AM9" s="131"/>
      <c r="AN9" s="131"/>
      <c r="AO9" s="131"/>
      <c r="AP9" s="131"/>
      <c r="AQ9" s="131"/>
      <c r="AR9" s="131"/>
      <c r="AS9" s="131"/>
    </row>
    <row r="10" spans="1:54" ht="26.25" customHeight="1">
      <c r="A10" s="405" t="s">
        <v>565</v>
      </c>
      <c r="B10" s="405"/>
      <c r="C10" s="405"/>
      <c r="D10" s="405"/>
      <c r="E10" s="405"/>
      <c r="F10" s="405"/>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row>
    <row r="11" spans="1:54" ht="15" customHeight="1">
      <c r="A11" s="154"/>
      <c r="B11" s="154"/>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row>
    <row r="12" spans="1:54" ht="18" customHeight="1">
      <c r="A12" s="434" t="s">
        <v>1147</v>
      </c>
      <c r="B12" s="434"/>
      <c r="C12" s="434"/>
      <c r="D12" s="434"/>
      <c r="E12" s="434"/>
      <c r="F12" s="434"/>
      <c r="G12" s="160"/>
      <c r="H12" s="160"/>
      <c r="I12" s="160"/>
      <c r="J12" s="160"/>
      <c r="K12" s="160"/>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row>
    <row r="13" spans="1:54" ht="13.5" customHeight="1">
      <c r="A13" s="160" t="s">
        <v>1148</v>
      </c>
      <c r="B13" s="160"/>
      <c r="C13" s="160"/>
      <c r="D13" s="160"/>
      <c r="E13" s="160"/>
      <c r="F13" s="160"/>
      <c r="G13" s="160"/>
      <c r="H13" s="160"/>
      <c r="I13" s="160"/>
      <c r="J13" s="160"/>
      <c r="K13" s="160"/>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row>
    <row r="14" spans="1:54" ht="36" customHeight="1">
      <c r="A14" s="436" t="s">
        <v>888</v>
      </c>
      <c r="B14" s="427" t="s">
        <v>1149</v>
      </c>
      <c r="C14" s="427" t="s">
        <v>1150</v>
      </c>
      <c r="D14" s="427" t="s">
        <v>1151</v>
      </c>
      <c r="E14" s="427"/>
      <c r="F14" s="427"/>
      <c r="H14" s="204"/>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row>
    <row r="15" spans="1:54">
      <c r="A15" s="436"/>
      <c r="B15" s="427"/>
      <c r="C15" s="427"/>
      <c r="D15" s="138">
        <v>2020</v>
      </c>
      <c r="E15" s="138">
        <v>2021</v>
      </c>
      <c r="F15" s="138">
        <v>2022</v>
      </c>
      <c r="H15" s="204"/>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row>
    <row r="16" spans="1:54">
      <c r="A16" s="337">
        <v>1</v>
      </c>
      <c r="B16" s="138">
        <v>2</v>
      </c>
      <c r="C16" s="337">
        <v>3</v>
      </c>
      <c r="D16" s="138">
        <v>4</v>
      </c>
      <c r="E16" s="337">
        <v>5</v>
      </c>
      <c r="F16" s="138">
        <v>6</v>
      </c>
      <c r="H16" s="204"/>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row>
    <row r="17" spans="1:46" ht="37.35" customHeight="1">
      <c r="A17" s="337">
        <v>1</v>
      </c>
      <c r="B17" s="338" t="s">
        <v>1152</v>
      </c>
      <c r="C17" s="338" t="s">
        <v>1153</v>
      </c>
      <c r="D17" s="339">
        <v>0</v>
      </c>
      <c r="E17" s="340">
        <f>'4'!AL20</f>
        <v>25</v>
      </c>
      <c r="F17" s="340">
        <f>'4'!BC20</f>
        <v>50</v>
      </c>
      <c r="H17" s="204"/>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row>
    <row r="18" spans="1:46" ht="29.85" customHeight="1">
      <c r="A18" s="337">
        <v>2</v>
      </c>
      <c r="B18" s="338" t="s">
        <v>1154</v>
      </c>
      <c r="C18" s="338" t="s">
        <v>922</v>
      </c>
      <c r="D18" s="339">
        <v>0</v>
      </c>
      <c r="E18" s="340">
        <f>'4'!AM20</f>
        <v>6.78</v>
      </c>
      <c r="F18" s="340">
        <f>'4'!BD20</f>
        <v>119.64</v>
      </c>
    </row>
    <row r="19" spans="1:46" ht="29.85" customHeight="1">
      <c r="A19" s="337"/>
      <c r="B19" s="338" t="s">
        <v>1155</v>
      </c>
      <c r="C19" s="338" t="s">
        <v>921</v>
      </c>
      <c r="D19" s="339"/>
      <c r="E19" s="340">
        <f>'4'!AK20</f>
        <v>100</v>
      </c>
      <c r="F19" s="340">
        <f>'4'!BB20</f>
        <v>82</v>
      </c>
    </row>
    <row r="20" spans="1:46" ht="34.9" customHeight="1">
      <c r="A20" s="337">
        <v>3</v>
      </c>
      <c r="B20" s="338" t="s">
        <v>1156</v>
      </c>
      <c r="C20" s="338" t="s">
        <v>1157</v>
      </c>
      <c r="D20" s="339"/>
      <c r="E20" s="340">
        <f>'4'!AP20</f>
        <v>0</v>
      </c>
      <c r="F20" s="138">
        <v>1</v>
      </c>
    </row>
    <row r="24" spans="1:46">
      <c r="K24" s="341"/>
    </row>
  </sheetData>
  <mergeCells count="9">
    <mergeCell ref="A14:A15"/>
    <mergeCell ref="B14:B15"/>
    <mergeCell ref="C14:C15"/>
    <mergeCell ref="D14:F14"/>
    <mergeCell ref="A5:F5"/>
    <mergeCell ref="A7:F7"/>
    <mergeCell ref="A8:F8"/>
    <mergeCell ref="A10:F10"/>
    <mergeCell ref="A12:F12"/>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
  <sheetViews>
    <sheetView zoomScale="65" zoomScaleNormal="65" zoomScalePageLayoutView="55" workbookViewId="0">
      <selection activeCell="E12" sqref="E12"/>
    </sheetView>
  </sheetViews>
  <sheetFormatPr defaultColWidth="8.625" defaultRowHeight="15.75"/>
  <cols>
    <col min="2" max="2" width="77" customWidth="1"/>
  </cols>
  <sheetData>
    <row r="1" spans="1:10" ht="18.75">
      <c r="A1" s="302"/>
      <c r="B1" s="2" t="s">
        <v>1158</v>
      </c>
      <c r="C1" s="222"/>
      <c r="D1" s="222"/>
      <c r="E1" s="222"/>
      <c r="F1" s="222"/>
      <c r="G1" s="222"/>
      <c r="H1" s="222"/>
      <c r="I1" s="222"/>
    </row>
    <row r="2" spans="1:10">
      <c r="A2" s="302"/>
      <c r="B2" s="4" t="s">
        <v>1</v>
      </c>
      <c r="C2" s="222"/>
      <c r="D2" s="222"/>
      <c r="E2" s="222"/>
      <c r="F2" s="222"/>
      <c r="G2" s="222"/>
      <c r="H2" s="222"/>
      <c r="I2" s="222"/>
    </row>
    <row r="3" spans="1:10">
      <c r="A3" s="302"/>
      <c r="B3" s="4" t="s">
        <v>2</v>
      </c>
      <c r="C3" s="222"/>
      <c r="D3" s="222"/>
      <c r="E3" s="222"/>
      <c r="F3" s="222"/>
      <c r="G3" s="222"/>
      <c r="H3" s="222"/>
      <c r="I3" s="222"/>
    </row>
    <row r="4" spans="1:10" ht="18.75">
      <c r="A4" s="302"/>
      <c r="B4" s="66"/>
      <c r="C4" s="222"/>
      <c r="D4" s="222"/>
      <c r="E4" s="222"/>
      <c r="F4" s="222"/>
      <c r="G4" s="222"/>
      <c r="H4" s="222"/>
      <c r="I4" s="222"/>
    </row>
    <row r="5" spans="1:10" ht="171" customHeight="1">
      <c r="A5" s="467" t="s">
        <v>1159</v>
      </c>
      <c r="B5" s="467"/>
      <c r="C5" s="342"/>
      <c r="D5" s="342"/>
      <c r="E5" s="342"/>
      <c r="F5" s="342"/>
      <c r="G5" s="342"/>
      <c r="H5" s="342"/>
      <c r="I5" s="342"/>
      <c r="J5" s="342"/>
    </row>
    <row r="6" spans="1:10" ht="20.25" customHeight="1">
      <c r="A6" s="343"/>
      <c r="B6" s="343"/>
      <c r="C6" s="342"/>
      <c r="D6" s="342"/>
      <c r="E6" s="342"/>
      <c r="F6" s="342"/>
      <c r="G6" s="342"/>
      <c r="H6" s="342"/>
      <c r="I6" s="342"/>
      <c r="J6" s="342"/>
    </row>
    <row r="7" spans="1:10" ht="18.75">
      <c r="A7" s="404" t="s">
        <v>790</v>
      </c>
      <c r="B7" s="404"/>
      <c r="C7" s="343"/>
      <c r="D7" s="343"/>
      <c r="E7" s="343"/>
      <c r="F7" s="222"/>
      <c r="G7" s="222"/>
      <c r="H7" s="222"/>
      <c r="I7" s="222"/>
      <c r="J7" s="222"/>
    </row>
    <row r="9" spans="1:10" ht="69" customHeight="1">
      <c r="A9" s="344" t="s">
        <v>888</v>
      </c>
      <c r="B9" s="138" t="s">
        <v>1160</v>
      </c>
    </row>
    <row r="10" spans="1:10">
      <c r="A10" s="345">
        <v>1</v>
      </c>
      <c r="B10" s="345">
        <v>2</v>
      </c>
    </row>
    <row r="11" spans="1:10" ht="34.9" customHeight="1">
      <c r="A11" s="346">
        <v>1</v>
      </c>
      <c r="B11" s="347" t="s">
        <v>1161</v>
      </c>
    </row>
  </sheetData>
  <mergeCells count="2">
    <mergeCell ref="A5:B5"/>
    <mergeCell ref="A7:B7"/>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5"/>
  <sheetViews>
    <sheetView tabSelected="1" topLeftCell="A10" zoomScale="65" zoomScaleNormal="65" zoomScalePageLayoutView="55" workbookViewId="0">
      <selection activeCell="E23" sqref="E23"/>
    </sheetView>
  </sheetViews>
  <sheetFormatPr defaultColWidth="9" defaultRowHeight="15.75"/>
  <cols>
    <col min="1" max="1" width="8.875" style="348" customWidth="1"/>
    <col min="2" max="2" width="77.875" style="349" customWidth="1"/>
    <col min="3" max="3" width="15.125" style="349" hidden="1" customWidth="1"/>
    <col min="4" max="4" width="16.25" style="350" customWidth="1"/>
    <col min="5" max="5" width="13.625" style="350" customWidth="1"/>
    <col min="6" max="6" width="13.5" style="350" hidden="1" customWidth="1"/>
    <col min="7" max="7" width="13.875" style="350" customWidth="1"/>
    <col min="8" max="8" width="9.375" style="350" hidden="1" customWidth="1"/>
    <col min="9" max="9" width="20.375" style="350" customWidth="1"/>
    <col min="10" max="10" width="19" style="350" customWidth="1"/>
    <col min="11" max="11" width="27" style="350" customWidth="1"/>
    <col min="12" max="12" width="11.75" style="350" customWidth="1"/>
    <col min="13" max="64" width="9" style="350"/>
    <col min="253" max="253" width="8.875" customWidth="1"/>
    <col min="254" max="254" width="72.75" customWidth="1"/>
    <col min="255" max="255" width="10.75" customWidth="1"/>
    <col min="256" max="256" width="8.625" customWidth="1"/>
    <col min="258" max="258" width="13.375" customWidth="1"/>
    <col min="259" max="259" width="17.125" customWidth="1"/>
    <col min="260" max="260" width="13.25" customWidth="1"/>
    <col min="261" max="261" width="17.375" customWidth="1"/>
    <col min="262" max="262" width="13.125" customWidth="1"/>
    <col min="263" max="263" width="16.5" customWidth="1"/>
    <col min="264" max="264" width="13.25" customWidth="1"/>
    <col min="265" max="265" width="17.125" customWidth="1"/>
    <col min="266" max="266" width="91.875" customWidth="1"/>
    <col min="267" max="267" width="157.375" customWidth="1"/>
    <col min="509" max="509" width="8.875" customWidth="1"/>
    <col min="510" max="510" width="72.75" customWidth="1"/>
    <col min="511" max="511" width="10.75" customWidth="1"/>
    <col min="512" max="512" width="8.625" customWidth="1"/>
    <col min="514" max="514" width="13.375" customWidth="1"/>
    <col min="515" max="515" width="17.125" customWidth="1"/>
    <col min="516" max="516" width="13.25" customWidth="1"/>
    <col min="517" max="517" width="17.375" customWidth="1"/>
    <col min="518" max="518" width="13.125" customWidth="1"/>
    <col min="519" max="519" width="16.5" customWidth="1"/>
    <col min="520" max="520" width="13.25" customWidth="1"/>
    <col min="521" max="521" width="17.125" customWidth="1"/>
    <col min="522" max="522" width="91.875" customWidth="1"/>
    <col min="523" max="523" width="157.375" customWidth="1"/>
    <col min="765" max="765" width="8.875" customWidth="1"/>
    <col min="766" max="766" width="72.75" customWidth="1"/>
    <col min="767" max="767" width="10.75" customWidth="1"/>
    <col min="768" max="768" width="8.625" customWidth="1"/>
    <col min="770" max="770" width="13.375" customWidth="1"/>
    <col min="771" max="771" width="17.125" customWidth="1"/>
    <col min="772" max="772" width="13.25" customWidth="1"/>
    <col min="773" max="773" width="17.375" customWidth="1"/>
    <col min="774" max="774" width="13.125" customWidth="1"/>
    <col min="775" max="775" width="16.5" customWidth="1"/>
    <col min="776" max="776" width="13.25" customWidth="1"/>
    <col min="777" max="777" width="17.125" customWidth="1"/>
    <col min="778" max="778" width="91.875" customWidth="1"/>
    <col min="779" max="779" width="157.375" customWidth="1"/>
    <col min="1021" max="1021" width="8.875" customWidth="1"/>
    <col min="1022" max="1022" width="72.75" customWidth="1"/>
    <col min="1023" max="1023" width="10.75" customWidth="1"/>
    <col min="1024" max="1024" width="8.625" customWidth="1"/>
  </cols>
  <sheetData>
    <row r="1" spans="1:50" ht="18.75">
      <c r="G1" s="468" t="s">
        <v>1162</v>
      </c>
      <c r="H1" s="468"/>
      <c r="I1" s="468"/>
      <c r="J1" s="351"/>
      <c r="K1" s="351"/>
      <c r="M1" s="352"/>
      <c r="N1" s="352"/>
      <c r="O1" s="352"/>
      <c r="P1" s="352"/>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c r="AP1" s="352"/>
      <c r="AR1" s="352"/>
      <c r="AS1" s="352"/>
      <c r="AT1" s="352"/>
      <c r="AU1" s="352"/>
      <c r="AV1" s="352"/>
      <c r="AW1" s="352"/>
      <c r="AX1" s="352"/>
    </row>
    <row r="2" spans="1:50" ht="18.75" customHeight="1">
      <c r="D2" s="353"/>
      <c r="E2" s="405" t="s">
        <v>1163</v>
      </c>
      <c r="F2" s="405"/>
      <c r="G2" s="405"/>
      <c r="H2" s="405"/>
      <c r="I2" s="405"/>
      <c r="J2" s="354"/>
      <c r="K2" s="354"/>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R2" s="352"/>
      <c r="AS2" s="352"/>
      <c r="AT2" s="352"/>
      <c r="AU2" s="352"/>
      <c r="AV2" s="352"/>
      <c r="AW2" s="352"/>
      <c r="AX2" s="352"/>
    </row>
    <row r="3" spans="1:50">
      <c r="D3" s="353"/>
      <c r="E3" s="405" t="s">
        <v>1164</v>
      </c>
      <c r="F3" s="405"/>
      <c r="G3" s="405"/>
      <c r="H3" s="405"/>
      <c r="I3" s="405"/>
      <c r="J3" s="354"/>
      <c r="K3" s="354"/>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R3" s="352"/>
      <c r="AS3" s="352"/>
      <c r="AT3" s="352"/>
      <c r="AU3" s="352"/>
      <c r="AV3" s="352"/>
      <c r="AW3" s="352"/>
      <c r="AX3" s="352"/>
    </row>
    <row r="4" spans="1:50" ht="18.75">
      <c r="A4" s="355"/>
      <c r="B4" s="356"/>
      <c r="C4" s="356"/>
      <c r="D4" s="357"/>
      <c r="E4" s="357"/>
      <c r="F4" s="357"/>
      <c r="G4" s="357"/>
      <c r="H4" s="357"/>
      <c r="I4" s="357"/>
      <c r="J4" s="357"/>
      <c r="K4" s="357"/>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R4" s="352"/>
      <c r="AS4" s="352"/>
      <c r="AT4" s="352"/>
      <c r="AU4" s="352"/>
      <c r="AV4" s="352"/>
      <c r="AW4" s="352"/>
      <c r="AX4" s="352"/>
    </row>
    <row r="5" spans="1:50" ht="17.45" customHeight="1">
      <c r="A5" s="467" t="s">
        <v>1165</v>
      </c>
      <c r="B5" s="467"/>
      <c r="C5" s="467"/>
      <c r="D5" s="467"/>
      <c r="E5" s="467"/>
      <c r="F5" s="467"/>
      <c r="G5" s="467"/>
      <c r="H5" s="467"/>
      <c r="I5" s="467"/>
      <c r="J5" s="358"/>
      <c r="K5" s="358"/>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R5" s="352"/>
      <c r="AS5" s="352"/>
      <c r="AT5" s="352"/>
      <c r="AU5" s="352"/>
      <c r="AV5" s="352"/>
      <c r="AW5" s="352"/>
      <c r="AX5" s="352"/>
    </row>
    <row r="6" spans="1:50" ht="17.45" customHeight="1">
      <c r="A6" s="467" t="s">
        <v>1166</v>
      </c>
      <c r="B6" s="467"/>
      <c r="C6" s="467"/>
      <c r="D6" s="467"/>
      <c r="E6" s="467"/>
      <c r="F6" s="467"/>
      <c r="G6" s="467"/>
      <c r="H6" s="467"/>
      <c r="I6" s="467"/>
      <c r="J6" s="358"/>
      <c r="K6" s="358"/>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R6" s="352"/>
      <c r="AS6" s="352"/>
      <c r="AT6" s="352"/>
      <c r="AU6" s="352"/>
      <c r="AV6" s="352"/>
      <c r="AW6" s="352"/>
      <c r="AX6" s="352"/>
    </row>
    <row r="7" spans="1:50" ht="18.75">
      <c r="A7" s="355"/>
      <c r="B7" s="359"/>
      <c r="C7" s="359"/>
      <c r="D7" s="357"/>
      <c r="E7" s="357"/>
      <c r="F7" s="357"/>
      <c r="G7" s="357"/>
      <c r="H7" s="357"/>
      <c r="I7" s="357"/>
      <c r="J7" s="357"/>
      <c r="K7" s="357"/>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R7" s="352"/>
      <c r="AS7" s="352"/>
      <c r="AT7" s="352"/>
      <c r="AU7" s="352"/>
      <c r="AV7" s="352"/>
      <c r="AW7" s="352"/>
      <c r="AX7" s="352"/>
    </row>
    <row r="8" spans="1:50" ht="44.25" customHeight="1">
      <c r="A8" s="467" t="s">
        <v>1167</v>
      </c>
      <c r="B8" s="467"/>
      <c r="C8" s="467"/>
      <c r="D8" s="467"/>
      <c r="E8" s="467"/>
      <c r="F8" s="467"/>
      <c r="G8" s="467"/>
      <c r="H8" s="467"/>
      <c r="I8" s="467"/>
      <c r="J8" s="358"/>
      <c r="K8" s="358"/>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R8" s="352"/>
      <c r="AS8" s="352"/>
      <c r="AT8" s="352"/>
      <c r="AU8" s="352"/>
      <c r="AV8" s="352"/>
      <c r="AW8" s="352"/>
      <c r="AX8" s="352"/>
    </row>
    <row r="9" spans="1:50" ht="22.5">
      <c r="A9" s="360"/>
      <c r="B9" s="360"/>
      <c r="C9" s="360"/>
      <c r="D9" s="360"/>
      <c r="E9" s="361"/>
      <c r="F9" s="361"/>
      <c r="G9" s="361"/>
      <c r="H9" s="361"/>
      <c r="I9" s="361"/>
      <c r="J9" s="361"/>
      <c r="K9" s="361"/>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R9" s="352"/>
      <c r="AS9" s="352"/>
      <c r="AT9" s="352"/>
      <c r="AU9" s="352"/>
      <c r="AV9" s="352"/>
      <c r="AW9" s="352"/>
      <c r="AX9" s="352"/>
    </row>
    <row r="10" spans="1:50" ht="17.45" customHeight="1">
      <c r="A10" s="469" t="s">
        <v>820</v>
      </c>
      <c r="B10" s="469"/>
      <c r="C10" s="469"/>
      <c r="D10" s="469"/>
      <c r="E10" s="469"/>
      <c r="F10" s="469"/>
      <c r="G10" s="469"/>
      <c r="H10" s="469"/>
      <c r="I10" s="469"/>
      <c r="J10" s="362"/>
      <c r="K10" s="36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R10" s="352"/>
      <c r="AS10" s="352"/>
      <c r="AT10" s="352"/>
      <c r="AU10" s="352"/>
      <c r="AV10" s="352"/>
      <c r="AW10" s="352"/>
      <c r="AX10" s="352"/>
    </row>
    <row r="11" spans="1:50" ht="18.75">
      <c r="A11" s="352"/>
      <c r="B11" s="352"/>
      <c r="C11" s="352"/>
      <c r="D11" s="352"/>
      <c r="E11" s="363"/>
      <c r="F11" s="363"/>
      <c r="G11" s="352"/>
      <c r="H11" s="352"/>
      <c r="I11" s="250" t="s">
        <v>1168</v>
      </c>
      <c r="J11" s="250"/>
      <c r="K11" s="250"/>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R11" s="352"/>
      <c r="AS11" s="352"/>
      <c r="AT11" s="352"/>
      <c r="AU11" s="352"/>
      <c r="AV11" s="352"/>
      <c r="AW11" s="352"/>
      <c r="AX11" s="352"/>
    </row>
    <row r="12" spans="1:50" ht="33" customHeight="1">
      <c r="A12" s="470" t="s">
        <v>888</v>
      </c>
      <c r="B12" s="471" t="s">
        <v>1169</v>
      </c>
      <c r="C12" s="364">
        <v>2018</v>
      </c>
      <c r="D12" s="365">
        <v>2020</v>
      </c>
      <c r="E12" s="365">
        <v>2021</v>
      </c>
      <c r="F12" s="365"/>
      <c r="G12" s="365">
        <v>2022</v>
      </c>
      <c r="H12" s="365"/>
      <c r="I12" s="365" t="s">
        <v>1170</v>
      </c>
    </row>
    <row r="13" spans="1:50" ht="22.5" customHeight="1">
      <c r="A13" s="470"/>
      <c r="B13" s="471"/>
      <c r="C13" s="364" t="s">
        <v>74</v>
      </c>
      <c r="D13" s="366" t="s">
        <v>74</v>
      </c>
      <c r="E13" s="366" t="s">
        <v>74</v>
      </c>
      <c r="F13" s="366"/>
      <c r="G13" s="366" t="s">
        <v>74</v>
      </c>
      <c r="H13" s="366"/>
      <c r="I13" s="366" t="s">
        <v>74</v>
      </c>
      <c r="J13" s="367"/>
      <c r="K13" s="367"/>
      <c r="L13" s="367"/>
    </row>
    <row r="14" spans="1:50">
      <c r="A14" s="368">
        <v>1</v>
      </c>
      <c r="B14" s="369">
        <v>2</v>
      </c>
      <c r="C14" s="368" t="s">
        <v>1171</v>
      </c>
      <c r="D14" s="368" t="s">
        <v>1172</v>
      </c>
      <c r="E14" s="368" t="s">
        <v>1173</v>
      </c>
      <c r="F14" s="368"/>
      <c r="G14" s="368" t="s">
        <v>1174</v>
      </c>
      <c r="H14" s="368"/>
      <c r="I14" s="368" t="s">
        <v>1175</v>
      </c>
    </row>
    <row r="15" spans="1:50" ht="30.75" customHeight="1">
      <c r="A15" s="472" t="s">
        <v>1176</v>
      </c>
      <c r="B15" s="472"/>
      <c r="C15" s="370"/>
      <c r="D15" s="370">
        <f>D16+D34</f>
        <v>2442.7964999999999</v>
      </c>
      <c r="E15" s="370">
        <f>E16+E34</f>
        <v>5782.2764301782163</v>
      </c>
      <c r="F15" s="370"/>
      <c r="G15" s="370">
        <f>G16+G34</f>
        <v>629.34819156179208</v>
      </c>
      <c r="H15" s="370"/>
      <c r="I15" s="370">
        <f t="shared" ref="I15:I45" si="0">D15+E15+G15</f>
        <v>8854.4211217400079</v>
      </c>
    </row>
    <row r="16" spans="1:50">
      <c r="A16" s="371" t="s">
        <v>1177</v>
      </c>
      <c r="B16" s="372" t="s">
        <v>1178</v>
      </c>
      <c r="C16" s="373"/>
      <c r="D16" s="373">
        <f>D17+D25+D31+D32</f>
        <v>6.1988000000000012</v>
      </c>
      <c r="E16" s="373">
        <f>E17+E25+E31+E32</f>
        <v>207.16093017821601</v>
      </c>
      <c r="F16" s="373"/>
      <c r="G16" s="373">
        <f>G17+G25+G31+G32</f>
        <v>629.34819156179208</v>
      </c>
      <c r="H16" s="373"/>
      <c r="I16" s="373">
        <f t="shared" si="0"/>
        <v>842.70792174000803</v>
      </c>
    </row>
    <row r="17" spans="1:9">
      <c r="A17" s="371" t="s">
        <v>193</v>
      </c>
      <c r="B17" s="374" t="s">
        <v>1179</v>
      </c>
      <c r="C17" s="373"/>
      <c r="D17" s="373">
        <f>D18+D20+D21+D24</f>
        <v>5.1656666666666675</v>
      </c>
      <c r="E17" s="373">
        <f>E18+E20+E21+E24</f>
        <v>172.63410848184668</v>
      </c>
      <c r="F17" s="373"/>
      <c r="G17" s="373">
        <f>G18+G20+G21+G24</f>
        <v>524.45682630149338</v>
      </c>
      <c r="H17" s="373"/>
      <c r="I17" s="373">
        <f t="shared" si="0"/>
        <v>702.25660145000677</v>
      </c>
    </row>
    <row r="18" spans="1:9">
      <c r="A18" s="371" t="s">
        <v>195</v>
      </c>
      <c r="B18" s="375" t="s">
        <v>1180</v>
      </c>
      <c r="C18" s="373"/>
      <c r="D18" s="373"/>
      <c r="E18" s="373">
        <f>E19</f>
        <v>165.54854514851334</v>
      </c>
      <c r="F18" s="373"/>
      <c r="G18" s="373">
        <f>G19</f>
        <v>524.45682630149338</v>
      </c>
      <c r="H18" s="373"/>
      <c r="I18" s="373">
        <f t="shared" si="0"/>
        <v>690.00537145000669</v>
      </c>
    </row>
    <row r="19" spans="1:9">
      <c r="A19" s="371" t="s">
        <v>198</v>
      </c>
      <c r="B19" s="376" t="s">
        <v>1181</v>
      </c>
      <c r="C19" s="373"/>
      <c r="D19" s="373"/>
      <c r="E19" s="373">
        <f>'2'!AW18/1.2</f>
        <v>165.54854514851334</v>
      </c>
      <c r="F19" s="373"/>
      <c r="G19" s="373">
        <f>'2'!BG18/1.2</f>
        <v>524.45682630149338</v>
      </c>
      <c r="H19" s="373"/>
      <c r="I19" s="373">
        <f t="shared" si="0"/>
        <v>690.00537145000669</v>
      </c>
    </row>
    <row r="20" spans="1:9" s="380" customFormat="1" ht="30.75" customHeight="1">
      <c r="A20" s="377" t="s">
        <v>206</v>
      </c>
      <c r="B20" s="378" t="s">
        <v>1182</v>
      </c>
      <c r="C20" s="379"/>
      <c r="D20" s="379"/>
      <c r="E20" s="379">
        <v>0</v>
      </c>
      <c r="F20" s="379"/>
      <c r="G20" s="379">
        <v>0</v>
      </c>
      <c r="H20" s="379"/>
      <c r="I20" s="379">
        <f t="shared" si="0"/>
        <v>0</v>
      </c>
    </row>
    <row r="21" spans="1:9" ht="20.25" customHeight="1">
      <c r="A21" s="371" t="s">
        <v>212</v>
      </c>
      <c r="B21" s="375" t="s">
        <v>1183</v>
      </c>
      <c r="C21" s="373"/>
      <c r="D21" s="373">
        <f>D226+D23</f>
        <v>5.1656666666666675</v>
      </c>
      <c r="E21" s="373">
        <f>E226+E23</f>
        <v>7.085563333333333</v>
      </c>
      <c r="F21" s="373">
        <f>F226+F23</f>
        <v>0</v>
      </c>
      <c r="G21" s="373">
        <f>G226+G23</f>
        <v>0</v>
      </c>
      <c r="H21" s="381">
        <f>G21*1.2</f>
        <v>0</v>
      </c>
      <c r="I21" s="373">
        <f t="shared" si="0"/>
        <v>12.25123</v>
      </c>
    </row>
    <row r="22" spans="1:9" ht="31.5">
      <c r="A22" s="371" t="s">
        <v>214</v>
      </c>
      <c r="B22" s="376" t="s">
        <v>1184</v>
      </c>
      <c r="C22" s="373"/>
      <c r="D22" s="373"/>
      <c r="E22" s="373"/>
      <c r="F22" s="373"/>
      <c r="G22" s="373"/>
      <c r="H22" s="373"/>
      <c r="I22" s="373">
        <f t="shared" si="0"/>
        <v>0</v>
      </c>
    </row>
    <row r="23" spans="1:9" ht="36.6" customHeight="1">
      <c r="A23" s="371" t="s">
        <v>219</v>
      </c>
      <c r="B23" s="376" t="s">
        <v>1185</v>
      </c>
      <c r="C23" s="373"/>
      <c r="D23" s="373">
        <f>'2'!AN18/1.2</f>
        <v>5.1656666666666675</v>
      </c>
      <c r="E23" s="373">
        <f>'2'!AX18/1.2</f>
        <v>7.085563333333333</v>
      </c>
      <c r="F23" s="373"/>
      <c r="G23" s="373">
        <v>0</v>
      </c>
      <c r="H23" s="373"/>
      <c r="I23" s="373">
        <f t="shared" si="0"/>
        <v>12.25123</v>
      </c>
    </row>
    <row r="24" spans="1:9">
      <c r="A24" s="371" t="s">
        <v>221</v>
      </c>
      <c r="B24" s="375" t="s">
        <v>1186</v>
      </c>
      <c r="C24" s="373"/>
      <c r="D24" s="373"/>
      <c r="E24" s="373"/>
      <c r="F24" s="373"/>
      <c r="G24" s="373"/>
      <c r="H24" s="373"/>
      <c r="I24" s="373">
        <f t="shared" si="0"/>
        <v>0</v>
      </c>
    </row>
    <row r="25" spans="1:9">
      <c r="A25" s="371" t="s">
        <v>235</v>
      </c>
      <c r="B25" s="375" t="s">
        <v>1187</v>
      </c>
      <c r="C25" s="373"/>
      <c r="D25" s="373">
        <f>D26+D28+D29</f>
        <v>0</v>
      </c>
      <c r="E25" s="373">
        <f>E26+E28+E29</f>
        <v>0</v>
      </c>
      <c r="F25" s="373"/>
      <c r="G25" s="373">
        <f>G26+G28+G29</f>
        <v>0</v>
      </c>
      <c r="H25" s="373"/>
      <c r="I25" s="373">
        <f t="shared" si="0"/>
        <v>0</v>
      </c>
    </row>
    <row r="26" spans="1:9">
      <c r="A26" s="371" t="s">
        <v>237</v>
      </c>
      <c r="B26" s="375" t="s">
        <v>1188</v>
      </c>
      <c r="C26" s="382"/>
      <c r="D26" s="382">
        <f>D27</f>
        <v>0</v>
      </c>
      <c r="E26" s="373">
        <f>E27</f>
        <v>0</v>
      </c>
      <c r="F26" s="382"/>
      <c r="G26" s="373">
        <f>G27</f>
        <v>0</v>
      </c>
      <c r="H26" s="382">
        <v>0</v>
      </c>
      <c r="I26" s="373">
        <f t="shared" si="0"/>
        <v>0</v>
      </c>
    </row>
    <row r="27" spans="1:9">
      <c r="A27" s="371" t="s">
        <v>239</v>
      </c>
      <c r="B27" s="376" t="s">
        <v>1189</v>
      </c>
      <c r="C27" s="383"/>
      <c r="D27" s="383">
        <v>0</v>
      </c>
      <c r="E27" s="370">
        <v>0</v>
      </c>
      <c r="F27" s="381">
        <f>E27*1.2</f>
        <v>0</v>
      </c>
      <c r="G27" s="370">
        <v>0</v>
      </c>
      <c r="H27" s="381">
        <f>G27*1.2</f>
        <v>0</v>
      </c>
      <c r="I27" s="373">
        <f t="shared" si="0"/>
        <v>0</v>
      </c>
    </row>
    <row r="28" spans="1:9">
      <c r="A28" s="371" t="s">
        <v>243</v>
      </c>
      <c r="B28" s="375" t="s">
        <v>1190</v>
      </c>
      <c r="C28" s="373"/>
      <c r="D28" s="373"/>
      <c r="E28" s="373"/>
      <c r="F28" s="373"/>
      <c r="G28" s="373"/>
      <c r="H28" s="373"/>
      <c r="I28" s="373">
        <f t="shared" si="0"/>
        <v>0</v>
      </c>
    </row>
    <row r="29" spans="1:9">
      <c r="A29" s="371" t="s">
        <v>249</v>
      </c>
      <c r="B29" s="375" t="s">
        <v>1191</v>
      </c>
      <c r="C29" s="373"/>
      <c r="D29" s="373"/>
      <c r="E29" s="373"/>
      <c r="F29" s="381">
        <f>E29*1.2</f>
        <v>0</v>
      </c>
      <c r="G29" s="373"/>
      <c r="H29" s="381">
        <v>0</v>
      </c>
      <c r="I29" s="373">
        <f t="shared" si="0"/>
        <v>0</v>
      </c>
    </row>
    <row r="30" spans="1:9">
      <c r="A30" s="371" t="s">
        <v>251</v>
      </c>
      <c r="B30" s="376" t="s">
        <v>1189</v>
      </c>
      <c r="C30" s="373"/>
      <c r="D30" s="373"/>
      <c r="E30" s="373"/>
      <c r="F30" s="373"/>
      <c r="G30" s="373"/>
      <c r="H30" s="373"/>
      <c r="I30" s="373">
        <f t="shared" si="0"/>
        <v>0</v>
      </c>
    </row>
    <row r="31" spans="1:9">
      <c r="A31" s="371" t="s">
        <v>285</v>
      </c>
      <c r="B31" s="374" t="s">
        <v>1192</v>
      </c>
      <c r="C31" s="373"/>
      <c r="D31" s="373">
        <f>(D17+D25+D35)*0.2</f>
        <v>1.0331333333333335</v>
      </c>
      <c r="E31" s="373">
        <f>(E17+E25+E45)*0.2</f>
        <v>34.526821696369339</v>
      </c>
      <c r="F31" s="373"/>
      <c r="G31" s="373">
        <f>(G17+G25+G45)*0.2</f>
        <v>104.89136526029868</v>
      </c>
      <c r="H31" s="373"/>
      <c r="I31" s="373">
        <f t="shared" si="0"/>
        <v>140.45132029000135</v>
      </c>
    </row>
    <row r="32" spans="1:9">
      <c r="A32" s="371" t="s">
        <v>313</v>
      </c>
      <c r="B32" s="374" t="s">
        <v>1193</v>
      </c>
      <c r="C32" s="373"/>
      <c r="D32" s="373"/>
      <c r="E32" s="373"/>
      <c r="F32" s="373"/>
      <c r="G32" s="373"/>
      <c r="H32" s="373"/>
      <c r="I32" s="373">
        <f t="shared" si="0"/>
        <v>0</v>
      </c>
    </row>
    <row r="33" spans="1:13" ht="18.75">
      <c r="A33" s="371" t="s">
        <v>1194</v>
      </c>
      <c r="B33" s="375" t="s">
        <v>1195</v>
      </c>
      <c r="C33" s="373"/>
      <c r="D33" s="373"/>
      <c r="E33" s="373"/>
      <c r="F33" s="373"/>
      <c r="G33" s="373"/>
      <c r="H33" s="373"/>
      <c r="I33" s="373">
        <f t="shared" si="0"/>
        <v>0</v>
      </c>
      <c r="J33" s="384"/>
      <c r="K33" s="384"/>
      <c r="L33" s="384"/>
      <c r="M33" s="385"/>
    </row>
    <row r="34" spans="1:13">
      <c r="A34" s="371" t="s">
        <v>1196</v>
      </c>
      <c r="B34" s="372" t="s">
        <v>1197</v>
      </c>
      <c r="C34" s="370"/>
      <c r="D34" s="370">
        <f>D36+D35+D37+D38+D39+D44+D45</f>
        <v>2436.5976999999998</v>
      </c>
      <c r="E34" s="370">
        <f>E36+E35+E37+E38+E39+E44+E45</f>
        <v>5575.1154999999999</v>
      </c>
      <c r="F34" s="370"/>
      <c r="G34" s="370">
        <f>G36+G35+G37+G38+G39+G44+G45</f>
        <v>0</v>
      </c>
      <c r="H34" s="370"/>
      <c r="I34" s="370">
        <f t="shared" si="0"/>
        <v>8011.7132000000001</v>
      </c>
      <c r="J34" s="386"/>
    </row>
    <row r="35" spans="1:13">
      <c r="A35" s="371" t="s">
        <v>1198</v>
      </c>
      <c r="B35" s="374" t="s">
        <v>1199</v>
      </c>
      <c r="C35" s="373"/>
      <c r="D35" s="373">
        <v>0</v>
      </c>
      <c r="E35" s="373"/>
      <c r="F35" s="373"/>
      <c r="G35" s="373"/>
      <c r="H35" s="373"/>
      <c r="I35" s="373">
        <f t="shared" si="0"/>
        <v>0</v>
      </c>
      <c r="J35" s="367"/>
    </row>
    <row r="36" spans="1:13">
      <c r="A36" s="371" t="s">
        <v>1200</v>
      </c>
      <c r="B36" s="374" t="s">
        <v>1201</v>
      </c>
      <c r="C36" s="373"/>
      <c r="D36" s="373"/>
      <c r="E36" s="373"/>
      <c r="F36" s="373"/>
      <c r="G36" s="373"/>
      <c r="H36" s="373"/>
      <c r="I36" s="373">
        <f t="shared" si="0"/>
        <v>0</v>
      </c>
    </row>
    <row r="37" spans="1:13">
      <c r="A37" s="371" t="s">
        <v>1202</v>
      </c>
      <c r="B37" s="374" t="s">
        <v>1203</v>
      </c>
      <c r="C37" s="373"/>
      <c r="D37" s="373"/>
      <c r="E37" s="373"/>
      <c r="F37" s="373"/>
      <c r="G37" s="373"/>
      <c r="H37" s="373"/>
      <c r="I37" s="373">
        <f t="shared" si="0"/>
        <v>0</v>
      </c>
    </row>
    <row r="38" spans="1:13">
      <c r="A38" s="371" t="s">
        <v>1204</v>
      </c>
      <c r="B38" s="374" t="s">
        <v>1205</v>
      </c>
      <c r="C38" s="373"/>
      <c r="D38" s="373"/>
      <c r="E38" s="373"/>
      <c r="F38" s="373"/>
      <c r="G38" s="373"/>
      <c r="H38" s="373"/>
      <c r="I38" s="373">
        <f t="shared" si="0"/>
        <v>0</v>
      </c>
    </row>
    <row r="39" spans="1:13">
      <c r="A39" s="371" t="s">
        <v>1206</v>
      </c>
      <c r="B39" s="374" t="s">
        <v>1207</v>
      </c>
      <c r="C39" s="370"/>
      <c r="D39" s="370">
        <f>D40+D42</f>
        <v>2436.5976999999998</v>
      </c>
      <c r="E39" s="370">
        <f>E40+E42</f>
        <v>5575.1154999999999</v>
      </c>
      <c r="F39" s="370">
        <f>E39</f>
        <v>5575.1154999999999</v>
      </c>
      <c r="G39" s="370">
        <f>G40+G42</f>
        <v>0</v>
      </c>
      <c r="H39" s="373">
        <f>G39</f>
        <v>0</v>
      </c>
      <c r="I39" s="370">
        <f t="shared" si="0"/>
        <v>8011.7132000000001</v>
      </c>
    </row>
    <row r="40" spans="1:13">
      <c r="A40" s="371" t="s">
        <v>1208</v>
      </c>
      <c r="B40" s="375" t="s">
        <v>1209</v>
      </c>
      <c r="C40" s="373"/>
      <c r="D40" s="373">
        <v>0</v>
      </c>
      <c r="E40" s="373"/>
      <c r="F40" s="373"/>
      <c r="G40" s="373"/>
      <c r="H40" s="373"/>
      <c r="I40" s="373">
        <f t="shared" si="0"/>
        <v>0</v>
      </c>
    </row>
    <row r="41" spans="1:13" ht="33" customHeight="1">
      <c r="A41" s="371" t="s">
        <v>1210</v>
      </c>
      <c r="B41" s="376" t="s">
        <v>1211</v>
      </c>
      <c r="C41" s="373"/>
      <c r="D41" s="373">
        <v>0</v>
      </c>
      <c r="E41" s="373"/>
      <c r="F41" s="373"/>
      <c r="G41" s="373"/>
      <c r="H41" s="373"/>
      <c r="I41" s="373">
        <f t="shared" si="0"/>
        <v>0</v>
      </c>
    </row>
    <row r="42" spans="1:13" ht="31.5">
      <c r="A42" s="371" t="s">
        <v>1212</v>
      </c>
      <c r="B42" s="375" t="s">
        <v>1213</v>
      </c>
      <c r="C42" s="373"/>
      <c r="D42" s="373">
        <f>'2'!AK18</f>
        <v>2436.5976999999998</v>
      </c>
      <c r="E42" s="373">
        <f>'2'!AU18</f>
        <v>5575.1154999999999</v>
      </c>
      <c r="F42" s="373"/>
      <c r="G42" s="373">
        <f>'2'!BE18</f>
        <v>0</v>
      </c>
      <c r="H42" s="373"/>
      <c r="I42" s="373">
        <f t="shared" si="0"/>
        <v>8011.7132000000001</v>
      </c>
    </row>
    <row r="43" spans="1:13" ht="31.5">
      <c r="A43" s="371" t="s">
        <v>1214</v>
      </c>
      <c r="B43" s="376" t="s">
        <v>1215</v>
      </c>
      <c r="C43" s="373"/>
      <c r="D43" s="373">
        <f>D42-1828.1562</f>
        <v>608.44149999999991</v>
      </c>
      <c r="E43" s="373"/>
      <c r="F43" s="373"/>
      <c r="G43" s="373"/>
      <c r="H43" s="373"/>
      <c r="I43" s="373">
        <f t="shared" si="0"/>
        <v>608.44149999999991</v>
      </c>
    </row>
    <row r="44" spans="1:13">
      <c r="A44" s="371" t="s">
        <v>1216</v>
      </c>
      <c r="B44" s="374" t="s">
        <v>1217</v>
      </c>
      <c r="C44" s="373"/>
      <c r="D44" s="373"/>
      <c r="E44" s="373"/>
      <c r="F44" s="373"/>
      <c r="G44" s="373"/>
      <c r="H44" s="373"/>
      <c r="I44" s="373">
        <f t="shared" si="0"/>
        <v>0</v>
      </c>
    </row>
    <row r="45" spans="1:13">
      <c r="A45" s="371" t="s">
        <v>1218</v>
      </c>
      <c r="B45" s="374" t="s">
        <v>1219</v>
      </c>
      <c r="C45" s="373"/>
      <c r="D45" s="373">
        <v>0</v>
      </c>
      <c r="E45" s="373">
        <v>0</v>
      </c>
      <c r="F45" s="373">
        <f>E45*1.2</f>
        <v>0</v>
      </c>
      <c r="G45" s="373">
        <v>0</v>
      </c>
      <c r="H45" s="373">
        <f>G45*1.2</f>
        <v>0</v>
      </c>
      <c r="I45" s="373">
        <f t="shared" si="0"/>
        <v>0</v>
      </c>
    </row>
    <row r="48" spans="1:13" ht="18.75">
      <c r="B48" s="356"/>
      <c r="C48" s="356"/>
      <c r="D48" s="387"/>
      <c r="F48" s="367"/>
      <c r="H48" s="367"/>
    </row>
    <row r="49" spans="1:4" ht="18.75">
      <c r="A49" s="350"/>
      <c r="B49" s="356"/>
      <c r="C49" s="356"/>
      <c r="D49" s="388"/>
    </row>
    <row r="50" spans="1:4">
      <c r="A50" s="350"/>
      <c r="D50" s="386"/>
    </row>
    <row r="51" spans="1:4">
      <c r="A51" s="350"/>
    </row>
    <row r="53" spans="1:4">
      <c r="A53" s="350"/>
    </row>
    <row r="55" spans="1:4">
      <c r="A55" s="350"/>
      <c r="D55" s="367"/>
    </row>
  </sheetData>
  <mergeCells count="10">
    <mergeCell ref="A8:I8"/>
    <mergeCell ref="A10:I10"/>
    <mergeCell ref="A12:A13"/>
    <mergeCell ref="B12:B13"/>
    <mergeCell ref="A15:B15"/>
    <mergeCell ref="G1:I1"/>
    <mergeCell ref="E2:I2"/>
    <mergeCell ref="E3:I3"/>
    <mergeCell ref="A5:I5"/>
    <mergeCell ref="A6:I6"/>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175"/>
  <sheetViews>
    <sheetView topLeftCell="B37" zoomScale="65" zoomScaleNormal="65" zoomScalePageLayoutView="55" workbookViewId="0">
      <selection activeCell="CU82" sqref="CU82"/>
    </sheetView>
  </sheetViews>
  <sheetFormatPr defaultColWidth="9" defaultRowHeight="15.75"/>
  <cols>
    <col min="1" max="1" width="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s>
  <sheetData>
    <row r="1" spans="1:117" ht="18.75">
      <c r="CZ1" s="2" t="s">
        <v>0</v>
      </c>
    </row>
    <row r="2" spans="1:117">
      <c r="AC2" s="3"/>
      <c r="AD2" s="399"/>
      <c r="AE2" s="399"/>
      <c r="AF2" s="399"/>
      <c r="AG2" s="399"/>
      <c r="AH2" s="399"/>
      <c r="AI2" s="399"/>
      <c r="AJ2" s="399"/>
      <c r="AK2" s="399"/>
      <c r="AL2" s="399"/>
      <c r="AM2" s="399"/>
      <c r="AN2" s="3"/>
      <c r="CZ2" s="4" t="s">
        <v>1</v>
      </c>
    </row>
    <row r="3" spans="1:117">
      <c r="AC3" s="5"/>
      <c r="AD3" s="5"/>
      <c r="AE3" s="5"/>
      <c r="AF3" s="5"/>
      <c r="AG3" s="5"/>
      <c r="AH3" s="5"/>
      <c r="AI3" s="5"/>
      <c r="AJ3" s="5"/>
      <c r="AK3" s="5"/>
      <c r="AL3" s="5"/>
      <c r="AM3" s="5"/>
      <c r="AN3" s="5"/>
      <c r="CZ3" s="4" t="s">
        <v>2</v>
      </c>
    </row>
    <row r="4" spans="1:117" ht="18.75">
      <c r="B4" s="400" t="s">
        <v>3</v>
      </c>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c r="CK4" s="400"/>
      <c r="CL4" s="400"/>
      <c r="CM4" s="400"/>
      <c r="CN4" s="400"/>
      <c r="CO4" s="400"/>
      <c r="CP4" s="400"/>
      <c r="CQ4" s="400"/>
      <c r="CR4" s="400"/>
      <c r="CS4" s="400"/>
      <c r="CT4" s="400"/>
      <c r="CU4" s="400"/>
      <c r="CV4" s="400"/>
      <c r="CW4" s="400"/>
      <c r="CX4" s="400"/>
      <c r="CY4" s="400"/>
      <c r="CZ4" s="400"/>
    </row>
    <row r="5" spans="1:117" ht="18.75">
      <c r="B5" s="401" t="s">
        <v>4</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c r="CL5" s="401"/>
      <c r="CM5" s="401"/>
      <c r="CN5" s="401"/>
      <c r="CO5" s="401"/>
      <c r="CP5" s="401"/>
      <c r="CQ5" s="401"/>
      <c r="CR5" s="401"/>
      <c r="CS5" s="401"/>
      <c r="CT5" s="401"/>
      <c r="CU5" s="401"/>
      <c r="CV5" s="401"/>
      <c r="CW5" s="401"/>
      <c r="CX5" s="401"/>
      <c r="CY5" s="401"/>
      <c r="CZ5" s="401"/>
    </row>
    <row r="7" spans="1:117" ht="18.75">
      <c r="B7" s="402" t="s">
        <v>5</v>
      </c>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2"/>
      <c r="BI7" s="402"/>
      <c r="BJ7" s="402"/>
      <c r="BK7" s="402"/>
      <c r="BL7" s="402"/>
      <c r="BM7" s="402"/>
      <c r="BN7" s="402"/>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2"/>
      <c r="CN7" s="402"/>
      <c r="CO7" s="402"/>
      <c r="CP7" s="402"/>
      <c r="CQ7" s="402"/>
      <c r="CR7" s="402"/>
      <c r="CS7" s="402"/>
      <c r="CT7" s="402"/>
      <c r="CU7" s="402"/>
      <c r="CV7" s="402"/>
      <c r="CW7" s="402"/>
      <c r="CX7" s="402"/>
      <c r="CY7" s="402"/>
      <c r="CZ7" s="402"/>
    </row>
    <row r="8" spans="1:117">
      <c r="B8" s="403" t="s">
        <v>6</v>
      </c>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403"/>
      <c r="BO8" s="403"/>
      <c r="BP8" s="403"/>
      <c r="BQ8" s="403"/>
      <c r="BR8" s="403"/>
      <c r="BS8" s="403"/>
      <c r="BT8" s="403"/>
      <c r="BU8" s="403"/>
      <c r="BV8" s="403"/>
      <c r="BW8" s="403"/>
      <c r="BX8" s="403"/>
      <c r="BY8" s="403"/>
      <c r="BZ8" s="403"/>
      <c r="CA8" s="403"/>
      <c r="CB8" s="403"/>
      <c r="CC8" s="403"/>
      <c r="CD8" s="403"/>
      <c r="CE8" s="403"/>
      <c r="CF8" s="403"/>
      <c r="CG8" s="403"/>
      <c r="CH8" s="403"/>
      <c r="CI8" s="403"/>
      <c r="CJ8" s="403"/>
      <c r="CK8" s="403"/>
      <c r="CL8" s="403"/>
      <c r="CM8" s="403"/>
      <c r="CN8" s="403"/>
      <c r="CO8" s="403"/>
      <c r="CP8" s="403"/>
      <c r="CQ8" s="403"/>
      <c r="CR8" s="403"/>
      <c r="CS8" s="403"/>
      <c r="CT8" s="403"/>
      <c r="CU8" s="403"/>
      <c r="CV8" s="403"/>
      <c r="CW8" s="403"/>
      <c r="CX8" s="403"/>
      <c r="CY8" s="403"/>
      <c r="CZ8" s="403"/>
    </row>
    <row r="10" spans="1:117" ht="18.75">
      <c r="B10" s="402" t="s">
        <v>7</v>
      </c>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02"/>
      <c r="CE10" s="402"/>
      <c r="CF10" s="402"/>
      <c r="CG10" s="402"/>
      <c r="CH10" s="402"/>
      <c r="CI10" s="402"/>
      <c r="CJ10" s="402"/>
      <c r="CK10" s="402"/>
      <c r="CL10" s="402"/>
      <c r="CM10" s="402"/>
      <c r="CN10" s="402"/>
      <c r="CO10" s="402"/>
      <c r="CP10" s="402"/>
      <c r="CQ10" s="402"/>
      <c r="CR10" s="402"/>
      <c r="CS10" s="402"/>
      <c r="CT10" s="402"/>
      <c r="CU10" s="402"/>
      <c r="CV10" s="402"/>
      <c r="CW10" s="402"/>
      <c r="CX10" s="402"/>
      <c r="CY10" s="402"/>
      <c r="CZ10" s="402"/>
    </row>
    <row r="11" spans="1:117" ht="18.75">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6"/>
      <c r="CP11" s="6"/>
      <c r="CQ11" s="6"/>
      <c r="CR11" s="6"/>
      <c r="CS11" s="6"/>
      <c r="CT11" s="6"/>
      <c r="CU11" s="6"/>
      <c r="CV11" s="6"/>
      <c r="CW11" s="6"/>
      <c r="CX11" s="6"/>
      <c r="CY11" s="6"/>
      <c r="CZ11" s="6"/>
    </row>
    <row r="12" spans="1:117" ht="18.75">
      <c r="A12" s="5"/>
      <c r="B12" s="404" t="s">
        <v>8</v>
      </c>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9"/>
      <c r="DB12" s="9"/>
      <c r="DC12" s="9"/>
      <c r="DD12" s="9"/>
      <c r="DE12" s="9"/>
      <c r="DF12" s="9"/>
    </row>
    <row r="13" spans="1:117">
      <c r="A13" s="5"/>
      <c r="B13" s="405" t="s">
        <v>9</v>
      </c>
      <c r="C13" s="405"/>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405"/>
      <c r="BQ13" s="405"/>
      <c r="BR13" s="405"/>
      <c r="BS13" s="405"/>
      <c r="BT13" s="405"/>
      <c r="BU13" s="405"/>
      <c r="BV13" s="405"/>
      <c r="BW13" s="405"/>
      <c r="BX13" s="405"/>
      <c r="BY13" s="405"/>
      <c r="BZ13" s="405"/>
      <c r="CA13" s="405"/>
      <c r="CB13" s="405"/>
      <c r="CC13" s="405"/>
      <c r="CD13" s="405"/>
      <c r="CE13" s="405"/>
      <c r="CF13" s="405"/>
      <c r="CG13" s="405"/>
      <c r="CH13" s="405"/>
      <c r="CI13" s="405"/>
      <c r="CJ13" s="405"/>
      <c r="CK13" s="405"/>
      <c r="CL13" s="405"/>
      <c r="CM13" s="405"/>
      <c r="CN13" s="405"/>
      <c r="CO13" s="405"/>
      <c r="CP13" s="405"/>
      <c r="CQ13" s="405"/>
      <c r="CR13" s="405"/>
      <c r="CS13" s="405"/>
      <c r="CT13" s="405"/>
      <c r="CU13" s="405"/>
      <c r="CV13" s="405"/>
      <c r="CW13" s="405"/>
      <c r="CX13" s="405"/>
      <c r="CY13" s="405"/>
      <c r="CZ13" s="405"/>
      <c r="DA13" s="10"/>
      <c r="DB13" s="10"/>
      <c r="DC13" s="10"/>
      <c r="DD13" s="10"/>
      <c r="DE13" s="10"/>
      <c r="DF13" s="10"/>
      <c r="DG13" s="10"/>
      <c r="DH13" s="10"/>
      <c r="DI13" s="10"/>
      <c r="DJ13" s="10"/>
      <c r="DK13" s="10"/>
      <c r="DL13" s="10"/>
      <c r="DM13" s="10"/>
    </row>
    <row r="14" spans="1:117" ht="18.75">
      <c r="A14" s="5"/>
      <c r="B14" s="404"/>
      <c r="C14" s="404"/>
      <c r="D14" s="404"/>
      <c r="E14" s="404"/>
      <c r="F14" s="404"/>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9"/>
      <c r="DB14" s="9"/>
      <c r="DC14" s="9"/>
      <c r="DD14" s="9"/>
      <c r="DE14" s="9"/>
      <c r="DF14" s="9"/>
    </row>
    <row r="15" spans="1:117" ht="15" customHeight="1">
      <c r="A15" s="11"/>
      <c r="B15" s="406" t="s">
        <v>10</v>
      </c>
      <c r="C15" s="406" t="s">
        <v>11</v>
      </c>
      <c r="D15" s="406" t="s">
        <v>12</v>
      </c>
      <c r="E15" s="406" t="s">
        <v>13</v>
      </c>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c r="CA15" s="406"/>
      <c r="CB15" s="406"/>
      <c r="CC15" s="406"/>
      <c r="CD15" s="406"/>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row>
    <row r="16" spans="1:117" ht="39" customHeight="1">
      <c r="B16" s="406"/>
      <c r="C16" s="406"/>
      <c r="D16" s="406"/>
      <c r="E16" s="407" t="s">
        <v>14</v>
      </c>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t="s">
        <v>15</v>
      </c>
      <c r="AT16" s="407"/>
      <c r="AU16" s="407"/>
      <c r="AV16" s="407"/>
      <c r="AW16" s="407"/>
      <c r="AX16" s="407"/>
      <c r="AY16" s="407"/>
      <c r="AZ16" s="407"/>
      <c r="BA16" s="407"/>
      <c r="BB16" s="407"/>
      <c r="BC16" s="407"/>
      <c r="BD16" s="407"/>
      <c r="BE16" s="407"/>
      <c r="BF16" s="407"/>
      <c r="BG16" s="407"/>
      <c r="BH16" s="407"/>
      <c r="BI16" s="407"/>
      <c r="BJ16" s="407"/>
      <c r="BK16" s="407"/>
      <c r="BL16" s="407"/>
      <c r="BM16" s="407"/>
      <c r="BN16" s="407"/>
      <c r="BO16" s="407"/>
      <c r="BP16" s="407"/>
      <c r="BQ16" s="407"/>
      <c r="BR16" s="407"/>
      <c r="BS16" s="407"/>
      <c r="BT16" s="407"/>
      <c r="BU16" s="407"/>
      <c r="BV16" s="407"/>
      <c r="BW16" s="407"/>
      <c r="BX16" s="407"/>
      <c r="BY16" s="407"/>
      <c r="BZ16" s="407"/>
      <c r="CA16" s="407"/>
      <c r="CB16" s="407"/>
      <c r="CC16" s="407"/>
      <c r="CD16" s="407"/>
      <c r="CE16" s="407"/>
      <c r="CF16" s="407"/>
      <c r="CG16" s="407"/>
      <c r="CH16" s="407"/>
      <c r="CI16" s="407"/>
      <c r="CJ16" s="407"/>
      <c r="CK16" s="407" t="s">
        <v>16</v>
      </c>
      <c r="CL16" s="407"/>
      <c r="CM16" s="407"/>
      <c r="CN16" s="407"/>
      <c r="CO16" s="407"/>
      <c r="CP16" s="407"/>
      <c r="CQ16" s="407" t="s">
        <v>17</v>
      </c>
      <c r="CR16" s="407"/>
      <c r="CS16" s="407"/>
      <c r="CT16" s="407"/>
      <c r="CU16" s="407" t="s">
        <v>18</v>
      </c>
      <c r="CV16" s="407"/>
      <c r="CW16" s="407"/>
      <c r="CX16" s="407"/>
      <c r="CY16" s="407"/>
      <c r="CZ16" s="407"/>
      <c r="DA16" s="407" t="s">
        <v>19</v>
      </c>
      <c r="DB16" s="407"/>
      <c r="DC16" s="407"/>
      <c r="DD16" s="407"/>
      <c r="DE16" s="407" t="s">
        <v>20</v>
      </c>
      <c r="DF16" s="407"/>
    </row>
    <row r="17" spans="1:110" ht="180.2" customHeight="1">
      <c r="A17" s="13"/>
      <c r="B17" s="406"/>
      <c r="C17" s="406"/>
      <c r="D17" s="406"/>
      <c r="E17" s="408" t="s">
        <v>21</v>
      </c>
      <c r="F17" s="408"/>
      <c r="G17" s="408" t="s">
        <v>22</v>
      </c>
      <c r="H17" s="408"/>
      <c r="I17" s="408" t="s">
        <v>23</v>
      </c>
      <c r="J17" s="408"/>
      <c r="K17" s="408" t="s">
        <v>24</v>
      </c>
      <c r="L17" s="408"/>
      <c r="M17" s="409" t="s">
        <v>25</v>
      </c>
      <c r="N17" s="409"/>
      <c r="O17" s="409" t="s">
        <v>26</v>
      </c>
      <c r="P17" s="409"/>
      <c r="Q17" s="409" t="s">
        <v>27</v>
      </c>
      <c r="R17" s="409"/>
      <c r="S17" s="409" t="s">
        <v>28</v>
      </c>
      <c r="T17" s="409"/>
      <c r="U17" s="408" t="s">
        <v>29</v>
      </c>
      <c r="V17" s="408"/>
      <c r="W17" s="408" t="s">
        <v>30</v>
      </c>
      <c r="X17" s="408"/>
      <c r="Y17" s="408" t="s">
        <v>31</v>
      </c>
      <c r="Z17" s="408"/>
      <c r="AA17" s="408" t="s">
        <v>32</v>
      </c>
      <c r="AB17" s="408"/>
      <c r="AC17" s="409" t="s">
        <v>33</v>
      </c>
      <c r="AD17" s="409"/>
      <c r="AE17" s="409" t="s">
        <v>34</v>
      </c>
      <c r="AF17" s="409"/>
      <c r="AG17" s="409" t="s">
        <v>35</v>
      </c>
      <c r="AH17" s="409"/>
      <c r="AI17" s="409" t="s">
        <v>36</v>
      </c>
      <c r="AJ17" s="409"/>
      <c r="AK17" s="407" t="s">
        <v>37</v>
      </c>
      <c r="AL17" s="407"/>
      <c r="AM17" s="407" t="s">
        <v>38</v>
      </c>
      <c r="AN17" s="407"/>
      <c r="AO17" s="407" t="s">
        <v>39</v>
      </c>
      <c r="AP17" s="407"/>
      <c r="AQ17" s="407" t="s">
        <v>40</v>
      </c>
      <c r="AR17" s="407"/>
      <c r="AS17" s="408" t="s">
        <v>41</v>
      </c>
      <c r="AT17" s="408"/>
      <c r="AU17" s="408" t="s">
        <v>42</v>
      </c>
      <c r="AV17" s="408"/>
      <c r="AW17" s="408" t="s">
        <v>43</v>
      </c>
      <c r="AX17" s="408"/>
      <c r="AY17" s="408" t="s">
        <v>44</v>
      </c>
      <c r="AZ17" s="408"/>
      <c r="BA17" s="408" t="s">
        <v>45</v>
      </c>
      <c r="BB17" s="408"/>
      <c r="BC17" s="409" t="s">
        <v>46</v>
      </c>
      <c r="BD17" s="409"/>
      <c r="BE17" s="409" t="s">
        <v>47</v>
      </c>
      <c r="BF17" s="409"/>
      <c r="BG17" s="409" t="s">
        <v>48</v>
      </c>
      <c r="BH17" s="409"/>
      <c r="BI17" s="409" t="s">
        <v>49</v>
      </c>
      <c r="BJ17" s="409"/>
      <c r="BK17" s="409" t="s">
        <v>50</v>
      </c>
      <c r="BL17" s="409"/>
      <c r="BM17" s="409" t="s">
        <v>51</v>
      </c>
      <c r="BN17" s="409"/>
      <c r="BO17" s="408" t="s">
        <v>52</v>
      </c>
      <c r="BP17" s="408"/>
      <c r="BQ17" s="408" t="s">
        <v>53</v>
      </c>
      <c r="BR17" s="408"/>
      <c r="BS17" s="408" t="s">
        <v>54</v>
      </c>
      <c r="BT17" s="408"/>
      <c r="BU17" s="408" t="s">
        <v>55</v>
      </c>
      <c r="BV17" s="408"/>
      <c r="BW17" s="408" t="s">
        <v>56</v>
      </c>
      <c r="BX17" s="408"/>
      <c r="BY17" s="410" t="s">
        <v>57</v>
      </c>
      <c r="BZ17" s="410"/>
      <c r="CA17" s="410" t="s">
        <v>58</v>
      </c>
      <c r="CB17" s="410"/>
      <c r="CC17" s="410" t="s">
        <v>59</v>
      </c>
      <c r="CD17" s="410"/>
      <c r="CE17" s="410" t="s">
        <v>60</v>
      </c>
      <c r="CF17" s="410"/>
      <c r="CG17" s="410" t="s">
        <v>61</v>
      </c>
      <c r="CH17" s="410"/>
      <c r="CI17" s="411" t="s">
        <v>62</v>
      </c>
      <c r="CJ17" s="411"/>
      <c r="CK17" s="407" t="s">
        <v>63</v>
      </c>
      <c r="CL17" s="407"/>
      <c r="CM17" s="407" t="s">
        <v>64</v>
      </c>
      <c r="CN17" s="407"/>
      <c r="CO17" s="412" t="s">
        <v>65</v>
      </c>
      <c r="CP17" s="412"/>
      <c r="CQ17" s="413" t="s">
        <v>66</v>
      </c>
      <c r="CR17" s="413"/>
      <c r="CS17" s="413" t="s">
        <v>67</v>
      </c>
      <c r="CT17" s="413"/>
      <c r="CU17" s="407" t="s">
        <v>68</v>
      </c>
      <c r="CV17" s="407"/>
      <c r="CW17" s="407" t="s">
        <v>69</v>
      </c>
      <c r="CX17" s="407"/>
      <c r="CY17" s="407" t="s">
        <v>70</v>
      </c>
      <c r="CZ17" s="407"/>
      <c r="DA17" s="407" t="s">
        <v>71</v>
      </c>
      <c r="DB17" s="407"/>
      <c r="DC17" s="407" t="s">
        <v>72</v>
      </c>
      <c r="DD17" s="407"/>
      <c r="DE17" s="407" t="s">
        <v>73</v>
      </c>
      <c r="DF17" s="407"/>
    </row>
    <row r="18" spans="1:110" ht="111" customHeight="1">
      <c r="B18" s="406"/>
      <c r="C18" s="406"/>
      <c r="D18" s="406"/>
      <c r="E18" s="14" t="s">
        <v>74</v>
      </c>
      <c r="F18" s="14" t="s">
        <v>75</v>
      </c>
      <c r="G18" s="14" t="s">
        <v>74</v>
      </c>
      <c r="H18" s="14" t="s">
        <v>75</v>
      </c>
      <c r="I18" s="14" t="s">
        <v>74</v>
      </c>
      <c r="J18" s="14" t="s">
        <v>75</v>
      </c>
      <c r="K18" s="14" t="s">
        <v>74</v>
      </c>
      <c r="L18" s="14" t="s">
        <v>75</v>
      </c>
      <c r="M18" s="14" t="s">
        <v>74</v>
      </c>
      <c r="N18" s="14" t="s">
        <v>75</v>
      </c>
      <c r="O18" s="14" t="s">
        <v>74</v>
      </c>
      <c r="P18" s="14" t="s">
        <v>75</v>
      </c>
      <c r="Q18" s="14" t="s">
        <v>74</v>
      </c>
      <c r="R18" s="14" t="s">
        <v>75</v>
      </c>
      <c r="S18" s="14" t="s">
        <v>74</v>
      </c>
      <c r="T18" s="14" t="s">
        <v>75</v>
      </c>
      <c r="U18" s="14" t="s">
        <v>74</v>
      </c>
      <c r="V18" s="14" t="s">
        <v>75</v>
      </c>
      <c r="W18" s="14" t="s">
        <v>74</v>
      </c>
      <c r="X18" s="14" t="s">
        <v>75</v>
      </c>
      <c r="Y18" s="14" t="s">
        <v>74</v>
      </c>
      <c r="Z18" s="14" t="s">
        <v>75</v>
      </c>
      <c r="AA18" s="14" t="s">
        <v>74</v>
      </c>
      <c r="AB18" s="14" t="s">
        <v>75</v>
      </c>
      <c r="AC18" s="14" t="s">
        <v>74</v>
      </c>
      <c r="AD18" s="14" t="s">
        <v>75</v>
      </c>
      <c r="AE18" s="14" t="s">
        <v>74</v>
      </c>
      <c r="AF18" s="14" t="s">
        <v>75</v>
      </c>
      <c r="AG18" s="14" t="s">
        <v>74</v>
      </c>
      <c r="AH18" s="14" t="s">
        <v>75</v>
      </c>
      <c r="AI18" s="14" t="s">
        <v>74</v>
      </c>
      <c r="AJ18" s="14" t="s">
        <v>75</v>
      </c>
      <c r="AK18" s="14" t="s">
        <v>74</v>
      </c>
      <c r="AL18" s="14" t="s">
        <v>75</v>
      </c>
      <c r="AM18" s="14" t="s">
        <v>74</v>
      </c>
      <c r="AN18" s="14" t="s">
        <v>75</v>
      </c>
      <c r="AO18" s="14" t="s">
        <v>74</v>
      </c>
      <c r="AP18" s="14" t="s">
        <v>75</v>
      </c>
      <c r="AQ18" s="14" t="s">
        <v>74</v>
      </c>
      <c r="AR18" s="14" t="s">
        <v>75</v>
      </c>
      <c r="AS18" s="14" t="s">
        <v>74</v>
      </c>
      <c r="AT18" s="14" t="s">
        <v>75</v>
      </c>
      <c r="AU18" s="14" t="s">
        <v>74</v>
      </c>
      <c r="AV18" s="14" t="s">
        <v>75</v>
      </c>
      <c r="AW18" s="14" t="s">
        <v>74</v>
      </c>
      <c r="AX18" s="14" t="s">
        <v>75</v>
      </c>
      <c r="AY18" s="14" t="s">
        <v>74</v>
      </c>
      <c r="AZ18" s="14" t="s">
        <v>75</v>
      </c>
      <c r="BA18" s="14" t="s">
        <v>74</v>
      </c>
      <c r="BB18" s="14" t="s">
        <v>75</v>
      </c>
      <c r="BC18" s="14" t="s">
        <v>74</v>
      </c>
      <c r="BD18" s="14" t="s">
        <v>75</v>
      </c>
      <c r="BE18" s="14" t="s">
        <v>74</v>
      </c>
      <c r="BF18" s="14" t="s">
        <v>75</v>
      </c>
      <c r="BG18" s="14" t="s">
        <v>74</v>
      </c>
      <c r="BH18" s="14" t="s">
        <v>75</v>
      </c>
      <c r="BI18" s="14" t="s">
        <v>74</v>
      </c>
      <c r="BJ18" s="14" t="s">
        <v>75</v>
      </c>
      <c r="BK18" s="14" t="s">
        <v>74</v>
      </c>
      <c r="BL18" s="14" t="s">
        <v>75</v>
      </c>
      <c r="BM18" s="14" t="s">
        <v>74</v>
      </c>
      <c r="BN18" s="14" t="s">
        <v>75</v>
      </c>
      <c r="BO18" s="14" t="s">
        <v>74</v>
      </c>
      <c r="BP18" s="14" t="s">
        <v>75</v>
      </c>
      <c r="BQ18" s="14" t="s">
        <v>74</v>
      </c>
      <c r="BR18" s="14" t="s">
        <v>75</v>
      </c>
      <c r="BS18" s="14" t="s">
        <v>74</v>
      </c>
      <c r="BT18" s="14" t="s">
        <v>75</v>
      </c>
      <c r="BU18" s="14" t="s">
        <v>74</v>
      </c>
      <c r="BV18" s="14" t="s">
        <v>75</v>
      </c>
      <c r="BW18" s="14" t="s">
        <v>74</v>
      </c>
      <c r="BX18" s="14" t="s">
        <v>75</v>
      </c>
      <c r="BY18" s="14" t="s">
        <v>74</v>
      </c>
      <c r="BZ18" s="14" t="s">
        <v>75</v>
      </c>
      <c r="CA18" s="14" t="s">
        <v>74</v>
      </c>
      <c r="CB18" s="14" t="s">
        <v>75</v>
      </c>
      <c r="CC18" s="14" t="s">
        <v>74</v>
      </c>
      <c r="CD18" s="14" t="s">
        <v>75</v>
      </c>
      <c r="CE18" s="14" t="s">
        <v>74</v>
      </c>
      <c r="CF18" s="14" t="s">
        <v>75</v>
      </c>
      <c r="CG18" s="14" t="s">
        <v>74</v>
      </c>
      <c r="CH18" s="14" t="s">
        <v>75</v>
      </c>
      <c r="CI18" s="14" t="s">
        <v>74</v>
      </c>
      <c r="CJ18" s="14" t="s">
        <v>75</v>
      </c>
      <c r="CK18" s="14" t="s">
        <v>74</v>
      </c>
      <c r="CL18" s="14" t="s">
        <v>75</v>
      </c>
      <c r="CM18" s="14" t="s">
        <v>74</v>
      </c>
      <c r="CN18" s="14" t="s">
        <v>75</v>
      </c>
      <c r="CO18" s="14" t="s">
        <v>74</v>
      </c>
      <c r="CP18" s="14" t="s">
        <v>75</v>
      </c>
      <c r="CQ18" s="14" t="s">
        <v>74</v>
      </c>
      <c r="CR18" s="14" t="s">
        <v>75</v>
      </c>
      <c r="CS18" s="14" t="s">
        <v>74</v>
      </c>
      <c r="CT18" s="14" t="s">
        <v>75</v>
      </c>
      <c r="CU18" s="14" t="s">
        <v>74</v>
      </c>
      <c r="CV18" s="14" t="s">
        <v>75</v>
      </c>
      <c r="CW18" s="14" t="s">
        <v>74</v>
      </c>
      <c r="CX18" s="14" t="s">
        <v>75</v>
      </c>
      <c r="CY18" s="14" t="s">
        <v>74</v>
      </c>
      <c r="CZ18" s="14" t="s">
        <v>75</v>
      </c>
      <c r="DA18" s="14" t="s">
        <v>74</v>
      </c>
      <c r="DB18" s="14" t="s">
        <v>75</v>
      </c>
      <c r="DC18" s="14" t="s">
        <v>74</v>
      </c>
      <c r="DD18" s="14" t="s">
        <v>75</v>
      </c>
      <c r="DE18" s="14" t="s">
        <v>74</v>
      </c>
      <c r="DF18" s="14" t="s">
        <v>75</v>
      </c>
    </row>
    <row r="19" spans="1:110" ht="24" customHeight="1">
      <c r="A19" s="15"/>
      <c r="B19" s="16">
        <v>1</v>
      </c>
      <c r="C19" s="17">
        <v>2</v>
      </c>
      <c r="D19" s="16">
        <v>3</v>
      </c>
      <c r="E19" s="18" t="s">
        <v>76</v>
      </c>
      <c r="F19" s="18" t="s">
        <v>77</v>
      </c>
      <c r="G19" s="18" t="s">
        <v>78</v>
      </c>
      <c r="H19" s="18" t="s">
        <v>79</v>
      </c>
      <c r="I19" s="18" t="s">
        <v>80</v>
      </c>
      <c r="J19" s="18" t="s">
        <v>81</v>
      </c>
      <c r="K19" s="18" t="s">
        <v>82</v>
      </c>
      <c r="L19" s="18" t="s">
        <v>83</v>
      </c>
      <c r="M19" s="18" t="s">
        <v>84</v>
      </c>
      <c r="N19" s="18" t="s">
        <v>85</v>
      </c>
      <c r="O19" s="18" t="s">
        <v>86</v>
      </c>
      <c r="P19" s="18" t="s">
        <v>87</v>
      </c>
      <c r="Q19" s="18" t="s">
        <v>88</v>
      </c>
      <c r="R19" s="18" t="s">
        <v>89</v>
      </c>
      <c r="S19" s="18" t="s">
        <v>90</v>
      </c>
      <c r="T19" s="18" t="s">
        <v>91</v>
      </c>
      <c r="U19" s="18" t="s">
        <v>92</v>
      </c>
      <c r="V19" s="18" t="s">
        <v>93</v>
      </c>
      <c r="W19" s="18" t="s">
        <v>94</v>
      </c>
      <c r="X19" s="18" t="s">
        <v>95</v>
      </c>
      <c r="Y19" s="18" t="s">
        <v>96</v>
      </c>
      <c r="Z19" s="18" t="s">
        <v>97</v>
      </c>
      <c r="AA19" s="18" t="s">
        <v>98</v>
      </c>
      <c r="AB19" s="18" t="s">
        <v>99</v>
      </c>
      <c r="AC19" s="18" t="s">
        <v>100</v>
      </c>
      <c r="AD19" s="18" t="s">
        <v>101</v>
      </c>
      <c r="AE19" s="18" t="s">
        <v>102</v>
      </c>
      <c r="AF19" s="18" t="s">
        <v>103</v>
      </c>
      <c r="AG19" s="18" t="s">
        <v>104</v>
      </c>
      <c r="AH19" s="18" t="s">
        <v>105</v>
      </c>
      <c r="AI19" s="18" t="s">
        <v>106</v>
      </c>
      <c r="AJ19" s="18" t="s">
        <v>107</v>
      </c>
      <c r="AK19" s="18" t="s">
        <v>108</v>
      </c>
      <c r="AL19" s="18" t="s">
        <v>109</v>
      </c>
      <c r="AM19" s="18" t="s">
        <v>110</v>
      </c>
      <c r="AN19" s="18" t="s">
        <v>111</v>
      </c>
      <c r="AO19" s="18" t="s">
        <v>112</v>
      </c>
      <c r="AP19" s="18" t="s">
        <v>113</v>
      </c>
      <c r="AQ19" s="18" t="s">
        <v>114</v>
      </c>
      <c r="AR19" s="18" t="s">
        <v>115</v>
      </c>
      <c r="AS19" s="18" t="s">
        <v>116</v>
      </c>
      <c r="AT19" s="18" t="s">
        <v>117</v>
      </c>
      <c r="AU19" s="18" t="s">
        <v>118</v>
      </c>
      <c r="AV19" s="18" t="s">
        <v>119</v>
      </c>
      <c r="AW19" s="18" t="s">
        <v>120</v>
      </c>
      <c r="AX19" s="18" t="s">
        <v>121</v>
      </c>
      <c r="AY19" s="18" t="s">
        <v>122</v>
      </c>
      <c r="AZ19" s="18" t="s">
        <v>123</v>
      </c>
      <c r="BA19" s="18" t="s">
        <v>124</v>
      </c>
      <c r="BB19" s="18" t="s">
        <v>125</v>
      </c>
      <c r="BC19" s="18" t="s">
        <v>126</v>
      </c>
      <c r="BD19" s="18" t="s">
        <v>127</v>
      </c>
      <c r="BE19" s="18" t="s">
        <v>128</v>
      </c>
      <c r="BF19" s="18" t="s">
        <v>129</v>
      </c>
      <c r="BG19" s="18" t="s">
        <v>130</v>
      </c>
      <c r="BH19" s="18" t="s">
        <v>131</v>
      </c>
      <c r="BI19" s="18" t="s">
        <v>132</v>
      </c>
      <c r="BJ19" s="18" t="s">
        <v>133</v>
      </c>
      <c r="BK19" s="18" t="s">
        <v>134</v>
      </c>
      <c r="BL19" s="18" t="s">
        <v>135</v>
      </c>
      <c r="BM19" s="18" t="s">
        <v>136</v>
      </c>
      <c r="BN19" s="18" t="s">
        <v>137</v>
      </c>
      <c r="BO19" s="18" t="s">
        <v>138</v>
      </c>
      <c r="BP19" s="18" t="s">
        <v>139</v>
      </c>
      <c r="BQ19" s="18" t="s">
        <v>140</v>
      </c>
      <c r="BR19" s="18" t="s">
        <v>141</v>
      </c>
      <c r="BS19" s="18" t="s">
        <v>142</v>
      </c>
      <c r="BT19" s="18" t="s">
        <v>143</v>
      </c>
      <c r="BU19" s="18" t="s">
        <v>144</v>
      </c>
      <c r="BV19" s="18" t="s">
        <v>145</v>
      </c>
      <c r="BW19" s="18" t="s">
        <v>146</v>
      </c>
      <c r="BX19" s="18" t="s">
        <v>147</v>
      </c>
      <c r="BY19" s="18" t="s">
        <v>148</v>
      </c>
      <c r="BZ19" s="18" t="s">
        <v>149</v>
      </c>
      <c r="CA19" s="18" t="s">
        <v>150</v>
      </c>
      <c r="CB19" s="18" t="s">
        <v>151</v>
      </c>
      <c r="CC19" s="18" t="s">
        <v>152</v>
      </c>
      <c r="CD19" s="18" t="s">
        <v>153</v>
      </c>
      <c r="CE19" s="18" t="s">
        <v>154</v>
      </c>
      <c r="CF19" s="18" t="s">
        <v>155</v>
      </c>
      <c r="CG19" s="18" t="s">
        <v>156</v>
      </c>
      <c r="CH19" s="18" t="s">
        <v>157</v>
      </c>
      <c r="CI19" s="18" t="s">
        <v>158</v>
      </c>
      <c r="CJ19" s="18" t="s">
        <v>159</v>
      </c>
      <c r="CK19" s="18" t="s">
        <v>160</v>
      </c>
      <c r="CL19" s="18" t="s">
        <v>161</v>
      </c>
      <c r="CM19" s="18" t="s">
        <v>162</v>
      </c>
      <c r="CN19" s="18" t="s">
        <v>163</v>
      </c>
      <c r="CO19" s="18" t="s">
        <v>164</v>
      </c>
      <c r="CP19" s="18" t="s">
        <v>165</v>
      </c>
      <c r="CQ19" s="18" t="s">
        <v>166</v>
      </c>
      <c r="CR19" s="18" t="s">
        <v>167</v>
      </c>
      <c r="CS19" s="18" t="s">
        <v>168</v>
      </c>
      <c r="CT19" s="18" t="s">
        <v>169</v>
      </c>
      <c r="CU19" s="18" t="s">
        <v>170</v>
      </c>
      <c r="CV19" s="18" t="s">
        <v>171</v>
      </c>
      <c r="CW19" s="18" t="s">
        <v>172</v>
      </c>
      <c r="CX19" s="18" t="s">
        <v>173</v>
      </c>
      <c r="CY19" s="18" t="s">
        <v>174</v>
      </c>
      <c r="CZ19" s="18" t="s">
        <v>175</v>
      </c>
      <c r="DA19" s="18">
        <v>9.1</v>
      </c>
      <c r="DB19" s="18">
        <v>9.1999999999999993</v>
      </c>
      <c r="DC19" s="18">
        <v>9.3000000000000007</v>
      </c>
      <c r="DD19" s="18">
        <v>9.4</v>
      </c>
      <c r="DE19" s="18">
        <v>10.1</v>
      </c>
      <c r="DF19" s="18">
        <v>10.199999999999999</v>
      </c>
    </row>
    <row r="20" spans="1:110" ht="37.5">
      <c r="A20" s="19"/>
      <c r="B20" s="20" t="s">
        <v>176</v>
      </c>
      <c r="C20" s="21" t="s">
        <v>177</v>
      </c>
      <c r="D20" s="22" t="s">
        <v>178</v>
      </c>
      <c r="E20" s="22">
        <f t="shared" ref="E20:AJ20" si="0">SUM(E21:E26)</f>
        <v>0</v>
      </c>
      <c r="F20" s="22">
        <f t="shared" si="0"/>
        <v>0</v>
      </c>
      <c r="G20" s="22">
        <f t="shared" si="0"/>
        <v>0</v>
      </c>
      <c r="H20" s="22">
        <f t="shared" si="0"/>
        <v>0</v>
      </c>
      <c r="I20" s="22">
        <f t="shared" si="0"/>
        <v>0</v>
      </c>
      <c r="J20" s="22">
        <f t="shared" si="0"/>
        <v>0</v>
      </c>
      <c r="K20" s="22">
        <f t="shared" si="0"/>
        <v>0</v>
      </c>
      <c r="L20" s="22">
        <f t="shared" si="0"/>
        <v>0</v>
      </c>
      <c r="M20" s="22">
        <f t="shared" si="0"/>
        <v>0</v>
      </c>
      <c r="N20" s="22">
        <f t="shared" si="0"/>
        <v>0</v>
      </c>
      <c r="O20" s="22">
        <f t="shared" si="0"/>
        <v>0</v>
      </c>
      <c r="P20" s="22">
        <f t="shared" si="0"/>
        <v>0</v>
      </c>
      <c r="Q20" s="22">
        <f t="shared" si="0"/>
        <v>30</v>
      </c>
      <c r="R20" s="22">
        <f t="shared" si="0"/>
        <v>0</v>
      </c>
      <c r="S20" s="22">
        <f t="shared" si="0"/>
        <v>0</v>
      </c>
      <c r="T20" s="22">
        <f t="shared" si="0"/>
        <v>0</v>
      </c>
      <c r="U20" s="22">
        <f t="shared" si="0"/>
        <v>0</v>
      </c>
      <c r="V20" s="22">
        <f t="shared" si="0"/>
        <v>0</v>
      </c>
      <c r="W20" s="22">
        <f t="shared" si="0"/>
        <v>2</v>
      </c>
      <c r="X20" s="22">
        <f t="shared" si="0"/>
        <v>0</v>
      </c>
      <c r="Y20" s="22">
        <f t="shared" si="0"/>
        <v>58.82</v>
      </c>
      <c r="Z20" s="22">
        <f t="shared" si="0"/>
        <v>0</v>
      </c>
      <c r="AA20" s="22">
        <f t="shared" si="0"/>
        <v>0</v>
      </c>
      <c r="AB20" s="22">
        <f t="shared" si="0"/>
        <v>0</v>
      </c>
      <c r="AC20" s="22">
        <f t="shared" si="0"/>
        <v>0</v>
      </c>
      <c r="AD20" s="22">
        <f t="shared" si="0"/>
        <v>0</v>
      </c>
      <c r="AE20" s="22">
        <f t="shared" si="0"/>
        <v>0</v>
      </c>
      <c r="AF20" s="22">
        <f t="shared" si="0"/>
        <v>0</v>
      </c>
      <c r="AG20" s="22">
        <f t="shared" si="0"/>
        <v>0</v>
      </c>
      <c r="AH20" s="22">
        <f t="shared" si="0"/>
        <v>0</v>
      </c>
      <c r="AI20" s="22">
        <f t="shared" si="0"/>
        <v>0</v>
      </c>
      <c r="AJ20" s="22">
        <f t="shared" si="0"/>
        <v>0</v>
      </c>
      <c r="AK20" s="22">
        <f t="shared" ref="AK20:BP20" si="1">SUM(AK21:AK26)</f>
        <v>1.675</v>
      </c>
      <c r="AL20" s="22">
        <f t="shared" si="1"/>
        <v>0</v>
      </c>
      <c r="AM20" s="22">
        <f t="shared" si="1"/>
        <v>0</v>
      </c>
      <c r="AN20" s="22">
        <f t="shared" si="1"/>
        <v>0</v>
      </c>
      <c r="AO20" s="22">
        <f t="shared" si="1"/>
        <v>0</v>
      </c>
      <c r="AP20" s="22">
        <f t="shared" si="1"/>
        <v>0</v>
      </c>
      <c r="AQ20" s="22">
        <f t="shared" si="1"/>
        <v>0</v>
      </c>
      <c r="AR20" s="22">
        <f t="shared" si="1"/>
        <v>0</v>
      </c>
      <c r="AS20" s="22">
        <f t="shared" si="1"/>
        <v>0</v>
      </c>
      <c r="AT20" s="22">
        <f t="shared" si="1"/>
        <v>0</v>
      </c>
      <c r="AU20" s="22">
        <f t="shared" si="1"/>
        <v>0</v>
      </c>
      <c r="AV20" s="22">
        <f t="shared" si="1"/>
        <v>0</v>
      </c>
      <c r="AW20" s="22">
        <f t="shared" si="1"/>
        <v>82</v>
      </c>
      <c r="AX20" s="22">
        <f t="shared" si="1"/>
        <v>0</v>
      </c>
      <c r="AY20" s="22">
        <f t="shared" si="1"/>
        <v>0</v>
      </c>
      <c r="AZ20" s="22">
        <f t="shared" si="1"/>
        <v>0</v>
      </c>
      <c r="BA20" s="22">
        <f t="shared" si="1"/>
        <v>0</v>
      </c>
      <c r="BB20" s="22">
        <f t="shared" si="1"/>
        <v>0</v>
      </c>
      <c r="BC20" s="22">
        <f t="shared" si="1"/>
        <v>0</v>
      </c>
      <c r="BD20" s="22">
        <f t="shared" si="1"/>
        <v>0</v>
      </c>
      <c r="BE20" s="22">
        <f t="shared" si="1"/>
        <v>0</v>
      </c>
      <c r="BF20" s="22">
        <f t="shared" si="1"/>
        <v>0</v>
      </c>
      <c r="BG20" s="22">
        <f t="shared" si="1"/>
        <v>6.6</v>
      </c>
      <c r="BH20" s="22">
        <f t="shared" si="1"/>
        <v>104.44</v>
      </c>
      <c r="BI20" s="22">
        <f t="shared" si="1"/>
        <v>0</v>
      </c>
      <c r="BJ20" s="22">
        <f t="shared" si="1"/>
        <v>0</v>
      </c>
      <c r="BK20" s="22">
        <f t="shared" si="1"/>
        <v>0</v>
      </c>
      <c r="BL20" s="22">
        <f t="shared" si="1"/>
        <v>0</v>
      </c>
      <c r="BM20" s="22">
        <f t="shared" si="1"/>
        <v>0</v>
      </c>
      <c r="BN20" s="22">
        <f t="shared" si="1"/>
        <v>0</v>
      </c>
      <c r="BO20" s="22">
        <f t="shared" si="1"/>
        <v>0</v>
      </c>
      <c r="BP20" s="22">
        <f t="shared" si="1"/>
        <v>0</v>
      </c>
      <c r="BQ20" s="22">
        <f t="shared" ref="BQ20:CV20" si="2">SUM(BQ21:BQ26)</f>
        <v>2</v>
      </c>
      <c r="BR20" s="22">
        <f t="shared" si="2"/>
        <v>0</v>
      </c>
      <c r="BS20" s="22">
        <f t="shared" si="2"/>
        <v>0</v>
      </c>
      <c r="BT20" s="22">
        <f t="shared" si="2"/>
        <v>0</v>
      </c>
      <c r="BU20" s="22">
        <f t="shared" si="2"/>
        <v>0</v>
      </c>
      <c r="BV20" s="22">
        <f t="shared" si="2"/>
        <v>0</v>
      </c>
      <c r="BW20" s="22">
        <f t="shared" si="2"/>
        <v>0</v>
      </c>
      <c r="BX20" s="22">
        <f t="shared" si="2"/>
        <v>0</v>
      </c>
      <c r="BY20" s="22">
        <f t="shared" si="2"/>
        <v>0</v>
      </c>
      <c r="BZ20" s="22">
        <f t="shared" si="2"/>
        <v>0</v>
      </c>
      <c r="CA20" s="22">
        <f t="shared" si="2"/>
        <v>0</v>
      </c>
      <c r="CB20" s="22">
        <f t="shared" si="2"/>
        <v>0</v>
      </c>
      <c r="CC20" s="22">
        <f t="shared" si="2"/>
        <v>50</v>
      </c>
      <c r="CD20" s="22">
        <f t="shared" si="2"/>
        <v>0</v>
      </c>
      <c r="CE20" s="22">
        <f t="shared" si="2"/>
        <v>0</v>
      </c>
      <c r="CF20" s="22">
        <f t="shared" si="2"/>
        <v>0</v>
      </c>
      <c r="CG20" s="22">
        <f t="shared" si="2"/>
        <v>0</v>
      </c>
      <c r="CH20" s="22">
        <f t="shared" si="2"/>
        <v>0</v>
      </c>
      <c r="CI20" s="22">
        <f t="shared" si="2"/>
        <v>0</v>
      </c>
      <c r="CJ20" s="22">
        <f t="shared" si="2"/>
        <v>0</v>
      </c>
      <c r="CK20" s="22">
        <f t="shared" si="2"/>
        <v>0</v>
      </c>
      <c r="CL20" s="22">
        <f t="shared" si="2"/>
        <v>0</v>
      </c>
      <c r="CM20" s="22">
        <f t="shared" si="2"/>
        <v>0</v>
      </c>
      <c r="CN20" s="22">
        <f t="shared" si="2"/>
        <v>0</v>
      </c>
      <c r="CO20" s="22">
        <f t="shared" si="2"/>
        <v>0</v>
      </c>
      <c r="CP20" s="22">
        <f t="shared" si="2"/>
        <v>0</v>
      </c>
      <c r="CQ20" s="22">
        <f t="shared" si="2"/>
        <v>0</v>
      </c>
      <c r="CR20" s="22">
        <f t="shared" si="2"/>
        <v>0</v>
      </c>
      <c r="CS20" s="22">
        <f t="shared" si="2"/>
        <v>0</v>
      </c>
      <c r="CT20" s="22">
        <f t="shared" si="2"/>
        <v>0</v>
      </c>
      <c r="CU20" s="52">
        <f t="shared" si="2"/>
        <v>191.058891561792</v>
      </c>
      <c r="CV20" s="22">
        <f t="shared" si="2"/>
        <v>0</v>
      </c>
      <c r="CW20" s="22">
        <f t="shared" ref="CW20:DF20" si="3">SUM(CW21:CW26)</f>
        <v>0</v>
      </c>
      <c r="CX20" s="22">
        <f t="shared" si="3"/>
        <v>0</v>
      </c>
      <c r="CY20" s="22">
        <f t="shared" si="3"/>
        <v>0</v>
      </c>
      <c r="CZ20" s="22">
        <f t="shared" si="3"/>
        <v>0</v>
      </c>
      <c r="DA20" s="22">
        <f t="shared" si="3"/>
        <v>662.11259999999993</v>
      </c>
      <c r="DB20" s="22">
        <f t="shared" si="3"/>
        <v>0</v>
      </c>
      <c r="DC20" s="22">
        <f t="shared" si="3"/>
        <v>0</v>
      </c>
      <c r="DD20" s="22">
        <f t="shared" si="3"/>
        <v>0</v>
      </c>
      <c r="DE20" s="22">
        <f t="shared" si="3"/>
        <v>0</v>
      </c>
      <c r="DF20" s="22">
        <f t="shared" si="3"/>
        <v>0</v>
      </c>
    </row>
    <row r="21" spans="1:110" ht="18.75">
      <c r="A21" s="19"/>
      <c r="B21" s="23" t="s">
        <v>179</v>
      </c>
      <c r="C21" s="24" t="s">
        <v>180</v>
      </c>
      <c r="D21" s="25" t="s">
        <v>178</v>
      </c>
      <c r="E21" s="25">
        <f t="shared" ref="E21:N26" si="4">SUMIF($A$29:$A$175,$B21,E$29:E$175)</f>
        <v>0</v>
      </c>
      <c r="F21" s="25">
        <f t="shared" si="4"/>
        <v>0</v>
      </c>
      <c r="G21" s="25">
        <f t="shared" si="4"/>
        <v>0</v>
      </c>
      <c r="H21" s="25">
        <f t="shared" si="4"/>
        <v>0</v>
      </c>
      <c r="I21" s="25">
        <f t="shared" si="4"/>
        <v>0</v>
      </c>
      <c r="J21" s="25">
        <f t="shared" si="4"/>
        <v>0</v>
      </c>
      <c r="K21" s="25">
        <f t="shared" si="4"/>
        <v>0</v>
      </c>
      <c r="L21" s="25">
        <f t="shared" si="4"/>
        <v>0</v>
      </c>
      <c r="M21" s="25">
        <f t="shared" si="4"/>
        <v>0</v>
      </c>
      <c r="N21" s="25">
        <f t="shared" si="4"/>
        <v>0</v>
      </c>
      <c r="O21" s="25">
        <f t="shared" ref="O21:X26" si="5">SUMIF($A$29:$A$175,$B21,O$29:O$175)</f>
        <v>0</v>
      </c>
      <c r="P21" s="25">
        <f t="shared" si="5"/>
        <v>0</v>
      </c>
      <c r="Q21" s="25">
        <f t="shared" si="5"/>
        <v>30</v>
      </c>
      <c r="R21" s="25">
        <f t="shared" si="5"/>
        <v>0</v>
      </c>
      <c r="S21" s="25">
        <f t="shared" si="5"/>
        <v>0</v>
      </c>
      <c r="T21" s="25">
        <f t="shared" si="5"/>
        <v>0</v>
      </c>
      <c r="U21" s="25">
        <f t="shared" si="5"/>
        <v>0</v>
      </c>
      <c r="V21" s="25">
        <f t="shared" si="5"/>
        <v>0</v>
      </c>
      <c r="W21" s="25">
        <f t="shared" si="5"/>
        <v>0</v>
      </c>
      <c r="X21" s="25">
        <f t="shared" si="5"/>
        <v>0</v>
      </c>
      <c r="Y21" s="25">
        <f t="shared" ref="Y21:AH26" si="6">SUMIF($A$29:$A$175,$B21,Y$29:Y$175)</f>
        <v>0</v>
      </c>
      <c r="Z21" s="25">
        <f t="shared" si="6"/>
        <v>0</v>
      </c>
      <c r="AA21" s="25">
        <f t="shared" si="6"/>
        <v>0</v>
      </c>
      <c r="AB21" s="25">
        <f t="shared" si="6"/>
        <v>0</v>
      </c>
      <c r="AC21" s="25">
        <f t="shared" si="6"/>
        <v>0</v>
      </c>
      <c r="AD21" s="25">
        <f t="shared" si="6"/>
        <v>0</v>
      </c>
      <c r="AE21" s="25">
        <f t="shared" si="6"/>
        <v>0</v>
      </c>
      <c r="AF21" s="25">
        <f t="shared" si="6"/>
        <v>0</v>
      </c>
      <c r="AG21" s="25">
        <f t="shared" si="6"/>
        <v>0</v>
      </c>
      <c r="AH21" s="25">
        <f t="shared" si="6"/>
        <v>0</v>
      </c>
      <c r="AI21" s="25">
        <f t="shared" ref="AI21:AR26" si="7">SUMIF($A$29:$A$175,$B21,AI$29:AI$175)</f>
        <v>0</v>
      </c>
      <c r="AJ21" s="25">
        <f t="shared" si="7"/>
        <v>0</v>
      </c>
      <c r="AK21" s="25">
        <f t="shared" si="7"/>
        <v>1.675</v>
      </c>
      <c r="AL21" s="25">
        <f t="shared" si="7"/>
        <v>0</v>
      </c>
      <c r="AM21" s="25">
        <f t="shared" si="7"/>
        <v>0</v>
      </c>
      <c r="AN21" s="25">
        <f t="shared" si="7"/>
        <v>0</v>
      </c>
      <c r="AO21" s="25">
        <f t="shared" si="7"/>
        <v>0</v>
      </c>
      <c r="AP21" s="25">
        <f t="shared" si="7"/>
        <v>0</v>
      </c>
      <c r="AQ21" s="25">
        <f t="shared" si="7"/>
        <v>0</v>
      </c>
      <c r="AR21" s="25">
        <f t="shared" si="7"/>
        <v>0</v>
      </c>
      <c r="AS21" s="25">
        <f t="shared" ref="AS21:BB26" si="8">SUMIF($A$29:$A$175,$B21,AS$29:AS$175)</f>
        <v>0</v>
      </c>
      <c r="AT21" s="25">
        <f t="shared" si="8"/>
        <v>0</v>
      </c>
      <c r="AU21" s="25">
        <f t="shared" si="8"/>
        <v>0</v>
      </c>
      <c r="AV21" s="25">
        <f t="shared" si="8"/>
        <v>0</v>
      </c>
      <c r="AW21" s="25">
        <f t="shared" si="8"/>
        <v>82</v>
      </c>
      <c r="AX21" s="25">
        <f t="shared" si="8"/>
        <v>0</v>
      </c>
      <c r="AY21" s="25">
        <f t="shared" si="8"/>
        <v>0</v>
      </c>
      <c r="AZ21" s="25">
        <f t="shared" si="8"/>
        <v>0</v>
      </c>
      <c r="BA21" s="25">
        <f t="shared" si="8"/>
        <v>0</v>
      </c>
      <c r="BB21" s="25">
        <f t="shared" si="8"/>
        <v>0</v>
      </c>
      <c r="BC21" s="25">
        <f t="shared" ref="BC21:BL26" si="9">SUMIF($A$29:$A$175,$B21,BC$29:BC$175)</f>
        <v>0</v>
      </c>
      <c r="BD21" s="25">
        <f t="shared" si="9"/>
        <v>0</v>
      </c>
      <c r="BE21" s="25">
        <f t="shared" si="9"/>
        <v>0</v>
      </c>
      <c r="BF21" s="25">
        <f t="shared" si="9"/>
        <v>0</v>
      </c>
      <c r="BG21" s="25">
        <f t="shared" si="9"/>
        <v>0</v>
      </c>
      <c r="BH21" s="25">
        <f t="shared" si="9"/>
        <v>0</v>
      </c>
      <c r="BI21" s="25">
        <f t="shared" si="9"/>
        <v>0</v>
      </c>
      <c r="BJ21" s="25">
        <f t="shared" si="9"/>
        <v>0</v>
      </c>
      <c r="BK21" s="25">
        <f t="shared" si="9"/>
        <v>0</v>
      </c>
      <c r="BL21" s="25">
        <f t="shared" si="9"/>
        <v>0</v>
      </c>
      <c r="BM21" s="25">
        <f t="shared" ref="BM21:BV26" si="10">SUMIF($A$29:$A$175,$B21,BM$29:BM$175)</f>
        <v>0</v>
      </c>
      <c r="BN21" s="25">
        <f t="shared" si="10"/>
        <v>0</v>
      </c>
      <c r="BO21" s="25">
        <f t="shared" si="10"/>
        <v>0</v>
      </c>
      <c r="BP21" s="25">
        <f t="shared" si="10"/>
        <v>0</v>
      </c>
      <c r="BQ21" s="25">
        <f t="shared" si="10"/>
        <v>0</v>
      </c>
      <c r="BR21" s="25">
        <f t="shared" si="10"/>
        <v>0</v>
      </c>
      <c r="BS21" s="25">
        <f t="shared" si="10"/>
        <v>0</v>
      </c>
      <c r="BT21" s="25">
        <f t="shared" si="10"/>
        <v>0</v>
      </c>
      <c r="BU21" s="25">
        <f t="shared" si="10"/>
        <v>0</v>
      </c>
      <c r="BV21" s="25">
        <f t="shared" si="10"/>
        <v>0</v>
      </c>
      <c r="BW21" s="25">
        <f t="shared" ref="BW21:CF26" si="11">SUMIF($A$29:$A$175,$B21,BW$29:BW$175)</f>
        <v>0</v>
      </c>
      <c r="BX21" s="25">
        <f t="shared" si="11"/>
        <v>0</v>
      </c>
      <c r="BY21" s="25">
        <f t="shared" si="11"/>
        <v>0</v>
      </c>
      <c r="BZ21" s="25">
        <f t="shared" si="11"/>
        <v>0</v>
      </c>
      <c r="CA21" s="25">
        <f t="shared" si="11"/>
        <v>0</v>
      </c>
      <c r="CB21" s="25">
        <f t="shared" si="11"/>
        <v>0</v>
      </c>
      <c r="CC21" s="25">
        <f t="shared" si="11"/>
        <v>0</v>
      </c>
      <c r="CD21" s="25">
        <f t="shared" si="11"/>
        <v>0</v>
      </c>
      <c r="CE21" s="25">
        <f t="shared" si="11"/>
        <v>0</v>
      </c>
      <c r="CF21" s="25">
        <f t="shared" si="11"/>
        <v>0</v>
      </c>
      <c r="CG21" s="25">
        <f t="shared" ref="CG21:CP26" si="12">SUMIF($A$29:$A$175,$B21,CG$29:CG$175)</f>
        <v>0</v>
      </c>
      <c r="CH21" s="25">
        <f t="shared" si="12"/>
        <v>0</v>
      </c>
      <c r="CI21" s="25">
        <f t="shared" si="12"/>
        <v>0</v>
      </c>
      <c r="CJ21" s="25">
        <f t="shared" si="12"/>
        <v>0</v>
      </c>
      <c r="CK21" s="25">
        <f t="shared" si="12"/>
        <v>0</v>
      </c>
      <c r="CL21" s="25">
        <f t="shared" si="12"/>
        <v>0</v>
      </c>
      <c r="CM21" s="25">
        <f t="shared" si="12"/>
        <v>0</v>
      </c>
      <c r="CN21" s="25">
        <f t="shared" si="12"/>
        <v>0</v>
      </c>
      <c r="CO21" s="25">
        <f t="shared" si="12"/>
        <v>0</v>
      </c>
      <c r="CP21" s="25">
        <f t="shared" si="12"/>
        <v>0</v>
      </c>
      <c r="CQ21" s="25">
        <f t="shared" ref="CQ21:CZ26" si="13">SUMIF($A$29:$A$175,$B21,CQ$29:CQ$175)</f>
        <v>0</v>
      </c>
      <c r="CR21" s="25">
        <f t="shared" si="13"/>
        <v>0</v>
      </c>
      <c r="CS21" s="25">
        <f t="shared" si="13"/>
        <v>0</v>
      </c>
      <c r="CT21" s="25">
        <f t="shared" si="13"/>
        <v>0</v>
      </c>
      <c r="CU21" s="25">
        <f t="shared" si="13"/>
        <v>0</v>
      </c>
      <c r="CV21" s="25">
        <f t="shared" si="13"/>
        <v>0</v>
      </c>
      <c r="CW21" s="25">
        <f t="shared" si="13"/>
        <v>0</v>
      </c>
      <c r="CX21" s="25">
        <f t="shared" si="13"/>
        <v>0</v>
      </c>
      <c r="CY21" s="25">
        <f t="shared" si="13"/>
        <v>0</v>
      </c>
      <c r="CZ21" s="25">
        <f t="shared" si="13"/>
        <v>0</v>
      </c>
      <c r="DA21" s="25">
        <f t="shared" ref="DA21:DF26" si="14">SUMIF($A$29:$A$175,$B21,DA$29:DA$175)</f>
        <v>0</v>
      </c>
      <c r="DB21" s="25">
        <f t="shared" si="14"/>
        <v>0</v>
      </c>
      <c r="DC21" s="25">
        <f t="shared" si="14"/>
        <v>0</v>
      </c>
      <c r="DD21" s="25">
        <f t="shared" si="14"/>
        <v>0</v>
      </c>
      <c r="DE21" s="25">
        <f t="shared" si="14"/>
        <v>0</v>
      </c>
      <c r="DF21" s="25">
        <f t="shared" si="14"/>
        <v>0</v>
      </c>
    </row>
    <row r="22" spans="1:110" ht="37.5">
      <c r="A22" s="19"/>
      <c r="B22" s="26" t="s">
        <v>181</v>
      </c>
      <c r="C22" s="27" t="s">
        <v>182</v>
      </c>
      <c r="D22" s="28" t="s">
        <v>178</v>
      </c>
      <c r="E22" s="28">
        <f t="shared" si="4"/>
        <v>0</v>
      </c>
      <c r="F22" s="28">
        <f t="shared" si="4"/>
        <v>0</v>
      </c>
      <c r="G22" s="28">
        <f t="shared" si="4"/>
        <v>0</v>
      </c>
      <c r="H22" s="28">
        <f t="shared" si="4"/>
        <v>0</v>
      </c>
      <c r="I22" s="28">
        <f t="shared" si="4"/>
        <v>0</v>
      </c>
      <c r="J22" s="28">
        <f t="shared" si="4"/>
        <v>0</v>
      </c>
      <c r="K22" s="28">
        <f t="shared" si="4"/>
        <v>0</v>
      </c>
      <c r="L22" s="28">
        <f t="shared" si="4"/>
        <v>0</v>
      </c>
      <c r="M22" s="28">
        <f t="shared" si="4"/>
        <v>0</v>
      </c>
      <c r="N22" s="28">
        <f t="shared" si="4"/>
        <v>0</v>
      </c>
      <c r="O22" s="28">
        <f t="shared" si="5"/>
        <v>0</v>
      </c>
      <c r="P22" s="28">
        <f t="shared" si="5"/>
        <v>0</v>
      </c>
      <c r="Q22" s="28">
        <f t="shared" si="5"/>
        <v>0</v>
      </c>
      <c r="R22" s="28">
        <f t="shared" si="5"/>
        <v>0</v>
      </c>
      <c r="S22" s="28">
        <f t="shared" si="5"/>
        <v>0</v>
      </c>
      <c r="T22" s="28">
        <f t="shared" si="5"/>
        <v>0</v>
      </c>
      <c r="U22" s="28">
        <f t="shared" si="5"/>
        <v>0</v>
      </c>
      <c r="V22" s="28">
        <f t="shared" si="5"/>
        <v>0</v>
      </c>
      <c r="W22" s="28">
        <f t="shared" si="5"/>
        <v>0</v>
      </c>
      <c r="X22" s="28">
        <f t="shared" si="5"/>
        <v>0</v>
      </c>
      <c r="Y22" s="28">
        <f t="shared" si="6"/>
        <v>0</v>
      </c>
      <c r="Z22" s="28">
        <f t="shared" si="6"/>
        <v>0</v>
      </c>
      <c r="AA22" s="28">
        <f t="shared" si="6"/>
        <v>0</v>
      </c>
      <c r="AB22" s="28">
        <f t="shared" si="6"/>
        <v>0</v>
      </c>
      <c r="AC22" s="28">
        <f t="shared" si="6"/>
        <v>0</v>
      </c>
      <c r="AD22" s="28">
        <f t="shared" si="6"/>
        <v>0</v>
      </c>
      <c r="AE22" s="28">
        <f t="shared" si="6"/>
        <v>0</v>
      </c>
      <c r="AF22" s="28">
        <f t="shared" si="6"/>
        <v>0</v>
      </c>
      <c r="AG22" s="28">
        <f t="shared" si="6"/>
        <v>0</v>
      </c>
      <c r="AH22" s="28">
        <f t="shared" si="6"/>
        <v>0</v>
      </c>
      <c r="AI22" s="28">
        <f t="shared" si="7"/>
        <v>0</v>
      </c>
      <c r="AJ22" s="28">
        <f t="shared" si="7"/>
        <v>0</v>
      </c>
      <c r="AK22" s="28">
        <f t="shared" si="7"/>
        <v>0</v>
      </c>
      <c r="AL22" s="28">
        <f t="shared" si="7"/>
        <v>0</v>
      </c>
      <c r="AM22" s="28">
        <f t="shared" si="7"/>
        <v>0</v>
      </c>
      <c r="AN22" s="28">
        <f t="shared" si="7"/>
        <v>0</v>
      </c>
      <c r="AO22" s="28">
        <f t="shared" si="7"/>
        <v>0</v>
      </c>
      <c r="AP22" s="28">
        <f t="shared" si="7"/>
        <v>0</v>
      </c>
      <c r="AQ22" s="28">
        <f t="shared" si="7"/>
        <v>0</v>
      </c>
      <c r="AR22" s="28">
        <f t="shared" si="7"/>
        <v>0</v>
      </c>
      <c r="AS22" s="28">
        <f t="shared" si="8"/>
        <v>0</v>
      </c>
      <c r="AT22" s="28">
        <f t="shared" si="8"/>
        <v>0</v>
      </c>
      <c r="AU22" s="28">
        <f t="shared" si="8"/>
        <v>0</v>
      </c>
      <c r="AV22" s="28">
        <f t="shared" si="8"/>
        <v>0</v>
      </c>
      <c r="AW22" s="28">
        <f t="shared" si="8"/>
        <v>0</v>
      </c>
      <c r="AX22" s="28">
        <f t="shared" si="8"/>
        <v>0</v>
      </c>
      <c r="AY22" s="28">
        <f t="shared" si="8"/>
        <v>0</v>
      </c>
      <c r="AZ22" s="28">
        <f t="shared" si="8"/>
        <v>0</v>
      </c>
      <c r="BA22" s="28">
        <f t="shared" si="8"/>
        <v>0</v>
      </c>
      <c r="BB22" s="28">
        <f t="shared" si="8"/>
        <v>0</v>
      </c>
      <c r="BC22" s="28">
        <f t="shared" si="9"/>
        <v>0</v>
      </c>
      <c r="BD22" s="28">
        <f t="shared" si="9"/>
        <v>0</v>
      </c>
      <c r="BE22" s="28">
        <f t="shared" si="9"/>
        <v>0</v>
      </c>
      <c r="BF22" s="28">
        <f t="shared" si="9"/>
        <v>0</v>
      </c>
      <c r="BG22" s="28">
        <f t="shared" si="9"/>
        <v>0</v>
      </c>
      <c r="BH22" s="28">
        <f t="shared" si="9"/>
        <v>0</v>
      </c>
      <c r="BI22" s="28">
        <f t="shared" si="9"/>
        <v>0</v>
      </c>
      <c r="BJ22" s="28">
        <f t="shared" si="9"/>
        <v>0</v>
      </c>
      <c r="BK22" s="28">
        <f t="shared" si="9"/>
        <v>0</v>
      </c>
      <c r="BL22" s="28">
        <f t="shared" si="9"/>
        <v>0</v>
      </c>
      <c r="BM22" s="28">
        <f t="shared" si="10"/>
        <v>0</v>
      </c>
      <c r="BN22" s="28">
        <f t="shared" si="10"/>
        <v>0</v>
      </c>
      <c r="BO22" s="28">
        <f t="shared" si="10"/>
        <v>0</v>
      </c>
      <c r="BP22" s="28">
        <f t="shared" si="10"/>
        <v>0</v>
      </c>
      <c r="BQ22" s="28">
        <f t="shared" si="10"/>
        <v>0</v>
      </c>
      <c r="BR22" s="28">
        <f t="shared" si="10"/>
        <v>0</v>
      </c>
      <c r="BS22" s="28">
        <f t="shared" si="10"/>
        <v>0</v>
      </c>
      <c r="BT22" s="28">
        <f t="shared" si="10"/>
        <v>0</v>
      </c>
      <c r="BU22" s="28">
        <f t="shared" si="10"/>
        <v>0</v>
      </c>
      <c r="BV22" s="28">
        <f t="shared" si="10"/>
        <v>0</v>
      </c>
      <c r="BW22" s="28">
        <f t="shared" si="11"/>
        <v>0</v>
      </c>
      <c r="BX22" s="28">
        <f t="shared" si="11"/>
        <v>0</v>
      </c>
      <c r="BY22" s="28">
        <f t="shared" si="11"/>
        <v>0</v>
      </c>
      <c r="BZ22" s="28">
        <f t="shared" si="11"/>
        <v>0</v>
      </c>
      <c r="CA22" s="28">
        <f t="shared" si="11"/>
        <v>0</v>
      </c>
      <c r="CB22" s="28">
        <f t="shared" si="11"/>
        <v>0</v>
      </c>
      <c r="CC22" s="28">
        <f t="shared" si="11"/>
        <v>0</v>
      </c>
      <c r="CD22" s="28">
        <f t="shared" si="11"/>
        <v>0</v>
      </c>
      <c r="CE22" s="28">
        <f t="shared" si="11"/>
        <v>0</v>
      </c>
      <c r="CF22" s="28">
        <f t="shared" si="11"/>
        <v>0</v>
      </c>
      <c r="CG22" s="28">
        <f t="shared" si="12"/>
        <v>0</v>
      </c>
      <c r="CH22" s="28">
        <f t="shared" si="12"/>
        <v>0</v>
      </c>
      <c r="CI22" s="28">
        <f t="shared" si="12"/>
        <v>0</v>
      </c>
      <c r="CJ22" s="28">
        <f t="shared" si="12"/>
        <v>0</v>
      </c>
      <c r="CK22" s="28">
        <f t="shared" si="12"/>
        <v>0</v>
      </c>
      <c r="CL22" s="28">
        <f t="shared" si="12"/>
        <v>0</v>
      </c>
      <c r="CM22" s="28">
        <f t="shared" si="12"/>
        <v>0</v>
      </c>
      <c r="CN22" s="28">
        <f t="shared" si="12"/>
        <v>0</v>
      </c>
      <c r="CO22" s="28">
        <f t="shared" si="12"/>
        <v>0</v>
      </c>
      <c r="CP22" s="28">
        <f t="shared" si="12"/>
        <v>0</v>
      </c>
      <c r="CQ22" s="28">
        <f t="shared" si="13"/>
        <v>0</v>
      </c>
      <c r="CR22" s="28">
        <f t="shared" si="13"/>
        <v>0</v>
      </c>
      <c r="CS22" s="28">
        <f t="shared" si="13"/>
        <v>0</v>
      </c>
      <c r="CT22" s="28">
        <f t="shared" si="13"/>
        <v>0</v>
      </c>
      <c r="CU22" s="28">
        <f t="shared" si="13"/>
        <v>191.058891561792</v>
      </c>
      <c r="CV22" s="28">
        <f t="shared" si="13"/>
        <v>0</v>
      </c>
      <c r="CW22" s="28">
        <f t="shared" si="13"/>
        <v>0</v>
      </c>
      <c r="CX22" s="28">
        <f t="shared" si="13"/>
        <v>0</v>
      </c>
      <c r="CY22" s="28">
        <f t="shared" si="13"/>
        <v>0</v>
      </c>
      <c r="CZ22" s="28">
        <f t="shared" si="13"/>
        <v>0</v>
      </c>
      <c r="DA22" s="28">
        <f t="shared" si="14"/>
        <v>91.962600000000009</v>
      </c>
      <c r="DB22" s="28">
        <f t="shared" si="14"/>
        <v>0</v>
      </c>
      <c r="DC22" s="28">
        <f t="shared" si="14"/>
        <v>0</v>
      </c>
      <c r="DD22" s="28">
        <f t="shared" si="14"/>
        <v>0</v>
      </c>
      <c r="DE22" s="28">
        <f t="shared" si="14"/>
        <v>0</v>
      </c>
      <c r="DF22" s="28">
        <f t="shared" si="14"/>
        <v>0</v>
      </c>
    </row>
    <row r="23" spans="1:110" ht="75">
      <c r="A23" s="19"/>
      <c r="B23" s="23" t="s">
        <v>183</v>
      </c>
      <c r="C23" s="29" t="s">
        <v>184</v>
      </c>
      <c r="D23" s="25" t="s">
        <v>178</v>
      </c>
      <c r="E23" s="25">
        <f t="shared" si="4"/>
        <v>0</v>
      </c>
      <c r="F23" s="25">
        <f t="shared" si="4"/>
        <v>0</v>
      </c>
      <c r="G23" s="25">
        <f t="shared" si="4"/>
        <v>0</v>
      </c>
      <c r="H23" s="25">
        <f t="shared" si="4"/>
        <v>0</v>
      </c>
      <c r="I23" s="25">
        <f t="shared" si="4"/>
        <v>0</v>
      </c>
      <c r="J23" s="25">
        <f t="shared" si="4"/>
        <v>0</v>
      </c>
      <c r="K23" s="25">
        <f t="shared" si="4"/>
        <v>0</v>
      </c>
      <c r="L23" s="25">
        <f t="shared" si="4"/>
        <v>0</v>
      </c>
      <c r="M23" s="25">
        <f t="shared" si="4"/>
        <v>0</v>
      </c>
      <c r="N23" s="25">
        <f t="shared" si="4"/>
        <v>0</v>
      </c>
      <c r="O23" s="25">
        <f t="shared" si="5"/>
        <v>0</v>
      </c>
      <c r="P23" s="25">
        <f t="shared" si="5"/>
        <v>0</v>
      </c>
      <c r="Q23" s="25">
        <f t="shared" si="5"/>
        <v>0</v>
      </c>
      <c r="R23" s="25">
        <f t="shared" si="5"/>
        <v>0</v>
      </c>
      <c r="S23" s="25">
        <f t="shared" si="5"/>
        <v>0</v>
      </c>
      <c r="T23" s="25">
        <f t="shared" si="5"/>
        <v>0</v>
      </c>
      <c r="U23" s="25">
        <f t="shared" si="5"/>
        <v>0</v>
      </c>
      <c r="V23" s="25">
        <f t="shared" si="5"/>
        <v>0</v>
      </c>
      <c r="W23" s="25">
        <f t="shared" si="5"/>
        <v>2</v>
      </c>
      <c r="X23" s="25">
        <f t="shared" si="5"/>
        <v>0</v>
      </c>
      <c r="Y23" s="25">
        <f t="shared" si="6"/>
        <v>58.82</v>
      </c>
      <c r="Z23" s="25">
        <f t="shared" si="6"/>
        <v>0</v>
      </c>
      <c r="AA23" s="25">
        <f t="shared" si="6"/>
        <v>0</v>
      </c>
      <c r="AB23" s="25">
        <f t="shared" si="6"/>
        <v>0</v>
      </c>
      <c r="AC23" s="25">
        <f t="shared" si="6"/>
        <v>0</v>
      </c>
      <c r="AD23" s="25">
        <f t="shared" si="6"/>
        <v>0</v>
      </c>
      <c r="AE23" s="25">
        <f t="shared" si="6"/>
        <v>0</v>
      </c>
      <c r="AF23" s="25">
        <f t="shared" si="6"/>
        <v>0</v>
      </c>
      <c r="AG23" s="25">
        <f t="shared" si="6"/>
        <v>0</v>
      </c>
      <c r="AH23" s="25">
        <f t="shared" si="6"/>
        <v>0</v>
      </c>
      <c r="AI23" s="25">
        <f t="shared" si="7"/>
        <v>0</v>
      </c>
      <c r="AJ23" s="25">
        <f t="shared" si="7"/>
        <v>0</v>
      </c>
      <c r="AK23" s="25">
        <f t="shared" si="7"/>
        <v>0</v>
      </c>
      <c r="AL23" s="25">
        <f t="shared" si="7"/>
        <v>0</v>
      </c>
      <c r="AM23" s="25">
        <f t="shared" si="7"/>
        <v>0</v>
      </c>
      <c r="AN23" s="25">
        <f t="shared" si="7"/>
        <v>0</v>
      </c>
      <c r="AO23" s="25">
        <f t="shared" si="7"/>
        <v>0</v>
      </c>
      <c r="AP23" s="25">
        <f t="shared" si="7"/>
        <v>0</v>
      </c>
      <c r="AQ23" s="25">
        <f t="shared" si="7"/>
        <v>0</v>
      </c>
      <c r="AR23" s="25">
        <f t="shared" si="7"/>
        <v>0</v>
      </c>
      <c r="AS23" s="25">
        <f t="shared" si="8"/>
        <v>0</v>
      </c>
      <c r="AT23" s="25">
        <f t="shared" si="8"/>
        <v>0</v>
      </c>
      <c r="AU23" s="25">
        <f t="shared" si="8"/>
        <v>0</v>
      </c>
      <c r="AV23" s="25">
        <f t="shared" si="8"/>
        <v>0</v>
      </c>
      <c r="AW23" s="25">
        <f t="shared" si="8"/>
        <v>0</v>
      </c>
      <c r="AX23" s="25">
        <f t="shared" si="8"/>
        <v>0</v>
      </c>
      <c r="AY23" s="25">
        <f t="shared" si="8"/>
        <v>0</v>
      </c>
      <c r="AZ23" s="25">
        <f t="shared" si="8"/>
        <v>0</v>
      </c>
      <c r="BA23" s="25">
        <f t="shared" si="8"/>
        <v>0</v>
      </c>
      <c r="BB23" s="25">
        <f t="shared" si="8"/>
        <v>0</v>
      </c>
      <c r="BC23" s="25">
        <f t="shared" si="9"/>
        <v>0</v>
      </c>
      <c r="BD23" s="25">
        <f t="shared" si="9"/>
        <v>0</v>
      </c>
      <c r="BE23" s="25">
        <f t="shared" si="9"/>
        <v>0</v>
      </c>
      <c r="BF23" s="25">
        <f t="shared" si="9"/>
        <v>0</v>
      </c>
      <c r="BG23" s="25">
        <f t="shared" si="9"/>
        <v>6.6</v>
      </c>
      <c r="BH23" s="25">
        <f t="shared" si="9"/>
        <v>104.44</v>
      </c>
      <c r="BI23" s="25">
        <f t="shared" si="9"/>
        <v>0</v>
      </c>
      <c r="BJ23" s="25">
        <f t="shared" si="9"/>
        <v>0</v>
      </c>
      <c r="BK23" s="25">
        <f t="shared" si="9"/>
        <v>0</v>
      </c>
      <c r="BL23" s="25">
        <f t="shared" si="9"/>
        <v>0</v>
      </c>
      <c r="BM23" s="25">
        <f t="shared" si="10"/>
        <v>0</v>
      </c>
      <c r="BN23" s="25">
        <f t="shared" si="10"/>
        <v>0</v>
      </c>
      <c r="BO23" s="25">
        <f t="shared" si="10"/>
        <v>0</v>
      </c>
      <c r="BP23" s="25">
        <f t="shared" si="10"/>
        <v>0</v>
      </c>
      <c r="BQ23" s="25">
        <f t="shared" si="10"/>
        <v>2</v>
      </c>
      <c r="BR23" s="25">
        <f t="shared" si="10"/>
        <v>0</v>
      </c>
      <c r="BS23" s="25">
        <f t="shared" si="10"/>
        <v>0</v>
      </c>
      <c r="BT23" s="25">
        <f t="shared" si="10"/>
        <v>0</v>
      </c>
      <c r="BU23" s="25">
        <f t="shared" si="10"/>
        <v>0</v>
      </c>
      <c r="BV23" s="25">
        <f t="shared" si="10"/>
        <v>0</v>
      </c>
      <c r="BW23" s="25">
        <f t="shared" si="11"/>
        <v>0</v>
      </c>
      <c r="BX23" s="25">
        <f t="shared" si="11"/>
        <v>0</v>
      </c>
      <c r="BY23" s="25">
        <f t="shared" si="11"/>
        <v>0</v>
      </c>
      <c r="BZ23" s="25">
        <f t="shared" si="11"/>
        <v>0</v>
      </c>
      <c r="CA23" s="25">
        <f t="shared" si="11"/>
        <v>0</v>
      </c>
      <c r="CB23" s="25">
        <f t="shared" si="11"/>
        <v>0</v>
      </c>
      <c r="CC23" s="25">
        <f t="shared" si="11"/>
        <v>50</v>
      </c>
      <c r="CD23" s="25">
        <f t="shared" si="11"/>
        <v>0</v>
      </c>
      <c r="CE23" s="25">
        <f t="shared" si="11"/>
        <v>0</v>
      </c>
      <c r="CF23" s="25">
        <f t="shared" si="11"/>
        <v>0</v>
      </c>
      <c r="CG23" s="25">
        <f t="shared" si="12"/>
        <v>0</v>
      </c>
      <c r="CH23" s="25">
        <f t="shared" si="12"/>
        <v>0</v>
      </c>
      <c r="CI23" s="25">
        <f t="shared" si="12"/>
        <v>0</v>
      </c>
      <c r="CJ23" s="25">
        <f t="shared" si="12"/>
        <v>0</v>
      </c>
      <c r="CK23" s="25">
        <f t="shared" si="12"/>
        <v>0</v>
      </c>
      <c r="CL23" s="25">
        <f t="shared" si="12"/>
        <v>0</v>
      </c>
      <c r="CM23" s="25">
        <f t="shared" si="12"/>
        <v>0</v>
      </c>
      <c r="CN23" s="25">
        <f t="shared" si="12"/>
        <v>0</v>
      </c>
      <c r="CO23" s="25">
        <f t="shared" si="12"/>
        <v>0</v>
      </c>
      <c r="CP23" s="25">
        <f t="shared" si="12"/>
        <v>0</v>
      </c>
      <c r="CQ23" s="25">
        <f t="shared" si="13"/>
        <v>0</v>
      </c>
      <c r="CR23" s="25">
        <f t="shared" si="13"/>
        <v>0</v>
      </c>
      <c r="CS23" s="25">
        <f t="shared" si="13"/>
        <v>0</v>
      </c>
      <c r="CT23" s="25">
        <f t="shared" si="13"/>
        <v>0</v>
      </c>
      <c r="CU23" s="25">
        <f t="shared" si="13"/>
        <v>0</v>
      </c>
      <c r="CV23" s="25">
        <f t="shared" si="13"/>
        <v>0</v>
      </c>
      <c r="CW23" s="25">
        <f t="shared" si="13"/>
        <v>0</v>
      </c>
      <c r="CX23" s="25">
        <f t="shared" si="13"/>
        <v>0</v>
      </c>
      <c r="CY23" s="25">
        <f t="shared" si="13"/>
        <v>0</v>
      </c>
      <c r="CZ23" s="25">
        <f t="shared" si="13"/>
        <v>0</v>
      </c>
      <c r="DA23" s="25">
        <f t="shared" si="14"/>
        <v>570.15</v>
      </c>
      <c r="DB23" s="25">
        <f t="shared" si="14"/>
        <v>0</v>
      </c>
      <c r="DC23" s="25">
        <f t="shared" si="14"/>
        <v>0</v>
      </c>
      <c r="DD23" s="25">
        <f t="shared" si="14"/>
        <v>0</v>
      </c>
      <c r="DE23" s="25">
        <f t="shared" si="14"/>
        <v>0</v>
      </c>
      <c r="DF23" s="25">
        <f t="shared" si="14"/>
        <v>0</v>
      </c>
    </row>
    <row r="24" spans="1:110" ht="37.5">
      <c r="A24" s="19"/>
      <c r="B24" s="26" t="s">
        <v>185</v>
      </c>
      <c r="C24" s="27" t="s">
        <v>186</v>
      </c>
      <c r="D24" s="28" t="s">
        <v>178</v>
      </c>
      <c r="E24" s="28">
        <f t="shared" si="4"/>
        <v>0</v>
      </c>
      <c r="F24" s="28">
        <f t="shared" si="4"/>
        <v>0</v>
      </c>
      <c r="G24" s="28">
        <f t="shared" si="4"/>
        <v>0</v>
      </c>
      <c r="H24" s="28">
        <f t="shared" si="4"/>
        <v>0</v>
      </c>
      <c r="I24" s="28">
        <f t="shared" si="4"/>
        <v>0</v>
      </c>
      <c r="J24" s="28">
        <f t="shared" si="4"/>
        <v>0</v>
      </c>
      <c r="K24" s="28">
        <f t="shared" si="4"/>
        <v>0</v>
      </c>
      <c r="L24" s="28">
        <f t="shared" si="4"/>
        <v>0</v>
      </c>
      <c r="M24" s="28">
        <f t="shared" si="4"/>
        <v>0</v>
      </c>
      <c r="N24" s="28">
        <f t="shared" si="4"/>
        <v>0</v>
      </c>
      <c r="O24" s="28">
        <f t="shared" si="5"/>
        <v>0</v>
      </c>
      <c r="P24" s="28">
        <f t="shared" si="5"/>
        <v>0</v>
      </c>
      <c r="Q24" s="28">
        <f t="shared" si="5"/>
        <v>0</v>
      </c>
      <c r="R24" s="28">
        <f t="shared" si="5"/>
        <v>0</v>
      </c>
      <c r="S24" s="28">
        <f t="shared" si="5"/>
        <v>0</v>
      </c>
      <c r="T24" s="28">
        <f t="shared" si="5"/>
        <v>0</v>
      </c>
      <c r="U24" s="28">
        <f t="shared" si="5"/>
        <v>0</v>
      </c>
      <c r="V24" s="28">
        <f t="shared" si="5"/>
        <v>0</v>
      </c>
      <c r="W24" s="28">
        <f t="shared" si="5"/>
        <v>0</v>
      </c>
      <c r="X24" s="28">
        <f t="shared" si="5"/>
        <v>0</v>
      </c>
      <c r="Y24" s="28">
        <f t="shared" si="6"/>
        <v>0</v>
      </c>
      <c r="Z24" s="28">
        <f t="shared" si="6"/>
        <v>0</v>
      </c>
      <c r="AA24" s="28">
        <f t="shared" si="6"/>
        <v>0</v>
      </c>
      <c r="AB24" s="28">
        <f t="shared" si="6"/>
        <v>0</v>
      </c>
      <c r="AC24" s="28">
        <f t="shared" si="6"/>
        <v>0</v>
      </c>
      <c r="AD24" s="28">
        <f t="shared" si="6"/>
        <v>0</v>
      </c>
      <c r="AE24" s="28">
        <f t="shared" si="6"/>
        <v>0</v>
      </c>
      <c r="AF24" s="28">
        <f t="shared" si="6"/>
        <v>0</v>
      </c>
      <c r="AG24" s="28">
        <f t="shared" si="6"/>
        <v>0</v>
      </c>
      <c r="AH24" s="28">
        <f t="shared" si="6"/>
        <v>0</v>
      </c>
      <c r="AI24" s="28">
        <f t="shared" si="7"/>
        <v>0</v>
      </c>
      <c r="AJ24" s="28">
        <f t="shared" si="7"/>
        <v>0</v>
      </c>
      <c r="AK24" s="28">
        <f t="shared" si="7"/>
        <v>0</v>
      </c>
      <c r="AL24" s="28">
        <f t="shared" si="7"/>
        <v>0</v>
      </c>
      <c r="AM24" s="28">
        <f t="shared" si="7"/>
        <v>0</v>
      </c>
      <c r="AN24" s="28">
        <f t="shared" si="7"/>
        <v>0</v>
      </c>
      <c r="AO24" s="28">
        <f t="shared" si="7"/>
        <v>0</v>
      </c>
      <c r="AP24" s="28">
        <f t="shared" si="7"/>
        <v>0</v>
      </c>
      <c r="AQ24" s="28">
        <f t="shared" si="7"/>
        <v>0</v>
      </c>
      <c r="AR24" s="28">
        <f t="shared" si="7"/>
        <v>0</v>
      </c>
      <c r="AS24" s="28">
        <f t="shared" si="8"/>
        <v>0</v>
      </c>
      <c r="AT24" s="28">
        <f t="shared" si="8"/>
        <v>0</v>
      </c>
      <c r="AU24" s="28">
        <f t="shared" si="8"/>
        <v>0</v>
      </c>
      <c r="AV24" s="28">
        <f t="shared" si="8"/>
        <v>0</v>
      </c>
      <c r="AW24" s="28">
        <f t="shared" si="8"/>
        <v>0</v>
      </c>
      <c r="AX24" s="28">
        <f t="shared" si="8"/>
        <v>0</v>
      </c>
      <c r="AY24" s="28">
        <f t="shared" si="8"/>
        <v>0</v>
      </c>
      <c r="AZ24" s="28">
        <f t="shared" si="8"/>
        <v>0</v>
      </c>
      <c r="BA24" s="28">
        <f t="shared" si="8"/>
        <v>0</v>
      </c>
      <c r="BB24" s="28">
        <f t="shared" si="8"/>
        <v>0</v>
      </c>
      <c r="BC24" s="28">
        <f t="shared" si="9"/>
        <v>0</v>
      </c>
      <c r="BD24" s="28">
        <f t="shared" si="9"/>
        <v>0</v>
      </c>
      <c r="BE24" s="28">
        <f t="shared" si="9"/>
        <v>0</v>
      </c>
      <c r="BF24" s="28">
        <f t="shared" si="9"/>
        <v>0</v>
      </c>
      <c r="BG24" s="28">
        <f t="shared" si="9"/>
        <v>0</v>
      </c>
      <c r="BH24" s="28">
        <f t="shared" si="9"/>
        <v>0</v>
      </c>
      <c r="BI24" s="28">
        <f t="shared" si="9"/>
        <v>0</v>
      </c>
      <c r="BJ24" s="28">
        <f t="shared" si="9"/>
        <v>0</v>
      </c>
      <c r="BK24" s="28">
        <f t="shared" si="9"/>
        <v>0</v>
      </c>
      <c r="BL24" s="28">
        <f t="shared" si="9"/>
        <v>0</v>
      </c>
      <c r="BM24" s="28">
        <f t="shared" si="10"/>
        <v>0</v>
      </c>
      <c r="BN24" s="28">
        <f t="shared" si="10"/>
        <v>0</v>
      </c>
      <c r="BO24" s="28">
        <f t="shared" si="10"/>
        <v>0</v>
      </c>
      <c r="BP24" s="28">
        <f t="shared" si="10"/>
        <v>0</v>
      </c>
      <c r="BQ24" s="28">
        <f t="shared" si="10"/>
        <v>0</v>
      </c>
      <c r="BR24" s="28">
        <f t="shared" si="10"/>
        <v>0</v>
      </c>
      <c r="BS24" s="28">
        <f t="shared" si="10"/>
        <v>0</v>
      </c>
      <c r="BT24" s="28">
        <f t="shared" si="10"/>
        <v>0</v>
      </c>
      <c r="BU24" s="28">
        <f t="shared" si="10"/>
        <v>0</v>
      </c>
      <c r="BV24" s="28">
        <f t="shared" si="10"/>
        <v>0</v>
      </c>
      <c r="BW24" s="28">
        <f t="shared" si="11"/>
        <v>0</v>
      </c>
      <c r="BX24" s="28">
        <f t="shared" si="11"/>
        <v>0</v>
      </c>
      <c r="BY24" s="28">
        <f t="shared" si="11"/>
        <v>0</v>
      </c>
      <c r="BZ24" s="28">
        <f t="shared" si="11"/>
        <v>0</v>
      </c>
      <c r="CA24" s="28">
        <f t="shared" si="11"/>
        <v>0</v>
      </c>
      <c r="CB24" s="28">
        <f t="shared" si="11"/>
        <v>0</v>
      </c>
      <c r="CC24" s="28">
        <f t="shared" si="11"/>
        <v>0</v>
      </c>
      <c r="CD24" s="28">
        <f t="shared" si="11"/>
        <v>0</v>
      </c>
      <c r="CE24" s="28">
        <f t="shared" si="11"/>
        <v>0</v>
      </c>
      <c r="CF24" s="28">
        <f t="shared" si="11"/>
        <v>0</v>
      </c>
      <c r="CG24" s="28">
        <f t="shared" si="12"/>
        <v>0</v>
      </c>
      <c r="CH24" s="28">
        <f t="shared" si="12"/>
        <v>0</v>
      </c>
      <c r="CI24" s="28">
        <f t="shared" si="12"/>
        <v>0</v>
      </c>
      <c r="CJ24" s="28">
        <f t="shared" si="12"/>
        <v>0</v>
      </c>
      <c r="CK24" s="28">
        <f t="shared" si="12"/>
        <v>0</v>
      </c>
      <c r="CL24" s="28">
        <f t="shared" si="12"/>
        <v>0</v>
      </c>
      <c r="CM24" s="28">
        <f t="shared" si="12"/>
        <v>0</v>
      </c>
      <c r="CN24" s="28">
        <f t="shared" si="12"/>
        <v>0</v>
      </c>
      <c r="CO24" s="28">
        <f t="shared" si="12"/>
        <v>0</v>
      </c>
      <c r="CP24" s="28">
        <f t="shared" si="12"/>
        <v>0</v>
      </c>
      <c r="CQ24" s="28">
        <f t="shared" si="13"/>
        <v>0</v>
      </c>
      <c r="CR24" s="28">
        <f t="shared" si="13"/>
        <v>0</v>
      </c>
      <c r="CS24" s="28">
        <f t="shared" si="13"/>
        <v>0</v>
      </c>
      <c r="CT24" s="28">
        <f t="shared" si="13"/>
        <v>0</v>
      </c>
      <c r="CU24" s="28">
        <f t="shared" si="13"/>
        <v>0</v>
      </c>
      <c r="CV24" s="28">
        <f t="shared" si="13"/>
        <v>0</v>
      </c>
      <c r="CW24" s="28">
        <f t="shared" si="13"/>
        <v>0</v>
      </c>
      <c r="CX24" s="28">
        <f t="shared" si="13"/>
        <v>0</v>
      </c>
      <c r="CY24" s="28">
        <f t="shared" si="13"/>
        <v>0</v>
      </c>
      <c r="CZ24" s="28">
        <f t="shared" si="13"/>
        <v>0</v>
      </c>
      <c r="DA24" s="28">
        <f t="shared" si="14"/>
        <v>0</v>
      </c>
      <c r="DB24" s="28">
        <f t="shared" si="14"/>
        <v>0</v>
      </c>
      <c r="DC24" s="28">
        <f t="shared" si="14"/>
        <v>0</v>
      </c>
      <c r="DD24" s="28">
        <f t="shared" si="14"/>
        <v>0</v>
      </c>
      <c r="DE24" s="28">
        <f t="shared" si="14"/>
        <v>0</v>
      </c>
      <c r="DF24" s="28">
        <f t="shared" si="14"/>
        <v>0</v>
      </c>
    </row>
    <row r="25" spans="1:110" ht="37.5">
      <c r="A25" s="19"/>
      <c r="B25" s="23" t="s">
        <v>187</v>
      </c>
      <c r="C25" s="24" t="s">
        <v>188</v>
      </c>
      <c r="D25" s="25" t="s">
        <v>178</v>
      </c>
      <c r="E25" s="25">
        <f t="shared" si="4"/>
        <v>0</v>
      </c>
      <c r="F25" s="25">
        <f t="shared" si="4"/>
        <v>0</v>
      </c>
      <c r="G25" s="25">
        <f t="shared" si="4"/>
        <v>0</v>
      </c>
      <c r="H25" s="25">
        <f t="shared" si="4"/>
        <v>0</v>
      </c>
      <c r="I25" s="25">
        <f t="shared" si="4"/>
        <v>0</v>
      </c>
      <c r="J25" s="25">
        <f t="shared" si="4"/>
        <v>0</v>
      </c>
      <c r="K25" s="25">
        <f t="shared" si="4"/>
        <v>0</v>
      </c>
      <c r="L25" s="25">
        <f t="shared" si="4"/>
        <v>0</v>
      </c>
      <c r="M25" s="25">
        <f t="shared" si="4"/>
        <v>0</v>
      </c>
      <c r="N25" s="25">
        <f t="shared" si="4"/>
        <v>0</v>
      </c>
      <c r="O25" s="25">
        <f t="shared" si="5"/>
        <v>0</v>
      </c>
      <c r="P25" s="25">
        <f t="shared" si="5"/>
        <v>0</v>
      </c>
      <c r="Q25" s="25">
        <f t="shared" si="5"/>
        <v>0</v>
      </c>
      <c r="R25" s="25">
        <f t="shared" si="5"/>
        <v>0</v>
      </c>
      <c r="S25" s="25">
        <f t="shared" si="5"/>
        <v>0</v>
      </c>
      <c r="T25" s="25">
        <f t="shared" si="5"/>
        <v>0</v>
      </c>
      <c r="U25" s="25">
        <f t="shared" si="5"/>
        <v>0</v>
      </c>
      <c r="V25" s="25">
        <f t="shared" si="5"/>
        <v>0</v>
      </c>
      <c r="W25" s="25">
        <f t="shared" si="5"/>
        <v>0</v>
      </c>
      <c r="X25" s="25">
        <f t="shared" si="5"/>
        <v>0</v>
      </c>
      <c r="Y25" s="25">
        <f t="shared" si="6"/>
        <v>0</v>
      </c>
      <c r="Z25" s="25">
        <f t="shared" si="6"/>
        <v>0</v>
      </c>
      <c r="AA25" s="25">
        <f t="shared" si="6"/>
        <v>0</v>
      </c>
      <c r="AB25" s="25">
        <f t="shared" si="6"/>
        <v>0</v>
      </c>
      <c r="AC25" s="25">
        <f t="shared" si="6"/>
        <v>0</v>
      </c>
      <c r="AD25" s="25">
        <f t="shared" si="6"/>
        <v>0</v>
      </c>
      <c r="AE25" s="25">
        <f t="shared" si="6"/>
        <v>0</v>
      </c>
      <c r="AF25" s="25">
        <f t="shared" si="6"/>
        <v>0</v>
      </c>
      <c r="AG25" s="25">
        <f t="shared" si="6"/>
        <v>0</v>
      </c>
      <c r="AH25" s="25">
        <f t="shared" si="6"/>
        <v>0</v>
      </c>
      <c r="AI25" s="25">
        <f t="shared" si="7"/>
        <v>0</v>
      </c>
      <c r="AJ25" s="25">
        <f t="shared" si="7"/>
        <v>0</v>
      </c>
      <c r="AK25" s="25">
        <f t="shared" si="7"/>
        <v>0</v>
      </c>
      <c r="AL25" s="25">
        <f t="shared" si="7"/>
        <v>0</v>
      </c>
      <c r="AM25" s="25">
        <f t="shared" si="7"/>
        <v>0</v>
      </c>
      <c r="AN25" s="25">
        <f t="shared" si="7"/>
        <v>0</v>
      </c>
      <c r="AO25" s="25">
        <f t="shared" si="7"/>
        <v>0</v>
      </c>
      <c r="AP25" s="25">
        <f t="shared" si="7"/>
        <v>0</v>
      </c>
      <c r="AQ25" s="25">
        <f t="shared" si="7"/>
        <v>0</v>
      </c>
      <c r="AR25" s="25">
        <f t="shared" si="7"/>
        <v>0</v>
      </c>
      <c r="AS25" s="25">
        <f t="shared" si="8"/>
        <v>0</v>
      </c>
      <c r="AT25" s="25">
        <f t="shared" si="8"/>
        <v>0</v>
      </c>
      <c r="AU25" s="25">
        <f t="shared" si="8"/>
        <v>0</v>
      </c>
      <c r="AV25" s="25">
        <f t="shared" si="8"/>
        <v>0</v>
      </c>
      <c r="AW25" s="25">
        <f t="shared" si="8"/>
        <v>0</v>
      </c>
      <c r="AX25" s="25">
        <f t="shared" si="8"/>
        <v>0</v>
      </c>
      <c r="AY25" s="25">
        <f t="shared" si="8"/>
        <v>0</v>
      </c>
      <c r="AZ25" s="25">
        <f t="shared" si="8"/>
        <v>0</v>
      </c>
      <c r="BA25" s="25">
        <f t="shared" si="8"/>
        <v>0</v>
      </c>
      <c r="BB25" s="25">
        <f t="shared" si="8"/>
        <v>0</v>
      </c>
      <c r="BC25" s="25">
        <f t="shared" si="9"/>
        <v>0</v>
      </c>
      <c r="BD25" s="25">
        <f t="shared" si="9"/>
        <v>0</v>
      </c>
      <c r="BE25" s="25">
        <f t="shared" si="9"/>
        <v>0</v>
      </c>
      <c r="BF25" s="25">
        <f t="shared" si="9"/>
        <v>0</v>
      </c>
      <c r="BG25" s="25">
        <f t="shared" si="9"/>
        <v>0</v>
      </c>
      <c r="BH25" s="25">
        <f t="shared" si="9"/>
        <v>0</v>
      </c>
      <c r="BI25" s="25">
        <f t="shared" si="9"/>
        <v>0</v>
      </c>
      <c r="BJ25" s="25">
        <f t="shared" si="9"/>
        <v>0</v>
      </c>
      <c r="BK25" s="25">
        <f t="shared" si="9"/>
        <v>0</v>
      </c>
      <c r="BL25" s="25">
        <f t="shared" si="9"/>
        <v>0</v>
      </c>
      <c r="BM25" s="25">
        <f t="shared" si="10"/>
        <v>0</v>
      </c>
      <c r="BN25" s="25">
        <f t="shared" si="10"/>
        <v>0</v>
      </c>
      <c r="BO25" s="25">
        <f t="shared" si="10"/>
        <v>0</v>
      </c>
      <c r="BP25" s="25">
        <f t="shared" si="10"/>
        <v>0</v>
      </c>
      <c r="BQ25" s="25">
        <f t="shared" si="10"/>
        <v>0</v>
      </c>
      <c r="BR25" s="25">
        <f t="shared" si="10"/>
        <v>0</v>
      </c>
      <c r="BS25" s="25">
        <f t="shared" si="10"/>
        <v>0</v>
      </c>
      <c r="BT25" s="25">
        <f t="shared" si="10"/>
        <v>0</v>
      </c>
      <c r="BU25" s="25">
        <f t="shared" si="10"/>
        <v>0</v>
      </c>
      <c r="BV25" s="25">
        <f t="shared" si="10"/>
        <v>0</v>
      </c>
      <c r="BW25" s="25">
        <f t="shared" si="11"/>
        <v>0</v>
      </c>
      <c r="BX25" s="25">
        <f t="shared" si="11"/>
        <v>0</v>
      </c>
      <c r="BY25" s="25">
        <f t="shared" si="11"/>
        <v>0</v>
      </c>
      <c r="BZ25" s="25">
        <f t="shared" si="11"/>
        <v>0</v>
      </c>
      <c r="CA25" s="25">
        <f t="shared" si="11"/>
        <v>0</v>
      </c>
      <c r="CB25" s="25">
        <f t="shared" si="11"/>
        <v>0</v>
      </c>
      <c r="CC25" s="25">
        <f t="shared" si="11"/>
        <v>0</v>
      </c>
      <c r="CD25" s="25">
        <f t="shared" si="11"/>
        <v>0</v>
      </c>
      <c r="CE25" s="25">
        <f t="shared" si="11"/>
        <v>0</v>
      </c>
      <c r="CF25" s="25">
        <f t="shared" si="11"/>
        <v>0</v>
      </c>
      <c r="CG25" s="25">
        <f t="shared" si="12"/>
        <v>0</v>
      </c>
      <c r="CH25" s="25">
        <f t="shared" si="12"/>
        <v>0</v>
      </c>
      <c r="CI25" s="25">
        <f t="shared" si="12"/>
        <v>0</v>
      </c>
      <c r="CJ25" s="25">
        <f t="shared" si="12"/>
        <v>0</v>
      </c>
      <c r="CK25" s="25">
        <f t="shared" si="12"/>
        <v>0</v>
      </c>
      <c r="CL25" s="25">
        <f t="shared" si="12"/>
        <v>0</v>
      </c>
      <c r="CM25" s="25">
        <f t="shared" si="12"/>
        <v>0</v>
      </c>
      <c r="CN25" s="25">
        <f t="shared" si="12"/>
        <v>0</v>
      </c>
      <c r="CO25" s="25">
        <f t="shared" si="12"/>
        <v>0</v>
      </c>
      <c r="CP25" s="25">
        <f t="shared" si="12"/>
        <v>0</v>
      </c>
      <c r="CQ25" s="25">
        <f t="shared" si="13"/>
        <v>0</v>
      </c>
      <c r="CR25" s="25">
        <f t="shared" si="13"/>
        <v>0</v>
      </c>
      <c r="CS25" s="25">
        <f t="shared" si="13"/>
        <v>0</v>
      </c>
      <c r="CT25" s="25">
        <f t="shared" si="13"/>
        <v>0</v>
      </c>
      <c r="CU25" s="25">
        <f t="shared" si="13"/>
        <v>0</v>
      </c>
      <c r="CV25" s="25">
        <f t="shared" si="13"/>
        <v>0</v>
      </c>
      <c r="CW25" s="25">
        <f t="shared" si="13"/>
        <v>0</v>
      </c>
      <c r="CX25" s="25">
        <f t="shared" si="13"/>
        <v>0</v>
      </c>
      <c r="CY25" s="25">
        <f t="shared" si="13"/>
        <v>0</v>
      </c>
      <c r="CZ25" s="25">
        <f t="shared" si="13"/>
        <v>0</v>
      </c>
      <c r="DA25" s="25">
        <f t="shared" si="14"/>
        <v>0</v>
      </c>
      <c r="DB25" s="25">
        <f t="shared" si="14"/>
        <v>0</v>
      </c>
      <c r="DC25" s="25">
        <f t="shared" si="14"/>
        <v>0</v>
      </c>
      <c r="DD25" s="25">
        <f t="shared" si="14"/>
        <v>0</v>
      </c>
      <c r="DE25" s="25">
        <f t="shared" si="14"/>
        <v>0</v>
      </c>
      <c r="DF25" s="25">
        <f t="shared" si="14"/>
        <v>0</v>
      </c>
    </row>
    <row r="26" spans="1:110" ht="18.75">
      <c r="A26" s="19"/>
      <c r="B26" s="26" t="s">
        <v>189</v>
      </c>
      <c r="C26" s="30" t="s">
        <v>190</v>
      </c>
      <c r="D26" s="28" t="s">
        <v>178</v>
      </c>
      <c r="E26" s="28">
        <f t="shared" si="4"/>
        <v>0</v>
      </c>
      <c r="F26" s="28">
        <f t="shared" si="4"/>
        <v>0</v>
      </c>
      <c r="G26" s="28">
        <f t="shared" si="4"/>
        <v>0</v>
      </c>
      <c r="H26" s="28">
        <f t="shared" si="4"/>
        <v>0</v>
      </c>
      <c r="I26" s="28">
        <f t="shared" si="4"/>
        <v>0</v>
      </c>
      <c r="J26" s="28">
        <f t="shared" si="4"/>
        <v>0</v>
      </c>
      <c r="K26" s="28">
        <f t="shared" si="4"/>
        <v>0</v>
      </c>
      <c r="L26" s="28">
        <f t="shared" si="4"/>
        <v>0</v>
      </c>
      <c r="M26" s="28">
        <f t="shared" si="4"/>
        <v>0</v>
      </c>
      <c r="N26" s="28">
        <f t="shared" si="4"/>
        <v>0</v>
      </c>
      <c r="O26" s="28">
        <f t="shared" si="5"/>
        <v>0</v>
      </c>
      <c r="P26" s="28">
        <f t="shared" si="5"/>
        <v>0</v>
      </c>
      <c r="Q26" s="28">
        <f t="shared" si="5"/>
        <v>0</v>
      </c>
      <c r="R26" s="28">
        <f t="shared" si="5"/>
        <v>0</v>
      </c>
      <c r="S26" s="28">
        <f t="shared" si="5"/>
        <v>0</v>
      </c>
      <c r="T26" s="28">
        <f t="shared" si="5"/>
        <v>0</v>
      </c>
      <c r="U26" s="28">
        <f t="shared" si="5"/>
        <v>0</v>
      </c>
      <c r="V26" s="28">
        <f t="shared" si="5"/>
        <v>0</v>
      </c>
      <c r="W26" s="28">
        <f t="shared" si="5"/>
        <v>0</v>
      </c>
      <c r="X26" s="28">
        <f t="shared" si="5"/>
        <v>0</v>
      </c>
      <c r="Y26" s="28">
        <f t="shared" si="6"/>
        <v>0</v>
      </c>
      <c r="Z26" s="28">
        <f t="shared" si="6"/>
        <v>0</v>
      </c>
      <c r="AA26" s="28">
        <f t="shared" si="6"/>
        <v>0</v>
      </c>
      <c r="AB26" s="28">
        <f t="shared" si="6"/>
        <v>0</v>
      </c>
      <c r="AC26" s="28">
        <f t="shared" si="6"/>
        <v>0</v>
      </c>
      <c r="AD26" s="28">
        <f t="shared" si="6"/>
        <v>0</v>
      </c>
      <c r="AE26" s="28">
        <f t="shared" si="6"/>
        <v>0</v>
      </c>
      <c r="AF26" s="28">
        <f t="shared" si="6"/>
        <v>0</v>
      </c>
      <c r="AG26" s="28">
        <f t="shared" si="6"/>
        <v>0</v>
      </c>
      <c r="AH26" s="28">
        <f t="shared" si="6"/>
        <v>0</v>
      </c>
      <c r="AI26" s="28">
        <f t="shared" si="7"/>
        <v>0</v>
      </c>
      <c r="AJ26" s="28">
        <f t="shared" si="7"/>
        <v>0</v>
      </c>
      <c r="AK26" s="28">
        <f t="shared" si="7"/>
        <v>0</v>
      </c>
      <c r="AL26" s="28">
        <f t="shared" si="7"/>
        <v>0</v>
      </c>
      <c r="AM26" s="28">
        <f t="shared" si="7"/>
        <v>0</v>
      </c>
      <c r="AN26" s="28">
        <f t="shared" si="7"/>
        <v>0</v>
      </c>
      <c r="AO26" s="28">
        <f t="shared" si="7"/>
        <v>0</v>
      </c>
      <c r="AP26" s="28">
        <f t="shared" si="7"/>
        <v>0</v>
      </c>
      <c r="AQ26" s="28">
        <f t="shared" si="7"/>
        <v>0</v>
      </c>
      <c r="AR26" s="28">
        <f t="shared" si="7"/>
        <v>0</v>
      </c>
      <c r="AS26" s="28">
        <f t="shared" si="8"/>
        <v>0</v>
      </c>
      <c r="AT26" s="28">
        <f t="shared" si="8"/>
        <v>0</v>
      </c>
      <c r="AU26" s="28">
        <f t="shared" si="8"/>
        <v>0</v>
      </c>
      <c r="AV26" s="28">
        <f t="shared" si="8"/>
        <v>0</v>
      </c>
      <c r="AW26" s="28">
        <f t="shared" si="8"/>
        <v>0</v>
      </c>
      <c r="AX26" s="28">
        <f t="shared" si="8"/>
        <v>0</v>
      </c>
      <c r="AY26" s="28">
        <f t="shared" si="8"/>
        <v>0</v>
      </c>
      <c r="AZ26" s="28">
        <f t="shared" si="8"/>
        <v>0</v>
      </c>
      <c r="BA26" s="28">
        <f t="shared" si="8"/>
        <v>0</v>
      </c>
      <c r="BB26" s="28">
        <f t="shared" si="8"/>
        <v>0</v>
      </c>
      <c r="BC26" s="28">
        <f t="shared" si="9"/>
        <v>0</v>
      </c>
      <c r="BD26" s="28">
        <f t="shared" si="9"/>
        <v>0</v>
      </c>
      <c r="BE26" s="28">
        <f t="shared" si="9"/>
        <v>0</v>
      </c>
      <c r="BF26" s="28">
        <f t="shared" si="9"/>
        <v>0</v>
      </c>
      <c r="BG26" s="28">
        <f t="shared" si="9"/>
        <v>0</v>
      </c>
      <c r="BH26" s="28">
        <f t="shared" si="9"/>
        <v>0</v>
      </c>
      <c r="BI26" s="28">
        <f t="shared" si="9"/>
        <v>0</v>
      </c>
      <c r="BJ26" s="28">
        <f t="shared" si="9"/>
        <v>0</v>
      </c>
      <c r="BK26" s="28">
        <f t="shared" si="9"/>
        <v>0</v>
      </c>
      <c r="BL26" s="28">
        <f t="shared" si="9"/>
        <v>0</v>
      </c>
      <c r="BM26" s="28">
        <f t="shared" si="10"/>
        <v>0</v>
      </c>
      <c r="BN26" s="28">
        <f t="shared" si="10"/>
        <v>0</v>
      </c>
      <c r="BO26" s="28">
        <f t="shared" si="10"/>
        <v>0</v>
      </c>
      <c r="BP26" s="28">
        <f t="shared" si="10"/>
        <v>0</v>
      </c>
      <c r="BQ26" s="28">
        <f t="shared" si="10"/>
        <v>0</v>
      </c>
      <c r="BR26" s="28">
        <f t="shared" si="10"/>
        <v>0</v>
      </c>
      <c r="BS26" s="28">
        <f t="shared" si="10"/>
        <v>0</v>
      </c>
      <c r="BT26" s="28">
        <f t="shared" si="10"/>
        <v>0</v>
      </c>
      <c r="BU26" s="28">
        <f t="shared" si="10"/>
        <v>0</v>
      </c>
      <c r="BV26" s="28">
        <f t="shared" si="10"/>
        <v>0</v>
      </c>
      <c r="BW26" s="28">
        <f t="shared" si="11"/>
        <v>0</v>
      </c>
      <c r="BX26" s="28">
        <f t="shared" si="11"/>
        <v>0</v>
      </c>
      <c r="BY26" s="28">
        <f t="shared" si="11"/>
        <v>0</v>
      </c>
      <c r="BZ26" s="28">
        <f t="shared" si="11"/>
        <v>0</v>
      </c>
      <c r="CA26" s="28">
        <f t="shared" si="11"/>
        <v>0</v>
      </c>
      <c r="CB26" s="28">
        <f t="shared" si="11"/>
        <v>0</v>
      </c>
      <c r="CC26" s="28">
        <f t="shared" si="11"/>
        <v>0</v>
      </c>
      <c r="CD26" s="28">
        <f t="shared" si="11"/>
        <v>0</v>
      </c>
      <c r="CE26" s="28">
        <f t="shared" si="11"/>
        <v>0</v>
      </c>
      <c r="CF26" s="28">
        <f t="shared" si="11"/>
        <v>0</v>
      </c>
      <c r="CG26" s="28">
        <f t="shared" si="12"/>
        <v>0</v>
      </c>
      <c r="CH26" s="28">
        <f t="shared" si="12"/>
        <v>0</v>
      </c>
      <c r="CI26" s="28">
        <f t="shared" si="12"/>
        <v>0</v>
      </c>
      <c r="CJ26" s="28">
        <f t="shared" si="12"/>
        <v>0</v>
      </c>
      <c r="CK26" s="28">
        <f t="shared" si="12"/>
        <v>0</v>
      </c>
      <c r="CL26" s="28">
        <f t="shared" si="12"/>
        <v>0</v>
      </c>
      <c r="CM26" s="28">
        <f t="shared" si="12"/>
        <v>0</v>
      </c>
      <c r="CN26" s="28">
        <f t="shared" si="12"/>
        <v>0</v>
      </c>
      <c r="CO26" s="28">
        <f t="shared" si="12"/>
        <v>0</v>
      </c>
      <c r="CP26" s="28">
        <f t="shared" si="12"/>
        <v>0</v>
      </c>
      <c r="CQ26" s="28">
        <f t="shared" si="13"/>
        <v>0</v>
      </c>
      <c r="CR26" s="28">
        <f t="shared" si="13"/>
        <v>0</v>
      </c>
      <c r="CS26" s="28">
        <f t="shared" si="13"/>
        <v>0</v>
      </c>
      <c r="CT26" s="28">
        <f t="shared" si="13"/>
        <v>0</v>
      </c>
      <c r="CU26" s="28">
        <f t="shared" si="13"/>
        <v>0</v>
      </c>
      <c r="CV26" s="28">
        <f t="shared" si="13"/>
        <v>0</v>
      </c>
      <c r="CW26" s="28">
        <f t="shared" si="13"/>
        <v>0</v>
      </c>
      <c r="CX26" s="28">
        <f t="shared" si="13"/>
        <v>0</v>
      </c>
      <c r="CY26" s="28">
        <f t="shared" si="13"/>
        <v>0</v>
      </c>
      <c r="CZ26" s="28">
        <f t="shared" si="13"/>
        <v>0</v>
      </c>
      <c r="DA26" s="28">
        <f t="shared" si="14"/>
        <v>0</v>
      </c>
      <c r="DB26" s="28">
        <f t="shared" si="14"/>
        <v>0</v>
      </c>
      <c r="DC26" s="28">
        <f t="shared" si="14"/>
        <v>0</v>
      </c>
      <c r="DD26" s="28">
        <f t="shared" si="14"/>
        <v>0</v>
      </c>
      <c r="DE26" s="28">
        <f t="shared" si="14"/>
        <v>0</v>
      </c>
      <c r="DF26" s="28">
        <f t="shared" si="14"/>
        <v>0</v>
      </c>
    </row>
    <row r="27" spans="1:110" ht="18.75" hidden="1">
      <c r="A27" s="19"/>
      <c r="B27" s="3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row>
    <row r="28" spans="1:110" ht="18.75">
      <c r="A28" s="19"/>
      <c r="B28" s="34" t="s">
        <v>191</v>
      </c>
      <c r="C28" s="35" t="s">
        <v>192</v>
      </c>
      <c r="D28" s="36" t="s">
        <v>178</v>
      </c>
      <c r="E28" s="36">
        <f t="shared" ref="E28:AJ28" si="15">SUM(E29,E82,E146,E165,E169,E173)</f>
        <v>0</v>
      </c>
      <c r="F28" s="36">
        <f t="shared" si="15"/>
        <v>0</v>
      </c>
      <c r="G28" s="36">
        <f t="shared" si="15"/>
        <v>0</v>
      </c>
      <c r="H28" s="36">
        <f t="shared" si="15"/>
        <v>0</v>
      </c>
      <c r="I28" s="36">
        <f t="shared" si="15"/>
        <v>0</v>
      </c>
      <c r="J28" s="36">
        <f t="shared" si="15"/>
        <v>0</v>
      </c>
      <c r="K28" s="36">
        <f t="shared" si="15"/>
        <v>0</v>
      </c>
      <c r="L28" s="36">
        <f t="shared" si="15"/>
        <v>0</v>
      </c>
      <c r="M28" s="36">
        <f t="shared" si="15"/>
        <v>0</v>
      </c>
      <c r="N28" s="36">
        <f t="shared" si="15"/>
        <v>0</v>
      </c>
      <c r="O28" s="36">
        <f t="shared" si="15"/>
        <v>0</v>
      </c>
      <c r="P28" s="36">
        <f t="shared" si="15"/>
        <v>0</v>
      </c>
      <c r="Q28" s="36">
        <f t="shared" si="15"/>
        <v>30</v>
      </c>
      <c r="R28" s="36">
        <f t="shared" si="15"/>
        <v>0</v>
      </c>
      <c r="S28" s="36">
        <f t="shared" si="15"/>
        <v>0</v>
      </c>
      <c r="T28" s="36">
        <f t="shared" si="15"/>
        <v>0</v>
      </c>
      <c r="U28" s="36">
        <f t="shared" si="15"/>
        <v>0</v>
      </c>
      <c r="V28" s="36">
        <f t="shared" si="15"/>
        <v>0</v>
      </c>
      <c r="W28" s="36">
        <f t="shared" si="15"/>
        <v>2</v>
      </c>
      <c r="X28" s="36">
        <f t="shared" si="15"/>
        <v>0</v>
      </c>
      <c r="Y28" s="36">
        <f t="shared" si="15"/>
        <v>58.82</v>
      </c>
      <c r="Z28" s="36">
        <f t="shared" si="15"/>
        <v>0</v>
      </c>
      <c r="AA28" s="36">
        <f t="shared" si="15"/>
        <v>0</v>
      </c>
      <c r="AB28" s="36">
        <f t="shared" si="15"/>
        <v>0</v>
      </c>
      <c r="AC28" s="36">
        <f t="shared" si="15"/>
        <v>0</v>
      </c>
      <c r="AD28" s="36">
        <f t="shared" si="15"/>
        <v>0</v>
      </c>
      <c r="AE28" s="36">
        <f t="shared" si="15"/>
        <v>0</v>
      </c>
      <c r="AF28" s="36">
        <f t="shared" si="15"/>
        <v>0</v>
      </c>
      <c r="AG28" s="36">
        <f t="shared" si="15"/>
        <v>0</v>
      </c>
      <c r="AH28" s="36">
        <f t="shared" si="15"/>
        <v>0</v>
      </c>
      <c r="AI28" s="36">
        <f t="shared" si="15"/>
        <v>0</v>
      </c>
      <c r="AJ28" s="36">
        <f t="shared" si="15"/>
        <v>0</v>
      </c>
      <c r="AK28" s="36">
        <f t="shared" ref="AK28:BP28" si="16">SUM(AK29,AK82,AK146,AK165,AK169,AK173)</f>
        <v>1.675</v>
      </c>
      <c r="AL28" s="36">
        <f t="shared" si="16"/>
        <v>0</v>
      </c>
      <c r="AM28" s="36">
        <f t="shared" si="16"/>
        <v>0</v>
      </c>
      <c r="AN28" s="36">
        <f t="shared" si="16"/>
        <v>0</v>
      </c>
      <c r="AO28" s="36">
        <f t="shared" si="16"/>
        <v>0</v>
      </c>
      <c r="AP28" s="36">
        <f t="shared" si="16"/>
        <v>0</v>
      </c>
      <c r="AQ28" s="36">
        <f t="shared" si="16"/>
        <v>0</v>
      </c>
      <c r="AR28" s="36">
        <f t="shared" si="16"/>
        <v>0</v>
      </c>
      <c r="AS28" s="36">
        <f t="shared" si="16"/>
        <v>0</v>
      </c>
      <c r="AT28" s="36">
        <f t="shared" si="16"/>
        <v>0</v>
      </c>
      <c r="AU28" s="36">
        <f t="shared" si="16"/>
        <v>0</v>
      </c>
      <c r="AV28" s="36">
        <f t="shared" si="16"/>
        <v>0</v>
      </c>
      <c r="AW28" s="36">
        <f t="shared" si="16"/>
        <v>82</v>
      </c>
      <c r="AX28" s="36">
        <f t="shared" si="16"/>
        <v>0</v>
      </c>
      <c r="AY28" s="36">
        <f t="shared" si="16"/>
        <v>0</v>
      </c>
      <c r="AZ28" s="36">
        <f t="shared" si="16"/>
        <v>0</v>
      </c>
      <c r="BA28" s="36">
        <f t="shared" si="16"/>
        <v>0</v>
      </c>
      <c r="BB28" s="36">
        <f t="shared" si="16"/>
        <v>0</v>
      </c>
      <c r="BC28" s="36">
        <f t="shared" si="16"/>
        <v>0</v>
      </c>
      <c r="BD28" s="36">
        <f t="shared" si="16"/>
        <v>0</v>
      </c>
      <c r="BE28" s="36">
        <f t="shared" si="16"/>
        <v>0</v>
      </c>
      <c r="BF28" s="36">
        <f t="shared" si="16"/>
        <v>0</v>
      </c>
      <c r="BG28" s="36">
        <f t="shared" si="16"/>
        <v>6.6</v>
      </c>
      <c r="BH28" s="36">
        <f t="shared" si="16"/>
        <v>104.44</v>
      </c>
      <c r="BI28" s="36">
        <f t="shared" si="16"/>
        <v>0</v>
      </c>
      <c r="BJ28" s="36">
        <f t="shared" si="16"/>
        <v>0</v>
      </c>
      <c r="BK28" s="36">
        <f t="shared" si="16"/>
        <v>0</v>
      </c>
      <c r="BL28" s="36">
        <f t="shared" si="16"/>
        <v>0</v>
      </c>
      <c r="BM28" s="36">
        <f t="shared" si="16"/>
        <v>0</v>
      </c>
      <c r="BN28" s="36">
        <f t="shared" si="16"/>
        <v>0</v>
      </c>
      <c r="BO28" s="36">
        <f t="shared" si="16"/>
        <v>0</v>
      </c>
      <c r="BP28" s="36">
        <f t="shared" si="16"/>
        <v>0</v>
      </c>
      <c r="BQ28" s="36">
        <f t="shared" ref="BQ28:CV28" si="17">SUM(BQ29,BQ82,BQ146,BQ165,BQ169,BQ173)</f>
        <v>2</v>
      </c>
      <c r="BR28" s="36">
        <f t="shared" si="17"/>
        <v>0</v>
      </c>
      <c r="BS28" s="36">
        <f t="shared" si="17"/>
        <v>0</v>
      </c>
      <c r="BT28" s="36">
        <f t="shared" si="17"/>
        <v>0</v>
      </c>
      <c r="BU28" s="36">
        <f t="shared" si="17"/>
        <v>0</v>
      </c>
      <c r="BV28" s="36">
        <f t="shared" si="17"/>
        <v>0</v>
      </c>
      <c r="BW28" s="36">
        <f t="shared" si="17"/>
        <v>0</v>
      </c>
      <c r="BX28" s="36">
        <f t="shared" si="17"/>
        <v>0</v>
      </c>
      <c r="BY28" s="36">
        <f t="shared" si="17"/>
        <v>0</v>
      </c>
      <c r="BZ28" s="36">
        <f t="shared" si="17"/>
        <v>0</v>
      </c>
      <c r="CA28" s="36">
        <f t="shared" si="17"/>
        <v>0</v>
      </c>
      <c r="CB28" s="36">
        <f t="shared" si="17"/>
        <v>0</v>
      </c>
      <c r="CC28" s="36">
        <f t="shared" si="17"/>
        <v>50</v>
      </c>
      <c r="CD28" s="36">
        <f t="shared" si="17"/>
        <v>0</v>
      </c>
      <c r="CE28" s="36">
        <f t="shared" si="17"/>
        <v>0</v>
      </c>
      <c r="CF28" s="36">
        <f t="shared" si="17"/>
        <v>0</v>
      </c>
      <c r="CG28" s="36">
        <f t="shared" si="17"/>
        <v>0</v>
      </c>
      <c r="CH28" s="36">
        <f t="shared" si="17"/>
        <v>0</v>
      </c>
      <c r="CI28" s="36">
        <f t="shared" si="17"/>
        <v>0</v>
      </c>
      <c r="CJ28" s="36">
        <f t="shared" si="17"/>
        <v>0</v>
      </c>
      <c r="CK28" s="36">
        <f t="shared" si="17"/>
        <v>0</v>
      </c>
      <c r="CL28" s="36">
        <f t="shared" si="17"/>
        <v>0</v>
      </c>
      <c r="CM28" s="36">
        <f t="shared" si="17"/>
        <v>0</v>
      </c>
      <c r="CN28" s="36">
        <f t="shared" si="17"/>
        <v>0</v>
      </c>
      <c r="CO28" s="36">
        <f t="shared" si="17"/>
        <v>0</v>
      </c>
      <c r="CP28" s="36">
        <f t="shared" si="17"/>
        <v>0</v>
      </c>
      <c r="CQ28" s="36">
        <f t="shared" si="17"/>
        <v>0</v>
      </c>
      <c r="CR28" s="36">
        <f t="shared" si="17"/>
        <v>0</v>
      </c>
      <c r="CS28" s="36">
        <f t="shared" si="17"/>
        <v>0</v>
      </c>
      <c r="CT28" s="36">
        <f t="shared" si="17"/>
        <v>0</v>
      </c>
      <c r="CU28" s="36">
        <f t="shared" si="17"/>
        <v>191.058891561792</v>
      </c>
      <c r="CV28" s="36">
        <f t="shared" si="17"/>
        <v>0</v>
      </c>
      <c r="CW28" s="36">
        <f t="shared" ref="CW28:DF28" si="18">SUM(CW29,CW82,CW146,CW165,CW169,CW173)</f>
        <v>0</v>
      </c>
      <c r="CX28" s="36">
        <f t="shared" si="18"/>
        <v>0</v>
      </c>
      <c r="CY28" s="36">
        <f t="shared" si="18"/>
        <v>0</v>
      </c>
      <c r="CZ28" s="36">
        <f t="shared" si="18"/>
        <v>0</v>
      </c>
      <c r="DA28" s="36">
        <f t="shared" si="18"/>
        <v>570.15</v>
      </c>
      <c r="DB28" s="36">
        <f t="shared" si="18"/>
        <v>0</v>
      </c>
      <c r="DC28" s="36">
        <f t="shared" si="18"/>
        <v>0</v>
      </c>
      <c r="DD28" s="36">
        <f t="shared" si="18"/>
        <v>0</v>
      </c>
      <c r="DE28" s="36">
        <f t="shared" si="18"/>
        <v>0</v>
      </c>
      <c r="DF28" s="36">
        <f t="shared" si="18"/>
        <v>0</v>
      </c>
    </row>
    <row r="29" spans="1:110" ht="37.5">
      <c r="A29" s="19"/>
      <c r="B29" s="23" t="s">
        <v>193</v>
      </c>
      <c r="C29" s="24" t="s">
        <v>194</v>
      </c>
      <c r="D29" s="25" t="s">
        <v>178</v>
      </c>
      <c r="E29" s="25">
        <f t="shared" ref="E29:AJ29" si="19">SUM(E30,E37,E46,E73)</f>
        <v>0</v>
      </c>
      <c r="F29" s="25">
        <f t="shared" si="19"/>
        <v>0</v>
      </c>
      <c r="G29" s="25">
        <f t="shared" si="19"/>
        <v>0</v>
      </c>
      <c r="H29" s="25">
        <f t="shared" si="19"/>
        <v>0</v>
      </c>
      <c r="I29" s="25">
        <f t="shared" si="19"/>
        <v>0</v>
      </c>
      <c r="J29" s="25">
        <f t="shared" si="19"/>
        <v>0</v>
      </c>
      <c r="K29" s="25">
        <f t="shared" si="19"/>
        <v>0</v>
      </c>
      <c r="L29" s="25">
        <f t="shared" si="19"/>
        <v>0</v>
      </c>
      <c r="M29" s="25">
        <f t="shared" si="19"/>
        <v>0</v>
      </c>
      <c r="N29" s="25">
        <f t="shared" si="19"/>
        <v>0</v>
      </c>
      <c r="O29" s="25">
        <f t="shared" si="19"/>
        <v>0</v>
      </c>
      <c r="P29" s="25">
        <f t="shared" si="19"/>
        <v>0</v>
      </c>
      <c r="Q29" s="25">
        <f t="shared" si="19"/>
        <v>30</v>
      </c>
      <c r="R29" s="25">
        <f t="shared" si="19"/>
        <v>0</v>
      </c>
      <c r="S29" s="25">
        <f t="shared" si="19"/>
        <v>0</v>
      </c>
      <c r="T29" s="25">
        <f t="shared" si="19"/>
        <v>0</v>
      </c>
      <c r="U29" s="25">
        <f t="shared" si="19"/>
        <v>0</v>
      </c>
      <c r="V29" s="25">
        <f t="shared" si="19"/>
        <v>0</v>
      </c>
      <c r="W29" s="25">
        <f t="shared" si="19"/>
        <v>0</v>
      </c>
      <c r="X29" s="25">
        <f t="shared" si="19"/>
        <v>0</v>
      </c>
      <c r="Y29" s="25">
        <f t="shared" si="19"/>
        <v>0</v>
      </c>
      <c r="Z29" s="25">
        <f t="shared" si="19"/>
        <v>0</v>
      </c>
      <c r="AA29" s="25">
        <f t="shared" si="19"/>
        <v>0</v>
      </c>
      <c r="AB29" s="25">
        <f t="shared" si="19"/>
        <v>0</v>
      </c>
      <c r="AC29" s="25">
        <f t="shared" si="19"/>
        <v>0</v>
      </c>
      <c r="AD29" s="25">
        <f t="shared" si="19"/>
        <v>0</v>
      </c>
      <c r="AE29" s="25">
        <f t="shared" si="19"/>
        <v>0</v>
      </c>
      <c r="AF29" s="25">
        <f t="shared" si="19"/>
        <v>0</v>
      </c>
      <c r="AG29" s="25">
        <f t="shared" si="19"/>
        <v>0</v>
      </c>
      <c r="AH29" s="25">
        <f t="shared" si="19"/>
        <v>0</v>
      </c>
      <c r="AI29" s="25">
        <f t="shared" si="19"/>
        <v>0</v>
      </c>
      <c r="AJ29" s="25">
        <f t="shared" si="19"/>
        <v>0</v>
      </c>
      <c r="AK29" s="25">
        <f t="shared" ref="AK29:BP29" si="20">SUM(AK30,AK37,AK46,AK73)</f>
        <v>1.675</v>
      </c>
      <c r="AL29" s="25">
        <f t="shared" si="20"/>
        <v>0</v>
      </c>
      <c r="AM29" s="25">
        <f t="shared" si="20"/>
        <v>0</v>
      </c>
      <c r="AN29" s="25">
        <f t="shared" si="20"/>
        <v>0</v>
      </c>
      <c r="AO29" s="25">
        <f t="shared" si="20"/>
        <v>0</v>
      </c>
      <c r="AP29" s="25">
        <f t="shared" si="20"/>
        <v>0</v>
      </c>
      <c r="AQ29" s="25">
        <f t="shared" si="20"/>
        <v>0</v>
      </c>
      <c r="AR29" s="25">
        <f t="shared" si="20"/>
        <v>0</v>
      </c>
      <c r="AS29" s="25">
        <f t="shared" si="20"/>
        <v>0</v>
      </c>
      <c r="AT29" s="25">
        <f t="shared" si="20"/>
        <v>0</v>
      </c>
      <c r="AU29" s="25">
        <f t="shared" si="20"/>
        <v>0</v>
      </c>
      <c r="AV29" s="25">
        <f t="shared" si="20"/>
        <v>0</v>
      </c>
      <c r="AW29" s="25">
        <f t="shared" si="20"/>
        <v>82</v>
      </c>
      <c r="AX29" s="25">
        <f t="shared" si="20"/>
        <v>0</v>
      </c>
      <c r="AY29" s="25">
        <f t="shared" si="20"/>
        <v>0</v>
      </c>
      <c r="AZ29" s="25">
        <f t="shared" si="20"/>
        <v>0</v>
      </c>
      <c r="BA29" s="25">
        <f t="shared" si="20"/>
        <v>0</v>
      </c>
      <c r="BB29" s="25">
        <f t="shared" si="20"/>
        <v>0</v>
      </c>
      <c r="BC29" s="25">
        <f t="shared" si="20"/>
        <v>0</v>
      </c>
      <c r="BD29" s="25">
        <f t="shared" si="20"/>
        <v>0</v>
      </c>
      <c r="BE29" s="25">
        <f t="shared" si="20"/>
        <v>0</v>
      </c>
      <c r="BF29" s="25">
        <f t="shared" si="20"/>
        <v>0</v>
      </c>
      <c r="BG29" s="25">
        <f t="shared" si="20"/>
        <v>0</v>
      </c>
      <c r="BH29" s="25">
        <f t="shared" si="20"/>
        <v>0</v>
      </c>
      <c r="BI29" s="25">
        <f t="shared" si="20"/>
        <v>0</v>
      </c>
      <c r="BJ29" s="25">
        <f t="shared" si="20"/>
        <v>0</v>
      </c>
      <c r="BK29" s="25">
        <f t="shared" si="20"/>
        <v>0</v>
      </c>
      <c r="BL29" s="25">
        <f t="shared" si="20"/>
        <v>0</v>
      </c>
      <c r="BM29" s="25">
        <f t="shared" si="20"/>
        <v>0</v>
      </c>
      <c r="BN29" s="25">
        <f t="shared" si="20"/>
        <v>0</v>
      </c>
      <c r="BO29" s="25">
        <f t="shared" si="20"/>
        <v>0</v>
      </c>
      <c r="BP29" s="25">
        <f t="shared" si="20"/>
        <v>0</v>
      </c>
      <c r="BQ29" s="25">
        <f t="shared" ref="BQ29:CV29" si="21">SUM(BQ30,BQ37,BQ46,BQ73)</f>
        <v>0</v>
      </c>
      <c r="BR29" s="25">
        <f t="shared" si="21"/>
        <v>0</v>
      </c>
      <c r="BS29" s="25">
        <f t="shared" si="21"/>
        <v>0</v>
      </c>
      <c r="BT29" s="25">
        <f t="shared" si="21"/>
        <v>0</v>
      </c>
      <c r="BU29" s="25">
        <f t="shared" si="21"/>
        <v>0</v>
      </c>
      <c r="BV29" s="25">
        <f t="shared" si="21"/>
        <v>0</v>
      </c>
      <c r="BW29" s="25">
        <f t="shared" si="21"/>
        <v>0</v>
      </c>
      <c r="BX29" s="25">
        <f t="shared" si="21"/>
        <v>0</v>
      </c>
      <c r="BY29" s="25">
        <f t="shared" si="21"/>
        <v>0</v>
      </c>
      <c r="BZ29" s="25">
        <f t="shared" si="21"/>
        <v>0</v>
      </c>
      <c r="CA29" s="25">
        <f t="shared" si="21"/>
        <v>0</v>
      </c>
      <c r="CB29" s="25">
        <f t="shared" si="21"/>
        <v>0</v>
      </c>
      <c r="CC29" s="25">
        <f t="shared" si="21"/>
        <v>0</v>
      </c>
      <c r="CD29" s="25">
        <f t="shared" si="21"/>
        <v>0</v>
      </c>
      <c r="CE29" s="25">
        <f t="shared" si="21"/>
        <v>0</v>
      </c>
      <c r="CF29" s="25">
        <f t="shared" si="21"/>
        <v>0</v>
      </c>
      <c r="CG29" s="25">
        <f t="shared" si="21"/>
        <v>0</v>
      </c>
      <c r="CH29" s="25">
        <f t="shared" si="21"/>
        <v>0</v>
      </c>
      <c r="CI29" s="25">
        <f t="shared" si="21"/>
        <v>0</v>
      </c>
      <c r="CJ29" s="25">
        <f t="shared" si="21"/>
        <v>0</v>
      </c>
      <c r="CK29" s="25">
        <f t="shared" si="21"/>
        <v>0</v>
      </c>
      <c r="CL29" s="25">
        <f t="shared" si="21"/>
        <v>0</v>
      </c>
      <c r="CM29" s="25">
        <f t="shared" si="21"/>
        <v>0</v>
      </c>
      <c r="CN29" s="25">
        <f t="shared" si="21"/>
        <v>0</v>
      </c>
      <c r="CO29" s="25">
        <f t="shared" si="21"/>
        <v>0</v>
      </c>
      <c r="CP29" s="25">
        <f t="shared" si="21"/>
        <v>0</v>
      </c>
      <c r="CQ29" s="25">
        <f t="shared" si="21"/>
        <v>0</v>
      </c>
      <c r="CR29" s="25">
        <f t="shared" si="21"/>
        <v>0</v>
      </c>
      <c r="CS29" s="25">
        <f t="shared" si="21"/>
        <v>0</v>
      </c>
      <c r="CT29" s="25">
        <f t="shared" si="21"/>
        <v>0</v>
      </c>
      <c r="CU29" s="25">
        <f t="shared" si="21"/>
        <v>0</v>
      </c>
      <c r="CV29" s="25">
        <f t="shared" si="21"/>
        <v>0</v>
      </c>
      <c r="CW29" s="25">
        <f t="shared" ref="CW29:DF29" si="22">SUM(CW30,CW37,CW46,CW73)</f>
        <v>0</v>
      </c>
      <c r="CX29" s="25">
        <f t="shared" si="22"/>
        <v>0</v>
      </c>
      <c r="CY29" s="25">
        <f t="shared" si="22"/>
        <v>0</v>
      </c>
      <c r="CZ29" s="25">
        <f t="shared" si="22"/>
        <v>0</v>
      </c>
      <c r="DA29" s="25">
        <f t="shared" si="22"/>
        <v>0</v>
      </c>
      <c r="DB29" s="25">
        <f t="shared" si="22"/>
        <v>0</v>
      </c>
      <c r="DC29" s="25">
        <f t="shared" si="22"/>
        <v>0</v>
      </c>
      <c r="DD29" s="25">
        <f t="shared" si="22"/>
        <v>0</v>
      </c>
      <c r="DE29" s="25">
        <f t="shared" si="22"/>
        <v>0</v>
      </c>
      <c r="DF29" s="25">
        <f t="shared" si="22"/>
        <v>0</v>
      </c>
    </row>
    <row r="30" spans="1:110" ht="56.25">
      <c r="A30" s="19"/>
      <c r="B30" s="37" t="s">
        <v>195</v>
      </c>
      <c r="C30" s="38" t="s">
        <v>196</v>
      </c>
      <c r="D30" s="39" t="s">
        <v>178</v>
      </c>
      <c r="E30" s="39">
        <v>0</v>
      </c>
      <c r="F30" s="39">
        <v>0</v>
      </c>
      <c r="G30" s="39">
        <v>0</v>
      </c>
      <c r="H30" s="39">
        <v>0</v>
      </c>
      <c r="I30" s="39">
        <v>0</v>
      </c>
      <c r="J30" s="39">
        <v>0</v>
      </c>
      <c r="K30" s="39">
        <v>0</v>
      </c>
      <c r="L30" s="39">
        <v>0</v>
      </c>
      <c r="M30" s="39">
        <v>0</v>
      </c>
      <c r="N30" s="39">
        <v>0</v>
      </c>
      <c r="O30" s="39">
        <v>0</v>
      </c>
      <c r="P30" s="39">
        <v>0</v>
      </c>
      <c r="Q30" s="39">
        <v>0</v>
      </c>
      <c r="R30" s="39">
        <v>0</v>
      </c>
      <c r="S30" s="39">
        <v>0</v>
      </c>
      <c r="T30" s="39">
        <v>0</v>
      </c>
      <c r="U30" s="39">
        <v>0</v>
      </c>
      <c r="V30" s="39">
        <v>0</v>
      </c>
      <c r="W30" s="39">
        <v>0</v>
      </c>
      <c r="X30" s="39">
        <v>0</v>
      </c>
      <c r="Y30" s="39">
        <v>0</v>
      </c>
      <c r="Z30" s="39">
        <v>0</v>
      </c>
      <c r="AA30" s="39">
        <v>0</v>
      </c>
      <c r="AB30" s="39">
        <v>0</v>
      </c>
      <c r="AC30" s="39">
        <v>0</v>
      </c>
      <c r="AD30" s="39">
        <v>0</v>
      </c>
      <c r="AE30" s="39">
        <v>0</v>
      </c>
      <c r="AF30" s="39">
        <v>0</v>
      </c>
      <c r="AG30" s="39">
        <v>0</v>
      </c>
      <c r="AH30" s="39">
        <v>0</v>
      </c>
      <c r="AI30" s="39">
        <v>0</v>
      </c>
      <c r="AJ30" s="39">
        <v>0</v>
      </c>
      <c r="AK30" s="39">
        <v>0</v>
      </c>
      <c r="AL30" s="39">
        <v>0</v>
      </c>
      <c r="AM30" s="39">
        <v>0</v>
      </c>
      <c r="AN30" s="39">
        <v>0</v>
      </c>
      <c r="AO30" s="39">
        <v>0</v>
      </c>
      <c r="AP30" s="39">
        <v>0</v>
      </c>
      <c r="AQ30" s="39">
        <v>0</v>
      </c>
      <c r="AR30" s="39">
        <v>0</v>
      </c>
      <c r="AS30" s="39">
        <v>0</v>
      </c>
      <c r="AT30" s="39">
        <v>0</v>
      </c>
      <c r="AU30" s="39">
        <v>0</v>
      </c>
      <c r="AV30" s="39">
        <v>0</v>
      </c>
      <c r="AW30" s="39">
        <v>0</v>
      </c>
      <c r="AX30" s="39">
        <v>0</v>
      </c>
      <c r="AY30" s="39">
        <v>0</v>
      </c>
      <c r="AZ30" s="39">
        <v>0</v>
      </c>
      <c r="BA30" s="39">
        <v>0</v>
      </c>
      <c r="BB30" s="39">
        <v>0</v>
      </c>
      <c r="BC30" s="39">
        <v>0</v>
      </c>
      <c r="BD30" s="39">
        <v>0</v>
      </c>
      <c r="BE30" s="39">
        <v>0</v>
      </c>
      <c r="BF30" s="39">
        <v>0</v>
      </c>
      <c r="BG30" s="39">
        <v>0</v>
      </c>
      <c r="BH30" s="39">
        <v>0</v>
      </c>
      <c r="BI30" s="39">
        <v>0</v>
      </c>
      <c r="BJ30" s="39">
        <v>0</v>
      </c>
      <c r="BK30" s="39">
        <v>0</v>
      </c>
      <c r="BL30" s="39">
        <v>0</v>
      </c>
      <c r="BM30" s="39">
        <v>0</v>
      </c>
      <c r="BN30" s="39">
        <v>0</v>
      </c>
      <c r="BO30" s="39">
        <v>0</v>
      </c>
      <c r="BP30" s="39">
        <v>0</v>
      </c>
      <c r="BQ30" s="39">
        <v>0</v>
      </c>
      <c r="BR30" s="39">
        <v>0</v>
      </c>
      <c r="BS30" s="39">
        <v>0</v>
      </c>
      <c r="BT30" s="39">
        <v>0</v>
      </c>
      <c r="BU30" s="39">
        <v>0</v>
      </c>
      <c r="BV30" s="39">
        <v>0</v>
      </c>
      <c r="BW30" s="39">
        <v>0</v>
      </c>
      <c r="BX30" s="39">
        <v>0</v>
      </c>
      <c r="BY30" s="39">
        <v>0</v>
      </c>
      <c r="BZ30" s="39">
        <v>0</v>
      </c>
      <c r="CA30" s="39">
        <v>0</v>
      </c>
      <c r="CB30" s="39">
        <v>0</v>
      </c>
      <c r="CC30" s="39">
        <v>0</v>
      </c>
      <c r="CD30" s="39">
        <v>0</v>
      </c>
      <c r="CE30" s="39">
        <v>0</v>
      </c>
      <c r="CF30" s="39">
        <v>0</v>
      </c>
      <c r="CG30" s="39">
        <v>0</v>
      </c>
      <c r="CH30" s="39">
        <v>0</v>
      </c>
      <c r="CI30" s="39" t="s">
        <v>197</v>
      </c>
      <c r="CJ30" s="39" t="s">
        <v>197</v>
      </c>
      <c r="CK30" s="39">
        <v>0</v>
      </c>
      <c r="CL30" s="39">
        <v>0</v>
      </c>
      <c r="CM30" s="39">
        <v>0</v>
      </c>
      <c r="CN30" s="39">
        <v>0</v>
      </c>
      <c r="CO30" s="39" t="s">
        <v>197</v>
      </c>
      <c r="CP30" s="39" t="s">
        <v>197</v>
      </c>
      <c r="CQ30" s="39">
        <v>0</v>
      </c>
      <c r="CR30" s="39">
        <v>0</v>
      </c>
      <c r="CS30" s="39">
        <v>0</v>
      </c>
      <c r="CT30" s="39">
        <v>0</v>
      </c>
      <c r="CU30" s="39">
        <v>0</v>
      </c>
      <c r="CV30" s="39">
        <v>0</v>
      </c>
      <c r="CW30" s="39">
        <v>0</v>
      </c>
      <c r="CX30" s="39">
        <v>0</v>
      </c>
      <c r="CY30" s="39">
        <v>0</v>
      </c>
      <c r="CZ30" s="39">
        <v>0</v>
      </c>
      <c r="DA30" s="39">
        <v>0</v>
      </c>
      <c r="DB30" s="39">
        <v>0</v>
      </c>
      <c r="DC30" s="39">
        <v>0</v>
      </c>
      <c r="DD30" s="39">
        <v>0</v>
      </c>
      <c r="DE30" s="39">
        <v>0</v>
      </c>
      <c r="DF30" s="39">
        <v>0</v>
      </c>
    </row>
    <row r="31" spans="1:110" ht="75">
      <c r="A31" s="19"/>
      <c r="B31" s="31" t="s">
        <v>198</v>
      </c>
      <c r="C31" s="32" t="s">
        <v>199</v>
      </c>
      <c r="D31" s="33" t="s">
        <v>178</v>
      </c>
      <c r="E31" s="33">
        <v>0</v>
      </c>
      <c r="F31" s="33">
        <v>0</v>
      </c>
      <c r="G31" s="33">
        <v>0</v>
      </c>
      <c r="H31" s="33">
        <v>0</v>
      </c>
      <c r="I31" s="33">
        <v>0</v>
      </c>
      <c r="J31" s="33">
        <v>0</v>
      </c>
      <c r="K31" s="33">
        <v>0</v>
      </c>
      <c r="L31" s="33">
        <v>0</v>
      </c>
      <c r="M31" s="33">
        <v>0</v>
      </c>
      <c r="N31" s="33">
        <v>0</v>
      </c>
      <c r="O31" s="33">
        <v>0</v>
      </c>
      <c r="P31" s="33">
        <v>0</v>
      </c>
      <c r="Q31" s="33">
        <v>0</v>
      </c>
      <c r="R31" s="33">
        <v>0</v>
      </c>
      <c r="S31" s="33">
        <v>0</v>
      </c>
      <c r="T31" s="33">
        <v>0</v>
      </c>
      <c r="U31" s="33">
        <v>0</v>
      </c>
      <c r="V31" s="33">
        <v>0</v>
      </c>
      <c r="W31" s="33">
        <v>0</v>
      </c>
      <c r="X31" s="33">
        <v>0</v>
      </c>
      <c r="Y31" s="33">
        <v>0</v>
      </c>
      <c r="Z31" s="33">
        <v>0</v>
      </c>
      <c r="AA31" s="33">
        <v>0</v>
      </c>
      <c r="AB31" s="33">
        <v>0</v>
      </c>
      <c r="AC31" s="33">
        <v>0</v>
      </c>
      <c r="AD31" s="33">
        <v>0</v>
      </c>
      <c r="AE31" s="33">
        <v>0</v>
      </c>
      <c r="AF31" s="33">
        <v>0</v>
      </c>
      <c r="AG31" s="33">
        <v>0</v>
      </c>
      <c r="AH31" s="33">
        <v>0</v>
      </c>
      <c r="AI31" s="33">
        <v>0</v>
      </c>
      <c r="AJ31" s="33">
        <v>0</v>
      </c>
      <c r="AK31" s="33">
        <v>0</v>
      </c>
      <c r="AL31" s="33">
        <v>0</v>
      </c>
      <c r="AM31" s="33">
        <v>0</v>
      </c>
      <c r="AN31" s="33">
        <v>0</v>
      </c>
      <c r="AO31" s="33">
        <v>0</v>
      </c>
      <c r="AP31" s="33">
        <v>0</v>
      </c>
      <c r="AQ31" s="33">
        <v>0</v>
      </c>
      <c r="AR31" s="33">
        <v>0</v>
      </c>
      <c r="AS31" s="33">
        <v>0</v>
      </c>
      <c r="AT31" s="33">
        <v>0</v>
      </c>
      <c r="AU31" s="33">
        <v>0</v>
      </c>
      <c r="AV31" s="33">
        <v>0</v>
      </c>
      <c r="AW31" s="33">
        <v>0</v>
      </c>
      <c r="AX31" s="33">
        <v>0</v>
      </c>
      <c r="AY31" s="33">
        <v>0</v>
      </c>
      <c r="AZ31" s="33">
        <v>0</v>
      </c>
      <c r="BA31" s="33">
        <v>0</v>
      </c>
      <c r="BB31" s="33">
        <v>0</v>
      </c>
      <c r="BC31" s="33">
        <v>0</v>
      </c>
      <c r="BD31" s="33">
        <v>0</v>
      </c>
      <c r="BE31" s="33">
        <v>0</v>
      </c>
      <c r="BF31" s="33">
        <v>0</v>
      </c>
      <c r="BG31" s="33">
        <v>0</v>
      </c>
      <c r="BH31" s="33">
        <v>0</v>
      </c>
      <c r="BI31" s="33">
        <v>0</v>
      </c>
      <c r="BJ31" s="33">
        <v>0</v>
      </c>
      <c r="BK31" s="33">
        <v>0</v>
      </c>
      <c r="BL31" s="33">
        <v>0</v>
      </c>
      <c r="BM31" s="33">
        <v>0</v>
      </c>
      <c r="BN31" s="33">
        <v>0</v>
      </c>
      <c r="BO31" s="33">
        <v>0</v>
      </c>
      <c r="BP31" s="33">
        <v>0</v>
      </c>
      <c r="BQ31" s="33">
        <v>0</v>
      </c>
      <c r="BR31" s="33">
        <v>0</v>
      </c>
      <c r="BS31" s="33">
        <v>0</v>
      </c>
      <c r="BT31" s="33">
        <v>0</v>
      </c>
      <c r="BU31" s="33">
        <v>0</v>
      </c>
      <c r="BV31" s="33">
        <v>0</v>
      </c>
      <c r="BW31" s="33">
        <v>0</v>
      </c>
      <c r="BX31" s="33">
        <v>0</v>
      </c>
      <c r="BY31" s="33">
        <v>0</v>
      </c>
      <c r="BZ31" s="33">
        <v>0</v>
      </c>
      <c r="CA31" s="33">
        <v>0</v>
      </c>
      <c r="CB31" s="33">
        <v>0</v>
      </c>
      <c r="CC31" s="33">
        <v>0</v>
      </c>
      <c r="CD31" s="33">
        <v>0</v>
      </c>
      <c r="CE31" s="33">
        <v>0</v>
      </c>
      <c r="CF31" s="33">
        <v>0</v>
      </c>
      <c r="CG31" s="33">
        <v>0</v>
      </c>
      <c r="CH31" s="33">
        <v>0</v>
      </c>
      <c r="CI31" s="33" t="s">
        <v>197</v>
      </c>
      <c r="CJ31" s="33" t="s">
        <v>197</v>
      </c>
      <c r="CK31" s="33">
        <v>0</v>
      </c>
      <c r="CL31" s="33">
        <v>0</v>
      </c>
      <c r="CM31" s="33">
        <v>0</v>
      </c>
      <c r="CN31" s="33">
        <v>0</v>
      </c>
      <c r="CO31" s="33" t="s">
        <v>197</v>
      </c>
      <c r="CP31" s="33" t="s">
        <v>197</v>
      </c>
      <c r="CQ31" s="33">
        <v>0</v>
      </c>
      <c r="CR31" s="33">
        <v>0</v>
      </c>
      <c r="CS31" s="33">
        <v>0</v>
      </c>
      <c r="CT31" s="33">
        <v>0</v>
      </c>
      <c r="CU31" s="33">
        <v>0</v>
      </c>
      <c r="CV31" s="33">
        <v>0</v>
      </c>
      <c r="CW31" s="33">
        <v>0</v>
      </c>
      <c r="CX31" s="33">
        <v>0</v>
      </c>
      <c r="CY31" s="33">
        <v>0</v>
      </c>
      <c r="CZ31" s="33">
        <v>0</v>
      </c>
      <c r="DA31" s="33">
        <v>0</v>
      </c>
      <c r="DB31" s="33">
        <v>0</v>
      </c>
      <c r="DC31" s="33">
        <v>0</v>
      </c>
      <c r="DD31" s="33">
        <v>0</v>
      </c>
      <c r="DE31" s="33">
        <v>0</v>
      </c>
      <c r="DF31" s="33">
        <v>0</v>
      </c>
    </row>
    <row r="32" spans="1:110" ht="75">
      <c r="A32" s="19"/>
      <c r="B32" s="31" t="s">
        <v>200</v>
      </c>
      <c r="C32" s="32" t="s">
        <v>201</v>
      </c>
      <c r="D32" s="33" t="s">
        <v>178</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0</v>
      </c>
      <c r="AK32" s="33">
        <v>0</v>
      </c>
      <c r="AL32" s="33">
        <v>0</v>
      </c>
      <c r="AM32" s="33">
        <v>0</v>
      </c>
      <c r="AN32" s="33">
        <v>0</v>
      </c>
      <c r="AO32" s="33">
        <v>0</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0</v>
      </c>
      <c r="BG32" s="33">
        <v>0</v>
      </c>
      <c r="BH32" s="33">
        <v>0</v>
      </c>
      <c r="BI32" s="33">
        <v>0</v>
      </c>
      <c r="BJ32" s="33">
        <v>0</v>
      </c>
      <c r="BK32" s="33">
        <v>0</v>
      </c>
      <c r="BL32" s="33">
        <v>0</v>
      </c>
      <c r="BM32" s="33">
        <v>0</v>
      </c>
      <c r="BN32" s="33">
        <v>0</v>
      </c>
      <c r="BO32" s="33">
        <v>0</v>
      </c>
      <c r="BP32" s="33">
        <v>0</v>
      </c>
      <c r="BQ32" s="33">
        <v>0</v>
      </c>
      <c r="BR32" s="33">
        <v>0</v>
      </c>
      <c r="BS32" s="33">
        <v>0</v>
      </c>
      <c r="BT32" s="33">
        <v>0</v>
      </c>
      <c r="BU32" s="33">
        <v>0</v>
      </c>
      <c r="BV32" s="33">
        <v>0</v>
      </c>
      <c r="BW32" s="33">
        <v>0</v>
      </c>
      <c r="BX32" s="33">
        <v>0</v>
      </c>
      <c r="BY32" s="33">
        <v>0</v>
      </c>
      <c r="BZ32" s="33">
        <v>0</v>
      </c>
      <c r="CA32" s="33">
        <v>0</v>
      </c>
      <c r="CB32" s="33">
        <v>0</v>
      </c>
      <c r="CC32" s="33">
        <v>0</v>
      </c>
      <c r="CD32" s="33">
        <v>0</v>
      </c>
      <c r="CE32" s="33">
        <v>0</v>
      </c>
      <c r="CF32" s="33">
        <v>0</v>
      </c>
      <c r="CG32" s="33">
        <v>0</v>
      </c>
      <c r="CH32" s="33">
        <v>0</v>
      </c>
      <c r="CI32" s="33" t="s">
        <v>197</v>
      </c>
      <c r="CJ32" s="33" t="s">
        <v>197</v>
      </c>
      <c r="CK32" s="33">
        <v>0</v>
      </c>
      <c r="CL32" s="33">
        <v>0</v>
      </c>
      <c r="CM32" s="33">
        <v>0</v>
      </c>
      <c r="CN32" s="33">
        <v>0</v>
      </c>
      <c r="CO32" s="33" t="s">
        <v>197</v>
      </c>
      <c r="CP32" s="33" t="s">
        <v>197</v>
      </c>
      <c r="CQ32" s="33">
        <v>0</v>
      </c>
      <c r="CR32" s="33">
        <v>0</v>
      </c>
      <c r="CS32" s="33">
        <v>0</v>
      </c>
      <c r="CT32" s="33">
        <v>0</v>
      </c>
      <c r="CU32" s="33">
        <v>0</v>
      </c>
      <c r="CV32" s="33">
        <v>0</v>
      </c>
      <c r="CW32" s="33">
        <v>0</v>
      </c>
      <c r="CX32" s="33">
        <v>0</v>
      </c>
      <c r="CY32" s="33">
        <v>0</v>
      </c>
      <c r="CZ32" s="33">
        <v>0</v>
      </c>
      <c r="DA32" s="33">
        <v>0</v>
      </c>
      <c r="DB32" s="33">
        <v>0</v>
      </c>
      <c r="DC32" s="33">
        <v>0</v>
      </c>
      <c r="DD32" s="33">
        <v>0</v>
      </c>
      <c r="DE32" s="33">
        <v>0</v>
      </c>
      <c r="DF32" s="33">
        <v>0</v>
      </c>
    </row>
    <row r="33" spans="1:110" ht="75">
      <c r="A33" s="19"/>
      <c r="B33" s="31" t="s">
        <v>202</v>
      </c>
      <c r="C33" s="32" t="s">
        <v>203</v>
      </c>
      <c r="D33" s="33" t="s">
        <v>178</v>
      </c>
      <c r="E33" s="33">
        <v>0</v>
      </c>
      <c r="F33" s="33">
        <v>0</v>
      </c>
      <c r="G33" s="33">
        <v>0</v>
      </c>
      <c r="H33" s="33">
        <v>0</v>
      </c>
      <c r="I33" s="33">
        <v>0</v>
      </c>
      <c r="J33" s="33">
        <v>0</v>
      </c>
      <c r="K33" s="33">
        <v>0</v>
      </c>
      <c r="L33" s="33">
        <v>0</v>
      </c>
      <c r="M33" s="33">
        <v>0</v>
      </c>
      <c r="N33" s="33">
        <v>0</v>
      </c>
      <c r="O33" s="33">
        <v>0</v>
      </c>
      <c r="P33" s="33">
        <v>0</v>
      </c>
      <c r="Q33" s="33">
        <v>0</v>
      </c>
      <c r="R33" s="33">
        <v>0</v>
      </c>
      <c r="S33" s="33">
        <v>0</v>
      </c>
      <c r="T33" s="33">
        <v>0</v>
      </c>
      <c r="U33" s="33">
        <v>0</v>
      </c>
      <c r="V33" s="33">
        <v>0</v>
      </c>
      <c r="W33" s="33">
        <v>0</v>
      </c>
      <c r="X33" s="33">
        <v>0</v>
      </c>
      <c r="Y33" s="33">
        <v>0</v>
      </c>
      <c r="Z33" s="33">
        <v>0</v>
      </c>
      <c r="AA33" s="33">
        <v>0</v>
      </c>
      <c r="AB33" s="33">
        <v>0</v>
      </c>
      <c r="AC33" s="33">
        <v>0</v>
      </c>
      <c r="AD33" s="33">
        <v>0</v>
      </c>
      <c r="AE33" s="33">
        <v>0</v>
      </c>
      <c r="AF33" s="33">
        <v>0</v>
      </c>
      <c r="AG33" s="33">
        <v>0</v>
      </c>
      <c r="AH33" s="33">
        <v>0</v>
      </c>
      <c r="AI33" s="33">
        <v>0</v>
      </c>
      <c r="AJ33" s="33">
        <v>0</v>
      </c>
      <c r="AK33" s="33">
        <v>0</v>
      </c>
      <c r="AL33" s="33">
        <v>0</v>
      </c>
      <c r="AM33" s="33">
        <v>0</v>
      </c>
      <c r="AN33" s="33">
        <v>0</v>
      </c>
      <c r="AO33" s="33">
        <v>0</v>
      </c>
      <c r="AP33" s="33">
        <v>0</v>
      </c>
      <c r="AQ33" s="33">
        <v>0</v>
      </c>
      <c r="AR33" s="33">
        <v>0</v>
      </c>
      <c r="AS33" s="33">
        <v>0</v>
      </c>
      <c r="AT33" s="33">
        <v>0</v>
      </c>
      <c r="AU33" s="33">
        <v>0</v>
      </c>
      <c r="AV33" s="33">
        <v>0</v>
      </c>
      <c r="AW33" s="33">
        <v>0</v>
      </c>
      <c r="AX33" s="33">
        <v>0</v>
      </c>
      <c r="AY33" s="33">
        <v>0</v>
      </c>
      <c r="AZ33" s="33">
        <v>0</v>
      </c>
      <c r="BA33" s="33">
        <v>0</v>
      </c>
      <c r="BB33" s="33">
        <v>0</v>
      </c>
      <c r="BC33" s="33">
        <v>0</v>
      </c>
      <c r="BD33" s="33">
        <v>0</v>
      </c>
      <c r="BE33" s="33">
        <v>0</v>
      </c>
      <c r="BF33" s="33">
        <v>0</v>
      </c>
      <c r="BG33" s="33">
        <v>0</v>
      </c>
      <c r="BH33" s="33">
        <v>0</v>
      </c>
      <c r="BI33" s="33">
        <v>0</v>
      </c>
      <c r="BJ33" s="33">
        <v>0</v>
      </c>
      <c r="BK33" s="33">
        <v>0</v>
      </c>
      <c r="BL33" s="33">
        <v>0</v>
      </c>
      <c r="BM33" s="33">
        <v>0</v>
      </c>
      <c r="BN33" s="33">
        <v>0</v>
      </c>
      <c r="BO33" s="33">
        <v>0</v>
      </c>
      <c r="BP33" s="33">
        <v>0</v>
      </c>
      <c r="BQ33" s="33">
        <v>0</v>
      </c>
      <c r="BR33" s="33">
        <v>0</v>
      </c>
      <c r="BS33" s="33">
        <v>0</v>
      </c>
      <c r="BT33" s="33">
        <v>0</v>
      </c>
      <c r="BU33" s="33">
        <v>0</v>
      </c>
      <c r="BV33" s="33">
        <v>0</v>
      </c>
      <c r="BW33" s="33">
        <v>0</v>
      </c>
      <c r="BX33" s="33">
        <v>0</v>
      </c>
      <c r="BY33" s="33">
        <v>0</v>
      </c>
      <c r="BZ33" s="33">
        <v>0</v>
      </c>
      <c r="CA33" s="33">
        <v>0</v>
      </c>
      <c r="CB33" s="33">
        <v>0</v>
      </c>
      <c r="CC33" s="33">
        <v>0</v>
      </c>
      <c r="CD33" s="33">
        <v>0</v>
      </c>
      <c r="CE33" s="33">
        <v>0</v>
      </c>
      <c r="CF33" s="33">
        <v>0</v>
      </c>
      <c r="CG33" s="33">
        <v>0</v>
      </c>
      <c r="CH33" s="33">
        <v>0</v>
      </c>
      <c r="CI33" s="33" t="s">
        <v>197</v>
      </c>
      <c r="CJ33" s="33" t="s">
        <v>197</v>
      </c>
      <c r="CK33" s="33">
        <v>0</v>
      </c>
      <c r="CL33" s="33">
        <v>0</v>
      </c>
      <c r="CM33" s="33">
        <v>0</v>
      </c>
      <c r="CN33" s="33">
        <v>0</v>
      </c>
      <c r="CO33" s="33" t="s">
        <v>197</v>
      </c>
      <c r="CP33" s="33" t="s">
        <v>197</v>
      </c>
      <c r="CQ33" s="33">
        <v>0</v>
      </c>
      <c r="CR33" s="33">
        <v>0</v>
      </c>
      <c r="CS33" s="33">
        <v>0</v>
      </c>
      <c r="CT33" s="33">
        <v>0</v>
      </c>
      <c r="CU33" s="33">
        <v>0</v>
      </c>
      <c r="CV33" s="33">
        <v>0</v>
      </c>
      <c r="CW33" s="33">
        <v>0</v>
      </c>
      <c r="CX33" s="33">
        <v>0</v>
      </c>
      <c r="CY33" s="33">
        <v>0</v>
      </c>
      <c r="CZ33" s="33">
        <v>0</v>
      </c>
      <c r="DA33" s="33">
        <v>0</v>
      </c>
      <c r="DB33" s="33">
        <v>0</v>
      </c>
      <c r="DC33" s="33">
        <v>0</v>
      </c>
      <c r="DD33" s="33">
        <v>0</v>
      </c>
      <c r="DE33" s="33">
        <v>0</v>
      </c>
      <c r="DF33" s="33">
        <v>0</v>
      </c>
    </row>
    <row r="34" spans="1:110" ht="18.75" hidden="1">
      <c r="A34" s="23" t="s">
        <v>179</v>
      </c>
      <c r="B34" s="31" t="s">
        <v>202</v>
      </c>
      <c r="C34" s="40" t="s">
        <v>204</v>
      </c>
      <c r="D34" s="33"/>
      <c r="E34" s="33" t="s">
        <v>197</v>
      </c>
      <c r="F34" s="33" t="s">
        <v>197</v>
      </c>
      <c r="G34" s="33"/>
      <c r="H34" s="33"/>
      <c r="I34" s="33"/>
      <c r="J34" s="33"/>
      <c r="K34" s="33"/>
      <c r="L34" s="33"/>
      <c r="M34" s="33" t="s">
        <v>197</v>
      </c>
      <c r="N34" s="33" t="s">
        <v>197</v>
      </c>
      <c r="O34" s="33"/>
      <c r="P34" s="33"/>
      <c r="Q34" s="33"/>
      <c r="R34" s="33"/>
      <c r="S34" s="33"/>
      <c r="T34" s="33"/>
      <c r="U34" s="33" t="s">
        <v>197</v>
      </c>
      <c r="V34" s="33" t="s">
        <v>197</v>
      </c>
      <c r="W34" s="33"/>
      <c r="X34" s="33"/>
      <c r="Y34" s="33"/>
      <c r="Z34" s="33"/>
      <c r="AA34" s="33"/>
      <c r="AB34" s="33"/>
      <c r="AC34" s="33" t="s">
        <v>197</v>
      </c>
      <c r="AD34" s="33" t="s">
        <v>197</v>
      </c>
      <c r="AE34" s="33"/>
      <c r="AF34" s="33"/>
      <c r="AG34" s="33"/>
      <c r="AH34" s="33"/>
      <c r="AI34" s="33"/>
      <c r="AJ34" s="33"/>
      <c r="AK34" s="33" t="s">
        <v>197</v>
      </c>
      <c r="AL34" s="33" t="s">
        <v>197</v>
      </c>
      <c r="AM34" s="33" t="s">
        <v>197</v>
      </c>
      <c r="AN34" s="33" t="s">
        <v>197</v>
      </c>
      <c r="AO34" s="33" t="s">
        <v>197</v>
      </c>
      <c r="AP34" s="33" t="s">
        <v>197</v>
      </c>
      <c r="AQ34" s="33" t="s">
        <v>197</v>
      </c>
      <c r="AR34" s="33" t="s">
        <v>197</v>
      </c>
      <c r="AS34" s="33" t="s">
        <v>197</v>
      </c>
      <c r="AT34" s="33" t="s">
        <v>197</v>
      </c>
      <c r="AU34" s="33"/>
      <c r="AV34" s="33"/>
      <c r="AW34" s="33"/>
      <c r="AX34" s="33"/>
      <c r="AY34" s="33"/>
      <c r="AZ34" s="33"/>
      <c r="BA34" s="33"/>
      <c r="BB34" s="33"/>
      <c r="BC34" s="33" t="s">
        <v>197</v>
      </c>
      <c r="BD34" s="33" t="s">
        <v>197</v>
      </c>
      <c r="BE34" s="33"/>
      <c r="BF34" s="33"/>
      <c r="BG34" s="33"/>
      <c r="BH34" s="33"/>
      <c r="BI34" s="33"/>
      <c r="BJ34" s="33"/>
      <c r="BK34" s="33"/>
      <c r="BL34" s="33"/>
      <c r="BM34" s="33"/>
      <c r="BN34" s="33"/>
      <c r="BO34" s="33" t="s">
        <v>197</v>
      </c>
      <c r="BP34" s="33" t="s">
        <v>197</v>
      </c>
      <c r="BQ34" s="33"/>
      <c r="BR34" s="33"/>
      <c r="BS34" s="33"/>
      <c r="BT34" s="33"/>
      <c r="BU34" s="33"/>
      <c r="BV34" s="33"/>
      <c r="BW34" s="33"/>
      <c r="BX34" s="33"/>
      <c r="BY34" s="33"/>
      <c r="BZ34" s="33"/>
      <c r="CA34" s="33" t="s">
        <v>197</v>
      </c>
      <c r="CB34" s="33" t="s">
        <v>197</v>
      </c>
      <c r="CC34" s="33"/>
      <c r="CD34" s="33"/>
      <c r="CE34" s="33"/>
      <c r="CF34" s="33"/>
      <c r="CG34" s="33"/>
      <c r="CH34" s="33"/>
      <c r="CI34" s="33" t="s">
        <v>197</v>
      </c>
      <c r="CJ34" s="33" t="s">
        <v>197</v>
      </c>
      <c r="CK34" s="33" t="s">
        <v>197</v>
      </c>
      <c r="CL34" s="33" t="s">
        <v>197</v>
      </c>
      <c r="CM34" s="33" t="s">
        <v>197</v>
      </c>
      <c r="CN34" s="33" t="s">
        <v>197</v>
      </c>
      <c r="CO34" s="33" t="s">
        <v>197</v>
      </c>
      <c r="CP34" s="33" t="s">
        <v>197</v>
      </c>
      <c r="CQ34" s="33" t="s">
        <v>197</v>
      </c>
      <c r="CR34" s="33" t="s">
        <v>197</v>
      </c>
      <c r="CS34" s="33" t="s">
        <v>197</v>
      </c>
      <c r="CT34" s="33" t="s">
        <v>197</v>
      </c>
      <c r="CU34" s="33" t="s">
        <v>197</v>
      </c>
      <c r="CV34" s="33" t="s">
        <v>197</v>
      </c>
      <c r="CW34" s="33" t="s">
        <v>197</v>
      </c>
      <c r="CX34" s="33" t="s">
        <v>197</v>
      </c>
      <c r="CY34" s="33" t="s">
        <v>197</v>
      </c>
      <c r="CZ34" s="33" t="s">
        <v>197</v>
      </c>
      <c r="DA34" s="33" t="s">
        <v>197</v>
      </c>
      <c r="DB34" s="33" t="s">
        <v>197</v>
      </c>
      <c r="DC34" s="33" t="s">
        <v>197</v>
      </c>
      <c r="DD34" s="33" t="s">
        <v>197</v>
      </c>
      <c r="DE34" s="33" t="s">
        <v>197</v>
      </c>
      <c r="DF34" s="33" t="s">
        <v>197</v>
      </c>
    </row>
    <row r="35" spans="1:110" ht="18.75" hidden="1">
      <c r="A35" s="23" t="s">
        <v>179</v>
      </c>
      <c r="B35" s="31" t="s">
        <v>202</v>
      </c>
      <c r="C35" s="40" t="s">
        <v>204</v>
      </c>
      <c r="D35" s="33"/>
      <c r="E35" s="33" t="s">
        <v>197</v>
      </c>
      <c r="F35" s="33" t="s">
        <v>197</v>
      </c>
      <c r="G35" s="33"/>
      <c r="H35" s="33"/>
      <c r="I35" s="33"/>
      <c r="J35" s="33"/>
      <c r="K35" s="33"/>
      <c r="L35" s="33"/>
      <c r="M35" s="33" t="s">
        <v>197</v>
      </c>
      <c r="N35" s="33" t="s">
        <v>197</v>
      </c>
      <c r="O35" s="33"/>
      <c r="P35" s="33"/>
      <c r="Q35" s="33"/>
      <c r="R35" s="33"/>
      <c r="S35" s="33"/>
      <c r="T35" s="33"/>
      <c r="U35" s="33" t="s">
        <v>197</v>
      </c>
      <c r="V35" s="33" t="s">
        <v>197</v>
      </c>
      <c r="W35" s="33"/>
      <c r="X35" s="33"/>
      <c r="Y35" s="33"/>
      <c r="Z35" s="33"/>
      <c r="AA35" s="33"/>
      <c r="AB35" s="33"/>
      <c r="AC35" s="33" t="s">
        <v>197</v>
      </c>
      <c r="AD35" s="33" t="s">
        <v>197</v>
      </c>
      <c r="AE35" s="33"/>
      <c r="AF35" s="33"/>
      <c r="AG35" s="33"/>
      <c r="AH35" s="33"/>
      <c r="AI35" s="33"/>
      <c r="AJ35" s="33"/>
      <c r="AK35" s="33" t="s">
        <v>197</v>
      </c>
      <c r="AL35" s="33" t="s">
        <v>197</v>
      </c>
      <c r="AM35" s="33" t="s">
        <v>197</v>
      </c>
      <c r="AN35" s="33" t="s">
        <v>197</v>
      </c>
      <c r="AO35" s="33" t="s">
        <v>197</v>
      </c>
      <c r="AP35" s="33" t="s">
        <v>197</v>
      </c>
      <c r="AQ35" s="33" t="s">
        <v>197</v>
      </c>
      <c r="AR35" s="33" t="s">
        <v>197</v>
      </c>
      <c r="AS35" s="33" t="s">
        <v>197</v>
      </c>
      <c r="AT35" s="33" t="s">
        <v>197</v>
      </c>
      <c r="AU35" s="33"/>
      <c r="AV35" s="33"/>
      <c r="AW35" s="33"/>
      <c r="AX35" s="33"/>
      <c r="AY35" s="33"/>
      <c r="AZ35" s="33"/>
      <c r="BA35" s="33"/>
      <c r="BB35" s="33"/>
      <c r="BC35" s="33" t="s">
        <v>197</v>
      </c>
      <c r="BD35" s="33" t="s">
        <v>197</v>
      </c>
      <c r="BE35" s="33"/>
      <c r="BF35" s="33"/>
      <c r="BG35" s="33"/>
      <c r="BH35" s="33"/>
      <c r="BI35" s="33"/>
      <c r="BJ35" s="33"/>
      <c r="BK35" s="33"/>
      <c r="BL35" s="33"/>
      <c r="BM35" s="33"/>
      <c r="BN35" s="33"/>
      <c r="BO35" s="33" t="s">
        <v>197</v>
      </c>
      <c r="BP35" s="33" t="s">
        <v>197</v>
      </c>
      <c r="BQ35" s="33"/>
      <c r="BR35" s="33"/>
      <c r="BS35" s="33"/>
      <c r="BT35" s="33"/>
      <c r="BU35" s="33"/>
      <c r="BV35" s="33"/>
      <c r="BW35" s="33"/>
      <c r="BX35" s="33"/>
      <c r="BY35" s="33"/>
      <c r="BZ35" s="33"/>
      <c r="CA35" s="33" t="s">
        <v>197</v>
      </c>
      <c r="CB35" s="33" t="s">
        <v>197</v>
      </c>
      <c r="CC35" s="33"/>
      <c r="CD35" s="33"/>
      <c r="CE35" s="33"/>
      <c r="CF35" s="33"/>
      <c r="CG35" s="33"/>
      <c r="CH35" s="33"/>
      <c r="CI35" s="33" t="s">
        <v>197</v>
      </c>
      <c r="CJ35" s="33" t="s">
        <v>197</v>
      </c>
      <c r="CK35" s="33" t="s">
        <v>197</v>
      </c>
      <c r="CL35" s="33" t="s">
        <v>197</v>
      </c>
      <c r="CM35" s="33" t="s">
        <v>197</v>
      </c>
      <c r="CN35" s="33" t="s">
        <v>197</v>
      </c>
      <c r="CO35" s="33" t="s">
        <v>197</v>
      </c>
      <c r="CP35" s="33" t="s">
        <v>197</v>
      </c>
      <c r="CQ35" s="33" t="s">
        <v>197</v>
      </c>
      <c r="CR35" s="33" t="s">
        <v>197</v>
      </c>
      <c r="CS35" s="33" t="s">
        <v>197</v>
      </c>
      <c r="CT35" s="33" t="s">
        <v>197</v>
      </c>
      <c r="CU35" s="33" t="s">
        <v>197</v>
      </c>
      <c r="CV35" s="33" t="s">
        <v>197</v>
      </c>
      <c r="CW35" s="33" t="s">
        <v>197</v>
      </c>
      <c r="CX35" s="33" t="s">
        <v>197</v>
      </c>
      <c r="CY35" s="33" t="s">
        <v>197</v>
      </c>
      <c r="CZ35" s="33" t="s">
        <v>197</v>
      </c>
      <c r="DA35" s="33" t="s">
        <v>197</v>
      </c>
      <c r="DB35" s="33" t="s">
        <v>197</v>
      </c>
      <c r="DC35" s="33" t="s">
        <v>197</v>
      </c>
      <c r="DD35" s="33" t="s">
        <v>197</v>
      </c>
      <c r="DE35" s="33" t="s">
        <v>197</v>
      </c>
      <c r="DF35" s="33" t="s">
        <v>197</v>
      </c>
    </row>
    <row r="36" spans="1:110" ht="18.75" hidden="1">
      <c r="A36" s="23" t="s">
        <v>179</v>
      </c>
      <c r="B36" s="31" t="s">
        <v>205</v>
      </c>
      <c r="C36" s="32" t="s">
        <v>205</v>
      </c>
      <c r="D36" s="33"/>
      <c r="E36" s="33" t="s">
        <v>197</v>
      </c>
      <c r="F36" s="33" t="s">
        <v>197</v>
      </c>
      <c r="G36" s="33"/>
      <c r="H36" s="33"/>
      <c r="I36" s="33"/>
      <c r="J36" s="33"/>
      <c r="K36" s="33"/>
      <c r="L36" s="33"/>
      <c r="M36" s="33" t="s">
        <v>197</v>
      </c>
      <c r="N36" s="33" t="s">
        <v>197</v>
      </c>
      <c r="O36" s="33"/>
      <c r="P36" s="33"/>
      <c r="Q36" s="33"/>
      <c r="R36" s="33"/>
      <c r="S36" s="33"/>
      <c r="T36" s="33"/>
      <c r="U36" s="33" t="s">
        <v>197</v>
      </c>
      <c r="V36" s="33" t="s">
        <v>197</v>
      </c>
      <c r="W36" s="33"/>
      <c r="X36" s="33"/>
      <c r="Y36" s="33"/>
      <c r="Z36" s="33"/>
      <c r="AA36" s="33"/>
      <c r="AB36" s="33"/>
      <c r="AC36" s="33" t="s">
        <v>197</v>
      </c>
      <c r="AD36" s="33" t="s">
        <v>197</v>
      </c>
      <c r="AE36" s="33"/>
      <c r="AF36" s="33"/>
      <c r="AG36" s="33"/>
      <c r="AH36" s="33"/>
      <c r="AI36" s="33"/>
      <c r="AJ36" s="33"/>
      <c r="AK36" s="33" t="s">
        <v>197</v>
      </c>
      <c r="AL36" s="33" t="s">
        <v>197</v>
      </c>
      <c r="AM36" s="33" t="s">
        <v>197</v>
      </c>
      <c r="AN36" s="33" t="s">
        <v>197</v>
      </c>
      <c r="AO36" s="33" t="s">
        <v>197</v>
      </c>
      <c r="AP36" s="33" t="s">
        <v>197</v>
      </c>
      <c r="AQ36" s="33" t="s">
        <v>197</v>
      </c>
      <c r="AR36" s="33" t="s">
        <v>197</v>
      </c>
      <c r="AS36" s="33" t="s">
        <v>197</v>
      </c>
      <c r="AT36" s="33" t="s">
        <v>197</v>
      </c>
      <c r="AU36" s="33"/>
      <c r="AV36" s="33"/>
      <c r="AW36" s="33"/>
      <c r="AX36" s="33"/>
      <c r="AY36" s="33"/>
      <c r="AZ36" s="33"/>
      <c r="BA36" s="33"/>
      <c r="BB36" s="33"/>
      <c r="BC36" s="33" t="s">
        <v>197</v>
      </c>
      <c r="BD36" s="33" t="s">
        <v>197</v>
      </c>
      <c r="BE36" s="33"/>
      <c r="BF36" s="33"/>
      <c r="BG36" s="33"/>
      <c r="BH36" s="33"/>
      <c r="BI36" s="33"/>
      <c r="BJ36" s="33"/>
      <c r="BK36" s="33"/>
      <c r="BL36" s="33"/>
      <c r="BM36" s="33"/>
      <c r="BN36" s="33"/>
      <c r="BO36" s="33" t="s">
        <v>197</v>
      </c>
      <c r="BP36" s="33" t="s">
        <v>197</v>
      </c>
      <c r="BQ36" s="33"/>
      <c r="BR36" s="33"/>
      <c r="BS36" s="33"/>
      <c r="BT36" s="33"/>
      <c r="BU36" s="33"/>
      <c r="BV36" s="33"/>
      <c r="BW36" s="33"/>
      <c r="BX36" s="33"/>
      <c r="BY36" s="33"/>
      <c r="BZ36" s="33"/>
      <c r="CA36" s="33" t="s">
        <v>197</v>
      </c>
      <c r="CB36" s="33" t="s">
        <v>197</v>
      </c>
      <c r="CC36" s="33"/>
      <c r="CD36" s="33"/>
      <c r="CE36" s="33"/>
      <c r="CF36" s="33"/>
      <c r="CG36" s="33"/>
      <c r="CH36" s="33"/>
      <c r="CI36" s="33" t="s">
        <v>197</v>
      </c>
      <c r="CJ36" s="33" t="s">
        <v>197</v>
      </c>
      <c r="CK36" s="33" t="s">
        <v>197</v>
      </c>
      <c r="CL36" s="33" t="s">
        <v>197</v>
      </c>
      <c r="CM36" s="33" t="s">
        <v>197</v>
      </c>
      <c r="CN36" s="33" t="s">
        <v>197</v>
      </c>
      <c r="CO36" s="33" t="s">
        <v>197</v>
      </c>
      <c r="CP36" s="33" t="s">
        <v>197</v>
      </c>
      <c r="CQ36" s="33" t="s">
        <v>197</v>
      </c>
      <c r="CR36" s="33" t="s">
        <v>197</v>
      </c>
      <c r="CS36" s="33" t="s">
        <v>197</v>
      </c>
      <c r="CT36" s="33" t="s">
        <v>197</v>
      </c>
      <c r="CU36" s="33" t="s">
        <v>197</v>
      </c>
      <c r="CV36" s="33" t="s">
        <v>197</v>
      </c>
      <c r="CW36" s="33" t="s">
        <v>197</v>
      </c>
      <c r="CX36" s="33" t="s">
        <v>197</v>
      </c>
      <c r="CY36" s="33" t="s">
        <v>197</v>
      </c>
      <c r="CZ36" s="33" t="s">
        <v>197</v>
      </c>
      <c r="DA36" s="33" t="s">
        <v>197</v>
      </c>
      <c r="DB36" s="33" t="s">
        <v>197</v>
      </c>
      <c r="DC36" s="33" t="s">
        <v>197</v>
      </c>
      <c r="DD36" s="33" t="s">
        <v>197</v>
      </c>
      <c r="DE36" s="33" t="s">
        <v>197</v>
      </c>
      <c r="DF36" s="33" t="s">
        <v>197</v>
      </c>
    </row>
    <row r="37" spans="1:110" ht="56.25">
      <c r="A37" s="19"/>
      <c r="B37" s="37" t="s">
        <v>206</v>
      </c>
      <c r="C37" s="38" t="s">
        <v>207</v>
      </c>
      <c r="D37" s="39" t="s">
        <v>178</v>
      </c>
      <c r="E37" s="39">
        <v>0</v>
      </c>
      <c r="F37" s="39">
        <v>0</v>
      </c>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v>0</v>
      </c>
      <c r="AC37" s="39">
        <v>0</v>
      </c>
      <c r="AD37" s="39">
        <v>0</v>
      </c>
      <c r="AE37" s="39">
        <v>0</v>
      </c>
      <c r="AF37" s="39">
        <v>0</v>
      </c>
      <c r="AG37" s="39">
        <v>0</v>
      </c>
      <c r="AH37" s="39">
        <v>0</v>
      </c>
      <c r="AI37" s="39">
        <v>0</v>
      </c>
      <c r="AJ37" s="39">
        <v>0</v>
      </c>
      <c r="AK37" s="39">
        <v>0</v>
      </c>
      <c r="AL37" s="39">
        <v>0</v>
      </c>
      <c r="AM37" s="39">
        <v>0</v>
      </c>
      <c r="AN37" s="39">
        <v>0</v>
      </c>
      <c r="AO37" s="39">
        <v>0</v>
      </c>
      <c r="AP37" s="39">
        <v>0</v>
      </c>
      <c r="AQ37" s="39">
        <v>0</v>
      </c>
      <c r="AR37" s="39">
        <v>0</v>
      </c>
      <c r="AS37" s="39">
        <v>0</v>
      </c>
      <c r="AT37" s="39">
        <v>0</v>
      </c>
      <c r="AU37" s="39">
        <v>0</v>
      </c>
      <c r="AV37" s="39">
        <v>0</v>
      </c>
      <c r="AW37" s="39">
        <v>0</v>
      </c>
      <c r="AX37" s="39">
        <v>0</v>
      </c>
      <c r="AY37" s="39">
        <v>0</v>
      </c>
      <c r="AZ37" s="39">
        <v>0</v>
      </c>
      <c r="BA37" s="39">
        <v>0</v>
      </c>
      <c r="BB37" s="39">
        <v>0</v>
      </c>
      <c r="BC37" s="39">
        <v>0</v>
      </c>
      <c r="BD37" s="39">
        <v>0</v>
      </c>
      <c r="BE37" s="39">
        <v>0</v>
      </c>
      <c r="BF37" s="39">
        <v>0</v>
      </c>
      <c r="BG37" s="39">
        <v>0</v>
      </c>
      <c r="BH37" s="39">
        <v>0</v>
      </c>
      <c r="BI37" s="39">
        <v>0</v>
      </c>
      <c r="BJ37" s="39">
        <v>0</v>
      </c>
      <c r="BK37" s="39">
        <v>0</v>
      </c>
      <c r="BL37" s="39">
        <v>0</v>
      </c>
      <c r="BM37" s="39">
        <v>0</v>
      </c>
      <c r="BN37" s="39">
        <v>0</v>
      </c>
      <c r="BO37" s="39">
        <v>0</v>
      </c>
      <c r="BP37" s="39">
        <v>0</v>
      </c>
      <c r="BQ37" s="39">
        <v>0</v>
      </c>
      <c r="BR37" s="39">
        <v>0</v>
      </c>
      <c r="BS37" s="39">
        <v>0</v>
      </c>
      <c r="BT37" s="39">
        <v>0</v>
      </c>
      <c r="BU37" s="39">
        <v>0</v>
      </c>
      <c r="BV37" s="39">
        <v>0</v>
      </c>
      <c r="BW37" s="39">
        <v>0</v>
      </c>
      <c r="BX37" s="39">
        <v>0</v>
      </c>
      <c r="BY37" s="39">
        <v>0</v>
      </c>
      <c r="BZ37" s="39">
        <v>0</v>
      </c>
      <c r="CA37" s="39">
        <v>0</v>
      </c>
      <c r="CB37" s="39">
        <v>0</v>
      </c>
      <c r="CC37" s="39">
        <v>0</v>
      </c>
      <c r="CD37" s="39">
        <v>0</v>
      </c>
      <c r="CE37" s="39">
        <v>0</v>
      </c>
      <c r="CF37" s="39">
        <v>0</v>
      </c>
      <c r="CG37" s="39">
        <v>0</v>
      </c>
      <c r="CH37" s="39">
        <v>0</v>
      </c>
      <c r="CI37" s="39" t="s">
        <v>197</v>
      </c>
      <c r="CJ37" s="39" t="s">
        <v>197</v>
      </c>
      <c r="CK37" s="39">
        <v>0</v>
      </c>
      <c r="CL37" s="39">
        <v>0</v>
      </c>
      <c r="CM37" s="39">
        <v>0</v>
      </c>
      <c r="CN37" s="39">
        <v>0</v>
      </c>
      <c r="CO37" s="39">
        <v>0</v>
      </c>
      <c r="CP37" s="39">
        <v>0</v>
      </c>
      <c r="CQ37" s="39">
        <v>0</v>
      </c>
      <c r="CR37" s="39">
        <v>0</v>
      </c>
      <c r="CS37" s="39">
        <v>0</v>
      </c>
      <c r="CT37" s="39">
        <v>0</v>
      </c>
      <c r="CU37" s="39">
        <v>0</v>
      </c>
      <c r="CV37" s="39">
        <v>0</v>
      </c>
      <c r="CW37" s="39">
        <v>0</v>
      </c>
      <c r="CX37" s="39">
        <v>0</v>
      </c>
      <c r="CY37" s="39">
        <v>0</v>
      </c>
      <c r="CZ37" s="39">
        <v>0</v>
      </c>
      <c r="DA37" s="39">
        <v>0</v>
      </c>
      <c r="DB37" s="39">
        <v>0</v>
      </c>
      <c r="DC37" s="39">
        <v>0</v>
      </c>
      <c r="DD37" s="39">
        <v>0</v>
      </c>
      <c r="DE37" s="39">
        <v>0</v>
      </c>
      <c r="DF37" s="39">
        <v>0</v>
      </c>
    </row>
    <row r="38" spans="1:110" ht="75">
      <c r="A38" s="19"/>
      <c r="B38" s="31" t="s">
        <v>208</v>
      </c>
      <c r="C38" s="32" t="s">
        <v>209</v>
      </c>
      <c r="D38" s="33" t="s">
        <v>178</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0</v>
      </c>
      <c r="AM38" s="33">
        <v>0</v>
      </c>
      <c r="AN38" s="33">
        <v>0</v>
      </c>
      <c r="AO38" s="33">
        <v>0</v>
      </c>
      <c r="AP38" s="33">
        <v>0</v>
      </c>
      <c r="AQ38" s="33">
        <v>0</v>
      </c>
      <c r="AR38" s="33">
        <v>0</v>
      </c>
      <c r="AS38" s="33">
        <v>0</v>
      </c>
      <c r="AT38" s="33">
        <v>0</v>
      </c>
      <c r="AU38" s="33">
        <v>0</v>
      </c>
      <c r="AV38" s="33">
        <v>0</v>
      </c>
      <c r="AW38" s="33">
        <v>0</v>
      </c>
      <c r="AX38" s="33">
        <v>0</v>
      </c>
      <c r="AY38" s="33">
        <v>0</v>
      </c>
      <c r="AZ38" s="33">
        <v>0</v>
      </c>
      <c r="BA38" s="33">
        <v>0</v>
      </c>
      <c r="BB38" s="33">
        <v>0</v>
      </c>
      <c r="BC38" s="33">
        <v>0</v>
      </c>
      <c r="BD38" s="33">
        <v>0</v>
      </c>
      <c r="BE38" s="33">
        <v>0</v>
      </c>
      <c r="BF38" s="33">
        <v>0</v>
      </c>
      <c r="BG38" s="33">
        <v>0</v>
      </c>
      <c r="BH38" s="33">
        <v>0</v>
      </c>
      <c r="BI38" s="33">
        <v>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v>
      </c>
      <c r="CG38" s="33">
        <v>0</v>
      </c>
      <c r="CH38" s="33">
        <v>0</v>
      </c>
      <c r="CI38" s="33" t="s">
        <v>197</v>
      </c>
      <c r="CJ38" s="33" t="s">
        <v>197</v>
      </c>
      <c r="CK38" s="33">
        <v>0</v>
      </c>
      <c r="CL38" s="33">
        <v>0</v>
      </c>
      <c r="CM38" s="33">
        <v>0</v>
      </c>
      <c r="CN38" s="33">
        <v>0</v>
      </c>
      <c r="CO38" s="33" t="s">
        <v>197</v>
      </c>
      <c r="CP38" s="33" t="s">
        <v>197</v>
      </c>
      <c r="CQ38" s="33">
        <v>0</v>
      </c>
      <c r="CR38" s="33">
        <v>0</v>
      </c>
      <c r="CS38" s="33">
        <v>0</v>
      </c>
      <c r="CT38" s="33">
        <v>0</v>
      </c>
      <c r="CU38" s="33">
        <v>0</v>
      </c>
      <c r="CV38" s="33">
        <v>0</v>
      </c>
      <c r="CW38" s="33">
        <v>0</v>
      </c>
      <c r="CX38" s="33">
        <v>0</v>
      </c>
      <c r="CY38" s="33">
        <v>0</v>
      </c>
      <c r="CZ38" s="33">
        <v>0</v>
      </c>
      <c r="DA38" s="33">
        <v>0</v>
      </c>
      <c r="DB38" s="33">
        <v>0</v>
      </c>
      <c r="DC38" s="33">
        <v>0</v>
      </c>
      <c r="DD38" s="33">
        <v>0</v>
      </c>
      <c r="DE38" s="33">
        <v>0</v>
      </c>
      <c r="DF38" s="33">
        <v>0</v>
      </c>
    </row>
    <row r="39" spans="1:110" ht="18.75" hidden="1">
      <c r="A39" s="23" t="s">
        <v>179</v>
      </c>
      <c r="B39" s="31" t="s">
        <v>208</v>
      </c>
      <c r="C39" s="40" t="s">
        <v>204</v>
      </c>
      <c r="D39" s="33"/>
      <c r="E39" s="33" t="s">
        <v>197</v>
      </c>
      <c r="F39" s="33" t="s">
        <v>197</v>
      </c>
      <c r="G39" s="33"/>
      <c r="H39" s="33"/>
      <c r="I39" s="33"/>
      <c r="J39" s="33"/>
      <c r="K39" s="33"/>
      <c r="L39" s="33"/>
      <c r="M39" s="33" t="s">
        <v>197</v>
      </c>
      <c r="N39" s="33" t="s">
        <v>197</v>
      </c>
      <c r="O39" s="33"/>
      <c r="P39" s="33"/>
      <c r="Q39" s="33"/>
      <c r="R39" s="33"/>
      <c r="S39" s="33"/>
      <c r="T39" s="33"/>
      <c r="U39" s="33" t="s">
        <v>197</v>
      </c>
      <c r="V39" s="33" t="s">
        <v>197</v>
      </c>
      <c r="W39" s="33"/>
      <c r="X39" s="33"/>
      <c r="Y39" s="33"/>
      <c r="Z39" s="33"/>
      <c r="AA39" s="33"/>
      <c r="AB39" s="33"/>
      <c r="AC39" s="33" t="s">
        <v>197</v>
      </c>
      <c r="AD39" s="33" t="s">
        <v>197</v>
      </c>
      <c r="AE39" s="33"/>
      <c r="AF39" s="33"/>
      <c r="AG39" s="33"/>
      <c r="AH39" s="33"/>
      <c r="AI39" s="33"/>
      <c r="AJ39" s="33"/>
      <c r="AK39" s="33" t="s">
        <v>197</v>
      </c>
      <c r="AL39" s="33" t="s">
        <v>197</v>
      </c>
      <c r="AM39" s="33" t="s">
        <v>197</v>
      </c>
      <c r="AN39" s="33" t="s">
        <v>197</v>
      </c>
      <c r="AO39" s="33" t="s">
        <v>197</v>
      </c>
      <c r="AP39" s="33" t="s">
        <v>197</v>
      </c>
      <c r="AQ39" s="33" t="s">
        <v>197</v>
      </c>
      <c r="AR39" s="33" t="s">
        <v>197</v>
      </c>
      <c r="AS39" s="33" t="s">
        <v>197</v>
      </c>
      <c r="AT39" s="33" t="s">
        <v>197</v>
      </c>
      <c r="AU39" s="33"/>
      <c r="AV39" s="33"/>
      <c r="AW39" s="33"/>
      <c r="AX39" s="33"/>
      <c r="AY39" s="33"/>
      <c r="AZ39" s="33"/>
      <c r="BA39" s="33"/>
      <c r="BB39" s="33"/>
      <c r="BC39" s="33" t="s">
        <v>197</v>
      </c>
      <c r="BD39" s="33" t="s">
        <v>197</v>
      </c>
      <c r="BE39" s="33"/>
      <c r="BF39" s="33"/>
      <c r="BG39" s="33"/>
      <c r="BH39" s="33"/>
      <c r="BI39" s="33"/>
      <c r="BJ39" s="33"/>
      <c r="BK39" s="33"/>
      <c r="BL39" s="33"/>
      <c r="BM39" s="33"/>
      <c r="BN39" s="33"/>
      <c r="BO39" s="33" t="s">
        <v>197</v>
      </c>
      <c r="BP39" s="33" t="s">
        <v>197</v>
      </c>
      <c r="BQ39" s="33"/>
      <c r="BR39" s="33"/>
      <c r="BS39" s="33"/>
      <c r="BT39" s="33"/>
      <c r="BU39" s="33"/>
      <c r="BV39" s="33"/>
      <c r="BW39" s="33"/>
      <c r="BX39" s="33"/>
      <c r="BY39" s="33"/>
      <c r="BZ39" s="33"/>
      <c r="CA39" s="33" t="s">
        <v>197</v>
      </c>
      <c r="CB39" s="33" t="s">
        <v>197</v>
      </c>
      <c r="CC39" s="33"/>
      <c r="CD39" s="33"/>
      <c r="CE39" s="33"/>
      <c r="CF39" s="33"/>
      <c r="CG39" s="33"/>
      <c r="CH39" s="33"/>
      <c r="CI39" s="33" t="s">
        <v>197</v>
      </c>
      <c r="CJ39" s="33" t="s">
        <v>197</v>
      </c>
      <c r="CK39" s="33" t="s">
        <v>197</v>
      </c>
      <c r="CL39" s="33" t="s">
        <v>197</v>
      </c>
      <c r="CM39" s="33" t="s">
        <v>197</v>
      </c>
      <c r="CN39" s="33" t="s">
        <v>197</v>
      </c>
      <c r="CO39" s="33" t="s">
        <v>197</v>
      </c>
      <c r="CP39" s="33" t="s">
        <v>197</v>
      </c>
      <c r="CQ39" s="33" t="s">
        <v>197</v>
      </c>
      <c r="CR39" s="33" t="s">
        <v>197</v>
      </c>
      <c r="CS39" s="33" t="s">
        <v>197</v>
      </c>
      <c r="CT39" s="33" t="s">
        <v>197</v>
      </c>
      <c r="CU39" s="33" t="s">
        <v>197</v>
      </c>
      <c r="CV39" s="33" t="s">
        <v>197</v>
      </c>
      <c r="CW39" s="33" t="s">
        <v>197</v>
      </c>
      <c r="CX39" s="33" t="s">
        <v>197</v>
      </c>
      <c r="CY39" s="33" t="s">
        <v>197</v>
      </c>
      <c r="CZ39" s="33" t="s">
        <v>197</v>
      </c>
      <c r="DA39" s="33" t="s">
        <v>197</v>
      </c>
      <c r="DB39" s="33" t="s">
        <v>197</v>
      </c>
      <c r="DC39" s="33" t="s">
        <v>197</v>
      </c>
      <c r="DD39" s="33" t="s">
        <v>197</v>
      </c>
      <c r="DE39" s="33" t="s">
        <v>197</v>
      </c>
      <c r="DF39" s="33" t="s">
        <v>197</v>
      </c>
    </row>
    <row r="40" spans="1:110" ht="18.75" hidden="1">
      <c r="A40" s="23" t="s">
        <v>179</v>
      </c>
      <c r="B40" s="31" t="s">
        <v>208</v>
      </c>
      <c r="C40" s="40" t="s">
        <v>204</v>
      </c>
      <c r="D40" s="33"/>
      <c r="E40" s="33" t="s">
        <v>197</v>
      </c>
      <c r="F40" s="33" t="s">
        <v>197</v>
      </c>
      <c r="G40" s="33"/>
      <c r="H40" s="33"/>
      <c r="I40" s="33"/>
      <c r="J40" s="33"/>
      <c r="K40" s="33"/>
      <c r="L40" s="33"/>
      <c r="M40" s="33" t="s">
        <v>197</v>
      </c>
      <c r="N40" s="33" t="s">
        <v>197</v>
      </c>
      <c r="O40" s="33"/>
      <c r="P40" s="33"/>
      <c r="Q40" s="33"/>
      <c r="R40" s="33"/>
      <c r="S40" s="33"/>
      <c r="T40" s="33"/>
      <c r="U40" s="33" t="s">
        <v>197</v>
      </c>
      <c r="V40" s="33" t="s">
        <v>197</v>
      </c>
      <c r="W40" s="33"/>
      <c r="X40" s="33"/>
      <c r="Y40" s="33"/>
      <c r="Z40" s="33"/>
      <c r="AA40" s="33"/>
      <c r="AB40" s="33"/>
      <c r="AC40" s="33" t="s">
        <v>197</v>
      </c>
      <c r="AD40" s="33" t="s">
        <v>197</v>
      </c>
      <c r="AE40" s="33"/>
      <c r="AF40" s="33"/>
      <c r="AG40" s="33"/>
      <c r="AH40" s="33"/>
      <c r="AI40" s="33"/>
      <c r="AJ40" s="33"/>
      <c r="AK40" s="33" t="s">
        <v>197</v>
      </c>
      <c r="AL40" s="33" t="s">
        <v>197</v>
      </c>
      <c r="AM40" s="33" t="s">
        <v>197</v>
      </c>
      <c r="AN40" s="33" t="s">
        <v>197</v>
      </c>
      <c r="AO40" s="33" t="s">
        <v>197</v>
      </c>
      <c r="AP40" s="33" t="s">
        <v>197</v>
      </c>
      <c r="AQ40" s="33" t="s">
        <v>197</v>
      </c>
      <c r="AR40" s="33" t="s">
        <v>197</v>
      </c>
      <c r="AS40" s="33" t="s">
        <v>197</v>
      </c>
      <c r="AT40" s="33" t="s">
        <v>197</v>
      </c>
      <c r="AU40" s="33"/>
      <c r="AV40" s="33"/>
      <c r="AW40" s="33"/>
      <c r="AX40" s="33"/>
      <c r="AY40" s="33"/>
      <c r="AZ40" s="33"/>
      <c r="BA40" s="33"/>
      <c r="BB40" s="33"/>
      <c r="BC40" s="33" t="s">
        <v>197</v>
      </c>
      <c r="BD40" s="33" t="s">
        <v>197</v>
      </c>
      <c r="BE40" s="33"/>
      <c r="BF40" s="33"/>
      <c r="BG40" s="33"/>
      <c r="BH40" s="33"/>
      <c r="BI40" s="33"/>
      <c r="BJ40" s="33"/>
      <c r="BK40" s="33"/>
      <c r="BL40" s="33"/>
      <c r="BM40" s="33"/>
      <c r="BN40" s="33"/>
      <c r="BO40" s="33" t="s">
        <v>197</v>
      </c>
      <c r="BP40" s="33" t="s">
        <v>197</v>
      </c>
      <c r="BQ40" s="33"/>
      <c r="BR40" s="33"/>
      <c r="BS40" s="33"/>
      <c r="BT40" s="33"/>
      <c r="BU40" s="33"/>
      <c r="BV40" s="33"/>
      <c r="BW40" s="33"/>
      <c r="BX40" s="33"/>
      <c r="BY40" s="33"/>
      <c r="BZ40" s="33"/>
      <c r="CA40" s="33" t="s">
        <v>197</v>
      </c>
      <c r="CB40" s="33" t="s">
        <v>197</v>
      </c>
      <c r="CC40" s="33"/>
      <c r="CD40" s="33"/>
      <c r="CE40" s="33"/>
      <c r="CF40" s="33"/>
      <c r="CG40" s="33"/>
      <c r="CH40" s="33"/>
      <c r="CI40" s="33" t="s">
        <v>197</v>
      </c>
      <c r="CJ40" s="33" t="s">
        <v>197</v>
      </c>
      <c r="CK40" s="33" t="s">
        <v>197</v>
      </c>
      <c r="CL40" s="33" t="s">
        <v>197</v>
      </c>
      <c r="CM40" s="33" t="s">
        <v>197</v>
      </c>
      <c r="CN40" s="33" t="s">
        <v>197</v>
      </c>
      <c r="CO40" s="33" t="s">
        <v>197</v>
      </c>
      <c r="CP40" s="33" t="s">
        <v>197</v>
      </c>
      <c r="CQ40" s="33" t="s">
        <v>197</v>
      </c>
      <c r="CR40" s="33" t="s">
        <v>197</v>
      </c>
      <c r="CS40" s="33" t="s">
        <v>197</v>
      </c>
      <c r="CT40" s="33" t="s">
        <v>197</v>
      </c>
      <c r="CU40" s="33" t="s">
        <v>197</v>
      </c>
      <c r="CV40" s="33" t="s">
        <v>197</v>
      </c>
      <c r="CW40" s="33" t="s">
        <v>197</v>
      </c>
      <c r="CX40" s="33" t="s">
        <v>197</v>
      </c>
      <c r="CY40" s="33" t="s">
        <v>197</v>
      </c>
      <c r="CZ40" s="33" t="s">
        <v>197</v>
      </c>
      <c r="DA40" s="33" t="s">
        <v>197</v>
      </c>
      <c r="DB40" s="33" t="s">
        <v>197</v>
      </c>
      <c r="DC40" s="33" t="s">
        <v>197</v>
      </c>
      <c r="DD40" s="33" t="s">
        <v>197</v>
      </c>
      <c r="DE40" s="33" t="s">
        <v>197</v>
      </c>
      <c r="DF40" s="33" t="s">
        <v>197</v>
      </c>
    </row>
    <row r="41" spans="1:110" ht="18.75" hidden="1">
      <c r="A41" s="23" t="s">
        <v>179</v>
      </c>
      <c r="B41" s="31" t="s">
        <v>205</v>
      </c>
      <c r="C41" s="32" t="s">
        <v>205</v>
      </c>
      <c r="D41" s="33"/>
      <c r="E41" s="33" t="s">
        <v>197</v>
      </c>
      <c r="F41" s="33" t="s">
        <v>197</v>
      </c>
      <c r="G41" s="33"/>
      <c r="H41" s="33"/>
      <c r="I41" s="33"/>
      <c r="J41" s="33"/>
      <c r="K41" s="33"/>
      <c r="L41" s="33"/>
      <c r="M41" s="33" t="s">
        <v>197</v>
      </c>
      <c r="N41" s="33" t="s">
        <v>197</v>
      </c>
      <c r="O41" s="33"/>
      <c r="P41" s="33"/>
      <c r="Q41" s="33"/>
      <c r="R41" s="33"/>
      <c r="S41" s="33"/>
      <c r="T41" s="33"/>
      <c r="U41" s="33" t="s">
        <v>197</v>
      </c>
      <c r="V41" s="33" t="s">
        <v>197</v>
      </c>
      <c r="W41" s="33"/>
      <c r="X41" s="33"/>
      <c r="Y41" s="33"/>
      <c r="Z41" s="33"/>
      <c r="AA41" s="33"/>
      <c r="AB41" s="33"/>
      <c r="AC41" s="33" t="s">
        <v>197</v>
      </c>
      <c r="AD41" s="33" t="s">
        <v>197</v>
      </c>
      <c r="AE41" s="33"/>
      <c r="AF41" s="33"/>
      <c r="AG41" s="33"/>
      <c r="AH41" s="33"/>
      <c r="AI41" s="33"/>
      <c r="AJ41" s="33"/>
      <c r="AK41" s="33" t="s">
        <v>197</v>
      </c>
      <c r="AL41" s="33" t="s">
        <v>197</v>
      </c>
      <c r="AM41" s="33" t="s">
        <v>197</v>
      </c>
      <c r="AN41" s="33" t="s">
        <v>197</v>
      </c>
      <c r="AO41" s="33" t="s">
        <v>197</v>
      </c>
      <c r="AP41" s="33" t="s">
        <v>197</v>
      </c>
      <c r="AQ41" s="33" t="s">
        <v>197</v>
      </c>
      <c r="AR41" s="33" t="s">
        <v>197</v>
      </c>
      <c r="AS41" s="33" t="s">
        <v>197</v>
      </c>
      <c r="AT41" s="33" t="s">
        <v>197</v>
      </c>
      <c r="AU41" s="33"/>
      <c r="AV41" s="33"/>
      <c r="AW41" s="33"/>
      <c r="AX41" s="33"/>
      <c r="AY41" s="33"/>
      <c r="AZ41" s="33"/>
      <c r="BA41" s="33"/>
      <c r="BB41" s="33"/>
      <c r="BC41" s="33" t="s">
        <v>197</v>
      </c>
      <c r="BD41" s="33" t="s">
        <v>197</v>
      </c>
      <c r="BE41" s="33"/>
      <c r="BF41" s="33"/>
      <c r="BG41" s="33"/>
      <c r="BH41" s="33"/>
      <c r="BI41" s="33"/>
      <c r="BJ41" s="33"/>
      <c r="BK41" s="33"/>
      <c r="BL41" s="33"/>
      <c r="BM41" s="33"/>
      <c r="BN41" s="33"/>
      <c r="BO41" s="33" t="s">
        <v>197</v>
      </c>
      <c r="BP41" s="33" t="s">
        <v>197</v>
      </c>
      <c r="BQ41" s="33"/>
      <c r="BR41" s="33"/>
      <c r="BS41" s="33"/>
      <c r="BT41" s="33"/>
      <c r="BU41" s="33"/>
      <c r="BV41" s="33"/>
      <c r="BW41" s="33"/>
      <c r="BX41" s="33"/>
      <c r="BY41" s="33"/>
      <c r="BZ41" s="33"/>
      <c r="CA41" s="33" t="s">
        <v>197</v>
      </c>
      <c r="CB41" s="33" t="s">
        <v>197</v>
      </c>
      <c r="CC41" s="33"/>
      <c r="CD41" s="33"/>
      <c r="CE41" s="33"/>
      <c r="CF41" s="33"/>
      <c r="CG41" s="33"/>
      <c r="CH41" s="33"/>
      <c r="CI41" s="33" t="s">
        <v>197</v>
      </c>
      <c r="CJ41" s="33" t="s">
        <v>197</v>
      </c>
      <c r="CK41" s="33" t="s">
        <v>197</v>
      </c>
      <c r="CL41" s="33" t="s">
        <v>197</v>
      </c>
      <c r="CM41" s="33" t="s">
        <v>197</v>
      </c>
      <c r="CN41" s="33" t="s">
        <v>197</v>
      </c>
      <c r="CO41" s="33" t="s">
        <v>197</v>
      </c>
      <c r="CP41" s="33" t="s">
        <v>197</v>
      </c>
      <c r="CQ41" s="33" t="s">
        <v>197</v>
      </c>
      <c r="CR41" s="33" t="s">
        <v>197</v>
      </c>
      <c r="CS41" s="33" t="s">
        <v>197</v>
      </c>
      <c r="CT41" s="33" t="s">
        <v>197</v>
      </c>
      <c r="CU41" s="33" t="s">
        <v>197</v>
      </c>
      <c r="CV41" s="33" t="s">
        <v>197</v>
      </c>
      <c r="CW41" s="33" t="s">
        <v>197</v>
      </c>
      <c r="CX41" s="33" t="s">
        <v>197</v>
      </c>
      <c r="CY41" s="33" t="s">
        <v>197</v>
      </c>
      <c r="CZ41" s="33" t="s">
        <v>197</v>
      </c>
      <c r="DA41" s="33" t="s">
        <v>197</v>
      </c>
      <c r="DB41" s="33" t="s">
        <v>197</v>
      </c>
      <c r="DC41" s="33" t="s">
        <v>197</v>
      </c>
      <c r="DD41" s="33" t="s">
        <v>197</v>
      </c>
      <c r="DE41" s="33" t="s">
        <v>197</v>
      </c>
      <c r="DF41" s="33" t="s">
        <v>197</v>
      </c>
    </row>
    <row r="42" spans="1:110" ht="56.25">
      <c r="A42" s="19"/>
      <c r="B42" s="31" t="s">
        <v>210</v>
      </c>
      <c r="C42" s="32" t="s">
        <v>211</v>
      </c>
      <c r="D42" s="33" t="s">
        <v>178</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t="s">
        <v>197</v>
      </c>
      <c r="CJ42" s="33" t="s">
        <v>197</v>
      </c>
      <c r="CK42" s="33">
        <v>0</v>
      </c>
      <c r="CL42" s="33">
        <v>0</v>
      </c>
      <c r="CM42" s="33">
        <v>0</v>
      </c>
      <c r="CN42" s="33">
        <v>0</v>
      </c>
      <c r="CO42" s="33" t="s">
        <v>197</v>
      </c>
      <c r="CP42" s="33" t="s">
        <v>197</v>
      </c>
      <c r="CQ42" s="33">
        <v>0</v>
      </c>
      <c r="CR42" s="33">
        <v>0</v>
      </c>
      <c r="CS42" s="33">
        <v>0</v>
      </c>
      <c r="CT42" s="33">
        <v>0</v>
      </c>
      <c r="CU42" s="33">
        <v>0</v>
      </c>
      <c r="CV42" s="33">
        <v>0</v>
      </c>
      <c r="CW42" s="33">
        <v>0</v>
      </c>
      <c r="CX42" s="33">
        <v>0</v>
      </c>
      <c r="CY42" s="33">
        <v>0</v>
      </c>
      <c r="CZ42" s="33">
        <v>0</v>
      </c>
      <c r="DA42" s="33">
        <v>0</v>
      </c>
      <c r="DB42" s="33">
        <v>0</v>
      </c>
      <c r="DC42" s="33">
        <v>0</v>
      </c>
      <c r="DD42" s="33">
        <v>0</v>
      </c>
      <c r="DE42" s="33">
        <v>0</v>
      </c>
      <c r="DF42" s="33">
        <v>0</v>
      </c>
    </row>
    <row r="43" spans="1:110" ht="18.75" hidden="1">
      <c r="A43" s="23" t="s">
        <v>179</v>
      </c>
      <c r="B43" s="31" t="s">
        <v>210</v>
      </c>
      <c r="C43" s="40" t="s">
        <v>204</v>
      </c>
      <c r="D43" s="33"/>
      <c r="E43" s="33" t="s">
        <v>197</v>
      </c>
      <c r="F43" s="33" t="s">
        <v>197</v>
      </c>
      <c r="G43" s="33"/>
      <c r="H43" s="33"/>
      <c r="I43" s="33"/>
      <c r="J43" s="33"/>
      <c r="K43" s="33"/>
      <c r="L43" s="33"/>
      <c r="M43" s="33" t="s">
        <v>197</v>
      </c>
      <c r="N43" s="33" t="s">
        <v>197</v>
      </c>
      <c r="O43" s="33"/>
      <c r="P43" s="33"/>
      <c r="Q43" s="33"/>
      <c r="R43" s="33"/>
      <c r="S43" s="33"/>
      <c r="T43" s="33"/>
      <c r="U43" s="33" t="s">
        <v>197</v>
      </c>
      <c r="V43" s="33" t="s">
        <v>197</v>
      </c>
      <c r="W43" s="33"/>
      <c r="X43" s="33"/>
      <c r="Y43" s="33"/>
      <c r="Z43" s="33"/>
      <c r="AA43" s="33"/>
      <c r="AB43" s="33"/>
      <c r="AC43" s="33" t="s">
        <v>197</v>
      </c>
      <c r="AD43" s="33" t="s">
        <v>197</v>
      </c>
      <c r="AE43" s="33"/>
      <c r="AF43" s="33"/>
      <c r="AG43" s="33"/>
      <c r="AH43" s="33"/>
      <c r="AI43" s="33"/>
      <c r="AJ43" s="33"/>
      <c r="AK43" s="33" t="s">
        <v>197</v>
      </c>
      <c r="AL43" s="33" t="s">
        <v>197</v>
      </c>
      <c r="AM43" s="33" t="s">
        <v>197</v>
      </c>
      <c r="AN43" s="33" t="s">
        <v>197</v>
      </c>
      <c r="AO43" s="33" t="s">
        <v>197</v>
      </c>
      <c r="AP43" s="33" t="s">
        <v>197</v>
      </c>
      <c r="AQ43" s="33" t="s">
        <v>197</v>
      </c>
      <c r="AR43" s="33" t="s">
        <v>197</v>
      </c>
      <c r="AS43" s="33" t="s">
        <v>197</v>
      </c>
      <c r="AT43" s="33" t="s">
        <v>197</v>
      </c>
      <c r="AU43" s="33"/>
      <c r="AV43" s="33"/>
      <c r="AW43" s="33"/>
      <c r="AX43" s="33"/>
      <c r="AY43" s="33"/>
      <c r="AZ43" s="33"/>
      <c r="BA43" s="33"/>
      <c r="BB43" s="33"/>
      <c r="BC43" s="33" t="s">
        <v>197</v>
      </c>
      <c r="BD43" s="33" t="s">
        <v>197</v>
      </c>
      <c r="BE43" s="33"/>
      <c r="BF43" s="33"/>
      <c r="BG43" s="33"/>
      <c r="BH43" s="33"/>
      <c r="BI43" s="33"/>
      <c r="BJ43" s="33"/>
      <c r="BK43" s="33"/>
      <c r="BL43" s="33"/>
      <c r="BM43" s="33"/>
      <c r="BN43" s="33"/>
      <c r="BO43" s="33" t="s">
        <v>197</v>
      </c>
      <c r="BP43" s="33" t="s">
        <v>197</v>
      </c>
      <c r="BQ43" s="33"/>
      <c r="BR43" s="33"/>
      <c r="BS43" s="33"/>
      <c r="BT43" s="33"/>
      <c r="BU43" s="33"/>
      <c r="BV43" s="33"/>
      <c r="BW43" s="33"/>
      <c r="BX43" s="33"/>
      <c r="BY43" s="33"/>
      <c r="BZ43" s="33"/>
      <c r="CA43" s="33" t="s">
        <v>197</v>
      </c>
      <c r="CB43" s="33" t="s">
        <v>197</v>
      </c>
      <c r="CC43" s="33"/>
      <c r="CD43" s="33"/>
      <c r="CE43" s="33"/>
      <c r="CF43" s="33"/>
      <c r="CG43" s="33"/>
      <c r="CH43" s="33"/>
      <c r="CI43" s="33" t="s">
        <v>197</v>
      </c>
      <c r="CJ43" s="33" t="s">
        <v>197</v>
      </c>
      <c r="CK43" s="33" t="s">
        <v>197</v>
      </c>
      <c r="CL43" s="33" t="s">
        <v>197</v>
      </c>
      <c r="CM43" s="33" t="s">
        <v>197</v>
      </c>
      <c r="CN43" s="33" t="s">
        <v>197</v>
      </c>
      <c r="CO43" s="33" t="s">
        <v>197</v>
      </c>
      <c r="CP43" s="33" t="s">
        <v>197</v>
      </c>
      <c r="CQ43" s="33" t="s">
        <v>197</v>
      </c>
      <c r="CR43" s="33" t="s">
        <v>197</v>
      </c>
      <c r="CS43" s="33" t="s">
        <v>197</v>
      </c>
      <c r="CT43" s="33" t="s">
        <v>197</v>
      </c>
      <c r="CU43" s="33" t="s">
        <v>197</v>
      </c>
      <c r="CV43" s="33" t="s">
        <v>197</v>
      </c>
      <c r="CW43" s="33" t="s">
        <v>197</v>
      </c>
      <c r="CX43" s="33" t="s">
        <v>197</v>
      </c>
      <c r="CY43" s="33" t="s">
        <v>197</v>
      </c>
      <c r="CZ43" s="33" t="s">
        <v>197</v>
      </c>
      <c r="DA43" s="33" t="s">
        <v>197</v>
      </c>
      <c r="DB43" s="33" t="s">
        <v>197</v>
      </c>
      <c r="DC43" s="33" t="s">
        <v>197</v>
      </c>
      <c r="DD43" s="33" t="s">
        <v>197</v>
      </c>
      <c r="DE43" s="33" t="s">
        <v>197</v>
      </c>
      <c r="DF43" s="33" t="s">
        <v>197</v>
      </c>
    </row>
    <row r="44" spans="1:110" ht="18.75" hidden="1">
      <c r="A44" s="23" t="s">
        <v>179</v>
      </c>
      <c r="B44" s="31" t="s">
        <v>210</v>
      </c>
      <c r="C44" s="40" t="s">
        <v>204</v>
      </c>
      <c r="D44" s="33"/>
      <c r="E44" s="33" t="s">
        <v>197</v>
      </c>
      <c r="F44" s="33" t="s">
        <v>197</v>
      </c>
      <c r="G44" s="33"/>
      <c r="H44" s="33"/>
      <c r="I44" s="33"/>
      <c r="J44" s="33"/>
      <c r="K44" s="33"/>
      <c r="L44" s="33"/>
      <c r="M44" s="33" t="s">
        <v>197</v>
      </c>
      <c r="N44" s="33" t="s">
        <v>197</v>
      </c>
      <c r="O44" s="33"/>
      <c r="P44" s="33"/>
      <c r="Q44" s="33"/>
      <c r="R44" s="33"/>
      <c r="S44" s="33"/>
      <c r="T44" s="33"/>
      <c r="U44" s="33" t="s">
        <v>197</v>
      </c>
      <c r="V44" s="33" t="s">
        <v>197</v>
      </c>
      <c r="W44" s="33"/>
      <c r="X44" s="33"/>
      <c r="Y44" s="33"/>
      <c r="Z44" s="33"/>
      <c r="AA44" s="33"/>
      <c r="AB44" s="33"/>
      <c r="AC44" s="33" t="s">
        <v>197</v>
      </c>
      <c r="AD44" s="33" t="s">
        <v>197</v>
      </c>
      <c r="AE44" s="33"/>
      <c r="AF44" s="33"/>
      <c r="AG44" s="33"/>
      <c r="AH44" s="33"/>
      <c r="AI44" s="33"/>
      <c r="AJ44" s="33"/>
      <c r="AK44" s="33" t="s">
        <v>197</v>
      </c>
      <c r="AL44" s="33" t="s">
        <v>197</v>
      </c>
      <c r="AM44" s="33" t="s">
        <v>197</v>
      </c>
      <c r="AN44" s="33" t="s">
        <v>197</v>
      </c>
      <c r="AO44" s="33" t="s">
        <v>197</v>
      </c>
      <c r="AP44" s="33" t="s">
        <v>197</v>
      </c>
      <c r="AQ44" s="33" t="s">
        <v>197</v>
      </c>
      <c r="AR44" s="33" t="s">
        <v>197</v>
      </c>
      <c r="AS44" s="33" t="s">
        <v>197</v>
      </c>
      <c r="AT44" s="33" t="s">
        <v>197</v>
      </c>
      <c r="AU44" s="33"/>
      <c r="AV44" s="33"/>
      <c r="AW44" s="33"/>
      <c r="AX44" s="33"/>
      <c r="AY44" s="33"/>
      <c r="AZ44" s="33"/>
      <c r="BA44" s="33"/>
      <c r="BB44" s="33"/>
      <c r="BC44" s="33" t="s">
        <v>197</v>
      </c>
      <c r="BD44" s="33" t="s">
        <v>197</v>
      </c>
      <c r="BE44" s="33"/>
      <c r="BF44" s="33"/>
      <c r="BG44" s="33"/>
      <c r="BH44" s="33"/>
      <c r="BI44" s="33"/>
      <c r="BJ44" s="33"/>
      <c r="BK44" s="33"/>
      <c r="BL44" s="33"/>
      <c r="BM44" s="33"/>
      <c r="BN44" s="33"/>
      <c r="BO44" s="33" t="s">
        <v>197</v>
      </c>
      <c r="BP44" s="33" t="s">
        <v>197</v>
      </c>
      <c r="BQ44" s="33"/>
      <c r="BR44" s="33"/>
      <c r="BS44" s="33"/>
      <c r="BT44" s="33"/>
      <c r="BU44" s="33"/>
      <c r="BV44" s="33"/>
      <c r="BW44" s="33"/>
      <c r="BX44" s="33"/>
      <c r="BY44" s="33"/>
      <c r="BZ44" s="33"/>
      <c r="CA44" s="33" t="s">
        <v>197</v>
      </c>
      <c r="CB44" s="33" t="s">
        <v>197</v>
      </c>
      <c r="CC44" s="33"/>
      <c r="CD44" s="33"/>
      <c r="CE44" s="33"/>
      <c r="CF44" s="33"/>
      <c r="CG44" s="33"/>
      <c r="CH44" s="33"/>
      <c r="CI44" s="33" t="s">
        <v>197</v>
      </c>
      <c r="CJ44" s="33" t="s">
        <v>197</v>
      </c>
      <c r="CK44" s="33" t="s">
        <v>197</v>
      </c>
      <c r="CL44" s="33" t="s">
        <v>197</v>
      </c>
      <c r="CM44" s="33" t="s">
        <v>197</v>
      </c>
      <c r="CN44" s="33" t="s">
        <v>197</v>
      </c>
      <c r="CO44" s="33" t="s">
        <v>197</v>
      </c>
      <c r="CP44" s="33" t="s">
        <v>197</v>
      </c>
      <c r="CQ44" s="33" t="s">
        <v>197</v>
      </c>
      <c r="CR44" s="33" t="s">
        <v>197</v>
      </c>
      <c r="CS44" s="33" t="s">
        <v>197</v>
      </c>
      <c r="CT44" s="33" t="s">
        <v>197</v>
      </c>
      <c r="CU44" s="33" t="s">
        <v>197</v>
      </c>
      <c r="CV44" s="33" t="s">
        <v>197</v>
      </c>
      <c r="CW44" s="33" t="s">
        <v>197</v>
      </c>
      <c r="CX44" s="33" t="s">
        <v>197</v>
      </c>
      <c r="CY44" s="33" t="s">
        <v>197</v>
      </c>
      <c r="CZ44" s="33" t="s">
        <v>197</v>
      </c>
      <c r="DA44" s="33" t="s">
        <v>197</v>
      </c>
      <c r="DB44" s="33" t="s">
        <v>197</v>
      </c>
      <c r="DC44" s="33" t="s">
        <v>197</v>
      </c>
      <c r="DD44" s="33" t="s">
        <v>197</v>
      </c>
      <c r="DE44" s="33" t="s">
        <v>197</v>
      </c>
      <c r="DF44" s="33" t="s">
        <v>197</v>
      </c>
    </row>
    <row r="45" spans="1:110" ht="18.75" hidden="1">
      <c r="A45" s="23" t="s">
        <v>179</v>
      </c>
      <c r="B45" s="31" t="s">
        <v>205</v>
      </c>
      <c r="C45" s="32" t="s">
        <v>205</v>
      </c>
      <c r="D45" s="33"/>
      <c r="E45" s="33" t="s">
        <v>197</v>
      </c>
      <c r="F45" s="33" t="s">
        <v>197</v>
      </c>
      <c r="G45" s="33"/>
      <c r="H45" s="33"/>
      <c r="I45" s="33"/>
      <c r="J45" s="33"/>
      <c r="K45" s="33"/>
      <c r="L45" s="33"/>
      <c r="M45" s="33" t="s">
        <v>197</v>
      </c>
      <c r="N45" s="33" t="s">
        <v>197</v>
      </c>
      <c r="O45" s="33"/>
      <c r="P45" s="33"/>
      <c r="Q45" s="33"/>
      <c r="R45" s="33"/>
      <c r="S45" s="33"/>
      <c r="T45" s="33"/>
      <c r="U45" s="33" t="s">
        <v>197</v>
      </c>
      <c r="V45" s="33" t="s">
        <v>197</v>
      </c>
      <c r="W45" s="33"/>
      <c r="X45" s="33"/>
      <c r="Y45" s="33"/>
      <c r="Z45" s="33"/>
      <c r="AA45" s="33"/>
      <c r="AB45" s="33"/>
      <c r="AC45" s="33" t="s">
        <v>197</v>
      </c>
      <c r="AD45" s="33" t="s">
        <v>197</v>
      </c>
      <c r="AE45" s="33"/>
      <c r="AF45" s="33"/>
      <c r="AG45" s="33"/>
      <c r="AH45" s="33"/>
      <c r="AI45" s="33"/>
      <c r="AJ45" s="33"/>
      <c r="AK45" s="33" t="s">
        <v>197</v>
      </c>
      <c r="AL45" s="33" t="s">
        <v>197</v>
      </c>
      <c r="AM45" s="33" t="s">
        <v>197</v>
      </c>
      <c r="AN45" s="33" t="s">
        <v>197</v>
      </c>
      <c r="AO45" s="33" t="s">
        <v>197</v>
      </c>
      <c r="AP45" s="33" t="s">
        <v>197</v>
      </c>
      <c r="AQ45" s="33" t="s">
        <v>197</v>
      </c>
      <c r="AR45" s="33" t="s">
        <v>197</v>
      </c>
      <c r="AS45" s="33" t="s">
        <v>197</v>
      </c>
      <c r="AT45" s="33" t="s">
        <v>197</v>
      </c>
      <c r="AU45" s="33"/>
      <c r="AV45" s="33"/>
      <c r="AW45" s="33"/>
      <c r="AX45" s="33"/>
      <c r="AY45" s="33"/>
      <c r="AZ45" s="33"/>
      <c r="BA45" s="33"/>
      <c r="BB45" s="33"/>
      <c r="BC45" s="33" t="s">
        <v>197</v>
      </c>
      <c r="BD45" s="33" t="s">
        <v>197</v>
      </c>
      <c r="BE45" s="33"/>
      <c r="BF45" s="33"/>
      <c r="BG45" s="33"/>
      <c r="BH45" s="33"/>
      <c r="BI45" s="33"/>
      <c r="BJ45" s="33"/>
      <c r="BK45" s="33"/>
      <c r="BL45" s="33"/>
      <c r="BM45" s="33"/>
      <c r="BN45" s="33"/>
      <c r="BO45" s="33" t="s">
        <v>197</v>
      </c>
      <c r="BP45" s="33" t="s">
        <v>197</v>
      </c>
      <c r="BQ45" s="33"/>
      <c r="BR45" s="33"/>
      <c r="BS45" s="33"/>
      <c r="BT45" s="33"/>
      <c r="BU45" s="33"/>
      <c r="BV45" s="33"/>
      <c r="BW45" s="33"/>
      <c r="BX45" s="33"/>
      <c r="BY45" s="33"/>
      <c r="BZ45" s="33"/>
      <c r="CA45" s="33" t="s">
        <v>197</v>
      </c>
      <c r="CB45" s="33" t="s">
        <v>197</v>
      </c>
      <c r="CC45" s="33"/>
      <c r="CD45" s="33"/>
      <c r="CE45" s="33"/>
      <c r="CF45" s="33"/>
      <c r="CG45" s="33"/>
      <c r="CH45" s="33"/>
      <c r="CI45" s="33" t="s">
        <v>197</v>
      </c>
      <c r="CJ45" s="33" t="s">
        <v>197</v>
      </c>
      <c r="CK45" s="33" t="s">
        <v>197</v>
      </c>
      <c r="CL45" s="33" t="s">
        <v>197</v>
      </c>
      <c r="CM45" s="33" t="s">
        <v>197</v>
      </c>
      <c r="CN45" s="33" t="s">
        <v>197</v>
      </c>
      <c r="CO45" s="33" t="s">
        <v>197</v>
      </c>
      <c r="CP45" s="33" t="s">
        <v>197</v>
      </c>
      <c r="CQ45" s="33" t="s">
        <v>197</v>
      </c>
      <c r="CR45" s="33" t="s">
        <v>197</v>
      </c>
      <c r="CS45" s="33" t="s">
        <v>197</v>
      </c>
      <c r="CT45" s="33" t="s">
        <v>197</v>
      </c>
      <c r="CU45" s="33" t="s">
        <v>197</v>
      </c>
      <c r="CV45" s="33" t="s">
        <v>197</v>
      </c>
      <c r="CW45" s="33" t="s">
        <v>197</v>
      </c>
      <c r="CX45" s="33" t="s">
        <v>197</v>
      </c>
      <c r="CY45" s="33" t="s">
        <v>197</v>
      </c>
      <c r="CZ45" s="33" t="s">
        <v>197</v>
      </c>
      <c r="DA45" s="33" t="s">
        <v>197</v>
      </c>
      <c r="DB45" s="33" t="s">
        <v>197</v>
      </c>
      <c r="DC45" s="33" t="s">
        <v>197</v>
      </c>
      <c r="DD45" s="33" t="s">
        <v>197</v>
      </c>
      <c r="DE45" s="33" t="s">
        <v>197</v>
      </c>
      <c r="DF45" s="33" t="s">
        <v>197</v>
      </c>
    </row>
    <row r="46" spans="1:110" ht="56.25">
      <c r="A46" s="19"/>
      <c r="B46" s="37" t="s">
        <v>212</v>
      </c>
      <c r="C46" s="38" t="s">
        <v>213</v>
      </c>
      <c r="D46" s="39" t="s">
        <v>178</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c r="AS46" s="39">
        <v>0</v>
      </c>
      <c r="AT46" s="39">
        <v>0</v>
      </c>
      <c r="AU46" s="39">
        <v>0</v>
      </c>
      <c r="AV46" s="39">
        <v>0</v>
      </c>
      <c r="AW46" s="39">
        <v>0</v>
      </c>
      <c r="AX46" s="39">
        <v>0</v>
      </c>
      <c r="AY46" s="39">
        <v>0</v>
      </c>
      <c r="AZ46" s="39">
        <v>0</v>
      </c>
      <c r="BA46" s="39">
        <v>0</v>
      </c>
      <c r="BB46" s="39">
        <v>0</v>
      </c>
      <c r="BC46" s="39">
        <v>0</v>
      </c>
      <c r="BD46" s="39">
        <v>0</v>
      </c>
      <c r="BE46" s="39">
        <v>0</v>
      </c>
      <c r="BF46" s="39">
        <v>0</v>
      </c>
      <c r="BG46" s="39">
        <v>0</v>
      </c>
      <c r="BH46" s="39">
        <v>0</v>
      </c>
      <c r="BI46" s="39">
        <v>0</v>
      </c>
      <c r="BJ46" s="39">
        <v>0</v>
      </c>
      <c r="BK46" s="39">
        <v>0</v>
      </c>
      <c r="BL46" s="39">
        <v>0</v>
      </c>
      <c r="BM46" s="39">
        <v>0</v>
      </c>
      <c r="BN46" s="39">
        <v>0</v>
      </c>
      <c r="BO46" s="39">
        <v>0</v>
      </c>
      <c r="BP46" s="39">
        <v>0</v>
      </c>
      <c r="BQ46" s="39">
        <v>0</v>
      </c>
      <c r="BR46" s="39">
        <v>0</v>
      </c>
      <c r="BS46" s="39">
        <v>0</v>
      </c>
      <c r="BT46" s="39">
        <v>0</v>
      </c>
      <c r="BU46" s="39">
        <v>0</v>
      </c>
      <c r="BV46" s="39">
        <v>0</v>
      </c>
      <c r="BW46" s="39">
        <v>0</v>
      </c>
      <c r="BX46" s="39">
        <v>0</v>
      </c>
      <c r="BY46" s="39">
        <v>0</v>
      </c>
      <c r="BZ46" s="39">
        <v>0</v>
      </c>
      <c r="CA46" s="39">
        <v>0</v>
      </c>
      <c r="CB46" s="39">
        <v>0</v>
      </c>
      <c r="CC46" s="39">
        <v>0</v>
      </c>
      <c r="CD46" s="39">
        <v>0</v>
      </c>
      <c r="CE46" s="39">
        <v>0</v>
      </c>
      <c r="CF46" s="39">
        <v>0</v>
      </c>
      <c r="CG46" s="39">
        <v>0</v>
      </c>
      <c r="CH46" s="39">
        <v>0</v>
      </c>
      <c r="CI46" s="39" t="s">
        <v>197</v>
      </c>
      <c r="CJ46" s="39" t="s">
        <v>197</v>
      </c>
      <c r="CK46" s="39">
        <v>0</v>
      </c>
      <c r="CL46" s="39">
        <v>0</v>
      </c>
      <c r="CM46" s="39">
        <v>0</v>
      </c>
      <c r="CN46" s="39">
        <v>0</v>
      </c>
      <c r="CO46" s="39">
        <v>0</v>
      </c>
      <c r="CP46" s="39">
        <v>0</v>
      </c>
      <c r="CQ46" s="39">
        <v>0</v>
      </c>
      <c r="CR46" s="39">
        <v>0</v>
      </c>
      <c r="CS46" s="39">
        <v>0</v>
      </c>
      <c r="CT46" s="39">
        <v>0</v>
      </c>
      <c r="CU46" s="39">
        <v>0</v>
      </c>
      <c r="CV46" s="39">
        <v>0</v>
      </c>
      <c r="CW46" s="39">
        <v>0</v>
      </c>
      <c r="CX46" s="39">
        <v>0</v>
      </c>
      <c r="CY46" s="39">
        <v>0</v>
      </c>
      <c r="CZ46" s="39">
        <v>0</v>
      </c>
      <c r="DA46" s="39">
        <v>0</v>
      </c>
      <c r="DB46" s="39">
        <v>0</v>
      </c>
      <c r="DC46" s="39">
        <v>0</v>
      </c>
      <c r="DD46" s="39">
        <v>0</v>
      </c>
      <c r="DE46" s="39">
        <v>0</v>
      </c>
      <c r="DF46" s="39">
        <v>0</v>
      </c>
    </row>
    <row r="47" spans="1:110" ht="37.5">
      <c r="A47" s="19"/>
      <c r="B47" s="31" t="s">
        <v>214</v>
      </c>
      <c r="C47" s="32" t="s">
        <v>215</v>
      </c>
      <c r="D47" s="33" t="s">
        <v>178</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t="s">
        <v>197</v>
      </c>
      <c r="CJ47" s="33" t="s">
        <v>197</v>
      </c>
      <c r="CK47" s="33">
        <v>0</v>
      </c>
      <c r="CL47" s="33">
        <v>0</v>
      </c>
      <c r="CM47" s="33">
        <v>0</v>
      </c>
      <c r="CN47" s="33">
        <v>0</v>
      </c>
      <c r="CO47" s="33" t="s">
        <v>197</v>
      </c>
      <c r="CP47" s="33" t="s">
        <v>197</v>
      </c>
      <c r="CQ47" s="33">
        <v>0</v>
      </c>
      <c r="CR47" s="33">
        <v>0</v>
      </c>
      <c r="CS47" s="33">
        <v>0</v>
      </c>
      <c r="CT47" s="33">
        <v>0</v>
      </c>
      <c r="CU47" s="33">
        <v>0</v>
      </c>
      <c r="CV47" s="33">
        <v>0</v>
      </c>
      <c r="CW47" s="33">
        <v>0</v>
      </c>
      <c r="CX47" s="33">
        <v>0</v>
      </c>
      <c r="CY47" s="33">
        <v>0</v>
      </c>
      <c r="CZ47" s="33">
        <v>0</v>
      </c>
      <c r="DA47" s="33">
        <v>0</v>
      </c>
      <c r="DB47" s="33">
        <v>0</v>
      </c>
      <c r="DC47" s="33">
        <v>0</v>
      </c>
      <c r="DD47" s="33">
        <v>0</v>
      </c>
      <c r="DE47" s="33">
        <v>0</v>
      </c>
      <c r="DF47" s="33">
        <v>0</v>
      </c>
    </row>
    <row r="48" spans="1:110" ht="131.25">
      <c r="A48" s="19"/>
      <c r="B48" s="31" t="s">
        <v>214</v>
      </c>
      <c r="C48" s="32" t="s">
        <v>216</v>
      </c>
      <c r="D48" s="33" t="s">
        <v>178</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t="s">
        <v>197</v>
      </c>
      <c r="CJ48" s="33" t="s">
        <v>197</v>
      </c>
      <c r="CK48" s="33">
        <v>0</v>
      </c>
      <c r="CL48" s="33">
        <v>0</v>
      </c>
      <c r="CM48" s="33">
        <v>0</v>
      </c>
      <c r="CN48" s="33">
        <v>0</v>
      </c>
      <c r="CO48" s="33" t="s">
        <v>197</v>
      </c>
      <c r="CP48" s="33" t="s">
        <v>197</v>
      </c>
      <c r="CQ48" s="33">
        <v>0</v>
      </c>
      <c r="CR48" s="33">
        <v>0</v>
      </c>
      <c r="CS48" s="33">
        <v>0</v>
      </c>
      <c r="CT48" s="33">
        <v>0</v>
      </c>
      <c r="CU48" s="33">
        <v>0</v>
      </c>
      <c r="CV48" s="33">
        <v>0</v>
      </c>
      <c r="CW48" s="33">
        <v>0</v>
      </c>
      <c r="CX48" s="33">
        <v>0</v>
      </c>
      <c r="CY48" s="33">
        <v>0</v>
      </c>
      <c r="CZ48" s="33">
        <v>0</v>
      </c>
      <c r="DA48" s="33">
        <v>0</v>
      </c>
      <c r="DB48" s="33">
        <v>0</v>
      </c>
      <c r="DC48" s="33">
        <v>0</v>
      </c>
      <c r="DD48" s="33">
        <v>0</v>
      </c>
      <c r="DE48" s="33">
        <v>0</v>
      </c>
      <c r="DF48" s="33">
        <v>0</v>
      </c>
    </row>
    <row r="49" spans="1:110" ht="18.75" hidden="1">
      <c r="A49" s="23" t="s">
        <v>179</v>
      </c>
      <c r="B49" s="31" t="s">
        <v>214</v>
      </c>
      <c r="C49" s="40" t="s">
        <v>204</v>
      </c>
      <c r="D49" s="33"/>
      <c r="E49" s="33" t="s">
        <v>197</v>
      </c>
      <c r="F49" s="33" t="s">
        <v>197</v>
      </c>
      <c r="G49" s="33"/>
      <c r="H49" s="33"/>
      <c r="I49" s="33"/>
      <c r="J49" s="33"/>
      <c r="K49" s="33"/>
      <c r="L49" s="33"/>
      <c r="M49" s="33" t="s">
        <v>197</v>
      </c>
      <c r="N49" s="33" t="s">
        <v>197</v>
      </c>
      <c r="O49" s="33"/>
      <c r="P49" s="33"/>
      <c r="Q49" s="33"/>
      <c r="R49" s="33"/>
      <c r="S49" s="33"/>
      <c r="T49" s="33"/>
      <c r="U49" s="33" t="s">
        <v>197</v>
      </c>
      <c r="V49" s="33" t="s">
        <v>197</v>
      </c>
      <c r="W49" s="33"/>
      <c r="X49" s="33"/>
      <c r="Y49" s="33"/>
      <c r="Z49" s="33"/>
      <c r="AA49" s="33"/>
      <c r="AB49" s="33"/>
      <c r="AC49" s="33" t="s">
        <v>197</v>
      </c>
      <c r="AD49" s="33" t="s">
        <v>197</v>
      </c>
      <c r="AE49" s="33"/>
      <c r="AF49" s="33"/>
      <c r="AG49" s="33"/>
      <c r="AH49" s="33"/>
      <c r="AI49" s="33"/>
      <c r="AJ49" s="33"/>
      <c r="AK49" s="33" t="s">
        <v>197</v>
      </c>
      <c r="AL49" s="33" t="s">
        <v>197</v>
      </c>
      <c r="AM49" s="33" t="s">
        <v>197</v>
      </c>
      <c r="AN49" s="33" t="s">
        <v>197</v>
      </c>
      <c r="AO49" s="33" t="s">
        <v>197</v>
      </c>
      <c r="AP49" s="33" t="s">
        <v>197</v>
      </c>
      <c r="AQ49" s="33" t="s">
        <v>197</v>
      </c>
      <c r="AR49" s="33" t="s">
        <v>197</v>
      </c>
      <c r="AS49" s="33" t="s">
        <v>197</v>
      </c>
      <c r="AT49" s="33" t="s">
        <v>197</v>
      </c>
      <c r="AU49" s="33"/>
      <c r="AV49" s="33"/>
      <c r="AW49" s="33"/>
      <c r="AX49" s="33"/>
      <c r="AY49" s="33"/>
      <c r="AZ49" s="33"/>
      <c r="BA49" s="33"/>
      <c r="BB49" s="33"/>
      <c r="BC49" s="33" t="s">
        <v>197</v>
      </c>
      <c r="BD49" s="33" t="s">
        <v>197</v>
      </c>
      <c r="BE49" s="33"/>
      <c r="BF49" s="33"/>
      <c r="BG49" s="33"/>
      <c r="BH49" s="33"/>
      <c r="BI49" s="33"/>
      <c r="BJ49" s="33"/>
      <c r="BK49" s="33"/>
      <c r="BL49" s="33"/>
      <c r="BM49" s="33"/>
      <c r="BN49" s="33"/>
      <c r="BO49" s="33" t="s">
        <v>197</v>
      </c>
      <c r="BP49" s="33" t="s">
        <v>197</v>
      </c>
      <c r="BQ49" s="33"/>
      <c r="BR49" s="33"/>
      <c r="BS49" s="33"/>
      <c r="BT49" s="33"/>
      <c r="BU49" s="33"/>
      <c r="BV49" s="33"/>
      <c r="BW49" s="33"/>
      <c r="BX49" s="33"/>
      <c r="BY49" s="33"/>
      <c r="BZ49" s="33"/>
      <c r="CA49" s="33" t="s">
        <v>197</v>
      </c>
      <c r="CB49" s="33" t="s">
        <v>197</v>
      </c>
      <c r="CC49" s="33"/>
      <c r="CD49" s="33"/>
      <c r="CE49" s="33"/>
      <c r="CF49" s="33"/>
      <c r="CG49" s="33"/>
      <c r="CH49" s="33"/>
      <c r="CI49" s="33" t="s">
        <v>197</v>
      </c>
      <c r="CJ49" s="33" t="s">
        <v>197</v>
      </c>
      <c r="CK49" s="33" t="s">
        <v>197</v>
      </c>
      <c r="CL49" s="33" t="s">
        <v>197</v>
      </c>
      <c r="CM49" s="33" t="s">
        <v>197</v>
      </c>
      <c r="CN49" s="33" t="s">
        <v>197</v>
      </c>
      <c r="CO49" s="33" t="s">
        <v>197</v>
      </c>
      <c r="CP49" s="33" t="s">
        <v>197</v>
      </c>
      <c r="CQ49" s="33" t="s">
        <v>197</v>
      </c>
      <c r="CR49" s="33" t="s">
        <v>197</v>
      </c>
      <c r="CS49" s="33" t="s">
        <v>197</v>
      </c>
      <c r="CT49" s="33" t="s">
        <v>197</v>
      </c>
      <c r="CU49" s="33" t="s">
        <v>197</v>
      </c>
      <c r="CV49" s="33" t="s">
        <v>197</v>
      </c>
      <c r="CW49" s="33" t="s">
        <v>197</v>
      </c>
      <c r="CX49" s="33" t="s">
        <v>197</v>
      </c>
      <c r="CY49" s="33" t="s">
        <v>197</v>
      </c>
      <c r="CZ49" s="33" t="s">
        <v>197</v>
      </c>
      <c r="DA49" s="33" t="s">
        <v>197</v>
      </c>
      <c r="DB49" s="33" t="s">
        <v>197</v>
      </c>
      <c r="DC49" s="33" t="s">
        <v>197</v>
      </c>
      <c r="DD49" s="33" t="s">
        <v>197</v>
      </c>
      <c r="DE49" s="33" t="s">
        <v>197</v>
      </c>
      <c r="DF49" s="33" t="s">
        <v>197</v>
      </c>
    </row>
    <row r="50" spans="1:110" ht="18.75" hidden="1">
      <c r="A50" s="23" t="s">
        <v>179</v>
      </c>
      <c r="B50" s="31" t="s">
        <v>214</v>
      </c>
      <c r="C50" s="40" t="s">
        <v>204</v>
      </c>
      <c r="D50" s="33"/>
      <c r="E50" s="33" t="s">
        <v>197</v>
      </c>
      <c r="F50" s="33" t="s">
        <v>197</v>
      </c>
      <c r="G50" s="33"/>
      <c r="H50" s="33"/>
      <c r="I50" s="33"/>
      <c r="J50" s="33"/>
      <c r="K50" s="33"/>
      <c r="L50" s="33"/>
      <c r="M50" s="33" t="s">
        <v>197</v>
      </c>
      <c r="N50" s="33" t="s">
        <v>197</v>
      </c>
      <c r="O50" s="33"/>
      <c r="P50" s="33"/>
      <c r="Q50" s="33"/>
      <c r="R50" s="33"/>
      <c r="S50" s="33"/>
      <c r="T50" s="33"/>
      <c r="U50" s="33" t="s">
        <v>197</v>
      </c>
      <c r="V50" s="33" t="s">
        <v>197</v>
      </c>
      <c r="W50" s="33"/>
      <c r="X50" s="33"/>
      <c r="Y50" s="33"/>
      <c r="Z50" s="33"/>
      <c r="AA50" s="33"/>
      <c r="AB50" s="33"/>
      <c r="AC50" s="33" t="s">
        <v>197</v>
      </c>
      <c r="AD50" s="33" t="s">
        <v>197</v>
      </c>
      <c r="AE50" s="33"/>
      <c r="AF50" s="33"/>
      <c r="AG50" s="33"/>
      <c r="AH50" s="33"/>
      <c r="AI50" s="33"/>
      <c r="AJ50" s="33"/>
      <c r="AK50" s="33" t="s">
        <v>197</v>
      </c>
      <c r="AL50" s="33" t="s">
        <v>197</v>
      </c>
      <c r="AM50" s="33" t="s">
        <v>197</v>
      </c>
      <c r="AN50" s="33" t="s">
        <v>197</v>
      </c>
      <c r="AO50" s="33" t="s">
        <v>197</v>
      </c>
      <c r="AP50" s="33" t="s">
        <v>197</v>
      </c>
      <c r="AQ50" s="33" t="s">
        <v>197</v>
      </c>
      <c r="AR50" s="33" t="s">
        <v>197</v>
      </c>
      <c r="AS50" s="33" t="s">
        <v>197</v>
      </c>
      <c r="AT50" s="33" t="s">
        <v>197</v>
      </c>
      <c r="AU50" s="33"/>
      <c r="AV50" s="33"/>
      <c r="AW50" s="33"/>
      <c r="AX50" s="33"/>
      <c r="AY50" s="33"/>
      <c r="AZ50" s="33"/>
      <c r="BA50" s="33"/>
      <c r="BB50" s="33"/>
      <c r="BC50" s="33" t="s">
        <v>197</v>
      </c>
      <c r="BD50" s="33" t="s">
        <v>197</v>
      </c>
      <c r="BE50" s="33"/>
      <c r="BF50" s="33"/>
      <c r="BG50" s="33"/>
      <c r="BH50" s="33"/>
      <c r="BI50" s="33"/>
      <c r="BJ50" s="33"/>
      <c r="BK50" s="33"/>
      <c r="BL50" s="33"/>
      <c r="BM50" s="33"/>
      <c r="BN50" s="33"/>
      <c r="BO50" s="33" t="s">
        <v>197</v>
      </c>
      <c r="BP50" s="33" t="s">
        <v>197</v>
      </c>
      <c r="BQ50" s="33"/>
      <c r="BR50" s="33"/>
      <c r="BS50" s="33"/>
      <c r="BT50" s="33"/>
      <c r="BU50" s="33"/>
      <c r="BV50" s="33"/>
      <c r="BW50" s="33"/>
      <c r="BX50" s="33"/>
      <c r="BY50" s="33"/>
      <c r="BZ50" s="33"/>
      <c r="CA50" s="33" t="s">
        <v>197</v>
      </c>
      <c r="CB50" s="33" t="s">
        <v>197</v>
      </c>
      <c r="CC50" s="33"/>
      <c r="CD50" s="33"/>
      <c r="CE50" s="33"/>
      <c r="CF50" s="33"/>
      <c r="CG50" s="33"/>
      <c r="CH50" s="33"/>
      <c r="CI50" s="33" t="s">
        <v>197</v>
      </c>
      <c r="CJ50" s="33" t="s">
        <v>197</v>
      </c>
      <c r="CK50" s="33" t="s">
        <v>197</v>
      </c>
      <c r="CL50" s="33" t="s">
        <v>197</v>
      </c>
      <c r="CM50" s="33" t="s">
        <v>197</v>
      </c>
      <c r="CN50" s="33" t="s">
        <v>197</v>
      </c>
      <c r="CO50" s="33" t="s">
        <v>197</v>
      </c>
      <c r="CP50" s="33" t="s">
        <v>197</v>
      </c>
      <c r="CQ50" s="33" t="s">
        <v>197</v>
      </c>
      <c r="CR50" s="33" t="s">
        <v>197</v>
      </c>
      <c r="CS50" s="33" t="s">
        <v>197</v>
      </c>
      <c r="CT50" s="33" t="s">
        <v>197</v>
      </c>
      <c r="CU50" s="33" t="s">
        <v>197</v>
      </c>
      <c r="CV50" s="33" t="s">
        <v>197</v>
      </c>
      <c r="CW50" s="33" t="s">
        <v>197</v>
      </c>
      <c r="CX50" s="33" t="s">
        <v>197</v>
      </c>
      <c r="CY50" s="33" t="s">
        <v>197</v>
      </c>
      <c r="CZ50" s="33" t="s">
        <v>197</v>
      </c>
      <c r="DA50" s="33" t="s">
        <v>197</v>
      </c>
      <c r="DB50" s="33" t="s">
        <v>197</v>
      </c>
      <c r="DC50" s="33" t="s">
        <v>197</v>
      </c>
      <c r="DD50" s="33" t="s">
        <v>197</v>
      </c>
      <c r="DE50" s="33" t="s">
        <v>197</v>
      </c>
      <c r="DF50" s="33" t="s">
        <v>197</v>
      </c>
    </row>
    <row r="51" spans="1:110" ht="18.75" hidden="1">
      <c r="A51" s="23" t="s">
        <v>179</v>
      </c>
      <c r="B51" s="31" t="s">
        <v>205</v>
      </c>
      <c r="C51" s="32" t="s">
        <v>205</v>
      </c>
      <c r="D51" s="33"/>
      <c r="E51" s="33" t="s">
        <v>197</v>
      </c>
      <c r="F51" s="33" t="s">
        <v>197</v>
      </c>
      <c r="G51" s="33"/>
      <c r="H51" s="33"/>
      <c r="I51" s="33"/>
      <c r="J51" s="33"/>
      <c r="K51" s="33"/>
      <c r="L51" s="33"/>
      <c r="M51" s="33" t="s">
        <v>197</v>
      </c>
      <c r="N51" s="33" t="s">
        <v>197</v>
      </c>
      <c r="O51" s="33"/>
      <c r="P51" s="33"/>
      <c r="Q51" s="33"/>
      <c r="R51" s="33"/>
      <c r="S51" s="33"/>
      <c r="T51" s="33"/>
      <c r="U51" s="33" t="s">
        <v>197</v>
      </c>
      <c r="V51" s="33" t="s">
        <v>197</v>
      </c>
      <c r="W51" s="33"/>
      <c r="X51" s="33"/>
      <c r="Y51" s="33"/>
      <c r="Z51" s="33"/>
      <c r="AA51" s="33"/>
      <c r="AB51" s="33"/>
      <c r="AC51" s="33" t="s">
        <v>197</v>
      </c>
      <c r="AD51" s="33" t="s">
        <v>197</v>
      </c>
      <c r="AE51" s="33"/>
      <c r="AF51" s="33"/>
      <c r="AG51" s="33"/>
      <c r="AH51" s="33"/>
      <c r="AI51" s="33"/>
      <c r="AJ51" s="33"/>
      <c r="AK51" s="33" t="s">
        <v>197</v>
      </c>
      <c r="AL51" s="33" t="s">
        <v>197</v>
      </c>
      <c r="AM51" s="33" t="s">
        <v>197</v>
      </c>
      <c r="AN51" s="33" t="s">
        <v>197</v>
      </c>
      <c r="AO51" s="33" t="s">
        <v>197</v>
      </c>
      <c r="AP51" s="33" t="s">
        <v>197</v>
      </c>
      <c r="AQ51" s="33" t="s">
        <v>197</v>
      </c>
      <c r="AR51" s="33" t="s">
        <v>197</v>
      </c>
      <c r="AS51" s="33" t="s">
        <v>197</v>
      </c>
      <c r="AT51" s="33" t="s">
        <v>197</v>
      </c>
      <c r="AU51" s="33"/>
      <c r="AV51" s="33"/>
      <c r="AW51" s="33"/>
      <c r="AX51" s="33"/>
      <c r="AY51" s="33"/>
      <c r="AZ51" s="33"/>
      <c r="BA51" s="33"/>
      <c r="BB51" s="33"/>
      <c r="BC51" s="33" t="s">
        <v>197</v>
      </c>
      <c r="BD51" s="33" t="s">
        <v>197</v>
      </c>
      <c r="BE51" s="33"/>
      <c r="BF51" s="33"/>
      <c r="BG51" s="33"/>
      <c r="BH51" s="33"/>
      <c r="BI51" s="33"/>
      <c r="BJ51" s="33"/>
      <c r="BK51" s="33"/>
      <c r="BL51" s="33"/>
      <c r="BM51" s="33"/>
      <c r="BN51" s="33"/>
      <c r="BO51" s="33" t="s">
        <v>197</v>
      </c>
      <c r="BP51" s="33" t="s">
        <v>197</v>
      </c>
      <c r="BQ51" s="33"/>
      <c r="BR51" s="33"/>
      <c r="BS51" s="33"/>
      <c r="BT51" s="33"/>
      <c r="BU51" s="33"/>
      <c r="BV51" s="33"/>
      <c r="BW51" s="33"/>
      <c r="BX51" s="33"/>
      <c r="BY51" s="33"/>
      <c r="BZ51" s="33"/>
      <c r="CA51" s="33" t="s">
        <v>197</v>
      </c>
      <c r="CB51" s="33" t="s">
        <v>197</v>
      </c>
      <c r="CC51" s="33"/>
      <c r="CD51" s="33"/>
      <c r="CE51" s="33"/>
      <c r="CF51" s="33"/>
      <c r="CG51" s="33"/>
      <c r="CH51" s="33"/>
      <c r="CI51" s="33" t="s">
        <v>197</v>
      </c>
      <c r="CJ51" s="33" t="s">
        <v>197</v>
      </c>
      <c r="CK51" s="33" t="s">
        <v>197</v>
      </c>
      <c r="CL51" s="33" t="s">
        <v>197</v>
      </c>
      <c r="CM51" s="33" t="s">
        <v>197</v>
      </c>
      <c r="CN51" s="33" t="s">
        <v>197</v>
      </c>
      <c r="CO51" s="33" t="s">
        <v>197</v>
      </c>
      <c r="CP51" s="33" t="s">
        <v>197</v>
      </c>
      <c r="CQ51" s="33" t="s">
        <v>197</v>
      </c>
      <c r="CR51" s="33" t="s">
        <v>197</v>
      </c>
      <c r="CS51" s="33" t="s">
        <v>197</v>
      </c>
      <c r="CT51" s="33" t="s">
        <v>197</v>
      </c>
      <c r="CU51" s="33" t="s">
        <v>197</v>
      </c>
      <c r="CV51" s="33" t="s">
        <v>197</v>
      </c>
      <c r="CW51" s="33" t="s">
        <v>197</v>
      </c>
      <c r="CX51" s="33" t="s">
        <v>197</v>
      </c>
      <c r="CY51" s="33" t="s">
        <v>197</v>
      </c>
      <c r="CZ51" s="33" t="s">
        <v>197</v>
      </c>
      <c r="DA51" s="33" t="s">
        <v>197</v>
      </c>
      <c r="DB51" s="33" t="s">
        <v>197</v>
      </c>
      <c r="DC51" s="33" t="s">
        <v>197</v>
      </c>
      <c r="DD51" s="33" t="s">
        <v>197</v>
      </c>
      <c r="DE51" s="33" t="s">
        <v>197</v>
      </c>
      <c r="DF51" s="33" t="s">
        <v>197</v>
      </c>
    </row>
    <row r="52" spans="1:110" ht="112.5">
      <c r="A52" s="19"/>
      <c r="B52" s="31" t="s">
        <v>214</v>
      </c>
      <c r="C52" s="32" t="s">
        <v>217</v>
      </c>
      <c r="D52" s="33" t="s">
        <v>178</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t="s">
        <v>197</v>
      </c>
      <c r="CJ52" s="33" t="s">
        <v>197</v>
      </c>
      <c r="CK52" s="33">
        <v>0</v>
      </c>
      <c r="CL52" s="33">
        <v>0</v>
      </c>
      <c r="CM52" s="33">
        <v>0</v>
      </c>
      <c r="CN52" s="33">
        <v>0</v>
      </c>
      <c r="CO52" s="33" t="s">
        <v>197</v>
      </c>
      <c r="CP52" s="33" t="s">
        <v>197</v>
      </c>
      <c r="CQ52" s="33">
        <v>0</v>
      </c>
      <c r="CR52" s="33">
        <v>0</v>
      </c>
      <c r="CS52" s="33">
        <v>0</v>
      </c>
      <c r="CT52" s="33">
        <v>0</v>
      </c>
      <c r="CU52" s="33">
        <v>0</v>
      </c>
      <c r="CV52" s="33">
        <v>0</v>
      </c>
      <c r="CW52" s="33">
        <v>0</v>
      </c>
      <c r="CX52" s="33">
        <v>0</v>
      </c>
      <c r="CY52" s="33">
        <v>0</v>
      </c>
      <c r="CZ52" s="33">
        <v>0</v>
      </c>
      <c r="DA52" s="33">
        <v>0</v>
      </c>
      <c r="DB52" s="33">
        <v>0</v>
      </c>
      <c r="DC52" s="33">
        <v>0</v>
      </c>
      <c r="DD52" s="33">
        <v>0</v>
      </c>
      <c r="DE52" s="33">
        <v>0</v>
      </c>
      <c r="DF52" s="33">
        <v>0</v>
      </c>
    </row>
    <row r="53" spans="1:110" ht="18.75" hidden="1">
      <c r="A53" s="23" t="s">
        <v>179</v>
      </c>
      <c r="B53" s="31" t="s">
        <v>214</v>
      </c>
      <c r="C53" s="40" t="s">
        <v>204</v>
      </c>
      <c r="D53" s="33"/>
      <c r="E53" s="33" t="s">
        <v>197</v>
      </c>
      <c r="F53" s="33" t="s">
        <v>197</v>
      </c>
      <c r="G53" s="33"/>
      <c r="H53" s="33"/>
      <c r="I53" s="33"/>
      <c r="J53" s="33"/>
      <c r="K53" s="33"/>
      <c r="L53" s="33"/>
      <c r="M53" s="33" t="s">
        <v>197</v>
      </c>
      <c r="N53" s="33" t="s">
        <v>197</v>
      </c>
      <c r="O53" s="33"/>
      <c r="P53" s="33"/>
      <c r="Q53" s="33"/>
      <c r="R53" s="33"/>
      <c r="S53" s="33"/>
      <c r="T53" s="33"/>
      <c r="U53" s="33" t="s">
        <v>197</v>
      </c>
      <c r="V53" s="33" t="s">
        <v>197</v>
      </c>
      <c r="W53" s="33"/>
      <c r="X53" s="33"/>
      <c r="Y53" s="33"/>
      <c r="Z53" s="33"/>
      <c r="AA53" s="33"/>
      <c r="AB53" s="33"/>
      <c r="AC53" s="33" t="s">
        <v>197</v>
      </c>
      <c r="AD53" s="33" t="s">
        <v>197</v>
      </c>
      <c r="AE53" s="33"/>
      <c r="AF53" s="33"/>
      <c r="AG53" s="33"/>
      <c r="AH53" s="33"/>
      <c r="AI53" s="33"/>
      <c r="AJ53" s="33"/>
      <c r="AK53" s="33" t="s">
        <v>197</v>
      </c>
      <c r="AL53" s="33" t="s">
        <v>197</v>
      </c>
      <c r="AM53" s="33" t="s">
        <v>197</v>
      </c>
      <c r="AN53" s="33" t="s">
        <v>197</v>
      </c>
      <c r="AO53" s="33" t="s">
        <v>197</v>
      </c>
      <c r="AP53" s="33" t="s">
        <v>197</v>
      </c>
      <c r="AQ53" s="33" t="s">
        <v>197</v>
      </c>
      <c r="AR53" s="33" t="s">
        <v>197</v>
      </c>
      <c r="AS53" s="33" t="s">
        <v>197</v>
      </c>
      <c r="AT53" s="33" t="s">
        <v>197</v>
      </c>
      <c r="AU53" s="33"/>
      <c r="AV53" s="33"/>
      <c r="AW53" s="33"/>
      <c r="AX53" s="33"/>
      <c r="AY53" s="33"/>
      <c r="AZ53" s="33"/>
      <c r="BA53" s="33"/>
      <c r="BB53" s="33"/>
      <c r="BC53" s="33" t="s">
        <v>197</v>
      </c>
      <c r="BD53" s="33" t="s">
        <v>197</v>
      </c>
      <c r="BE53" s="33"/>
      <c r="BF53" s="33"/>
      <c r="BG53" s="33"/>
      <c r="BH53" s="33"/>
      <c r="BI53" s="33"/>
      <c r="BJ53" s="33"/>
      <c r="BK53" s="33"/>
      <c r="BL53" s="33"/>
      <c r="BM53" s="33"/>
      <c r="BN53" s="33"/>
      <c r="BO53" s="33" t="s">
        <v>197</v>
      </c>
      <c r="BP53" s="33" t="s">
        <v>197</v>
      </c>
      <c r="BQ53" s="33"/>
      <c r="BR53" s="33"/>
      <c r="BS53" s="33"/>
      <c r="BT53" s="33"/>
      <c r="BU53" s="33"/>
      <c r="BV53" s="33"/>
      <c r="BW53" s="33"/>
      <c r="BX53" s="33"/>
      <c r="BY53" s="33"/>
      <c r="BZ53" s="33"/>
      <c r="CA53" s="33" t="s">
        <v>197</v>
      </c>
      <c r="CB53" s="33" t="s">
        <v>197</v>
      </c>
      <c r="CC53" s="33"/>
      <c r="CD53" s="33"/>
      <c r="CE53" s="33"/>
      <c r="CF53" s="33"/>
      <c r="CG53" s="33"/>
      <c r="CH53" s="33"/>
      <c r="CI53" s="33" t="s">
        <v>197</v>
      </c>
      <c r="CJ53" s="33" t="s">
        <v>197</v>
      </c>
      <c r="CK53" s="33" t="s">
        <v>197</v>
      </c>
      <c r="CL53" s="33" t="s">
        <v>197</v>
      </c>
      <c r="CM53" s="33" t="s">
        <v>197</v>
      </c>
      <c r="CN53" s="33" t="s">
        <v>197</v>
      </c>
      <c r="CO53" s="33" t="s">
        <v>197</v>
      </c>
      <c r="CP53" s="33" t="s">
        <v>197</v>
      </c>
      <c r="CQ53" s="33" t="s">
        <v>197</v>
      </c>
      <c r="CR53" s="33" t="s">
        <v>197</v>
      </c>
      <c r="CS53" s="33" t="s">
        <v>197</v>
      </c>
      <c r="CT53" s="33" t="s">
        <v>197</v>
      </c>
      <c r="CU53" s="33" t="s">
        <v>197</v>
      </c>
      <c r="CV53" s="33" t="s">
        <v>197</v>
      </c>
      <c r="CW53" s="33" t="s">
        <v>197</v>
      </c>
      <c r="CX53" s="33" t="s">
        <v>197</v>
      </c>
      <c r="CY53" s="33" t="s">
        <v>197</v>
      </c>
      <c r="CZ53" s="33" t="s">
        <v>197</v>
      </c>
      <c r="DA53" s="33" t="s">
        <v>197</v>
      </c>
      <c r="DB53" s="33" t="s">
        <v>197</v>
      </c>
      <c r="DC53" s="33" t="s">
        <v>197</v>
      </c>
      <c r="DD53" s="33" t="s">
        <v>197</v>
      </c>
      <c r="DE53" s="33" t="s">
        <v>197</v>
      </c>
      <c r="DF53" s="33" t="s">
        <v>197</v>
      </c>
    </row>
    <row r="54" spans="1:110" ht="18.75" hidden="1">
      <c r="A54" s="23" t="s">
        <v>179</v>
      </c>
      <c r="B54" s="31" t="s">
        <v>214</v>
      </c>
      <c r="C54" s="40" t="s">
        <v>204</v>
      </c>
      <c r="D54" s="33"/>
      <c r="E54" s="33" t="s">
        <v>197</v>
      </c>
      <c r="F54" s="33" t="s">
        <v>197</v>
      </c>
      <c r="G54" s="33"/>
      <c r="H54" s="33"/>
      <c r="I54" s="33"/>
      <c r="J54" s="33"/>
      <c r="K54" s="33"/>
      <c r="L54" s="33"/>
      <c r="M54" s="33" t="s">
        <v>197</v>
      </c>
      <c r="N54" s="33" t="s">
        <v>197</v>
      </c>
      <c r="O54" s="33"/>
      <c r="P54" s="33"/>
      <c r="Q54" s="33"/>
      <c r="R54" s="33"/>
      <c r="S54" s="33"/>
      <c r="T54" s="33"/>
      <c r="U54" s="33" t="s">
        <v>197</v>
      </c>
      <c r="V54" s="33" t="s">
        <v>197</v>
      </c>
      <c r="W54" s="33"/>
      <c r="X54" s="33"/>
      <c r="Y54" s="33"/>
      <c r="Z54" s="33"/>
      <c r="AA54" s="33"/>
      <c r="AB54" s="33"/>
      <c r="AC54" s="33" t="s">
        <v>197</v>
      </c>
      <c r="AD54" s="33" t="s">
        <v>197</v>
      </c>
      <c r="AE54" s="33"/>
      <c r="AF54" s="33"/>
      <c r="AG54" s="33"/>
      <c r="AH54" s="33"/>
      <c r="AI54" s="33"/>
      <c r="AJ54" s="33"/>
      <c r="AK54" s="33" t="s">
        <v>197</v>
      </c>
      <c r="AL54" s="33" t="s">
        <v>197</v>
      </c>
      <c r="AM54" s="33" t="s">
        <v>197</v>
      </c>
      <c r="AN54" s="33" t="s">
        <v>197</v>
      </c>
      <c r="AO54" s="33" t="s">
        <v>197</v>
      </c>
      <c r="AP54" s="33" t="s">
        <v>197</v>
      </c>
      <c r="AQ54" s="33" t="s">
        <v>197</v>
      </c>
      <c r="AR54" s="33" t="s">
        <v>197</v>
      </c>
      <c r="AS54" s="33" t="s">
        <v>197</v>
      </c>
      <c r="AT54" s="33" t="s">
        <v>197</v>
      </c>
      <c r="AU54" s="33"/>
      <c r="AV54" s="33"/>
      <c r="AW54" s="33"/>
      <c r="AX54" s="33"/>
      <c r="AY54" s="33"/>
      <c r="AZ54" s="33"/>
      <c r="BA54" s="33"/>
      <c r="BB54" s="33"/>
      <c r="BC54" s="33" t="s">
        <v>197</v>
      </c>
      <c r="BD54" s="33" t="s">
        <v>197</v>
      </c>
      <c r="BE54" s="33"/>
      <c r="BF54" s="33"/>
      <c r="BG54" s="33"/>
      <c r="BH54" s="33"/>
      <c r="BI54" s="33"/>
      <c r="BJ54" s="33"/>
      <c r="BK54" s="33"/>
      <c r="BL54" s="33"/>
      <c r="BM54" s="33"/>
      <c r="BN54" s="33"/>
      <c r="BO54" s="33" t="s">
        <v>197</v>
      </c>
      <c r="BP54" s="33" t="s">
        <v>197</v>
      </c>
      <c r="BQ54" s="33"/>
      <c r="BR54" s="33"/>
      <c r="BS54" s="33"/>
      <c r="BT54" s="33"/>
      <c r="BU54" s="33"/>
      <c r="BV54" s="33"/>
      <c r="BW54" s="33"/>
      <c r="BX54" s="33"/>
      <c r="BY54" s="33"/>
      <c r="BZ54" s="33"/>
      <c r="CA54" s="33" t="s">
        <v>197</v>
      </c>
      <c r="CB54" s="33" t="s">
        <v>197</v>
      </c>
      <c r="CC54" s="33"/>
      <c r="CD54" s="33"/>
      <c r="CE54" s="33"/>
      <c r="CF54" s="33"/>
      <c r="CG54" s="33"/>
      <c r="CH54" s="33"/>
      <c r="CI54" s="33" t="s">
        <v>197</v>
      </c>
      <c r="CJ54" s="33" t="s">
        <v>197</v>
      </c>
      <c r="CK54" s="33" t="s">
        <v>197</v>
      </c>
      <c r="CL54" s="33" t="s">
        <v>197</v>
      </c>
      <c r="CM54" s="33" t="s">
        <v>197</v>
      </c>
      <c r="CN54" s="33" t="s">
        <v>197</v>
      </c>
      <c r="CO54" s="33" t="s">
        <v>197</v>
      </c>
      <c r="CP54" s="33" t="s">
        <v>197</v>
      </c>
      <c r="CQ54" s="33" t="s">
        <v>197</v>
      </c>
      <c r="CR54" s="33" t="s">
        <v>197</v>
      </c>
      <c r="CS54" s="33" t="s">
        <v>197</v>
      </c>
      <c r="CT54" s="33" t="s">
        <v>197</v>
      </c>
      <c r="CU54" s="33" t="s">
        <v>197</v>
      </c>
      <c r="CV54" s="33" t="s">
        <v>197</v>
      </c>
      <c r="CW54" s="33" t="s">
        <v>197</v>
      </c>
      <c r="CX54" s="33" t="s">
        <v>197</v>
      </c>
      <c r="CY54" s="33" t="s">
        <v>197</v>
      </c>
      <c r="CZ54" s="33" t="s">
        <v>197</v>
      </c>
      <c r="DA54" s="33" t="s">
        <v>197</v>
      </c>
      <c r="DB54" s="33" t="s">
        <v>197</v>
      </c>
      <c r="DC54" s="33" t="s">
        <v>197</v>
      </c>
      <c r="DD54" s="33" t="s">
        <v>197</v>
      </c>
      <c r="DE54" s="33" t="s">
        <v>197</v>
      </c>
      <c r="DF54" s="33" t="s">
        <v>197</v>
      </c>
    </row>
    <row r="55" spans="1:110" ht="18.75" hidden="1">
      <c r="A55" s="23" t="s">
        <v>179</v>
      </c>
      <c r="B55" s="31" t="s">
        <v>205</v>
      </c>
      <c r="C55" s="32" t="s">
        <v>205</v>
      </c>
      <c r="D55" s="33"/>
      <c r="E55" s="33" t="s">
        <v>197</v>
      </c>
      <c r="F55" s="33" t="s">
        <v>197</v>
      </c>
      <c r="G55" s="33"/>
      <c r="H55" s="33"/>
      <c r="I55" s="33"/>
      <c r="J55" s="33"/>
      <c r="K55" s="33"/>
      <c r="L55" s="33"/>
      <c r="M55" s="33" t="s">
        <v>197</v>
      </c>
      <c r="N55" s="33" t="s">
        <v>197</v>
      </c>
      <c r="O55" s="33"/>
      <c r="P55" s="33"/>
      <c r="Q55" s="33"/>
      <c r="R55" s="33"/>
      <c r="S55" s="33"/>
      <c r="T55" s="33"/>
      <c r="U55" s="33" t="s">
        <v>197</v>
      </c>
      <c r="V55" s="33" t="s">
        <v>197</v>
      </c>
      <c r="W55" s="33"/>
      <c r="X55" s="33"/>
      <c r="Y55" s="33"/>
      <c r="Z55" s="33"/>
      <c r="AA55" s="33"/>
      <c r="AB55" s="33"/>
      <c r="AC55" s="33" t="s">
        <v>197</v>
      </c>
      <c r="AD55" s="33" t="s">
        <v>197</v>
      </c>
      <c r="AE55" s="33"/>
      <c r="AF55" s="33"/>
      <c r="AG55" s="33"/>
      <c r="AH55" s="33"/>
      <c r="AI55" s="33"/>
      <c r="AJ55" s="33"/>
      <c r="AK55" s="33" t="s">
        <v>197</v>
      </c>
      <c r="AL55" s="33" t="s">
        <v>197</v>
      </c>
      <c r="AM55" s="33" t="s">
        <v>197</v>
      </c>
      <c r="AN55" s="33" t="s">
        <v>197</v>
      </c>
      <c r="AO55" s="33" t="s">
        <v>197</v>
      </c>
      <c r="AP55" s="33" t="s">
        <v>197</v>
      </c>
      <c r="AQ55" s="33" t="s">
        <v>197</v>
      </c>
      <c r="AR55" s="33" t="s">
        <v>197</v>
      </c>
      <c r="AS55" s="33" t="s">
        <v>197</v>
      </c>
      <c r="AT55" s="33" t="s">
        <v>197</v>
      </c>
      <c r="AU55" s="33"/>
      <c r="AV55" s="33"/>
      <c r="AW55" s="33"/>
      <c r="AX55" s="33"/>
      <c r="AY55" s="33"/>
      <c r="AZ55" s="33"/>
      <c r="BA55" s="33"/>
      <c r="BB55" s="33"/>
      <c r="BC55" s="33" t="s">
        <v>197</v>
      </c>
      <c r="BD55" s="33" t="s">
        <v>197</v>
      </c>
      <c r="BE55" s="33"/>
      <c r="BF55" s="33"/>
      <c r="BG55" s="33"/>
      <c r="BH55" s="33"/>
      <c r="BI55" s="33"/>
      <c r="BJ55" s="33"/>
      <c r="BK55" s="33"/>
      <c r="BL55" s="33"/>
      <c r="BM55" s="33"/>
      <c r="BN55" s="33"/>
      <c r="BO55" s="33" t="s">
        <v>197</v>
      </c>
      <c r="BP55" s="33" t="s">
        <v>197</v>
      </c>
      <c r="BQ55" s="33"/>
      <c r="BR55" s="33"/>
      <c r="BS55" s="33"/>
      <c r="BT55" s="33"/>
      <c r="BU55" s="33"/>
      <c r="BV55" s="33"/>
      <c r="BW55" s="33"/>
      <c r="BX55" s="33"/>
      <c r="BY55" s="33"/>
      <c r="BZ55" s="33"/>
      <c r="CA55" s="33" t="s">
        <v>197</v>
      </c>
      <c r="CB55" s="33" t="s">
        <v>197</v>
      </c>
      <c r="CC55" s="33"/>
      <c r="CD55" s="33"/>
      <c r="CE55" s="33"/>
      <c r="CF55" s="33"/>
      <c r="CG55" s="33"/>
      <c r="CH55" s="33"/>
      <c r="CI55" s="33" t="s">
        <v>197</v>
      </c>
      <c r="CJ55" s="33" t="s">
        <v>197</v>
      </c>
      <c r="CK55" s="33" t="s">
        <v>197</v>
      </c>
      <c r="CL55" s="33" t="s">
        <v>197</v>
      </c>
      <c r="CM55" s="33" t="s">
        <v>197</v>
      </c>
      <c r="CN55" s="33" t="s">
        <v>197</v>
      </c>
      <c r="CO55" s="33" t="s">
        <v>197</v>
      </c>
      <c r="CP55" s="33" t="s">
        <v>197</v>
      </c>
      <c r="CQ55" s="33" t="s">
        <v>197</v>
      </c>
      <c r="CR55" s="33" t="s">
        <v>197</v>
      </c>
      <c r="CS55" s="33" t="s">
        <v>197</v>
      </c>
      <c r="CT55" s="33" t="s">
        <v>197</v>
      </c>
      <c r="CU55" s="33" t="s">
        <v>197</v>
      </c>
      <c r="CV55" s="33" t="s">
        <v>197</v>
      </c>
      <c r="CW55" s="33" t="s">
        <v>197</v>
      </c>
      <c r="CX55" s="33" t="s">
        <v>197</v>
      </c>
      <c r="CY55" s="33" t="s">
        <v>197</v>
      </c>
      <c r="CZ55" s="33" t="s">
        <v>197</v>
      </c>
      <c r="DA55" s="33" t="s">
        <v>197</v>
      </c>
      <c r="DB55" s="33" t="s">
        <v>197</v>
      </c>
      <c r="DC55" s="33" t="s">
        <v>197</v>
      </c>
      <c r="DD55" s="33" t="s">
        <v>197</v>
      </c>
      <c r="DE55" s="33" t="s">
        <v>197</v>
      </c>
      <c r="DF55" s="33" t="s">
        <v>197</v>
      </c>
    </row>
    <row r="56" spans="1:110" ht="112.5">
      <c r="A56" s="19"/>
      <c r="B56" s="31" t="s">
        <v>214</v>
      </c>
      <c r="C56" s="32" t="s">
        <v>218</v>
      </c>
      <c r="D56" s="33" t="s">
        <v>178</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0</v>
      </c>
      <c r="BN56" s="33">
        <v>0</v>
      </c>
      <c r="BO56" s="33">
        <v>0</v>
      </c>
      <c r="BP56" s="33">
        <v>0</v>
      </c>
      <c r="BQ56" s="33">
        <v>0</v>
      </c>
      <c r="BR56" s="33">
        <v>0</v>
      </c>
      <c r="BS56" s="33">
        <v>0</v>
      </c>
      <c r="BT56" s="33">
        <v>0</v>
      </c>
      <c r="BU56" s="33">
        <v>0</v>
      </c>
      <c r="BV56" s="33">
        <v>0</v>
      </c>
      <c r="BW56" s="33">
        <v>0</v>
      </c>
      <c r="BX56" s="33">
        <v>0</v>
      </c>
      <c r="BY56" s="33">
        <v>0</v>
      </c>
      <c r="BZ56" s="33">
        <v>0</v>
      </c>
      <c r="CA56" s="33">
        <v>0</v>
      </c>
      <c r="CB56" s="33">
        <v>0</v>
      </c>
      <c r="CC56" s="33">
        <v>0</v>
      </c>
      <c r="CD56" s="33">
        <v>0</v>
      </c>
      <c r="CE56" s="33">
        <v>0</v>
      </c>
      <c r="CF56" s="33">
        <v>0</v>
      </c>
      <c r="CG56" s="33">
        <v>0</v>
      </c>
      <c r="CH56" s="33">
        <v>0</v>
      </c>
      <c r="CI56" s="33" t="s">
        <v>197</v>
      </c>
      <c r="CJ56" s="33" t="s">
        <v>197</v>
      </c>
      <c r="CK56" s="33">
        <v>0</v>
      </c>
      <c r="CL56" s="33">
        <v>0</v>
      </c>
      <c r="CM56" s="33">
        <v>0</v>
      </c>
      <c r="CN56" s="33">
        <v>0</v>
      </c>
      <c r="CO56" s="33" t="s">
        <v>197</v>
      </c>
      <c r="CP56" s="33" t="s">
        <v>197</v>
      </c>
      <c r="CQ56" s="33">
        <v>0</v>
      </c>
      <c r="CR56" s="33">
        <v>0</v>
      </c>
      <c r="CS56" s="33">
        <v>0</v>
      </c>
      <c r="CT56" s="33">
        <v>0</v>
      </c>
      <c r="CU56" s="33">
        <v>0</v>
      </c>
      <c r="CV56" s="33">
        <v>0</v>
      </c>
      <c r="CW56" s="33">
        <v>0</v>
      </c>
      <c r="CX56" s="33">
        <v>0</v>
      </c>
      <c r="CY56" s="33">
        <v>0</v>
      </c>
      <c r="CZ56" s="33">
        <v>0</v>
      </c>
      <c r="DA56" s="33">
        <v>0</v>
      </c>
      <c r="DB56" s="33">
        <v>0</v>
      </c>
      <c r="DC56" s="33">
        <v>0</v>
      </c>
      <c r="DD56" s="33">
        <v>0</v>
      </c>
      <c r="DE56" s="33">
        <v>0</v>
      </c>
      <c r="DF56" s="33">
        <v>0</v>
      </c>
    </row>
    <row r="57" spans="1:110" ht="18.75" hidden="1">
      <c r="A57" s="23" t="s">
        <v>179</v>
      </c>
      <c r="B57" s="31" t="s">
        <v>214</v>
      </c>
      <c r="C57" s="40" t="s">
        <v>204</v>
      </c>
      <c r="D57" s="33"/>
      <c r="E57" s="33" t="s">
        <v>197</v>
      </c>
      <c r="F57" s="33" t="s">
        <v>197</v>
      </c>
      <c r="G57" s="33"/>
      <c r="H57" s="33"/>
      <c r="I57" s="33"/>
      <c r="J57" s="33"/>
      <c r="K57" s="33"/>
      <c r="L57" s="33"/>
      <c r="M57" s="33" t="s">
        <v>197</v>
      </c>
      <c r="N57" s="33" t="s">
        <v>197</v>
      </c>
      <c r="O57" s="33"/>
      <c r="P57" s="33"/>
      <c r="Q57" s="33"/>
      <c r="R57" s="33"/>
      <c r="S57" s="33"/>
      <c r="T57" s="33"/>
      <c r="U57" s="33" t="s">
        <v>197</v>
      </c>
      <c r="V57" s="33" t="s">
        <v>197</v>
      </c>
      <c r="W57" s="33"/>
      <c r="X57" s="33"/>
      <c r="Y57" s="33"/>
      <c r="Z57" s="33"/>
      <c r="AA57" s="33"/>
      <c r="AB57" s="33"/>
      <c r="AC57" s="33" t="s">
        <v>197</v>
      </c>
      <c r="AD57" s="33" t="s">
        <v>197</v>
      </c>
      <c r="AE57" s="33"/>
      <c r="AF57" s="33"/>
      <c r="AG57" s="33"/>
      <c r="AH57" s="33"/>
      <c r="AI57" s="33"/>
      <c r="AJ57" s="33"/>
      <c r="AK57" s="33" t="s">
        <v>197</v>
      </c>
      <c r="AL57" s="33" t="s">
        <v>197</v>
      </c>
      <c r="AM57" s="33" t="s">
        <v>197</v>
      </c>
      <c r="AN57" s="33" t="s">
        <v>197</v>
      </c>
      <c r="AO57" s="33" t="s">
        <v>197</v>
      </c>
      <c r="AP57" s="33" t="s">
        <v>197</v>
      </c>
      <c r="AQ57" s="33" t="s">
        <v>197</v>
      </c>
      <c r="AR57" s="33" t="s">
        <v>197</v>
      </c>
      <c r="AS57" s="33" t="s">
        <v>197</v>
      </c>
      <c r="AT57" s="33" t="s">
        <v>197</v>
      </c>
      <c r="AU57" s="33"/>
      <c r="AV57" s="33"/>
      <c r="AW57" s="33"/>
      <c r="AX57" s="33"/>
      <c r="AY57" s="33"/>
      <c r="AZ57" s="33"/>
      <c r="BA57" s="33"/>
      <c r="BB57" s="33"/>
      <c r="BC57" s="33" t="s">
        <v>197</v>
      </c>
      <c r="BD57" s="33" t="s">
        <v>197</v>
      </c>
      <c r="BE57" s="33"/>
      <c r="BF57" s="33"/>
      <c r="BG57" s="33"/>
      <c r="BH57" s="33"/>
      <c r="BI57" s="33"/>
      <c r="BJ57" s="33"/>
      <c r="BK57" s="33"/>
      <c r="BL57" s="33"/>
      <c r="BM57" s="33"/>
      <c r="BN57" s="33"/>
      <c r="BO57" s="33" t="s">
        <v>197</v>
      </c>
      <c r="BP57" s="33" t="s">
        <v>197</v>
      </c>
      <c r="BQ57" s="33"/>
      <c r="BR57" s="33"/>
      <c r="BS57" s="33"/>
      <c r="BT57" s="33"/>
      <c r="BU57" s="33"/>
      <c r="BV57" s="33"/>
      <c r="BW57" s="33"/>
      <c r="BX57" s="33"/>
      <c r="BY57" s="33"/>
      <c r="BZ57" s="33"/>
      <c r="CA57" s="33" t="s">
        <v>197</v>
      </c>
      <c r="CB57" s="33" t="s">
        <v>197</v>
      </c>
      <c r="CC57" s="33"/>
      <c r="CD57" s="33"/>
      <c r="CE57" s="33"/>
      <c r="CF57" s="33"/>
      <c r="CG57" s="33"/>
      <c r="CH57" s="33"/>
      <c r="CI57" s="33" t="s">
        <v>197</v>
      </c>
      <c r="CJ57" s="33" t="s">
        <v>197</v>
      </c>
      <c r="CK57" s="33" t="s">
        <v>197</v>
      </c>
      <c r="CL57" s="33" t="s">
        <v>197</v>
      </c>
      <c r="CM57" s="33" t="s">
        <v>197</v>
      </c>
      <c r="CN57" s="33" t="s">
        <v>197</v>
      </c>
      <c r="CO57" s="33" t="s">
        <v>197</v>
      </c>
      <c r="CP57" s="33" t="s">
        <v>197</v>
      </c>
      <c r="CQ57" s="33" t="s">
        <v>197</v>
      </c>
      <c r="CR57" s="33" t="s">
        <v>197</v>
      </c>
      <c r="CS57" s="33" t="s">
        <v>197</v>
      </c>
      <c r="CT57" s="33" t="s">
        <v>197</v>
      </c>
      <c r="CU57" s="33" t="s">
        <v>197</v>
      </c>
      <c r="CV57" s="33" t="s">
        <v>197</v>
      </c>
      <c r="CW57" s="33" t="s">
        <v>197</v>
      </c>
      <c r="CX57" s="33" t="s">
        <v>197</v>
      </c>
      <c r="CY57" s="33" t="s">
        <v>197</v>
      </c>
      <c r="CZ57" s="33" t="s">
        <v>197</v>
      </c>
      <c r="DA57" s="33" t="s">
        <v>197</v>
      </c>
      <c r="DB57" s="33" t="s">
        <v>197</v>
      </c>
      <c r="DC57" s="33" t="s">
        <v>197</v>
      </c>
      <c r="DD57" s="33" t="s">
        <v>197</v>
      </c>
      <c r="DE57" s="33" t="s">
        <v>197</v>
      </c>
      <c r="DF57" s="33" t="s">
        <v>197</v>
      </c>
    </row>
    <row r="58" spans="1:110" ht="18.75" hidden="1">
      <c r="A58" s="23" t="s">
        <v>179</v>
      </c>
      <c r="B58" s="31" t="s">
        <v>214</v>
      </c>
      <c r="C58" s="40" t="s">
        <v>204</v>
      </c>
      <c r="D58" s="33"/>
      <c r="E58" s="33" t="s">
        <v>197</v>
      </c>
      <c r="F58" s="33" t="s">
        <v>197</v>
      </c>
      <c r="G58" s="33"/>
      <c r="H58" s="33"/>
      <c r="I58" s="33"/>
      <c r="J58" s="33"/>
      <c r="K58" s="33"/>
      <c r="L58" s="33"/>
      <c r="M58" s="33" t="s">
        <v>197</v>
      </c>
      <c r="N58" s="33" t="s">
        <v>197</v>
      </c>
      <c r="O58" s="33"/>
      <c r="P58" s="33"/>
      <c r="Q58" s="33"/>
      <c r="R58" s="33"/>
      <c r="S58" s="33"/>
      <c r="T58" s="33"/>
      <c r="U58" s="33" t="s">
        <v>197</v>
      </c>
      <c r="V58" s="33" t="s">
        <v>197</v>
      </c>
      <c r="W58" s="33"/>
      <c r="X58" s="33"/>
      <c r="Y58" s="33"/>
      <c r="Z58" s="33"/>
      <c r="AA58" s="33"/>
      <c r="AB58" s="33"/>
      <c r="AC58" s="33" t="s">
        <v>197</v>
      </c>
      <c r="AD58" s="33" t="s">
        <v>197</v>
      </c>
      <c r="AE58" s="33"/>
      <c r="AF58" s="33"/>
      <c r="AG58" s="33"/>
      <c r="AH58" s="33"/>
      <c r="AI58" s="33"/>
      <c r="AJ58" s="33"/>
      <c r="AK58" s="33" t="s">
        <v>197</v>
      </c>
      <c r="AL58" s="33" t="s">
        <v>197</v>
      </c>
      <c r="AM58" s="33" t="s">
        <v>197</v>
      </c>
      <c r="AN58" s="33" t="s">
        <v>197</v>
      </c>
      <c r="AO58" s="33" t="s">
        <v>197</v>
      </c>
      <c r="AP58" s="33" t="s">
        <v>197</v>
      </c>
      <c r="AQ58" s="33" t="s">
        <v>197</v>
      </c>
      <c r="AR58" s="33" t="s">
        <v>197</v>
      </c>
      <c r="AS58" s="33" t="s">
        <v>197</v>
      </c>
      <c r="AT58" s="33" t="s">
        <v>197</v>
      </c>
      <c r="AU58" s="33"/>
      <c r="AV58" s="33"/>
      <c r="AW58" s="33"/>
      <c r="AX58" s="33"/>
      <c r="AY58" s="33"/>
      <c r="AZ58" s="33"/>
      <c r="BA58" s="33"/>
      <c r="BB58" s="33"/>
      <c r="BC58" s="33" t="s">
        <v>197</v>
      </c>
      <c r="BD58" s="33" t="s">
        <v>197</v>
      </c>
      <c r="BE58" s="33"/>
      <c r="BF58" s="33"/>
      <c r="BG58" s="33"/>
      <c r="BH58" s="33"/>
      <c r="BI58" s="33"/>
      <c r="BJ58" s="33"/>
      <c r="BK58" s="33"/>
      <c r="BL58" s="33"/>
      <c r="BM58" s="33"/>
      <c r="BN58" s="33"/>
      <c r="BO58" s="33" t="s">
        <v>197</v>
      </c>
      <c r="BP58" s="33" t="s">
        <v>197</v>
      </c>
      <c r="BQ58" s="33"/>
      <c r="BR58" s="33"/>
      <c r="BS58" s="33"/>
      <c r="BT58" s="33"/>
      <c r="BU58" s="33"/>
      <c r="BV58" s="33"/>
      <c r="BW58" s="33"/>
      <c r="BX58" s="33"/>
      <c r="BY58" s="33"/>
      <c r="BZ58" s="33"/>
      <c r="CA58" s="33" t="s">
        <v>197</v>
      </c>
      <c r="CB58" s="33" t="s">
        <v>197</v>
      </c>
      <c r="CC58" s="33"/>
      <c r="CD58" s="33"/>
      <c r="CE58" s="33"/>
      <c r="CF58" s="33"/>
      <c r="CG58" s="33"/>
      <c r="CH58" s="33"/>
      <c r="CI58" s="33" t="s">
        <v>197</v>
      </c>
      <c r="CJ58" s="33" t="s">
        <v>197</v>
      </c>
      <c r="CK58" s="33" t="s">
        <v>197</v>
      </c>
      <c r="CL58" s="33" t="s">
        <v>197</v>
      </c>
      <c r="CM58" s="33" t="s">
        <v>197</v>
      </c>
      <c r="CN58" s="33" t="s">
        <v>197</v>
      </c>
      <c r="CO58" s="33" t="s">
        <v>197</v>
      </c>
      <c r="CP58" s="33" t="s">
        <v>197</v>
      </c>
      <c r="CQ58" s="33" t="s">
        <v>197</v>
      </c>
      <c r="CR58" s="33" t="s">
        <v>197</v>
      </c>
      <c r="CS58" s="33" t="s">
        <v>197</v>
      </c>
      <c r="CT58" s="33" t="s">
        <v>197</v>
      </c>
      <c r="CU58" s="33" t="s">
        <v>197</v>
      </c>
      <c r="CV58" s="33" t="s">
        <v>197</v>
      </c>
      <c r="CW58" s="33" t="s">
        <v>197</v>
      </c>
      <c r="CX58" s="33" t="s">
        <v>197</v>
      </c>
      <c r="CY58" s="33" t="s">
        <v>197</v>
      </c>
      <c r="CZ58" s="33" t="s">
        <v>197</v>
      </c>
      <c r="DA58" s="33" t="s">
        <v>197</v>
      </c>
      <c r="DB58" s="33" t="s">
        <v>197</v>
      </c>
      <c r="DC58" s="33" t="s">
        <v>197</v>
      </c>
      <c r="DD58" s="33" t="s">
        <v>197</v>
      </c>
      <c r="DE58" s="33" t="s">
        <v>197</v>
      </c>
      <c r="DF58" s="33" t="s">
        <v>197</v>
      </c>
    </row>
    <row r="59" spans="1:110" ht="18.75" hidden="1">
      <c r="A59" s="23" t="s">
        <v>179</v>
      </c>
      <c r="B59" s="31" t="s">
        <v>205</v>
      </c>
      <c r="C59" s="32" t="s">
        <v>205</v>
      </c>
      <c r="D59" s="33"/>
      <c r="E59" s="33" t="s">
        <v>197</v>
      </c>
      <c r="F59" s="33" t="s">
        <v>197</v>
      </c>
      <c r="G59" s="33"/>
      <c r="H59" s="33"/>
      <c r="I59" s="33"/>
      <c r="J59" s="33"/>
      <c r="K59" s="33"/>
      <c r="L59" s="33"/>
      <c r="M59" s="33" t="s">
        <v>197</v>
      </c>
      <c r="N59" s="33" t="s">
        <v>197</v>
      </c>
      <c r="O59" s="33"/>
      <c r="P59" s="33"/>
      <c r="Q59" s="33"/>
      <c r="R59" s="33"/>
      <c r="S59" s="33"/>
      <c r="T59" s="33"/>
      <c r="U59" s="33" t="s">
        <v>197</v>
      </c>
      <c r="V59" s="33" t="s">
        <v>197</v>
      </c>
      <c r="W59" s="33"/>
      <c r="X59" s="33"/>
      <c r="Y59" s="33"/>
      <c r="Z59" s="33"/>
      <c r="AA59" s="33"/>
      <c r="AB59" s="33"/>
      <c r="AC59" s="33" t="s">
        <v>197</v>
      </c>
      <c r="AD59" s="33" t="s">
        <v>197</v>
      </c>
      <c r="AE59" s="33"/>
      <c r="AF59" s="33"/>
      <c r="AG59" s="33"/>
      <c r="AH59" s="33"/>
      <c r="AI59" s="33"/>
      <c r="AJ59" s="33"/>
      <c r="AK59" s="33" t="s">
        <v>197</v>
      </c>
      <c r="AL59" s="33" t="s">
        <v>197</v>
      </c>
      <c r="AM59" s="33" t="s">
        <v>197</v>
      </c>
      <c r="AN59" s="33" t="s">
        <v>197</v>
      </c>
      <c r="AO59" s="33" t="s">
        <v>197</v>
      </c>
      <c r="AP59" s="33" t="s">
        <v>197</v>
      </c>
      <c r="AQ59" s="33" t="s">
        <v>197</v>
      </c>
      <c r="AR59" s="33" t="s">
        <v>197</v>
      </c>
      <c r="AS59" s="33" t="s">
        <v>197</v>
      </c>
      <c r="AT59" s="33" t="s">
        <v>197</v>
      </c>
      <c r="AU59" s="33"/>
      <c r="AV59" s="33"/>
      <c r="AW59" s="33"/>
      <c r="AX59" s="33"/>
      <c r="AY59" s="33"/>
      <c r="AZ59" s="33"/>
      <c r="BA59" s="33"/>
      <c r="BB59" s="33"/>
      <c r="BC59" s="33" t="s">
        <v>197</v>
      </c>
      <c r="BD59" s="33" t="s">
        <v>197</v>
      </c>
      <c r="BE59" s="33"/>
      <c r="BF59" s="33"/>
      <c r="BG59" s="33"/>
      <c r="BH59" s="33"/>
      <c r="BI59" s="33"/>
      <c r="BJ59" s="33"/>
      <c r="BK59" s="33"/>
      <c r="BL59" s="33"/>
      <c r="BM59" s="33"/>
      <c r="BN59" s="33"/>
      <c r="BO59" s="33" t="s">
        <v>197</v>
      </c>
      <c r="BP59" s="33" t="s">
        <v>197</v>
      </c>
      <c r="BQ59" s="33"/>
      <c r="BR59" s="33"/>
      <c r="BS59" s="33"/>
      <c r="BT59" s="33"/>
      <c r="BU59" s="33"/>
      <c r="BV59" s="33"/>
      <c r="BW59" s="33"/>
      <c r="BX59" s="33"/>
      <c r="BY59" s="33"/>
      <c r="BZ59" s="33"/>
      <c r="CA59" s="33" t="s">
        <v>197</v>
      </c>
      <c r="CB59" s="33" t="s">
        <v>197</v>
      </c>
      <c r="CC59" s="33"/>
      <c r="CD59" s="33"/>
      <c r="CE59" s="33"/>
      <c r="CF59" s="33"/>
      <c r="CG59" s="33"/>
      <c r="CH59" s="33"/>
      <c r="CI59" s="33" t="s">
        <v>197</v>
      </c>
      <c r="CJ59" s="33" t="s">
        <v>197</v>
      </c>
      <c r="CK59" s="33" t="s">
        <v>197</v>
      </c>
      <c r="CL59" s="33" t="s">
        <v>197</v>
      </c>
      <c r="CM59" s="33" t="s">
        <v>197</v>
      </c>
      <c r="CN59" s="33" t="s">
        <v>197</v>
      </c>
      <c r="CO59" s="33" t="s">
        <v>197</v>
      </c>
      <c r="CP59" s="33" t="s">
        <v>197</v>
      </c>
      <c r="CQ59" s="33" t="s">
        <v>197</v>
      </c>
      <c r="CR59" s="33" t="s">
        <v>197</v>
      </c>
      <c r="CS59" s="33" t="s">
        <v>197</v>
      </c>
      <c r="CT59" s="33" t="s">
        <v>197</v>
      </c>
      <c r="CU59" s="33" t="s">
        <v>197</v>
      </c>
      <c r="CV59" s="33" t="s">
        <v>197</v>
      </c>
      <c r="CW59" s="33" t="s">
        <v>197</v>
      </c>
      <c r="CX59" s="33" t="s">
        <v>197</v>
      </c>
      <c r="CY59" s="33" t="s">
        <v>197</v>
      </c>
      <c r="CZ59" s="33" t="s">
        <v>197</v>
      </c>
      <c r="DA59" s="33" t="s">
        <v>197</v>
      </c>
      <c r="DB59" s="33" t="s">
        <v>197</v>
      </c>
      <c r="DC59" s="33" t="s">
        <v>197</v>
      </c>
      <c r="DD59" s="33" t="s">
        <v>197</v>
      </c>
      <c r="DE59" s="33" t="s">
        <v>197</v>
      </c>
      <c r="DF59" s="33" t="s">
        <v>197</v>
      </c>
    </row>
    <row r="60" spans="1:110" ht="37.5">
      <c r="A60" s="19"/>
      <c r="B60" s="31" t="s">
        <v>219</v>
      </c>
      <c r="C60" s="32" t="s">
        <v>215</v>
      </c>
      <c r="D60" s="33" t="s">
        <v>178</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t="s">
        <v>197</v>
      </c>
      <c r="CJ60" s="33" t="s">
        <v>197</v>
      </c>
      <c r="CK60" s="33">
        <v>0</v>
      </c>
      <c r="CL60" s="33">
        <v>0</v>
      </c>
      <c r="CM60" s="33">
        <v>0</v>
      </c>
      <c r="CN60" s="33">
        <v>0</v>
      </c>
      <c r="CO60" s="33" t="s">
        <v>197</v>
      </c>
      <c r="CP60" s="33" t="s">
        <v>197</v>
      </c>
      <c r="CQ60" s="33">
        <v>0</v>
      </c>
      <c r="CR60" s="33">
        <v>0</v>
      </c>
      <c r="CS60" s="33">
        <v>0</v>
      </c>
      <c r="CT60" s="33">
        <v>0</v>
      </c>
      <c r="CU60" s="33">
        <v>0</v>
      </c>
      <c r="CV60" s="33">
        <v>0</v>
      </c>
      <c r="CW60" s="33">
        <v>0</v>
      </c>
      <c r="CX60" s="33">
        <v>0</v>
      </c>
      <c r="CY60" s="33">
        <v>0</v>
      </c>
      <c r="CZ60" s="33">
        <v>0</v>
      </c>
      <c r="DA60" s="33">
        <v>0</v>
      </c>
      <c r="DB60" s="33">
        <v>0</v>
      </c>
      <c r="DC60" s="33">
        <v>0</v>
      </c>
      <c r="DD60" s="33">
        <v>0</v>
      </c>
      <c r="DE60" s="33">
        <v>0</v>
      </c>
      <c r="DF60" s="33">
        <v>0</v>
      </c>
    </row>
    <row r="61" spans="1:110" ht="131.25">
      <c r="A61" s="19"/>
      <c r="B61" s="31" t="s">
        <v>219</v>
      </c>
      <c r="C61" s="32" t="s">
        <v>216</v>
      </c>
      <c r="D61" s="33" t="s">
        <v>178</v>
      </c>
      <c r="E61" s="33">
        <v>0</v>
      </c>
      <c r="F61" s="33">
        <v>0</v>
      </c>
      <c r="G61" s="33">
        <v>0</v>
      </c>
      <c r="H61" s="33">
        <v>0</v>
      </c>
      <c r="I61" s="33">
        <v>0</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c r="AA61" s="33">
        <v>0</v>
      </c>
      <c r="AB61" s="33">
        <v>0</v>
      </c>
      <c r="AC61" s="33">
        <v>0</v>
      </c>
      <c r="AD61" s="33">
        <v>0</v>
      </c>
      <c r="AE61" s="33">
        <v>0</v>
      </c>
      <c r="AF61" s="33">
        <v>0</v>
      </c>
      <c r="AG61" s="33">
        <v>0</v>
      </c>
      <c r="AH61" s="33">
        <v>0</v>
      </c>
      <c r="AI61" s="33">
        <v>0</v>
      </c>
      <c r="AJ61" s="33">
        <v>0</v>
      </c>
      <c r="AK61" s="33">
        <v>0</v>
      </c>
      <c r="AL61" s="33">
        <v>0</v>
      </c>
      <c r="AM61" s="33">
        <v>0</v>
      </c>
      <c r="AN61" s="33">
        <v>0</v>
      </c>
      <c r="AO61" s="33">
        <v>0</v>
      </c>
      <c r="AP61" s="33">
        <v>0</v>
      </c>
      <c r="AQ61" s="33">
        <v>0</v>
      </c>
      <c r="AR61" s="33">
        <v>0</v>
      </c>
      <c r="AS61" s="33">
        <v>0</v>
      </c>
      <c r="AT61" s="33">
        <v>0</v>
      </c>
      <c r="AU61" s="33">
        <v>0</v>
      </c>
      <c r="AV61" s="33">
        <v>0</v>
      </c>
      <c r="AW61" s="33">
        <v>0</v>
      </c>
      <c r="AX61" s="33">
        <v>0</v>
      </c>
      <c r="AY61" s="33">
        <v>0</v>
      </c>
      <c r="AZ61" s="33">
        <v>0</v>
      </c>
      <c r="BA61" s="33">
        <v>0</v>
      </c>
      <c r="BB61" s="33">
        <v>0</v>
      </c>
      <c r="BC61" s="33">
        <v>0</v>
      </c>
      <c r="BD61" s="33">
        <v>0</v>
      </c>
      <c r="BE61" s="33">
        <v>0</v>
      </c>
      <c r="BF61" s="33">
        <v>0</v>
      </c>
      <c r="BG61" s="33">
        <v>0</v>
      </c>
      <c r="BH61" s="33">
        <v>0</v>
      </c>
      <c r="BI61" s="33">
        <v>0</v>
      </c>
      <c r="BJ61" s="33">
        <v>0</v>
      </c>
      <c r="BK61" s="33">
        <v>0</v>
      </c>
      <c r="BL61" s="33">
        <v>0</v>
      </c>
      <c r="BM61" s="33">
        <v>0</v>
      </c>
      <c r="BN61" s="33">
        <v>0</v>
      </c>
      <c r="BO61" s="33">
        <v>0</v>
      </c>
      <c r="BP61" s="33">
        <v>0</v>
      </c>
      <c r="BQ61" s="33">
        <v>0</v>
      </c>
      <c r="BR61" s="33">
        <v>0</v>
      </c>
      <c r="BS61" s="33">
        <v>0</v>
      </c>
      <c r="BT61" s="33">
        <v>0</v>
      </c>
      <c r="BU61" s="33">
        <v>0</v>
      </c>
      <c r="BV61" s="33">
        <v>0</v>
      </c>
      <c r="BW61" s="33">
        <v>0</v>
      </c>
      <c r="BX61" s="33">
        <v>0</v>
      </c>
      <c r="BY61" s="33">
        <v>0</v>
      </c>
      <c r="BZ61" s="33">
        <v>0</v>
      </c>
      <c r="CA61" s="33">
        <v>0</v>
      </c>
      <c r="CB61" s="33">
        <v>0</v>
      </c>
      <c r="CC61" s="33">
        <v>0</v>
      </c>
      <c r="CD61" s="33">
        <v>0</v>
      </c>
      <c r="CE61" s="33">
        <v>0</v>
      </c>
      <c r="CF61" s="33">
        <v>0</v>
      </c>
      <c r="CG61" s="33">
        <v>0</v>
      </c>
      <c r="CH61" s="33">
        <v>0</v>
      </c>
      <c r="CI61" s="33" t="s">
        <v>197</v>
      </c>
      <c r="CJ61" s="33" t="s">
        <v>197</v>
      </c>
      <c r="CK61" s="33">
        <v>0</v>
      </c>
      <c r="CL61" s="33">
        <v>0</v>
      </c>
      <c r="CM61" s="33">
        <v>0</v>
      </c>
      <c r="CN61" s="33">
        <v>0</v>
      </c>
      <c r="CO61" s="33" t="s">
        <v>197</v>
      </c>
      <c r="CP61" s="33" t="s">
        <v>197</v>
      </c>
      <c r="CQ61" s="33">
        <v>0</v>
      </c>
      <c r="CR61" s="33">
        <v>0</v>
      </c>
      <c r="CS61" s="33">
        <v>0</v>
      </c>
      <c r="CT61" s="33">
        <v>0</v>
      </c>
      <c r="CU61" s="33">
        <v>0</v>
      </c>
      <c r="CV61" s="33">
        <v>0</v>
      </c>
      <c r="CW61" s="33">
        <v>0</v>
      </c>
      <c r="CX61" s="33">
        <v>0</v>
      </c>
      <c r="CY61" s="33">
        <v>0</v>
      </c>
      <c r="CZ61" s="33">
        <v>0</v>
      </c>
      <c r="DA61" s="33">
        <v>0</v>
      </c>
      <c r="DB61" s="33">
        <v>0</v>
      </c>
      <c r="DC61" s="33">
        <v>0</v>
      </c>
      <c r="DD61" s="33">
        <v>0</v>
      </c>
      <c r="DE61" s="33">
        <v>0</v>
      </c>
      <c r="DF61" s="33">
        <v>0</v>
      </c>
    </row>
    <row r="62" spans="1:110" ht="18.75" hidden="1">
      <c r="A62" s="23" t="s">
        <v>179</v>
      </c>
      <c r="B62" s="31" t="s">
        <v>219</v>
      </c>
      <c r="C62" s="40" t="s">
        <v>204</v>
      </c>
      <c r="D62" s="33"/>
      <c r="E62" s="33" t="s">
        <v>197</v>
      </c>
      <c r="F62" s="33" t="s">
        <v>197</v>
      </c>
      <c r="G62" s="33"/>
      <c r="H62" s="33"/>
      <c r="I62" s="33"/>
      <c r="J62" s="33"/>
      <c r="K62" s="33"/>
      <c r="L62" s="33"/>
      <c r="M62" s="33" t="s">
        <v>197</v>
      </c>
      <c r="N62" s="33" t="s">
        <v>197</v>
      </c>
      <c r="O62" s="33"/>
      <c r="P62" s="33"/>
      <c r="Q62" s="33"/>
      <c r="R62" s="33"/>
      <c r="S62" s="33"/>
      <c r="T62" s="33"/>
      <c r="U62" s="33" t="s">
        <v>197</v>
      </c>
      <c r="V62" s="33" t="s">
        <v>197</v>
      </c>
      <c r="W62" s="33"/>
      <c r="X62" s="33"/>
      <c r="Y62" s="33"/>
      <c r="Z62" s="33"/>
      <c r="AA62" s="33"/>
      <c r="AB62" s="33"/>
      <c r="AC62" s="33" t="s">
        <v>197</v>
      </c>
      <c r="AD62" s="33" t="s">
        <v>197</v>
      </c>
      <c r="AE62" s="33"/>
      <c r="AF62" s="33"/>
      <c r="AG62" s="33"/>
      <c r="AH62" s="33"/>
      <c r="AI62" s="33"/>
      <c r="AJ62" s="33"/>
      <c r="AK62" s="33" t="s">
        <v>197</v>
      </c>
      <c r="AL62" s="33" t="s">
        <v>197</v>
      </c>
      <c r="AM62" s="33" t="s">
        <v>197</v>
      </c>
      <c r="AN62" s="33" t="s">
        <v>197</v>
      </c>
      <c r="AO62" s="33" t="s">
        <v>197</v>
      </c>
      <c r="AP62" s="33" t="s">
        <v>197</v>
      </c>
      <c r="AQ62" s="33" t="s">
        <v>197</v>
      </c>
      <c r="AR62" s="33" t="s">
        <v>197</v>
      </c>
      <c r="AS62" s="33" t="s">
        <v>197</v>
      </c>
      <c r="AT62" s="33" t="s">
        <v>197</v>
      </c>
      <c r="AU62" s="33"/>
      <c r="AV62" s="33"/>
      <c r="AW62" s="33"/>
      <c r="AX62" s="33"/>
      <c r="AY62" s="33"/>
      <c r="AZ62" s="33"/>
      <c r="BA62" s="33"/>
      <c r="BB62" s="33"/>
      <c r="BC62" s="33" t="s">
        <v>197</v>
      </c>
      <c r="BD62" s="33" t="s">
        <v>197</v>
      </c>
      <c r="BE62" s="33"/>
      <c r="BF62" s="33"/>
      <c r="BG62" s="33"/>
      <c r="BH62" s="33"/>
      <c r="BI62" s="33"/>
      <c r="BJ62" s="33"/>
      <c r="BK62" s="33"/>
      <c r="BL62" s="33"/>
      <c r="BM62" s="33"/>
      <c r="BN62" s="33"/>
      <c r="BO62" s="33" t="s">
        <v>197</v>
      </c>
      <c r="BP62" s="33" t="s">
        <v>197</v>
      </c>
      <c r="BQ62" s="33"/>
      <c r="BR62" s="33"/>
      <c r="BS62" s="33"/>
      <c r="BT62" s="33"/>
      <c r="BU62" s="33"/>
      <c r="BV62" s="33"/>
      <c r="BW62" s="33"/>
      <c r="BX62" s="33"/>
      <c r="BY62" s="33"/>
      <c r="BZ62" s="33"/>
      <c r="CA62" s="33" t="s">
        <v>197</v>
      </c>
      <c r="CB62" s="33" t="s">
        <v>197</v>
      </c>
      <c r="CC62" s="33"/>
      <c r="CD62" s="33"/>
      <c r="CE62" s="33"/>
      <c r="CF62" s="33"/>
      <c r="CG62" s="33"/>
      <c r="CH62" s="33"/>
      <c r="CI62" s="33" t="s">
        <v>197</v>
      </c>
      <c r="CJ62" s="33" t="s">
        <v>197</v>
      </c>
      <c r="CK62" s="33" t="s">
        <v>197</v>
      </c>
      <c r="CL62" s="33" t="s">
        <v>197</v>
      </c>
      <c r="CM62" s="33" t="s">
        <v>197</v>
      </c>
      <c r="CN62" s="33" t="s">
        <v>197</v>
      </c>
      <c r="CO62" s="33" t="s">
        <v>197</v>
      </c>
      <c r="CP62" s="33" t="s">
        <v>197</v>
      </c>
      <c r="CQ62" s="33" t="s">
        <v>197</v>
      </c>
      <c r="CR62" s="33" t="s">
        <v>197</v>
      </c>
      <c r="CS62" s="33" t="s">
        <v>197</v>
      </c>
      <c r="CT62" s="33" t="s">
        <v>197</v>
      </c>
      <c r="CU62" s="33" t="s">
        <v>197</v>
      </c>
      <c r="CV62" s="33" t="s">
        <v>197</v>
      </c>
      <c r="CW62" s="33" t="s">
        <v>197</v>
      </c>
      <c r="CX62" s="33" t="s">
        <v>197</v>
      </c>
      <c r="CY62" s="33" t="s">
        <v>197</v>
      </c>
      <c r="CZ62" s="33" t="s">
        <v>197</v>
      </c>
      <c r="DA62" s="33" t="s">
        <v>197</v>
      </c>
      <c r="DB62" s="33" t="s">
        <v>197</v>
      </c>
      <c r="DC62" s="33" t="s">
        <v>197</v>
      </c>
      <c r="DD62" s="33" t="s">
        <v>197</v>
      </c>
      <c r="DE62" s="33" t="s">
        <v>197</v>
      </c>
      <c r="DF62" s="33" t="s">
        <v>197</v>
      </c>
    </row>
    <row r="63" spans="1:110" ht="18.75" hidden="1">
      <c r="A63" s="23" t="s">
        <v>179</v>
      </c>
      <c r="B63" s="31" t="s">
        <v>219</v>
      </c>
      <c r="C63" s="40" t="s">
        <v>204</v>
      </c>
      <c r="D63" s="33"/>
      <c r="E63" s="33" t="s">
        <v>197</v>
      </c>
      <c r="F63" s="33" t="s">
        <v>197</v>
      </c>
      <c r="G63" s="33"/>
      <c r="H63" s="33"/>
      <c r="I63" s="33"/>
      <c r="J63" s="33"/>
      <c r="K63" s="33"/>
      <c r="L63" s="33"/>
      <c r="M63" s="33" t="s">
        <v>197</v>
      </c>
      <c r="N63" s="33" t="s">
        <v>197</v>
      </c>
      <c r="O63" s="33"/>
      <c r="P63" s="33"/>
      <c r="Q63" s="33"/>
      <c r="R63" s="33"/>
      <c r="S63" s="33"/>
      <c r="T63" s="33"/>
      <c r="U63" s="33" t="s">
        <v>197</v>
      </c>
      <c r="V63" s="33" t="s">
        <v>197</v>
      </c>
      <c r="W63" s="33"/>
      <c r="X63" s="33"/>
      <c r="Y63" s="33"/>
      <c r="Z63" s="33"/>
      <c r="AA63" s="33"/>
      <c r="AB63" s="33"/>
      <c r="AC63" s="33" t="s">
        <v>197</v>
      </c>
      <c r="AD63" s="33" t="s">
        <v>197</v>
      </c>
      <c r="AE63" s="33"/>
      <c r="AF63" s="33"/>
      <c r="AG63" s="33"/>
      <c r="AH63" s="33"/>
      <c r="AI63" s="33"/>
      <c r="AJ63" s="33"/>
      <c r="AK63" s="33" t="s">
        <v>197</v>
      </c>
      <c r="AL63" s="33" t="s">
        <v>197</v>
      </c>
      <c r="AM63" s="33" t="s">
        <v>197</v>
      </c>
      <c r="AN63" s="33" t="s">
        <v>197</v>
      </c>
      <c r="AO63" s="33" t="s">
        <v>197</v>
      </c>
      <c r="AP63" s="33" t="s">
        <v>197</v>
      </c>
      <c r="AQ63" s="33" t="s">
        <v>197</v>
      </c>
      <c r="AR63" s="33" t="s">
        <v>197</v>
      </c>
      <c r="AS63" s="33" t="s">
        <v>197</v>
      </c>
      <c r="AT63" s="33" t="s">
        <v>197</v>
      </c>
      <c r="AU63" s="33"/>
      <c r="AV63" s="33"/>
      <c r="AW63" s="33"/>
      <c r="AX63" s="33"/>
      <c r="AY63" s="33"/>
      <c r="AZ63" s="33"/>
      <c r="BA63" s="33"/>
      <c r="BB63" s="33"/>
      <c r="BC63" s="33" t="s">
        <v>197</v>
      </c>
      <c r="BD63" s="33" t="s">
        <v>197</v>
      </c>
      <c r="BE63" s="33"/>
      <c r="BF63" s="33"/>
      <c r="BG63" s="33"/>
      <c r="BH63" s="33"/>
      <c r="BI63" s="33"/>
      <c r="BJ63" s="33"/>
      <c r="BK63" s="33"/>
      <c r="BL63" s="33"/>
      <c r="BM63" s="33"/>
      <c r="BN63" s="33"/>
      <c r="BO63" s="33" t="s">
        <v>197</v>
      </c>
      <c r="BP63" s="33" t="s">
        <v>197</v>
      </c>
      <c r="BQ63" s="33"/>
      <c r="BR63" s="33"/>
      <c r="BS63" s="33"/>
      <c r="BT63" s="33"/>
      <c r="BU63" s="33"/>
      <c r="BV63" s="33"/>
      <c r="BW63" s="33"/>
      <c r="BX63" s="33"/>
      <c r="BY63" s="33"/>
      <c r="BZ63" s="33"/>
      <c r="CA63" s="33" t="s">
        <v>197</v>
      </c>
      <c r="CB63" s="33" t="s">
        <v>197</v>
      </c>
      <c r="CC63" s="33"/>
      <c r="CD63" s="33"/>
      <c r="CE63" s="33"/>
      <c r="CF63" s="33"/>
      <c r="CG63" s="33"/>
      <c r="CH63" s="33"/>
      <c r="CI63" s="33" t="s">
        <v>197</v>
      </c>
      <c r="CJ63" s="33" t="s">
        <v>197</v>
      </c>
      <c r="CK63" s="33" t="s">
        <v>197</v>
      </c>
      <c r="CL63" s="33" t="s">
        <v>197</v>
      </c>
      <c r="CM63" s="33" t="s">
        <v>197</v>
      </c>
      <c r="CN63" s="33" t="s">
        <v>197</v>
      </c>
      <c r="CO63" s="33" t="s">
        <v>197</v>
      </c>
      <c r="CP63" s="33" t="s">
        <v>197</v>
      </c>
      <c r="CQ63" s="33" t="s">
        <v>197</v>
      </c>
      <c r="CR63" s="33" t="s">
        <v>197</v>
      </c>
      <c r="CS63" s="33" t="s">
        <v>197</v>
      </c>
      <c r="CT63" s="33" t="s">
        <v>197</v>
      </c>
      <c r="CU63" s="33" t="s">
        <v>197</v>
      </c>
      <c r="CV63" s="33" t="s">
        <v>197</v>
      </c>
      <c r="CW63" s="33" t="s">
        <v>197</v>
      </c>
      <c r="CX63" s="33" t="s">
        <v>197</v>
      </c>
      <c r="CY63" s="33" t="s">
        <v>197</v>
      </c>
      <c r="CZ63" s="33" t="s">
        <v>197</v>
      </c>
      <c r="DA63" s="33" t="s">
        <v>197</v>
      </c>
      <c r="DB63" s="33" t="s">
        <v>197</v>
      </c>
      <c r="DC63" s="33" t="s">
        <v>197</v>
      </c>
      <c r="DD63" s="33" t="s">
        <v>197</v>
      </c>
      <c r="DE63" s="33" t="s">
        <v>197</v>
      </c>
      <c r="DF63" s="33" t="s">
        <v>197</v>
      </c>
    </row>
    <row r="64" spans="1:110" ht="18.75" hidden="1">
      <c r="A64" s="23" t="s">
        <v>179</v>
      </c>
      <c r="B64" s="31" t="s">
        <v>205</v>
      </c>
      <c r="C64" s="32" t="s">
        <v>205</v>
      </c>
      <c r="D64" s="33"/>
      <c r="E64" s="33" t="s">
        <v>197</v>
      </c>
      <c r="F64" s="33" t="s">
        <v>197</v>
      </c>
      <c r="G64" s="33"/>
      <c r="H64" s="33"/>
      <c r="I64" s="33"/>
      <c r="J64" s="33"/>
      <c r="K64" s="33"/>
      <c r="L64" s="33"/>
      <c r="M64" s="33" t="s">
        <v>197</v>
      </c>
      <c r="N64" s="33" t="s">
        <v>197</v>
      </c>
      <c r="O64" s="33"/>
      <c r="P64" s="33"/>
      <c r="Q64" s="33"/>
      <c r="R64" s="33"/>
      <c r="S64" s="33"/>
      <c r="T64" s="33"/>
      <c r="U64" s="33" t="s">
        <v>197</v>
      </c>
      <c r="V64" s="33" t="s">
        <v>197</v>
      </c>
      <c r="W64" s="33"/>
      <c r="X64" s="33"/>
      <c r="Y64" s="33"/>
      <c r="Z64" s="33"/>
      <c r="AA64" s="33"/>
      <c r="AB64" s="33"/>
      <c r="AC64" s="33" t="s">
        <v>197</v>
      </c>
      <c r="AD64" s="33" t="s">
        <v>197</v>
      </c>
      <c r="AE64" s="33"/>
      <c r="AF64" s="33"/>
      <c r="AG64" s="33"/>
      <c r="AH64" s="33"/>
      <c r="AI64" s="33"/>
      <c r="AJ64" s="33"/>
      <c r="AK64" s="33" t="s">
        <v>197</v>
      </c>
      <c r="AL64" s="33" t="s">
        <v>197</v>
      </c>
      <c r="AM64" s="33" t="s">
        <v>197</v>
      </c>
      <c r="AN64" s="33" t="s">
        <v>197</v>
      </c>
      <c r="AO64" s="33" t="s">
        <v>197</v>
      </c>
      <c r="AP64" s="33" t="s">
        <v>197</v>
      </c>
      <c r="AQ64" s="33" t="s">
        <v>197</v>
      </c>
      <c r="AR64" s="33" t="s">
        <v>197</v>
      </c>
      <c r="AS64" s="33" t="s">
        <v>197</v>
      </c>
      <c r="AT64" s="33" t="s">
        <v>197</v>
      </c>
      <c r="AU64" s="33"/>
      <c r="AV64" s="33"/>
      <c r="AW64" s="33"/>
      <c r="AX64" s="33"/>
      <c r="AY64" s="33"/>
      <c r="AZ64" s="33"/>
      <c r="BA64" s="33"/>
      <c r="BB64" s="33"/>
      <c r="BC64" s="33" t="s">
        <v>197</v>
      </c>
      <c r="BD64" s="33" t="s">
        <v>197</v>
      </c>
      <c r="BE64" s="33"/>
      <c r="BF64" s="33"/>
      <c r="BG64" s="33"/>
      <c r="BH64" s="33"/>
      <c r="BI64" s="33"/>
      <c r="BJ64" s="33"/>
      <c r="BK64" s="33"/>
      <c r="BL64" s="33"/>
      <c r="BM64" s="33"/>
      <c r="BN64" s="33"/>
      <c r="BO64" s="33" t="s">
        <v>197</v>
      </c>
      <c r="BP64" s="33" t="s">
        <v>197</v>
      </c>
      <c r="BQ64" s="33"/>
      <c r="BR64" s="33"/>
      <c r="BS64" s="33"/>
      <c r="BT64" s="33"/>
      <c r="BU64" s="33"/>
      <c r="BV64" s="33"/>
      <c r="BW64" s="33"/>
      <c r="BX64" s="33"/>
      <c r="BY64" s="33"/>
      <c r="BZ64" s="33"/>
      <c r="CA64" s="33" t="s">
        <v>197</v>
      </c>
      <c r="CB64" s="33" t="s">
        <v>197</v>
      </c>
      <c r="CC64" s="33"/>
      <c r="CD64" s="33"/>
      <c r="CE64" s="33"/>
      <c r="CF64" s="33"/>
      <c r="CG64" s="33"/>
      <c r="CH64" s="33"/>
      <c r="CI64" s="33" t="s">
        <v>197</v>
      </c>
      <c r="CJ64" s="33" t="s">
        <v>197</v>
      </c>
      <c r="CK64" s="33" t="s">
        <v>197</v>
      </c>
      <c r="CL64" s="33" t="s">
        <v>197</v>
      </c>
      <c r="CM64" s="33" t="s">
        <v>197</v>
      </c>
      <c r="CN64" s="33" t="s">
        <v>197</v>
      </c>
      <c r="CO64" s="33" t="s">
        <v>197</v>
      </c>
      <c r="CP64" s="33" t="s">
        <v>197</v>
      </c>
      <c r="CQ64" s="33" t="s">
        <v>197</v>
      </c>
      <c r="CR64" s="33" t="s">
        <v>197</v>
      </c>
      <c r="CS64" s="33" t="s">
        <v>197</v>
      </c>
      <c r="CT64" s="33" t="s">
        <v>197</v>
      </c>
      <c r="CU64" s="33" t="s">
        <v>197</v>
      </c>
      <c r="CV64" s="33" t="s">
        <v>197</v>
      </c>
      <c r="CW64" s="33" t="s">
        <v>197</v>
      </c>
      <c r="CX64" s="33" t="s">
        <v>197</v>
      </c>
      <c r="CY64" s="33" t="s">
        <v>197</v>
      </c>
      <c r="CZ64" s="33" t="s">
        <v>197</v>
      </c>
      <c r="DA64" s="33" t="s">
        <v>197</v>
      </c>
      <c r="DB64" s="33" t="s">
        <v>197</v>
      </c>
      <c r="DC64" s="33" t="s">
        <v>197</v>
      </c>
      <c r="DD64" s="33" t="s">
        <v>197</v>
      </c>
      <c r="DE64" s="33" t="s">
        <v>197</v>
      </c>
      <c r="DF64" s="33" t="s">
        <v>197</v>
      </c>
    </row>
    <row r="65" spans="1:110" ht="112.5">
      <c r="A65" s="19"/>
      <c r="B65" s="31" t="s">
        <v>219</v>
      </c>
      <c r="C65" s="32" t="s">
        <v>217</v>
      </c>
      <c r="D65" s="33" t="s">
        <v>178</v>
      </c>
      <c r="E65" s="33">
        <v>0</v>
      </c>
      <c r="F65" s="33">
        <v>0</v>
      </c>
      <c r="G65" s="33">
        <v>0</v>
      </c>
      <c r="H65" s="33">
        <v>0</v>
      </c>
      <c r="I65" s="33">
        <v>0</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0</v>
      </c>
      <c r="BK65" s="33">
        <v>0</v>
      </c>
      <c r="BL65" s="33">
        <v>0</v>
      </c>
      <c r="BM65" s="33">
        <v>0</v>
      </c>
      <c r="BN65" s="33">
        <v>0</v>
      </c>
      <c r="BO65" s="33">
        <v>0</v>
      </c>
      <c r="BP65" s="33">
        <v>0</v>
      </c>
      <c r="BQ65" s="33">
        <v>0</v>
      </c>
      <c r="BR65" s="33">
        <v>0</v>
      </c>
      <c r="BS65" s="33">
        <v>0</v>
      </c>
      <c r="BT65" s="33">
        <v>0</v>
      </c>
      <c r="BU65" s="33">
        <v>0</v>
      </c>
      <c r="BV65" s="33">
        <v>0</v>
      </c>
      <c r="BW65" s="33">
        <v>0</v>
      </c>
      <c r="BX65" s="33">
        <v>0</v>
      </c>
      <c r="BY65" s="33">
        <v>0</v>
      </c>
      <c r="BZ65" s="33">
        <v>0</v>
      </c>
      <c r="CA65" s="33">
        <v>0</v>
      </c>
      <c r="CB65" s="33">
        <v>0</v>
      </c>
      <c r="CC65" s="33">
        <v>0</v>
      </c>
      <c r="CD65" s="33">
        <v>0</v>
      </c>
      <c r="CE65" s="33">
        <v>0</v>
      </c>
      <c r="CF65" s="33">
        <v>0</v>
      </c>
      <c r="CG65" s="33">
        <v>0</v>
      </c>
      <c r="CH65" s="33">
        <v>0</v>
      </c>
      <c r="CI65" s="33" t="s">
        <v>197</v>
      </c>
      <c r="CJ65" s="33" t="s">
        <v>197</v>
      </c>
      <c r="CK65" s="33">
        <v>0</v>
      </c>
      <c r="CL65" s="33">
        <v>0</v>
      </c>
      <c r="CM65" s="33">
        <v>0</v>
      </c>
      <c r="CN65" s="33">
        <v>0</v>
      </c>
      <c r="CO65" s="33" t="s">
        <v>197</v>
      </c>
      <c r="CP65" s="33" t="s">
        <v>197</v>
      </c>
      <c r="CQ65" s="33">
        <v>0</v>
      </c>
      <c r="CR65" s="33">
        <v>0</v>
      </c>
      <c r="CS65" s="33">
        <v>0</v>
      </c>
      <c r="CT65" s="33">
        <v>0</v>
      </c>
      <c r="CU65" s="33">
        <v>0</v>
      </c>
      <c r="CV65" s="33">
        <v>0</v>
      </c>
      <c r="CW65" s="33">
        <v>0</v>
      </c>
      <c r="CX65" s="33">
        <v>0</v>
      </c>
      <c r="CY65" s="33">
        <v>0</v>
      </c>
      <c r="CZ65" s="33">
        <v>0</v>
      </c>
      <c r="DA65" s="33">
        <v>0</v>
      </c>
      <c r="DB65" s="33">
        <v>0</v>
      </c>
      <c r="DC65" s="33">
        <v>0</v>
      </c>
      <c r="DD65" s="33">
        <v>0</v>
      </c>
      <c r="DE65" s="33">
        <v>0</v>
      </c>
      <c r="DF65" s="33">
        <v>0</v>
      </c>
    </row>
    <row r="66" spans="1:110" ht="18.75" hidden="1">
      <c r="A66" s="23" t="s">
        <v>179</v>
      </c>
      <c r="B66" s="31" t="s">
        <v>219</v>
      </c>
      <c r="C66" s="40" t="s">
        <v>204</v>
      </c>
      <c r="D66" s="33"/>
      <c r="E66" s="33" t="s">
        <v>197</v>
      </c>
      <c r="F66" s="33" t="s">
        <v>197</v>
      </c>
      <c r="G66" s="33"/>
      <c r="H66" s="33"/>
      <c r="I66" s="33"/>
      <c r="J66" s="33"/>
      <c r="K66" s="33"/>
      <c r="L66" s="33"/>
      <c r="M66" s="33" t="s">
        <v>197</v>
      </c>
      <c r="N66" s="33" t="s">
        <v>197</v>
      </c>
      <c r="O66" s="33"/>
      <c r="P66" s="33"/>
      <c r="Q66" s="33"/>
      <c r="R66" s="33"/>
      <c r="S66" s="33"/>
      <c r="T66" s="33"/>
      <c r="U66" s="33" t="s">
        <v>197</v>
      </c>
      <c r="V66" s="33" t="s">
        <v>197</v>
      </c>
      <c r="W66" s="33"/>
      <c r="X66" s="33"/>
      <c r="Y66" s="33"/>
      <c r="Z66" s="33"/>
      <c r="AA66" s="33"/>
      <c r="AB66" s="33"/>
      <c r="AC66" s="33" t="s">
        <v>197</v>
      </c>
      <c r="AD66" s="33" t="s">
        <v>197</v>
      </c>
      <c r="AE66" s="33"/>
      <c r="AF66" s="33"/>
      <c r="AG66" s="33"/>
      <c r="AH66" s="33"/>
      <c r="AI66" s="33"/>
      <c r="AJ66" s="33"/>
      <c r="AK66" s="33" t="s">
        <v>197</v>
      </c>
      <c r="AL66" s="33" t="s">
        <v>197</v>
      </c>
      <c r="AM66" s="33" t="s">
        <v>197</v>
      </c>
      <c r="AN66" s="33" t="s">
        <v>197</v>
      </c>
      <c r="AO66" s="33" t="s">
        <v>197</v>
      </c>
      <c r="AP66" s="33" t="s">
        <v>197</v>
      </c>
      <c r="AQ66" s="33" t="s">
        <v>197</v>
      </c>
      <c r="AR66" s="33" t="s">
        <v>197</v>
      </c>
      <c r="AS66" s="33" t="s">
        <v>197</v>
      </c>
      <c r="AT66" s="33" t="s">
        <v>197</v>
      </c>
      <c r="AU66" s="33"/>
      <c r="AV66" s="33"/>
      <c r="AW66" s="33"/>
      <c r="AX66" s="33"/>
      <c r="AY66" s="33"/>
      <c r="AZ66" s="33"/>
      <c r="BA66" s="33"/>
      <c r="BB66" s="33"/>
      <c r="BC66" s="33" t="s">
        <v>197</v>
      </c>
      <c r="BD66" s="33" t="s">
        <v>197</v>
      </c>
      <c r="BE66" s="33"/>
      <c r="BF66" s="33"/>
      <c r="BG66" s="33"/>
      <c r="BH66" s="33"/>
      <c r="BI66" s="33"/>
      <c r="BJ66" s="33"/>
      <c r="BK66" s="33"/>
      <c r="BL66" s="33"/>
      <c r="BM66" s="33"/>
      <c r="BN66" s="33"/>
      <c r="BO66" s="33" t="s">
        <v>197</v>
      </c>
      <c r="BP66" s="33" t="s">
        <v>197</v>
      </c>
      <c r="BQ66" s="33"/>
      <c r="BR66" s="33"/>
      <c r="BS66" s="33"/>
      <c r="BT66" s="33"/>
      <c r="BU66" s="33"/>
      <c r="BV66" s="33"/>
      <c r="BW66" s="33"/>
      <c r="BX66" s="33"/>
      <c r="BY66" s="33"/>
      <c r="BZ66" s="33"/>
      <c r="CA66" s="33" t="s">
        <v>197</v>
      </c>
      <c r="CB66" s="33" t="s">
        <v>197</v>
      </c>
      <c r="CC66" s="33"/>
      <c r="CD66" s="33"/>
      <c r="CE66" s="33"/>
      <c r="CF66" s="33"/>
      <c r="CG66" s="33"/>
      <c r="CH66" s="33"/>
      <c r="CI66" s="33" t="s">
        <v>197</v>
      </c>
      <c r="CJ66" s="33" t="s">
        <v>197</v>
      </c>
      <c r="CK66" s="33" t="s">
        <v>197</v>
      </c>
      <c r="CL66" s="33" t="s">
        <v>197</v>
      </c>
      <c r="CM66" s="33" t="s">
        <v>197</v>
      </c>
      <c r="CN66" s="33" t="s">
        <v>197</v>
      </c>
      <c r="CO66" s="33" t="s">
        <v>197</v>
      </c>
      <c r="CP66" s="33" t="s">
        <v>197</v>
      </c>
      <c r="CQ66" s="33" t="s">
        <v>197</v>
      </c>
      <c r="CR66" s="33" t="s">
        <v>197</v>
      </c>
      <c r="CS66" s="33" t="s">
        <v>197</v>
      </c>
      <c r="CT66" s="33" t="s">
        <v>197</v>
      </c>
      <c r="CU66" s="33" t="s">
        <v>197</v>
      </c>
      <c r="CV66" s="33" t="s">
        <v>197</v>
      </c>
      <c r="CW66" s="33" t="s">
        <v>197</v>
      </c>
      <c r="CX66" s="33" t="s">
        <v>197</v>
      </c>
      <c r="CY66" s="33" t="s">
        <v>197</v>
      </c>
      <c r="CZ66" s="33" t="s">
        <v>197</v>
      </c>
      <c r="DA66" s="33" t="s">
        <v>197</v>
      </c>
      <c r="DB66" s="33" t="s">
        <v>197</v>
      </c>
      <c r="DC66" s="33" t="s">
        <v>197</v>
      </c>
      <c r="DD66" s="33" t="s">
        <v>197</v>
      </c>
      <c r="DE66" s="33" t="s">
        <v>197</v>
      </c>
      <c r="DF66" s="33" t="s">
        <v>197</v>
      </c>
    </row>
    <row r="67" spans="1:110" ht="18.75" hidden="1">
      <c r="A67" s="23" t="s">
        <v>179</v>
      </c>
      <c r="B67" s="31" t="s">
        <v>219</v>
      </c>
      <c r="C67" s="40" t="s">
        <v>204</v>
      </c>
      <c r="D67" s="33"/>
      <c r="E67" s="33" t="s">
        <v>197</v>
      </c>
      <c r="F67" s="33" t="s">
        <v>197</v>
      </c>
      <c r="G67" s="33"/>
      <c r="H67" s="33"/>
      <c r="I67" s="33"/>
      <c r="J67" s="33"/>
      <c r="K67" s="33"/>
      <c r="L67" s="33"/>
      <c r="M67" s="33" t="s">
        <v>197</v>
      </c>
      <c r="N67" s="33" t="s">
        <v>197</v>
      </c>
      <c r="O67" s="33"/>
      <c r="P67" s="33"/>
      <c r="Q67" s="33"/>
      <c r="R67" s="33"/>
      <c r="S67" s="33"/>
      <c r="T67" s="33"/>
      <c r="U67" s="33" t="s">
        <v>197</v>
      </c>
      <c r="V67" s="33" t="s">
        <v>197</v>
      </c>
      <c r="W67" s="33"/>
      <c r="X67" s="33"/>
      <c r="Y67" s="33"/>
      <c r="Z67" s="33"/>
      <c r="AA67" s="33"/>
      <c r="AB67" s="33"/>
      <c r="AC67" s="33" t="s">
        <v>197</v>
      </c>
      <c r="AD67" s="33" t="s">
        <v>197</v>
      </c>
      <c r="AE67" s="33"/>
      <c r="AF67" s="33"/>
      <c r="AG67" s="33"/>
      <c r="AH67" s="33"/>
      <c r="AI67" s="33"/>
      <c r="AJ67" s="33"/>
      <c r="AK67" s="33" t="s">
        <v>197</v>
      </c>
      <c r="AL67" s="33" t="s">
        <v>197</v>
      </c>
      <c r="AM67" s="33" t="s">
        <v>197</v>
      </c>
      <c r="AN67" s="33" t="s">
        <v>197</v>
      </c>
      <c r="AO67" s="33" t="s">
        <v>197</v>
      </c>
      <c r="AP67" s="33" t="s">
        <v>197</v>
      </c>
      <c r="AQ67" s="33" t="s">
        <v>197</v>
      </c>
      <c r="AR67" s="33" t="s">
        <v>197</v>
      </c>
      <c r="AS67" s="33" t="s">
        <v>197</v>
      </c>
      <c r="AT67" s="33" t="s">
        <v>197</v>
      </c>
      <c r="AU67" s="33"/>
      <c r="AV67" s="33"/>
      <c r="AW67" s="33"/>
      <c r="AX67" s="33"/>
      <c r="AY67" s="33"/>
      <c r="AZ67" s="33"/>
      <c r="BA67" s="33"/>
      <c r="BB67" s="33"/>
      <c r="BC67" s="33" t="s">
        <v>197</v>
      </c>
      <c r="BD67" s="33" t="s">
        <v>197</v>
      </c>
      <c r="BE67" s="33"/>
      <c r="BF67" s="33"/>
      <c r="BG67" s="33"/>
      <c r="BH67" s="33"/>
      <c r="BI67" s="33"/>
      <c r="BJ67" s="33"/>
      <c r="BK67" s="33"/>
      <c r="BL67" s="33"/>
      <c r="BM67" s="33"/>
      <c r="BN67" s="33"/>
      <c r="BO67" s="33" t="s">
        <v>197</v>
      </c>
      <c r="BP67" s="33" t="s">
        <v>197</v>
      </c>
      <c r="BQ67" s="33"/>
      <c r="BR67" s="33"/>
      <c r="BS67" s="33"/>
      <c r="BT67" s="33"/>
      <c r="BU67" s="33"/>
      <c r="BV67" s="33"/>
      <c r="BW67" s="33"/>
      <c r="BX67" s="33"/>
      <c r="BY67" s="33"/>
      <c r="BZ67" s="33"/>
      <c r="CA67" s="33" t="s">
        <v>197</v>
      </c>
      <c r="CB67" s="33" t="s">
        <v>197</v>
      </c>
      <c r="CC67" s="33"/>
      <c r="CD67" s="33"/>
      <c r="CE67" s="33"/>
      <c r="CF67" s="33"/>
      <c r="CG67" s="33"/>
      <c r="CH67" s="33"/>
      <c r="CI67" s="33" t="s">
        <v>197</v>
      </c>
      <c r="CJ67" s="33" t="s">
        <v>197</v>
      </c>
      <c r="CK67" s="33" t="s">
        <v>197</v>
      </c>
      <c r="CL67" s="33" t="s">
        <v>197</v>
      </c>
      <c r="CM67" s="33" t="s">
        <v>197</v>
      </c>
      <c r="CN67" s="33" t="s">
        <v>197</v>
      </c>
      <c r="CO67" s="33" t="s">
        <v>197</v>
      </c>
      <c r="CP67" s="33" t="s">
        <v>197</v>
      </c>
      <c r="CQ67" s="33" t="s">
        <v>197</v>
      </c>
      <c r="CR67" s="33" t="s">
        <v>197</v>
      </c>
      <c r="CS67" s="33" t="s">
        <v>197</v>
      </c>
      <c r="CT67" s="33" t="s">
        <v>197</v>
      </c>
      <c r="CU67" s="33" t="s">
        <v>197</v>
      </c>
      <c r="CV67" s="33" t="s">
        <v>197</v>
      </c>
      <c r="CW67" s="33" t="s">
        <v>197</v>
      </c>
      <c r="CX67" s="33" t="s">
        <v>197</v>
      </c>
      <c r="CY67" s="33" t="s">
        <v>197</v>
      </c>
      <c r="CZ67" s="33" t="s">
        <v>197</v>
      </c>
      <c r="DA67" s="33" t="s">
        <v>197</v>
      </c>
      <c r="DB67" s="33" t="s">
        <v>197</v>
      </c>
      <c r="DC67" s="33" t="s">
        <v>197</v>
      </c>
      <c r="DD67" s="33" t="s">
        <v>197</v>
      </c>
      <c r="DE67" s="33" t="s">
        <v>197</v>
      </c>
      <c r="DF67" s="33" t="s">
        <v>197</v>
      </c>
    </row>
    <row r="68" spans="1:110" ht="18.75" hidden="1">
      <c r="A68" s="23" t="s">
        <v>179</v>
      </c>
      <c r="B68" s="31" t="s">
        <v>205</v>
      </c>
      <c r="C68" s="32" t="s">
        <v>205</v>
      </c>
      <c r="D68" s="33"/>
      <c r="E68" s="33" t="s">
        <v>197</v>
      </c>
      <c r="F68" s="33" t="s">
        <v>197</v>
      </c>
      <c r="G68" s="33"/>
      <c r="H68" s="33"/>
      <c r="I68" s="33"/>
      <c r="J68" s="33"/>
      <c r="K68" s="33"/>
      <c r="L68" s="33"/>
      <c r="M68" s="33" t="s">
        <v>197</v>
      </c>
      <c r="N68" s="33" t="s">
        <v>197</v>
      </c>
      <c r="O68" s="33"/>
      <c r="P68" s="33"/>
      <c r="Q68" s="33"/>
      <c r="R68" s="33"/>
      <c r="S68" s="33"/>
      <c r="T68" s="33"/>
      <c r="U68" s="33" t="s">
        <v>197</v>
      </c>
      <c r="V68" s="33" t="s">
        <v>197</v>
      </c>
      <c r="W68" s="33"/>
      <c r="X68" s="33"/>
      <c r="Y68" s="33"/>
      <c r="Z68" s="33"/>
      <c r="AA68" s="33"/>
      <c r="AB68" s="33"/>
      <c r="AC68" s="33" t="s">
        <v>197</v>
      </c>
      <c r="AD68" s="33" t="s">
        <v>197</v>
      </c>
      <c r="AE68" s="33"/>
      <c r="AF68" s="33"/>
      <c r="AG68" s="33"/>
      <c r="AH68" s="33"/>
      <c r="AI68" s="33"/>
      <c r="AJ68" s="33"/>
      <c r="AK68" s="33" t="s">
        <v>197</v>
      </c>
      <c r="AL68" s="33" t="s">
        <v>197</v>
      </c>
      <c r="AM68" s="33" t="s">
        <v>197</v>
      </c>
      <c r="AN68" s="33" t="s">
        <v>197</v>
      </c>
      <c r="AO68" s="33" t="s">
        <v>197</v>
      </c>
      <c r="AP68" s="33" t="s">
        <v>197</v>
      </c>
      <c r="AQ68" s="33" t="s">
        <v>197</v>
      </c>
      <c r="AR68" s="33" t="s">
        <v>197</v>
      </c>
      <c r="AS68" s="33" t="s">
        <v>197</v>
      </c>
      <c r="AT68" s="33" t="s">
        <v>197</v>
      </c>
      <c r="AU68" s="33"/>
      <c r="AV68" s="33"/>
      <c r="AW68" s="33"/>
      <c r="AX68" s="33"/>
      <c r="AY68" s="33"/>
      <c r="AZ68" s="33"/>
      <c r="BA68" s="33"/>
      <c r="BB68" s="33"/>
      <c r="BC68" s="33" t="s">
        <v>197</v>
      </c>
      <c r="BD68" s="33" t="s">
        <v>197</v>
      </c>
      <c r="BE68" s="33"/>
      <c r="BF68" s="33"/>
      <c r="BG68" s="33"/>
      <c r="BH68" s="33"/>
      <c r="BI68" s="33"/>
      <c r="BJ68" s="33"/>
      <c r="BK68" s="33"/>
      <c r="BL68" s="33"/>
      <c r="BM68" s="33"/>
      <c r="BN68" s="33"/>
      <c r="BO68" s="33" t="s">
        <v>197</v>
      </c>
      <c r="BP68" s="33" t="s">
        <v>197</v>
      </c>
      <c r="BQ68" s="33"/>
      <c r="BR68" s="33"/>
      <c r="BS68" s="33"/>
      <c r="BT68" s="33"/>
      <c r="BU68" s="33"/>
      <c r="BV68" s="33"/>
      <c r="BW68" s="33"/>
      <c r="BX68" s="33"/>
      <c r="BY68" s="33"/>
      <c r="BZ68" s="33"/>
      <c r="CA68" s="33" t="s">
        <v>197</v>
      </c>
      <c r="CB68" s="33" t="s">
        <v>197</v>
      </c>
      <c r="CC68" s="33"/>
      <c r="CD68" s="33"/>
      <c r="CE68" s="33"/>
      <c r="CF68" s="33"/>
      <c r="CG68" s="33"/>
      <c r="CH68" s="33"/>
      <c r="CI68" s="33" t="s">
        <v>197</v>
      </c>
      <c r="CJ68" s="33" t="s">
        <v>197</v>
      </c>
      <c r="CK68" s="33" t="s">
        <v>197</v>
      </c>
      <c r="CL68" s="33" t="s">
        <v>197</v>
      </c>
      <c r="CM68" s="33" t="s">
        <v>197</v>
      </c>
      <c r="CN68" s="33" t="s">
        <v>197</v>
      </c>
      <c r="CO68" s="33" t="s">
        <v>197</v>
      </c>
      <c r="CP68" s="33" t="s">
        <v>197</v>
      </c>
      <c r="CQ68" s="33" t="s">
        <v>197</v>
      </c>
      <c r="CR68" s="33" t="s">
        <v>197</v>
      </c>
      <c r="CS68" s="33" t="s">
        <v>197</v>
      </c>
      <c r="CT68" s="33" t="s">
        <v>197</v>
      </c>
      <c r="CU68" s="33" t="s">
        <v>197</v>
      </c>
      <c r="CV68" s="33" t="s">
        <v>197</v>
      </c>
      <c r="CW68" s="33" t="s">
        <v>197</v>
      </c>
      <c r="CX68" s="33" t="s">
        <v>197</v>
      </c>
      <c r="CY68" s="33" t="s">
        <v>197</v>
      </c>
      <c r="CZ68" s="33" t="s">
        <v>197</v>
      </c>
      <c r="DA68" s="33" t="s">
        <v>197</v>
      </c>
      <c r="DB68" s="33" t="s">
        <v>197</v>
      </c>
      <c r="DC68" s="33" t="s">
        <v>197</v>
      </c>
      <c r="DD68" s="33" t="s">
        <v>197</v>
      </c>
      <c r="DE68" s="33" t="s">
        <v>197</v>
      </c>
      <c r="DF68" s="33" t="s">
        <v>197</v>
      </c>
    </row>
    <row r="69" spans="1:110" ht="112.5">
      <c r="A69" s="19"/>
      <c r="B69" s="31" t="s">
        <v>219</v>
      </c>
      <c r="C69" s="32" t="s">
        <v>220</v>
      </c>
      <c r="D69" s="33" t="s">
        <v>178</v>
      </c>
      <c r="E69" s="33">
        <v>0</v>
      </c>
      <c r="F69" s="33">
        <v>0</v>
      </c>
      <c r="G69" s="33">
        <v>0</v>
      </c>
      <c r="H69" s="33">
        <v>0</v>
      </c>
      <c r="I69" s="33">
        <v>0</v>
      </c>
      <c r="J69" s="33">
        <v>0</v>
      </c>
      <c r="K69" s="33">
        <v>0</v>
      </c>
      <c r="L69" s="33">
        <v>0</v>
      </c>
      <c r="M69" s="33">
        <v>0</v>
      </c>
      <c r="N69" s="33">
        <v>0</v>
      </c>
      <c r="O69" s="33">
        <v>0</v>
      </c>
      <c r="P69" s="33">
        <v>0</v>
      </c>
      <c r="Q69" s="33">
        <v>0</v>
      </c>
      <c r="R69" s="33">
        <v>0</v>
      </c>
      <c r="S69" s="33">
        <v>0</v>
      </c>
      <c r="T69" s="33">
        <v>0</v>
      </c>
      <c r="U69" s="33">
        <v>0</v>
      </c>
      <c r="V69" s="33">
        <v>0</v>
      </c>
      <c r="W69" s="33">
        <v>0</v>
      </c>
      <c r="X69" s="33">
        <v>0</v>
      </c>
      <c r="Y69" s="33">
        <v>0</v>
      </c>
      <c r="Z69" s="33">
        <v>0</v>
      </c>
      <c r="AA69" s="33">
        <v>0</v>
      </c>
      <c r="AB69" s="33">
        <v>0</v>
      </c>
      <c r="AC69" s="33">
        <v>0</v>
      </c>
      <c r="AD69" s="33">
        <v>0</v>
      </c>
      <c r="AE69" s="33">
        <v>0</v>
      </c>
      <c r="AF69" s="33">
        <v>0</v>
      </c>
      <c r="AG69" s="33">
        <v>0</v>
      </c>
      <c r="AH69" s="33">
        <v>0</v>
      </c>
      <c r="AI69" s="33">
        <v>0</v>
      </c>
      <c r="AJ69" s="33">
        <v>0</v>
      </c>
      <c r="AK69" s="33">
        <v>0</v>
      </c>
      <c r="AL69" s="33">
        <v>0</v>
      </c>
      <c r="AM69" s="33">
        <v>0</v>
      </c>
      <c r="AN69" s="33">
        <v>0</v>
      </c>
      <c r="AO69" s="33">
        <v>0</v>
      </c>
      <c r="AP69" s="33">
        <v>0</v>
      </c>
      <c r="AQ69" s="33">
        <v>0</v>
      </c>
      <c r="AR69" s="33">
        <v>0</v>
      </c>
      <c r="AS69" s="33">
        <v>0</v>
      </c>
      <c r="AT69" s="33">
        <v>0</v>
      </c>
      <c r="AU69" s="33">
        <v>0</v>
      </c>
      <c r="AV69" s="33">
        <v>0</v>
      </c>
      <c r="AW69" s="33">
        <v>0</v>
      </c>
      <c r="AX69" s="33">
        <v>0</v>
      </c>
      <c r="AY69" s="33">
        <v>0</v>
      </c>
      <c r="AZ69" s="33">
        <v>0</v>
      </c>
      <c r="BA69" s="33">
        <v>0</v>
      </c>
      <c r="BB69" s="33">
        <v>0</v>
      </c>
      <c r="BC69" s="33">
        <v>0</v>
      </c>
      <c r="BD69" s="33">
        <v>0</v>
      </c>
      <c r="BE69" s="33">
        <v>0</v>
      </c>
      <c r="BF69" s="33">
        <v>0</v>
      </c>
      <c r="BG69" s="33">
        <v>0</v>
      </c>
      <c r="BH69" s="33">
        <v>0</v>
      </c>
      <c r="BI69" s="33">
        <v>0</v>
      </c>
      <c r="BJ69" s="33">
        <v>0</v>
      </c>
      <c r="BK69" s="33">
        <v>0</v>
      </c>
      <c r="BL69" s="33">
        <v>0</v>
      </c>
      <c r="BM69" s="33">
        <v>0</v>
      </c>
      <c r="BN69" s="33">
        <v>0</v>
      </c>
      <c r="BO69" s="33">
        <v>0</v>
      </c>
      <c r="BP69" s="33">
        <v>0</v>
      </c>
      <c r="BQ69" s="33">
        <v>0</v>
      </c>
      <c r="BR69" s="33">
        <v>0</v>
      </c>
      <c r="BS69" s="33">
        <v>0</v>
      </c>
      <c r="BT69" s="33">
        <v>0</v>
      </c>
      <c r="BU69" s="33">
        <v>0</v>
      </c>
      <c r="BV69" s="33">
        <v>0</v>
      </c>
      <c r="BW69" s="33">
        <v>0</v>
      </c>
      <c r="BX69" s="33">
        <v>0</v>
      </c>
      <c r="BY69" s="33">
        <v>0</v>
      </c>
      <c r="BZ69" s="33">
        <v>0</v>
      </c>
      <c r="CA69" s="33">
        <v>0</v>
      </c>
      <c r="CB69" s="33">
        <v>0</v>
      </c>
      <c r="CC69" s="33">
        <v>0</v>
      </c>
      <c r="CD69" s="33">
        <v>0</v>
      </c>
      <c r="CE69" s="33">
        <v>0</v>
      </c>
      <c r="CF69" s="33">
        <v>0</v>
      </c>
      <c r="CG69" s="33">
        <v>0</v>
      </c>
      <c r="CH69" s="33">
        <v>0</v>
      </c>
      <c r="CI69" s="33" t="s">
        <v>197</v>
      </c>
      <c r="CJ69" s="33" t="s">
        <v>197</v>
      </c>
      <c r="CK69" s="33">
        <v>0</v>
      </c>
      <c r="CL69" s="33">
        <v>0</v>
      </c>
      <c r="CM69" s="33">
        <v>0</v>
      </c>
      <c r="CN69" s="33">
        <v>0</v>
      </c>
      <c r="CO69" s="33" t="s">
        <v>197</v>
      </c>
      <c r="CP69" s="33" t="s">
        <v>197</v>
      </c>
      <c r="CQ69" s="33">
        <v>0</v>
      </c>
      <c r="CR69" s="33">
        <v>0</v>
      </c>
      <c r="CS69" s="33">
        <v>0</v>
      </c>
      <c r="CT69" s="33">
        <v>0</v>
      </c>
      <c r="CU69" s="33">
        <v>0</v>
      </c>
      <c r="CV69" s="33">
        <v>0</v>
      </c>
      <c r="CW69" s="33">
        <v>0</v>
      </c>
      <c r="CX69" s="33">
        <v>0</v>
      </c>
      <c r="CY69" s="33">
        <v>0</v>
      </c>
      <c r="CZ69" s="33">
        <v>0</v>
      </c>
      <c r="DA69" s="33">
        <v>0</v>
      </c>
      <c r="DB69" s="33">
        <v>0</v>
      </c>
      <c r="DC69" s="33">
        <v>0</v>
      </c>
      <c r="DD69" s="33">
        <v>0</v>
      </c>
      <c r="DE69" s="33">
        <v>0</v>
      </c>
      <c r="DF69" s="33">
        <v>0</v>
      </c>
    </row>
    <row r="70" spans="1:110" ht="18.75" hidden="1">
      <c r="A70" s="23" t="s">
        <v>179</v>
      </c>
      <c r="B70" s="31" t="s">
        <v>219</v>
      </c>
      <c r="C70" s="40" t="s">
        <v>204</v>
      </c>
      <c r="D70" s="33"/>
      <c r="E70" s="33" t="s">
        <v>197</v>
      </c>
      <c r="F70" s="33" t="s">
        <v>197</v>
      </c>
      <c r="G70" s="33"/>
      <c r="H70" s="33"/>
      <c r="I70" s="33"/>
      <c r="J70" s="33"/>
      <c r="K70" s="33"/>
      <c r="L70" s="33"/>
      <c r="M70" s="33" t="s">
        <v>197</v>
      </c>
      <c r="N70" s="33" t="s">
        <v>197</v>
      </c>
      <c r="O70" s="33"/>
      <c r="P70" s="33"/>
      <c r="Q70" s="33"/>
      <c r="R70" s="33"/>
      <c r="S70" s="33"/>
      <c r="T70" s="33"/>
      <c r="U70" s="33" t="s">
        <v>197</v>
      </c>
      <c r="V70" s="33" t="s">
        <v>197</v>
      </c>
      <c r="W70" s="33"/>
      <c r="X70" s="33"/>
      <c r="Y70" s="33"/>
      <c r="Z70" s="33"/>
      <c r="AA70" s="33"/>
      <c r="AB70" s="33"/>
      <c r="AC70" s="33" t="s">
        <v>197</v>
      </c>
      <c r="AD70" s="33" t="s">
        <v>197</v>
      </c>
      <c r="AE70" s="33"/>
      <c r="AF70" s="33"/>
      <c r="AG70" s="33"/>
      <c r="AH70" s="33"/>
      <c r="AI70" s="33"/>
      <c r="AJ70" s="33"/>
      <c r="AK70" s="33" t="s">
        <v>197</v>
      </c>
      <c r="AL70" s="33" t="s">
        <v>197</v>
      </c>
      <c r="AM70" s="33" t="s">
        <v>197</v>
      </c>
      <c r="AN70" s="33" t="s">
        <v>197</v>
      </c>
      <c r="AO70" s="33" t="s">
        <v>197</v>
      </c>
      <c r="AP70" s="33" t="s">
        <v>197</v>
      </c>
      <c r="AQ70" s="33" t="s">
        <v>197</v>
      </c>
      <c r="AR70" s="33" t="s">
        <v>197</v>
      </c>
      <c r="AS70" s="33" t="s">
        <v>197</v>
      </c>
      <c r="AT70" s="33" t="s">
        <v>197</v>
      </c>
      <c r="AU70" s="33"/>
      <c r="AV70" s="33"/>
      <c r="AW70" s="33"/>
      <c r="AX70" s="33"/>
      <c r="AY70" s="33"/>
      <c r="AZ70" s="33"/>
      <c r="BA70" s="33"/>
      <c r="BB70" s="33"/>
      <c r="BC70" s="33" t="s">
        <v>197</v>
      </c>
      <c r="BD70" s="33" t="s">
        <v>197</v>
      </c>
      <c r="BE70" s="33"/>
      <c r="BF70" s="33"/>
      <c r="BG70" s="33"/>
      <c r="BH70" s="33"/>
      <c r="BI70" s="33"/>
      <c r="BJ70" s="33"/>
      <c r="BK70" s="33"/>
      <c r="BL70" s="33"/>
      <c r="BM70" s="33"/>
      <c r="BN70" s="33"/>
      <c r="BO70" s="33" t="s">
        <v>197</v>
      </c>
      <c r="BP70" s="33" t="s">
        <v>197</v>
      </c>
      <c r="BQ70" s="33"/>
      <c r="BR70" s="33"/>
      <c r="BS70" s="33"/>
      <c r="BT70" s="33"/>
      <c r="BU70" s="33"/>
      <c r="BV70" s="33"/>
      <c r="BW70" s="33"/>
      <c r="BX70" s="33"/>
      <c r="BY70" s="33"/>
      <c r="BZ70" s="33"/>
      <c r="CA70" s="33" t="s">
        <v>197</v>
      </c>
      <c r="CB70" s="33" t="s">
        <v>197</v>
      </c>
      <c r="CC70" s="33"/>
      <c r="CD70" s="33"/>
      <c r="CE70" s="33"/>
      <c r="CF70" s="33"/>
      <c r="CG70" s="33"/>
      <c r="CH70" s="33"/>
      <c r="CI70" s="33" t="s">
        <v>197</v>
      </c>
      <c r="CJ70" s="33" t="s">
        <v>197</v>
      </c>
      <c r="CK70" s="33" t="s">
        <v>197</v>
      </c>
      <c r="CL70" s="33" t="s">
        <v>197</v>
      </c>
      <c r="CM70" s="33" t="s">
        <v>197</v>
      </c>
      <c r="CN70" s="33" t="s">
        <v>197</v>
      </c>
      <c r="CO70" s="33" t="s">
        <v>197</v>
      </c>
      <c r="CP70" s="33" t="s">
        <v>197</v>
      </c>
      <c r="CQ70" s="33" t="s">
        <v>197</v>
      </c>
      <c r="CR70" s="33" t="s">
        <v>197</v>
      </c>
      <c r="CS70" s="33" t="s">
        <v>197</v>
      </c>
      <c r="CT70" s="33" t="s">
        <v>197</v>
      </c>
      <c r="CU70" s="33" t="s">
        <v>197</v>
      </c>
      <c r="CV70" s="33" t="s">
        <v>197</v>
      </c>
      <c r="CW70" s="33" t="s">
        <v>197</v>
      </c>
      <c r="CX70" s="33" t="s">
        <v>197</v>
      </c>
      <c r="CY70" s="33" t="s">
        <v>197</v>
      </c>
      <c r="CZ70" s="33" t="s">
        <v>197</v>
      </c>
      <c r="DA70" s="33" t="s">
        <v>197</v>
      </c>
      <c r="DB70" s="33" t="s">
        <v>197</v>
      </c>
      <c r="DC70" s="33" t="s">
        <v>197</v>
      </c>
      <c r="DD70" s="33" t="s">
        <v>197</v>
      </c>
      <c r="DE70" s="33" t="s">
        <v>197</v>
      </c>
      <c r="DF70" s="33" t="s">
        <v>197</v>
      </c>
    </row>
    <row r="71" spans="1:110" ht="18.75" hidden="1">
      <c r="A71" s="23" t="s">
        <v>179</v>
      </c>
      <c r="B71" s="31" t="s">
        <v>219</v>
      </c>
      <c r="C71" s="40" t="s">
        <v>204</v>
      </c>
      <c r="D71" s="33"/>
      <c r="E71" s="33" t="s">
        <v>197</v>
      </c>
      <c r="F71" s="33" t="s">
        <v>197</v>
      </c>
      <c r="G71" s="33"/>
      <c r="H71" s="33"/>
      <c r="I71" s="33"/>
      <c r="J71" s="33"/>
      <c r="K71" s="33"/>
      <c r="L71" s="33"/>
      <c r="M71" s="33" t="s">
        <v>197</v>
      </c>
      <c r="N71" s="33" t="s">
        <v>197</v>
      </c>
      <c r="O71" s="33"/>
      <c r="P71" s="33"/>
      <c r="Q71" s="33"/>
      <c r="R71" s="33"/>
      <c r="S71" s="33"/>
      <c r="T71" s="33"/>
      <c r="U71" s="33" t="s">
        <v>197</v>
      </c>
      <c r="V71" s="33" t="s">
        <v>197</v>
      </c>
      <c r="W71" s="33"/>
      <c r="X71" s="33"/>
      <c r="Y71" s="33"/>
      <c r="Z71" s="33"/>
      <c r="AA71" s="33"/>
      <c r="AB71" s="33"/>
      <c r="AC71" s="33" t="s">
        <v>197</v>
      </c>
      <c r="AD71" s="33" t="s">
        <v>197</v>
      </c>
      <c r="AE71" s="33"/>
      <c r="AF71" s="33"/>
      <c r="AG71" s="33"/>
      <c r="AH71" s="33"/>
      <c r="AI71" s="33"/>
      <c r="AJ71" s="33"/>
      <c r="AK71" s="33" t="s">
        <v>197</v>
      </c>
      <c r="AL71" s="33" t="s">
        <v>197</v>
      </c>
      <c r="AM71" s="33" t="s">
        <v>197</v>
      </c>
      <c r="AN71" s="33" t="s">
        <v>197</v>
      </c>
      <c r="AO71" s="33" t="s">
        <v>197</v>
      </c>
      <c r="AP71" s="33" t="s">
        <v>197</v>
      </c>
      <c r="AQ71" s="33" t="s">
        <v>197</v>
      </c>
      <c r="AR71" s="33" t="s">
        <v>197</v>
      </c>
      <c r="AS71" s="33" t="s">
        <v>197</v>
      </c>
      <c r="AT71" s="33" t="s">
        <v>197</v>
      </c>
      <c r="AU71" s="33"/>
      <c r="AV71" s="33"/>
      <c r="AW71" s="33"/>
      <c r="AX71" s="33"/>
      <c r="AY71" s="33"/>
      <c r="AZ71" s="33"/>
      <c r="BA71" s="33"/>
      <c r="BB71" s="33"/>
      <c r="BC71" s="33" t="s">
        <v>197</v>
      </c>
      <c r="BD71" s="33" t="s">
        <v>197</v>
      </c>
      <c r="BE71" s="33"/>
      <c r="BF71" s="33"/>
      <c r="BG71" s="33"/>
      <c r="BH71" s="33"/>
      <c r="BI71" s="33"/>
      <c r="BJ71" s="33"/>
      <c r="BK71" s="33"/>
      <c r="BL71" s="33"/>
      <c r="BM71" s="33"/>
      <c r="BN71" s="33"/>
      <c r="BO71" s="33" t="s">
        <v>197</v>
      </c>
      <c r="BP71" s="33" t="s">
        <v>197</v>
      </c>
      <c r="BQ71" s="33"/>
      <c r="BR71" s="33"/>
      <c r="BS71" s="33"/>
      <c r="BT71" s="33"/>
      <c r="BU71" s="33"/>
      <c r="BV71" s="33"/>
      <c r="BW71" s="33"/>
      <c r="BX71" s="33"/>
      <c r="BY71" s="33"/>
      <c r="BZ71" s="33"/>
      <c r="CA71" s="33" t="s">
        <v>197</v>
      </c>
      <c r="CB71" s="33" t="s">
        <v>197</v>
      </c>
      <c r="CC71" s="33"/>
      <c r="CD71" s="33"/>
      <c r="CE71" s="33"/>
      <c r="CF71" s="33"/>
      <c r="CG71" s="33"/>
      <c r="CH71" s="33"/>
      <c r="CI71" s="33" t="s">
        <v>197</v>
      </c>
      <c r="CJ71" s="33" t="s">
        <v>197</v>
      </c>
      <c r="CK71" s="33" t="s">
        <v>197</v>
      </c>
      <c r="CL71" s="33" t="s">
        <v>197</v>
      </c>
      <c r="CM71" s="33" t="s">
        <v>197</v>
      </c>
      <c r="CN71" s="33" t="s">
        <v>197</v>
      </c>
      <c r="CO71" s="33" t="s">
        <v>197</v>
      </c>
      <c r="CP71" s="33" t="s">
        <v>197</v>
      </c>
      <c r="CQ71" s="33" t="s">
        <v>197</v>
      </c>
      <c r="CR71" s="33" t="s">
        <v>197</v>
      </c>
      <c r="CS71" s="33" t="s">
        <v>197</v>
      </c>
      <c r="CT71" s="33" t="s">
        <v>197</v>
      </c>
      <c r="CU71" s="33" t="s">
        <v>197</v>
      </c>
      <c r="CV71" s="33" t="s">
        <v>197</v>
      </c>
      <c r="CW71" s="33" t="s">
        <v>197</v>
      </c>
      <c r="CX71" s="33" t="s">
        <v>197</v>
      </c>
      <c r="CY71" s="33" t="s">
        <v>197</v>
      </c>
      <c r="CZ71" s="33" t="s">
        <v>197</v>
      </c>
      <c r="DA71" s="33" t="s">
        <v>197</v>
      </c>
      <c r="DB71" s="33" t="s">
        <v>197</v>
      </c>
      <c r="DC71" s="33" t="s">
        <v>197</v>
      </c>
      <c r="DD71" s="33" t="s">
        <v>197</v>
      </c>
      <c r="DE71" s="33" t="s">
        <v>197</v>
      </c>
      <c r="DF71" s="33" t="s">
        <v>197</v>
      </c>
    </row>
    <row r="72" spans="1:110" ht="18.75" hidden="1">
      <c r="A72" s="23" t="s">
        <v>179</v>
      </c>
      <c r="B72" s="31" t="s">
        <v>205</v>
      </c>
      <c r="C72" s="32" t="s">
        <v>205</v>
      </c>
      <c r="D72" s="33"/>
      <c r="E72" s="33" t="s">
        <v>197</v>
      </c>
      <c r="F72" s="33" t="s">
        <v>197</v>
      </c>
      <c r="G72" s="33"/>
      <c r="H72" s="33"/>
      <c r="I72" s="33"/>
      <c r="J72" s="33"/>
      <c r="K72" s="33"/>
      <c r="L72" s="33"/>
      <c r="M72" s="33" t="s">
        <v>197</v>
      </c>
      <c r="N72" s="33" t="s">
        <v>197</v>
      </c>
      <c r="O72" s="33"/>
      <c r="P72" s="33"/>
      <c r="Q72" s="33"/>
      <c r="R72" s="33"/>
      <c r="S72" s="33"/>
      <c r="T72" s="33"/>
      <c r="U72" s="33" t="s">
        <v>197</v>
      </c>
      <c r="V72" s="33" t="s">
        <v>197</v>
      </c>
      <c r="W72" s="33"/>
      <c r="X72" s="33"/>
      <c r="Y72" s="33"/>
      <c r="Z72" s="33"/>
      <c r="AA72" s="33"/>
      <c r="AB72" s="33"/>
      <c r="AC72" s="33" t="s">
        <v>197</v>
      </c>
      <c r="AD72" s="33" t="s">
        <v>197</v>
      </c>
      <c r="AE72" s="33"/>
      <c r="AF72" s="33"/>
      <c r="AG72" s="33"/>
      <c r="AH72" s="33"/>
      <c r="AI72" s="33"/>
      <c r="AJ72" s="33"/>
      <c r="AK72" s="33" t="s">
        <v>197</v>
      </c>
      <c r="AL72" s="33" t="s">
        <v>197</v>
      </c>
      <c r="AM72" s="33" t="s">
        <v>197</v>
      </c>
      <c r="AN72" s="33" t="s">
        <v>197</v>
      </c>
      <c r="AO72" s="33" t="s">
        <v>197</v>
      </c>
      <c r="AP72" s="33" t="s">
        <v>197</v>
      </c>
      <c r="AQ72" s="33" t="s">
        <v>197</v>
      </c>
      <c r="AR72" s="33" t="s">
        <v>197</v>
      </c>
      <c r="AS72" s="33" t="s">
        <v>197</v>
      </c>
      <c r="AT72" s="33" t="s">
        <v>197</v>
      </c>
      <c r="AU72" s="33"/>
      <c r="AV72" s="33"/>
      <c r="AW72" s="33"/>
      <c r="AX72" s="33"/>
      <c r="AY72" s="33"/>
      <c r="AZ72" s="33"/>
      <c r="BA72" s="33"/>
      <c r="BB72" s="33"/>
      <c r="BC72" s="33" t="s">
        <v>197</v>
      </c>
      <c r="BD72" s="33" t="s">
        <v>197</v>
      </c>
      <c r="BE72" s="33"/>
      <c r="BF72" s="33"/>
      <c r="BG72" s="33"/>
      <c r="BH72" s="33"/>
      <c r="BI72" s="33"/>
      <c r="BJ72" s="33"/>
      <c r="BK72" s="33"/>
      <c r="BL72" s="33"/>
      <c r="BM72" s="33"/>
      <c r="BN72" s="33"/>
      <c r="BO72" s="33" t="s">
        <v>197</v>
      </c>
      <c r="BP72" s="33" t="s">
        <v>197</v>
      </c>
      <c r="BQ72" s="33"/>
      <c r="BR72" s="33"/>
      <c r="BS72" s="33"/>
      <c r="BT72" s="33"/>
      <c r="BU72" s="33"/>
      <c r="BV72" s="33"/>
      <c r="BW72" s="33"/>
      <c r="BX72" s="33"/>
      <c r="BY72" s="33"/>
      <c r="BZ72" s="33"/>
      <c r="CA72" s="33" t="s">
        <v>197</v>
      </c>
      <c r="CB72" s="33" t="s">
        <v>197</v>
      </c>
      <c r="CC72" s="33"/>
      <c r="CD72" s="33"/>
      <c r="CE72" s="33"/>
      <c r="CF72" s="33"/>
      <c r="CG72" s="33"/>
      <c r="CH72" s="33"/>
      <c r="CI72" s="33" t="s">
        <v>197</v>
      </c>
      <c r="CJ72" s="33" t="s">
        <v>197</v>
      </c>
      <c r="CK72" s="33" t="s">
        <v>197</v>
      </c>
      <c r="CL72" s="33" t="s">
        <v>197</v>
      </c>
      <c r="CM72" s="33" t="s">
        <v>197</v>
      </c>
      <c r="CN72" s="33" t="s">
        <v>197</v>
      </c>
      <c r="CO72" s="33" t="s">
        <v>197</v>
      </c>
      <c r="CP72" s="33" t="s">
        <v>197</v>
      </c>
      <c r="CQ72" s="33" t="s">
        <v>197</v>
      </c>
      <c r="CR72" s="33" t="s">
        <v>197</v>
      </c>
      <c r="CS72" s="33" t="s">
        <v>197</v>
      </c>
      <c r="CT72" s="33" t="s">
        <v>197</v>
      </c>
      <c r="CU72" s="33" t="s">
        <v>197</v>
      </c>
      <c r="CV72" s="33" t="s">
        <v>197</v>
      </c>
      <c r="CW72" s="33" t="s">
        <v>197</v>
      </c>
      <c r="CX72" s="33" t="s">
        <v>197</v>
      </c>
      <c r="CY72" s="33" t="s">
        <v>197</v>
      </c>
      <c r="CZ72" s="33" t="s">
        <v>197</v>
      </c>
      <c r="DA72" s="33" t="s">
        <v>197</v>
      </c>
      <c r="DB72" s="33" t="s">
        <v>197</v>
      </c>
      <c r="DC72" s="33" t="s">
        <v>197</v>
      </c>
      <c r="DD72" s="33" t="s">
        <v>197</v>
      </c>
      <c r="DE72" s="33" t="s">
        <v>197</v>
      </c>
      <c r="DF72" s="33" t="s">
        <v>197</v>
      </c>
    </row>
    <row r="73" spans="1:110" ht="112.5">
      <c r="A73" s="19"/>
      <c r="B73" s="37" t="s">
        <v>221</v>
      </c>
      <c r="C73" s="38" t="s">
        <v>222</v>
      </c>
      <c r="D73" s="39" t="s">
        <v>178</v>
      </c>
      <c r="E73" s="39">
        <f t="shared" ref="E73:AJ73" si="23">SUM(E74,E77)</f>
        <v>0</v>
      </c>
      <c r="F73" s="39">
        <f t="shared" si="23"/>
        <v>0</v>
      </c>
      <c r="G73" s="39">
        <f t="shared" si="23"/>
        <v>0</v>
      </c>
      <c r="H73" s="39">
        <f t="shared" si="23"/>
        <v>0</v>
      </c>
      <c r="I73" s="39">
        <f t="shared" si="23"/>
        <v>0</v>
      </c>
      <c r="J73" s="39">
        <f t="shared" si="23"/>
        <v>0</v>
      </c>
      <c r="K73" s="39">
        <f t="shared" si="23"/>
        <v>0</v>
      </c>
      <c r="L73" s="39">
        <f t="shared" si="23"/>
        <v>0</v>
      </c>
      <c r="M73" s="39">
        <f t="shared" si="23"/>
        <v>0</v>
      </c>
      <c r="N73" s="39">
        <f t="shared" si="23"/>
        <v>0</v>
      </c>
      <c r="O73" s="39">
        <f t="shared" si="23"/>
        <v>0</v>
      </c>
      <c r="P73" s="39">
        <f t="shared" si="23"/>
        <v>0</v>
      </c>
      <c r="Q73" s="39">
        <f t="shared" si="23"/>
        <v>30</v>
      </c>
      <c r="R73" s="39">
        <f t="shared" si="23"/>
        <v>0</v>
      </c>
      <c r="S73" s="39">
        <f t="shared" si="23"/>
        <v>0</v>
      </c>
      <c r="T73" s="39">
        <f t="shared" si="23"/>
        <v>0</v>
      </c>
      <c r="U73" s="39">
        <f t="shared" si="23"/>
        <v>0</v>
      </c>
      <c r="V73" s="39">
        <f t="shared" si="23"/>
        <v>0</v>
      </c>
      <c r="W73" s="39">
        <f t="shared" si="23"/>
        <v>0</v>
      </c>
      <c r="X73" s="39">
        <f t="shared" si="23"/>
        <v>0</v>
      </c>
      <c r="Y73" s="39">
        <f t="shared" si="23"/>
        <v>0</v>
      </c>
      <c r="Z73" s="39">
        <f t="shared" si="23"/>
        <v>0</v>
      </c>
      <c r="AA73" s="39">
        <f t="shared" si="23"/>
        <v>0</v>
      </c>
      <c r="AB73" s="39">
        <f t="shared" si="23"/>
        <v>0</v>
      </c>
      <c r="AC73" s="39">
        <f t="shared" si="23"/>
        <v>0</v>
      </c>
      <c r="AD73" s="39">
        <f t="shared" si="23"/>
        <v>0</v>
      </c>
      <c r="AE73" s="39">
        <f t="shared" si="23"/>
        <v>0</v>
      </c>
      <c r="AF73" s="39">
        <f t="shared" si="23"/>
        <v>0</v>
      </c>
      <c r="AG73" s="39">
        <f t="shared" si="23"/>
        <v>0</v>
      </c>
      <c r="AH73" s="39">
        <f t="shared" si="23"/>
        <v>0</v>
      </c>
      <c r="AI73" s="39">
        <f t="shared" si="23"/>
        <v>0</v>
      </c>
      <c r="AJ73" s="39">
        <f t="shared" si="23"/>
        <v>0</v>
      </c>
      <c r="AK73" s="39">
        <f t="shared" ref="AK73:BP73" si="24">SUM(AK74,AK77)</f>
        <v>1.675</v>
      </c>
      <c r="AL73" s="39">
        <f t="shared" si="24"/>
        <v>0</v>
      </c>
      <c r="AM73" s="39">
        <f t="shared" si="24"/>
        <v>0</v>
      </c>
      <c r="AN73" s="39">
        <f t="shared" si="24"/>
        <v>0</v>
      </c>
      <c r="AO73" s="39">
        <f t="shared" si="24"/>
        <v>0</v>
      </c>
      <c r="AP73" s="39">
        <f t="shared" si="24"/>
        <v>0</v>
      </c>
      <c r="AQ73" s="39">
        <f t="shared" si="24"/>
        <v>0</v>
      </c>
      <c r="AR73" s="39">
        <f t="shared" si="24"/>
        <v>0</v>
      </c>
      <c r="AS73" s="39">
        <f t="shared" si="24"/>
        <v>0</v>
      </c>
      <c r="AT73" s="39">
        <f t="shared" si="24"/>
        <v>0</v>
      </c>
      <c r="AU73" s="39">
        <f t="shared" si="24"/>
        <v>0</v>
      </c>
      <c r="AV73" s="39">
        <f t="shared" si="24"/>
        <v>0</v>
      </c>
      <c r="AW73" s="39">
        <f t="shared" si="24"/>
        <v>82</v>
      </c>
      <c r="AX73" s="39">
        <f t="shared" si="24"/>
        <v>0</v>
      </c>
      <c r="AY73" s="39">
        <f t="shared" si="24"/>
        <v>0</v>
      </c>
      <c r="AZ73" s="39">
        <f t="shared" si="24"/>
        <v>0</v>
      </c>
      <c r="BA73" s="39">
        <f t="shared" si="24"/>
        <v>0</v>
      </c>
      <c r="BB73" s="39">
        <f t="shared" si="24"/>
        <v>0</v>
      </c>
      <c r="BC73" s="39">
        <f t="shared" si="24"/>
        <v>0</v>
      </c>
      <c r="BD73" s="39">
        <f t="shared" si="24"/>
        <v>0</v>
      </c>
      <c r="BE73" s="39">
        <f t="shared" si="24"/>
        <v>0</v>
      </c>
      <c r="BF73" s="39">
        <f t="shared" si="24"/>
        <v>0</v>
      </c>
      <c r="BG73" s="39">
        <f t="shared" si="24"/>
        <v>0</v>
      </c>
      <c r="BH73" s="39">
        <f t="shared" si="24"/>
        <v>0</v>
      </c>
      <c r="BI73" s="39">
        <f t="shared" si="24"/>
        <v>0</v>
      </c>
      <c r="BJ73" s="39">
        <f t="shared" si="24"/>
        <v>0</v>
      </c>
      <c r="BK73" s="39">
        <f t="shared" si="24"/>
        <v>0</v>
      </c>
      <c r="BL73" s="39">
        <f t="shared" si="24"/>
        <v>0</v>
      </c>
      <c r="BM73" s="39">
        <f t="shared" si="24"/>
        <v>0</v>
      </c>
      <c r="BN73" s="39">
        <f t="shared" si="24"/>
        <v>0</v>
      </c>
      <c r="BO73" s="39">
        <f t="shared" si="24"/>
        <v>0</v>
      </c>
      <c r="BP73" s="39">
        <f t="shared" si="24"/>
        <v>0</v>
      </c>
      <c r="BQ73" s="39">
        <f t="shared" ref="BQ73:CV73" si="25">SUM(BQ74,BQ77)</f>
        <v>0</v>
      </c>
      <c r="BR73" s="39">
        <f t="shared" si="25"/>
        <v>0</v>
      </c>
      <c r="BS73" s="39">
        <f t="shared" si="25"/>
        <v>0</v>
      </c>
      <c r="BT73" s="39">
        <f t="shared" si="25"/>
        <v>0</v>
      </c>
      <c r="BU73" s="39">
        <f t="shared" si="25"/>
        <v>0</v>
      </c>
      <c r="BV73" s="39">
        <f t="shared" si="25"/>
        <v>0</v>
      </c>
      <c r="BW73" s="39">
        <f t="shared" si="25"/>
        <v>0</v>
      </c>
      <c r="BX73" s="39">
        <f t="shared" si="25"/>
        <v>0</v>
      </c>
      <c r="BY73" s="39">
        <f t="shared" si="25"/>
        <v>0</v>
      </c>
      <c r="BZ73" s="39">
        <f t="shared" si="25"/>
        <v>0</v>
      </c>
      <c r="CA73" s="39">
        <f t="shared" si="25"/>
        <v>0</v>
      </c>
      <c r="CB73" s="39">
        <f t="shared" si="25"/>
        <v>0</v>
      </c>
      <c r="CC73" s="39">
        <f t="shared" si="25"/>
        <v>0</v>
      </c>
      <c r="CD73" s="39">
        <f t="shared" si="25"/>
        <v>0</v>
      </c>
      <c r="CE73" s="39">
        <f t="shared" si="25"/>
        <v>0</v>
      </c>
      <c r="CF73" s="39">
        <f t="shared" si="25"/>
        <v>0</v>
      </c>
      <c r="CG73" s="39">
        <f t="shared" si="25"/>
        <v>0</v>
      </c>
      <c r="CH73" s="39">
        <f t="shared" si="25"/>
        <v>0</v>
      </c>
      <c r="CI73" s="39">
        <f t="shared" si="25"/>
        <v>0</v>
      </c>
      <c r="CJ73" s="39">
        <f t="shared" si="25"/>
        <v>0</v>
      </c>
      <c r="CK73" s="39">
        <f t="shared" si="25"/>
        <v>0</v>
      </c>
      <c r="CL73" s="39">
        <f t="shared" si="25"/>
        <v>0</v>
      </c>
      <c r="CM73" s="39">
        <f t="shared" si="25"/>
        <v>0</v>
      </c>
      <c r="CN73" s="39">
        <f t="shared" si="25"/>
        <v>0</v>
      </c>
      <c r="CO73" s="39">
        <f t="shared" si="25"/>
        <v>0</v>
      </c>
      <c r="CP73" s="39">
        <f t="shared" si="25"/>
        <v>0</v>
      </c>
      <c r="CQ73" s="39">
        <f t="shared" si="25"/>
        <v>0</v>
      </c>
      <c r="CR73" s="39">
        <f t="shared" si="25"/>
        <v>0</v>
      </c>
      <c r="CS73" s="39">
        <f t="shared" si="25"/>
        <v>0</v>
      </c>
      <c r="CT73" s="39">
        <f t="shared" si="25"/>
        <v>0</v>
      </c>
      <c r="CU73" s="39">
        <f t="shared" si="25"/>
        <v>0</v>
      </c>
      <c r="CV73" s="39">
        <f t="shared" si="25"/>
        <v>0</v>
      </c>
      <c r="CW73" s="39">
        <f t="shared" ref="CW73:DF73" si="26">SUM(CW74,CW77)</f>
        <v>0</v>
      </c>
      <c r="CX73" s="39">
        <f t="shared" si="26"/>
        <v>0</v>
      </c>
      <c r="CY73" s="39">
        <f t="shared" si="26"/>
        <v>0</v>
      </c>
      <c r="CZ73" s="39">
        <f t="shared" si="26"/>
        <v>0</v>
      </c>
      <c r="DA73" s="39">
        <f t="shared" si="26"/>
        <v>0</v>
      </c>
      <c r="DB73" s="39">
        <f t="shared" si="26"/>
        <v>0</v>
      </c>
      <c r="DC73" s="39">
        <f t="shared" si="26"/>
        <v>0</v>
      </c>
      <c r="DD73" s="39">
        <f t="shared" si="26"/>
        <v>0</v>
      </c>
      <c r="DE73" s="39">
        <f t="shared" si="26"/>
        <v>0</v>
      </c>
      <c r="DF73" s="39">
        <f t="shared" si="26"/>
        <v>0</v>
      </c>
    </row>
    <row r="74" spans="1:110" ht="93.75">
      <c r="A74" s="19"/>
      <c r="B74" s="31" t="s">
        <v>223</v>
      </c>
      <c r="C74" s="32" t="s">
        <v>224</v>
      </c>
      <c r="D74" s="33" t="s">
        <v>178</v>
      </c>
      <c r="E74" s="33">
        <f t="shared" ref="E74:AJ74" si="27">SUM(E75:E76)</f>
        <v>0</v>
      </c>
      <c r="F74" s="33">
        <f t="shared" si="27"/>
        <v>0</v>
      </c>
      <c r="G74" s="33">
        <f t="shared" si="27"/>
        <v>0</v>
      </c>
      <c r="H74" s="33">
        <f t="shared" si="27"/>
        <v>0</v>
      </c>
      <c r="I74" s="33">
        <f t="shared" si="27"/>
        <v>0</v>
      </c>
      <c r="J74" s="33">
        <f t="shared" si="27"/>
        <v>0</v>
      </c>
      <c r="K74" s="33">
        <f t="shared" si="27"/>
        <v>0</v>
      </c>
      <c r="L74" s="33">
        <f t="shared" si="27"/>
        <v>0</v>
      </c>
      <c r="M74" s="33">
        <f t="shared" si="27"/>
        <v>0</v>
      </c>
      <c r="N74" s="33">
        <f t="shared" si="27"/>
        <v>0</v>
      </c>
      <c r="O74" s="33">
        <f t="shared" si="27"/>
        <v>0</v>
      </c>
      <c r="P74" s="33">
        <f t="shared" si="27"/>
        <v>0</v>
      </c>
      <c r="Q74" s="33">
        <f t="shared" si="27"/>
        <v>0</v>
      </c>
      <c r="R74" s="33">
        <f t="shared" si="27"/>
        <v>0</v>
      </c>
      <c r="S74" s="33">
        <f t="shared" si="27"/>
        <v>0</v>
      </c>
      <c r="T74" s="33">
        <f t="shared" si="27"/>
        <v>0</v>
      </c>
      <c r="U74" s="33">
        <f t="shared" si="27"/>
        <v>0</v>
      </c>
      <c r="V74" s="33">
        <f t="shared" si="27"/>
        <v>0</v>
      </c>
      <c r="W74" s="33">
        <f t="shared" si="27"/>
        <v>0</v>
      </c>
      <c r="X74" s="33">
        <f t="shared" si="27"/>
        <v>0</v>
      </c>
      <c r="Y74" s="33">
        <f t="shared" si="27"/>
        <v>0</v>
      </c>
      <c r="Z74" s="33">
        <f t="shared" si="27"/>
        <v>0</v>
      </c>
      <c r="AA74" s="33">
        <f t="shared" si="27"/>
        <v>0</v>
      </c>
      <c r="AB74" s="33">
        <f t="shared" si="27"/>
        <v>0</v>
      </c>
      <c r="AC74" s="33">
        <f t="shared" si="27"/>
        <v>0</v>
      </c>
      <c r="AD74" s="33">
        <f t="shared" si="27"/>
        <v>0</v>
      </c>
      <c r="AE74" s="33">
        <f t="shared" si="27"/>
        <v>0</v>
      </c>
      <c r="AF74" s="33">
        <f t="shared" si="27"/>
        <v>0</v>
      </c>
      <c r="AG74" s="33">
        <f t="shared" si="27"/>
        <v>0</v>
      </c>
      <c r="AH74" s="33">
        <f t="shared" si="27"/>
        <v>0</v>
      </c>
      <c r="AI74" s="33">
        <f t="shared" si="27"/>
        <v>0</v>
      </c>
      <c r="AJ74" s="33">
        <f t="shared" si="27"/>
        <v>0</v>
      </c>
      <c r="AK74" s="33">
        <f t="shared" ref="AK74:BP74" si="28">SUM(AK75:AK76)</f>
        <v>0</v>
      </c>
      <c r="AL74" s="33">
        <f t="shared" si="28"/>
        <v>0</v>
      </c>
      <c r="AM74" s="33">
        <f t="shared" si="28"/>
        <v>0</v>
      </c>
      <c r="AN74" s="33">
        <f t="shared" si="28"/>
        <v>0</v>
      </c>
      <c r="AO74" s="33">
        <f t="shared" si="28"/>
        <v>0</v>
      </c>
      <c r="AP74" s="33">
        <f t="shared" si="28"/>
        <v>0</v>
      </c>
      <c r="AQ74" s="33">
        <f t="shared" si="28"/>
        <v>0</v>
      </c>
      <c r="AR74" s="33">
        <f t="shared" si="28"/>
        <v>0</v>
      </c>
      <c r="AS74" s="33">
        <f t="shared" si="28"/>
        <v>0</v>
      </c>
      <c r="AT74" s="33">
        <f t="shared" si="28"/>
        <v>0</v>
      </c>
      <c r="AU74" s="33">
        <f t="shared" si="28"/>
        <v>0</v>
      </c>
      <c r="AV74" s="33">
        <f t="shared" si="28"/>
        <v>0</v>
      </c>
      <c r="AW74" s="33">
        <f t="shared" si="28"/>
        <v>0</v>
      </c>
      <c r="AX74" s="33">
        <f t="shared" si="28"/>
        <v>0</v>
      </c>
      <c r="AY74" s="33">
        <f t="shared" si="28"/>
        <v>0</v>
      </c>
      <c r="AZ74" s="33">
        <f t="shared" si="28"/>
        <v>0</v>
      </c>
      <c r="BA74" s="33">
        <f t="shared" si="28"/>
        <v>0</v>
      </c>
      <c r="BB74" s="33">
        <f t="shared" si="28"/>
        <v>0</v>
      </c>
      <c r="BC74" s="33">
        <f t="shared" si="28"/>
        <v>0</v>
      </c>
      <c r="BD74" s="33">
        <f t="shared" si="28"/>
        <v>0</v>
      </c>
      <c r="BE74" s="33">
        <f t="shared" si="28"/>
        <v>0</v>
      </c>
      <c r="BF74" s="33">
        <f t="shared" si="28"/>
        <v>0</v>
      </c>
      <c r="BG74" s="33">
        <f t="shared" si="28"/>
        <v>0</v>
      </c>
      <c r="BH74" s="33">
        <f t="shared" si="28"/>
        <v>0</v>
      </c>
      <c r="BI74" s="33">
        <f t="shared" si="28"/>
        <v>0</v>
      </c>
      <c r="BJ74" s="33">
        <f t="shared" si="28"/>
        <v>0</v>
      </c>
      <c r="BK74" s="33">
        <f t="shared" si="28"/>
        <v>0</v>
      </c>
      <c r="BL74" s="33">
        <f t="shared" si="28"/>
        <v>0</v>
      </c>
      <c r="BM74" s="33">
        <f t="shared" si="28"/>
        <v>0</v>
      </c>
      <c r="BN74" s="33">
        <f t="shared" si="28"/>
        <v>0</v>
      </c>
      <c r="BO74" s="33">
        <f t="shared" si="28"/>
        <v>0</v>
      </c>
      <c r="BP74" s="33">
        <f t="shared" si="28"/>
        <v>0</v>
      </c>
      <c r="BQ74" s="33">
        <f t="shared" ref="BQ74:CV74" si="29">SUM(BQ75:BQ76)</f>
        <v>0</v>
      </c>
      <c r="BR74" s="33">
        <f t="shared" si="29"/>
        <v>0</v>
      </c>
      <c r="BS74" s="33">
        <f t="shared" si="29"/>
        <v>0</v>
      </c>
      <c r="BT74" s="33">
        <f t="shared" si="29"/>
        <v>0</v>
      </c>
      <c r="BU74" s="33">
        <f t="shared" si="29"/>
        <v>0</v>
      </c>
      <c r="BV74" s="33">
        <f t="shared" si="29"/>
        <v>0</v>
      </c>
      <c r="BW74" s="33">
        <f t="shared" si="29"/>
        <v>0</v>
      </c>
      <c r="BX74" s="33">
        <f t="shared" si="29"/>
        <v>0</v>
      </c>
      <c r="BY74" s="33">
        <f t="shared" si="29"/>
        <v>0</v>
      </c>
      <c r="BZ74" s="33">
        <f t="shared" si="29"/>
        <v>0</v>
      </c>
      <c r="CA74" s="33">
        <f t="shared" si="29"/>
        <v>0</v>
      </c>
      <c r="CB74" s="33">
        <f t="shared" si="29"/>
        <v>0</v>
      </c>
      <c r="CC74" s="33">
        <f t="shared" si="29"/>
        <v>0</v>
      </c>
      <c r="CD74" s="33">
        <f t="shared" si="29"/>
        <v>0</v>
      </c>
      <c r="CE74" s="33">
        <f t="shared" si="29"/>
        <v>0</v>
      </c>
      <c r="CF74" s="33">
        <f t="shared" si="29"/>
        <v>0</v>
      </c>
      <c r="CG74" s="33">
        <f t="shared" si="29"/>
        <v>0</v>
      </c>
      <c r="CH74" s="33">
        <f t="shared" si="29"/>
        <v>0</v>
      </c>
      <c r="CI74" s="33">
        <f t="shared" si="29"/>
        <v>0</v>
      </c>
      <c r="CJ74" s="33">
        <f t="shared" si="29"/>
        <v>0</v>
      </c>
      <c r="CK74" s="33">
        <f t="shared" si="29"/>
        <v>0</v>
      </c>
      <c r="CL74" s="33">
        <f t="shared" si="29"/>
        <v>0</v>
      </c>
      <c r="CM74" s="33">
        <f t="shared" si="29"/>
        <v>0</v>
      </c>
      <c r="CN74" s="33">
        <f t="shared" si="29"/>
        <v>0</v>
      </c>
      <c r="CO74" s="33">
        <f t="shared" si="29"/>
        <v>0</v>
      </c>
      <c r="CP74" s="33">
        <f t="shared" si="29"/>
        <v>0</v>
      </c>
      <c r="CQ74" s="33">
        <f t="shared" si="29"/>
        <v>0</v>
      </c>
      <c r="CR74" s="33">
        <f t="shared" si="29"/>
        <v>0</v>
      </c>
      <c r="CS74" s="33">
        <f t="shared" si="29"/>
        <v>0</v>
      </c>
      <c r="CT74" s="33">
        <f t="shared" si="29"/>
        <v>0</v>
      </c>
      <c r="CU74" s="33">
        <f t="shared" si="29"/>
        <v>0</v>
      </c>
      <c r="CV74" s="33">
        <f t="shared" si="29"/>
        <v>0</v>
      </c>
      <c r="CW74" s="33">
        <f t="shared" ref="CW74:DF74" si="30">SUM(CW75:CW76)</f>
        <v>0</v>
      </c>
      <c r="CX74" s="33">
        <f t="shared" si="30"/>
        <v>0</v>
      </c>
      <c r="CY74" s="33">
        <f t="shared" si="30"/>
        <v>0</v>
      </c>
      <c r="CZ74" s="33">
        <f t="shared" si="30"/>
        <v>0</v>
      </c>
      <c r="DA74" s="33">
        <f t="shared" si="30"/>
        <v>0</v>
      </c>
      <c r="DB74" s="33">
        <f t="shared" si="30"/>
        <v>0</v>
      </c>
      <c r="DC74" s="33">
        <f t="shared" si="30"/>
        <v>0</v>
      </c>
      <c r="DD74" s="33">
        <f t="shared" si="30"/>
        <v>0</v>
      </c>
      <c r="DE74" s="33">
        <f t="shared" si="30"/>
        <v>0</v>
      </c>
      <c r="DF74" s="33">
        <f t="shared" si="30"/>
        <v>0</v>
      </c>
    </row>
    <row r="75" spans="1:110" ht="56.25">
      <c r="A75" s="23" t="s">
        <v>179</v>
      </c>
      <c r="B75" s="31" t="s">
        <v>223</v>
      </c>
      <c r="C75" s="32" t="s">
        <v>225</v>
      </c>
      <c r="D75" s="41" t="s">
        <v>226</v>
      </c>
      <c r="E75" s="33">
        <v>0</v>
      </c>
      <c r="F75" s="33">
        <v>0</v>
      </c>
      <c r="G75" s="33">
        <v>0</v>
      </c>
      <c r="H75" s="33">
        <v>0</v>
      </c>
      <c r="I75" s="33">
        <v>0</v>
      </c>
      <c r="J75" s="33">
        <v>0</v>
      </c>
      <c r="K75" s="33">
        <v>0</v>
      </c>
      <c r="L75" s="33">
        <v>0</v>
      </c>
      <c r="M75" s="33">
        <v>0</v>
      </c>
      <c r="N75" s="33">
        <v>0</v>
      </c>
      <c r="O75" s="33">
        <v>0</v>
      </c>
      <c r="P75" s="33">
        <v>0</v>
      </c>
      <c r="Q75" s="33">
        <v>0</v>
      </c>
      <c r="R75" s="33">
        <v>0</v>
      </c>
      <c r="S75" s="33">
        <v>0</v>
      </c>
      <c r="T75" s="33">
        <v>0</v>
      </c>
      <c r="U75" s="33">
        <v>0</v>
      </c>
      <c r="V75" s="33">
        <v>0</v>
      </c>
      <c r="W75" s="33">
        <v>0</v>
      </c>
      <c r="X75" s="33">
        <v>0</v>
      </c>
      <c r="Y75" s="33">
        <v>0</v>
      </c>
      <c r="Z75" s="33">
        <v>0</v>
      </c>
      <c r="AA75" s="33">
        <v>0</v>
      </c>
      <c r="AB75" s="33">
        <v>0</v>
      </c>
      <c r="AC75" s="33">
        <v>0</v>
      </c>
      <c r="AD75" s="33">
        <v>0</v>
      </c>
      <c r="AE75" s="33">
        <v>0</v>
      </c>
      <c r="AF75" s="33">
        <v>0</v>
      </c>
      <c r="AG75" s="33">
        <v>0</v>
      </c>
      <c r="AH75" s="33">
        <v>0</v>
      </c>
      <c r="AI75" s="33">
        <v>0</v>
      </c>
      <c r="AJ75" s="33">
        <v>0</v>
      </c>
      <c r="AK75" s="33">
        <v>0</v>
      </c>
      <c r="AL75" s="33">
        <v>0</v>
      </c>
      <c r="AM75" s="33">
        <v>0</v>
      </c>
      <c r="AN75" s="33">
        <v>0</v>
      </c>
      <c r="AO75" s="33">
        <v>0</v>
      </c>
      <c r="AP75" s="33">
        <v>0</v>
      </c>
      <c r="AQ75" s="33">
        <v>0</v>
      </c>
      <c r="AR75" s="33">
        <v>0</v>
      </c>
      <c r="AS75" s="33">
        <v>0</v>
      </c>
      <c r="AT75" s="33">
        <v>0</v>
      </c>
      <c r="AU75" s="33">
        <v>0</v>
      </c>
      <c r="AV75" s="33">
        <v>0</v>
      </c>
      <c r="AW75" s="33">
        <v>0</v>
      </c>
      <c r="AX75" s="33">
        <v>0</v>
      </c>
      <c r="AY75" s="33">
        <v>0</v>
      </c>
      <c r="AZ75" s="33">
        <v>0</v>
      </c>
      <c r="BA75" s="33">
        <v>0</v>
      </c>
      <c r="BB75" s="33">
        <v>0</v>
      </c>
      <c r="BC75" s="33">
        <v>0</v>
      </c>
      <c r="BD75" s="33">
        <v>0</v>
      </c>
      <c r="BE75" s="33">
        <v>0</v>
      </c>
      <c r="BF75" s="33">
        <v>0</v>
      </c>
      <c r="BG75" s="33">
        <v>0</v>
      </c>
      <c r="BH75" s="33">
        <v>0</v>
      </c>
      <c r="BI75" s="33">
        <v>0</v>
      </c>
      <c r="BJ75" s="33">
        <v>0</v>
      </c>
      <c r="BK75" s="33">
        <v>0</v>
      </c>
      <c r="BL75" s="33">
        <v>0</v>
      </c>
      <c r="BM75" s="33">
        <v>0</v>
      </c>
      <c r="BN75" s="33">
        <v>0</v>
      </c>
      <c r="BO75" s="33">
        <v>0</v>
      </c>
      <c r="BP75" s="33">
        <v>0</v>
      </c>
      <c r="BQ75" s="33">
        <v>0</v>
      </c>
      <c r="BR75" s="33">
        <v>0</v>
      </c>
      <c r="BS75" s="33">
        <v>0</v>
      </c>
      <c r="BT75" s="33">
        <v>0</v>
      </c>
      <c r="BU75" s="33">
        <v>0</v>
      </c>
      <c r="BV75" s="33">
        <v>0</v>
      </c>
      <c r="BW75" s="33">
        <v>0</v>
      </c>
      <c r="BX75" s="33">
        <v>0</v>
      </c>
      <c r="BY75" s="33">
        <v>0</v>
      </c>
      <c r="BZ75" s="33">
        <v>0</v>
      </c>
      <c r="CA75" s="33">
        <v>0</v>
      </c>
      <c r="CB75" s="33">
        <v>0</v>
      </c>
      <c r="CC75" s="33">
        <v>0</v>
      </c>
      <c r="CD75" s="33">
        <v>0</v>
      </c>
      <c r="CE75" s="33">
        <v>0</v>
      </c>
      <c r="CF75" s="33">
        <v>0</v>
      </c>
      <c r="CG75" s="33">
        <v>0</v>
      </c>
      <c r="CH75" s="33">
        <v>0</v>
      </c>
      <c r="CI75" s="33">
        <v>0</v>
      </c>
      <c r="CJ75" s="33">
        <v>0</v>
      </c>
      <c r="CK75" s="33">
        <v>0</v>
      </c>
      <c r="CL75" s="33">
        <v>0</v>
      </c>
      <c r="CM75" s="33">
        <v>0</v>
      </c>
      <c r="CN75" s="33">
        <v>0</v>
      </c>
      <c r="CO75" s="33" t="s">
        <v>197</v>
      </c>
      <c r="CP75" s="33" t="s">
        <v>197</v>
      </c>
      <c r="CQ75" s="33">
        <v>0</v>
      </c>
      <c r="CR75" s="33">
        <v>0</v>
      </c>
      <c r="CS75" s="33">
        <v>0</v>
      </c>
      <c r="CT75" s="33">
        <v>0</v>
      </c>
      <c r="CU75" s="33">
        <v>0</v>
      </c>
      <c r="CV75" s="33">
        <v>0</v>
      </c>
      <c r="CW75" s="33">
        <v>0</v>
      </c>
      <c r="CX75" s="33">
        <v>0</v>
      </c>
      <c r="CY75" s="33">
        <v>0</v>
      </c>
      <c r="CZ75" s="33">
        <v>0</v>
      </c>
      <c r="DA75" s="33">
        <v>0</v>
      </c>
      <c r="DB75" s="33">
        <v>0</v>
      </c>
      <c r="DC75" s="33">
        <v>0</v>
      </c>
      <c r="DD75" s="33">
        <v>0</v>
      </c>
      <c r="DE75" s="33">
        <v>0</v>
      </c>
      <c r="DF75" s="33">
        <v>0</v>
      </c>
    </row>
    <row r="76" spans="1:110" ht="37.5">
      <c r="A76" s="23" t="s">
        <v>179</v>
      </c>
      <c r="B76" s="31" t="s">
        <v>223</v>
      </c>
      <c r="C76" s="32" t="s">
        <v>227</v>
      </c>
      <c r="D76" s="41" t="s">
        <v>228</v>
      </c>
      <c r="E76" s="33">
        <v>0</v>
      </c>
      <c r="F76" s="33">
        <v>0</v>
      </c>
      <c r="G76" s="33">
        <v>0</v>
      </c>
      <c r="H76" s="33">
        <v>0</v>
      </c>
      <c r="I76" s="33">
        <v>0</v>
      </c>
      <c r="J76" s="33">
        <v>0</v>
      </c>
      <c r="K76" s="33">
        <v>0</v>
      </c>
      <c r="L76" s="33">
        <v>0</v>
      </c>
      <c r="M76" s="33">
        <v>0</v>
      </c>
      <c r="N76" s="33">
        <v>0</v>
      </c>
      <c r="O76" s="33">
        <v>0</v>
      </c>
      <c r="P76" s="33">
        <v>0</v>
      </c>
      <c r="Q76" s="33">
        <v>0</v>
      </c>
      <c r="R76" s="33">
        <v>0</v>
      </c>
      <c r="S76" s="33">
        <v>0</v>
      </c>
      <c r="T76" s="33">
        <v>0</v>
      </c>
      <c r="U76" s="33">
        <v>0</v>
      </c>
      <c r="V76" s="33">
        <v>0</v>
      </c>
      <c r="W76" s="33">
        <v>0</v>
      </c>
      <c r="X76" s="33">
        <v>0</v>
      </c>
      <c r="Y76" s="33">
        <v>0</v>
      </c>
      <c r="Z76" s="33">
        <v>0</v>
      </c>
      <c r="AA76" s="33">
        <v>0</v>
      </c>
      <c r="AB76" s="33">
        <v>0</v>
      </c>
      <c r="AC76" s="33">
        <v>0</v>
      </c>
      <c r="AD76" s="33">
        <v>0</v>
      </c>
      <c r="AE76" s="33">
        <v>0</v>
      </c>
      <c r="AF76" s="33">
        <v>0</v>
      </c>
      <c r="AG76" s="33">
        <v>0</v>
      </c>
      <c r="AH76" s="33">
        <v>0</v>
      </c>
      <c r="AI76" s="33">
        <v>0</v>
      </c>
      <c r="AJ76" s="33">
        <v>0</v>
      </c>
      <c r="AK76" s="33">
        <v>0</v>
      </c>
      <c r="AL76" s="33">
        <v>0</v>
      </c>
      <c r="AM76" s="33">
        <v>0</v>
      </c>
      <c r="AN76" s="33">
        <v>0</v>
      </c>
      <c r="AO76" s="33">
        <v>0</v>
      </c>
      <c r="AP76" s="33">
        <v>0</v>
      </c>
      <c r="AQ76" s="33">
        <v>0</v>
      </c>
      <c r="AR76" s="33">
        <v>0</v>
      </c>
      <c r="AS76" s="33">
        <v>0</v>
      </c>
      <c r="AT76" s="33">
        <v>0</v>
      </c>
      <c r="AU76" s="33">
        <v>0</v>
      </c>
      <c r="AV76" s="33">
        <v>0</v>
      </c>
      <c r="AW76" s="33">
        <v>0</v>
      </c>
      <c r="AX76" s="33">
        <v>0</v>
      </c>
      <c r="AY76" s="33">
        <v>0</v>
      </c>
      <c r="AZ76" s="33">
        <v>0</v>
      </c>
      <c r="BA76" s="33">
        <v>0</v>
      </c>
      <c r="BB76" s="33">
        <v>0</v>
      </c>
      <c r="BC76" s="33">
        <v>0</v>
      </c>
      <c r="BD76" s="33">
        <v>0</v>
      </c>
      <c r="BE76" s="33">
        <v>0</v>
      </c>
      <c r="BF76" s="33">
        <v>0</v>
      </c>
      <c r="BG76" s="33">
        <v>0</v>
      </c>
      <c r="BH76" s="33">
        <v>0</v>
      </c>
      <c r="BI76" s="33">
        <v>0</v>
      </c>
      <c r="BJ76" s="33">
        <v>0</v>
      </c>
      <c r="BK76" s="33">
        <v>0</v>
      </c>
      <c r="BL76" s="33">
        <v>0</v>
      </c>
      <c r="BM76" s="33">
        <v>0</v>
      </c>
      <c r="BN76" s="33">
        <v>0</v>
      </c>
      <c r="BO76" s="33">
        <v>0</v>
      </c>
      <c r="BP76" s="33">
        <v>0</v>
      </c>
      <c r="BQ76" s="33">
        <v>0</v>
      </c>
      <c r="BR76" s="33">
        <v>0</v>
      </c>
      <c r="BS76" s="33">
        <v>0</v>
      </c>
      <c r="BT76" s="33">
        <v>0</v>
      </c>
      <c r="BU76" s="33">
        <v>0</v>
      </c>
      <c r="BV76" s="33">
        <v>0</v>
      </c>
      <c r="BW76" s="33">
        <v>0</v>
      </c>
      <c r="BX76" s="33">
        <v>0</v>
      </c>
      <c r="BY76" s="33">
        <v>0</v>
      </c>
      <c r="BZ76" s="33">
        <v>0</v>
      </c>
      <c r="CA76" s="33">
        <v>0</v>
      </c>
      <c r="CB76" s="33">
        <v>0</v>
      </c>
      <c r="CC76" s="33">
        <v>0</v>
      </c>
      <c r="CD76" s="33">
        <v>0</v>
      </c>
      <c r="CE76" s="33">
        <v>0</v>
      </c>
      <c r="CF76" s="33">
        <v>0</v>
      </c>
      <c r="CG76" s="33">
        <v>0</v>
      </c>
      <c r="CH76" s="33">
        <v>0</v>
      </c>
      <c r="CI76" s="33">
        <v>0</v>
      </c>
      <c r="CJ76" s="33">
        <v>0</v>
      </c>
      <c r="CK76" s="33">
        <v>0</v>
      </c>
      <c r="CL76" s="33">
        <v>0</v>
      </c>
      <c r="CM76" s="33">
        <v>0</v>
      </c>
      <c r="CN76" s="33">
        <v>0</v>
      </c>
      <c r="CO76" s="33" t="s">
        <v>197</v>
      </c>
      <c r="CP76" s="33" t="s">
        <v>197</v>
      </c>
      <c r="CQ76" s="33">
        <v>0</v>
      </c>
      <c r="CR76" s="33">
        <v>0</v>
      </c>
      <c r="CS76" s="33">
        <v>0</v>
      </c>
      <c r="CT76" s="33">
        <v>0</v>
      </c>
      <c r="CU76" s="33">
        <v>0</v>
      </c>
      <c r="CV76" s="33">
        <v>0</v>
      </c>
      <c r="CW76" s="33">
        <v>0</v>
      </c>
      <c r="CX76" s="33">
        <v>0</v>
      </c>
      <c r="CY76" s="33">
        <v>0</v>
      </c>
      <c r="CZ76" s="33">
        <v>0</v>
      </c>
      <c r="DA76" s="33">
        <v>0</v>
      </c>
      <c r="DB76" s="33">
        <v>0</v>
      </c>
      <c r="DC76" s="33">
        <v>0</v>
      </c>
      <c r="DD76" s="33">
        <v>0</v>
      </c>
      <c r="DE76" s="33">
        <v>0</v>
      </c>
      <c r="DF76" s="33">
        <v>0</v>
      </c>
    </row>
    <row r="77" spans="1:110" ht="93.75">
      <c r="A77" s="19"/>
      <c r="B77" s="31" t="s">
        <v>229</v>
      </c>
      <c r="C77" s="32" t="s">
        <v>230</v>
      </c>
      <c r="D77" s="33" t="s">
        <v>178</v>
      </c>
      <c r="E77" s="33">
        <f t="shared" ref="E77:AJ77" si="31">SUM(E78:E81)</f>
        <v>0</v>
      </c>
      <c r="F77" s="33">
        <f t="shared" si="31"/>
        <v>0</v>
      </c>
      <c r="G77" s="33">
        <f t="shared" si="31"/>
        <v>0</v>
      </c>
      <c r="H77" s="33">
        <f t="shared" si="31"/>
        <v>0</v>
      </c>
      <c r="I77" s="33">
        <f t="shared" si="31"/>
        <v>0</v>
      </c>
      <c r="J77" s="33">
        <f t="shared" si="31"/>
        <v>0</v>
      </c>
      <c r="K77" s="33">
        <f t="shared" si="31"/>
        <v>0</v>
      </c>
      <c r="L77" s="33">
        <f t="shared" si="31"/>
        <v>0</v>
      </c>
      <c r="M77" s="33">
        <f t="shared" si="31"/>
        <v>0</v>
      </c>
      <c r="N77" s="33">
        <f t="shared" si="31"/>
        <v>0</v>
      </c>
      <c r="O77" s="33">
        <f t="shared" si="31"/>
        <v>0</v>
      </c>
      <c r="P77" s="33">
        <f t="shared" si="31"/>
        <v>0</v>
      </c>
      <c r="Q77" s="33">
        <f t="shared" si="31"/>
        <v>30</v>
      </c>
      <c r="R77" s="33">
        <f t="shared" si="31"/>
        <v>0</v>
      </c>
      <c r="S77" s="33">
        <f t="shared" si="31"/>
        <v>0</v>
      </c>
      <c r="T77" s="33">
        <f t="shared" si="31"/>
        <v>0</v>
      </c>
      <c r="U77" s="33">
        <f t="shared" si="31"/>
        <v>0</v>
      </c>
      <c r="V77" s="33">
        <f t="shared" si="31"/>
        <v>0</v>
      </c>
      <c r="W77" s="33">
        <f t="shared" si="31"/>
        <v>0</v>
      </c>
      <c r="X77" s="33">
        <f t="shared" si="31"/>
        <v>0</v>
      </c>
      <c r="Y77" s="33">
        <f t="shared" si="31"/>
        <v>0</v>
      </c>
      <c r="Z77" s="33">
        <f t="shared" si="31"/>
        <v>0</v>
      </c>
      <c r="AA77" s="33">
        <f t="shared" si="31"/>
        <v>0</v>
      </c>
      <c r="AB77" s="33">
        <f t="shared" si="31"/>
        <v>0</v>
      </c>
      <c r="AC77" s="33">
        <f t="shared" si="31"/>
        <v>0</v>
      </c>
      <c r="AD77" s="33">
        <f t="shared" si="31"/>
        <v>0</v>
      </c>
      <c r="AE77" s="33">
        <f t="shared" si="31"/>
        <v>0</v>
      </c>
      <c r="AF77" s="33">
        <f t="shared" si="31"/>
        <v>0</v>
      </c>
      <c r="AG77" s="33">
        <f t="shared" si="31"/>
        <v>0</v>
      </c>
      <c r="AH77" s="33">
        <f t="shared" si="31"/>
        <v>0</v>
      </c>
      <c r="AI77" s="33">
        <f t="shared" si="31"/>
        <v>0</v>
      </c>
      <c r="AJ77" s="33">
        <f t="shared" si="31"/>
        <v>0</v>
      </c>
      <c r="AK77" s="33">
        <f t="shared" ref="AK77:BP77" si="32">SUM(AK78:AK81)</f>
        <v>1.675</v>
      </c>
      <c r="AL77" s="33">
        <f t="shared" si="32"/>
        <v>0</v>
      </c>
      <c r="AM77" s="33">
        <f t="shared" si="32"/>
        <v>0</v>
      </c>
      <c r="AN77" s="33">
        <f t="shared" si="32"/>
        <v>0</v>
      </c>
      <c r="AO77" s="33">
        <f t="shared" si="32"/>
        <v>0</v>
      </c>
      <c r="AP77" s="33">
        <f t="shared" si="32"/>
        <v>0</v>
      </c>
      <c r="AQ77" s="33">
        <f t="shared" si="32"/>
        <v>0</v>
      </c>
      <c r="AR77" s="33">
        <f t="shared" si="32"/>
        <v>0</v>
      </c>
      <c r="AS77" s="33">
        <f t="shared" si="32"/>
        <v>0</v>
      </c>
      <c r="AT77" s="33">
        <f t="shared" si="32"/>
        <v>0</v>
      </c>
      <c r="AU77" s="33">
        <f t="shared" si="32"/>
        <v>0</v>
      </c>
      <c r="AV77" s="33">
        <f t="shared" si="32"/>
        <v>0</v>
      </c>
      <c r="AW77" s="33">
        <f t="shared" si="32"/>
        <v>82</v>
      </c>
      <c r="AX77" s="33">
        <f t="shared" si="32"/>
        <v>0</v>
      </c>
      <c r="AY77" s="33">
        <f t="shared" si="32"/>
        <v>0</v>
      </c>
      <c r="AZ77" s="33">
        <f t="shared" si="32"/>
        <v>0</v>
      </c>
      <c r="BA77" s="33">
        <f t="shared" si="32"/>
        <v>0</v>
      </c>
      <c r="BB77" s="33">
        <f t="shared" si="32"/>
        <v>0</v>
      </c>
      <c r="BC77" s="33">
        <f t="shared" si="32"/>
        <v>0</v>
      </c>
      <c r="BD77" s="33">
        <f t="shared" si="32"/>
        <v>0</v>
      </c>
      <c r="BE77" s="33">
        <f t="shared" si="32"/>
        <v>0</v>
      </c>
      <c r="BF77" s="33">
        <f t="shared" si="32"/>
        <v>0</v>
      </c>
      <c r="BG77" s="33">
        <f t="shared" si="32"/>
        <v>0</v>
      </c>
      <c r="BH77" s="33">
        <f t="shared" si="32"/>
        <v>0</v>
      </c>
      <c r="BI77" s="33">
        <f t="shared" si="32"/>
        <v>0</v>
      </c>
      <c r="BJ77" s="33">
        <f t="shared" si="32"/>
        <v>0</v>
      </c>
      <c r="BK77" s="33">
        <f t="shared" si="32"/>
        <v>0</v>
      </c>
      <c r="BL77" s="33">
        <f t="shared" si="32"/>
        <v>0</v>
      </c>
      <c r="BM77" s="33">
        <f t="shared" si="32"/>
        <v>0</v>
      </c>
      <c r="BN77" s="33">
        <f t="shared" si="32"/>
        <v>0</v>
      </c>
      <c r="BO77" s="33">
        <f t="shared" si="32"/>
        <v>0</v>
      </c>
      <c r="BP77" s="33">
        <f t="shared" si="32"/>
        <v>0</v>
      </c>
      <c r="BQ77" s="33">
        <f t="shared" ref="BQ77:CV77" si="33">SUM(BQ78:BQ81)</f>
        <v>0</v>
      </c>
      <c r="BR77" s="33">
        <f t="shared" si="33"/>
        <v>0</v>
      </c>
      <c r="BS77" s="33">
        <f t="shared" si="33"/>
        <v>0</v>
      </c>
      <c r="BT77" s="33">
        <f t="shared" si="33"/>
        <v>0</v>
      </c>
      <c r="BU77" s="33">
        <f t="shared" si="33"/>
        <v>0</v>
      </c>
      <c r="BV77" s="33">
        <f t="shared" si="33"/>
        <v>0</v>
      </c>
      <c r="BW77" s="33">
        <f t="shared" si="33"/>
        <v>0</v>
      </c>
      <c r="BX77" s="33">
        <f t="shared" si="33"/>
        <v>0</v>
      </c>
      <c r="BY77" s="33">
        <f t="shared" si="33"/>
        <v>0</v>
      </c>
      <c r="BZ77" s="33">
        <f t="shared" si="33"/>
        <v>0</v>
      </c>
      <c r="CA77" s="33">
        <f t="shared" si="33"/>
        <v>0</v>
      </c>
      <c r="CB77" s="33">
        <f t="shared" si="33"/>
        <v>0</v>
      </c>
      <c r="CC77" s="33">
        <f t="shared" si="33"/>
        <v>0</v>
      </c>
      <c r="CD77" s="33">
        <f t="shared" si="33"/>
        <v>0</v>
      </c>
      <c r="CE77" s="33">
        <f t="shared" si="33"/>
        <v>0</v>
      </c>
      <c r="CF77" s="33">
        <f t="shared" si="33"/>
        <v>0</v>
      </c>
      <c r="CG77" s="33">
        <f t="shared" si="33"/>
        <v>0</v>
      </c>
      <c r="CH77" s="33">
        <f t="shared" si="33"/>
        <v>0</v>
      </c>
      <c r="CI77" s="33">
        <f t="shared" si="33"/>
        <v>0</v>
      </c>
      <c r="CJ77" s="33">
        <f t="shared" si="33"/>
        <v>0</v>
      </c>
      <c r="CK77" s="33">
        <f t="shared" si="33"/>
        <v>0</v>
      </c>
      <c r="CL77" s="33">
        <f t="shared" si="33"/>
        <v>0</v>
      </c>
      <c r="CM77" s="33">
        <f t="shared" si="33"/>
        <v>0</v>
      </c>
      <c r="CN77" s="33">
        <f t="shared" si="33"/>
        <v>0</v>
      </c>
      <c r="CO77" s="33">
        <f t="shared" si="33"/>
        <v>0</v>
      </c>
      <c r="CP77" s="33">
        <f t="shared" si="33"/>
        <v>0</v>
      </c>
      <c r="CQ77" s="33">
        <f t="shared" si="33"/>
        <v>0</v>
      </c>
      <c r="CR77" s="33">
        <f t="shared" si="33"/>
        <v>0</v>
      </c>
      <c r="CS77" s="33">
        <f t="shared" si="33"/>
        <v>0</v>
      </c>
      <c r="CT77" s="33">
        <f t="shared" si="33"/>
        <v>0</v>
      </c>
      <c r="CU77" s="33">
        <f t="shared" si="33"/>
        <v>0</v>
      </c>
      <c r="CV77" s="33">
        <f t="shared" si="33"/>
        <v>0</v>
      </c>
      <c r="CW77" s="33">
        <f t="shared" ref="CW77:DF77" si="34">SUM(CW78:CW81)</f>
        <v>0</v>
      </c>
      <c r="CX77" s="33">
        <f t="shared" si="34"/>
        <v>0</v>
      </c>
      <c r="CY77" s="33">
        <f t="shared" si="34"/>
        <v>0</v>
      </c>
      <c r="CZ77" s="33">
        <f t="shared" si="34"/>
        <v>0</v>
      </c>
      <c r="DA77" s="33">
        <f t="shared" si="34"/>
        <v>0</v>
      </c>
      <c r="DB77" s="33">
        <f t="shared" si="34"/>
        <v>0</v>
      </c>
      <c r="DC77" s="33">
        <f t="shared" si="34"/>
        <v>0</v>
      </c>
      <c r="DD77" s="33">
        <f t="shared" si="34"/>
        <v>0</v>
      </c>
      <c r="DE77" s="33">
        <f t="shared" si="34"/>
        <v>0</v>
      </c>
      <c r="DF77" s="33">
        <f t="shared" si="34"/>
        <v>0</v>
      </c>
    </row>
    <row r="78" spans="1:110" ht="63">
      <c r="A78" s="23" t="s">
        <v>179</v>
      </c>
      <c r="B78" s="31" t="s">
        <v>229</v>
      </c>
      <c r="C78" s="42" t="s">
        <v>231</v>
      </c>
      <c r="D78" s="41" t="s">
        <v>232</v>
      </c>
      <c r="E78" s="33">
        <v>0</v>
      </c>
      <c r="F78" s="33">
        <v>0</v>
      </c>
      <c r="G78" s="33">
        <v>0</v>
      </c>
      <c r="H78" s="33">
        <v>0</v>
      </c>
      <c r="I78" s="33">
        <v>0</v>
      </c>
      <c r="J78" s="33">
        <v>0</v>
      </c>
      <c r="K78" s="33">
        <v>0</v>
      </c>
      <c r="L78" s="33">
        <v>0</v>
      </c>
      <c r="M78" s="33">
        <v>0</v>
      </c>
      <c r="N78" s="33">
        <v>0</v>
      </c>
      <c r="O78" s="33">
        <v>0</v>
      </c>
      <c r="P78" s="33">
        <v>0</v>
      </c>
      <c r="Q78" s="33">
        <f>'12'!V38-'12'!U38</f>
        <v>18</v>
      </c>
      <c r="R78" s="33">
        <v>0</v>
      </c>
      <c r="S78" s="33">
        <v>0</v>
      </c>
      <c r="T78" s="33">
        <v>0</v>
      </c>
      <c r="U78" s="33">
        <v>0</v>
      </c>
      <c r="V78" s="33">
        <v>0</v>
      </c>
      <c r="W78" s="33">
        <v>0</v>
      </c>
      <c r="X78" s="33">
        <v>0</v>
      </c>
      <c r="Y78" s="33">
        <v>0</v>
      </c>
      <c r="Z78" s="33">
        <v>0</v>
      </c>
      <c r="AA78" s="33">
        <v>0</v>
      </c>
      <c r="AB78" s="33">
        <v>0</v>
      </c>
      <c r="AC78" s="33">
        <v>0</v>
      </c>
      <c r="AD78" s="33">
        <v>0</v>
      </c>
      <c r="AE78" s="33">
        <v>0</v>
      </c>
      <c r="AF78" s="33">
        <v>0</v>
      </c>
      <c r="AG78" s="33">
        <v>0</v>
      </c>
      <c r="AH78" s="33">
        <v>0</v>
      </c>
      <c r="AI78" s="33">
        <v>0</v>
      </c>
      <c r="AJ78" s="33">
        <v>0</v>
      </c>
      <c r="AK78" s="33">
        <f>'12'!T38</f>
        <v>1.675</v>
      </c>
      <c r="AL78" s="33">
        <v>0</v>
      </c>
      <c r="AM78" s="33">
        <v>0</v>
      </c>
      <c r="AN78" s="33">
        <v>0</v>
      </c>
      <c r="AO78" s="33">
        <v>0</v>
      </c>
      <c r="AP78" s="33">
        <v>0</v>
      </c>
      <c r="AQ78" s="33">
        <v>0</v>
      </c>
      <c r="AR78" s="33">
        <v>0</v>
      </c>
      <c r="AS78" s="33">
        <v>0</v>
      </c>
      <c r="AT78" s="33">
        <v>0</v>
      </c>
      <c r="AU78" s="33">
        <v>0</v>
      </c>
      <c r="AV78" s="33">
        <v>0</v>
      </c>
      <c r="AW78" s="33">
        <f>'12'!V38</f>
        <v>50</v>
      </c>
      <c r="AX78" s="33">
        <v>0</v>
      </c>
      <c r="AY78" s="33">
        <v>0</v>
      </c>
      <c r="AZ78" s="33">
        <v>0</v>
      </c>
      <c r="BA78" s="33">
        <v>0</v>
      </c>
      <c r="BB78" s="33">
        <v>0</v>
      </c>
      <c r="BC78" s="33">
        <v>0</v>
      </c>
      <c r="BD78" s="33">
        <v>0</v>
      </c>
      <c r="BE78" s="33">
        <v>0</v>
      </c>
      <c r="BF78" s="33">
        <v>0</v>
      </c>
      <c r="BG78" s="33">
        <v>0</v>
      </c>
      <c r="BH78" s="33">
        <v>0</v>
      </c>
      <c r="BI78" s="33">
        <v>0</v>
      </c>
      <c r="BJ78" s="33">
        <v>0</v>
      </c>
      <c r="BK78" s="33">
        <v>0</v>
      </c>
      <c r="BL78" s="33">
        <v>0</v>
      </c>
      <c r="BM78" s="33">
        <v>0</v>
      </c>
      <c r="BN78" s="33">
        <v>0</v>
      </c>
      <c r="BO78" s="33">
        <v>0</v>
      </c>
      <c r="BP78" s="33">
        <v>0</v>
      </c>
      <c r="BQ78" s="33">
        <v>0</v>
      </c>
      <c r="BR78" s="33">
        <v>0</v>
      </c>
      <c r="BS78" s="33">
        <v>0</v>
      </c>
      <c r="BT78" s="33">
        <v>0</v>
      </c>
      <c r="BU78" s="33">
        <v>0</v>
      </c>
      <c r="BV78" s="33">
        <v>0</v>
      </c>
      <c r="BW78" s="33">
        <v>0</v>
      </c>
      <c r="BX78" s="33">
        <v>0</v>
      </c>
      <c r="BY78" s="33">
        <v>0</v>
      </c>
      <c r="BZ78" s="33">
        <v>0</v>
      </c>
      <c r="CA78" s="33">
        <v>0</v>
      </c>
      <c r="CB78" s="33">
        <v>0</v>
      </c>
      <c r="CC78" s="33">
        <v>0</v>
      </c>
      <c r="CD78" s="33">
        <v>0</v>
      </c>
      <c r="CE78" s="33">
        <v>0</v>
      </c>
      <c r="CF78" s="33">
        <v>0</v>
      </c>
      <c r="CG78" s="33">
        <v>0</v>
      </c>
      <c r="CH78" s="33">
        <v>0</v>
      </c>
      <c r="CI78" s="33">
        <v>0</v>
      </c>
      <c r="CJ78" s="33">
        <v>0</v>
      </c>
      <c r="CK78" s="33">
        <v>0</v>
      </c>
      <c r="CL78" s="33">
        <v>0</v>
      </c>
      <c r="CM78" s="33">
        <v>0</v>
      </c>
      <c r="CN78" s="33">
        <v>0</v>
      </c>
      <c r="CO78" s="33" t="s">
        <v>197</v>
      </c>
      <c r="CP78" s="33" t="s">
        <v>197</v>
      </c>
      <c r="CQ78" s="33">
        <v>0</v>
      </c>
      <c r="CR78" s="33">
        <v>0</v>
      </c>
      <c r="CS78" s="33">
        <v>0</v>
      </c>
      <c r="CT78" s="33">
        <v>0</v>
      </c>
      <c r="CU78" s="33">
        <v>0</v>
      </c>
      <c r="CV78" s="33">
        <v>0</v>
      </c>
      <c r="CW78" s="33">
        <v>0</v>
      </c>
      <c r="CX78" s="33">
        <v>0</v>
      </c>
      <c r="CY78" s="33">
        <v>0</v>
      </c>
      <c r="CZ78" s="33">
        <v>0</v>
      </c>
      <c r="DA78" s="33">
        <v>0</v>
      </c>
      <c r="DB78" s="33">
        <v>0</v>
      </c>
      <c r="DC78" s="33">
        <v>0</v>
      </c>
      <c r="DD78" s="33">
        <v>0</v>
      </c>
      <c r="DE78" s="33">
        <v>0</v>
      </c>
      <c r="DF78" s="33">
        <v>0</v>
      </c>
    </row>
    <row r="79" spans="1:110" ht="49.35" customHeight="1">
      <c r="A79" s="23" t="s">
        <v>179</v>
      </c>
      <c r="B79" s="31" t="s">
        <v>229</v>
      </c>
      <c r="C79" s="42" t="s">
        <v>233</v>
      </c>
      <c r="D79" s="41" t="s">
        <v>234</v>
      </c>
      <c r="E79" s="33">
        <v>0</v>
      </c>
      <c r="F79" s="33">
        <v>0</v>
      </c>
      <c r="G79" s="33">
        <v>0</v>
      </c>
      <c r="H79" s="33">
        <v>0</v>
      </c>
      <c r="I79" s="33">
        <v>0</v>
      </c>
      <c r="J79" s="33">
        <v>0</v>
      </c>
      <c r="K79" s="33">
        <v>0</v>
      </c>
      <c r="L79" s="33">
        <v>0</v>
      </c>
      <c r="M79" s="33">
        <v>0</v>
      </c>
      <c r="N79" s="33">
        <v>0</v>
      </c>
      <c r="O79" s="33">
        <v>0</v>
      </c>
      <c r="P79" s="33">
        <v>0</v>
      </c>
      <c r="Q79" s="33">
        <f>'12'!V39-'12'!U39</f>
        <v>12</v>
      </c>
      <c r="R79" s="33">
        <v>0</v>
      </c>
      <c r="S79" s="33">
        <v>0</v>
      </c>
      <c r="T79" s="33">
        <v>0</v>
      </c>
      <c r="U79" s="33">
        <v>0</v>
      </c>
      <c r="V79" s="33">
        <v>0</v>
      </c>
      <c r="W79" s="33">
        <v>0</v>
      </c>
      <c r="X79" s="33">
        <v>0</v>
      </c>
      <c r="Y79" s="33">
        <v>0</v>
      </c>
      <c r="Z79" s="33">
        <v>0</v>
      </c>
      <c r="AA79" s="33">
        <v>0</v>
      </c>
      <c r="AB79" s="33">
        <v>0</v>
      </c>
      <c r="AC79" s="33">
        <v>0</v>
      </c>
      <c r="AD79" s="33">
        <v>0</v>
      </c>
      <c r="AE79" s="33">
        <v>0</v>
      </c>
      <c r="AF79" s="33">
        <v>0</v>
      </c>
      <c r="AG79" s="33">
        <v>0</v>
      </c>
      <c r="AH79" s="33">
        <v>0</v>
      </c>
      <c r="AI79" s="33">
        <v>0</v>
      </c>
      <c r="AJ79" s="33">
        <v>0</v>
      </c>
      <c r="AK79" s="33">
        <v>0</v>
      </c>
      <c r="AL79" s="33">
        <v>0</v>
      </c>
      <c r="AM79" s="33">
        <v>0</v>
      </c>
      <c r="AN79" s="33">
        <v>0</v>
      </c>
      <c r="AO79" s="33">
        <v>0</v>
      </c>
      <c r="AP79" s="33">
        <v>0</v>
      </c>
      <c r="AQ79" s="33">
        <v>0</v>
      </c>
      <c r="AR79" s="33">
        <v>0</v>
      </c>
      <c r="AS79" s="33">
        <v>0</v>
      </c>
      <c r="AT79" s="33">
        <v>0</v>
      </c>
      <c r="AU79" s="33">
        <v>0</v>
      </c>
      <c r="AV79" s="33">
        <v>0</v>
      </c>
      <c r="AW79" s="33">
        <f>'12'!V39</f>
        <v>32</v>
      </c>
      <c r="AX79" s="33">
        <v>0</v>
      </c>
      <c r="AY79" s="33">
        <v>0</v>
      </c>
      <c r="AZ79" s="33">
        <v>0</v>
      </c>
      <c r="BA79" s="33">
        <v>0</v>
      </c>
      <c r="BB79" s="33">
        <v>0</v>
      </c>
      <c r="BC79" s="33">
        <v>0</v>
      </c>
      <c r="BD79" s="33">
        <v>0</v>
      </c>
      <c r="BE79" s="33">
        <v>0</v>
      </c>
      <c r="BF79" s="33">
        <v>0</v>
      </c>
      <c r="BG79" s="33">
        <v>0</v>
      </c>
      <c r="BH79" s="33">
        <v>0</v>
      </c>
      <c r="BI79" s="33">
        <v>0</v>
      </c>
      <c r="BJ79" s="33">
        <v>0</v>
      </c>
      <c r="BK79" s="33">
        <v>0</v>
      </c>
      <c r="BL79" s="33">
        <v>0</v>
      </c>
      <c r="BM79" s="33">
        <v>0</v>
      </c>
      <c r="BN79" s="33">
        <v>0</v>
      </c>
      <c r="BO79" s="33">
        <v>0</v>
      </c>
      <c r="BP79" s="33">
        <v>0</v>
      </c>
      <c r="BQ79" s="33">
        <v>0</v>
      </c>
      <c r="BR79" s="33">
        <v>0</v>
      </c>
      <c r="BS79" s="33">
        <v>0</v>
      </c>
      <c r="BT79" s="33">
        <v>0</v>
      </c>
      <c r="BU79" s="33">
        <v>0</v>
      </c>
      <c r="BV79" s="33">
        <v>0</v>
      </c>
      <c r="BW79" s="33">
        <v>0</v>
      </c>
      <c r="BX79" s="33">
        <v>0</v>
      </c>
      <c r="BY79" s="33">
        <v>0</v>
      </c>
      <c r="BZ79" s="33">
        <v>0</v>
      </c>
      <c r="CA79" s="33">
        <v>0</v>
      </c>
      <c r="CB79" s="33">
        <v>0</v>
      </c>
      <c r="CC79" s="33">
        <v>0</v>
      </c>
      <c r="CD79" s="33">
        <v>0</v>
      </c>
      <c r="CE79" s="33">
        <v>0</v>
      </c>
      <c r="CF79" s="33">
        <v>0</v>
      </c>
      <c r="CG79" s="33">
        <v>0</v>
      </c>
      <c r="CH79" s="33">
        <v>0</v>
      </c>
      <c r="CI79" s="33">
        <v>0</v>
      </c>
      <c r="CJ79" s="33">
        <v>0</v>
      </c>
      <c r="CK79" s="33">
        <v>0</v>
      </c>
      <c r="CL79" s="33">
        <v>0</v>
      </c>
      <c r="CM79" s="33">
        <v>0</v>
      </c>
      <c r="CN79" s="33">
        <v>0</v>
      </c>
      <c r="CO79" s="33" t="s">
        <v>197</v>
      </c>
      <c r="CP79" s="33" t="s">
        <v>197</v>
      </c>
      <c r="CQ79" s="33">
        <v>0</v>
      </c>
      <c r="CR79" s="33">
        <v>0</v>
      </c>
      <c r="CS79" s="33">
        <v>0</v>
      </c>
      <c r="CT79" s="33">
        <v>0</v>
      </c>
      <c r="CU79" s="33">
        <v>0</v>
      </c>
      <c r="CV79" s="33">
        <v>0</v>
      </c>
      <c r="CW79" s="33">
        <v>0</v>
      </c>
      <c r="CX79" s="33">
        <v>0</v>
      </c>
      <c r="CY79" s="33">
        <v>0</v>
      </c>
      <c r="CZ79" s="33">
        <v>0</v>
      </c>
      <c r="DA79" s="33">
        <v>0</v>
      </c>
      <c r="DB79" s="33">
        <v>0</v>
      </c>
      <c r="DC79" s="33">
        <v>0</v>
      </c>
      <c r="DD79" s="33">
        <v>0</v>
      </c>
      <c r="DE79" s="33">
        <v>0</v>
      </c>
      <c r="DF79" s="33">
        <v>0</v>
      </c>
    </row>
    <row r="80" spans="1:110" ht="26.45" hidden="1" customHeight="1">
      <c r="A80" s="23" t="s">
        <v>179</v>
      </c>
      <c r="B80" s="31" t="s">
        <v>229</v>
      </c>
      <c r="C80" s="43">
        <v>0</v>
      </c>
      <c r="D80" s="41">
        <v>0</v>
      </c>
      <c r="E80" s="33">
        <v>0</v>
      </c>
      <c r="F80" s="33">
        <v>0</v>
      </c>
      <c r="G80" s="33">
        <v>0</v>
      </c>
      <c r="H80" s="33">
        <v>0</v>
      </c>
      <c r="I80" s="33">
        <v>0</v>
      </c>
      <c r="J80" s="33">
        <v>0</v>
      </c>
      <c r="K80" s="33">
        <v>0</v>
      </c>
      <c r="L80" s="33">
        <v>0</v>
      </c>
      <c r="M80" s="33">
        <v>0</v>
      </c>
      <c r="N80" s="33">
        <v>0</v>
      </c>
      <c r="O80" s="33">
        <v>0</v>
      </c>
      <c r="P80" s="33">
        <v>0</v>
      </c>
      <c r="Q80" s="33">
        <f>'12'!V40-'12'!U40</f>
        <v>0</v>
      </c>
      <c r="R80" s="33">
        <v>0</v>
      </c>
      <c r="S80" s="33">
        <v>0</v>
      </c>
      <c r="T80" s="33">
        <v>0</v>
      </c>
      <c r="U80" s="33">
        <v>0</v>
      </c>
      <c r="V80" s="33">
        <v>0</v>
      </c>
      <c r="W80" s="33">
        <v>0</v>
      </c>
      <c r="X80" s="33">
        <v>0</v>
      </c>
      <c r="Y80" s="33">
        <v>0</v>
      </c>
      <c r="Z80" s="33">
        <v>0</v>
      </c>
      <c r="AA80" s="33">
        <v>0</v>
      </c>
      <c r="AB80" s="33">
        <v>0</v>
      </c>
      <c r="AC80" s="33">
        <v>0</v>
      </c>
      <c r="AD80" s="33">
        <v>0</v>
      </c>
      <c r="AE80" s="33">
        <v>0</v>
      </c>
      <c r="AF80" s="33">
        <v>0</v>
      </c>
      <c r="AG80" s="33">
        <v>0</v>
      </c>
      <c r="AH80" s="33">
        <v>0</v>
      </c>
      <c r="AI80" s="33">
        <v>0</v>
      </c>
      <c r="AJ80" s="33">
        <v>0</v>
      </c>
      <c r="AK80" s="33">
        <v>0</v>
      </c>
      <c r="AL80" s="33">
        <v>0</v>
      </c>
      <c r="AM80" s="33">
        <v>0</v>
      </c>
      <c r="AN80" s="33">
        <v>0</v>
      </c>
      <c r="AO80" s="33">
        <v>0</v>
      </c>
      <c r="AP80" s="33">
        <v>0</v>
      </c>
      <c r="AQ80" s="33">
        <v>0</v>
      </c>
      <c r="AR80" s="33">
        <v>0</v>
      </c>
      <c r="AS80" s="33">
        <v>0</v>
      </c>
      <c r="AT80" s="33">
        <v>0</v>
      </c>
      <c r="AU80" s="33">
        <v>0</v>
      </c>
      <c r="AV80" s="33">
        <v>0</v>
      </c>
      <c r="AW80" s="33">
        <f>'12'!V40</f>
        <v>0</v>
      </c>
      <c r="AX80" s="33">
        <v>0</v>
      </c>
      <c r="AY80" s="33">
        <v>0</v>
      </c>
      <c r="AZ80" s="33">
        <v>0</v>
      </c>
      <c r="BA80" s="33">
        <v>0</v>
      </c>
      <c r="BB80" s="33">
        <v>0</v>
      </c>
      <c r="BC80" s="33">
        <v>0</v>
      </c>
      <c r="BD80" s="33">
        <v>0</v>
      </c>
      <c r="BE80" s="33">
        <v>0</v>
      </c>
      <c r="BF80" s="33">
        <v>0</v>
      </c>
      <c r="BG80" s="33">
        <v>0</v>
      </c>
      <c r="BH80" s="33">
        <v>0</v>
      </c>
      <c r="BI80" s="33">
        <v>0</v>
      </c>
      <c r="BJ80" s="33">
        <v>0</v>
      </c>
      <c r="BK80" s="33">
        <v>0</v>
      </c>
      <c r="BL80" s="33">
        <v>0</v>
      </c>
      <c r="BM80" s="33">
        <v>0</v>
      </c>
      <c r="BN80" s="33">
        <v>0</v>
      </c>
      <c r="BO80" s="33">
        <v>0</v>
      </c>
      <c r="BP80" s="33">
        <v>0</v>
      </c>
      <c r="BQ80" s="33">
        <v>0</v>
      </c>
      <c r="BR80" s="33">
        <v>0</v>
      </c>
      <c r="BS80" s="33">
        <v>0</v>
      </c>
      <c r="BT80" s="33">
        <v>0</v>
      </c>
      <c r="BU80" s="33">
        <v>0</v>
      </c>
      <c r="BV80" s="33">
        <v>0</v>
      </c>
      <c r="BW80" s="33">
        <v>0</v>
      </c>
      <c r="BX80" s="33">
        <v>0</v>
      </c>
      <c r="BY80" s="33">
        <v>0</v>
      </c>
      <c r="BZ80" s="33">
        <v>0</v>
      </c>
      <c r="CA80" s="33">
        <v>0</v>
      </c>
      <c r="CB80" s="33">
        <v>0</v>
      </c>
      <c r="CC80" s="33">
        <v>0</v>
      </c>
      <c r="CD80" s="33">
        <v>0</v>
      </c>
      <c r="CE80" s="33">
        <v>0</v>
      </c>
      <c r="CF80" s="33">
        <v>0</v>
      </c>
      <c r="CG80" s="33">
        <v>0</v>
      </c>
      <c r="CH80" s="33">
        <v>0</v>
      </c>
      <c r="CI80" s="33">
        <v>0</v>
      </c>
      <c r="CJ80" s="33">
        <v>0</v>
      </c>
      <c r="CK80" s="33">
        <v>0</v>
      </c>
      <c r="CL80" s="33">
        <v>0</v>
      </c>
      <c r="CM80" s="33">
        <v>0</v>
      </c>
      <c r="CN80" s="33">
        <v>0</v>
      </c>
      <c r="CO80" s="33" t="s">
        <v>197</v>
      </c>
      <c r="CP80" s="33" t="s">
        <v>197</v>
      </c>
      <c r="CQ80" s="33">
        <v>0</v>
      </c>
      <c r="CR80" s="33">
        <v>0</v>
      </c>
      <c r="CS80" s="33">
        <v>0</v>
      </c>
      <c r="CT80" s="33">
        <v>0</v>
      </c>
      <c r="CU80" s="33">
        <v>0</v>
      </c>
      <c r="CV80" s="33">
        <v>0</v>
      </c>
      <c r="CW80" s="33">
        <v>0</v>
      </c>
      <c r="CX80" s="33">
        <v>0</v>
      </c>
      <c r="CY80" s="33">
        <v>0</v>
      </c>
      <c r="CZ80" s="33">
        <v>0</v>
      </c>
      <c r="DA80" s="33">
        <v>0</v>
      </c>
      <c r="DB80" s="33">
        <v>0</v>
      </c>
      <c r="DC80" s="33">
        <v>0</v>
      </c>
      <c r="DD80" s="33">
        <v>0</v>
      </c>
      <c r="DE80" s="33">
        <v>0</v>
      </c>
      <c r="DF80" s="33">
        <v>0</v>
      </c>
    </row>
    <row r="81" spans="1:110" ht="18.75" hidden="1">
      <c r="A81" s="23" t="s">
        <v>179</v>
      </c>
      <c r="B81" s="31" t="s">
        <v>229</v>
      </c>
      <c r="C81" s="43">
        <v>0</v>
      </c>
      <c r="D81" s="41">
        <v>0</v>
      </c>
      <c r="E81" s="33">
        <v>0</v>
      </c>
      <c r="F81" s="33">
        <v>0</v>
      </c>
      <c r="G81" s="33">
        <v>0</v>
      </c>
      <c r="H81" s="33">
        <v>0</v>
      </c>
      <c r="I81" s="33">
        <v>0</v>
      </c>
      <c r="J81" s="33">
        <v>0</v>
      </c>
      <c r="K81" s="33">
        <v>0</v>
      </c>
      <c r="L81" s="33">
        <v>0</v>
      </c>
      <c r="M81" s="33">
        <v>0</v>
      </c>
      <c r="N81" s="33">
        <v>0</v>
      </c>
      <c r="O81" s="33">
        <f>'12'!V41-'12'!U41</f>
        <v>0</v>
      </c>
      <c r="P81" s="33">
        <v>0</v>
      </c>
      <c r="Q81" s="33">
        <v>0</v>
      </c>
      <c r="R81" s="33">
        <v>0</v>
      </c>
      <c r="S81" s="33">
        <v>0</v>
      </c>
      <c r="T81" s="33">
        <v>0</v>
      </c>
      <c r="U81" s="33">
        <v>0</v>
      </c>
      <c r="V81" s="33">
        <v>0</v>
      </c>
      <c r="W81" s="33">
        <v>0</v>
      </c>
      <c r="X81" s="33">
        <v>0</v>
      </c>
      <c r="Y81" s="33">
        <v>0</v>
      </c>
      <c r="Z81" s="33">
        <v>0</v>
      </c>
      <c r="AA81" s="33">
        <v>0</v>
      </c>
      <c r="AB81" s="33">
        <v>0</v>
      </c>
      <c r="AC81" s="33">
        <v>0</v>
      </c>
      <c r="AD81" s="33">
        <v>0</v>
      </c>
      <c r="AE81" s="33">
        <v>0</v>
      </c>
      <c r="AF81" s="33">
        <v>0</v>
      </c>
      <c r="AG81" s="33">
        <v>0</v>
      </c>
      <c r="AH81" s="33">
        <v>0</v>
      </c>
      <c r="AI81" s="33">
        <v>0</v>
      </c>
      <c r="AJ81" s="33">
        <v>0</v>
      </c>
      <c r="AK81" s="33">
        <v>0</v>
      </c>
      <c r="AL81" s="33">
        <v>0</v>
      </c>
      <c r="AM81" s="33">
        <v>0</v>
      </c>
      <c r="AN81" s="33">
        <v>0</v>
      </c>
      <c r="AO81" s="33">
        <v>0</v>
      </c>
      <c r="AP81" s="33">
        <v>0</v>
      </c>
      <c r="AQ81" s="33">
        <v>0</v>
      </c>
      <c r="AR81" s="33">
        <v>0</v>
      </c>
      <c r="AS81" s="33">
        <v>0</v>
      </c>
      <c r="AT81" s="33">
        <v>0</v>
      </c>
      <c r="AU81" s="33">
        <f>'12'!V41</f>
        <v>0</v>
      </c>
      <c r="AV81" s="33">
        <v>0</v>
      </c>
      <c r="AW81" s="33">
        <v>0</v>
      </c>
      <c r="AX81" s="33">
        <v>0</v>
      </c>
      <c r="AY81" s="33">
        <v>0</v>
      </c>
      <c r="AZ81" s="33">
        <v>0</v>
      </c>
      <c r="BA81" s="33">
        <v>0</v>
      </c>
      <c r="BB81" s="33">
        <v>0</v>
      </c>
      <c r="BC81" s="33">
        <v>0</v>
      </c>
      <c r="BD81" s="33">
        <v>0</v>
      </c>
      <c r="BE81" s="33">
        <v>0</v>
      </c>
      <c r="BF81" s="33">
        <v>0</v>
      </c>
      <c r="BG81" s="33">
        <v>0</v>
      </c>
      <c r="BH81" s="33">
        <v>0</v>
      </c>
      <c r="BI81" s="33">
        <v>0</v>
      </c>
      <c r="BJ81" s="33">
        <v>0</v>
      </c>
      <c r="BK81" s="33">
        <v>0</v>
      </c>
      <c r="BL81" s="33">
        <v>0</v>
      </c>
      <c r="BM81" s="33">
        <v>0</v>
      </c>
      <c r="BN81" s="33">
        <v>0</v>
      </c>
      <c r="BO81" s="33">
        <v>0</v>
      </c>
      <c r="BP81" s="33">
        <v>0</v>
      </c>
      <c r="BQ81" s="33">
        <v>0</v>
      </c>
      <c r="BR81" s="33">
        <v>0</v>
      </c>
      <c r="BS81" s="33">
        <v>0</v>
      </c>
      <c r="BT81" s="33">
        <v>0</v>
      </c>
      <c r="BU81" s="33">
        <v>0</v>
      </c>
      <c r="BV81" s="33">
        <v>0</v>
      </c>
      <c r="BW81" s="33">
        <v>0</v>
      </c>
      <c r="BX81" s="33">
        <v>0</v>
      </c>
      <c r="BY81" s="33">
        <v>0</v>
      </c>
      <c r="BZ81" s="33">
        <v>0</v>
      </c>
      <c r="CA81" s="33">
        <v>0</v>
      </c>
      <c r="CB81" s="33">
        <v>0</v>
      </c>
      <c r="CC81" s="33">
        <v>0</v>
      </c>
      <c r="CD81" s="33">
        <v>0</v>
      </c>
      <c r="CE81" s="33">
        <v>0</v>
      </c>
      <c r="CF81" s="33">
        <v>0</v>
      </c>
      <c r="CG81" s="33">
        <v>0</v>
      </c>
      <c r="CH81" s="33">
        <v>0</v>
      </c>
      <c r="CI81" s="33">
        <v>0</v>
      </c>
      <c r="CJ81" s="33">
        <v>0</v>
      </c>
      <c r="CK81" s="33">
        <v>0</v>
      </c>
      <c r="CL81" s="33">
        <v>0</v>
      </c>
      <c r="CM81" s="33">
        <v>0</v>
      </c>
      <c r="CN81" s="33">
        <v>0</v>
      </c>
      <c r="CO81" s="33" t="s">
        <v>197</v>
      </c>
      <c r="CP81" s="33" t="s">
        <v>197</v>
      </c>
      <c r="CQ81" s="33">
        <v>0</v>
      </c>
      <c r="CR81" s="33">
        <v>0</v>
      </c>
      <c r="CS81" s="33">
        <v>0</v>
      </c>
      <c r="CT81" s="33">
        <v>0</v>
      </c>
      <c r="CU81" s="33">
        <v>0</v>
      </c>
      <c r="CV81" s="33">
        <v>0</v>
      </c>
      <c r="CW81" s="33">
        <v>0</v>
      </c>
      <c r="CX81" s="33">
        <v>0</v>
      </c>
      <c r="CY81" s="33">
        <v>0</v>
      </c>
      <c r="CZ81" s="33">
        <v>0</v>
      </c>
      <c r="DA81" s="33">
        <v>0</v>
      </c>
      <c r="DB81" s="33">
        <v>0</v>
      </c>
      <c r="DC81" s="33">
        <v>0</v>
      </c>
      <c r="DD81" s="33">
        <v>0</v>
      </c>
      <c r="DE81" s="33">
        <v>0</v>
      </c>
      <c r="DF81" s="33">
        <v>0</v>
      </c>
    </row>
    <row r="82" spans="1:110" ht="37.5">
      <c r="A82" s="19"/>
      <c r="B82" s="23" t="s">
        <v>235</v>
      </c>
      <c r="C82" s="24" t="s">
        <v>236</v>
      </c>
      <c r="D82" s="25" t="s">
        <v>178</v>
      </c>
      <c r="E82" s="25">
        <f t="shared" ref="E82:AJ82" si="35">SUM(E83,E92,E101,E134)</f>
        <v>0</v>
      </c>
      <c r="F82" s="25">
        <f t="shared" si="35"/>
        <v>0</v>
      </c>
      <c r="G82" s="25">
        <f t="shared" si="35"/>
        <v>0</v>
      </c>
      <c r="H82" s="25">
        <f t="shared" si="35"/>
        <v>0</v>
      </c>
      <c r="I82" s="25">
        <f t="shared" si="35"/>
        <v>0</v>
      </c>
      <c r="J82" s="25">
        <f t="shared" si="35"/>
        <v>0</v>
      </c>
      <c r="K82" s="25">
        <f t="shared" si="35"/>
        <v>0</v>
      </c>
      <c r="L82" s="25">
        <f t="shared" si="35"/>
        <v>0</v>
      </c>
      <c r="M82" s="25">
        <f t="shared" si="35"/>
        <v>0</v>
      </c>
      <c r="N82" s="25">
        <f t="shared" si="35"/>
        <v>0</v>
      </c>
      <c r="O82" s="25">
        <f t="shared" si="35"/>
        <v>0</v>
      </c>
      <c r="P82" s="25">
        <f t="shared" si="35"/>
        <v>0</v>
      </c>
      <c r="Q82" s="25">
        <f t="shared" si="35"/>
        <v>0</v>
      </c>
      <c r="R82" s="25">
        <f t="shared" si="35"/>
        <v>0</v>
      </c>
      <c r="S82" s="25">
        <f t="shared" si="35"/>
        <v>0</v>
      </c>
      <c r="T82" s="25">
        <f t="shared" si="35"/>
        <v>0</v>
      </c>
      <c r="U82" s="25">
        <f t="shared" si="35"/>
        <v>0</v>
      </c>
      <c r="V82" s="25">
        <f t="shared" si="35"/>
        <v>0</v>
      </c>
      <c r="W82" s="25">
        <f t="shared" si="35"/>
        <v>0</v>
      </c>
      <c r="X82" s="25">
        <f t="shared" si="35"/>
        <v>0</v>
      </c>
      <c r="Y82" s="25">
        <f t="shared" si="35"/>
        <v>0</v>
      </c>
      <c r="Z82" s="25">
        <f t="shared" si="35"/>
        <v>0</v>
      </c>
      <c r="AA82" s="25">
        <f t="shared" si="35"/>
        <v>0</v>
      </c>
      <c r="AB82" s="25">
        <f t="shared" si="35"/>
        <v>0</v>
      </c>
      <c r="AC82" s="25">
        <f t="shared" si="35"/>
        <v>0</v>
      </c>
      <c r="AD82" s="25">
        <f t="shared" si="35"/>
        <v>0</v>
      </c>
      <c r="AE82" s="25">
        <f t="shared" si="35"/>
        <v>0</v>
      </c>
      <c r="AF82" s="25">
        <f t="shared" si="35"/>
        <v>0</v>
      </c>
      <c r="AG82" s="25">
        <f t="shared" si="35"/>
        <v>0</v>
      </c>
      <c r="AH82" s="25">
        <f t="shared" si="35"/>
        <v>0</v>
      </c>
      <c r="AI82" s="25">
        <f t="shared" si="35"/>
        <v>0</v>
      </c>
      <c r="AJ82" s="25">
        <f t="shared" si="35"/>
        <v>0</v>
      </c>
      <c r="AK82" s="25">
        <f t="shared" ref="AK82:BP82" si="36">SUM(AK83,AK92,AK101,AK134)</f>
        <v>0</v>
      </c>
      <c r="AL82" s="25">
        <f t="shared" si="36"/>
        <v>0</v>
      </c>
      <c r="AM82" s="25">
        <f t="shared" si="36"/>
        <v>0</v>
      </c>
      <c r="AN82" s="25">
        <f t="shared" si="36"/>
        <v>0</v>
      </c>
      <c r="AO82" s="25">
        <f t="shared" si="36"/>
        <v>0</v>
      </c>
      <c r="AP82" s="25">
        <f t="shared" si="36"/>
        <v>0</v>
      </c>
      <c r="AQ82" s="25">
        <f t="shared" si="36"/>
        <v>0</v>
      </c>
      <c r="AR82" s="25">
        <f t="shared" si="36"/>
        <v>0</v>
      </c>
      <c r="AS82" s="25">
        <f t="shared" si="36"/>
        <v>0</v>
      </c>
      <c r="AT82" s="25">
        <f t="shared" si="36"/>
        <v>0</v>
      </c>
      <c r="AU82" s="25">
        <f t="shared" si="36"/>
        <v>0</v>
      </c>
      <c r="AV82" s="25">
        <f t="shared" si="36"/>
        <v>0</v>
      </c>
      <c r="AW82" s="25">
        <f t="shared" si="36"/>
        <v>0</v>
      </c>
      <c r="AX82" s="25">
        <f t="shared" si="36"/>
        <v>0</v>
      </c>
      <c r="AY82" s="25">
        <f t="shared" si="36"/>
        <v>0</v>
      </c>
      <c r="AZ82" s="25">
        <f t="shared" si="36"/>
        <v>0</v>
      </c>
      <c r="BA82" s="25">
        <f t="shared" si="36"/>
        <v>0</v>
      </c>
      <c r="BB82" s="25">
        <f t="shared" si="36"/>
        <v>0</v>
      </c>
      <c r="BC82" s="25">
        <f t="shared" si="36"/>
        <v>0</v>
      </c>
      <c r="BD82" s="25">
        <f t="shared" si="36"/>
        <v>0</v>
      </c>
      <c r="BE82" s="25">
        <f t="shared" si="36"/>
        <v>0</v>
      </c>
      <c r="BF82" s="25">
        <f t="shared" si="36"/>
        <v>0</v>
      </c>
      <c r="BG82" s="25">
        <f t="shared" si="36"/>
        <v>0</v>
      </c>
      <c r="BH82" s="25">
        <f t="shared" si="36"/>
        <v>0</v>
      </c>
      <c r="BI82" s="25">
        <f t="shared" si="36"/>
        <v>0</v>
      </c>
      <c r="BJ82" s="25">
        <f t="shared" si="36"/>
        <v>0</v>
      </c>
      <c r="BK82" s="25">
        <f t="shared" si="36"/>
        <v>0</v>
      </c>
      <c r="BL82" s="25">
        <f t="shared" si="36"/>
        <v>0</v>
      </c>
      <c r="BM82" s="25">
        <f t="shared" si="36"/>
        <v>0</v>
      </c>
      <c r="BN82" s="25">
        <f t="shared" si="36"/>
        <v>0</v>
      </c>
      <c r="BO82" s="25">
        <f t="shared" si="36"/>
        <v>0</v>
      </c>
      <c r="BP82" s="25">
        <f t="shared" si="36"/>
        <v>0</v>
      </c>
      <c r="BQ82" s="25">
        <f t="shared" ref="BQ82:CV82" si="37">SUM(BQ83,BQ92,BQ101,BQ134)</f>
        <v>0</v>
      </c>
      <c r="BR82" s="25">
        <f t="shared" si="37"/>
        <v>0</v>
      </c>
      <c r="BS82" s="25">
        <f t="shared" si="37"/>
        <v>0</v>
      </c>
      <c r="BT82" s="25">
        <f t="shared" si="37"/>
        <v>0</v>
      </c>
      <c r="BU82" s="25">
        <f t="shared" si="37"/>
        <v>0</v>
      </c>
      <c r="BV82" s="25">
        <f t="shared" si="37"/>
        <v>0</v>
      </c>
      <c r="BW82" s="25">
        <f t="shared" si="37"/>
        <v>0</v>
      </c>
      <c r="BX82" s="25">
        <f t="shared" si="37"/>
        <v>0</v>
      </c>
      <c r="BY82" s="25">
        <f t="shared" si="37"/>
        <v>0</v>
      </c>
      <c r="BZ82" s="25">
        <f t="shared" si="37"/>
        <v>0</v>
      </c>
      <c r="CA82" s="25">
        <f t="shared" si="37"/>
        <v>0</v>
      </c>
      <c r="CB82" s="25">
        <f t="shared" si="37"/>
        <v>0</v>
      </c>
      <c r="CC82" s="25">
        <f t="shared" si="37"/>
        <v>0</v>
      </c>
      <c r="CD82" s="25">
        <f t="shared" si="37"/>
        <v>0</v>
      </c>
      <c r="CE82" s="25">
        <f t="shared" si="37"/>
        <v>0</v>
      </c>
      <c r="CF82" s="25">
        <f t="shared" si="37"/>
        <v>0</v>
      </c>
      <c r="CG82" s="25">
        <f t="shared" si="37"/>
        <v>0</v>
      </c>
      <c r="CH82" s="25">
        <f t="shared" si="37"/>
        <v>0</v>
      </c>
      <c r="CI82" s="25">
        <f t="shared" si="37"/>
        <v>0</v>
      </c>
      <c r="CJ82" s="25">
        <f t="shared" si="37"/>
        <v>0</v>
      </c>
      <c r="CK82" s="25">
        <f t="shared" si="37"/>
        <v>0</v>
      </c>
      <c r="CL82" s="25">
        <f t="shared" si="37"/>
        <v>0</v>
      </c>
      <c r="CM82" s="25">
        <f t="shared" si="37"/>
        <v>0</v>
      </c>
      <c r="CN82" s="25">
        <f t="shared" si="37"/>
        <v>0</v>
      </c>
      <c r="CO82" s="25">
        <f t="shared" si="37"/>
        <v>0</v>
      </c>
      <c r="CP82" s="25">
        <f t="shared" si="37"/>
        <v>0</v>
      </c>
      <c r="CQ82" s="25">
        <f t="shared" si="37"/>
        <v>0</v>
      </c>
      <c r="CR82" s="25">
        <f t="shared" si="37"/>
        <v>0</v>
      </c>
      <c r="CS82" s="25">
        <f t="shared" si="37"/>
        <v>0</v>
      </c>
      <c r="CT82" s="25">
        <f t="shared" si="37"/>
        <v>0</v>
      </c>
      <c r="CU82" s="86">
        <f t="shared" si="37"/>
        <v>191.058891561792</v>
      </c>
      <c r="CV82" s="25">
        <f t="shared" si="37"/>
        <v>0</v>
      </c>
      <c r="CW82" s="25">
        <f t="shared" ref="CW82:DF82" si="38">SUM(CW83,CW92,CW101,CW134)</f>
        <v>0</v>
      </c>
      <c r="CX82" s="25">
        <f t="shared" si="38"/>
        <v>0</v>
      </c>
      <c r="CY82" s="25">
        <f t="shared" si="38"/>
        <v>0</v>
      </c>
      <c r="CZ82" s="25">
        <f t="shared" si="38"/>
        <v>0</v>
      </c>
      <c r="DA82" s="25">
        <f t="shared" si="38"/>
        <v>0</v>
      </c>
      <c r="DB82" s="25">
        <f t="shared" si="38"/>
        <v>0</v>
      </c>
      <c r="DC82" s="25">
        <f t="shared" si="38"/>
        <v>0</v>
      </c>
      <c r="DD82" s="25">
        <f t="shared" si="38"/>
        <v>0</v>
      </c>
      <c r="DE82" s="25">
        <f t="shared" si="38"/>
        <v>0</v>
      </c>
      <c r="DF82" s="25">
        <f t="shared" si="38"/>
        <v>0</v>
      </c>
    </row>
    <row r="83" spans="1:110" ht="75">
      <c r="A83" s="19"/>
      <c r="B83" s="37" t="s">
        <v>237</v>
      </c>
      <c r="C83" s="38" t="s">
        <v>238</v>
      </c>
      <c r="D83" s="39" t="s">
        <v>178</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v>0</v>
      </c>
      <c r="BI83" s="39">
        <v>0</v>
      </c>
      <c r="BJ83" s="39">
        <v>0</v>
      </c>
      <c r="BK83" s="39">
        <v>0</v>
      </c>
      <c r="BL83" s="39">
        <v>0</v>
      </c>
      <c r="BM83" s="39">
        <v>0</v>
      </c>
      <c r="BN83" s="39">
        <v>0</v>
      </c>
      <c r="BO83" s="39">
        <v>0</v>
      </c>
      <c r="BP83" s="39">
        <v>0</v>
      </c>
      <c r="BQ83" s="39">
        <v>0</v>
      </c>
      <c r="BR83" s="39">
        <v>0</v>
      </c>
      <c r="BS83" s="39">
        <v>0</v>
      </c>
      <c r="BT83" s="39">
        <v>0</v>
      </c>
      <c r="BU83" s="39">
        <v>0</v>
      </c>
      <c r="BV83" s="39">
        <v>0</v>
      </c>
      <c r="BW83" s="39">
        <v>0</v>
      </c>
      <c r="BX83" s="39">
        <v>0</v>
      </c>
      <c r="BY83" s="39">
        <v>0</v>
      </c>
      <c r="BZ83" s="39">
        <v>0</v>
      </c>
      <c r="CA83" s="39">
        <v>0</v>
      </c>
      <c r="CB83" s="39">
        <v>0</v>
      </c>
      <c r="CC83" s="39">
        <v>0</v>
      </c>
      <c r="CD83" s="39">
        <v>0</v>
      </c>
      <c r="CE83" s="39">
        <v>0</v>
      </c>
      <c r="CF83" s="39">
        <v>0</v>
      </c>
      <c r="CG83" s="39">
        <v>0</v>
      </c>
      <c r="CH83" s="39">
        <v>0</v>
      </c>
      <c r="CI83" s="39" t="s">
        <v>197</v>
      </c>
      <c r="CJ83" s="39" t="s">
        <v>197</v>
      </c>
      <c r="CK83" s="39">
        <v>0</v>
      </c>
      <c r="CL83" s="39">
        <v>0</v>
      </c>
      <c r="CM83" s="39">
        <v>0</v>
      </c>
      <c r="CN83" s="39">
        <v>0</v>
      </c>
      <c r="CO83" s="39" t="s">
        <v>197</v>
      </c>
      <c r="CP83" s="39" t="s">
        <v>197</v>
      </c>
      <c r="CQ83" s="39" t="s">
        <v>197</v>
      </c>
      <c r="CR83" s="39" t="s">
        <v>197</v>
      </c>
      <c r="CS83" s="39" t="s">
        <v>197</v>
      </c>
      <c r="CT83" s="39" t="s">
        <v>197</v>
      </c>
      <c r="CU83" s="39">
        <v>0</v>
      </c>
      <c r="CV83" s="39">
        <v>0</v>
      </c>
      <c r="CW83" s="39">
        <v>0</v>
      </c>
      <c r="CX83" s="39">
        <v>0</v>
      </c>
      <c r="CY83" s="39">
        <v>0</v>
      </c>
      <c r="CZ83" s="39">
        <v>0</v>
      </c>
      <c r="DA83" s="39">
        <v>0</v>
      </c>
      <c r="DB83" s="39">
        <v>0</v>
      </c>
      <c r="DC83" s="39">
        <v>0</v>
      </c>
      <c r="DD83" s="39">
        <v>0</v>
      </c>
      <c r="DE83" s="39">
        <v>0</v>
      </c>
      <c r="DF83" s="39">
        <v>0</v>
      </c>
    </row>
    <row r="84" spans="1:110" ht="37.5">
      <c r="A84" s="19"/>
      <c r="B84" s="31" t="s">
        <v>239</v>
      </c>
      <c r="C84" s="32" t="s">
        <v>240</v>
      </c>
      <c r="D84" s="33" t="s">
        <v>178</v>
      </c>
      <c r="E84" s="33">
        <v>0</v>
      </c>
      <c r="F84" s="33">
        <v>0</v>
      </c>
      <c r="G84" s="33">
        <v>0</v>
      </c>
      <c r="H84" s="33">
        <v>0</v>
      </c>
      <c r="I84" s="33">
        <v>0</v>
      </c>
      <c r="J84" s="33">
        <v>0</v>
      </c>
      <c r="K84" s="33">
        <v>0</v>
      </c>
      <c r="L84" s="33">
        <v>0</v>
      </c>
      <c r="M84" s="33">
        <v>0</v>
      </c>
      <c r="N84" s="33">
        <v>0</v>
      </c>
      <c r="O84" s="33">
        <v>0</v>
      </c>
      <c r="P84" s="33">
        <v>0</v>
      </c>
      <c r="Q84" s="33">
        <v>0</v>
      </c>
      <c r="R84" s="33">
        <v>0</v>
      </c>
      <c r="S84" s="33">
        <v>0</v>
      </c>
      <c r="T84" s="33">
        <v>0</v>
      </c>
      <c r="U84" s="33">
        <v>0</v>
      </c>
      <c r="V84" s="33">
        <v>0</v>
      </c>
      <c r="W84" s="33">
        <v>0</v>
      </c>
      <c r="X84" s="33">
        <v>0</v>
      </c>
      <c r="Y84" s="33">
        <v>0</v>
      </c>
      <c r="Z84" s="33">
        <v>0</v>
      </c>
      <c r="AA84" s="33">
        <v>0</v>
      </c>
      <c r="AB84" s="33">
        <v>0</v>
      </c>
      <c r="AC84" s="33">
        <v>0</v>
      </c>
      <c r="AD84" s="33">
        <v>0</v>
      </c>
      <c r="AE84" s="33">
        <v>0</v>
      </c>
      <c r="AF84" s="33">
        <v>0</v>
      </c>
      <c r="AG84" s="33">
        <v>0</v>
      </c>
      <c r="AH84" s="33">
        <v>0</v>
      </c>
      <c r="AI84" s="33">
        <v>0</v>
      </c>
      <c r="AJ84" s="33">
        <v>0</v>
      </c>
      <c r="AK84" s="33">
        <v>0</v>
      </c>
      <c r="AL84" s="33">
        <v>0</v>
      </c>
      <c r="AM84" s="33">
        <v>0</v>
      </c>
      <c r="AN84" s="33">
        <v>0</v>
      </c>
      <c r="AO84" s="33">
        <v>0</v>
      </c>
      <c r="AP84" s="33">
        <v>0</v>
      </c>
      <c r="AQ84" s="33">
        <v>0</v>
      </c>
      <c r="AR84" s="33">
        <v>0</v>
      </c>
      <c r="AS84" s="33">
        <v>0</v>
      </c>
      <c r="AT84" s="33">
        <v>0</v>
      </c>
      <c r="AU84" s="33">
        <v>0</v>
      </c>
      <c r="AV84" s="33">
        <v>0</v>
      </c>
      <c r="AW84" s="33">
        <v>0</v>
      </c>
      <c r="AX84" s="33">
        <v>0</v>
      </c>
      <c r="AY84" s="33">
        <v>0</v>
      </c>
      <c r="AZ84" s="33">
        <v>0</v>
      </c>
      <c r="BA84" s="33">
        <v>0</v>
      </c>
      <c r="BB84" s="33">
        <v>0</v>
      </c>
      <c r="BC84" s="33">
        <v>0</v>
      </c>
      <c r="BD84" s="33">
        <v>0</v>
      </c>
      <c r="BE84" s="33">
        <v>0</v>
      </c>
      <c r="BF84" s="33">
        <v>0</v>
      </c>
      <c r="BG84" s="33">
        <v>0</v>
      </c>
      <c r="BH84" s="33">
        <v>0</v>
      </c>
      <c r="BI84" s="33">
        <v>0</v>
      </c>
      <c r="BJ84" s="33">
        <v>0</v>
      </c>
      <c r="BK84" s="33">
        <v>0</v>
      </c>
      <c r="BL84" s="33">
        <v>0</v>
      </c>
      <c r="BM84" s="33">
        <v>0</v>
      </c>
      <c r="BN84" s="33">
        <v>0</v>
      </c>
      <c r="BO84" s="33">
        <v>0</v>
      </c>
      <c r="BP84" s="33">
        <v>0</v>
      </c>
      <c r="BQ84" s="33">
        <v>0</v>
      </c>
      <c r="BR84" s="33">
        <v>0</v>
      </c>
      <c r="BS84" s="33">
        <v>0</v>
      </c>
      <c r="BT84" s="33">
        <v>0</v>
      </c>
      <c r="BU84" s="33">
        <v>0</v>
      </c>
      <c r="BV84" s="33">
        <v>0</v>
      </c>
      <c r="BW84" s="33">
        <v>0</v>
      </c>
      <c r="BX84" s="33">
        <v>0</v>
      </c>
      <c r="BY84" s="33">
        <v>0</v>
      </c>
      <c r="BZ84" s="33">
        <v>0</v>
      </c>
      <c r="CA84" s="33">
        <v>0</v>
      </c>
      <c r="CB84" s="33">
        <v>0</v>
      </c>
      <c r="CC84" s="33">
        <v>0</v>
      </c>
      <c r="CD84" s="33">
        <v>0</v>
      </c>
      <c r="CE84" s="33">
        <v>0</v>
      </c>
      <c r="CF84" s="33">
        <v>0</v>
      </c>
      <c r="CG84" s="33">
        <v>0</v>
      </c>
      <c r="CH84" s="33">
        <v>0</v>
      </c>
      <c r="CI84" s="33" t="s">
        <v>197</v>
      </c>
      <c r="CJ84" s="33" t="s">
        <v>197</v>
      </c>
      <c r="CK84" s="33">
        <v>0</v>
      </c>
      <c r="CL84" s="33">
        <v>0</v>
      </c>
      <c r="CM84" s="33">
        <v>0</v>
      </c>
      <c r="CN84" s="33">
        <v>0</v>
      </c>
      <c r="CO84" s="33" t="s">
        <v>197</v>
      </c>
      <c r="CP84" s="33" t="s">
        <v>197</v>
      </c>
      <c r="CQ84" s="33" t="s">
        <v>197</v>
      </c>
      <c r="CR84" s="33" t="s">
        <v>197</v>
      </c>
      <c r="CS84" s="33" t="s">
        <v>197</v>
      </c>
      <c r="CT84" s="33" t="s">
        <v>197</v>
      </c>
      <c r="CU84" s="33">
        <v>0</v>
      </c>
      <c r="CV84" s="33">
        <v>0</v>
      </c>
      <c r="CW84" s="33">
        <v>0</v>
      </c>
      <c r="CX84" s="33">
        <v>0</v>
      </c>
      <c r="CY84" s="33">
        <v>0</v>
      </c>
      <c r="CZ84" s="33">
        <v>0</v>
      </c>
      <c r="DA84" s="33">
        <v>0</v>
      </c>
      <c r="DB84" s="33">
        <v>0</v>
      </c>
      <c r="DC84" s="33">
        <v>0</v>
      </c>
      <c r="DD84" s="33">
        <v>0</v>
      </c>
      <c r="DE84" s="33">
        <v>0</v>
      </c>
      <c r="DF84" s="33">
        <v>0</v>
      </c>
    </row>
    <row r="85" spans="1:110" ht="56.25">
      <c r="A85" s="26" t="s">
        <v>181</v>
      </c>
      <c r="B85" s="31" t="s">
        <v>239</v>
      </c>
      <c r="C85" s="32" t="s">
        <v>329</v>
      </c>
      <c r="D85" s="33" t="s">
        <v>330</v>
      </c>
      <c r="E85" s="33">
        <v>0</v>
      </c>
      <c r="F85" s="33">
        <v>0</v>
      </c>
      <c r="G85" s="33">
        <v>0</v>
      </c>
      <c r="H85" s="33">
        <v>0</v>
      </c>
      <c r="I85" s="33">
        <v>0</v>
      </c>
      <c r="J85" s="33">
        <v>0</v>
      </c>
      <c r="K85" s="33">
        <v>0</v>
      </c>
      <c r="L85" s="33">
        <v>0</v>
      </c>
      <c r="M85" s="33">
        <v>0</v>
      </c>
      <c r="N85" s="33">
        <v>0</v>
      </c>
      <c r="O85" s="33">
        <v>0</v>
      </c>
      <c r="P85" s="33">
        <v>0</v>
      </c>
      <c r="Q85" s="33">
        <v>0</v>
      </c>
      <c r="R85" s="33">
        <v>0</v>
      </c>
      <c r="S85" s="33"/>
      <c r="T85" s="33">
        <v>0</v>
      </c>
      <c r="U85" s="33">
        <v>0</v>
      </c>
      <c r="V85" s="33">
        <v>0</v>
      </c>
      <c r="W85" s="33">
        <v>0</v>
      </c>
      <c r="X85" s="33">
        <v>0</v>
      </c>
      <c r="Y85" s="33">
        <v>0</v>
      </c>
      <c r="Z85" s="33">
        <v>0</v>
      </c>
      <c r="AA85" s="33">
        <v>0</v>
      </c>
      <c r="AB85" s="33">
        <v>0</v>
      </c>
      <c r="AC85" s="33">
        <v>0</v>
      </c>
      <c r="AD85" s="33">
        <v>0</v>
      </c>
      <c r="AE85" s="33">
        <v>0</v>
      </c>
      <c r="AF85" s="33">
        <v>0</v>
      </c>
      <c r="AG85" s="33">
        <v>0</v>
      </c>
      <c r="AH85" s="33">
        <v>0</v>
      </c>
      <c r="AI85" s="33">
        <v>0</v>
      </c>
      <c r="AJ85" s="33">
        <v>0</v>
      </c>
      <c r="AK85" s="33" t="s">
        <v>197</v>
      </c>
      <c r="AL85" s="33" t="s">
        <v>197</v>
      </c>
      <c r="AM85" s="33" t="s">
        <v>197</v>
      </c>
      <c r="AN85" s="33" t="s">
        <v>197</v>
      </c>
      <c r="AO85" s="33" t="s">
        <v>197</v>
      </c>
      <c r="AP85" s="33" t="s">
        <v>197</v>
      </c>
      <c r="AQ85" s="33" t="s">
        <v>197</v>
      </c>
      <c r="AR85" s="33" t="s">
        <v>197</v>
      </c>
      <c r="AS85" s="33">
        <v>0</v>
      </c>
      <c r="AT85" s="33">
        <v>0</v>
      </c>
      <c r="AU85" s="33">
        <v>0</v>
      </c>
      <c r="AV85" s="33">
        <v>0</v>
      </c>
      <c r="AW85" s="33">
        <v>0</v>
      </c>
      <c r="AX85" s="33">
        <v>0</v>
      </c>
      <c r="AY85" s="33">
        <v>0</v>
      </c>
      <c r="AZ85" s="33"/>
      <c r="BA85" s="33">
        <v>0</v>
      </c>
      <c r="BB85" s="33">
        <v>0</v>
      </c>
      <c r="BC85" s="33">
        <v>0</v>
      </c>
      <c r="BD85" s="33">
        <v>0</v>
      </c>
      <c r="BE85" s="33">
        <v>0</v>
      </c>
      <c r="BF85" s="33">
        <v>0</v>
      </c>
      <c r="BG85" s="33">
        <v>0</v>
      </c>
      <c r="BH85" s="33">
        <v>0</v>
      </c>
      <c r="BI85" s="33">
        <v>0</v>
      </c>
      <c r="BJ85" s="33">
        <v>0</v>
      </c>
      <c r="BK85" s="33">
        <v>0</v>
      </c>
      <c r="BL85" s="33">
        <v>0</v>
      </c>
      <c r="BM85" s="33">
        <v>0</v>
      </c>
      <c r="BN85" s="33"/>
      <c r="BO85" s="33">
        <v>0</v>
      </c>
      <c r="BP85" s="33">
        <v>0</v>
      </c>
      <c r="BQ85" s="33">
        <v>0</v>
      </c>
      <c r="BR85" s="33">
        <v>0</v>
      </c>
      <c r="BS85" s="33">
        <v>0</v>
      </c>
      <c r="BT85" s="33">
        <v>0</v>
      </c>
      <c r="BU85" s="33">
        <v>0</v>
      </c>
      <c r="BV85" s="33">
        <v>0</v>
      </c>
      <c r="BW85" s="33">
        <v>0</v>
      </c>
      <c r="BX85" s="33">
        <v>0</v>
      </c>
      <c r="BY85" s="33">
        <v>0</v>
      </c>
      <c r="BZ85" s="33">
        <v>0</v>
      </c>
      <c r="CA85" s="33">
        <v>0</v>
      </c>
      <c r="CB85" s="33">
        <v>0</v>
      </c>
      <c r="CC85" s="33">
        <v>0</v>
      </c>
      <c r="CD85" s="33">
        <v>0</v>
      </c>
      <c r="CE85" s="33">
        <v>0</v>
      </c>
      <c r="CF85" s="33">
        <v>0</v>
      </c>
      <c r="CG85" s="33">
        <v>0</v>
      </c>
      <c r="CH85" s="33">
        <v>0</v>
      </c>
      <c r="CI85" s="33">
        <v>0</v>
      </c>
      <c r="CJ85" s="33">
        <v>0</v>
      </c>
      <c r="CK85" s="33">
        <v>0</v>
      </c>
      <c r="CL85" s="33">
        <v>0</v>
      </c>
      <c r="CM85" s="33">
        <v>0</v>
      </c>
      <c r="CN85" s="33">
        <v>0</v>
      </c>
      <c r="CO85" s="33" t="s">
        <v>197</v>
      </c>
      <c r="CP85" s="33" t="s">
        <v>197</v>
      </c>
      <c r="CQ85" s="33" t="s">
        <v>197</v>
      </c>
      <c r="CR85" s="33" t="s">
        <v>197</v>
      </c>
      <c r="CS85" s="33" t="s">
        <v>197</v>
      </c>
      <c r="CT85" s="33" t="s">
        <v>197</v>
      </c>
      <c r="CU85" s="33">
        <v>0</v>
      </c>
      <c r="CV85" s="33">
        <v>0</v>
      </c>
      <c r="CW85" s="33">
        <v>0</v>
      </c>
      <c r="CX85" s="33">
        <v>0</v>
      </c>
      <c r="CY85" s="33">
        <v>0</v>
      </c>
      <c r="CZ85" s="33">
        <v>0</v>
      </c>
      <c r="DA85" s="47">
        <f>'2'!BN55</f>
        <v>91.962600000000009</v>
      </c>
      <c r="DB85" s="33">
        <v>0</v>
      </c>
      <c r="DC85" s="33">
        <v>0</v>
      </c>
      <c r="DD85" s="33">
        <v>0</v>
      </c>
      <c r="DE85" s="33">
        <v>0</v>
      </c>
      <c r="DF85" s="33">
        <v>0</v>
      </c>
    </row>
    <row r="86" spans="1:110" ht="18.75" hidden="1">
      <c r="A86" s="26" t="s">
        <v>181</v>
      </c>
      <c r="B86" s="31" t="s">
        <v>239</v>
      </c>
      <c r="C86" s="40" t="s">
        <v>204</v>
      </c>
      <c r="D86" s="33"/>
      <c r="E86" s="33" t="s">
        <v>197</v>
      </c>
      <c r="F86" s="33" t="s">
        <v>197</v>
      </c>
      <c r="G86" s="33"/>
      <c r="H86" s="33"/>
      <c r="I86" s="33"/>
      <c r="J86" s="33"/>
      <c r="K86" s="33"/>
      <c r="L86" s="33"/>
      <c r="M86" s="33" t="s">
        <v>197</v>
      </c>
      <c r="N86" s="33" t="s">
        <v>197</v>
      </c>
      <c r="O86" s="33"/>
      <c r="P86" s="33"/>
      <c r="Q86" s="33"/>
      <c r="R86" s="33"/>
      <c r="S86" s="33"/>
      <c r="T86" s="33"/>
      <c r="U86" s="33" t="s">
        <v>197</v>
      </c>
      <c r="V86" s="33" t="s">
        <v>197</v>
      </c>
      <c r="W86" s="33"/>
      <c r="X86" s="33"/>
      <c r="Y86" s="33"/>
      <c r="Z86" s="33"/>
      <c r="AA86" s="33"/>
      <c r="AB86" s="33"/>
      <c r="AC86" s="33" t="s">
        <v>197</v>
      </c>
      <c r="AD86" s="33" t="s">
        <v>197</v>
      </c>
      <c r="AE86" s="33"/>
      <c r="AF86" s="33"/>
      <c r="AG86" s="33"/>
      <c r="AH86" s="33"/>
      <c r="AI86" s="33"/>
      <c r="AJ86" s="33"/>
      <c r="AK86" s="33" t="s">
        <v>197</v>
      </c>
      <c r="AL86" s="33" t="s">
        <v>197</v>
      </c>
      <c r="AM86" s="33" t="s">
        <v>197</v>
      </c>
      <c r="AN86" s="33" t="s">
        <v>197</v>
      </c>
      <c r="AO86" s="33" t="s">
        <v>197</v>
      </c>
      <c r="AP86" s="33" t="s">
        <v>197</v>
      </c>
      <c r="AQ86" s="33" t="s">
        <v>197</v>
      </c>
      <c r="AR86" s="33" t="s">
        <v>197</v>
      </c>
      <c r="AS86" s="33" t="s">
        <v>197</v>
      </c>
      <c r="AT86" s="33" t="s">
        <v>197</v>
      </c>
      <c r="AU86" s="33"/>
      <c r="AV86" s="33"/>
      <c r="AW86" s="33"/>
      <c r="AX86" s="33"/>
      <c r="AY86" s="33"/>
      <c r="AZ86" s="33"/>
      <c r="BA86" s="33"/>
      <c r="BB86" s="33"/>
      <c r="BC86" s="33" t="s">
        <v>197</v>
      </c>
      <c r="BD86" s="33" t="s">
        <v>197</v>
      </c>
      <c r="BE86" s="33"/>
      <c r="BF86" s="33"/>
      <c r="BG86" s="33"/>
      <c r="BH86" s="33"/>
      <c r="BI86" s="33"/>
      <c r="BJ86" s="33"/>
      <c r="BK86" s="33"/>
      <c r="BL86" s="33"/>
      <c r="BM86" s="33"/>
      <c r="BN86" s="33"/>
      <c r="BO86" s="33" t="s">
        <v>197</v>
      </c>
      <c r="BP86" s="33" t="s">
        <v>197</v>
      </c>
      <c r="BQ86" s="33"/>
      <c r="BR86" s="33"/>
      <c r="BS86" s="33"/>
      <c r="BT86" s="33"/>
      <c r="BU86" s="33"/>
      <c r="BV86" s="33"/>
      <c r="BW86" s="33"/>
      <c r="BX86" s="33"/>
      <c r="BY86" s="33"/>
      <c r="BZ86" s="33"/>
      <c r="CA86" s="33" t="s">
        <v>197</v>
      </c>
      <c r="CB86" s="33" t="s">
        <v>197</v>
      </c>
      <c r="CC86" s="33"/>
      <c r="CD86" s="33"/>
      <c r="CE86" s="33"/>
      <c r="CF86" s="33"/>
      <c r="CG86" s="33"/>
      <c r="CH86" s="33"/>
      <c r="CI86" s="33" t="s">
        <v>197</v>
      </c>
      <c r="CJ86" s="33" t="s">
        <v>197</v>
      </c>
      <c r="CK86" s="33" t="s">
        <v>197</v>
      </c>
      <c r="CL86" s="33" t="s">
        <v>197</v>
      </c>
      <c r="CM86" s="33" t="s">
        <v>197</v>
      </c>
      <c r="CN86" s="33" t="s">
        <v>197</v>
      </c>
      <c r="CO86" s="33" t="s">
        <v>197</v>
      </c>
      <c r="CP86" s="33" t="s">
        <v>197</v>
      </c>
      <c r="CQ86" s="33" t="s">
        <v>197</v>
      </c>
      <c r="CR86" s="33" t="s">
        <v>197</v>
      </c>
      <c r="CS86" s="33" t="s">
        <v>197</v>
      </c>
      <c r="CT86" s="33" t="s">
        <v>197</v>
      </c>
      <c r="CU86" s="33" t="s">
        <v>197</v>
      </c>
      <c r="CV86" s="33" t="s">
        <v>197</v>
      </c>
      <c r="CW86" s="33" t="s">
        <v>197</v>
      </c>
      <c r="CX86" s="33" t="s">
        <v>197</v>
      </c>
      <c r="CY86" s="33" t="s">
        <v>197</v>
      </c>
      <c r="CZ86" s="33" t="s">
        <v>197</v>
      </c>
      <c r="DA86" s="33" t="s">
        <v>197</v>
      </c>
      <c r="DB86" s="33" t="s">
        <v>197</v>
      </c>
      <c r="DC86" s="33" t="s">
        <v>197</v>
      </c>
      <c r="DD86" s="33" t="s">
        <v>197</v>
      </c>
      <c r="DE86" s="33" t="s">
        <v>197</v>
      </c>
      <c r="DF86" s="33" t="s">
        <v>197</v>
      </c>
    </row>
    <row r="87" spans="1:110" ht="18.75" hidden="1">
      <c r="A87" s="26" t="s">
        <v>181</v>
      </c>
      <c r="B87" s="31" t="s">
        <v>205</v>
      </c>
      <c r="C87" s="32" t="s">
        <v>205</v>
      </c>
      <c r="D87" s="33"/>
      <c r="E87" s="33" t="s">
        <v>197</v>
      </c>
      <c r="F87" s="33" t="s">
        <v>197</v>
      </c>
      <c r="G87" s="33"/>
      <c r="H87" s="33"/>
      <c r="I87" s="33"/>
      <c r="J87" s="33"/>
      <c r="K87" s="33"/>
      <c r="L87" s="33"/>
      <c r="M87" s="33" t="s">
        <v>197</v>
      </c>
      <c r="N87" s="33" t="s">
        <v>197</v>
      </c>
      <c r="O87" s="33"/>
      <c r="P87" s="33"/>
      <c r="Q87" s="33"/>
      <c r="R87" s="33"/>
      <c r="S87" s="33"/>
      <c r="T87" s="33"/>
      <c r="U87" s="33" t="s">
        <v>197</v>
      </c>
      <c r="V87" s="33" t="s">
        <v>197</v>
      </c>
      <c r="W87" s="33"/>
      <c r="X87" s="33"/>
      <c r="Y87" s="33"/>
      <c r="Z87" s="33"/>
      <c r="AA87" s="33"/>
      <c r="AB87" s="33"/>
      <c r="AC87" s="33" t="s">
        <v>197</v>
      </c>
      <c r="AD87" s="33" t="s">
        <v>197</v>
      </c>
      <c r="AE87" s="33"/>
      <c r="AF87" s="33"/>
      <c r="AG87" s="33"/>
      <c r="AH87" s="33"/>
      <c r="AI87" s="33"/>
      <c r="AJ87" s="33"/>
      <c r="AK87" s="33" t="s">
        <v>197</v>
      </c>
      <c r="AL87" s="33" t="s">
        <v>197</v>
      </c>
      <c r="AM87" s="33" t="s">
        <v>197</v>
      </c>
      <c r="AN87" s="33" t="s">
        <v>197</v>
      </c>
      <c r="AO87" s="33" t="s">
        <v>197</v>
      </c>
      <c r="AP87" s="33" t="s">
        <v>197</v>
      </c>
      <c r="AQ87" s="33" t="s">
        <v>197</v>
      </c>
      <c r="AR87" s="33" t="s">
        <v>197</v>
      </c>
      <c r="AS87" s="33" t="s">
        <v>197</v>
      </c>
      <c r="AT87" s="33" t="s">
        <v>197</v>
      </c>
      <c r="AU87" s="33"/>
      <c r="AV87" s="33"/>
      <c r="AW87" s="33"/>
      <c r="AX87" s="33"/>
      <c r="AY87" s="33"/>
      <c r="AZ87" s="33"/>
      <c r="BA87" s="33"/>
      <c r="BB87" s="33"/>
      <c r="BC87" s="33" t="s">
        <v>197</v>
      </c>
      <c r="BD87" s="33" t="s">
        <v>197</v>
      </c>
      <c r="BE87" s="33"/>
      <c r="BF87" s="33"/>
      <c r="BG87" s="33"/>
      <c r="BH87" s="33"/>
      <c r="BI87" s="33"/>
      <c r="BJ87" s="33"/>
      <c r="BK87" s="33"/>
      <c r="BL87" s="33"/>
      <c r="BM87" s="33"/>
      <c r="BN87" s="33"/>
      <c r="BO87" s="33" t="s">
        <v>197</v>
      </c>
      <c r="BP87" s="33" t="s">
        <v>197</v>
      </c>
      <c r="BQ87" s="33"/>
      <c r="BR87" s="33"/>
      <c r="BS87" s="33"/>
      <c r="BT87" s="33"/>
      <c r="BU87" s="33"/>
      <c r="BV87" s="33"/>
      <c r="BW87" s="33"/>
      <c r="BX87" s="33"/>
      <c r="BY87" s="33"/>
      <c r="BZ87" s="33"/>
      <c r="CA87" s="33" t="s">
        <v>197</v>
      </c>
      <c r="CB87" s="33" t="s">
        <v>197</v>
      </c>
      <c r="CC87" s="33"/>
      <c r="CD87" s="33"/>
      <c r="CE87" s="33"/>
      <c r="CF87" s="33"/>
      <c r="CG87" s="33"/>
      <c r="CH87" s="33"/>
      <c r="CI87" s="33" t="s">
        <v>197</v>
      </c>
      <c r="CJ87" s="33" t="s">
        <v>197</v>
      </c>
      <c r="CK87" s="33" t="s">
        <v>197</v>
      </c>
      <c r="CL87" s="33" t="s">
        <v>197</v>
      </c>
      <c r="CM87" s="33" t="s">
        <v>197</v>
      </c>
      <c r="CN87" s="33" t="s">
        <v>197</v>
      </c>
      <c r="CO87" s="33" t="s">
        <v>197</v>
      </c>
      <c r="CP87" s="33" t="s">
        <v>197</v>
      </c>
      <c r="CQ87" s="33" t="s">
        <v>197</v>
      </c>
      <c r="CR87" s="33" t="s">
        <v>197</v>
      </c>
      <c r="CS87" s="33" t="s">
        <v>197</v>
      </c>
      <c r="CT87" s="33" t="s">
        <v>197</v>
      </c>
      <c r="CU87" s="33" t="s">
        <v>197</v>
      </c>
      <c r="CV87" s="33" t="s">
        <v>197</v>
      </c>
      <c r="CW87" s="33" t="s">
        <v>197</v>
      </c>
      <c r="CX87" s="33" t="s">
        <v>197</v>
      </c>
      <c r="CY87" s="33" t="s">
        <v>197</v>
      </c>
      <c r="CZ87" s="33" t="s">
        <v>197</v>
      </c>
      <c r="DA87" s="33" t="s">
        <v>197</v>
      </c>
      <c r="DB87" s="33" t="s">
        <v>197</v>
      </c>
      <c r="DC87" s="33" t="s">
        <v>197</v>
      </c>
      <c r="DD87" s="33" t="s">
        <v>197</v>
      </c>
      <c r="DE87" s="33" t="s">
        <v>197</v>
      </c>
      <c r="DF87" s="33" t="s">
        <v>197</v>
      </c>
    </row>
    <row r="88" spans="1:110" ht="75">
      <c r="A88" s="19"/>
      <c r="B88" s="31" t="s">
        <v>241</v>
      </c>
      <c r="C88" s="32" t="s">
        <v>242</v>
      </c>
      <c r="D88" s="33" t="s">
        <v>178</v>
      </c>
      <c r="E88" s="33">
        <v>0</v>
      </c>
      <c r="F88" s="33">
        <v>0</v>
      </c>
      <c r="G88" s="33">
        <v>0</v>
      </c>
      <c r="H88" s="33">
        <v>0</v>
      </c>
      <c r="I88" s="33">
        <v>0</v>
      </c>
      <c r="J88" s="33">
        <v>0</v>
      </c>
      <c r="K88" s="33">
        <v>0</v>
      </c>
      <c r="L88" s="33">
        <v>0</v>
      </c>
      <c r="M88" s="33">
        <v>0</v>
      </c>
      <c r="N88" s="33">
        <v>0</v>
      </c>
      <c r="O88" s="33">
        <v>0</v>
      </c>
      <c r="P88" s="33">
        <v>0</v>
      </c>
      <c r="Q88" s="33">
        <v>0</v>
      </c>
      <c r="R88" s="33">
        <v>0</v>
      </c>
      <c r="S88" s="33">
        <v>0</v>
      </c>
      <c r="T88" s="33">
        <v>0</v>
      </c>
      <c r="U88" s="33">
        <v>0</v>
      </c>
      <c r="V88" s="33">
        <v>0</v>
      </c>
      <c r="W88" s="33">
        <v>0</v>
      </c>
      <c r="X88" s="33">
        <v>0</v>
      </c>
      <c r="Y88" s="33">
        <v>0</v>
      </c>
      <c r="Z88" s="33">
        <v>0</v>
      </c>
      <c r="AA88" s="33">
        <v>0</v>
      </c>
      <c r="AB88" s="33">
        <v>0</v>
      </c>
      <c r="AC88" s="33">
        <v>0</v>
      </c>
      <c r="AD88" s="33">
        <v>0</v>
      </c>
      <c r="AE88" s="33">
        <v>0</v>
      </c>
      <c r="AF88" s="33">
        <v>0</v>
      </c>
      <c r="AG88" s="33">
        <v>0</v>
      </c>
      <c r="AH88" s="33">
        <v>0</v>
      </c>
      <c r="AI88" s="33">
        <v>0</v>
      </c>
      <c r="AJ88" s="33">
        <v>0</v>
      </c>
      <c r="AK88" s="33">
        <v>0</v>
      </c>
      <c r="AL88" s="33">
        <v>0</v>
      </c>
      <c r="AM88" s="33">
        <v>0</v>
      </c>
      <c r="AN88" s="33">
        <v>0</v>
      </c>
      <c r="AO88" s="33">
        <v>0</v>
      </c>
      <c r="AP88" s="33">
        <v>0</v>
      </c>
      <c r="AQ88" s="33">
        <v>0</v>
      </c>
      <c r="AR88" s="33">
        <v>0</v>
      </c>
      <c r="AS88" s="33">
        <v>0</v>
      </c>
      <c r="AT88" s="33">
        <v>0</v>
      </c>
      <c r="AU88" s="33">
        <v>0</v>
      </c>
      <c r="AV88" s="33">
        <v>0</v>
      </c>
      <c r="AW88" s="33">
        <v>0</v>
      </c>
      <c r="AX88" s="33">
        <v>0</v>
      </c>
      <c r="AY88" s="33">
        <v>0</v>
      </c>
      <c r="AZ88" s="33">
        <v>0</v>
      </c>
      <c r="BA88" s="33">
        <v>0</v>
      </c>
      <c r="BB88" s="33">
        <v>0</v>
      </c>
      <c r="BC88" s="33">
        <v>0</v>
      </c>
      <c r="BD88" s="33">
        <v>0</v>
      </c>
      <c r="BE88" s="33">
        <v>0</v>
      </c>
      <c r="BF88" s="33">
        <v>0</v>
      </c>
      <c r="BG88" s="33">
        <v>0</v>
      </c>
      <c r="BH88" s="33">
        <v>0</v>
      </c>
      <c r="BI88" s="33">
        <v>0</v>
      </c>
      <c r="BJ88" s="33">
        <v>0</v>
      </c>
      <c r="BK88" s="33">
        <v>0</v>
      </c>
      <c r="BL88" s="33">
        <v>0</v>
      </c>
      <c r="BM88" s="33">
        <v>0</v>
      </c>
      <c r="BN88" s="33">
        <v>0</v>
      </c>
      <c r="BO88" s="33">
        <v>0</v>
      </c>
      <c r="BP88" s="33">
        <v>0</v>
      </c>
      <c r="BQ88" s="33">
        <v>0</v>
      </c>
      <c r="BR88" s="33">
        <v>0</v>
      </c>
      <c r="BS88" s="33">
        <v>0</v>
      </c>
      <c r="BT88" s="33">
        <v>0</v>
      </c>
      <c r="BU88" s="33">
        <v>0</v>
      </c>
      <c r="BV88" s="33">
        <v>0</v>
      </c>
      <c r="BW88" s="33">
        <v>0</v>
      </c>
      <c r="BX88" s="33">
        <v>0</v>
      </c>
      <c r="BY88" s="33">
        <v>0</v>
      </c>
      <c r="BZ88" s="33">
        <v>0</v>
      </c>
      <c r="CA88" s="33">
        <v>0</v>
      </c>
      <c r="CB88" s="33">
        <v>0</v>
      </c>
      <c r="CC88" s="33">
        <v>0</v>
      </c>
      <c r="CD88" s="33">
        <v>0</v>
      </c>
      <c r="CE88" s="33">
        <v>0</v>
      </c>
      <c r="CF88" s="33">
        <v>0</v>
      </c>
      <c r="CG88" s="33">
        <v>0</v>
      </c>
      <c r="CH88" s="33">
        <v>0</v>
      </c>
      <c r="CI88" s="33" t="s">
        <v>197</v>
      </c>
      <c r="CJ88" s="33" t="s">
        <v>197</v>
      </c>
      <c r="CK88" s="33">
        <v>0</v>
      </c>
      <c r="CL88" s="33">
        <v>0</v>
      </c>
      <c r="CM88" s="33">
        <v>0</v>
      </c>
      <c r="CN88" s="33">
        <v>0</v>
      </c>
      <c r="CO88" s="33" t="s">
        <v>197</v>
      </c>
      <c r="CP88" s="33" t="s">
        <v>197</v>
      </c>
      <c r="CQ88" s="33" t="s">
        <v>197</v>
      </c>
      <c r="CR88" s="33" t="s">
        <v>197</v>
      </c>
      <c r="CS88" s="33" t="s">
        <v>197</v>
      </c>
      <c r="CT88" s="33" t="s">
        <v>197</v>
      </c>
      <c r="CU88" s="33">
        <v>0</v>
      </c>
      <c r="CV88" s="33">
        <v>0</v>
      </c>
      <c r="CW88" s="33">
        <v>0</v>
      </c>
      <c r="CX88" s="33">
        <v>0</v>
      </c>
      <c r="CY88" s="33">
        <v>0</v>
      </c>
      <c r="CZ88" s="33">
        <v>0</v>
      </c>
      <c r="DA88" s="33">
        <v>0</v>
      </c>
      <c r="DB88" s="33">
        <v>0</v>
      </c>
      <c r="DC88" s="33">
        <v>0</v>
      </c>
      <c r="DD88" s="33">
        <v>0</v>
      </c>
      <c r="DE88" s="33">
        <v>0</v>
      </c>
      <c r="DF88" s="33">
        <v>0</v>
      </c>
    </row>
    <row r="89" spans="1:110" ht="18.75" hidden="1">
      <c r="A89" s="26" t="s">
        <v>181</v>
      </c>
      <c r="B89" s="31" t="s">
        <v>241</v>
      </c>
      <c r="C89" s="40" t="s">
        <v>204</v>
      </c>
      <c r="D89" s="33"/>
      <c r="E89" s="33" t="s">
        <v>197</v>
      </c>
      <c r="F89" s="33" t="s">
        <v>197</v>
      </c>
      <c r="G89" s="33"/>
      <c r="H89" s="33"/>
      <c r="I89" s="33"/>
      <c r="J89" s="33"/>
      <c r="K89" s="33"/>
      <c r="L89" s="33"/>
      <c r="M89" s="33" t="s">
        <v>197</v>
      </c>
      <c r="N89" s="33" t="s">
        <v>197</v>
      </c>
      <c r="O89" s="33"/>
      <c r="P89" s="33"/>
      <c r="Q89" s="33"/>
      <c r="R89" s="33"/>
      <c r="S89" s="33"/>
      <c r="T89" s="33"/>
      <c r="U89" s="33" t="s">
        <v>197</v>
      </c>
      <c r="V89" s="33" t="s">
        <v>197</v>
      </c>
      <c r="W89" s="33"/>
      <c r="X89" s="33"/>
      <c r="Y89" s="33"/>
      <c r="Z89" s="33"/>
      <c r="AA89" s="33"/>
      <c r="AB89" s="33"/>
      <c r="AC89" s="33" t="s">
        <v>197</v>
      </c>
      <c r="AD89" s="33" t="s">
        <v>197</v>
      </c>
      <c r="AE89" s="33"/>
      <c r="AF89" s="33"/>
      <c r="AG89" s="33"/>
      <c r="AH89" s="33"/>
      <c r="AI89" s="33"/>
      <c r="AJ89" s="33"/>
      <c r="AK89" s="33" t="s">
        <v>197</v>
      </c>
      <c r="AL89" s="33" t="s">
        <v>197</v>
      </c>
      <c r="AM89" s="33" t="s">
        <v>197</v>
      </c>
      <c r="AN89" s="33" t="s">
        <v>197</v>
      </c>
      <c r="AO89" s="33" t="s">
        <v>197</v>
      </c>
      <c r="AP89" s="33" t="s">
        <v>197</v>
      </c>
      <c r="AQ89" s="33" t="s">
        <v>197</v>
      </c>
      <c r="AR89" s="33" t="s">
        <v>197</v>
      </c>
      <c r="AS89" s="33" t="s">
        <v>197</v>
      </c>
      <c r="AT89" s="33" t="s">
        <v>197</v>
      </c>
      <c r="AU89" s="33"/>
      <c r="AV89" s="33"/>
      <c r="AW89" s="33"/>
      <c r="AX89" s="33"/>
      <c r="AY89" s="33"/>
      <c r="AZ89" s="33"/>
      <c r="BA89" s="33"/>
      <c r="BB89" s="33"/>
      <c r="BC89" s="33" t="s">
        <v>197</v>
      </c>
      <c r="BD89" s="33" t="s">
        <v>197</v>
      </c>
      <c r="BE89" s="33"/>
      <c r="BF89" s="33"/>
      <c r="BG89" s="33"/>
      <c r="BH89" s="33"/>
      <c r="BI89" s="33"/>
      <c r="BJ89" s="33"/>
      <c r="BK89" s="33"/>
      <c r="BL89" s="33"/>
      <c r="BM89" s="33"/>
      <c r="BN89" s="33"/>
      <c r="BO89" s="33" t="s">
        <v>197</v>
      </c>
      <c r="BP89" s="33" t="s">
        <v>197</v>
      </c>
      <c r="BQ89" s="33"/>
      <c r="BR89" s="33"/>
      <c r="BS89" s="33"/>
      <c r="BT89" s="33"/>
      <c r="BU89" s="33"/>
      <c r="BV89" s="33"/>
      <c r="BW89" s="33"/>
      <c r="BX89" s="33"/>
      <c r="BY89" s="33"/>
      <c r="BZ89" s="33"/>
      <c r="CA89" s="33" t="s">
        <v>197</v>
      </c>
      <c r="CB89" s="33" t="s">
        <v>197</v>
      </c>
      <c r="CC89" s="33"/>
      <c r="CD89" s="33"/>
      <c r="CE89" s="33"/>
      <c r="CF89" s="33"/>
      <c r="CG89" s="33"/>
      <c r="CH89" s="33"/>
      <c r="CI89" s="33" t="s">
        <v>197</v>
      </c>
      <c r="CJ89" s="33" t="s">
        <v>197</v>
      </c>
      <c r="CK89" s="33" t="s">
        <v>197</v>
      </c>
      <c r="CL89" s="33" t="s">
        <v>197</v>
      </c>
      <c r="CM89" s="33" t="s">
        <v>197</v>
      </c>
      <c r="CN89" s="33" t="s">
        <v>197</v>
      </c>
      <c r="CO89" s="33" t="s">
        <v>197</v>
      </c>
      <c r="CP89" s="33" t="s">
        <v>197</v>
      </c>
      <c r="CQ89" s="33" t="s">
        <v>197</v>
      </c>
      <c r="CR89" s="33" t="s">
        <v>197</v>
      </c>
      <c r="CS89" s="33" t="s">
        <v>197</v>
      </c>
      <c r="CT89" s="33" t="s">
        <v>197</v>
      </c>
      <c r="CU89" s="33" t="s">
        <v>197</v>
      </c>
      <c r="CV89" s="33" t="s">
        <v>197</v>
      </c>
      <c r="CW89" s="33" t="s">
        <v>197</v>
      </c>
      <c r="CX89" s="33" t="s">
        <v>197</v>
      </c>
      <c r="CY89" s="33" t="s">
        <v>197</v>
      </c>
      <c r="CZ89" s="33" t="s">
        <v>197</v>
      </c>
      <c r="DA89" s="33" t="s">
        <v>197</v>
      </c>
      <c r="DB89" s="33" t="s">
        <v>197</v>
      </c>
      <c r="DC89" s="33" t="s">
        <v>197</v>
      </c>
      <c r="DD89" s="33" t="s">
        <v>197</v>
      </c>
      <c r="DE89" s="33" t="s">
        <v>197</v>
      </c>
      <c r="DF89" s="33" t="s">
        <v>197</v>
      </c>
    </row>
    <row r="90" spans="1:110" ht="18.75" hidden="1">
      <c r="A90" s="26" t="s">
        <v>181</v>
      </c>
      <c r="B90" s="31" t="s">
        <v>241</v>
      </c>
      <c r="C90" s="40" t="s">
        <v>204</v>
      </c>
      <c r="D90" s="33"/>
      <c r="E90" s="33" t="s">
        <v>197</v>
      </c>
      <c r="F90" s="33" t="s">
        <v>197</v>
      </c>
      <c r="G90" s="33"/>
      <c r="H90" s="33"/>
      <c r="I90" s="33"/>
      <c r="J90" s="33"/>
      <c r="K90" s="33"/>
      <c r="L90" s="33"/>
      <c r="M90" s="33" t="s">
        <v>197</v>
      </c>
      <c r="N90" s="33" t="s">
        <v>197</v>
      </c>
      <c r="O90" s="33"/>
      <c r="P90" s="33"/>
      <c r="Q90" s="33"/>
      <c r="R90" s="33"/>
      <c r="S90" s="33"/>
      <c r="T90" s="33"/>
      <c r="U90" s="33" t="s">
        <v>197</v>
      </c>
      <c r="V90" s="33" t="s">
        <v>197</v>
      </c>
      <c r="W90" s="33"/>
      <c r="X90" s="33"/>
      <c r="Y90" s="33"/>
      <c r="Z90" s="33"/>
      <c r="AA90" s="33"/>
      <c r="AB90" s="33"/>
      <c r="AC90" s="33" t="s">
        <v>197</v>
      </c>
      <c r="AD90" s="33" t="s">
        <v>197</v>
      </c>
      <c r="AE90" s="33"/>
      <c r="AF90" s="33"/>
      <c r="AG90" s="33"/>
      <c r="AH90" s="33"/>
      <c r="AI90" s="33"/>
      <c r="AJ90" s="33"/>
      <c r="AK90" s="33" t="s">
        <v>197</v>
      </c>
      <c r="AL90" s="33" t="s">
        <v>197</v>
      </c>
      <c r="AM90" s="33" t="s">
        <v>197</v>
      </c>
      <c r="AN90" s="33" t="s">
        <v>197</v>
      </c>
      <c r="AO90" s="33" t="s">
        <v>197</v>
      </c>
      <c r="AP90" s="33" t="s">
        <v>197</v>
      </c>
      <c r="AQ90" s="33" t="s">
        <v>197</v>
      </c>
      <c r="AR90" s="33" t="s">
        <v>197</v>
      </c>
      <c r="AS90" s="33" t="s">
        <v>197</v>
      </c>
      <c r="AT90" s="33" t="s">
        <v>197</v>
      </c>
      <c r="AU90" s="33"/>
      <c r="AV90" s="33"/>
      <c r="AW90" s="33"/>
      <c r="AX90" s="33"/>
      <c r="AY90" s="33"/>
      <c r="AZ90" s="33"/>
      <c r="BA90" s="33"/>
      <c r="BB90" s="33"/>
      <c r="BC90" s="33" t="s">
        <v>197</v>
      </c>
      <c r="BD90" s="33" t="s">
        <v>197</v>
      </c>
      <c r="BE90" s="33"/>
      <c r="BF90" s="33"/>
      <c r="BG90" s="33"/>
      <c r="BH90" s="33"/>
      <c r="BI90" s="33"/>
      <c r="BJ90" s="33"/>
      <c r="BK90" s="33"/>
      <c r="BL90" s="33"/>
      <c r="BM90" s="33"/>
      <c r="BN90" s="33"/>
      <c r="BO90" s="33" t="s">
        <v>197</v>
      </c>
      <c r="BP90" s="33" t="s">
        <v>197</v>
      </c>
      <c r="BQ90" s="33"/>
      <c r="BR90" s="33"/>
      <c r="BS90" s="33"/>
      <c r="BT90" s="33"/>
      <c r="BU90" s="33"/>
      <c r="BV90" s="33"/>
      <c r="BW90" s="33"/>
      <c r="BX90" s="33"/>
      <c r="BY90" s="33"/>
      <c r="BZ90" s="33"/>
      <c r="CA90" s="33" t="s">
        <v>197</v>
      </c>
      <c r="CB90" s="33" t="s">
        <v>197</v>
      </c>
      <c r="CC90" s="33"/>
      <c r="CD90" s="33"/>
      <c r="CE90" s="33"/>
      <c r="CF90" s="33"/>
      <c r="CG90" s="33"/>
      <c r="CH90" s="33"/>
      <c r="CI90" s="33" t="s">
        <v>197</v>
      </c>
      <c r="CJ90" s="33" t="s">
        <v>197</v>
      </c>
      <c r="CK90" s="33" t="s">
        <v>197</v>
      </c>
      <c r="CL90" s="33" t="s">
        <v>197</v>
      </c>
      <c r="CM90" s="33" t="s">
        <v>197</v>
      </c>
      <c r="CN90" s="33" t="s">
        <v>197</v>
      </c>
      <c r="CO90" s="33" t="s">
        <v>197</v>
      </c>
      <c r="CP90" s="33" t="s">
        <v>197</v>
      </c>
      <c r="CQ90" s="33" t="s">
        <v>197</v>
      </c>
      <c r="CR90" s="33" t="s">
        <v>197</v>
      </c>
      <c r="CS90" s="33" t="s">
        <v>197</v>
      </c>
      <c r="CT90" s="33" t="s">
        <v>197</v>
      </c>
      <c r="CU90" s="33" t="s">
        <v>197</v>
      </c>
      <c r="CV90" s="33" t="s">
        <v>197</v>
      </c>
      <c r="CW90" s="33" t="s">
        <v>197</v>
      </c>
      <c r="CX90" s="33" t="s">
        <v>197</v>
      </c>
      <c r="CY90" s="33" t="s">
        <v>197</v>
      </c>
      <c r="CZ90" s="33" t="s">
        <v>197</v>
      </c>
      <c r="DA90" s="33" t="s">
        <v>197</v>
      </c>
      <c r="DB90" s="33" t="s">
        <v>197</v>
      </c>
      <c r="DC90" s="33" t="s">
        <v>197</v>
      </c>
      <c r="DD90" s="33" t="s">
        <v>197</v>
      </c>
      <c r="DE90" s="33" t="s">
        <v>197</v>
      </c>
      <c r="DF90" s="33" t="s">
        <v>197</v>
      </c>
    </row>
    <row r="91" spans="1:110" ht="18.75" hidden="1">
      <c r="A91" s="26" t="s">
        <v>181</v>
      </c>
      <c r="B91" s="31" t="s">
        <v>205</v>
      </c>
      <c r="C91" s="32" t="s">
        <v>205</v>
      </c>
      <c r="D91" s="33"/>
      <c r="E91" s="33" t="s">
        <v>197</v>
      </c>
      <c r="F91" s="33" t="s">
        <v>197</v>
      </c>
      <c r="G91" s="33"/>
      <c r="H91" s="33"/>
      <c r="I91" s="33"/>
      <c r="J91" s="33"/>
      <c r="K91" s="33"/>
      <c r="L91" s="33"/>
      <c r="M91" s="33" t="s">
        <v>197</v>
      </c>
      <c r="N91" s="33" t="s">
        <v>197</v>
      </c>
      <c r="O91" s="33"/>
      <c r="P91" s="33"/>
      <c r="Q91" s="33"/>
      <c r="R91" s="33"/>
      <c r="S91" s="33"/>
      <c r="T91" s="33"/>
      <c r="U91" s="33" t="s">
        <v>197</v>
      </c>
      <c r="V91" s="33" t="s">
        <v>197</v>
      </c>
      <c r="W91" s="33"/>
      <c r="X91" s="33"/>
      <c r="Y91" s="33"/>
      <c r="Z91" s="33"/>
      <c r="AA91" s="33"/>
      <c r="AB91" s="33"/>
      <c r="AC91" s="33" t="s">
        <v>197</v>
      </c>
      <c r="AD91" s="33" t="s">
        <v>197</v>
      </c>
      <c r="AE91" s="33"/>
      <c r="AF91" s="33"/>
      <c r="AG91" s="33"/>
      <c r="AH91" s="33"/>
      <c r="AI91" s="33"/>
      <c r="AJ91" s="33"/>
      <c r="AK91" s="33" t="s">
        <v>197</v>
      </c>
      <c r="AL91" s="33" t="s">
        <v>197</v>
      </c>
      <c r="AM91" s="33" t="s">
        <v>197</v>
      </c>
      <c r="AN91" s="33" t="s">
        <v>197</v>
      </c>
      <c r="AO91" s="33" t="s">
        <v>197</v>
      </c>
      <c r="AP91" s="33" t="s">
        <v>197</v>
      </c>
      <c r="AQ91" s="33" t="s">
        <v>197</v>
      </c>
      <c r="AR91" s="33" t="s">
        <v>197</v>
      </c>
      <c r="AS91" s="33" t="s">
        <v>197</v>
      </c>
      <c r="AT91" s="33" t="s">
        <v>197</v>
      </c>
      <c r="AU91" s="33"/>
      <c r="AV91" s="33"/>
      <c r="AW91" s="33"/>
      <c r="AX91" s="33"/>
      <c r="AY91" s="33"/>
      <c r="AZ91" s="33"/>
      <c r="BA91" s="33"/>
      <c r="BB91" s="33"/>
      <c r="BC91" s="33" t="s">
        <v>197</v>
      </c>
      <c r="BD91" s="33" t="s">
        <v>197</v>
      </c>
      <c r="BE91" s="33"/>
      <c r="BF91" s="33"/>
      <c r="BG91" s="33"/>
      <c r="BH91" s="33"/>
      <c r="BI91" s="33"/>
      <c r="BJ91" s="33"/>
      <c r="BK91" s="33"/>
      <c r="BL91" s="33"/>
      <c r="BM91" s="33"/>
      <c r="BN91" s="33"/>
      <c r="BO91" s="33" t="s">
        <v>197</v>
      </c>
      <c r="BP91" s="33" t="s">
        <v>197</v>
      </c>
      <c r="BQ91" s="33"/>
      <c r="BR91" s="33"/>
      <c r="BS91" s="33"/>
      <c r="BT91" s="33"/>
      <c r="BU91" s="33"/>
      <c r="BV91" s="33"/>
      <c r="BW91" s="33"/>
      <c r="BX91" s="33"/>
      <c r="BY91" s="33"/>
      <c r="BZ91" s="33"/>
      <c r="CA91" s="33" t="s">
        <v>197</v>
      </c>
      <c r="CB91" s="33" t="s">
        <v>197</v>
      </c>
      <c r="CC91" s="33"/>
      <c r="CD91" s="33"/>
      <c r="CE91" s="33"/>
      <c r="CF91" s="33"/>
      <c r="CG91" s="33"/>
      <c r="CH91" s="33"/>
      <c r="CI91" s="33" t="s">
        <v>197</v>
      </c>
      <c r="CJ91" s="33" t="s">
        <v>197</v>
      </c>
      <c r="CK91" s="33" t="s">
        <v>197</v>
      </c>
      <c r="CL91" s="33" t="s">
        <v>197</v>
      </c>
      <c r="CM91" s="33" t="s">
        <v>197</v>
      </c>
      <c r="CN91" s="33" t="s">
        <v>197</v>
      </c>
      <c r="CO91" s="33" t="s">
        <v>197</v>
      </c>
      <c r="CP91" s="33" t="s">
        <v>197</v>
      </c>
      <c r="CQ91" s="33" t="s">
        <v>197</v>
      </c>
      <c r="CR91" s="33" t="s">
        <v>197</v>
      </c>
      <c r="CS91" s="33" t="s">
        <v>197</v>
      </c>
      <c r="CT91" s="33" t="s">
        <v>197</v>
      </c>
      <c r="CU91" s="33" t="s">
        <v>197</v>
      </c>
      <c r="CV91" s="33" t="s">
        <v>197</v>
      </c>
      <c r="CW91" s="33" t="s">
        <v>197</v>
      </c>
      <c r="CX91" s="33" t="s">
        <v>197</v>
      </c>
      <c r="CY91" s="33" t="s">
        <v>197</v>
      </c>
      <c r="CZ91" s="33" t="s">
        <v>197</v>
      </c>
      <c r="DA91" s="33" t="s">
        <v>197</v>
      </c>
      <c r="DB91" s="33" t="s">
        <v>197</v>
      </c>
      <c r="DC91" s="33" t="s">
        <v>197</v>
      </c>
      <c r="DD91" s="33" t="s">
        <v>197</v>
      </c>
      <c r="DE91" s="33" t="s">
        <v>197</v>
      </c>
      <c r="DF91" s="33" t="s">
        <v>197</v>
      </c>
    </row>
    <row r="92" spans="1:110" ht="56.25">
      <c r="A92" s="19"/>
      <c r="B92" s="37" t="s">
        <v>243</v>
      </c>
      <c r="C92" s="38" t="s">
        <v>244</v>
      </c>
      <c r="D92" s="39" t="s">
        <v>178</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39">
        <v>0</v>
      </c>
      <c r="AT92" s="39">
        <v>0</v>
      </c>
      <c r="AU92" s="39">
        <v>0</v>
      </c>
      <c r="AV92" s="39">
        <v>0</v>
      </c>
      <c r="AW92" s="39">
        <v>0</v>
      </c>
      <c r="AX92" s="39">
        <v>0</v>
      </c>
      <c r="AY92" s="39">
        <v>0</v>
      </c>
      <c r="AZ92" s="39">
        <v>0</v>
      </c>
      <c r="BA92" s="39">
        <v>0</v>
      </c>
      <c r="BB92" s="39">
        <v>0</v>
      </c>
      <c r="BC92" s="39">
        <v>0</v>
      </c>
      <c r="BD92" s="39">
        <v>0</v>
      </c>
      <c r="BE92" s="39">
        <v>0</v>
      </c>
      <c r="BF92" s="39">
        <v>0</v>
      </c>
      <c r="BG92" s="39">
        <v>0</v>
      </c>
      <c r="BH92" s="39">
        <v>0</v>
      </c>
      <c r="BI92" s="39">
        <v>0</v>
      </c>
      <c r="BJ92" s="39">
        <v>0</v>
      </c>
      <c r="BK92" s="39">
        <v>0</v>
      </c>
      <c r="BL92" s="39">
        <v>0</v>
      </c>
      <c r="BM92" s="39">
        <v>0</v>
      </c>
      <c r="BN92" s="39">
        <v>0</v>
      </c>
      <c r="BO92" s="39">
        <v>0</v>
      </c>
      <c r="BP92" s="39">
        <v>0</v>
      </c>
      <c r="BQ92" s="39">
        <v>0</v>
      </c>
      <c r="BR92" s="39">
        <v>0</v>
      </c>
      <c r="BS92" s="39">
        <v>0</v>
      </c>
      <c r="BT92" s="39">
        <v>0</v>
      </c>
      <c r="BU92" s="39">
        <v>0</v>
      </c>
      <c r="BV92" s="39">
        <v>0</v>
      </c>
      <c r="BW92" s="39">
        <v>0</v>
      </c>
      <c r="BX92" s="39">
        <v>0</v>
      </c>
      <c r="BY92" s="39">
        <v>0</v>
      </c>
      <c r="BZ92" s="39">
        <v>0</v>
      </c>
      <c r="CA92" s="39">
        <v>0</v>
      </c>
      <c r="CB92" s="39">
        <v>0</v>
      </c>
      <c r="CC92" s="39">
        <v>0</v>
      </c>
      <c r="CD92" s="39">
        <v>0</v>
      </c>
      <c r="CE92" s="39">
        <v>0</v>
      </c>
      <c r="CF92" s="39">
        <v>0</v>
      </c>
      <c r="CG92" s="39">
        <v>0</v>
      </c>
      <c r="CH92" s="39">
        <v>0</v>
      </c>
      <c r="CI92" s="39" t="s">
        <v>197</v>
      </c>
      <c r="CJ92" s="39" t="s">
        <v>197</v>
      </c>
      <c r="CK92" s="39">
        <v>0</v>
      </c>
      <c r="CL92" s="39">
        <v>0</v>
      </c>
      <c r="CM92" s="39">
        <v>0</v>
      </c>
      <c r="CN92" s="39">
        <v>0</v>
      </c>
      <c r="CO92" s="39" t="s">
        <v>197</v>
      </c>
      <c r="CP92" s="39" t="s">
        <v>197</v>
      </c>
      <c r="CQ92" s="39" t="s">
        <v>197</v>
      </c>
      <c r="CR92" s="39" t="s">
        <v>197</v>
      </c>
      <c r="CS92" s="39" t="s">
        <v>197</v>
      </c>
      <c r="CT92" s="39" t="s">
        <v>197</v>
      </c>
      <c r="CU92" s="39">
        <v>0</v>
      </c>
      <c r="CV92" s="39">
        <v>0</v>
      </c>
      <c r="CW92" s="39">
        <v>0</v>
      </c>
      <c r="CX92" s="39">
        <v>0</v>
      </c>
      <c r="CY92" s="39">
        <v>0</v>
      </c>
      <c r="CZ92" s="39">
        <v>0</v>
      </c>
      <c r="DA92" s="39">
        <v>0</v>
      </c>
      <c r="DB92" s="39">
        <v>0</v>
      </c>
      <c r="DC92" s="39">
        <v>0</v>
      </c>
      <c r="DD92" s="39">
        <v>0</v>
      </c>
      <c r="DE92" s="39">
        <v>0</v>
      </c>
      <c r="DF92" s="39">
        <v>0</v>
      </c>
    </row>
    <row r="93" spans="1:110" ht="37.5">
      <c r="A93" s="19"/>
      <c r="B93" s="31" t="s">
        <v>245</v>
      </c>
      <c r="C93" s="32" t="s">
        <v>246</v>
      </c>
      <c r="D93" s="33" t="s">
        <v>178</v>
      </c>
      <c r="E93" s="33">
        <v>0</v>
      </c>
      <c r="F93" s="33">
        <v>0</v>
      </c>
      <c r="G93" s="33">
        <v>0</v>
      </c>
      <c r="H93" s="33">
        <v>0</v>
      </c>
      <c r="I93" s="33">
        <v>0</v>
      </c>
      <c r="J93" s="33">
        <v>0</v>
      </c>
      <c r="K93" s="33">
        <v>0</v>
      </c>
      <c r="L93" s="33">
        <v>0</v>
      </c>
      <c r="M93" s="33">
        <v>0</v>
      </c>
      <c r="N93" s="33">
        <v>0</v>
      </c>
      <c r="O93" s="33">
        <v>0</v>
      </c>
      <c r="P93" s="33">
        <v>0</v>
      </c>
      <c r="Q93" s="33">
        <v>0</v>
      </c>
      <c r="R93" s="33">
        <v>0</v>
      </c>
      <c r="S93" s="33">
        <v>0</v>
      </c>
      <c r="T93" s="33">
        <v>0</v>
      </c>
      <c r="U93" s="33">
        <v>0</v>
      </c>
      <c r="V93" s="33">
        <v>0</v>
      </c>
      <c r="W93" s="33">
        <v>0</v>
      </c>
      <c r="X93" s="33">
        <v>0</v>
      </c>
      <c r="Y93" s="33">
        <v>0</v>
      </c>
      <c r="Z93" s="33">
        <v>0</v>
      </c>
      <c r="AA93" s="33">
        <v>0</v>
      </c>
      <c r="AB93" s="33">
        <v>0</v>
      </c>
      <c r="AC93" s="33">
        <v>0</v>
      </c>
      <c r="AD93" s="33">
        <v>0</v>
      </c>
      <c r="AE93" s="33">
        <v>0</v>
      </c>
      <c r="AF93" s="33">
        <v>0</v>
      </c>
      <c r="AG93" s="33">
        <v>0</v>
      </c>
      <c r="AH93" s="33">
        <v>0</v>
      </c>
      <c r="AI93" s="33">
        <v>0</v>
      </c>
      <c r="AJ93" s="33">
        <v>0</v>
      </c>
      <c r="AK93" s="33">
        <v>0</v>
      </c>
      <c r="AL93" s="33">
        <v>0</v>
      </c>
      <c r="AM93" s="33">
        <v>0</v>
      </c>
      <c r="AN93" s="33">
        <v>0</v>
      </c>
      <c r="AO93" s="33">
        <v>0</v>
      </c>
      <c r="AP93" s="33">
        <v>0</v>
      </c>
      <c r="AQ93" s="33">
        <v>0</v>
      </c>
      <c r="AR93" s="33">
        <v>0</v>
      </c>
      <c r="AS93" s="33">
        <v>0</v>
      </c>
      <c r="AT93" s="33">
        <v>0</v>
      </c>
      <c r="AU93" s="33">
        <v>0</v>
      </c>
      <c r="AV93" s="33">
        <v>0</v>
      </c>
      <c r="AW93" s="33">
        <v>0</v>
      </c>
      <c r="AX93" s="33">
        <v>0</v>
      </c>
      <c r="AY93" s="33">
        <v>0</v>
      </c>
      <c r="AZ93" s="33">
        <v>0</v>
      </c>
      <c r="BA93" s="33">
        <v>0</v>
      </c>
      <c r="BB93" s="33">
        <v>0</v>
      </c>
      <c r="BC93" s="33">
        <v>0</v>
      </c>
      <c r="BD93" s="33">
        <v>0</v>
      </c>
      <c r="BE93" s="33">
        <v>0</v>
      </c>
      <c r="BF93" s="33">
        <v>0</v>
      </c>
      <c r="BG93" s="33">
        <v>0</v>
      </c>
      <c r="BH93" s="33">
        <v>0</v>
      </c>
      <c r="BI93" s="33">
        <v>0</v>
      </c>
      <c r="BJ93" s="33">
        <v>0</v>
      </c>
      <c r="BK93" s="33">
        <v>0</v>
      </c>
      <c r="BL93" s="33">
        <v>0</v>
      </c>
      <c r="BM93" s="33">
        <v>0</v>
      </c>
      <c r="BN93" s="33">
        <v>0</v>
      </c>
      <c r="BO93" s="33">
        <v>0</v>
      </c>
      <c r="BP93" s="33">
        <v>0</v>
      </c>
      <c r="BQ93" s="33">
        <v>0</v>
      </c>
      <c r="BR93" s="33">
        <v>0</v>
      </c>
      <c r="BS93" s="33">
        <v>0</v>
      </c>
      <c r="BT93" s="33">
        <v>0</v>
      </c>
      <c r="BU93" s="33">
        <v>0</v>
      </c>
      <c r="BV93" s="33">
        <v>0</v>
      </c>
      <c r="BW93" s="33">
        <v>0</v>
      </c>
      <c r="BX93" s="33">
        <v>0</v>
      </c>
      <c r="BY93" s="33">
        <v>0</v>
      </c>
      <c r="BZ93" s="33">
        <v>0</v>
      </c>
      <c r="CA93" s="33">
        <v>0</v>
      </c>
      <c r="CB93" s="33">
        <v>0</v>
      </c>
      <c r="CC93" s="33">
        <v>0</v>
      </c>
      <c r="CD93" s="33">
        <v>0</v>
      </c>
      <c r="CE93" s="33">
        <v>0</v>
      </c>
      <c r="CF93" s="33">
        <v>0</v>
      </c>
      <c r="CG93" s="33">
        <v>0</v>
      </c>
      <c r="CH93" s="33">
        <v>0</v>
      </c>
      <c r="CI93" s="33" t="s">
        <v>197</v>
      </c>
      <c r="CJ93" s="33" t="s">
        <v>197</v>
      </c>
      <c r="CK93" s="33">
        <v>0</v>
      </c>
      <c r="CL93" s="33">
        <v>0</v>
      </c>
      <c r="CM93" s="33">
        <v>0</v>
      </c>
      <c r="CN93" s="33">
        <v>0</v>
      </c>
      <c r="CO93" s="33" t="s">
        <v>197</v>
      </c>
      <c r="CP93" s="33" t="s">
        <v>197</v>
      </c>
      <c r="CQ93" s="33" t="s">
        <v>197</v>
      </c>
      <c r="CR93" s="33" t="s">
        <v>197</v>
      </c>
      <c r="CS93" s="33" t="s">
        <v>197</v>
      </c>
      <c r="CT93" s="33" t="s">
        <v>197</v>
      </c>
      <c r="CU93" s="33">
        <v>0</v>
      </c>
      <c r="CV93" s="33">
        <v>0</v>
      </c>
      <c r="CW93" s="33">
        <v>0</v>
      </c>
      <c r="CX93" s="33">
        <v>0</v>
      </c>
      <c r="CY93" s="33">
        <v>0</v>
      </c>
      <c r="CZ93" s="33">
        <v>0</v>
      </c>
      <c r="DA93" s="33">
        <v>0</v>
      </c>
      <c r="DB93" s="33">
        <v>0</v>
      </c>
      <c r="DC93" s="33">
        <v>0</v>
      </c>
      <c r="DD93" s="33">
        <v>0</v>
      </c>
      <c r="DE93" s="33">
        <v>0</v>
      </c>
      <c r="DF93" s="33">
        <v>0</v>
      </c>
    </row>
    <row r="94" spans="1:110" ht="18.75" hidden="1">
      <c r="A94" s="26" t="s">
        <v>181</v>
      </c>
      <c r="B94" s="31" t="s">
        <v>245</v>
      </c>
      <c r="C94" s="40" t="s">
        <v>204</v>
      </c>
      <c r="D94" s="33"/>
      <c r="E94" s="33" t="s">
        <v>197</v>
      </c>
      <c r="F94" s="33" t="s">
        <v>197</v>
      </c>
      <c r="G94" s="33"/>
      <c r="H94" s="33"/>
      <c r="I94" s="33"/>
      <c r="J94" s="33"/>
      <c r="K94" s="33"/>
      <c r="L94" s="33"/>
      <c r="M94" s="33" t="s">
        <v>197</v>
      </c>
      <c r="N94" s="33" t="s">
        <v>197</v>
      </c>
      <c r="O94" s="33"/>
      <c r="P94" s="33"/>
      <c r="Q94" s="33"/>
      <c r="R94" s="33"/>
      <c r="S94" s="33"/>
      <c r="T94" s="33"/>
      <c r="U94" s="33" t="s">
        <v>197</v>
      </c>
      <c r="V94" s="33" t="s">
        <v>197</v>
      </c>
      <c r="W94" s="33"/>
      <c r="X94" s="33"/>
      <c r="Y94" s="33"/>
      <c r="Z94" s="33"/>
      <c r="AA94" s="33"/>
      <c r="AB94" s="33"/>
      <c r="AC94" s="33" t="s">
        <v>197</v>
      </c>
      <c r="AD94" s="33" t="s">
        <v>197</v>
      </c>
      <c r="AE94" s="33"/>
      <c r="AF94" s="33"/>
      <c r="AG94" s="33"/>
      <c r="AH94" s="33"/>
      <c r="AI94" s="33"/>
      <c r="AJ94" s="33"/>
      <c r="AK94" s="33" t="s">
        <v>197</v>
      </c>
      <c r="AL94" s="33" t="s">
        <v>197</v>
      </c>
      <c r="AM94" s="33" t="s">
        <v>197</v>
      </c>
      <c r="AN94" s="33" t="s">
        <v>197</v>
      </c>
      <c r="AO94" s="33" t="s">
        <v>197</v>
      </c>
      <c r="AP94" s="33" t="s">
        <v>197</v>
      </c>
      <c r="AQ94" s="33" t="s">
        <v>197</v>
      </c>
      <c r="AR94" s="33" t="s">
        <v>197</v>
      </c>
      <c r="AS94" s="33" t="s">
        <v>197</v>
      </c>
      <c r="AT94" s="33" t="s">
        <v>197</v>
      </c>
      <c r="AU94" s="33"/>
      <c r="AV94" s="33"/>
      <c r="AW94" s="33"/>
      <c r="AX94" s="33"/>
      <c r="AY94" s="33"/>
      <c r="AZ94" s="33"/>
      <c r="BA94" s="33"/>
      <c r="BB94" s="33"/>
      <c r="BC94" s="33" t="s">
        <v>197</v>
      </c>
      <c r="BD94" s="33" t="s">
        <v>197</v>
      </c>
      <c r="BE94" s="33"/>
      <c r="BF94" s="33"/>
      <c r="BG94" s="33"/>
      <c r="BH94" s="33"/>
      <c r="BI94" s="33"/>
      <c r="BJ94" s="33"/>
      <c r="BK94" s="33"/>
      <c r="BL94" s="33"/>
      <c r="BM94" s="33"/>
      <c r="BN94" s="33"/>
      <c r="BO94" s="33" t="s">
        <v>197</v>
      </c>
      <c r="BP94" s="33" t="s">
        <v>197</v>
      </c>
      <c r="BQ94" s="33"/>
      <c r="BR94" s="33"/>
      <c r="BS94" s="33"/>
      <c r="BT94" s="33"/>
      <c r="BU94" s="33"/>
      <c r="BV94" s="33"/>
      <c r="BW94" s="33"/>
      <c r="BX94" s="33"/>
      <c r="BY94" s="33"/>
      <c r="BZ94" s="33"/>
      <c r="CA94" s="33" t="s">
        <v>197</v>
      </c>
      <c r="CB94" s="33" t="s">
        <v>197</v>
      </c>
      <c r="CC94" s="33"/>
      <c r="CD94" s="33"/>
      <c r="CE94" s="33"/>
      <c r="CF94" s="33"/>
      <c r="CG94" s="33"/>
      <c r="CH94" s="33"/>
      <c r="CI94" s="33" t="s">
        <v>197</v>
      </c>
      <c r="CJ94" s="33" t="s">
        <v>197</v>
      </c>
      <c r="CK94" s="33" t="s">
        <v>197</v>
      </c>
      <c r="CL94" s="33" t="s">
        <v>197</v>
      </c>
      <c r="CM94" s="33" t="s">
        <v>197</v>
      </c>
      <c r="CN94" s="33" t="s">
        <v>197</v>
      </c>
      <c r="CO94" s="33" t="s">
        <v>197</v>
      </c>
      <c r="CP94" s="33" t="s">
        <v>197</v>
      </c>
      <c r="CQ94" s="33" t="s">
        <v>197</v>
      </c>
      <c r="CR94" s="33" t="s">
        <v>197</v>
      </c>
      <c r="CS94" s="33" t="s">
        <v>197</v>
      </c>
      <c r="CT94" s="33" t="s">
        <v>197</v>
      </c>
      <c r="CU94" s="33" t="s">
        <v>197</v>
      </c>
      <c r="CV94" s="33" t="s">
        <v>197</v>
      </c>
      <c r="CW94" s="33" t="s">
        <v>197</v>
      </c>
      <c r="CX94" s="33" t="s">
        <v>197</v>
      </c>
      <c r="CY94" s="33" t="s">
        <v>197</v>
      </c>
      <c r="CZ94" s="33" t="s">
        <v>197</v>
      </c>
      <c r="DA94" s="33" t="s">
        <v>197</v>
      </c>
      <c r="DB94" s="33" t="s">
        <v>197</v>
      </c>
      <c r="DC94" s="33" t="s">
        <v>197</v>
      </c>
      <c r="DD94" s="33" t="s">
        <v>197</v>
      </c>
      <c r="DE94" s="33" t="s">
        <v>197</v>
      </c>
      <c r="DF94" s="33" t="s">
        <v>197</v>
      </c>
    </row>
    <row r="95" spans="1:110" ht="18.75" hidden="1">
      <c r="A95" s="26" t="s">
        <v>181</v>
      </c>
      <c r="B95" s="31" t="s">
        <v>245</v>
      </c>
      <c r="C95" s="40" t="s">
        <v>204</v>
      </c>
      <c r="D95" s="33"/>
      <c r="E95" s="33" t="s">
        <v>197</v>
      </c>
      <c r="F95" s="33" t="s">
        <v>197</v>
      </c>
      <c r="G95" s="33"/>
      <c r="H95" s="33"/>
      <c r="I95" s="33"/>
      <c r="J95" s="33"/>
      <c r="K95" s="33"/>
      <c r="L95" s="33"/>
      <c r="M95" s="33" t="s">
        <v>197</v>
      </c>
      <c r="N95" s="33" t="s">
        <v>197</v>
      </c>
      <c r="O95" s="33"/>
      <c r="P95" s="33"/>
      <c r="Q95" s="33"/>
      <c r="R95" s="33"/>
      <c r="S95" s="33"/>
      <c r="T95" s="33"/>
      <c r="U95" s="33" t="s">
        <v>197</v>
      </c>
      <c r="V95" s="33" t="s">
        <v>197</v>
      </c>
      <c r="W95" s="33"/>
      <c r="X95" s="33"/>
      <c r="Y95" s="33"/>
      <c r="Z95" s="33"/>
      <c r="AA95" s="33"/>
      <c r="AB95" s="33"/>
      <c r="AC95" s="33" t="s">
        <v>197</v>
      </c>
      <c r="AD95" s="33" t="s">
        <v>197</v>
      </c>
      <c r="AE95" s="33"/>
      <c r="AF95" s="33"/>
      <c r="AG95" s="33"/>
      <c r="AH95" s="33"/>
      <c r="AI95" s="33"/>
      <c r="AJ95" s="33"/>
      <c r="AK95" s="33" t="s">
        <v>197</v>
      </c>
      <c r="AL95" s="33" t="s">
        <v>197</v>
      </c>
      <c r="AM95" s="33" t="s">
        <v>197</v>
      </c>
      <c r="AN95" s="33" t="s">
        <v>197</v>
      </c>
      <c r="AO95" s="33" t="s">
        <v>197</v>
      </c>
      <c r="AP95" s="33" t="s">
        <v>197</v>
      </c>
      <c r="AQ95" s="33" t="s">
        <v>197</v>
      </c>
      <c r="AR95" s="33" t="s">
        <v>197</v>
      </c>
      <c r="AS95" s="33" t="s">
        <v>197</v>
      </c>
      <c r="AT95" s="33" t="s">
        <v>197</v>
      </c>
      <c r="AU95" s="33"/>
      <c r="AV95" s="33"/>
      <c r="AW95" s="33"/>
      <c r="AX95" s="33"/>
      <c r="AY95" s="33"/>
      <c r="AZ95" s="33"/>
      <c r="BA95" s="33"/>
      <c r="BB95" s="33"/>
      <c r="BC95" s="33" t="s">
        <v>197</v>
      </c>
      <c r="BD95" s="33" t="s">
        <v>197</v>
      </c>
      <c r="BE95" s="33"/>
      <c r="BF95" s="33"/>
      <c r="BG95" s="33"/>
      <c r="BH95" s="33"/>
      <c r="BI95" s="33"/>
      <c r="BJ95" s="33"/>
      <c r="BK95" s="33"/>
      <c r="BL95" s="33"/>
      <c r="BM95" s="33"/>
      <c r="BN95" s="33"/>
      <c r="BO95" s="33" t="s">
        <v>197</v>
      </c>
      <c r="BP95" s="33" t="s">
        <v>197</v>
      </c>
      <c r="BQ95" s="33"/>
      <c r="BR95" s="33"/>
      <c r="BS95" s="33"/>
      <c r="BT95" s="33"/>
      <c r="BU95" s="33"/>
      <c r="BV95" s="33"/>
      <c r="BW95" s="33"/>
      <c r="BX95" s="33"/>
      <c r="BY95" s="33"/>
      <c r="BZ95" s="33"/>
      <c r="CA95" s="33" t="s">
        <v>197</v>
      </c>
      <c r="CB95" s="33" t="s">
        <v>197</v>
      </c>
      <c r="CC95" s="33"/>
      <c r="CD95" s="33"/>
      <c r="CE95" s="33"/>
      <c r="CF95" s="33"/>
      <c r="CG95" s="33"/>
      <c r="CH95" s="33"/>
      <c r="CI95" s="33" t="s">
        <v>197</v>
      </c>
      <c r="CJ95" s="33" t="s">
        <v>197</v>
      </c>
      <c r="CK95" s="33" t="s">
        <v>197</v>
      </c>
      <c r="CL95" s="33" t="s">
        <v>197</v>
      </c>
      <c r="CM95" s="33" t="s">
        <v>197</v>
      </c>
      <c r="CN95" s="33" t="s">
        <v>197</v>
      </c>
      <c r="CO95" s="33" t="s">
        <v>197</v>
      </c>
      <c r="CP95" s="33" t="s">
        <v>197</v>
      </c>
      <c r="CQ95" s="33" t="s">
        <v>197</v>
      </c>
      <c r="CR95" s="33" t="s">
        <v>197</v>
      </c>
      <c r="CS95" s="33" t="s">
        <v>197</v>
      </c>
      <c r="CT95" s="33" t="s">
        <v>197</v>
      </c>
      <c r="CU95" s="33" t="s">
        <v>197</v>
      </c>
      <c r="CV95" s="33" t="s">
        <v>197</v>
      </c>
      <c r="CW95" s="33" t="s">
        <v>197</v>
      </c>
      <c r="CX95" s="33" t="s">
        <v>197</v>
      </c>
      <c r="CY95" s="33" t="s">
        <v>197</v>
      </c>
      <c r="CZ95" s="33" t="s">
        <v>197</v>
      </c>
      <c r="DA95" s="33" t="s">
        <v>197</v>
      </c>
      <c r="DB95" s="33" t="s">
        <v>197</v>
      </c>
      <c r="DC95" s="33" t="s">
        <v>197</v>
      </c>
      <c r="DD95" s="33" t="s">
        <v>197</v>
      </c>
      <c r="DE95" s="33" t="s">
        <v>197</v>
      </c>
      <c r="DF95" s="33" t="s">
        <v>197</v>
      </c>
    </row>
    <row r="96" spans="1:110" ht="18.75" hidden="1">
      <c r="A96" s="26" t="s">
        <v>181</v>
      </c>
      <c r="B96" s="31" t="s">
        <v>205</v>
      </c>
      <c r="C96" s="32" t="s">
        <v>205</v>
      </c>
      <c r="D96" s="33"/>
      <c r="E96" s="33" t="s">
        <v>197</v>
      </c>
      <c r="F96" s="33" t="s">
        <v>197</v>
      </c>
      <c r="G96" s="33"/>
      <c r="H96" s="33"/>
      <c r="I96" s="33"/>
      <c r="J96" s="33"/>
      <c r="K96" s="33"/>
      <c r="L96" s="33"/>
      <c r="M96" s="33" t="s">
        <v>197</v>
      </c>
      <c r="N96" s="33" t="s">
        <v>197</v>
      </c>
      <c r="O96" s="33"/>
      <c r="P96" s="33"/>
      <c r="Q96" s="33"/>
      <c r="R96" s="33"/>
      <c r="S96" s="33"/>
      <c r="T96" s="33"/>
      <c r="U96" s="33" t="s">
        <v>197</v>
      </c>
      <c r="V96" s="33" t="s">
        <v>197</v>
      </c>
      <c r="W96" s="33"/>
      <c r="X96" s="33"/>
      <c r="Y96" s="33"/>
      <c r="Z96" s="33"/>
      <c r="AA96" s="33"/>
      <c r="AB96" s="33"/>
      <c r="AC96" s="33" t="s">
        <v>197</v>
      </c>
      <c r="AD96" s="33" t="s">
        <v>197</v>
      </c>
      <c r="AE96" s="33"/>
      <c r="AF96" s="33"/>
      <c r="AG96" s="33"/>
      <c r="AH96" s="33"/>
      <c r="AI96" s="33"/>
      <c r="AJ96" s="33"/>
      <c r="AK96" s="33" t="s">
        <v>197</v>
      </c>
      <c r="AL96" s="33" t="s">
        <v>197</v>
      </c>
      <c r="AM96" s="33" t="s">
        <v>197</v>
      </c>
      <c r="AN96" s="33" t="s">
        <v>197</v>
      </c>
      <c r="AO96" s="33" t="s">
        <v>197</v>
      </c>
      <c r="AP96" s="33" t="s">
        <v>197</v>
      </c>
      <c r="AQ96" s="33" t="s">
        <v>197</v>
      </c>
      <c r="AR96" s="33" t="s">
        <v>197</v>
      </c>
      <c r="AS96" s="33" t="s">
        <v>197</v>
      </c>
      <c r="AT96" s="33" t="s">
        <v>197</v>
      </c>
      <c r="AU96" s="33"/>
      <c r="AV96" s="33"/>
      <c r="AW96" s="33"/>
      <c r="AX96" s="33"/>
      <c r="AY96" s="33"/>
      <c r="AZ96" s="33"/>
      <c r="BA96" s="33"/>
      <c r="BB96" s="33"/>
      <c r="BC96" s="33" t="s">
        <v>197</v>
      </c>
      <c r="BD96" s="33" t="s">
        <v>197</v>
      </c>
      <c r="BE96" s="33"/>
      <c r="BF96" s="33"/>
      <c r="BG96" s="33"/>
      <c r="BH96" s="33"/>
      <c r="BI96" s="33"/>
      <c r="BJ96" s="33"/>
      <c r="BK96" s="33"/>
      <c r="BL96" s="33"/>
      <c r="BM96" s="33"/>
      <c r="BN96" s="33"/>
      <c r="BO96" s="33" t="s">
        <v>197</v>
      </c>
      <c r="BP96" s="33" t="s">
        <v>197</v>
      </c>
      <c r="BQ96" s="33"/>
      <c r="BR96" s="33"/>
      <c r="BS96" s="33"/>
      <c r="BT96" s="33"/>
      <c r="BU96" s="33"/>
      <c r="BV96" s="33"/>
      <c r="BW96" s="33"/>
      <c r="BX96" s="33"/>
      <c r="BY96" s="33"/>
      <c r="BZ96" s="33"/>
      <c r="CA96" s="33" t="s">
        <v>197</v>
      </c>
      <c r="CB96" s="33" t="s">
        <v>197</v>
      </c>
      <c r="CC96" s="33"/>
      <c r="CD96" s="33"/>
      <c r="CE96" s="33"/>
      <c r="CF96" s="33"/>
      <c r="CG96" s="33"/>
      <c r="CH96" s="33"/>
      <c r="CI96" s="33" t="s">
        <v>197</v>
      </c>
      <c r="CJ96" s="33" t="s">
        <v>197</v>
      </c>
      <c r="CK96" s="33" t="s">
        <v>197</v>
      </c>
      <c r="CL96" s="33" t="s">
        <v>197</v>
      </c>
      <c r="CM96" s="33" t="s">
        <v>197</v>
      </c>
      <c r="CN96" s="33" t="s">
        <v>197</v>
      </c>
      <c r="CO96" s="33" t="s">
        <v>197</v>
      </c>
      <c r="CP96" s="33" t="s">
        <v>197</v>
      </c>
      <c r="CQ96" s="33" t="s">
        <v>197</v>
      </c>
      <c r="CR96" s="33" t="s">
        <v>197</v>
      </c>
      <c r="CS96" s="33" t="s">
        <v>197</v>
      </c>
      <c r="CT96" s="33" t="s">
        <v>197</v>
      </c>
      <c r="CU96" s="33" t="s">
        <v>197</v>
      </c>
      <c r="CV96" s="33" t="s">
        <v>197</v>
      </c>
      <c r="CW96" s="33" t="s">
        <v>197</v>
      </c>
      <c r="CX96" s="33" t="s">
        <v>197</v>
      </c>
      <c r="CY96" s="33" t="s">
        <v>197</v>
      </c>
      <c r="CZ96" s="33" t="s">
        <v>197</v>
      </c>
      <c r="DA96" s="33" t="s">
        <v>197</v>
      </c>
      <c r="DB96" s="33" t="s">
        <v>197</v>
      </c>
      <c r="DC96" s="33" t="s">
        <v>197</v>
      </c>
      <c r="DD96" s="33" t="s">
        <v>197</v>
      </c>
      <c r="DE96" s="33" t="s">
        <v>197</v>
      </c>
      <c r="DF96" s="33" t="s">
        <v>197</v>
      </c>
    </row>
    <row r="97" spans="1:110" ht="56.25">
      <c r="A97" s="19"/>
      <c r="B97" s="31" t="s">
        <v>247</v>
      </c>
      <c r="C97" s="32" t="s">
        <v>248</v>
      </c>
      <c r="D97" s="33" t="s">
        <v>178</v>
      </c>
      <c r="E97" s="33">
        <v>0</v>
      </c>
      <c r="F97" s="33">
        <v>0</v>
      </c>
      <c r="G97" s="33">
        <v>0</v>
      </c>
      <c r="H97" s="33">
        <v>0</v>
      </c>
      <c r="I97" s="33">
        <v>0</v>
      </c>
      <c r="J97" s="33">
        <v>0</v>
      </c>
      <c r="K97" s="33">
        <v>0</v>
      </c>
      <c r="L97" s="33">
        <v>0</v>
      </c>
      <c r="M97" s="33">
        <v>0</v>
      </c>
      <c r="N97" s="33">
        <v>0</v>
      </c>
      <c r="O97" s="33">
        <v>0</v>
      </c>
      <c r="P97" s="33">
        <v>0</v>
      </c>
      <c r="Q97" s="33">
        <v>0</v>
      </c>
      <c r="R97" s="33">
        <v>0</v>
      </c>
      <c r="S97" s="33">
        <v>0</v>
      </c>
      <c r="T97" s="33">
        <v>0</v>
      </c>
      <c r="U97" s="33">
        <v>0</v>
      </c>
      <c r="V97" s="33">
        <v>0</v>
      </c>
      <c r="W97" s="33">
        <v>0</v>
      </c>
      <c r="X97" s="33">
        <v>0</v>
      </c>
      <c r="Y97" s="33">
        <v>0</v>
      </c>
      <c r="Z97" s="33">
        <v>0</v>
      </c>
      <c r="AA97" s="33">
        <v>0</v>
      </c>
      <c r="AB97" s="33">
        <v>0</v>
      </c>
      <c r="AC97" s="33">
        <v>0</v>
      </c>
      <c r="AD97" s="33">
        <v>0</v>
      </c>
      <c r="AE97" s="33">
        <v>0</v>
      </c>
      <c r="AF97" s="33">
        <v>0</v>
      </c>
      <c r="AG97" s="33">
        <v>0</v>
      </c>
      <c r="AH97" s="33">
        <v>0</v>
      </c>
      <c r="AI97" s="33">
        <v>0</v>
      </c>
      <c r="AJ97" s="33">
        <v>0</v>
      </c>
      <c r="AK97" s="33">
        <v>0</v>
      </c>
      <c r="AL97" s="33">
        <v>0</v>
      </c>
      <c r="AM97" s="33">
        <v>0</v>
      </c>
      <c r="AN97" s="33">
        <v>0</v>
      </c>
      <c r="AO97" s="33">
        <v>0</v>
      </c>
      <c r="AP97" s="33">
        <v>0</v>
      </c>
      <c r="AQ97" s="33">
        <v>0</v>
      </c>
      <c r="AR97" s="33">
        <v>0</v>
      </c>
      <c r="AS97" s="33">
        <v>0</v>
      </c>
      <c r="AT97" s="33">
        <v>0</v>
      </c>
      <c r="AU97" s="33">
        <v>0</v>
      </c>
      <c r="AV97" s="33">
        <v>0</v>
      </c>
      <c r="AW97" s="33">
        <v>0</v>
      </c>
      <c r="AX97" s="33">
        <v>0</v>
      </c>
      <c r="AY97" s="33">
        <v>0</v>
      </c>
      <c r="AZ97" s="33">
        <v>0</v>
      </c>
      <c r="BA97" s="33">
        <v>0</v>
      </c>
      <c r="BB97" s="33">
        <v>0</v>
      </c>
      <c r="BC97" s="33">
        <v>0</v>
      </c>
      <c r="BD97" s="33">
        <v>0</v>
      </c>
      <c r="BE97" s="33">
        <v>0</v>
      </c>
      <c r="BF97" s="33">
        <v>0</v>
      </c>
      <c r="BG97" s="33">
        <v>0</v>
      </c>
      <c r="BH97" s="33">
        <v>0</v>
      </c>
      <c r="BI97" s="33">
        <v>0</v>
      </c>
      <c r="BJ97" s="33">
        <v>0</v>
      </c>
      <c r="BK97" s="33">
        <v>0</v>
      </c>
      <c r="BL97" s="33">
        <v>0</v>
      </c>
      <c r="BM97" s="33">
        <v>0</v>
      </c>
      <c r="BN97" s="33">
        <v>0</v>
      </c>
      <c r="BO97" s="33">
        <v>0</v>
      </c>
      <c r="BP97" s="33">
        <v>0</v>
      </c>
      <c r="BQ97" s="33">
        <v>0</v>
      </c>
      <c r="BR97" s="33">
        <v>0</v>
      </c>
      <c r="BS97" s="33">
        <v>0</v>
      </c>
      <c r="BT97" s="33">
        <v>0</v>
      </c>
      <c r="BU97" s="33">
        <v>0</v>
      </c>
      <c r="BV97" s="33">
        <v>0</v>
      </c>
      <c r="BW97" s="33">
        <v>0</v>
      </c>
      <c r="BX97" s="33">
        <v>0</v>
      </c>
      <c r="BY97" s="33">
        <v>0</v>
      </c>
      <c r="BZ97" s="33">
        <v>0</v>
      </c>
      <c r="CA97" s="33">
        <v>0</v>
      </c>
      <c r="CB97" s="33">
        <v>0</v>
      </c>
      <c r="CC97" s="33">
        <v>0</v>
      </c>
      <c r="CD97" s="33">
        <v>0</v>
      </c>
      <c r="CE97" s="33">
        <v>0</v>
      </c>
      <c r="CF97" s="33">
        <v>0</v>
      </c>
      <c r="CG97" s="33">
        <v>0</v>
      </c>
      <c r="CH97" s="33">
        <v>0</v>
      </c>
      <c r="CI97" s="33" t="s">
        <v>197</v>
      </c>
      <c r="CJ97" s="33" t="s">
        <v>197</v>
      </c>
      <c r="CK97" s="33">
        <v>0</v>
      </c>
      <c r="CL97" s="33">
        <v>0</v>
      </c>
      <c r="CM97" s="33">
        <v>0</v>
      </c>
      <c r="CN97" s="33">
        <v>0</v>
      </c>
      <c r="CO97" s="33" t="s">
        <v>197</v>
      </c>
      <c r="CP97" s="33" t="s">
        <v>197</v>
      </c>
      <c r="CQ97" s="33" t="s">
        <v>197</v>
      </c>
      <c r="CR97" s="33" t="s">
        <v>197</v>
      </c>
      <c r="CS97" s="33" t="s">
        <v>197</v>
      </c>
      <c r="CT97" s="33" t="s">
        <v>197</v>
      </c>
      <c r="CU97" s="33">
        <v>0</v>
      </c>
      <c r="CV97" s="33">
        <v>0</v>
      </c>
      <c r="CW97" s="33">
        <v>0</v>
      </c>
      <c r="CX97" s="33">
        <v>0</v>
      </c>
      <c r="CY97" s="33">
        <v>0</v>
      </c>
      <c r="CZ97" s="33">
        <v>0</v>
      </c>
      <c r="DA97" s="33">
        <v>0</v>
      </c>
      <c r="DB97" s="33">
        <v>0</v>
      </c>
      <c r="DC97" s="33">
        <v>0</v>
      </c>
      <c r="DD97" s="33">
        <v>0</v>
      </c>
      <c r="DE97" s="33">
        <v>0</v>
      </c>
      <c r="DF97" s="33">
        <v>0</v>
      </c>
    </row>
    <row r="98" spans="1:110" ht="18.75" hidden="1">
      <c r="A98" s="26" t="s">
        <v>181</v>
      </c>
      <c r="B98" s="31" t="s">
        <v>247</v>
      </c>
      <c r="C98" s="40" t="s">
        <v>204</v>
      </c>
      <c r="D98" s="33"/>
      <c r="E98" s="33" t="s">
        <v>197</v>
      </c>
      <c r="F98" s="33" t="s">
        <v>197</v>
      </c>
      <c r="G98" s="33"/>
      <c r="H98" s="33"/>
      <c r="I98" s="33"/>
      <c r="J98" s="33"/>
      <c r="K98" s="33"/>
      <c r="L98" s="33"/>
      <c r="M98" s="33" t="s">
        <v>197</v>
      </c>
      <c r="N98" s="33" t="s">
        <v>197</v>
      </c>
      <c r="O98" s="33"/>
      <c r="P98" s="33"/>
      <c r="Q98" s="33"/>
      <c r="R98" s="33"/>
      <c r="S98" s="33"/>
      <c r="T98" s="33"/>
      <c r="U98" s="33" t="s">
        <v>197</v>
      </c>
      <c r="V98" s="33" t="s">
        <v>197</v>
      </c>
      <c r="W98" s="33"/>
      <c r="X98" s="33"/>
      <c r="Y98" s="33"/>
      <c r="Z98" s="33"/>
      <c r="AA98" s="33"/>
      <c r="AB98" s="33"/>
      <c r="AC98" s="33" t="s">
        <v>197</v>
      </c>
      <c r="AD98" s="33" t="s">
        <v>197</v>
      </c>
      <c r="AE98" s="33"/>
      <c r="AF98" s="33"/>
      <c r="AG98" s="33"/>
      <c r="AH98" s="33"/>
      <c r="AI98" s="33"/>
      <c r="AJ98" s="33"/>
      <c r="AK98" s="33" t="s">
        <v>197</v>
      </c>
      <c r="AL98" s="33" t="s">
        <v>197</v>
      </c>
      <c r="AM98" s="33" t="s">
        <v>197</v>
      </c>
      <c r="AN98" s="33" t="s">
        <v>197</v>
      </c>
      <c r="AO98" s="33" t="s">
        <v>197</v>
      </c>
      <c r="AP98" s="33" t="s">
        <v>197</v>
      </c>
      <c r="AQ98" s="33" t="s">
        <v>197</v>
      </c>
      <c r="AR98" s="33" t="s">
        <v>197</v>
      </c>
      <c r="AS98" s="33" t="s">
        <v>197</v>
      </c>
      <c r="AT98" s="33" t="s">
        <v>197</v>
      </c>
      <c r="AU98" s="33"/>
      <c r="AV98" s="33"/>
      <c r="AW98" s="33"/>
      <c r="AX98" s="33"/>
      <c r="AY98" s="33"/>
      <c r="AZ98" s="33"/>
      <c r="BA98" s="33"/>
      <c r="BB98" s="33"/>
      <c r="BC98" s="33" t="s">
        <v>197</v>
      </c>
      <c r="BD98" s="33" t="s">
        <v>197</v>
      </c>
      <c r="BE98" s="33"/>
      <c r="BF98" s="33"/>
      <c r="BG98" s="33"/>
      <c r="BH98" s="33"/>
      <c r="BI98" s="33"/>
      <c r="BJ98" s="33"/>
      <c r="BK98" s="33"/>
      <c r="BL98" s="33"/>
      <c r="BM98" s="33"/>
      <c r="BN98" s="33"/>
      <c r="BO98" s="33" t="s">
        <v>197</v>
      </c>
      <c r="BP98" s="33" t="s">
        <v>197</v>
      </c>
      <c r="BQ98" s="33"/>
      <c r="BR98" s="33"/>
      <c r="BS98" s="33"/>
      <c r="BT98" s="33"/>
      <c r="BU98" s="33"/>
      <c r="BV98" s="33"/>
      <c r="BW98" s="33"/>
      <c r="BX98" s="33"/>
      <c r="BY98" s="33"/>
      <c r="BZ98" s="33"/>
      <c r="CA98" s="33" t="s">
        <v>197</v>
      </c>
      <c r="CB98" s="33" t="s">
        <v>197</v>
      </c>
      <c r="CC98" s="33"/>
      <c r="CD98" s="33"/>
      <c r="CE98" s="33"/>
      <c r="CF98" s="33"/>
      <c r="CG98" s="33"/>
      <c r="CH98" s="33"/>
      <c r="CI98" s="33" t="s">
        <v>197</v>
      </c>
      <c r="CJ98" s="33" t="s">
        <v>197</v>
      </c>
      <c r="CK98" s="33" t="s">
        <v>197</v>
      </c>
      <c r="CL98" s="33" t="s">
        <v>197</v>
      </c>
      <c r="CM98" s="33" t="s">
        <v>197</v>
      </c>
      <c r="CN98" s="33" t="s">
        <v>197</v>
      </c>
      <c r="CO98" s="33" t="s">
        <v>197</v>
      </c>
      <c r="CP98" s="33" t="s">
        <v>197</v>
      </c>
      <c r="CQ98" s="33" t="s">
        <v>197</v>
      </c>
      <c r="CR98" s="33" t="s">
        <v>197</v>
      </c>
      <c r="CS98" s="33" t="s">
        <v>197</v>
      </c>
      <c r="CT98" s="33" t="s">
        <v>197</v>
      </c>
      <c r="CU98" s="33" t="s">
        <v>197</v>
      </c>
      <c r="CV98" s="33" t="s">
        <v>197</v>
      </c>
      <c r="CW98" s="33" t="s">
        <v>197</v>
      </c>
      <c r="CX98" s="33" t="s">
        <v>197</v>
      </c>
      <c r="CY98" s="33" t="s">
        <v>197</v>
      </c>
      <c r="CZ98" s="33" t="s">
        <v>197</v>
      </c>
      <c r="DA98" s="33" t="s">
        <v>197</v>
      </c>
      <c r="DB98" s="33" t="s">
        <v>197</v>
      </c>
      <c r="DC98" s="33" t="s">
        <v>197</v>
      </c>
      <c r="DD98" s="33" t="s">
        <v>197</v>
      </c>
      <c r="DE98" s="33" t="s">
        <v>197</v>
      </c>
      <c r="DF98" s="33" t="s">
        <v>197</v>
      </c>
    </row>
    <row r="99" spans="1:110" ht="18.75" hidden="1">
      <c r="A99" s="26" t="s">
        <v>181</v>
      </c>
      <c r="B99" s="31" t="s">
        <v>247</v>
      </c>
      <c r="C99" s="40" t="s">
        <v>204</v>
      </c>
      <c r="D99" s="33"/>
      <c r="E99" s="33" t="s">
        <v>197</v>
      </c>
      <c r="F99" s="33" t="s">
        <v>197</v>
      </c>
      <c r="G99" s="33"/>
      <c r="H99" s="33"/>
      <c r="I99" s="33"/>
      <c r="J99" s="33"/>
      <c r="K99" s="33"/>
      <c r="L99" s="33"/>
      <c r="M99" s="33" t="s">
        <v>197</v>
      </c>
      <c r="N99" s="33" t="s">
        <v>197</v>
      </c>
      <c r="O99" s="33"/>
      <c r="P99" s="33"/>
      <c r="Q99" s="33"/>
      <c r="R99" s="33"/>
      <c r="S99" s="33"/>
      <c r="T99" s="33"/>
      <c r="U99" s="33" t="s">
        <v>197</v>
      </c>
      <c r="V99" s="33" t="s">
        <v>197</v>
      </c>
      <c r="W99" s="33"/>
      <c r="X99" s="33"/>
      <c r="Y99" s="33"/>
      <c r="Z99" s="33"/>
      <c r="AA99" s="33"/>
      <c r="AB99" s="33"/>
      <c r="AC99" s="33" t="s">
        <v>197</v>
      </c>
      <c r="AD99" s="33" t="s">
        <v>197</v>
      </c>
      <c r="AE99" s="33"/>
      <c r="AF99" s="33"/>
      <c r="AG99" s="33"/>
      <c r="AH99" s="33"/>
      <c r="AI99" s="33"/>
      <c r="AJ99" s="33"/>
      <c r="AK99" s="33" t="s">
        <v>197</v>
      </c>
      <c r="AL99" s="33" t="s">
        <v>197</v>
      </c>
      <c r="AM99" s="33" t="s">
        <v>197</v>
      </c>
      <c r="AN99" s="33" t="s">
        <v>197</v>
      </c>
      <c r="AO99" s="33" t="s">
        <v>197</v>
      </c>
      <c r="AP99" s="33" t="s">
        <v>197</v>
      </c>
      <c r="AQ99" s="33" t="s">
        <v>197</v>
      </c>
      <c r="AR99" s="33" t="s">
        <v>197</v>
      </c>
      <c r="AS99" s="33" t="s">
        <v>197</v>
      </c>
      <c r="AT99" s="33" t="s">
        <v>197</v>
      </c>
      <c r="AU99" s="33"/>
      <c r="AV99" s="33"/>
      <c r="AW99" s="33"/>
      <c r="AX99" s="33"/>
      <c r="AY99" s="33"/>
      <c r="AZ99" s="33"/>
      <c r="BA99" s="33"/>
      <c r="BB99" s="33"/>
      <c r="BC99" s="33" t="s">
        <v>197</v>
      </c>
      <c r="BD99" s="33" t="s">
        <v>197</v>
      </c>
      <c r="BE99" s="33"/>
      <c r="BF99" s="33"/>
      <c r="BG99" s="33"/>
      <c r="BH99" s="33"/>
      <c r="BI99" s="33"/>
      <c r="BJ99" s="33"/>
      <c r="BK99" s="33"/>
      <c r="BL99" s="33"/>
      <c r="BM99" s="33"/>
      <c r="BN99" s="33"/>
      <c r="BO99" s="33" t="s">
        <v>197</v>
      </c>
      <c r="BP99" s="33" t="s">
        <v>197</v>
      </c>
      <c r="BQ99" s="33"/>
      <c r="BR99" s="33"/>
      <c r="BS99" s="33"/>
      <c r="BT99" s="33"/>
      <c r="BU99" s="33"/>
      <c r="BV99" s="33"/>
      <c r="BW99" s="33"/>
      <c r="BX99" s="33"/>
      <c r="BY99" s="33"/>
      <c r="BZ99" s="33"/>
      <c r="CA99" s="33" t="s">
        <v>197</v>
      </c>
      <c r="CB99" s="33" t="s">
        <v>197</v>
      </c>
      <c r="CC99" s="33"/>
      <c r="CD99" s="33"/>
      <c r="CE99" s="33"/>
      <c r="CF99" s="33"/>
      <c r="CG99" s="33"/>
      <c r="CH99" s="33"/>
      <c r="CI99" s="33" t="s">
        <v>197</v>
      </c>
      <c r="CJ99" s="33" t="s">
        <v>197</v>
      </c>
      <c r="CK99" s="33" t="s">
        <v>197</v>
      </c>
      <c r="CL99" s="33" t="s">
        <v>197</v>
      </c>
      <c r="CM99" s="33" t="s">
        <v>197</v>
      </c>
      <c r="CN99" s="33" t="s">
        <v>197</v>
      </c>
      <c r="CO99" s="33" t="s">
        <v>197</v>
      </c>
      <c r="CP99" s="33" t="s">
        <v>197</v>
      </c>
      <c r="CQ99" s="33" t="s">
        <v>197</v>
      </c>
      <c r="CR99" s="33" t="s">
        <v>197</v>
      </c>
      <c r="CS99" s="33" t="s">
        <v>197</v>
      </c>
      <c r="CT99" s="33" t="s">
        <v>197</v>
      </c>
      <c r="CU99" s="33" t="s">
        <v>197</v>
      </c>
      <c r="CV99" s="33" t="s">
        <v>197</v>
      </c>
      <c r="CW99" s="33" t="s">
        <v>197</v>
      </c>
      <c r="CX99" s="33" t="s">
        <v>197</v>
      </c>
      <c r="CY99" s="33" t="s">
        <v>197</v>
      </c>
      <c r="CZ99" s="33" t="s">
        <v>197</v>
      </c>
      <c r="DA99" s="33" t="s">
        <v>197</v>
      </c>
      <c r="DB99" s="33" t="s">
        <v>197</v>
      </c>
      <c r="DC99" s="33" t="s">
        <v>197</v>
      </c>
      <c r="DD99" s="33" t="s">
        <v>197</v>
      </c>
      <c r="DE99" s="33" t="s">
        <v>197</v>
      </c>
      <c r="DF99" s="33" t="s">
        <v>197</v>
      </c>
    </row>
    <row r="100" spans="1:110" ht="18.75" hidden="1">
      <c r="A100" s="26" t="s">
        <v>181</v>
      </c>
      <c r="B100" s="31" t="s">
        <v>205</v>
      </c>
      <c r="C100" s="32" t="s">
        <v>205</v>
      </c>
      <c r="D100" s="33"/>
      <c r="E100" s="33" t="s">
        <v>197</v>
      </c>
      <c r="F100" s="33" t="s">
        <v>197</v>
      </c>
      <c r="G100" s="33"/>
      <c r="H100" s="33"/>
      <c r="I100" s="33"/>
      <c r="J100" s="33"/>
      <c r="K100" s="33"/>
      <c r="L100" s="33"/>
      <c r="M100" s="33" t="s">
        <v>197</v>
      </c>
      <c r="N100" s="33" t="s">
        <v>197</v>
      </c>
      <c r="O100" s="33"/>
      <c r="P100" s="33"/>
      <c r="Q100" s="33"/>
      <c r="R100" s="33"/>
      <c r="S100" s="33"/>
      <c r="T100" s="33"/>
      <c r="U100" s="33" t="s">
        <v>197</v>
      </c>
      <c r="V100" s="33" t="s">
        <v>197</v>
      </c>
      <c r="W100" s="33"/>
      <c r="X100" s="33"/>
      <c r="Y100" s="33"/>
      <c r="Z100" s="33"/>
      <c r="AA100" s="33"/>
      <c r="AB100" s="33"/>
      <c r="AC100" s="33" t="s">
        <v>197</v>
      </c>
      <c r="AD100" s="33" t="s">
        <v>197</v>
      </c>
      <c r="AE100" s="33"/>
      <c r="AF100" s="33"/>
      <c r="AG100" s="33"/>
      <c r="AH100" s="33"/>
      <c r="AI100" s="33"/>
      <c r="AJ100" s="33"/>
      <c r="AK100" s="33" t="s">
        <v>197</v>
      </c>
      <c r="AL100" s="33" t="s">
        <v>197</v>
      </c>
      <c r="AM100" s="33" t="s">
        <v>197</v>
      </c>
      <c r="AN100" s="33" t="s">
        <v>197</v>
      </c>
      <c r="AO100" s="33" t="s">
        <v>197</v>
      </c>
      <c r="AP100" s="33" t="s">
        <v>197</v>
      </c>
      <c r="AQ100" s="33" t="s">
        <v>197</v>
      </c>
      <c r="AR100" s="33" t="s">
        <v>197</v>
      </c>
      <c r="AS100" s="33" t="s">
        <v>197</v>
      </c>
      <c r="AT100" s="33" t="s">
        <v>197</v>
      </c>
      <c r="AU100" s="33"/>
      <c r="AV100" s="33"/>
      <c r="AW100" s="33"/>
      <c r="AX100" s="33"/>
      <c r="AY100" s="33"/>
      <c r="AZ100" s="33"/>
      <c r="BA100" s="33"/>
      <c r="BB100" s="33"/>
      <c r="BC100" s="33" t="s">
        <v>197</v>
      </c>
      <c r="BD100" s="33" t="s">
        <v>197</v>
      </c>
      <c r="BE100" s="33"/>
      <c r="BF100" s="33"/>
      <c r="BG100" s="33"/>
      <c r="BH100" s="33"/>
      <c r="BI100" s="33"/>
      <c r="BJ100" s="33"/>
      <c r="BK100" s="33"/>
      <c r="BL100" s="33"/>
      <c r="BM100" s="33"/>
      <c r="BN100" s="33"/>
      <c r="BO100" s="33" t="s">
        <v>197</v>
      </c>
      <c r="BP100" s="33" t="s">
        <v>197</v>
      </c>
      <c r="BQ100" s="33"/>
      <c r="BR100" s="33"/>
      <c r="BS100" s="33"/>
      <c r="BT100" s="33"/>
      <c r="BU100" s="33"/>
      <c r="BV100" s="33"/>
      <c r="BW100" s="33"/>
      <c r="BX100" s="33"/>
      <c r="BY100" s="33"/>
      <c r="BZ100" s="33"/>
      <c r="CA100" s="33" t="s">
        <v>197</v>
      </c>
      <c r="CB100" s="33" t="s">
        <v>197</v>
      </c>
      <c r="CC100" s="33"/>
      <c r="CD100" s="33"/>
      <c r="CE100" s="33"/>
      <c r="CF100" s="33"/>
      <c r="CG100" s="33"/>
      <c r="CH100" s="33"/>
      <c r="CI100" s="33" t="s">
        <v>197</v>
      </c>
      <c r="CJ100" s="33" t="s">
        <v>197</v>
      </c>
      <c r="CK100" s="33" t="s">
        <v>197</v>
      </c>
      <c r="CL100" s="33" t="s">
        <v>197</v>
      </c>
      <c r="CM100" s="33" t="s">
        <v>197</v>
      </c>
      <c r="CN100" s="33" t="s">
        <v>197</v>
      </c>
      <c r="CO100" s="33" t="s">
        <v>197</v>
      </c>
      <c r="CP100" s="33" t="s">
        <v>197</v>
      </c>
      <c r="CQ100" s="33" t="s">
        <v>197</v>
      </c>
      <c r="CR100" s="33" t="s">
        <v>197</v>
      </c>
      <c r="CS100" s="33" t="s">
        <v>197</v>
      </c>
      <c r="CT100" s="33" t="s">
        <v>197</v>
      </c>
      <c r="CU100" s="33" t="s">
        <v>197</v>
      </c>
      <c r="CV100" s="33" t="s">
        <v>197</v>
      </c>
      <c r="CW100" s="33" t="s">
        <v>197</v>
      </c>
      <c r="CX100" s="33" t="s">
        <v>197</v>
      </c>
      <c r="CY100" s="33" t="s">
        <v>197</v>
      </c>
      <c r="CZ100" s="33" t="s">
        <v>197</v>
      </c>
      <c r="DA100" s="33" t="s">
        <v>197</v>
      </c>
      <c r="DB100" s="33" t="s">
        <v>197</v>
      </c>
      <c r="DC100" s="33" t="s">
        <v>197</v>
      </c>
      <c r="DD100" s="33" t="s">
        <v>197</v>
      </c>
      <c r="DE100" s="33" t="s">
        <v>197</v>
      </c>
      <c r="DF100" s="33" t="s">
        <v>197</v>
      </c>
    </row>
    <row r="101" spans="1:110" ht="56.25">
      <c r="A101" s="19"/>
      <c r="B101" s="37" t="s">
        <v>249</v>
      </c>
      <c r="C101" s="38" t="s">
        <v>250</v>
      </c>
      <c r="D101" s="39" t="s">
        <v>178</v>
      </c>
      <c r="E101" s="39">
        <v>0</v>
      </c>
      <c r="F101" s="39">
        <v>0</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c r="AE101" s="39">
        <v>0</v>
      </c>
      <c r="AF101" s="39">
        <v>0</v>
      </c>
      <c r="AG101" s="39">
        <v>0</v>
      </c>
      <c r="AH101" s="39">
        <v>0</v>
      </c>
      <c r="AI101" s="39">
        <v>0</v>
      </c>
      <c r="AJ101" s="39">
        <v>0</v>
      </c>
      <c r="AK101" s="39">
        <v>0</v>
      </c>
      <c r="AL101" s="39">
        <v>0</v>
      </c>
      <c r="AM101" s="39">
        <v>0</v>
      </c>
      <c r="AN101" s="39">
        <v>0</v>
      </c>
      <c r="AO101" s="39">
        <v>0</v>
      </c>
      <c r="AP101" s="39">
        <v>0</v>
      </c>
      <c r="AQ101" s="39">
        <v>0</v>
      </c>
      <c r="AR101" s="39">
        <v>0</v>
      </c>
      <c r="AS101" s="39">
        <v>0</v>
      </c>
      <c r="AT101" s="39">
        <v>0</v>
      </c>
      <c r="AU101" s="39">
        <v>0</v>
      </c>
      <c r="AV101" s="39">
        <v>0</v>
      </c>
      <c r="AW101" s="39">
        <v>0</v>
      </c>
      <c r="AX101" s="39">
        <v>0</v>
      </c>
      <c r="AY101" s="39">
        <v>0</v>
      </c>
      <c r="AZ101" s="39">
        <v>0</v>
      </c>
      <c r="BA101" s="39">
        <v>0</v>
      </c>
      <c r="BB101" s="39">
        <v>0</v>
      </c>
      <c r="BC101" s="39">
        <v>0</v>
      </c>
      <c r="BD101" s="39">
        <v>0</v>
      </c>
      <c r="BE101" s="39">
        <v>0</v>
      </c>
      <c r="BF101" s="39">
        <v>0</v>
      </c>
      <c r="BG101" s="39">
        <v>0</v>
      </c>
      <c r="BH101" s="39">
        <v>0</v>
      </c>
      <c r="BI101" s="39">
        <v>0</v>
      </c>
      <c r="BJ101" s="39">
        <v>0</v>
      </c>
      <c r="BK101" s="39">
        <v>0</v>
      </c>
      <c r="BL101" s="39">
        <v>0</v>
      </c>
      <c r="BM101" s="39">
        <v>0</v>
      </c>
      <c r="BN101" s="39">
        <v>0</v>
      </c>
      <c r="BO101" s="39">
        <v>0</v>
      </c>
      <c r="BP101" s="39">
        <v>0</v>
      </c>
      <c r="BQ101" s="39">
        <v>0</v>
      </c>
      <c r="BR101" s="39">
        <v>0</v>
      </c>
      <c r="BS101" s="39">
        <v>0</v>
      </c>
      <c r="BT101" s="39">
        <v>0</v>
      </c>
      <c r="BU101" s="39">
        <v>0</v>
      </c>
      <c r="BV101" s="39">
        <v>0</v>
      </c>
      <c r="BW101" s="39">
        <v>0</v>
      </c>
      <c r="BX101" s="39">
        <v>0</v>
      </c>
      <c r="BY101" s="39">
        <v>0</v>
      </c>
      <c r="BZ101" s="39">
        <v>0</v>
      </c>
      <c r="CA101" s="39">
        <v>0</v>
      </c>
      <c r="CB101" s="39">
        <v>0</v>
      </c>
      <c r="CC101" s="39">
        <v>0</v>
      </c>
      <c r="CD101" s="39">
        <v>0</v>
      </c>
      <c r="CE101" s="39">
        <v>0</v>
      </c>
      <c r="CF101" s="39">
        <v>0</v>
      </c>
      <c r="CG101" s="39">
        <v>0</v>
      </c>
      <c r="CH101" s="39">
        <v>0</v>
      </c>
      <c r="CI101" s="39" t="s">
        <v>197</v>
      </c>
      <c r="CJ101" s="39" t="s">
        <v>197</v>
      </c>
      <c r="CK101" s="39">
        <v>0</v>
      </c>
      <c r="CL101" s="39">
        <v>0</v>
      </c>
      <c r="CM101" s="39">
        <v>0</v>
      </c>
      <c r="CN101" s="39">
        <v>0</v>
      </c>
      <c r="CO101" s="39" t="s">
        <v>197</v>
      </c>
      <c r="CP101" s="39" t="s">
        <v>197</v>
      </c>
      <c r="CQ101" s="39" t="s">
        <v>197</v>
      </c>
      <c r="CR101" s="39" t="s">
        <v>197</v>
      </c>
      <c r="CS101" s="39" t="s">
        <v>197</v>
      </c>
      <c r="CT101" s="39" t="s">
        <v>197</v>
      </c>
      <c r="CU101" s="39">
        <v>0</v>
      </c>
      <c r="CV101" s="39">
        <v>0</v>
      </c>
      <c r="CW101" s="39">
        <v>0</v>
      </c>
      <c r="CX101" s="39">
        <v>0</v>
      </c>
      <c r="CY101" s="39">
        <v>0</v>
      </c>
      <c r="CZ101" s="39">
        <v>0</v>
      </c>
      <c r="DA101" s="39">
        <v>0</v>
      </c>
      <c r="DB101" s="39">
        <v>0</v>
      </c>
      <c r="DC101" s="39">
        <v>0</v>
      </c>
      <c r="DD101" s="39">
        <v>0</v>
      </c>
      <c r="DE101" s="39">
        <v>0</v>
      </c>
      <c r="DF101" s="39">
        <v>0</v>
      </c>
    </row>
    <row r="102" spans="1:110" ht="56.25">
      <c r="A102" s="19"/>
      <c r="B102" s="31" t="s">
        <v>251</v>
      </c>
      <c r="C102" s="32" t="s">
        <v>252</v>
      </c>
      <c r="D102" s="33" t="s">
        <v>178</v>
      </c>
      <c r="E102" s="33">
        <v>0</v>
      </c>
      <c r="F102" s="33">
        <v>0</v>
      </c>
      <c r="G102" s="33">
        <v>0</v>
      </c>
      <c r="H102" s="33">
        <v>0</v>
      </c>
      <c r="I102" s="33">
        <v>0</v>
      </c>
      <c r="J102" s="33">
        <v>0</v>
      </c>
      <c r="K102" s="33">
        <v>0</v>
      </c>
      <c r="L102" s="33">
        <v>0</v>
      </c>
      <c r="M102" s="33">
        <v>0</v>
      </c>
      <c r="N102" s="33">
        <v>0</v>
      </c>
      <c r="O102" s="33">
        <v>0</v>
      </c>
      <c r="P102" s="33">
        <v>0</v>
      </c>
      <c r="Q102" s="33">
        <v>0</v>
      </c>
      <c r="R102" s="33">
        <v>0</v>
      </c>
      <c r="S102" s="33">
        <v>0</v>
      </c>
      <c r="T102" s="33">
        <v>0</v>
      </c>
      <c r="U102" s="33">
        <v>0</v>
      </c>
      <c r="V102" s="33">
        <v>0</v>
      </c>
      <c r="W102" s="33">
        <v>0</v>
      </c>
      <c r="X102" s="33">
        <v>0</v>
      </c>
      <c r="Y102" s="33">
        <v>0</v>
      </c>
      <c r="Z102" s="33">
        <v>0</v>
      </c>
      <c r="AA102" s="33">
        <v>0</v>
      </c>
      <c r="AB102" s="33">
        <v>0</v>
      </c>
      <c r="AC102" s="33">
        <v>0</v>
      </c>
      <c r="AD102" s="33">
        <v>0</v>
      </c>
      <c r="AE102" s="33">
        <v>0</v>
      </c>
      <c r="AF102" s="33">
        <v>0</v>
      </c>
      <c r="AG102" s="33">
        <v>0</v>
      </c>
      <c r="AH102" s="33">
        <v>0</v>
      </c>
      <c r="AI102" s="33">
        <v>0</v>
      </c>
      <c r="AJ102" s="33">
        <v>0</v>
      </c>
      <c r="AK102" s="33">
        <v>0</v>
      </c>
      <c r="AL102" s="33">
        <v>0</v>
      </c>
      <c r="AM102" s="33">
        <v>0</v>
      </c>
      <c r="AN102" s="33">
        <v>0</v>
      </c>
      <c r="AO102" s="33">
        <v>0</v>
      </c>
      <c r="AP102" s="33">
        <v>0</v>
      </c>
      <c r="AQ102" s="33">
        <v>0</v>
      </c>
      <c r="AR102" s="33">
        <v>0</v>
      </c>
      <c r="AS102" s="33">
        <v>0</v>
      </c>
      <c r="AT102" s="33">
        <v>0</v>
      </c>
      <c r="AU102" s="33">
        <v>0</v>
      </c>
      <c r="AV102" s="33">
        <v>0</v>
      </c>
      <c r="AW102" s="33">
        <v>0</v>
      </c>
      <c r="AX102" s="33">
        <v>0</v>
      </c>
      <c r="AY102" s="33">
        <v>0</v>
      </c>
      <c r="AZ102" s="33">
        <v>0</v>
      </c>
      <c r="BA102" s="33">
        <v>0</v>
      </c>
      <c r="BB102" s="33">
        <v>0</v>
      </c>
      <c r="BC102" s="33">
        <v>0</v>
      </c>
      <c r="BD102" s="33">
        <v>0</v>
      </c>
      <c r="BE102" s="33">
        <v>0</v>
      </c>
      <c r="BF102" s="33">
        <v>0</v>
      </c>
      <c r="BG102" s="33">
        <v>0</v>
      </c>
      <c r="BH102" s="33">
        <v>0</v>
      </c>
      <c r="BI102" s="33">
        <v>0</v>
      </c>
      <c r="BJ102" s="33">
        <v>0</v>
      </c>
      <c r="BK102" s="33">
        <v>0</v>
      </c>
      <c r="BL102" s="33">
        <v>0</v>
      </c>
      <c r="BM102" s="33">
        <v>0</v>
      </c>
      <c r="BN102" s="33">
        <v>0</v>
      </c>
      <c r="BO102" s="33">
        <v>0</v>
      </c>
      <c r="BP102" s="33">
        <v>0</v>
      </c>
      <c r="BQ102" s="33">
        <v>0</v>
      </c>
      <c r="BR102" s="33">
        <v>0</v>
      </c>
      <c r="BS102" s="33">
        <v>0</v>
      </c>
      <c r="BT102" s="33">
        <v>0</v>
      </c>
      <c r="BU102" s="33">
        <v>0</v>
      </c>
      <c r="BV102" s="33">
        <v>0</v>
      </c>
      <c r="BW102" s="33">
        <v>0</v>
      </c>
      <c r="BX102" s="33">
        <v>0</v>
      </c>
      <c r="BY102" s="33">
        <v>0</v>
      </c>
      <c r="BZ102" s="33">
        <v>0</v>
      </c>
      <c r="CA102" s="33">
        <v>0</v>
      </c>
      <c r="CB102" s="33">
        <v>0</v>
      </c>
      <c r="CC102" s="33">
        <v>0</v>
      </c>
      <c r="CD102" s="33">
        <v>0</v>
      </c>
      <c r="CE102" s="33">
        <v>0</v>
      </c>
      <c r="CF102" s="33">
        <v>0</v>
      </c>
      <c r="CG102" s="33">
        <v>0</v>
      </c>
      <c r="CH102" s="33">
        <v>0</v>
      </c>
      <c r="CI102" s="33" t="s">
        <v>197</v>
      </c>
      <c r="CJ102" s="33" t="s">
        <v>197</v>
      </c>
      <c r="CK102" s="33">
        <v>0</v>
      </c>
      <c r="CL102" s="33">
        <v>0</v>
      </c>
      <c r="CM102" s="33">
        <v>0</v>
      </c>
      <c r="CN102" s="33">
        <v>0</v>
      </c>
      <c r="CO102" s="33" t="s">
        <v>197</v>
      </c>
      <c r="CP102" s="33" t="s">
        <v>197</v>
      </c>
      <c r="CQ102" s="33" t="s">
        <v>197</v>
      </c>
      <c r="CR102" s="33" t="s">
        <v>197</v>
      </c>
      <c r="CS102" s="33" t="s">
        <v>197</v>
      </c>
      <c r="CT102" s="33" t="s">
        <v>197</v>
      </c>
      <c r="CU102" s="33">
        <v>0</v>
      </c>
      <c r="CV102" s="33">
        <v>0</v>
      </c>
      <c r="CW102" s="33">
        <v>0</v>
      </c>
      <c r="CX102" s="33">
        <v>0</v>
      </c>
      <c r="CY102" s="33">
        <v>0</v>
      </c>
      <c r="CZ102" s="33">
        <v>0</v>
      </c>
      <c r="DA102" s="33">
        <v>0</v>
      </c>
      <c r="DB102" s="33">
        <v>0</v>
      </c>
      <c r="DC102" s="33">
        <v>0</v>
      </c>
      <c r="DD102" s="33">
        <v>0</v>
      </c>
      <c r="DE102" s="33">
        <v>0</v>
      </c>
      <c r="DF102" s="33">
        <v>0</v>
      </c>
    </row>
    <row r="103" spans="1:110" ht="18.75" hidden="1">
      <c r="A103" s="26" t="s">
        <v>181</v>
      </c>
      <c r="B103" s="31" t="s">
        <v>251</v>
      </c>
      <c r="C103" s="40" t="s">
        <v>204</v>
      </c>
      <c r="D103" s="33"/>
      <c r="E103" s="33" t="s">
        <v>197</v>
      </c>
      <c r="F103" s="33" t="s">
        <v>197</v>
      </c>
      <c r="G103" s="33"/>
      <c r="H103" s="33"/>
      <c r="I103" s="33"/>
      <c r="J103" s="33"/>
      <c r="K103" s="33"/>
      <c r="L103" s="33"/>
      <c r="M103" s="33" t="s">
        <v>197</v>
      </c>
      <c r="N103" s="33" t="s">
        <v>197</v>
      </c>
      <c r="O103" s="33"/>
      <c r="P103" s="33"/>
      <c r="Q103" s="33"/>
      <c r="R103" s="33"/>
      <c r="S103" s="33"/>
      <c r="T103" s="33"/>
      <c r="U103" s="33" t="s">
        <v>197</v>
      </c>
      <c r="V103" s="33" t="s">
        <v>197</v>
      </c>
      <c r="W103" s="33"/>
      <c r="X103" s="33"/>
      <c r="Y103" s="33"/>
      <c r="Z103" s="33"/>
      <c r="AA103" s="33"/>
      <c r="AB103" s="33"/>
      <c r="AC103" s="33" t="s">
        <v>197</v>
      </c>
      <c r="AD103" s="33" t="s">
        <v>197</v>
      </c>
      <c r="AE103" s="33"/>
      <c r="AF103" s="33"/>
      <c r="AG103" s="33"/>
      <c r="AH103" s="33"/>
      <c r="AI103" s="33"/>
      <c r="AJ103" s="33"/>
      <c r="AK103" s="33" t="s">
        <v>197</v>
      </c>
      <c r="AL103" s="33" t="s">
        <v>197</v>
      </c>
      <c r="AM103" s="33" t="s">
        <v>197</v>
      </c>
      <c r="AN103" s="33" t="s">
        <v>197</v>
      </c>
      <c r="AO103" s="33" t="s">
        <v>197</v>
      </c>
      <c r="AP103" s="33" t="s">
        <v>197</v>
      </c>
      <c r="AQ103" s="33" t="s">
        <v>197</v>
      </c>
      <c r="AR103" s="33" t="s">
        <v>197</v>
      </c>
      <c r="AS103" s="33" t="s">
        <v>197</v>
      </c>
      <c r="AT103" s="33" t="s">
        <v>197</v>
      </c>
      <c r="AU103" s="33"/>
      <c r="AV103" s="33"/>
      <c r="AW103" s="33"/>
      <c r="AX103" s="33"/>
      <c r="AY103" s="33"/>
      <c r="AZ103" s="33"/>
      <c r="BA103" s="33"/>
      <c r="BB103" s="33"/>
      <c r="BC103" s="33" t="s">
        <v>197</v>
      </c>
      <c r="BD103" s="33" t="s">
        <v>197</v>
      </c>
      <c r="BE103" s="33"/>
      <c r="BF103" s="33"/>
      <c r="BG103" s="33"/>
      <c r="BH103" s="33"/>
      <c r="BI103" s="33"/>
      <c r="BJ103" s="33"/>
      <c r="BK103" s="33"/>
      <c r="BL103" s="33"/>
      <c r="BM103" s="33"/>
      <c r="BN103" s="33"/>
      <c r="BO103" s="33" t="s">
        <v>197</v>
      </c>
      <c r="BP103" s="33" t="s">
        <v>197</v>
      </c>
      <c r="BQ103" s="33"/>
      <c r="BR103" s="33"/>
      <c r="BS103" s="33"/>
      <c r="BT103" s="33"/>
      <c r="BU103" s="33"/>
      <c r="BV103" s="33"/>
      <c r="BW103" s="33"/>
      <c r="BX103" s="33"/>
      <c r="BY103" s="33"/>
      <c r="BZ103" s="33"/>
      <c r="CA103" s="33" t="s">
        <v>197</v>
      </c>
      <c r="CB103" s="33" t="s">
        <v>197</v>
      </c>
      <c r="CC103" s="33"/>
      <c r="CD103" s="33"/>
      <c r="CE103" s="33"/>
      <c r="CF103" s="33"/>
      <c r="CG103" s="33"/>
      <c r="CH103" s="33"/>
      <c r="CI103" s="33" t="s">
        <v>197</v>
      </c>
      <c r="CJ103" s="33" t="s">
        <v>197</v>
      </c>
      <c r="CK103" s="33" t="s">
        <v>197</v>
      </c>
      <c r="CL103" s="33" t="s">
        <v>197</v>
      </c>
      <c r="CM103" s="33" t="s">
        <v>197</v>
      </c>
      <c r="CN103" s="33" t="s">
        <v>197</v>
      </c>
      <c r="CO103" s="33" t="s">
        <v>197</v>
      </c>
      <c r="CP103" s="33" t="s">
        <v>197</v>
      </c>
      <c r="CQ103" s="33" t="s">
        <v>197</v>
      </c>
      <c r="CR103" s="33" t="s">
        <v>197</v>
      </c>
      <c r="CS103" s="33" t="s">
        <v>197</v>
      </c>
      <c r="CT103" s="33" t="s">
        <v>197</v>
      </c>
      <c r="CU103" s="33" t="s">
        <v>197</v>
      </c>
      <c r="CV103" s="33" t="s">
        <v>197</v>
      </c>
      <c r="CW103" s="33" t="s">
        <v>197</v>
      </c>
      <c r="CX103" s="33" t="s">
        <v>197</v>
      </c>
      <c r="CY103" s="33" t="s">
        <v>197</v>
      </c>
      <c r="CZ103" s="33" t="s">
        <v>197</v>
      </c>
      <c r="DA103" s="33" t="s">
        <v>197</v>
      </c>
      <c r="DB103" s="33" t="s">
        <v>197</v>
      </c>
      <c r="DC103" s="33" t="s">
        <v>197</v>
      </c>
      <c r="DD103" s="33" t="s">
        <v>197</v>
      </c>
      <c r="DE103" s="33" t="s">
        <v>197</v>
      </c>
      <c r="DF103" s="33" t="s">
        <v>197</v>
      </c>
    </row>
    <row r="104" spans="1:110" ht="18.75" hidden="1">
      <c r="A104" s="26" t="s">
        <v>181</v>
      </c>
      <c r="B104" s="31" t="s">
        <v>251</v>
      </c>
      <c r="C104" s="40" t="s">
        <v>204</v>
      </c>
      <c r="D104" s="33"/>
      <c r="E104" s="33" t="s">
        <v>197</v>
      </c>
      <c r="F104" s="33" t="s">
        <v>197</v>
      </c>
      <c r="G104" s="33"/>
      <c r="H104" s="33"/>
      <c r="I104" s="33"/>
      <c r="J104" s="33"/>
      <c r="K104" s="33"/>
      <c r="L104" s="33"/>
      <c r="M104" s="33" t="s">
        <v>197</v>
      </c>
      <c r="N104" s="33" t="s">
        <v>197</v>
      </c>
      <c r="O104" s="33"/>
      <c r="P104" s="33"/>
      <c r="Q104" s="33"/>
      <c r="R104" s="33"/>
      <c r="S104" s="33"/>
      <c r="T104" s="33"/>
      <c r="U104" s="33" t="s">
        <v>197</v>
      </c>
      <c r="V104" s="33" t="s">
        <v>197</v>
      </c>
      <c r="W104" s="33"/>
      <c r="X104" s="33"/>
      <c r="Y104" s="33"/>
      <c r="Z104" s="33"/>
      <c r="AA104" s="33"/>
      <c r="AB104" s="33"/>
      <c r="AC104" s="33" t="s">
        <v>197</v>
      </c>
      <c r="AD104" s="33" t="s">
        <v>197</v>
      </c>
      <c r="AE104" s="33"/>
      <c r="AF104" s="33"/>
      <c r="AG104" s="33"/>
      <c r="AH104" s="33"/>
      <c r="AI104" s="33"/>
      <c r="AJ104" s="33"/>
      <c r="AK104" s="33" t="s">
        <v>197</v>
      </c>
      <c r="AL104" s="33" t="s">
        <v>197</v>
      </c>
      <c r="AM104" s="33" t="s">
        <v>197</v>
      </c>
      <c r="AN104" s="33" t="s">
        <v>197</v>
      </c>
      <c r="AO104" s="33" t="s">
        <v>197</v>
      </c>
      <c r="AP104" s="33" t="s">
        <v>197</v>
      </c>
      <c r="AQ104" s="33" t="s">
        <v>197</v>
      </c>
      <c r="AR104" s="33" t="s">
        <v>197</v>
      </c>
      <c r="AS104" s="33" t="s">
        <v>197</v>
      </c>
      <c r="AT104" s="33" t="s">
        <v>197</v>
      </c>
      <c r="AU104" s="33"/>
      <c r="AV104" s="33"/>
      <c r="AW104" s="33"/>
      <c r="AX104" s="33"/>
      <c r="AY104" s="33"/>
      <c r="AZ104" s="33"/>
      <c r="BA104" s="33"/>
      <c r="BB104" s="33"/>
      <c r="BC104" s="33" t="s">
        <v>197</v>
      </c>
      <c r="BD104" s="33" t="s">
        <v>197</v>
      </c>
      <c r="BE104" s="33"/>
      <c r="BF104" s="33"/>
      <c r="BG104" s="33"/>
      <c r="BH104" s="33"/>
      <c r="BI104" s="33"/>
      <c r="BJ104" s="33"/>
      <c r="BK104" s="33"/>
      <c r="BL104" s="33"/>
      <c r="BM104" s="33"/>
      <c r="BN104" s="33"/>
      <c r="BO104" s="33" t="s">
        <v>197</v>
      </c>
      <c r="BP104" s="33" t="s">
        <v>197</v>
      </c>
      <c r="BQ104" s="33"/>
      <c r="BR104" s="33"/>
      <c r="BS104" s="33"/>
      <c r="BT104" s="33"/>
      <c r="BU104" s="33"/>
      <c r="BV104" s="33"/>
      <c r="BW104" s="33"/>
      <c r="BX104" s="33"/>
      <c r="BY104" s="33"/>
      <c r="BZ104" s="33"/>
      <c r="CA104" s="33" t="s">
        <v>197</v>
      </c>
      <c r="CB104" s="33" t="s">
        <v>197</v>
      </c>
      <c r="CC104" s="33"/>
      <c r="CD104" s="33"/>
      <c r="CE104" s="33"/>
      <c r="CF104" s="33"/>
      <c r="CG104" s="33"/>
      <c r="CH104" s="33"/>
      <c r="CI104" s="33" t="s">
        <v>197</v>
      </c>
      <c r="CJ104" s="33" t="s">
        <v>197</v>
      </c>
      <c r="CK104" s="33" t="s">
        <v>197</v>
      </c>
      <c r="CL104" s="33" t="s">
        <v>197</v>
      </c>
      <c r="CM104" s="33" t="s">
        <v>197</v>
      </c>
      <c r="CN104" s="33" t="s">
        <v>197</v>
      </c>
      <c r="CO104" s="33" t="s">
        <v>197</v>
      </c>
      <c r="CP104" s="33" t="s">
        <v>197</v>
      </c>
      <c r="CQ104" s="33" t="s">
        <v>197</v>
      </c>
      <c r="CR104" s="33" t="s">
        <v>197</v>
      </c>
      <c r="CS104" s="33" t="s">
        <v>197</v>
      </c>
      <c r="CT104" s="33" t="s">
        <v>197</v>
      </c>
      <c r="CU104" s="33" t="s">
        <v>197</v>
      </c>
      <c r="CV104" s="33" t="s">
        <v>197</v>
      </c>
      <c r="CW104" s="33" t="s">
        <v>197</v>
      </c>
      <c r="CX104" s="33" t="s">
        <v>197</v>
      </c>
      <c r="CY104" s="33" t="s">
        <v>197</v>
      </c>
      <c r="CZ104" s="33" t="s">
        <v>197</v>
      </c>
      <c r="DA104" s="33" t="s">
        <v>197</v>
      </c>
      <c r="DB104" s="33" t="s">
        <v>197</v>
      </c>
      <c r="DC104" s="33" t="s">
        <v>197</v>
      </c>
      <c r="DD104" s="33" t="s">
        <v>197</v>
      </c>
      <c r="DE104" s="33" t="s">
        <v>197</v>
      </c>
      <c r="DF104" s="33" t="s">
        <v>197</v>
      </c>
    </row>
    <row r="105" spans="1:110" ht="18.75" hidden="1">
      <c r="A105" s="26" t="s">
        <v>181</v>
      </c>
      <c r="B105" s="31" t="s">
        <v>205</v>
      </c>
      <c r="C105" s="32" t="s">
        <v>205</v>
      </c>
      <c r="D105" s="33"/>
      <c r="E105" s="33" t="s">
        <v>197</v>
      </c>
      <c r="F105" s="33" t="s">
        <v>197</v>
      </c>
      <c r="G105" s="33"/>
      <c r="H105" s="33"/>
      <c r="I105" s="33"/>
      <c r="J105" s="33"/>
      <c r="K105" s="33"/>
      <c r="L105" s="33"/>
      <c r="M105" s="33" t="s">
        <v>197</v>
      </c>
      <c r="N105" s="33" t="s">
        <v>197</v>
      </c>
      <c r="O105" s="33"/>
      <c r="P105" s="33"/>
      <c r="Q105" s="33"/>
      <c r="R105" s="33"/>
      <c r="S105" s="33"/>
      <c r="T105" s="33"/>
      <c r="U105" s="33" t="s">
        <v>197</v>
      </c>
      <c r="V105" s="33" t="s">
        <v>197</v>
      </c>
      <c r="W105" s="33"/>
      <c r="X105" s="33"/>
      <c r="Y105" s="33"/>
      <c r="Z105" s="33"/>
      <c r="AA105" s="33"/>
      <c r="AB105" s="33"/>
      <c r="AC105" s="33" t="s">
        <v>197</v>
      </c>
      <c r="AD105" s="33" t="s">
        <v>197</v>
      </c>
      <c r="AE105" s="33"/>
      <c r="AF105" s="33"/>
      <c r="AG105" s="33"/>
      <c r="AH105" s="33"/>
      <c r="AI105" s="33"/>
      <c r="AJ105" s="33"/>
      <c r="AK105" s="33" t="s">
        <v>197</v>
      </c>
      <c r="AL105" s="33" t="s">
        <v>197</v>
      </c>
      <c r="AM105" s="33" t="s">
        <v>197</v>
      </c>
      <c r="AN105" s="33" t="s">
        <v>197</v>
      </c>
      <c r="AO105" s="33" t="s">
        <v>197</v>
      </c>
      <c r="AP105" s="33" t="s">
        <v>197</v>
      </c>
      <c r="AQ105" s="33" t="s">
        <v>197</v>
      </c>
      <c r="AR105" s="33" t="s">
        <v>197</v>
      </c>
      <c r="AS105" s="33" t="s">
        <v>197</v>
      </c>
      <c r="AT105" s="33" t="s">
        <v>197</v>
      </c>
      <c r="AU105" s="33"/>
      <c r="AV105" s="33"/>
      <c r="AW105" s="33"/>
      <c r="AX105" s="33"/>
      <c r="AY105" s="33"/>
      <c r="AZ105" s="33"/>
      <c r="BA105" s="33"/>
      <c r="BB105" s="33"/>
      <c r="BC105" s="33" t="s">
        <v>197</v>
      </c>
      <c r="BD105" s="33" t="s">
        <v>197</v>
      </c>
      <c r="BE105" s="33"/>
      <c r="BF105" s="33"/>
      <c r="BG105" s="33"/>
      <c r="BH105" s="33"/>
      <c r="BI105" s="33"/>
      <c r="BJ105" s="33"/>
      <c r="BK105" s="33"/>
      <c r="BL105" s="33"/>
      <c r="BM105" s="33"/>
      <c r="BN105" s="33"/>
      <c r="BO105" s="33" t="s">
        <v>197</v>
      </c>
      <c r="BP105" s="33" t="s">
        <v>197</v>
      </c>
      <c r="BQ105" s="33"/>
      <c r="BR105" s="33"/>
      <c r="BS105" s="33"/>
      <c r="BT105" s="33"/>
      <c r="BU105" s="33"/>
      <c r="BV105" s="33"/>
      <c r="BW105" s="33"/>
      <c r="BX105" s="33"/>
      <c r="BY105" s="33"/>
      <c r="BZ105" s="33"/>
      <c r="CA105" s="33" t="s">
        <v>197</v>
      </c>
      <c r="CB105" s="33" t="s">
        <v>197</v>
      </c>
      <c r="CC105" s="33"/>
      <c r="CD105" s="33"/>
      <c r="CE105" s="33"/>
      <c r="CF105" s="33"/>
      <c r="CG105" s="33"/>
      <c r="CH105" s="33"/>
      <c r="CI105" s="33" t="s">
        <v>197</v>
      </c>
      <c r="CJ105" s="33" t="s">
        <v>197</v>
      </c>
      <c r="CK105" s="33" t="s">
        <v>197</v>
      </c>
      <c r="CL105" s="33" t="s">
        <v>197</v>
      </c>
      <c r="CM105" s="33" t="s">
        <v>197</v>
      </c>
      <c r="CN105" s="33" t="s">
        <v>197</v>
      </c>
      <c r="CO105" s="33" t="s">
        <v>197</v>
      </c>
      <c r="CP105" s="33" t="s">
        <v>197</v>
      </c>
      <c r="CQ105" s="33" t="s">
        <v>197</v>
      </c>
      <c r="CR105" s="33" t="s">
        <v>197</v>
      </c>
      <c r="CS105" s="33" t="s">
        <v>197</v>
      </c>
      <c r="CT105" s="33" t="s">
        <v>197</v>
      </c>
      <c r="CU105" s="33" t="s">
        <v>197</v>
      </c>
      <c r="CV105" s="33" t="s">
        <v>197</v>
      </c>
      <c r="CW105" s="33" t="s">
        <v>197</v>
      </c>
      <c r="CX105" s="33" t="s">
        <v>197</v>
      </c>
      <c r="CY105" s="33" t="s">
        <v>197</v>
      </c>
      <c r="CZ105" s="33" t="s">
        <v>197</v>
      </c>
      <c r="DA105" s="33" t="s">
        <v>197</v>
      </c>
      <c r="DB105" s="33" t="s">
        <v>197</v>
      </c>
      <c r="DC105" s="33" t="s">
        <v>197</v>
      </c>
      <c r="DD105" s="33" t="s">
        <v>197</v>
      </c>
      <c r="DE105" s="33" t="s">
        <v>197</v>
      </c>
      <c r="DF105" s="33" t="s">
        <v>197</v>
      </c>
    </row>
    <row r="106" spans="1:110" ht="37.5">
      <c r="A106" s="19"/>
      <c r="B106" s="31" t="s">
        <v>253</v>
      </c>
      <c r="C106" s="32" t="s">
        <v>254</v>
      </c>
      <c r="D106" s="33" t="s">
        <v>178</v>
      </c>
      <c r="E106" s="33">
        <v>0</v>
      </c>
      <c r="F106" s="33">
        <v>0</v>
      </c>
      <c r="G106" s="33">
        <v>0</v>
      </c>
      <c r="H106" s="33">
        <v>0</v>
      </c>
      <c r="I106" s="33">
        <v>0</v>
      </c>
      <c r="J106" s="33">
        <v>0</v>
      </c>
      <c r="K106" s="33">
        <v>0</v>
      </c>
      <c r="L106" s="33">
        <v>0</v>
      </c>
      <c r="M106" s="33">
        <v>0</v>
      </c>
      <c r="N106" s="33">
        <v>0</v>
      </c>
      <c r="O106" s="33">
        <v>0</v>
      </c>
      <c r="P106" s="33">
        <v>0</v>
      </c>
      <c r="Q106" s="33">
        <v>0</v>
      </c>
      <c r="R106" s="33">
        <v>0</v>
      </c>
      <c r="S106" s="33">
        <v>0</v>
      </c>
      <c r="T106" s="33">
        <v>0</v>
      </c>
      <c r="U106" s="33">
        <v>0</v>
      </c>
      <c r="V106" s="33">
        <v>0</v>
      </c>
      <c r="W106" s="33">
        <v>0</v>
      </c>
      <c r="X106" s="33">
        <v>0</v>
      </c>
      <c r="Y106" s="33">
        <v>0</v>
      </c>
      <c r="Z106" s="33">
        <v>0</v>
      </c>
      <c r="AA106" s="33">
        <v>0</v>
      </c>
      <c r="AB106" s="33">
        <v>0</v>
      </c>
      <c r="AC106" s="33">
        <v>0</v>
      </c>
      <c r="AD106" s="33">
        <v>0</v>
      </c>
      <c r="AE106" s="33">
        <v>0</v>
      </c>
      <c r="AF106" s="33">
        <v>0</v>
      </c>
      <c r="AG106" s="33">
        <v>0</v>
      </c>
      <c r="AH106" s="33">
        <v>0</v>
      </c>
      <c r="AI106" s="33">
        <v>0</v>
      </c>
      <c r="AJ106" s="33">
        <v>0</v>
      </c>
      <c r="AK106" s="33">
        <v>0</v>
      </c>
      <c r="AL106" s="33">
        <v>0</v>
      </c>
      <c r="AM106" s="33">
        <v>0</v>
      </c>
      <c r="AN106" s="33">
        <v>0</v>
      </c>
      <c r="AO106" s="33">
        <v>0</v>
      </c>
      <c r="AP106" s="33">
        <v>0</v>
      </c>
      <c r="AQ106" s="33">
        <v>0</v>
      </c>
      <c r="AR106" s="33">
        <v>0</v>
      </c>
      <c r="AS106" s="33">
        <v>0</v>
      </c>
      <c r="AT106" s="33">
        <v>0</v>
      </c>
      <c r="AU106" s="33">
        <v>0</v>
      </c>
      <c r="AV106" s="33">
        <v>0</v>
      </c>
      <c r="AW106" s="33">
        <v>0</v>
      </c>
      <c r="AX106" s="33">
        <v>0</v>
      </c>
      <c r="AY106" s="33">
        <v>0</v>
      </c>
      <c r="AZ106" s="33">
        <v>0</v>
      </c>
      <c r="BA106" s="33">
        <v>0</v>
      </c>
      <c r="BB106" s="33">
        <v>0</v>
      </c>
      <c r="BC106" s="33">
        <v>0</v>
      </c>
      <c r="BD106" s="33">
        <v>0</v>
      </c>
      <c r="BE106" s="33">
        <v>0</v>
      </c>
      <c r="BF106" s="33">
        <v>0</v>
      </c>
      <c r="BG106" s="33">
        <v>0</v>
      </c>
      <c r="BH106" s="33">
        <v>0</v>
      </c>
      <c r="BI106" s="33">
        <v>0</v>
      </c>
      <c r="BJ106" s="33">
        <v>0</v>
      </c>
      <c r="BK106" s="33">
        <v>0</v>
      </c>
      <c r="BL106" s="33">
        <v>0</v>
      </c>
      <c r="BM106" s="33">
        <v>0</v>
      </c>
      <c r="BN106" s="33">
        <v>0</v>
      </c>
      <c r="BO106" s="33">
        <v>0</v>
      </c>
      <c r="BP106" s="33">
        <v>0</v>
      </c>
      <c r="BQ106" s="33">
        <v>0</v>
      </c>
      <c r="BR106" s="33">
        <v>0</v>
      </c>
      <c r="BS106" s="33">
        <v>0</v>
      </c>
      <c r="BT106" s="33">
        <v>0</v>
      </c>
      <c r="BU106" s="33">
        <v>0</v>
      </c>
      <c r="BV106" s="33">
        <v>0</v>
      </c>
      <c r="BW106" s="33">
        <v>0</v>
      </c>
      <c r="BX106" s="33">
        <v>0</v>
      </c>
      <c r="BY106" s="33">
        <v>0</v>
      </c>
      <c r="BZ106" s="33">
        <v>0</v>
      </c>
      <c r="CA106" s="33">
        <v>0</v>
      </c>
      <c r="CB106" s="33">
        <v>0</v>
      </c>
      <c r="CC106" s="33">
        <v>0</v>
      </c>
      <c r="CD106" s="33">
        <v>0</v>
      </c>
      <c r="CE106" s="33">
        <v>0</v>
      </c>
      <c r="CF106" s="33">
        <v>0</v>
      </c>
      <c r="CG106" s="33">
        <v>0</v>
      </c>
      <c r="CH106" s="33">
        <v>0</v>
      </c>
      <c r="CI106" s="33" t="s">
        <v>197</v>
      </c>
      <c r="CJ106" s="33" t="s">
        <v>197</v>
      </c>
      <c r="CK106" s="33">
        <v>0</v>
      </c>
      <c r="CL106" s="33">
        <v>0</v>
      </c>
      <c r="CM106" s="33">
        <v>0</v>
      </c>
      <c r="CN106" s="33">
        <v>0</v>
      </c>
      <c r="CO106" s="33" t="s">
        <v>197</v>
      </c>
      <c r="CP106" s="33" t="s">
        <v>197</v>
      </c>
      <c r="CQ106" s="33" t="s">
        <v>197</v>
      </c>
      <c r="CR106" s="33" t="s">
        <v>197</v>
      </c>
      <c r="CS106" s="33" t="s">
        <v>197</v>
      </c>
      <c r="CT106" s="33" t="s">
        <v>197</v>
      </c>
      <c r="CU106" s="33">
        <v>0</v>
      </c>
      <c r="CV106" s="33">
        <v>0</v>
      </c>
      <c r="CW106" s="33">
        <v>0</v>
      </c>
      <c r="CX106" s="33">
        <v>0</v>
      </c>
      <c r="CY106" s="33">
        <v>0</v>
      </c>
      <c r="CZ106" s="33">
        <v>0</v>
      </c>
      <c r="DA106" s="33">
        <v>0</v>
      </c>
      <c r="DB106" s="33">
        <v>0</v>
      </c>
      <c r="DC106" s="33">
        <v>0</v>
      </c>
      <c r="DD106" s="33">
        <v>0</v>
      </c>
      <c r="DE106" s="33">
        <v>0</v>
      </c>
      <c r="DF106" s="33">
        <v>0</v>
      </c>
    </row>
    <row r="107" spans="1:110" ht="18.75" hidden="1">
      <c r="A107" s="26" t="s">
        <v>181</v>
      </c>
      <c r="B107" s="31" t="s">
        <v>253</v>
      </c>
      <c r="C107" s="40" t="s">
        <v>204</v>
      </c>
      <c r="D107" s="33"/>
      <c r="E107" s="33" t="s">
        <v>197</v>
      </c>
      <c r="F107" s="33" t="s">
        <v>197</v>
      </c>
      <c r="G107" s="33"/>
      <c r="H107" s="33"/>
      <c r="I107" s="33"/>
      <c r="J107" s="33"/>
      <c r="K107" s="33"/>
      <c r="L107" s="33"/>
      <c r="M107" s="33" t="s">
        <v>197</v>
      </c>
      <c r="N107" s="33" t="s">
        <v>197</v>
      </c>
      <c r="O107" s="33"/>
      <c r="P107" s="33"/>
      <c r="Q107" s="33"/>
      <c r="R107" s="33"/>
      <c r="S107" s="33"/>
      <c r="T107" s="33"/>
      <c r="U107" s="33" t="s">
        <v>197</v>
      </c>
      <c r="V107" s="33" t="s">
        <v>197</v>
      </c>
      <c r="W107" s="33"/>
      <c r="X107" s="33"/>
      <c r="Y107" s="33"/>
      <c r="Z107" s="33"/>
      <c r="AA107" s="33"/>
      <c r="AB107" s="33"/>
      <c r="AC107" s="33" t="s">
        <v>197</v>
      </c>
      <c r="AD107" s="33" t="s">
        <v>197</v>
      </c>
      <c r="AE107" s="33"/>
      <c r="AF107" s="33"/>
      <c r="AG107" s="33"/>
      <c r="AH107" s="33"/>
      <c r="AI107" s="33"/>
      <c r="AJ107" s="33"/>
      <c r="AK107" s="33" t="s">
        <v>197</v>
      </c>
      <c r="AL107" s="33" t="s">
        <v>197</v>
      </c>
      <c r="AM107" s="33" t="s">
        <v>197</v>
      </c>
      <c r="AN107" s="33" t="s">
        <v>197</v>
      </c>
      <c r="AO107" s="33" t="s">
        <v>197</v>
      </c>
      <c r="AP107" s="33" t="s">
        <v>197</v>
      </c>
      <c r="AQ107" s="33" t="s">
        <v>197</v>
      </c>
      <c r="AR107" s="33" t="s">
        <v>197</v>
      </c>
      <c r="AS107" s="33" t="s">
        <v>197</v>
      </c>
      <c r="AT107" s="33" t="s">
        <v>197</v>
      </c>
      <c r="AU107" s="33"/>
      <c r="AV107" s="33"/>
      <c r="AW107" s="33"/>
      <c r="AX107" s="33"/>
      <c r="AY107" s="33"/>
      <c r="AZ107" s="33"/>
      <c r="BA107" s="33"/>
      <c r="BB107" s="33"/>
      <c r="BC107" s="33" t="s">
        <v>197</v>
      </c>
      <c r="BD107" s="33" t="s">
        <v>197</v>
      </c>
      <c r="BE107" s="33"/>
      <c r="BF107" s="33"/>
      <c r="BG107" s="33"/>
      <c r="BH107" s="33"/>
      <c r="BI107" s="33"/>
      <c r="BJ107" s="33"/>
      <c r="BK107" s="33"/>
      <c r="BL107" s="33"/>
      <c r="BM107" s="33"/>
      <c r="BN107" s="33"/>
      <c r="BO107" s="33" t="s">
        <v>197</v>
      </c>
      <c r="BP107" s="33" t="s">
        <v>197</v>
      </c>
      <c r="BQ107" s="33"/>
      <c r="BR107" s="33"/>
      <c r="BS107" s="33"/>
      <c r="BT107" s="33"/>
      <c r="BU107" s="33"/>
      <c r="BV107" s="33"/>
      <c r="BW107" s="33"/>
      <c r="BX107" s="33"/>
      <c r="BY107" s="33"/>
      <c r="BZ107" s="33"/>
      <c r="CA107" s="33" t="s">
        <v>197</v>
      </c>
      <c r="CB107" s="33" t="s">
        <v>197</v>
      </c>
      <c r="CC107" s="33"/>
      <c r="CD107" s="33"/>
      <c r="CE107" s="33"/>
      <c r="CF107" s="33"/>
      <c r="CG107" s="33"/>
      <c r="CH107" s="33"/>
      <c r="CI107" s="33" t="s">
        <v>197</v>
      </c>
      <c r="CJ107" s="33" t="s">
        <v>197</v>
      </c>
      <c r="CK107" s="33" t="s">
        <v>197</v>
      </c>
      <c r="CL107" s="33" t="s">
        <v>197</v>
      </c>
      <c r="CM107" s="33" t="s">
        <v>197</v>
      </c>
      <c r="CN107" s="33" t="s">
        <v>197</v>
      </c>
      <c r="CO107" s="33" t="s">
        <v>197</v>
      </c>
      <c r="CP107" s="33" t="s">
        <v>197</v>
      </c>
      <c r="CQ107" s="33" t="s">
        <v>197</v>
      </c>
      <c r="CR107" s="33" t="s">
        <v>197</v>
      </c>
      <c r="CS107" s="33" t="s">
        <v>197</v>
      </c>
      <c r="CT107" s="33" t="s">
        <v>197</v>
      </c>
      <c r="CU107" s="33" t="s">
        <v>197</v>
      </c>
      <c r="CV107" s="33" t="s">
        <v>197</v>
      </c>
      <c r="CW107" s="33" t="s">
        <v>197</v>
      </c>
      <c r="CX107" s="33" t="s">
        <v>197</v>
      </c>
      <c r="CY107" s="33" t="s">
        <v>197</v>
      </c>
      <c r="CZ107" s="33" t="s">
        <v>197</v>
      </c>
      <c r="DA107" s="33" t="s">
        <v>197</v>
      </c>
      <c r="DB107" s="33" t="s">
        <v>197</v>
      </c>
      <c r="DC107" s="33" t="s">
        <v>197</v>
      </c>
      <c r="DD107" s="33" t="s">
        <v>197</v>
      </c>
      <c r="DE107" s="33" t="s">
        <v>197</v>
      </c>
      <c r="DF107" s="33" t="s">
        <v>197</v>
      </c>
    </row>
    <row r="108" spans="1:110" ht="18.75" hidden="1">
      <c r="A108" s="26" t="s">
        <v>181</v>
      </c>
      <c r="B108" s="31" t="s">
        <v>253</v>
      </c>
      <c r="C108" s="40" t="s">
        <v>204</v>
      </c>
      <c r="D108" s="33"/>
      <c r="E108" s="33" t="s">
        <v>197</v>
      </c>
      <c r="F108" s="33" t="s">
        <v>197</v>
      </c>
      <c r="G108" s="33"/>
      <c r="H108" s="33"/>
      <c r="I108" s="33"/>
      <c r="J108" s="33"/>
      <c r="K108" s="33"/>
      <c r="L108" s="33"/>
      <c r="M108" s="33" t="s">
        <v>197</v>
      </c>
      <c r="N108" s="33" t="s">
        <v>197</v>
      </c>
      <c r="O108" s="33"/>
      <c r="P108" s="33"/>
      <c r="Q108" s="33"/>
      <c r="R108" s="33"/>
      <c r="S108" s="33"/>
      <c r="T108" s="33"/>
      <c r="U108" s="33" t="s">
        <v>197</v>
      </c>
      <c r="V108" s="33" t="s">
        <v>197</v>
      </c>
      <c r="W108" s="33"/>
      <c r="X108" s="33"/>
      <c r="Y108" s="33"/>
      <c r="Z108" s="33"/>
      <c r="AA108" s="33"/>
      <c r="AB108" s="33"/>
      <c r="AC108" s="33" t="s">
        <v>197</v>
      </c>
      <c r="AD108" s="33" t="s">
        <v>197</v>
      </c>
      <c r="AE108" s="33"/>
      <c r="AF108" s="33"/>
      <c r="AG108" s="33"/>
      <c r="AH108" s="33"/>
      <c r="AI108" s="33"/>
      <c r="AJ108" s="33"/>
      <c r="AK108" s="33" t="s">
        <v>197</v>
      </c>
      <c r="AL108" s="33" t="s">
        <v>197</v>
      </c>
      <c r="AM108" s="33" t="s">
        <v>197</v>
      </c>
      <c r="AN108" s="33" t="s">
        <v>197</v>
      </c>
      <c r="AO108" s="33" t="s">
        <v>197</v>
      </c>
      <c r="AP108" s="33" t="s">
        <v>197</v>
      </c>
      <c r="AQ108" s="33" t="s">
        <v>197</v>
      </c>
      <c r="AR108" s="33" t="s">
        <v>197</v>
      </c>
      <c r="AS108" s="33" t="s">
        <v>197</v>
      </c>
      <c r="AT108" s="33" t="s">
        <v>197</v>
      </c>
      <c r="AU108" s="33"/>
      <c r="AV108" s="33"/>
      <c r="AW108" s="33"/>
      <c r="AX108" s="33"/>
      <c r="AY108" s="33"/>
      <c r="AZ108" s="33"/>
      <c r="BA108" s="33"/>
      <c r="BB108" s="33"/>
      <c r="BC108" s="33" t="s">
        <v>197</v>
      </c>
      <c r="BD108" s="33" t="s">
        <v>197</v>
      </c>
      <c r="BE108" s="33"/>
      <c r="BF108" s="33"/>
      <c r="BG108" s="33"/>
      <c r="BH108" s="33"/>
      <c r="BI108" s="33"/>
      <c r="BJ108" s="33"/>
      <c r="BK108" s="33"/>
      <c r="BL108" s="33"/>
      <c r="BM108" s="33"/>
      <c r="BN108" s="33"/>
      <c r="BO108" s="33" t="s">
        <v>197</v>
      </c>
      <c r="BP108" s="33" t="s">
        <v>197</v>
      </c>
      <c r="BQ108" s="33"/>
      <c r="BR108" s="33"/>
      <c r="BS108" s="33"/>
      <c r="BT108" s="33"/>
      <c r="BU108" s="33"/>
      <c r="BV108" s="33"/>
      <c r="BW108" s="33"/>
      <c r="BX108" s="33"/>
      <c r="BY108" s="33"/>
      <c r="BZ108" s="33"/>
      <c r="CA108" s="33" t="s">
        <v>197</v>
      </c>
      <c r="CB108" s="33" t="s">
        <v>197</v>
      </c>
      <c r="CC108" s="33"/>
      <c r="CD108" s="33"/>
      <c r="CE108" s="33"/>
      <c r="CF108" s="33"/>
      <c r="CG108" s="33"/>
      <c r="CH108" s="33"/>
      <c r="CI108" s="33" t="s">
        <v>197</v>
      </c>
      <c r="CJ108" s="33" t="s">
        <v>197</v>
      </c>
      <c r="CK108" s="33" t="s">
        <v>197</v>
      </c>
      <c r="CL108" s="33" t="s">
        <v>197</v>
      </c>
      <c r="CM108" s="33" t="s">
        <v>197</v>
      </c>
      <c r="CN108" s="33" t="s">
        <v>197</v>
      </c>
      <c r="CO108" s="33" t="s">
        <v>197</v>
      </c>
      <c r="CP108" s="33" t="s">
        <v>197</v>
      </c>
      <c r="CQ108" s="33" t="s">
        <v>197</v>
      </c>
      <c r="CR108" s="33" t="s">
        <v>197</v>
      </c>
      <c r="CS108" s="33" t="s">
        <v>197</v>
      </c>
      <c r="CT108" s="33" t="s">
        <v>197</v>
      </c>
      <c r="CU108" s="33" t="s">
        <v>197</v>
      </c>
      <c r="CV108" s="33" t="s">
        <v>197</v>
      </c>
      <c r="CW108" s="33" t="s">
        <v>197</v>
      </c>
      <c r="CX108" s="33" t="s">
        <v>197</v>
      </c>
      <c r="CY108" s="33" t="s">
        <v>197</v>
      </c>
      <c r="CZ108" s="33" t="s">
        <v>197</v>
      </c>
      <c r="DA108" s="33" t="s">
        <v>197</v>
      </c>
      <c r="DB108" s="33" t="s">
        <v>197</v>
      </c>
      <c r="DC108" s="33" t="s">
        <v>197</v>
      </c>
      <c r="DD108" s="33" t="s">
        <v>197</v>
      </c>
      <c r="DE108" s="33" t="s">
        <v>197</v>
      </c>
      <c r="DF108" s="33" t="s">
        <v>197</v>
      </c>
    </row>
    <row r="109" spans="1:110" ht="18.75" hidden="1">
      <c r="A109" s="26" t="s">
        <v>181</v>
      </c>
      <c r="B109" s="31" t="s">
        <v>205</v>
      </c>
      <c r="C109" s="32" t="s">
        <v>205</v>
      </c>
      <c r="D109" s="33"/>
      <c r="E109" s="33" t="s">
        <v>197</v>
      </c>
      <c r="F109" s="33" t="s">
        <v>197</v>
      </c>
      <c r="G109" s="33"/>
      <c r="H109" s="33"/>
      <c r="I109" s="33"/>
      <c r="J109" s="33"/>
      <c r="K109" s="33"/>
      <c r="L109" s="33"/>
      <c r="M109" s="33" t="s">
        <v>197</v>
      </c>
      <c r="N109" s="33" t="s">
        <v>197</v>
      </c>
      <c r="O109" s="33"/>
      <c r="P109" s="33"/>
      <c r="Q109" s="33"/>
      <c r="R109" s="33"/>
      <c r="S109" s="33"/>
      <c r="T109" s="33"/>
      <c r="U109" s="33" t="s">
        <v>197</v>
      </c>
      <c r="V109" s="33" t="s">
        <v>197</v>
      </c>
      <c r="W109" s="33"/>
      <c r="X109" s="33"/>
      <c r="Y109" s="33"/>
      <c r="Z109" s="33"/>
      <c r="AA109" s="33"/>
      <c r="AB109" s="33"/>
      <c r="AC109" s="33" t="s">
        <v>197</v>
      </c>
      <c r="AD109" s="33" t="s">
        <v>197</v>
      </c>
      <c r="AE109" s="33"/>
      <c r="AF109" s="33"/>
      <c r="AG109" s="33"/>
      <c r="AH109" s="33"/>
      <c r="AI109" s="33"/>
      <c r="AJ109" s="33"/>
      <c r="AK109" s="33" t="s">
        <v>197</v>
      </c>
      <c r="AL109" s="33" t="s">
        <v>197</v>
      </c>
      <c r="AM109" s="33" t="s">
        <v>197</v>
      </c>
      <c r="AN109" s="33" t="s">
        <v>197</v>
      </c>
      <c r="AO109" s="33" t="s">
        <v>197</v>
      </c>
      <c r="AP109" s="33" t="s">
        <v>197</v>
      </c>
      <c r="AQ109" s="33" t="s">
        <v>197</v>
      </c>
      <c r="AR109" s="33" t="s">
        <v>197</v>
      </c>
      <c r="AS109" s="33" t="s">
        <v>197</v>
      </c>
      <c r="AT109" s="33" t="s">
        <v>197</v>
      </c>
      <c r="AU109" s="33"/>
      <c r="AV109" s="33"/>
      <c r="AW109" s="33"/>
      <c r="AX109" s="33"/>
      <c r="AY109" s="33"/>
      <c r="AZ109" s="33"/>
      <c r="BA109" s="33"/>
      <c r="BB109" s="33"/>
      <c r="BC109" s="33" t="s">
        <v>197</v>
      </c>
      <c r="BD109" s="33" t="s">
        <v>197</v>
      </c>
      <c r="BE109" s="33"/>
      <c r="BF109" s="33"/>
      <c r="BG109" s="33"/>
      <c r="BH109" s="33"/>
      <c r="BI109" s="33"/>
      <c r="BJ109" s="33"/>
      <c r="BK109" s="33"/>
      <c r="BL109" s="33"/>
      <c r="BM109" s="33"/>
      <c r="BN109" s="33"/>
      <c r="BO109" s="33" t="s">
        <v>197</v>
      </c>
      <c r="BP109" s="33" t="s">
        <v>197</v>
      </c>
      <c r="BQ109" s="33"/>
      <c r="BR109" s="33"/>
      <c r="BS109" s="33"/>
      <c r="BT109" s="33"/>
      <c r="BU109" s="33"/>
      <c r="BV109" s="33"/>
      <c r="BW109" s="33"/>
      <c r="BX109" s="33"/>
      <c r="BY109" s="33"/>
      <c r="BZ109" s="33"/>
      <c r="CA109" s="33" t="s">
        <v>197</v>
      </c>
      <c r="CB109" s="33" t="s">
        <v>197</v>
      </c>
      <c r="CC109" s="33"/>
      <c r="CD109" s="33"/>
      <c r="CE109" s="33"/>
      <c r="CF109" s="33"/>
      <c r="CG109" s="33"/>
      <c r="CH109" s="33"/>
      <c r="CI109" s="33" t="s">
        <v>197</v>
      </c>
      <c r="CJ109" s="33" t="s">
        <v>197</v>
      </c>
      <c r="CK109" s="33" t="s">
        <v>197</v>
      </c>
      <c r="CL109" s="33" t="s">
        <v>197</v>
      </c>
      <c r="CM109" s="33" t="s">
        <v>197</v>
      </c>
      <c r="CN109" s="33" t="s">
        <v>197</v>
      </c>
      <c r="CO109" s="33" t="s">
        <v>197</v>
      </c>
      <c r="CP109" s="33" t="s">
        <v>197</v>
      </c>
      <c r="CQ109" s="33" t="s">
        <v>197</v>
      </c>
      <c r="CR109" s="33" t="s">
        <v>197</v>
      </c>
      <c r="CS109" s="33" t="s">
        <v>197</v>
      </c>
      <c r="CT109" s="33" t="s">
        <v>197</v>
      </c>
      <c r="CU109" s="33" t="s">
        <v>197</v>
      </c>
      <c r="CV109" s="33" t="s">
        <v>197</v>
      </c>
      <c r="CW109" s="33" t="s">
        <v>197</v>
      </c>
      <c r="CX109" s="33" t="s">
        <v>197</v>
      </c>
      <c r="CY109" s="33" t="s">
        <v>197</v>
      </c>
      <c r="CZ109" s="33" t="s">
        <v>197</v>
      </c>
      <c r="DA109" s="33" t="s">
        <v>197</v>
      </c>
      <c r="DB109" s="33" t="s">
        <v>197</v>
      </c>
      <c r="DC109" s="33" t="s">
        <v>197</v>
      </c>
      <c r="DD109" s="33" t="s">
        <v>197</v>
      </c>
      <c r="DE109" s="33" t="s">
        <v>197</v>
      </c>
      <c r="DF109" s="33" t="s">
        <v>197</v>
      </c>
    </row>
    <row r="110" spans="1:110" ht="37.5">
      <c r="A110" s="19"/>
      <c r="B110" s="31" t="s">
        <v>255</v>
      </c>
      <c r="C110" s="32" t="s">
        <v>256</v>
      </c>
      <c r="D110" s="33" t="s">
        <v>178</v>
      </c>
      <c r="E110" s="33">
        <v>0</v>
      </c>
      <c r="F110" s="33">
        <v>0</v>
      </c>
      <c r="G110" s="33">
        <v>0</v>
      </c>
      <c r="H110" s="33">
        <v>0</v>
      </c>
      <c r="I110" s="33">
        <v>0</v>
      </c>
      <c r="J110" s="33">
        <v>0</v>
      </c>
      <c r="K110" s="33">
        <v>0</v>
      </c>
      <c r="L110" s="33">
        <v>0</v>
      </c>
      <c r="M110" s="33">
        <v>0</v>
      </c>
      <c r="N110" s="33">
        <v>0</v>
      </c>
      <c r="O110" s="33">
        <v>0</v>
      </c>
      <c r="P110" s="33">
        <v>0</v>
      </c>
      <c r="Q110" s="33">
        <v>0</v>
      </c>
      <c r="R110" s="33">
        <v>0</v>
      </c>
      <c r="S110" s="33">
        <v>0</v>
      </c>
      <c r="T110" s="33">
        <v>0</v>
      </c>
      <c r="U110" s="33">
        <v>0</v>
      </c>
      <c r="V110" s="33">
        <v>0</v>
      </c>
      <c r="W110" s="33">
        <v>0</v>
      </c>
      <c r="X110" s="33">
        <v>0</v>
      </c>
      <c r="Y110" s="33">
        <v>0</v>
      </c>
      <c r="Z110" s="33">
        <v>0</v>
      </c>
      <c r="AA110" s="33">
        <v>0</v>
      </c>
      <c r="AB110" s="33">
        <v>0</v>
      </c>
      <c r="AC110" s="33">
        <v>0</v>
      </c>
      <c r="AD110" s="33">
        <v>0</v>
      </c>
      <c r="AE110" s="33">
        <v>0</v>
      </c>
      <c r="AF110" s="33">
        <v>0</v>
      </c>
      <c r="AG110" s="33">
        <v>0</v>
      </c>
      <c r="AH110" s="33">
        <v>0</v>
      </c>
      <c r="AI110" s="33">
        <v>0</v>
      </c>
      <c r="AJ110" s="33">
        <v>0</v>
      </c>
      <c r="AK110" s="33">
        <v>0</v>
      </c>
      <c r="AL110" s="33">
        <v>0</v>
      </c>
      <c r="AM110" s="33">
        <v>0</v>
      </c>
      <c r="AN110" s="33">
        <v>0</v>
      </c>
      <c r="AO110" s="33">
        <v>0</v>
      </c>
      <c r="AP110" s="33">
        <v>0</v>
      </c>
      <c r="AQ110" s="33">
        <v>0</v>
      </c>
      <c r="AR110" s="33">
        <v>0</v>
      </c>
      <c r="AS110" s="33">
        <v>0</v>
      </c>
      <c r="AT110" s="33">
        <v>0</v>
      </c>
      <c r="AU110" s="33">
        <v>0</v>
      </c>
      <c r="AV110" s="33">
        <v>0</v>
      </c>
      <c r="AW110" s="33">
        <v>0</v>
      </c>
      <c r="AX110" s="33">
        <v>0</v>
      </c>
      <c r="AY110" s="33">
        <v>0</v>
      </c>
      <c r="AZ110" s="33">
        <v>0</v>
      </c>
      <c r="BA110" s="33">
        <v>0</v>
      </c>
      <c r="BB110" s="33">
        <v>0</v>
      </c>
      <c r="BC110" s="33">
        <v>0</v>
      </c>
      <c r="BD110" s="33">
        <v>0</v>
      </c>
      <c r="BE110" s="33">
        <v>0</v>
      </c>
      <c r="BF110" s="33">
        <v>0</v>
      </c>
      <c r="BG110" s="33">
        <v>0</v>
      </c>
      <c r="BH110" s="33">
        <v>0</v>
      </c>
      <c r="BI110" s="33">
        <v>0</v>
      </c>
      <c r="BJ110" s="33">
        <v>0</v>
      </c>
      <c r="BK110" s="33">
        <v>0</v>
      </c>
      <c r="BL110" s="33">
        <v>0</v>
      </c>
      <c r="BM110" s="33">
        <v>0</v>
      </c>
      <c r="BN110" s="33">
        <v>0</v>
      </c>
      <c r="BO110" s="33">
        <v>0</v>
      </c>
      <c r="BP110" s="33">
        <v>0</v>
      </c>
      <c r="BQ110" s="33">
        <v>0</v>
      </c>
      <c r="BR110" s="33">
        <v>0</v>
      </c>
      <c r="BS110" s="33">
        <v>0</v>
      </c>
      <c r="BT110" s="33">
        <v>0</v>
      </c>
      <c r="BU110" s="33">
        <v>0</v>
      </c>
      <c r="BV110" s="33">
        <v>0</v>
      </c>
      <c r="BW110" s="33">
        <v>0</v>
      </c>
      <c r="BX110" s="33">
        <v>0</v>
      </c>
      <c r="BY110" s="33">
        <v>0</v>
      </c>
      <c r="BZ110" s="33">
        <v>0</v>
      </c>
      <c r="CA110" s="33">
        <v>0</v>
      </c>
      <c r="CB110" s="33">
        <v>0</v>
      </c>
      <c r="CC110" s="33">
        <v>0</v>
      </c>
      <c r="CD110" s="33">
        <v>0</v>
      </c>
      <c r="CE110" s="33">
        <v>0</v>
      </c>
      <c r="CF110" s="33">
        <v>0</v>
      </c>
      <c r="CG110" s="33">
        <v>0</v>
      </c>
      <c r="CH110" s="33">
        <v>0</v>
      </c>
      <c r="CI110" s="33" t="s">
        <v>197</v>
      </c>
      <c r="CJ110" s="33" t="s">
        <v>197</v>
      </c>
      <c r="CK110" s="33">
        <v>0</v>
      </c>
      <c r="CL110" s="33">
        <v>0</v>
      </c>
      <c r="CM110" s="33">
        <v>0</v>
      </c>
      <c r="CN110" s="33">
        <v>0</v>
      </c>
      <c r="CO110" s="33" t="s">
        <v>197</v>
      </c>
      <c r="CP110" s="33" t="s">
        <v>197</v>
      </c>
      <c r="CQ110" s="33" t="s">
        <v>197</v>
      </c>
      <c r="CR110" s="33" t="s">
        <v>197</v>
      </c>
      <c r="CS110" s="33" t="s">
        <v>197</v>
      </c>
      <c r="CT110" s="33" t="s">
        <v>197</v>
      </c>
      <c r="CU110" s="33">
        <v>0</v>
      </c>
      <c r="CV110" s="33">
        <v>0</v>
      </c>
      <c r="CW110" s="33">
        <v>0</v>
      </c>
      <c r="CX110" s="33">
        <v>0</v>
      </c>
      <c r="CY110" s="33">
        <v>0</v>
      </c>
      <c r="CZ110" s="33">
        <v>0</v>
      </c>
      <c r="DA110" s="33">
        <v>0</v>
      </c>
      <c r="DB110" s="33">
        <v>0</v>
      </c>
      <c r="DC110" s="33">
        <v>0</v>
      </c>
      <c r="DD110" s="33">
        <v>0</v>
      </c>
      <c r="DE110" s="33">
        <v>0</v>
      </c>
      <c r="DF110" s="33">
        <v>0</v>
      </c>
    </row>
    <row r="111" spans="1:110" ht="18.75" hidden="1">
      <c r="A111" s="26" t="s">
        <v>181</v>
      </c>
      <c r="B111" s="31" t="s">
        <v>255</v>
      </c>
      <c r="C111" s="40" t="s">
        <v>204</v>
      </c>
      <c r="D111" s="33"/>
      <c r="E111" s="33" t="s">
        <v>197</v>
      </c>
      <c r="F111" s="33" t="s">
        <v>197</v>
      </c>
      <c r="G111" s="33"/>
      <c r="H111" s="33"/>
      <c r="I111" s="33"/>
      <c r="J111" s="33"/>
      <c r="K111" s="33"/>
      <c r="L111" s="33"/>
      <c r="M111" s="33" t="s">
        <v>197</v>
      </c>
      <c r="N111" s="33" t="s">
        <v>197</v>
      </c>
      <c r="O111" s="33"/>
      <c r="P111" s="33"/>
      <c r="Q111" s="33"/>
      <c r="R111" s="33"/>
      <c r="S111" s="33"/>
      <c r="T111" s="33"/>
      <c r="U111" s="33" t="s">
        <v>197</v>
      </c>
      <c r="V111" s="33" t="s">
        <v>197</v>
      </c>
      <c r="W111" s="33"/>
      <c r="X111" s="33"/>
      <c r="Y111" s="33"/>
      <c r="Z111" s="33"/>
      <c r="AA111" s="33"/>
      <c r="AB111" s="33"/>
      <c r="AC111" s="33" t="s">
        <v>197</v>
      </c>
      <c r="AD111" s="33" t="s">
        <v>197</v>
      </c>
      <c r="AE111" s="33"/>
      <c r="AF111" s="33"/>
      <c r="AG111" s="33"/>
      <c r="AH111" s="33"/>
      <c r="AI111" s="33"/>
      <c r="AJ111" s="33"/>
      <c r="AK111" s="33" t="s">
        <v>197</v>
      </c>
      <c r="AL111" s="33" t="s">
        <v>197</v>
      </c>
      <c r="AM111" s="33" t="s">
        <v>197</v>
      </c>
      <c r="AN111" s="33" t="s">
        <v>197</v>
      </c>
      <c r="AO111" s="33" t="s">
        <v>197</v>
      </c>
      <c r="AP111" s="33" t="s">
        <v>197</v>
      </c>
      <c r="AQ111" s="33" t="s">
        <v>197</v>
      </c>
      <c r="AR111" s="33" t="s">
        <v>197</v>
      </c>
      <c r="AS111" s="33" t="s">
        <v>197</v>
      </c>
      <c r="AT111" s="33" t="s">
        <v>197</v>
      </c>
      <c r="AU111" s="33"/>
      <c r="AV111" s="33"/>
      <c r="AW111" s="33"/>
      <c r="AX111" s="33"/>
      <c r="AY111" s="33"/>
      <c r="AZ111" s="33"/>
      <c r="BA111" s="33"/>
      <c r="BB111" s="33"/>
      <c r="BC111" s="33" t="s">
        <v>197</v>
      </c>
      <c r="BD111" s="33" t="s">
        <v>197</v>
      </c>
      <c r="BE111" s="33"/>
      <c r="BF111" s="33"/>
      <c r="BG111" s="33"/>
      <c r="BH111" s="33"/>
      <c r="BI111" s="33"/>
      <c r="BJ111" s="33"/>
      <c r="BK111" s="33"/>
      <c r="BL111" s="33"/>
      <c r="BM111" s="33"/>
      <c r="BN111" s="33"/>
      <c r="BO111" s="33" t="s">
        <v>197</v>
      </c>
      <c r="BP111" s="33" t="s">
        <v>197</v>
      </c>
      <c r="BQ111" s="33"/>
      <c r="BR111" s="33"/>
      <c r="BS111" s="33"/>
      <c r="BT111" s="33"/>
      <c r="BU111" s="33"/>
      <c r="BV111" s="33"/>
      <c r="BW111" s="33"/>
      <c r="BX111" s="33"/>
      <c r="BY111" s="33"/>
      <c r="BZ111" s="33"/>
      <c r="CA111" s="33" t="s">
        <v>197</v>
      </c>
      <c r="CB111" s="33" t="s">
        <v>197</v>
      </c>
      <c r="CC111" s="33"/>
      <c r="CD111" s="33"/>
      <c r="CE111" s="33"/>
      <c r="CF111" s="33"/>
      <c r="CG111" s="33"/>
      <c r="CH111" s="33"/>
      <c r="CI111" s="33" t="s">
        <v>197</v>
      </c>
      <c r="CJ111" s="33" t="s">
        <v>197</v>
      </c>
      <c r="CK111" s="33" t="s">
        <v>197</v>
      </c>
      <c r="CL111" s="33" t="s">
        <v>197</v>
      </c>
      <c r="CM111" s="33" t="s">
        <v>197</v>
      </c>
      <c r="CN111" s="33" t="s">
        <v>197</v>
      </c>
      <c r="CO111" s="33" t="s">
        <v>197</v>
      </c>
      <c r="CP111" s="33" t="s">
        <v>197</v>
      </c>
      <c r="CQ111" s="33" t="s">
        <v>197</v>
      </c>
      <c r="CR111" s="33" t="s">
        <v>197</v>
      </c>
      <c r="CS111" s="33" t="s">
        <v>197</v>
      </c>
      <c r="CT111" s="33" t="s">
        <v>197</v>
      </c>
      <c r="CU111" s="33" t="s">
        <v>197</v>
      </c>
      <c r="CV111" s="33" t="s">
        <v>197</v>
      </c>
      <c r="CW111" s="33" t="s">
        <v>197</v>
      </c>
      <c r="CX111" s="33" t="s">
        <v>197</v>
      </c>
      <c r="CY111" s="33" t="s">
        <v>197</v>
      </c>
      <c r="CZ111" s="33" t="s">
        <v>197</v>
      </c>
      <c r="DA111" s="33" t="s">
        <v>197</v>
      </c>
      <c r="DB111" s="33" t="s">
        <v>197</v>
      </c>
      <c r="DC111" s="33" t="s">
        <v>197</v>
      </c>
      <c r="DD111" s="33" t="s">
        <v>197</v>
      </c>
      <c r="DE111" s="33" t="s">
        <v>197</v>
      </c>
      <c r="DF111" s="33" t="s">
        <v>197</v>
      </c>
    </row>
    <row r="112" spans="1:110" ht="18.75" hidden="1">
      <c r="A112" s="26" t="s">
        <v>181</v>
      </c>
      <c r="B112" s="31" t="s">
        <v>255</v>
      </c>
      <c r="C112" s="40" t="s">
        <v>204</v>
      </c>
      <c r="D112" s="33"/>
      <c r="E112" s="33" t="s">
        <v>197</v>
      </c>
      <c r="F112" s="33" t="s">
        <v>197</v>
      </c>
      <c r="G112" s="33"/>
      <c r="H112" s="33"/>
      <c r="I112" s="33"/>
      <c r="J112" s="33"/>
      <c r="K112" s="33"/>
      <c r="L112" s="33"/>
      <c r="M112" s="33" t="s">
        <v>197</v>
      </c>
      <c r="N112" s="33" t="s">
        <v>197</v>
      </c>
      <c r="O112" s="33"/>
      <c r="P112" s="33"/>
      <c r="Q112" s="33"/>
      <c r="R112" s="33"/>
      <c r="S112" s="33"/>
      <c r="T112" s="33"/>
      <c r="U112" s="33" t="s">
        <v>197</v>
      </c>
      <c r="V112" s="33" t="s">
        <v>197</v>
      </c>
      <c r="W112" s="33"/>
      <c r="X112" s="33"/>
      <c r="Y112" s="33"/>
      <c r="Z112" s="33"/>
      <c r="AA112" s="33"/>
      <c r="AB112" s="33"/>
      <c r="AC112" s="33" t="s">
        <v>197</v>
      </c>
      <c r="AD112" s="33" t="s">
        <v>197</v>
      </c>
      <c r="AE112" s="33"/>
      <c r="AF112" s="33"/>
      <c r="AG112" s="33"/>
      <c r="AH112" s="33"/>
      <c r="AI112" s="33"/>
      <c r="AJ112" s="33"/>
      <c r="AK112" s="33" t="s">
        <v>197</v>
      </c>
      <c r="AL112" s="33" t="s">
        <v>197</v>
      </c>
      <c r="AM112" s="33" t="s">
        <v>197</v>
      </c>
      <c r="AN112" s="33" t="s">
        <v>197</v>
      </c>
      <c r="AO112" s="33" t="s">
        <v>197</v>
      </c>
      <c r="AP112" s="33" t="s">
        <v>197</v>
      </c>
      <c r="AQ112" s="33" t="s">
        <v>197</v>
      </c>
      <c r="AR112" s="33" t="s">
        <v>197</v>
      </c>
      <c r="AS112" s="33" t="s">
        <v>197</v>
      </c>
      <c r="AT112" s="33" t="s">
        <v>197</v>
      </c>
      <c r="AU112" s="33"/>
      <c r="AV112" s="33"/>
      <c r="AW112" s="33"/>
      <c r="AX112" s="33"/>
      <c r="AY112" s="33"/>
      <c r="AZ112" s="33"/>
      <c r="BA112" s="33"/>
      <c r="BB112" s="33"/>
      <c r="BC112" s="33" t="s">
        <v>197</v>
      </c>
      <c r="BD112" s="33" t="s">
        <v>197</v>
      </c>
      <c r="BE112" s="33"/>
      <c r="BF112" s="33"/>
      <c r="BG112" s="33"/>
      <c r="BH112" s="33"/>
      <c r="BI112" s="33"/>
      <c r="BJ112" s="33"/>
      <c r="BK112" s="33"/>
      <c r="BL112" s="33"/>
      <c r="BM112" s="33"/>
      <c r="BN112" s="33"/>
      <c r="BO112" s="33" t="s">
        <v>197</v>
      </c>
      <c r="BP112" s="33" t="s">
        <v>197</v>
      </c>
      <c r="BQ112" s="33"/>
      <c r="BR112" s="33"/>
      <c r="BS112" s="33"/>
      <c r="BT112" s="33"/>
      <c r="BU112" s="33"/>
      <c r="BV112" s="33"/>
      <c r="BW112" s="33"/>
      <c r="BX112" s="33"/>
      <c r="BY112" s="33"/>
      <c r="BZ112" s="33"/>
      <c r="CA112" s="33" t="s">
        <v>197</v>
      </c>
      <c r="CB112" s="33" t="s">
        <v>197</v>
      </c>
      <c r="CC112" s="33"/>
      <c r="CD112" s="33"/>
      <c r="CE112" s="33"/>
      <c r="CF112" s="33"/>
      <c r="CG112" s="33"/>
      <c r="CH112" s="33"/>
      <c r="CI112" s="33" t="s">
        <v>197</v>
      </c>
      <c r="CJ112" s="33" t="s">
        <v>197</v>
      </c>
      <c r="CK112" s="33" t="s">
        <v>197</v>
      </c>
      <c r="CL112" s="33" t="s">
        <v>197</v>
      </c>
      <c r="CM112" s="33" t="s">
        <v>197</v>
      </c>
      <c r="CN112" s="33" t="s">
        <v>197</v>
      </c>
      <c r="CO112" s="33" t="s">
        <v>197</v>
      </c>
      <c r="CP112" s="33" t="s">
        <v>197</v>
      </c>
      <c r="CQ112" s="33" t="s">
        <v>197</v>
      </c>
      <c r="CR112" s="33" t="s">
        <v>197</v>
      </c>
      <c r="CS112" s="33" t="s">
        <v>197</v>
      </c>
      <c r="CT112" s="33" t="s">
        <v>197</v>
      </c>
      <c r="CU112" s="33" t="s">
        <v>197</v>
      </c>
      <c r="CV112" s="33" t="s">
        <v>197</v>
      </c>
      <c r="CW112" s="33" t="s">
        <v>197</v>
      </c>
      <c r="CX112" s="33" t="s">
        <v>197</v>
      </c>
      <c r="CY112" s="33" t="s">
        <v>197</v>
      </c>
      <c r="CZ112" s="33" t="s">
        <v>197</v>
      </c>
      <c r="DA112" s="33" t="s">
        <v>197</v>
      </c>
      <c r="DB112" s="33" t="s">
        <v>197</v>
      </c>
      <c r="DC112" s="33" t="s">
        <v>197</v>
      </c>
      <c r="DD112" s="33" t="s">
        <v>197</v>
      </c>
      <c r="DE112" s="33" t="s">
        <v>197</v>
      </c>
      <c r="DF112" s="33" t="s">
        <v>197</v>
      </c>
    </row>
    <row r="113" spans="1:110" ht="18.75" hidden="1">
      <c r="A113" s="26" t="s">
        <v>181</v>
      </c>
      <c r="B113" s="31" t="s">
        <v>205</v>
      </c>
      <c r="C113" s="32" t="s">
        <v>205</v>
      </c>
      <c r="D113" s="33"/>
      <c r="E113" s="33" t="s">
        <v>197</v>
      </c>
      <c r="F113" s="33" t="s">
        <v>197</v>
      </c>
      <c r="G113" s="33"/>
      <c r="H113" s="33"/>
      <c r="I113" s="33"/>
      <c r="J113" s="33"/>
      <c r="K113" s="33"/>
      <c r="L113" s="33"/>
      <c r="M113" s="33" t="s">
        <v>197</v>
      </c>
      <c r="N113" s="33" t="s">
        <v>197</v>
      </c>
      <c r="O113" s="33"/>
      <c r="P113" s="33"/>
      <c r="Q113" s="33"/>
      <c r="R113" s="33"/>
      <c r="S113" s="33"/>
      <c r="T113" s="33"/>
      <c r="U113" s="33" t="s">
        <v>197</v>
      </c>
      <c r="V113" s="33" t="s">
        <v>197</v>
      </c>
      <c r="W113" s="33"/>
      <c r="X113" s="33"/>
      <c r="Y113" s="33"/>
      <c r="Z113" s="33"/>
      <c r="AA113" s="33"/>
      <c r="AB113" s="33"/>
      <c r="AC113" s="33" t="s">
        <v>197</v>
      </c>
      <c r="AD113" s="33" t="s">
        <v>197</v>
      </c>
      <c r="AE113" s="33"/>
      <c r="AF113" s="33"/>
      <c r="AG113" s="33"/>
      <c r="AH113" s="33"/>
      <c r="AI113" s="33"/>
      <c r="AJ113" s="33"/>
      <c r="AK113" s="33" t="s">
        <v>197</v>
      </c>
      <c r="AL113" s="33" t="s">
        <v>197</v>
      </c>
      <c r="AM113" s="33" t="s">
        <v>197</v>
      </c>
      <c r="AN113" s="33" t="s">
        <v>197</v>
      </c>
      <c r="AO113" s="33" t="s">
        <v>197</v>
      </c>
      <c r="AP113" s="33" t="s">
        <v>197</v>
      </c>
      <c r="AQ113" s="33" t="s">
        <v>197</v>
      </c>
      <c r="AR113" s="33" t="s">
        <v>197</v>
      </c>
      <c r="AS113" s="33" t="s">
        <v>197</v>
      </c>
      <c r="AT113" s="33" t="s">
        <v>197</v>
      </c>
      <c r="AU113" s="33"/>
      <c r="AV113" s="33"/>
      <c r="AW113" s="33"/>
      <c r="AX113" s="33"/>
      <c r="AY113" s="33"/>
      <c r="AZ113" s="33"/>
      <c r="BA113" s="33"/>
      <c r="BB113" s="33"/>
      <c r="BC113" s="33" t="s">
        <v>197</v>
      </c>
      <c r="BD113" s="33" t="s">
        <v>197</v>
      </c>
      <c r="BE113" s="33"/>
      <c r="BF113" s="33"/>
      <c r="BG113" s="33"/>
      <c r="BH113" s="33"/>
      <c r="BI113" s="33"/>
      <c r="BJ113" s="33"/>
      <c r="BK113" s="33"/>
      <c r="BL113" s="33"/>
      <c r="BM113" s="33"/>
      <c r="BN113" s="33"/>
      <c r="BO113" s="33" t="s">
        <v>197</v>
      </c>
      <c r="BP113" s="33" t="s">
        <v>197</v>
      </c>
      <c r="BQ113" s="33"/>
      <c r="BR113" s="33"/>
      <c r="BS113" s="33"/>
      <c r="BT113" s="33"/>
      <c r="BU113" s="33"/>
      <c r="BV113" s="33"/>
      <c r="BW113" s="33"/>
      <c r="BX113" s="33"/>
      <c r="BY113" s="33"/>
      <c r="BZ113" s="33"/>
      <c r="CA113" s="33" t="s">
        <v>197</v>
      </c>
      <c r="CB113" s="33" t="s">
        <v>197</v>
      </c>
      <c r="CC113" s="33"/>
      <c r="CD113" s="33"/>
      <c r="CE113" s="33"/>
      <c r="CF113" s="33"/>
      <c r="CG113" s="33"/>
      <c r="CH113" s="33"/>
      <c r="CI113" s="33" t="s">
        <v>197</v>
      </c>
      <c r="CJ113" s="33" t="s">
        <v>197</v>
      </c>
      <c r="CK113" s="33" t="s">
        <v>197</v>
      </c>
      <c r="CL113" s="33" t="s">
        <v>197</v>
      </c>
      <c r="CM113" s="33" t="s">
        <v>197</v>
      </c>
      <c r="CN113" s="33" t="s">
        <v>197</v>
      </c>
      <c r="CO113" s="33" t="s">
        <v>197</v>
      </c>
      <c r="CP113" s="33" t="s">
        <v>197</v>
      </c>
      <c r="CQ113" s="33" t="s">
        <v>197</v>
      </c>
      <c r="CR113" s="33" t="s">
        <v>197</v>
      </c>
      <c r="CS113" s="33" t="s">
        <v>197</v>
      </c>
      <c r="CT113" s="33" t="s">
        <v>197</v>
      </c>
      <c r="CU113" s="33" t="s">
        <v>197</v>
      </c>
      <c r="CV113" s="33" t="s">
        <v>197</v>
      </c>
      <c r="CW113" s="33" t="s">
        <v>197</v>
      </c>
      <c r="CX113" s="33" t="s">
        <v>197</v>
      </c>
      <c r="CY113" s="33" t="s">
        <v>197</v>
      </c>
      <c r="CZ113" s="33" t="s">
        <v>197</v>
      </c>
      <c r="DA113" s="33" t="s">
        <v>197</v>
      </c>
      <c r="DB113" s="33" t="s">
        <v>197</v>
      </c>
      <c r="DC113" s="33" t="s">
        <v>197</v>
      </c>
      <c r="DD113" s="33" t="s">
        <v>197</v>
      </c>
      <c r="DE113" s="33" t="s">
        <v>197</v>
      </c>
      <c r="DF113" s="33" t="s">
        <v>197</v>
      </c>
    </row>
    <row r="114" spans="1:110" ht="56.25">
      <c r="A114" s="19"/>
      <c r="B114" s="31" t="s">
        <v>257</v>
      </c>
      <c r="C114" s="32" t="s">
        <v>258</v>
      </c>
      <c r="D114" s="33" t="s">
        <v>178</v>
      </c>
      <c r="E114" s="33">
        <v>0</v>
      </c>
      <c r="F114" s="33">
        <v>0</v>
      </c>
      <c r="G114" s="33">
        <v>0</v>
      </c>
      <c r="H114" s="33">
        <v>0</v>
      </c>
      <c r="I114" s="33">
        <v>0</v>
      </c>
      <c r="J114" s="33">
        <v>0</v>
      </c>
      <c r="K114" s="33">
        <v>0</v>
      </c>
      <c r="L114" s="33">
        <v>0</v>
      </c>
      <c r="M114" s="33">
        <v>0</v>
      </c>
      <c r="N114" s="33">
        <v>0</v>
      </c>
      <c r="O114" s="33">
        <v>0</v>
      </c>
      <c r="P114" s="33">
        <v>0</v>
      </c>
      <c r="Q114" s="33">
        <v>0</v>
      </c>
      <c r="R114" s="33">
        <v>0</v>
      </c>
      <c r="S114" s="33">
        <v>0</v>
      </c>
      <c r="T114" s="33">
        <v>0</v>
      </c>
      <c r="U114" s="33">
        <v>0</v>
      </c>
      <c r="V114" s="33">
        <v>0</v>
      </c>
      <c r="W114" s="33">
        <v>0</v>
      </c>
      <c r="X114" s="33">
        <v>0</v>
      </c>
      <c r="Y114" s="33">
        <v>0</v>
      </c>
      <c r="Z114" s="33">
        <v>0</v>
      </c>
      <c r="AA114" s="33">
        <v>0</v>
      </c>
      <c r="AB114" s="33">
        <v>0</v>
      </c>
      <c r="AC114" s="33">
        <v>0</v>
      </c>
      <c r="AD114" s="33">
        <v>0</v>
      </c>
      <c r="AE114" s="33">
        <v>0</v>
      </c>
      <c r="AF114" s="33">
        <v>0</v>
      </c>
      <c r="AG114" s="33">
        <v>0</v>
      </c>
      <c r="AH114" s="33">
        <v>0</v>
      </c>
      <c r="AI114" s="33">
        <v>0</v>
      </c>
      <c r="AJ114" s="33">
        <v>0</v>
      </c>
      <c r="AK114" s="33">
        <v>0</v>
      </c>
      <c r="AL114" s="33">
        <v>0</v>
      </c>
      <c r="AM114" s="33">
        <v>0</v>
      </c>
      <c r="AN114" s="33">
        <v>0</v>
      </c>
      <c r="AO114" s="33">
        <v>0</v>
      </c>
      <c r="AP114" s="33">
        <v>0</v>
      </c>
      <c r="AQ114" s="33">
        <v>0</v>
      </c>
      <c r="AR114" s="33">
        <v>0</v>
      </c>
      <c r="AS114" s="33">
        <v>0</v>
      </c>
      <c r="AT114" s="33">
        <v>0</v>
      </c>
      <c r="AU114" s="33">
        <v>0</v>
      </c>
      <c r="AV114" s="33">
        <v>0</v>
      </c>
      <c r="AW114" s="33">
        <v>0</v>
      </c>
      <c r="AX114" s="33">
        <v>0</v>
      </c>
      <c r="AY114" s="33">
        <v>0</v>
      </c>
      <c r="AZ114" s="33">
        <v>0</v>
      </c>
      <c r="BA114" s="33">
        <v>0</v>
      </c>
      <c r="BB114" s="33">
        <v>0</v>
      </c>
      <c r="BC114" s="33">
        <v>0</v>
      </c>
      <c r="BD114" s="33">
        <v>0</v>
      </c>
      <c r="BE114" s="33">
        <v>0</v>
      </c>
      <c r="BF114" s="33">
        <v>0</v>
      </c>
      <c r="BG114" s="33">
        <v>0</v>
      </c>
      <c r="BH114" s="33">
        <v>0</v>
      </c>
      <c r="BI114" s="33">
        <v>0</v>
      </c>
      <c r="BJ114" s="33">
        <v>0</v>
      </c>
      <c r="BK114" s="33">
        <v>0</v>
      </c>
      <c r="BL114" s="33">
        <v>0</v>
      </c>
      <c r="BM114" s="33">
        <v>0</v>
      </c>
      <c r="BN114" s="33">
        <v>0</v>
      </c>
      <c r="BO114" s="33">
        <v>0</v>
      </c>
      <c r="BP114" s="33">
        <v>0</v>
      </c>
      <c r="BQ114" s="33">
        <v>0</v>
      </c>
      <c r="BR114" s="33">
        <v>0</v>
      </c>
      <c r="BS114" s="33">
        <v>0</v>
      </c>
      <c r="BT114" s="33">
        <v>0</v>
      </c>
      <c r="BU114" s="33">
        <v>0</v>
      </c>
      <c r="BV114" s="33">
        <v>0</v>
      </c>
      <c r="BW114" s="33">
        <v>0</v>
      </c>
      <c r="BX114" s="33">
        <v>0</v>
      </c>
      <c r="BY114" s="33">
        <v>0</v>
      </c>
      <c r="BZ114" s="33">
        <v>0</v>
      </c>
      <c r="CA114" s="33">
        <v>0</v>
      </c>
      <c r="CB114" s="33">
        <v>0</v>
      </c>
      <c r="CC114" s="33">
        <v>0</v>
      </c>
      <c r="CD114" s="33">
        <v>0</v>
      </c>
      <c r="CE114" s="33">
        <v>0</v>
      </c>
      <c r="CF114" s="33">
        <v>0</v>
      </c>
      <c r="CG114" s="33">
        <v>0</v>
      </c>
      <c r="CH114" s="33">
        <v>0</v>
      </c>
      <c r="CI114" s="33" t="s">
        <v>197</v>
      </c>
      <c r="CJ114" s="33" t="s">
        <v>197</v>
      </c>
      <c r="CK114" s="33">
        <v>0</v>
      </c>
      <c r="CL114" s="33">
        <v>0</v>
      </c>
      <c r="CM114" s="33">
        <v>0</v>
      </c>
      <c r="CN114" s="33">
        <v>0</v>
      </c>
      <c r="CO114" s="33" t="s">
        <v>197</v>
      </c>
      <c r="CP114" s="33" t="s">
        <v>197</v>
      </c>
      <c r="CQ114" s="33" t="s">
        <v>197</v>
      </c>
      <c r="CR114" s="33" t="s">
        <v>197</v>
      </c>
      <c r="CS114" s="33" t="s">
        <v>197</v>
      </c>
      <c r="CT114" s="33" t="s">
        <v>197</v>
      </c>
      <c r="CU114" s="33">
        <v>0</v>
      </c>
      <c r="CV114" s="33">
        <v>0</v>
      </c>
      <c r="CW114" s="33">
        <v>0</v>
      </c>
      <c r="CX114" s="33">
        <v>0</v>
      </c>
      <c r="CY114" s="33">
        <v>0</v>
      </c>
      <c r="CZ114" s="33">
        <v>0</v>
      </c>
      <c r="DA114" s="33">
        <v>0</v>
      </c>
      <c r="DB114" s="33">
        <v>0</v>
      </c>
      <c r="DC114" s="33">
        <v>0</v>
      </c>
      <c r="DD114" s="33">
        <v>0</v>
      </c>
      <c r="DE114" s="33">
        <v>0</v>
      </c>
      <c r="DF114" s="33">
        <v>0</v>
      </c>
    </row>
    <row r="115" spans="1:110" ht="18.75" hidden="1">
      <c r="A115" s="26" t="s">
        <v>181</v>
      </c>
      <c r="B115" s="31" t="s">
        <v>257</v>
      </c>
      <c r="C115" s="40" t="s">
        <v>204</v>
      </c>
      <c r="D115" s="33"/>
      <c r="E115" s="33" t="s">
        <v>197</v>
      </c>
      <c r="F115" s="33" t="s">
        <v>197</v>
      </c>
      <c r="G115" s="33"/>
      <c r="H115" s="33"/>
      <c r="I115" s="33"/>
      <c r="J115" s="33"/>
      <c r="K115" s="33"/>
      <c r="L115" s="33"/>
      <c r="M115" s="33" t="s">
        <v>197</v>
      </c>
      <c r="N115" s="33" t="s">
        <v>197</v>
      </c>
      <c r="O115" s="33"/>
      <c r="P115" s="33"/>
      <c r="Q115" s="33"/>
      <c r="R115" s="33"/>
      <c r="S115" s="33"/>
      <c r="T115" s="33"/>
      <c r="U115" s="33" t="s">
        <v>197</v>
      </c>
      <c r="V115" s="33" t="s">
        <v>197</v>
      </c>
      <c r="W115" s="33"/>
      <c r="X115" s="33"/>
      <c r="Y115" s="33"/>
      <c r="Z115" s="33"/>
      <c r="AA115" s="33"/>
      <c r="AB115" s="33"/>
      <c r="AC115" s="33" t="s">
        <v>197</v>
      </c>
      <c r="AD115" s="33" t="s">
        <v>197</v>
      </c>
      <c r="AE115" s="33"/>
      <c r="AF115" s="33"/>
      <c r="AG115" s="33"/>
      <c r="AH115" s="33"/>
      <c r="AI115" s="33"/>
      <c r="AJ115" s="33"/>
      <c r="AK115" s="33" t="s">
        <v>197</v>
      </c>
      <c r="AL115" s="33" t="s">
        <v>197</v>
      </c>
      <c r="AM115" s="33" t="s">
        <v>197</v>
      </c>
      <c r="AN115" s="33" t="s">
        <v>197</v>
      </c>
      <c r="AO115" s="33" t="s">
        <v>197</v>
      </c>
      <c r="AP115" s="33" t="s">
        <v>197</v>
      </c>
      <c r="AQ115" s="33" t="s">
        <v>197</v>
      </c>
      <c r="AR115" s="33" t="s">
        <v>197</v>
      </c>
      <c r="AS115" s="33" t="s">
        <v>197</v>
      </c>
      <c r="AT115" s="33" t="s">
        <v>197</v>
      </c>
      <c r="AU115" s="33"/>
      <c r="AV115" s="33"/>
      <c r="AW115" s="33"/>
      <c r="AX115" s="33"/>
      <c r="AY115" s="33"/>
      <c r="AZ115" s="33"/>
      <c r="BA115" s="33"/>
      <c r="BB115" s="33"/>
      <c r="BC115" s="33" t="s">
        <v>197</v>
      </c>
      <c r="BD115" s="33" t="s">
        <v>197</v>
      </c>
      <c r="BE115" s="33"/>
      <c r="BF115" s="33"/>
      <c r="BG115" s="33"/>
      <c r="BH115" s="33"/>
      <c r="BI115" s="33"/>
      <c r="BJ115" s="33"/>
      <c r="BK115" s="33"/>
      <c r="BL115" s="33"/>
      <c r="BM115" s="33"/>
      <c r="BN115" s="33"/>
      <c r="BO115" s="33" t="s">
        <v>197</v>
      </c>
      <c r="BP115" s="33" t="s">
        <v>197</v>
      </c>
      <c r="BQ115" s="33"/>
      <c r="BR115" s="33"/>
      <c r="BS115" s="33"/>
      <c r="BT115" s="33"/>
      <c r="BU115" s="33"/>
      <c r="BV115" s="33"/>
      <c r="BW115" s="33"/>
      <c r="BX115" s="33"/>
      <c r="BY115" s="33"/>
      <c r="BZ115" s="33"/>
      <c r="CA115" s="33" t="s">
        <v>197</v>
      </c>
      <c r="CB115" s="33" t="s">
        <v>197</v>
      </c>
      <c r="CC115" s="33"/>
      <c r="CD115" s="33"/>
      <c r="CE115" s="33"/>
      <c r="CF115" s="33"/>
      <c r="CG115" s="33"/>
      <c r="CH115" s="33"/>
      <c r="CI115" s="33" t="s">
        <v>197</v>
      </c>
      <c r="CJ115" s="33" t="s">
        <v>197</v>
      </c>
      <c r="CK115" s="33" t="s">
        <v>197</v>
      </c>
      <c r="CL115" s="33" t="s">
        <v>197</v>
      </c>
      <c r="CM115" s="33" t="s">
        <v>197</v>
      </c>
      <c r="CN115" s="33" t="s">
        <v>197</v>
      </c>
      <c r="CO115" s="33" t="s">
        <v>197</v>
      </c>
      <c r="CP115" s="33" t="s">
        <v>197</v>
      </c>
      <c r="CQ115" s="33" t="s">
        <v>197</v>
      </c>
      <c r="CR115" s="33" t="s">
        <v>197</v>
      </c>
      <c r="CS115" s="33" t="s">
        <v>197</v>
      </c>
      <c r="CT115" s="33" t="s">
        <v>197</v>
      </c>
      <c r="CU115" s="33" t="s">
        <v>197</v>
      </c>
      <c r="CV115" s="33" t="s">
        <v>197</v>
      </c>
      <c r="CW115" s="33" t="s">
        <v>197</v>
      </c>
      <c r="CX115" s="33" t="s">
        <v>197</v>
      </c>
      <c r="CY115" s="33" t="s">
        <v>197</v>
      </c>
      <c r="CZ115" s="33" t="s">
        <v>197</v>
      </c>
      <c r="DA115" s="33" t="s">
        <v>197</v>
      </c>
      <c r="DB115" s="33" t="s">
        <v>197</v>
      </c>
      <c r="DC115" s="33" t="s">
        <v>197</v>
      </c>
      <c r="DD115" s="33" t="s">
        <v>197</v>
      </c>
      <c r="DE115" s="33" t="s">
        <v>197</v>
      </c>
      <c r="DF115" s="33" t="s">
        <v>197</v>
      </c>
    </row>
    <row r="116" spans="1:110" ht="18.75" hidden="1">
      <c r="A116" s="26" t="s">
        <v>181</v>
      </c>
      <c r="B116" s="31" t="s">
        <v>257</v>
      </c>
      <c r="C116" s="40" t="s">
        <v>204</v>
      </c>
      <c r="D116" s="33"/>
      <c r="E116" s="33" t="s">
        <v>197</v>
      </c>
      <c r="F116" s="33" t="s">
        <v>197</v>
      </c>
      <c r="G116" s="33"/>
      <c r="H116" s="33"/>
      <c r="I116" s="33"/>
      <c r="J116" s="33"/>
      <c r="K116" s="33"/>
      <c r="L116" s="33"/>
      <c r="M116" s="33" t="s">
        <v>197</v>
      </c>
      <c r="N116" s="33" t="s">
        <v>197</v>
      </c>
      <c r="O116" s="33"/>
      <c r="P116" s="33"/>
      <c r="Q116" s="33"/>
      <c r="R116" s="33"/>
      <c r="S116" s="33"/>
      <c r="T116" s="33"/>
      <c r="U116" s="33" t="s">
        <v>197</v>
      </c>
      <c r="V116" s="33" t="s">
        <v>197</v>
      </c>
      <c r="W116" s="33"/>
      <c r="X116" s="33"/>
      <c r="Y116" s="33"/>
      <c r="Z116" s="33"/>
      <c r="AA116" s="33"/>
      <c r="AB116" s="33"/>
      <c r="AC116" s="33" t="s">
        <v>197</v>
      </c>
      <c r="AD116" s="33" t="s">
        <v>197</v>
      </c>
      <c r="AE116" s="33"/>
      <c r="AF116" s="33"/>
      <c r="AG116" s="33"/>
      <c r="AH116" s="33"/>
      <c r="AI116" s="33"/>
      <c r="AJ116" s="33"/>
      <c r="AK116" s="33" t="s">
        <v>197</v>
      </c>
      <c r="AL116" s="33" t="s">
        <v>197</v>
      </c>
      <c r="AM116" s="33" t="s">
        <v>197</v>
      </c>
      <c r="AN116" s="33" t="s">
        <v>197</v>
      </c>
      <c r="AO116" s="33" t="s">
        <v>197</v>
      </c>
      <c r="AP116" s="33" t="s">
        <v>197</v>
      </c>
      <c r="AQ116" s="33" t="s">
        <v>197</v>
      </c>
      <c r="AR116" s="33" t="s">
        <v>197</v>
      </c>
      <c r="AS116" s="33" t="s">
        <v>197</v>
      </c>
      <c r="AT116" s="33" t="s">
        <v>197</v>
      </c>
      <c r="AU116" s="33"/>
      <c r="AV116" s="33"/>
      <c r="AW116" s="33"/>
      <c r="AX116" s="33"/>
      <c r="AY116" s="33"/>
      <c r="AZ116" s="33"/>
      <c r="BA116" s="33"/>
      <c r="BB116" s="33"/>
      <c r="BC116" s="33" t="s">
        <v>197</v>
      </c>
      <c r="BD116" s="33" t="s">
        <v>197</v>
      </c>
      <c r="BE116" s="33"/>
      <c r="BF116" s="33"/>
      <c r="BG116" s="33"/>
      <c r="BH116" s="33"/>
      <c r="BI116" s="33"/>
      <c r="BJ116" s="33"/>
      <c r="BK116" s="33"/>
      <c r="BL116" s="33"/>
      <c r="BM116" s="33"/>
      <c r="BN116" s="33"/>
      <c r="BO116" s="33" t="s">
        <v>197</v>
      </c>
      <c r="BP116" s="33" t="s">
        <v>197</v>
      </c>
      <c r="BQ116" s="33"/>
      <c r="BR116" s="33"/>
      <c r="BS116" s="33"/>
      <c r="BT116" s="33"/>
      <c r="BU116" s="33"/>
      <c r="BV116" s="33"/>
      <c r="BW116" s="33"/>
      <c r="BX116" s="33"/>
      <c r="BY116" s="33"/>
      <c r="BZ116" s="33"/>
      <c r="CA116" s="33" t="s">
        <v>197</v>
      </c>
      <c r="CB116" s="33" t="s">
        <v>197</v>
      </c>
      <c r="CC116" s="33"/>
      <c r="CD116" s="33"/>
      <c r="CE116" s="33"/>
      <c r="CF116" s="33"/>
      <c r="CG116" s="33"/>
      <c r="CH116" s="33"/>
      <c r="CI116" s="33" t="s">
        <v>197</v>
      </c>
      <c r="CJ116" s="33" t="s">
        <v>197</v>
      </c>
      <c r="CK116" s="33" t="s">
        <v>197</v>
      </c>
      <c r="CL116" s="33" t="s">
        <v>197</v>
      </c>
      <c r="CM116" s="33" t="s">
        <v>197</v>
      </c>
      <c r="CN116" s="33" t="s">
        <v>197</v>
      </c>
      <c r="CO116" s="33" t="s">
        <v>197</v>
      </c>
      <c r="CP116" s="33" t="s">
        <v>197</v>
      </c>
      <c r="CQ116" s="33" t="s">
        <v>197</v>
      </c>
      <c r="CR116" s="33" t="s">
        <v>197</v>
      </c>
      <c r="CS116" s="33" t="s">
        <v>197</v>
      </c>
      <c r="CT116" s="33" t="s">
        <v>197</v>
      </c>
      <c r="CU116" s="33" t="s">
        <v>197</v>
      </c>
      <c r="CV116" s="33" t="s">
        <v>197</v>
      </c>
      <c r="CW116" s="33" t="s">
        <v>197</v>
      </c>
      <c r="CX116" s="33" t="s">
        <v>197</v>
      </c>
      <c r="CY116" s="33" t="s">
        <v>197</v>
      </c>
      <c r="CZ116" s="33" t="s">
        <v>197</v>
      </c>
      <c r="DA116" s="33" t="s">
        <v>197</v>
      </c>
      <c r="DB116" s="33" t="s">
        <v>197</v>
      </c>
      <c r="DC116" s="33" t="s">
        <v>197</v>
      </c>
      <c r="DD116" s="33" t="s">
        <v>197</v>
      </c>
      <c r="DE116" s="33" t="s">
        <v>197</v>
      </c>
      <c r="DF116" s="33" t="s">
        <v>197</v>
      </c>
    </row>
    <row r="117" spans="1:110" ht="18.75" hidden="1">
      <c r="A117" s="26" t="s">
        <v>181</v>
      </c>
      <c r="B117" s="31" t="s">
        <v>205</v>
      </c>
      <c r="C117" s="32" t="s">
        <v>205</v>
      </c>
      <c r="D117" s="33"/>
      <c r="E117" s="33" t="s">
        <v>197</v>
      </c>
      <c r="F117" s="33" t="s">
        <v>197</v>
      </c>
      <c r="G117" s="33"/>
      <c r="H117" s="33"/>
      <c r="I117" s="33"/>
      <c r="J117" s="33"/>
      <c r="K117" s="33"/>
      <c r="L117" s="33"/>
      <c r="M117" s="33" t="s">
        <v>197</v>
      </c>
      <c r="N117" s="33" t="s">
        <v>197</v>
      </c>
      <c r="O117" s="33"/>
      <c r="P117" s="33"/>
      <c r="Q117" s="33"/>
      <c r="R117" s="33"/>
      <c r="S117" s="33"/>
      <c r="T117" s="33"/>
      <c r="U117" s="33" t="s">
        <v>197</v>
      </c>
      <c r="V117" s="33" t="s">
        <v>197</v>
      </c>
      <c r="W117" s="33"/>
      <c r="X117" s="33"/>
      <c r="Y117" s="33"/>
      <c r="Z117" s="33"/>
      <c r="AA117" s="33"/>
      <c r="AB117" s="33"/>
      <c r="AC117" s="33" t="s">
        <v>197</v>
      </c>
      <c r="AD117" s="33" t="s">
        <v>197</v>
      </c>
      <c r="AE117" s="33"/>
      <c r="AF117" s="33"/>
      <c r="AG117" s="33"/>
      <c r="AH117" s="33"/>
      <c r="AI117" s="33"/>
      <c r="AJ117" s="33"/>
      <c r="AK117" s="33" t="s">
        <v>197</v>
      </c>
      <c r="AL117" s="33" t="s">
        <v>197</v>
      </c>
      <c r="AM117" s="33" t="s">
        <v>197</v>
      </c>
      <c r="AN117" s="33" t="s">
        <v>197</v>
      </c>
      <c r="AO117" s="33" t="s">
        <v>197</v>
      </c>
      <c r="AP117" s="33" t="s">
        <v>197</v>
      </c>
      <c r="AQ117" s="33" t="s">
        <v>197</v>
      </c>
      <c r="AR117" s="33" t="s">
        <v>197</v>
      </c>
      <c r="AS117" s="33" t="s">
        <v>197</v>
      </c>
      <c r="AT117" s="33" t="s">
        <v>197</v>
      </c>
      <c r="AU117" s="33"/>
      <c r="AV117" s="33"/>
      <c r="AW117" s="33"/>
      <c r="AX117" s="33"/>
      <c r="AY117" s="33"/>
      <c r="AZ117" s="33"/>
      <c r="BA117" s="33"/>
      <c r="BB117" s="33"/>
      <c r="BC117" s="33" t="s">
        <v>197</v>
      </c>
      <c r="BD117" s="33" t="s">
        <v>197</v>
      </c>
      <c r="BE117" s="33"/>
      <c r="BF117" s="33"/>
      <c r="BG117" s="33"/>
      <c r="BH117" s="33"/>
      <c r="BI117" s="33"/>
      <c r="BJ117" s="33"/>
      <c r="BK117" s="33"/>
      <c r="BL117" s="33"/>
      <c r="BM117" s="33"/>
      <c r="BN117" s="33"/>
      <c r="BO117" s="33" t="s">
        <v>197</v>
      </c>
      <c r="BP117" s="33" t="s">
        <v>197</v>
      </c>
      <c r="BQ117" s="33"/>
      <c r="BR117" s="33"/>
      <c r="BS117" s="33"/>
      <c r="BT117" s="33"/>
      <c r="BU117" s="33"/>
      <c r="BV117" s="33"/>
      <c r="BW117" s="33"/>
      <c r="BX117" s="33"/>
      <c r="BY117" s="33"/>
      <c r="BZ117" s="33"/>
      <c r="CA117" s="33" t="s">
        <v>197</v>
      </c>
      <c r="CB117" s="33" t="s">
        <v>197</v>
      </c>
      <c r="CC117" s="33"/>
      <c r="CD117" s="33"/>
      <c r="CE117" s="33"/>
      <c r="CF117" s="33"/>
      <c r="CG117" s="33"/>
      <c r="CH117" s="33"/>
      <c r="CI117" s="33" t="s">
        <v>197</v>
      </c>
      <c r="CJ117" s="33" t="s">
        <v>197</v>
      </c>
      <c r="CK117" s="33" t="s">
        <v>197</v>
      </c>
      <c r="CL117" s="33" t="s">
        <v>197</v>
      </c>
      <c r="CM117" s="33" t="s">
        <v>197</v>
      </c>
      <c r="CN117" s="33" t="s">
        <v>197</v>
      </c>
      <c r="CO117" s="33" t="s">
        <v>197</v>
      </c>
      <c r="CP117" s="33" t="s">
        <v>197</v>
      </c>
      <c r="CQ117" s="33" t="s">
        <v>197</v>
      </c>
      <c r="CR117" s="33" t="s">
        <v>197</v>
      </c>
      <c r="CS117" s="33" t="s">
        <v>197</v>
      </c>
      <c r="CT117" s="33" t="s">
        <v>197</v>
      </c>
      <c r="CU117" s="33" t="s">
        <v>197</v>
      </c>
      <c r="CV117" s="33" t="s">
        <v>197</v>
      </c>
      <c r="CW117" s="33" t="s">
        <v>197</v>
      </c>
      <c r="CX117" s="33" t="s">
        <v>197</v>
      </c>
      <c r="CY117" s="33" t="s">
        <v>197</v>
      </c>
      <c r="CZ117" s="33" t="s">
        <v>197</v>
      </c>
      <c r="DA117" s="33" t="s">
        <v>197</v>
      </c>
      <c r="DB117" s="33" t="s">
        <v>197</v>
      </c>
      <c r="DC117" s="33" t="s">
        <v>197</v>
      </c>
      <c r="DD117" s="33" t="s">
        <v>197</v>
      </c>
      <c r="DE117" s="33" t="s">
        <v>197</v>
      </c>
      <c r="DF117" s="33" t="s">
        <v>197</v>
      </c>
    </row>
    <row r="118" spans="1:110" ht="75">
      <c r="A118" s="19"/>
      <c r="B118" s="31" t="s">
        <v>259</v>
      </c>
      <c r="C118" s="32" t="s">
        <v>260</v>
      </c>
      <c r="D118" s="33" t="s">
        <v>178</v>
      </c>
      <c r="E118" s="33">
        <v>0</v>
      </c>
      <c r="F118" s="33">
        <v>0</v>
      </c>
      <c r="G118" s="33">
        <v>0</v>
      </c>
      <c r="H118" s="33">
        <v>0</v>
      </c>
      <c r="I118" s="33">
        <v>0</v>
      </c>
      <c r="J118" s="33">
        <v>0</v>
      </c>
      <c r="K118" s="33">
        <v>0</v>
      </c>
      <c r="L118" s="33">
        <v>0</v>
      </c>
      <c r="M118" s="33">
        <v>0</v>
      </c>
      <c r="N118" s="33">
        <v>0</v>
      </c>
      <c r="O118" s="33">
        <v>0</v>
      </c>
      <c r="P118" s="33">
        <v>0</v>
      </c>
      <c r="Q118" s="33">
        <v>0</v>
      </c>
      <c r="R118" s="33">
        <v>0</v>
      </c>
      <c r="S118" s="33">
        <v>0</v>
      </c>
      <c r="T118" s="33">
        <v>0</v>
      </c>
      <c r="U118" s="33">
        <v>0</v>
      </c>
      <c r="V118" s="33">
        <v>0</v>
      </c>
      <c r="W118" s="33">
        <v>0</v>
      </c>
      <c r="X118" s="33">
        <v>0</v>
      </c>
      <c r="Y118" s="33">
        <v>0</v>
      </c>
      <c r="Z118" s="33">
        <v>0</v>
      </c>
      <c r="AA118" s="33">
        <v>0</v>
      </c>
      <c r="AB118" s="33">
        <v>0</v>
      </c>
      <c r="AC118" s="33">
        <v>0</v>
      </c>
      <c r="AD118" s="33">
        <v>0</v>
      </c>
      <c r="AE118" s="33">
        <v>0</v>
      </c>
      <c r="AF118" s="33">
        <v>0</v>
      </c>
      <c r="AG118" s="33">
        <v>0</v>
      </c>
      <c r="AH118" s="33">
        <v>0</v>
      </c>
      <c r="AI118" s="33">
        <v>0</v>
      </c>
      <c r="AJ118" s="33">
        <v>0</v>
      </c>
      <c r="AK118" s="33">
        <v>0</v>
      </c>
      <c r="AL118" s="33">
        <v>0</v>
      </c>
      <c r="AM118" s="33">
        <v>0</v>
      </c>
      <c r="AN118" s="33">
        <v>0</v>
      </c>
      <c r="AO118" s="33">
        <v>0</v>
      </c>
      <c r="AP118" s="33">
        <v>0</v>
      </c>
      <c r="AQ118" s="33">
        <v>0</v>
      </c>
      <c r="AR118" s="33">
        <v>0</v>
      </c>
      <c r="AS118" s="33">
        <v>0</v>
      </c>
      <c r="AT118" s="33">
        <v>0</v>
      </c>
      <c r="AU118" s="33">
        <v>0</v>
      </c>
      <c r="AV118" s="33">
        <v>0</v>
      </c>
      <c r="AW118" s="33">
        <v>0</v>
      </c>
      <c r="AX118" s="33">
        <v>0</v>
      </c>
      <c r="AY118" s="33">
        <v>0</v>
      </c>
      <c r="AZ118" s="33">
        <v>0</v>
      </c>
      <c r="BA118" s="33">
        <v>0</v>
      </c>
      <c r="BB118" s="33">
        <v>0</v>
      </c>
      <c r="BC118" s="33">
        <v>0</v>
      </c>
      <c r="BD118" s="33">
        <v>0</v>
      </c>
      <c r="BE118" s="33">
        <v>0</v>
      </c>
      <c r="BF118" s="33">
        <v>0</v>
      </c>
      <c r="BG118" s="33">
        <v>0</v>
      </c>
      <c r="BH118" s="33">
        <v>0</v>
      </c>
      <c r="BI118" s="33">
        <v>0</v>
      </c>
      <c r="BJ118" s="33">
        <v>0</v>
      </c>
      <c r="BK118" s="33">
        <v>0</v>
      </c>
      <c r="BL118" s="33">
        <v>0</v>
      </c>
      <c r="BM118" s="33">
        <v>0</v>
      </c>
      <c r="BN118" s="33">
        <v>0</v>
      </c>
      <c r="BO118" s="33">
        <v>0</v>
      </c>
      <c r="BP118" s="33">
        <v>0</v>
      </c>
      <c r="BQ118" s="33">
        <v>0</v>
      </c>
      <c r="BR118" s="33">
        <v>0</v>
      </c>
      <c r="BS118" s="33">
        <v>0</v>
      </c>
      <c r="BT118" s="33">
        <v>0</v>
      </c>
      <c r="BU118" s="33">
        <v>0</v>
      </c>
      <c r="BV118" s="33">
        <v>0</v>
      </c>
      <c r="BW118" s="33">
        <v>0</v>
      </c>
      <c r="BX118" s="33">
        <v>0</v>
      </c>
      <c r="BY118" s="33">
        <v>0</v>
      </c>
      <c r="BZ118" s="33">
        <v>0</v>
      </c>
      <c r="CA118" s="33">
        <v>0</v>
      </c>
      <c r="CB118" s="33">
        <v>0</v>
      </c>
      <c r="CC118" s="33">
        <v>0</v>
      </c>
      <c r="CD118" s="33">
        <v>0</v>
      </c>
      <c r="CE118" s="33">
        <v>0</v>
      </c>
      <c r="CF118" s="33">
        <v>0</v>
      </c>
      <c r="CG118" s="33">
        <v>0</v>
      </c>
      <c r="CH118" s="33">
        <v>0</v>
      </c>
      <c r="CI118" s="33" t="s">
        <v>197</v>
      </c>
      <c r="CJ118" s="33" t="s">
        <v>197</v>
      </c>
      <c r="CK118" s="33">
        <v>0</v>
      </c>
      <c r="CL118" s="33">
        <v>0</v>
      </c>
      <c r="CM118" s="33">
        <v>0</v>
      </c>
      <c r="CN118" s="33">
        <v>0</v>
      </c>
      <c r="CO118" s="33" t="s">
        <v>197</v>
      </c>
      <c r="CP118" s="33" t="s">
        <v>197</v>
      </c>
      <c r="CQ118" s="33" t="s">
        <v>197</v>
      </c>
      <c r="CR118" s="33" t="s">
        <v>197</v>
      </c>
      <c r="CS118" s="33" t="s">
        <v>197</v>
      </c>
      <c r="CT118" s="33" t="s">
        <v>197</v>
      </c>
      <c r="CU118" s="33">
        <v>0</v>
      </c>
      <c r="CV118" s="33">
        <v>0</v>
      </c>
      <c r="CW118" s="33">
        <v>0</v>
      </c>
      <c r="CX118" s="33">
        <v>0</v>
      </c>
      <c r="CY118" s="33">
        <v>0</v>
      </c>
      <c r="CZ118" s="33">
        <v>0</v>
      </c>
      <c r="DA118" s="33">
        <v>0</v>
      </c>
      <c r="DB118" s="33">
        <v>0</v>
      </c>
      <c r="DC118" s="33">
        <v>0</v>
      </c>
      <c r="DD118" s="33">
        <v>0</v>
      </c>
      <c r="DE118" s="33">
        <v>0</v>
      </c>
      <c r="DF118" s="33">
        <v>0</v>
      </c>
    </row>
    <row r="119" spans="1:110" ht="18.75" hidden="1">
      <c r="A119" s="26" t="s">
        <v>181</v>
      </c>
      <c r="B119" s="31" t="s">
        <v>259</v>
      </c>
      <c r="C119" s="40" t="s">
        <v>204</v>
      </c>
      <c r="D119" s="33"/>
      <c r="E119" s="33" t="s">
        <v>197</v>
      </c>
      <c r="F119" s="33" t="s">
        <v>197</v>
      </c>
      <c r="G119" s="33"/>
      <c r="H119" s="33"/>
      <c r="I119" s="33"/>
      <c r="J119" s="33"/>
      <c r="K119" s="33"/>
      <c r="L119" s="33"/>
      <c r="M119" s="33" t="s">
        <v>197</v>
      </c>
      <c r="N119" s="33" t="s">
        <v>197</v>
      </c>
      <c r="O119" s="33"/>
      <c r="P119" s="33"/>
      <c r="Q119" s="33"/>
      <c r="R119" s="33"/>
      <c r="S119" s="33"/>
      <c r="T119" s="33"/>
      <c r="U119" s="33" t="s">
        <v>197</v>
      </c>
      <c r="V119" s="33" t="s">
        <v>197</v>
      </c>
      <c r="W119" s="33"/>
      <c r="X119" s="33"/>
      <c r="Y119" s="33"/>
      <c r="Z119" s="33"/>
      <c r="AA119" s="33"/>
      <c r="AB119" s="33"/>
      <c r="AC119" s="33" t="s">
        <v>197</v>
      </c>
      <c r="AD119" s="33" t="s">
        <v>197</v>
      </c>
      <c r="AE119" s="33"/>
      <c r="AF119" s="33"/>
      <c r="AG119" s="33"/>
      <c r="AH119" s="33"/>
      <c r="AI119" s="33"/>
      <c r="AJ119" s="33"/>
      <c r="AK119" s="33" t="s">
        <v>197</v>
      </c>
      <c r="AL119" s="33" t="s">
        <v>197</v>
      </c>
      <c r="AM119" s="33" t="s">
        <v>197</v>
      </c>
      <c r="AN119" s="33" t="s">
        <v>197</v>
      </c>
      <c r="AO119" s="33" t="s">
        <v>197</v>
      </c>
      <c r="AP119" s="33" t="s">
        <v>197</v>
      </c>
      <c r="AQ119" s="33" t="s">
        <v>197</v>
      </c>
      <c r="AR119" s="33" t="s">
        <v>197</v>
      </c>
      <c r="AS119" s="33" t="s">
        <v>197</v>
      </c>
      <c r="AT119" s="33" t="s">
        <v>197</v>
      </c>
      <c r="AU119" s="33"/>
      <c r="AV119" s="33"/>
      <c r="AW119" s="33"/>
      <c r="AX119" s="33"/>
      <c r="AY119" s="33"/>
      <c r="AZ119" s="33"/>
      <c r="BA119" s="33"/>
      <c r="BB119" s="33"/>
      <c r="BC119" s="33" t="s">
        <v>197</v>
      </c>
      <c r="BD119" s="33" t="s">
        <v>197</v>
      </c>
      <c r="BE119" s="33"/>
      <c r="BF119" s="33"/>
      <c r="BG119" s="33"/>
      <c r="BH119" s="33"/>
      <c r="BI119" s="33"/>
      <c r="BJ119" s="33"/>
      <c r="BK119" s="33"/>
      <c r="BL119" s="33"/>
      <c r="BM119" s="33"/>
      <c r="BN119" s="33"/>
      <c r="BO119" s="33" t="s">
        <v>197</v>
      </c>
      <c r="BP119" s="33" t="s">
        <v>197</v>
      </c>
      <c r="BQ119" s="33"/>
      <c r="BR119" s="33"/>
      <c r="BS119" s="33"/>
      <c r="BT119" s="33"/>
      <c r="BU119" s="33"/>
      <c r="BV119" s="33"/>
      <c r="BW119" s="33"/>
      <c r="BX119" s="33"/>
      <c r="BY119" s="33"/>
      <c r="BZ119" s="33"/>
      <c r="CA119" s="33" t="s">
        <v>197</v>
      </c>
      <c r="CB119" s="33" t="s">
        <v>197</v>
      </c>
      <c r="CC119" s="33"/>
      <c r="CD119" s="33"/>
      <c r="CE119" s="33"/>
      <c r="CF119" s="33"/>
      <c r="CG119" s="33"/>
      <c r="CH119" s="33"/>
      <c r="CI119" s="33" t="s">
        <v>197</v>
      </c>
      <c r="CJ119" s="33" t="s">
        <v>197</v>
      </c>
      <c r="CK119" s="33" t="s">
        <v>197</v>
      </c>
      <c r="CL119" s="33" t="s">
        <v>197</v>
      </c>
      <c r="CM119" s="33" t="s">
        <v>197</v>
      </c>
      <c r="CN119" s="33" t="s">
        <v>197</v>
      </c>
      <c r="CO119" s="33" t="s">
        <v>197</v>
      </c>
      <c r="CP119" s="33" t="s">
        <v>197</v>
      </c>
      <c r="CQ119" s="33" t="s">
        <v>197</v>
      </c>
      <c r="CR119" s="33" t="s">
        <v>197</v>
      </c>
      <c r="CS119" s="33" t="s">
        <v>197</v>
      </c>
      <c r="CT119" s="33" t="s">
        <v>197</v>
      </c>
      <c r="CU119" s="33" t="s">
        <v>197</v>
      </c>
      <c r="CV119" s="33" t="s">
        <v>197</v>
      </c>
      <c r="CW119" s="33" t="s">
        <v>197</v>
      </c>
      <c r="CX119" s="33" t="s">
        <v>197</v>
      </c>
      <c r="CY119" s="33" t="s">
        <v>197</v>
      </c>
      <c r="CZ119" s="33" t="s">
        <v>197</v>
      </c>
      <c r="DA119" s="33" t="s">
        <v>197</v>
      </c>
      <c r="DB119" s="33" t="s">
        <v>197</v>
      </c>
      <c r="DC119" s="33" t="s">
        <v>197</v>
      </c>
      <c r="DD119" s="33" t="s">
        <v>197</v>
      </c>
      <c r="DE119" s="33" t="s">
        <v>197</v>
      </c>
      <c r="DF119" s="33" t="s">
        <v>197</v>
      </c>
    </row>
    <row r="120" spans="1:110" ht="18.75" hidden="1">
      <c r="A120" s="26" t="s">
        <v>181</v>
      </c>
      <c r="B120" s="31" t="s">
        <v>259</v>
      </c>
      <c r="C120" s="40" t="s">
        <v>204</v>
      </c>
      <c r="D120" s="33"/>
      <c r="E120" s="33" t="s">
        <v>197</v>
      </c>
      <c r="F120" s="33" t="s">
        <v>197</v>
      </c>
      <c r="G120" s="33"/>
      <c r="H120" s="33"/>
      <c r="I120" s="33"/>
      <c r="J120" s="33"/>
      <c r="K120" s="33"/>
      <c r="L120" s="33"/>
      <c r="M120" s="33" t="s">
        <v>197</v>
      </c>
      <c r="N120" s="33" t="s">
        <v>197</v>
      </c>
      <c r="O120" s="33"/>
      <c r="P120" s="33"/>
      <c r="Q120" s="33"/>
      <c r="R120" s="33"/>
      <c r="S120" s="33"/>
      <c r="T120" s="33"/>
      <c r="U120" s="33" t="s">
        <v>197</v>
      </c>
      <c r="V120" s="33" t="s">
        <v>197</v>
      </c>
      <c r="W120" s="33"/>
      <c r="X120" s="33"/>
      <c r="Y120" s="33"/>
      <c r="Z120" s="33"/>
      <c r="AA120" s="33"/>
      <c r="AB120" s="33"/>
      <c r="AC120" s="33" t="s">
        <v>197</v>
      </c>
      <c r="AD120" s="33" t="s">
        <v>197</v>
      </c>
      <c r="AE120" s="33"/>
      <c r="AF120" s="33"/>
      <c r="AG120" s="33"/>
      <c r="AH120" s="33"/>
      <c r="AI120" s="33"/>
      <c r="AJ120" s="33"/>
      <c r="AK120" s="33" t="s">
        <v>197</v>
      </c>
      <c r="AL120" s="33" t="s">
        <v>197</v>
      </c>
      <c r="AM120" s="33" t="s">
        <v>197</v>
      </c>
      <c r="AN120" s="33" t="s">
        <v>197</v>
      </c>
      <c r="AO120" s="33" t="s">
        <v>197</v>
      </c>
      <c r="AP120" s="33" t="s">
        <v>197</v>
      </c>
      <c r="AQ120" s="33" t="s">
        <v>197</v>
      </c>
      <c r="AR120" s="33" t="s">
        <v>197</v>
      </c>
      <c r="AS120" s="33" t="s">
        <v>197</v>
      </c>
      <c r="AT120" s="33" t="s">
        <v>197</v>
      </c>
      <c r="AU120" s="33"/>
      <c r="AV120" s="33"/>
      <c r="AW120" s="33"/>
      <c r="AX120" s="33"/>
      <c r="AY120" s="33"/>
      <c r="AZ120" s="33"/>
      <c r="BA120" s="33"/>
      <c r="BB120" s="33"/>
      <c r="BC120" s="33" t="s">
        <v>197</v>
      </c>
      <c r="BD120" s="33" t="s">
        <v>197</v>
      </c>
      <c r="BE120" s="33"/>
      <c r="BF120" s="33"/>
      <c r="BG120" s="33"/>
      <c r="BH120" s="33"/>
      <c r="BI120" s="33"/>
      <c r="BJ120" s="33"/>
      <c r="BK120" s="33"/>
      <c r="BL120" s="33"/>
      <c r="BM120" s="33"/>
      <c r="BN120" s="33"/>
      <c r="BO120" s="33" t="s">
        <v>197</v>
      </c>
      <c r="BP120" s="33" t="s">
        <v>197</v>
      </c>
      <c r="BQ120" s="33"/>
      <c r="BR120" s="33"/>
      <c r="BS120" s="33"/>
      <c r="BT120" s="33"/>
      <c r="BU120" s="33"/>
      <c r="BV120" s="33"/>
      <c r="BW120" s="33"/>
      <c r="BX120" s="33"/>
      <c r="BY120" s="33"/>
      <c r="BZ120" s="33"/>
      <c r="CA120" s="33" t="s">
        <v>197</v>
      </c>
      <c r="CB120" s="33" t="s">
        <v>197</v>
      </c>
      <c r="CC120" s="33"/>
      <c r="CD120" s="33"/>
      <c r="CE120" s="33"/>
      <c r="CF120" s="33"/>
      <c r="CG120" s="33"/>
      <c r="CH120" s="33"/>
      <c r="CI120" s="33" t="s">
        <v>197</v>
      </c>
      <c r="CJ120" s="33" t="s">
        <v>197</v>
      </c>
      <c r="CK120" s="33" t="s">
        <v>197</v>
      </c>
      <c r="CL120" s="33" t="s">
        <v>197</v>
      </c>
      <c r="CM120" s="33" t="s">
        <v>197</v>
      </c>
      <c r="CN120" s="33" t="s">
        <v>197</v>
      </c>
      <c r="CO120" s="33" t="s">
        <v>197</v>
      </c>
      <c r="CP120" s="33" t="s">
        <v>197</v>
      </c>
      <c r="CQ120" s="33" t="s">
        <v>197</v>
      </c>
      <c r="CR120" s="33" t="s">
        <v>197</v>
      </c>
      <c r="CS120" s="33" t="s">
        <v>197</v>
      </c>
      <c r="CT120" s="33" t="s">
        <v>197</v>
      </c>
      <c r="CU120" s="33" t="s">
        <v>197</v>
      </c>
      <c r="CV120" s="33" t="s">
        <v>197</v>
      </c>
      <c r="CW120" s="33" t="s">
        <v>197</v>
      </c>
      <c r="CX120" s="33" t="s">
        <v>197</v>
      </c>
      <c r="CY120" s="33" t="s">
        <v>197</v>
      </c>
      <c r="CZ120" s="33" t="s">
        <v>197</v>
      </c>
      <c r="DA120" s="33" t="s">
        <v>197</v>
      </c>
      <c r="DB120" s="33" t="s">
        <v>197</v>
      </c>
      <c r="DC120" s="33" t="s">
        <v>197</v>
      </c>
      <c r="DD120" s="33" t="s">
        <v>197</v>
      </c>
      <c r="DE120" s="33" t="s">
        <v>197</v>
      </c>
      <c r="DF120" s="33" t="s">
        <v>197</v>
      </c>
    </row>
    <row r="121" spans="1:110" ht="18.75" hidden="1">
      <c r="A121" s="26" t="s">
        <v>181</v>
      </c>
      <c r="B121" s="31" t="s">
        <v>205</v>
      </c>
      <c r="C121" s="32" t="s">
        <v>205</v>
      </c>
      <c r="D121" s="33"/>
      <c r="E121" s="33" t="s">
        <v>197</v>
      </c>
      <c r="F121" s="33" t="s">
        <v>197</v>
      </c>
      <c r="G121" s="33"/>
      <c r="H121" s="33"/>
      <c r="I121" s="33"/>
      <c r="J121" s="33"/>
      <c r="K121" s="33"/>
      <c r="L121" s="33"/>
      <c r="M121" s="33" t="s">
        <v>197</v>
      </c>
      <c r="N121" s="33" t="s">
        <v>197</v>
      </c>
      <c r="O121" s="33"/>
      <c r="P121" s="33"/>
      <c r="Q121" s="33"/>
      <c r="R121" s="33"/>
      <c r="S121" s="33"/>
      <c r="T121" s="33"/>
      <c r="U121" s="33" t="s">
        <v>197</v>
      </c>
      <c r="V121" s="33" t="s">
        <v>197</v>
      </c>
      <c r="W121" s="33"/>
      <c r="X121" s="33"/>
      <c r="Y121" s="33"/>
      <c r="Z121" s="33"/>
      <c r="AA121" s="33"/>
      <c r="AB121" s="33"/>
      <c r="AC121" s="33" t="s">
        <v>197</v>
      </c>
      <c r="AD121" s="33" t="s">
        <v>197</v>
      </c>
      <c r="AE121" s="33"/>
      <c r="AF121" s="33"/>
      <c r="AG121" s="33"/>
      <c r="AH121" s="33"/>
      <c r="AI121" s="33"/>
      <c r="AJ121" s="33"/>
      <c r="AK121" s="33" t="s">
        <v>197</v>
      </c>
      <c r="AL121" s="33" t="s">
        <v>197</v>
      </c>
      <c r="AM121" s="33" t="s">
        <v>197</v>
      </c>
      <c r="AN121" s="33" t="s">
        <v>197</v>
      </c>
      <c r="AO121" s="33" t="s">
        <v>197</v>
      </c>
      <c r="AP121" s="33" t="s">
        <v>197</v>
      </c>
      <c r="AQ121" s="33" t="s">
        <v>197</v>
      </c>
      <c r="AR121" s="33" t="s">
        <v>197</v>
      </c>
      <c r="AS121" s="33" t="s">
        <v>197</v>
      </c>
      <c r="AT121" s="33" t="s">
        <v>197</v>
      </c>
      <c r="AU121" s="33"/>
      <c r="AV121" s="33"/>
      <c r="AW121" s="33"/>
      <c r="AX121" s="33"/>
      <c r="AY121" s="33"/>
      <c r="AZ121" s="33"/>
      <c r="BA121" s="33"/>
      <c r="BB121" s="33"/>
      <c r="BC121" s="33" t="s">
        <v>197</v>
      </c>
      <c r="BD121" s="33" t="s">
        <v>197</v>
      </c>
      <c r="BE121" s="33"/>
      <c r="BF121" s="33"/>
      <c r="BG121" s="33"/>
      <c r="BH121" s="33"/>
      <c r="BI121" s="33"/>
      <c r="BJ121" s="33"/>
      <c r="BK121" s="33"/>
      <c r="BL121" s="33"/>
      <c r="BM121" s="33"/>
      <c r="BN121" s="33"/>
      <c r="BO121" s="33" t="s">
        <v>197</v>
      </c>
      <c r="BP121" s="33" t="s">
        <v>197</v>
      </c>
      <c r="BQ121" s="33"/>
      <c r="BR121" s="33"/>
      <c r="BS121" s="33"/>
      <c r="BT121" s="33"/>
      <c r="BU121" s="33"/>
      <c r="BV121" s="33"/>
      <c r="BW121" s="33"/>
      <c r="BX121" s="33"/>
      <c r="BY121" s="33"/>
      <c r="BZ121" s="33"/>
      <c r="CA121" s="33" t="s">
        <v>197</v>
      </c>
      <c r="CB121" s="33" t="s">
        <v>197</v>
      </c>
      <c r="CC121" s="33"/>
      <c r="CD121" s="33"/>
      <c r="CE121" s="33"/>
      <c r="CF121" s="33"/>
      <c r="CG121" s="33"/>
      <c r="CH121" s="33"/>
      <c r="CI121" s="33" t="s">
        <v>197</v>
      </c>
      <c r="CJ121" s="33" t="s">
        <v>197</v>
      </c>
      <c r="CK121" s="33" t="s">
        <v>197</v>
      </c>
      <c r="CL121" s="33" t="s">
        <v>197</v>
      </c>
      <c r="CM121" s="33" t="s">
        <v>197</v>
      </c>
      <c r="CN121" s="33" t="s">
        <v>197</v>
      </c>
      <c r="CO121" s="33" t="s">
        <v>197</v>
      </c>
      <c r="CP121" s="33" t="s">
        <v>197</v>
      </c>
      <c r="CQ121" s="33" t="s">
        <v>197</v>
      </c>
      <c r="CR121" s="33" t="s">
        <v>197</v>
      </c>
      <c r="CS121" s="33" t="s">
        <v>197</v>
      </c>
      <c r="CT121" s="33" t="s">
        <v>197</v>
      </c>
      <c r="CU121" s="33" t="s">
        <v>197</v>
      </c>
      <c r="CV121" s="33" t="s">
        <v>197</v>
      </c>
      <c r="CW121" s="33" t="s">
        <v>197</v>
      </c>
      <c r="CX121" s="33" t="s">
        <v>197</v>
      </c>
      <c r="CY121" s="33" t="s">
        <v>197</v>
      </c>
      <c r="CZ121" s="33" t="s">
        <v>197</v>
      </c>
      <c r="DA121" s="33" t="s">
        <v>197</v>
      </c>
      <c r="DB121" s="33" t="s">
        <v>197</v>
      </c>
      <c r="DC121" s="33" t="s">
        <v>197</v>
      </c>
      <c r="DD121" s="33" t="s">
        <v>197</v>
      </c>
      <c r="DE121" s="33" t="s">
        <v>197</v>
      </c>
      <c r="DF121" s="33" t="s">
        <v>197</v>
      </c>
    </row>
    <row r="122" spans="1:110" ht="56.25">
      <c r="A122" s="19"/>
      <c r="B122" s="31" t="s">
        <v>261</v>
      </c>
      <c r="C122" s="32" t="s">
        <v>262</v>
      </c>
      <c r="D122" s="33" t="s">
        <v>178</v>
      </c>
      <c r="E122" s="33">
        <v>0</v>
      </c>
      <c r="F122" s="33">
        <v>0</v>
      </c>
      <c r="G122" s="33">
        <v>0</v>
      </c>
      <c r="H122" s="33">
        <v>0</v>
      </c>
      <c r="I122" s="33">
        <v>0</v>
      </c>
      <c r="J122" s="33">
        <v>0</v>
      </c>
      <c r="K122" s="33">
        <v>0</v>
      </c>
      <c r="L122" s="33">
        <v>0</v>
      </c>
      <c r="M122" s="33">
        <v>0</v>
      </c>
      <c r="N122" s="33">
        <v>0</v>
      </c>
      <c r="O122" s="33">
        <v>0</v>
      </c>
      <c r="P122" s="33">
        <v>0</v>
      </c>
      <c r="Q122" s="33">
        <v>0</v>
      </c>
      <c r="R122" s="33">
        <v>0</v>
      </c>
      <c r="S122" s="33">
        <v>0</v>
      </c>
      <c r="T122" s="33">
        <v>0</v>
      </c>
      <c r="U122" s="33">
        <v>0</v>
      </c>
      <c r="V122" s="33">
        <v>0</v>
      </c>
      <c r="W122" s="33">
        <v>0</v>
      </c>
      <c r="X122" s="33">
        <v>0</v>
      </c>
      <c r="Y122" s="33">
        <v>0</v>
      </c>
      <c r="Z122" s="33">
        <v>0</v>
      </c>
      <c r="AA122" s="33">
        <v>0</v>
      </c>
      <c r="AB122" s="33">
        <v>0</v>
      </c>
      <c r="AC122" s="33">
        <v>0</v>
      </c>
      <c r="AD122" s="33">
        <v>0</v>
      </c>
      <c r="AE122" s="33">
        <v>0</v>
      </c>
      <c r="AF122" s="33">
        <v>0</v>
      </c>
      <c r="AG122" s="33">
        <v>0</v>
      </c>
      <c r="AH122" s="33">
        <v>0</v>
      </c>
      <c r="AI122" s="33">
        <v>0</v>
      </c>
      <c r="AJ122" s="33">
        <v>0</v>
      </c>
      <c r="AK122" s="33">
        <v>0</v>
      </c>
      <c r="AL122" s="33">
        <v>0</v>
      </c>
      <c r="AM122" s="33">
        <v>0</v>
      </c>
      <c r="AN122" s="33">
        <v>0</v>
      </c>
      <c r="AO122" s="33">
        <v>0</v>
      </c>
      <c r="AP122" s="33">
        <v>0</v>
      </c>
      <c r="AQ122" s="33">
        <v>0</v>
      </c>
      <c r="AR122" s="33">
        <v>0</v>
      </c>
      <c r="AS122" s="33">
        <v>0</v>
      </c>
      <c r="AT122" s="33">
        <v>0</v>
      </c>
      <c r="AU122" s="33">
        <v>0</v>
      </c>
      <c r="AV122" s="33">
        <v>0</v>
      </c>
      <c r="AW122" s="33">
        <v>0</v>
      </c>
      <c r="AX122" s="33">
        <v>0</v>
      </c>
      <c r="AY122" s="33">
        <v>0</v>
      </c>
      <c r="AZ122" s="33">
        <v>0</v>
      </c>
      <c r="BA122" s="33">
        <v>0</v>
      </c>
      <c r="BB122" s="33">
        <v>0</v>
      </c>
      <c r="BC122" s="33">
        <v>0</v>
      </c>
      <c r="BD122" s="33">
        <v>0</v>
      </c>
      <c r="BE122" s="33">
        <v>0</v>
      </c>
      <c r="BF122" s="33">
        <v>0</v>
      </c>
      <c r="BG122" s="33">
        <v>0</v>
      </c>
      <c r="BH122" s="33">
        <v>0</v>
      </c>
      <c r="BI122" s="33">
        <v>0</v>
      </c>
      <c r="BJ122" s="33">
        <v>0</v>
      </c>
      <c r="BK122" s="33">
        <v>0</v>
      </c>
      <c r="BL122" s="33">
        <v>0</v>
      </c>
      <c r="BM122" s="33">
        <v>0</v>
      </c>
      <c r="BN122" s="33">
        <v>0</v>
      </c>
      <c r="BO122" s="33">
        <v>0</v>
      </c>
      <c r="BP122" s="33">
        <v>0</v>
      </c>
      <c r="BQ122" s="33">
        <v>0</v>
      </c>
      <c r="BR122" s="33">
        <v>0</v>
      </c>
      <c r="BS122" s="33">
        <v>0</v>
      </c>
      <c r="BT122" s="33">
        <v>0</v>
      </c>
      <c r="BU122" s="33">
        <v>0</v>
      </c>
      <c r="BV122" s="33">
        <v>0</v>
      </c>
      <c r="BW122" s="33">
        <v>0</v>
      </c>
      <c r="BX122" s="33">
        <v>0</v>
      </c>
      <c r="BY122" s="33">
        <v>0</v>
      </c>
      <c r="BZ122" s="33">
        <v>0</v>
      </c>
      <c r="CA122" s="33">
        <v>0</v>
      </c>
      <c r="CB122" s="33">
        <v>0</v>
      </c>
      <c r="CC122" s="33">
        <v>0</v>
      </c>
      <c r="CD122" s="33">
        <v>0</v>
      </c>
      <c r="CE122" s="33">
        <v>0</v>
      </c>
      <c r="CF122" s="33">
        <v>0</v>
      </c>
      <c r="CG122" s="33">
        <v>0</v>
      </c>
      <c r="CH122" s="33">
        <v>0</v>
      </c>
      <c r="CI122" s="33" t="s">
        <v>197</v>
      </c>
      <c r="CJ122" s="33" t="s">
        <v>197</v>
      </c>
      <c r="CK122" s="33">
        <v>0</v>
      </c>
      <c r="CL122" s="33">
        <v>0</v>
      </c>
      <c r="CM122" s="33">
        <v>0</v>
      </c>
      <c r="CN122" s="33">
        <v>0</v>
      </c>
      <c r="CO122" s="33" t="s">
        <v>197</v>
      </c>
      <c r="CP122" s="33" t="s">
        <v>197</v>
      </c>
      <c r="CQ122" s="33" t="s">
        <v>197</v>
      </c>
      <c r="CR122" s="33" t="s">
        <v>197</v>
      </c>
      <c r="CS122" s="33" t="s">
        <v>197</v>
      </c>
      <c r="CT122" s="33" t="s">
        <v>197</v>
      </c>
      <c r="CU122" s="33">
        <v>0</v>
      </c>
      <c r="CV122" s="33">
        <v>0</v>
      </c>
      <c r="CW122" s="33">
        <v>0</v>
      </c>
      <c r="CX122" s="33">
        <v>0</v>
      </c>
      <c r="CY122" s="33">
        <v>0</v>
      </c>
      <c r="CZ122" s="33">
        <v>0</v>
      </c>
      <c r="DA122" s="33">
        <v>0</v>
      </c>
      <c r="DB122" s="33">
        <v>0</v>
      </c>
      <c r="DC122" s="33">
        <v>0</v>
      </c>
      <c r="DD122" s="33">
        <v>0</v>
      </c>
      <c r="DE122" s="33">
        <v>0</v>
      </c>
      <c r="DF122" s="33">
        <v>0</v>
      </c>
    </row>
    <row r="123" spans="1:110" ht="18.75" hidden="1">
      <c r="A123" s="26" t="s">
        <v>181</v>
      </c>
      <c r="B123" s="31" t="s">
        <v>261</v>
      </c>
      <c r="C123" s="40" t="s">
        <v>204</v>
      </c>
      <c r="D123" s="33"/>
      <c r="E123" s="33" t="s">
        <v>197</v>
      </c>
      <c r="F123" s="33" t="s">
        <v>197</v>
      </c>
      <c r="G123" s="33"/>
      <c r="H123" s="33"/>
      <c r="I123" s="33"/>
      <c r="J123" s="33"/>
      <c r="K123" s="33"/>
      <c r="L123" s="33"/>
      <c r="M123" s="33" t="s">
        <v>197</v>
      </c>
      <c r="N123" s="33" t="s">
        <v>197</v>
      </c>
      <c r="O123" s="33"/>
      <c r="P123" s="33"/>
      <c r="Q123" s="33"/>
      <c r="R123" s="33"/>
      <c r="S123" s="33"/>
      <c r="T123" s="33"/>
      <c r="U123" s="33" t="s">
        <v>197</v>
      </c>
      <c r="V123" s="33" t="s">
        <v>197</v>
      </c>
      <c r="W123" s="33"/>
      <c r="X123" s="33"/>
      <c r="Y123" s="33"/>
      <c r="Z123" s="33"/>
      <c r="AA123" s="33"/>
      <c r="AB123" s="33"/>
      <c r="AC123" s="33" t="s">
        <v>197</v>
      </c>
      <c r="AD123" s="33" t="s">
        <v>197</v>
      </c>
      <c r="AE123" s="33"/>
      <c r="AF123" s="33"/>
      <c r="AG123" s="33"/>
      <c r="AH123" s="33"/>
      <c r="AI123" s="33"/>
      <c r="AJ123" s="33"/>
      <c r="AK123" s="33" t="s">
        <v>197</v>
      </c>
      <c r="AL123" s="33" t="s">
        <v>197</v>
      </c>
      <c r="AM123" s="33" t="s">
        <v>197</v>
      </c>
      <c r="AN123" s="33" t="s">
        <v>197</v>
      </c>
      <c r="AO123" s="33" t="s">
        <v>197</v>
      </c>
      <c r="AP123" s="33" t="s">
        <v>197</v>
      </c>
      <c r="AQ123" s="33" t="s">
        <v>197</v>
      </c>
      <c r="AR123" s="33" t="s">
        <v>197</v>
      </c>
      <c r="AS123" s="33" t="s">
        <v>197</v>
      </c>
      <c r="AT123" s="33" t="s">
        <v>197</v>
      </c>
      <c r="AU123" s="33"/>
      <c r="AV123" s="33"/>
      <c r="AW123" s="33"/>
      <c r="AX123" s="33"/>
      <c r="AY123" s="33"/>
      <c r="AZ123" s="33"/>
      <c r="BA123" s="33"/>
      <c r="BB123" s="33"/>
      <c r="BC123" s="33" t="s">
        <v>197</v>
      </c>
      <c r="BD123" s="33" t="s">
        <v>197</v>
      </c>
      <c r="BE123" s="33"/>
      <c r="BF123" s="33"/>
      <c r="BG123" s="33"/>
      <c r="BH123" s="33"/>
      <c r="BI123" s="33"/>
      <c r="BJ123" s="33"/>
      <c r="BK123" s="33"/>
      <c r="BL123" s="33"/>
      <c r="BM123" s="33"/>
      <c r="BN123" s="33"/>
      <c r="BO123" s="33" t="s">
        <v>197</v>
      </c>
      <c r="BP123" s="33" t="s">
        <v>197</v>
      </c>
      <c r="BQ123" s="33"/>
      <c r="BR123" s="33"/>
      <c r="BS123" s="33"/>
      <c r="BT123" s="33"/>
      <c r="BU123" s="33"/>
      <c r="BV123" s="33"/>
      <c r="BW123" s="33"/>
      <c r="BX123" s="33"/>
      <c r="BY123" s="33"/>
      <c r="BZ123" s="33"/>
      <c r="CA123" s="33" t="s">
        <v>197</v>
      </c>
      <c r="CB123" s="33" t="s">
        <v>197</v>
      </c>
      <c r="CC123" s="33"/>
      <c r="CD123" s="33"/>
      <c r="CE123" s="33"/>
      <c r="CF123" s="33"/>
      <c r="CG123" s="33"/>
      <c r="CH123" s="33"/>
      <c r="CI123" s="33" t="s">
        <v>197</v>
      </c>
      <c r="CJ123" s="33" t="s">
        <v>197</v>
      </c>
      <c r="CK123" s="33" t="s">
        <v>197</v>
      </c>
      <c r="CL123" s="33" t="s">
        <v>197</v>
      </c>
      <c r="CM123" s="33" t="s">
        <v>197</v>
      </c>
      <c r="CN123" s="33" t="s">
        <v>197</v>
      </c>
      <c r="CO123" s="33" t="s">
        <v>197</v>
      </c>
      <c r="CP123" s="33" t="s">
        <v>197</v>
      </c>
      <c r="CQ123" s="33" t="s">
        <v>197</v>
      </c>
      <c r="CR123" s="33" t="s">
        <v>197</v>
      </c>
      <c r="CS123" s="33" t="s">
        <v>197</v>
      </c>
      <c r="CT123" s="33" t="s">
        <v>197</v>
      </c>
      <c r="CU123" s="33" t="s">
        <v>197</v>
      </c>
      <c r="CV123" s="33" t="s">
        <v>197</v>
      </c>
      <c r="CW123" s="33" t="s">
        <v>197</v>
      </c>
      <c r="CX123" s="33" t="s">
        <v>197</v>
      </c>
      <c r="CY123" s="33" t="s">
        <v>197</v>
      </c>
      <c r="CZ123" s="33" t="s">
        <v>197</v>
      </c>
      <c r="DA123" s="33" t="s">
        <v>197</v>
      </c>
      <c r="DB123" s="33" t="s">
        <v>197</v>
      </c>
      <c r="DC123" s="33" t="s">
        <v>197</v>
      </c>
      <c r="DD123" s="33" t="s">
        <v>197</v>
      </c>
      <c r="DE123" s="33" t="s">
        <v>197</v>
      </c>
      <c r="DF123" s="33" t="s">
        <v>197</v>
      </c>
    </row>
    <row r="124" spans="1:110" ht="18.75" hidden="1">
      <c r="A124" s="26" t="s">
        <v>181</v>
      </c>
      <c r="B124" s="31" t="s">
        <v>261</v>
      </c>
      <c r="C124" s="40" t="s">
        <v>204</v>
      </c>
      <c r="D124" s="33"/>
      <c r="E124" s="33" t="s">
        <v>197</v>
      </c>
      <c r="F124" s="33" t="s">
        <v>197</v>
      </c>
      <c r="G124" s="33"/>
      <c r="H124" s="33"/>
      <c r="I124" s="33"/>
      <c r="J124" s="33"/>
      <c r="K124" s="33"/>
      <c r="L124" s="33"/>
      <c r="M124" s="33" t="s">
        <v>197</v>
      </c>
      <c r="N124" s="33" t="s">
        <v>197</v>
      </c>
      <c r="O124" s="33"/>
      <c r="P124" s="33"/>
      <c r="Q124" s="33"/>
      <c r="R124" s="33"/>
      <c r="S124" s="33"/>
      <c r="T124" s="33"/>
      <c r="U124" s="33" t="s">
        <v>197</v>
      </c>
      <c r="V124" s="33" t="s">
        <v>197</v>
      </c>
      <c r="W124" s="33"/>
      <c r="X124" s="33"/>
      <c r="Y124" s="33"/>
      <c r="Z124" s="33"/>
      <c r="AA124" s="33"/>
      <c r="AB124" s="33"/>
      <c r="AC124" s="33" t="s">
        <v>197</v>
      </c>
      <c r="AD124" s="33" t="s">
        <v>197</v>
      </c>
      <c r="AE124" s="33"/>
      <c r="AF124" s="33"/>
      <c r="AG124" s="33"/>
      <c r="AH124" s="33"/>
      <c r="AI124" s="33"/>
      <c r="AJ124" s="33"/>
      <c r="AK124" s="33" t="s">
        <v>197</v>
      </c>
      <c r="AL124" s="33" t="s">
        <v>197</v>
      </c>
      <c r="AM124" s="33" t="s">
        <v>197</v>
      </c>
      <c r="AN124" s="33" t="s">
        <v>197</v>
      </c>
      <c r="AO124" s="33" t="s">
        <v>197</v>
      </c>
      <c r="AP124" s="33" t="s">
        <v>197</v>
      </c>
      <c r="AQ124" s="33" t="s">
        <v>197</v>
      </c>
      <c r="AR124" s="33" t="s">
        <v>197</v>
      </c>
      <c r="AS124" s="33" t="s">
        <v>197</v>
      </c>
      <c r="AT124" s="33" t="s">
        <v>197</v>
      </c>
      <c r="AU124" s="33"/>
      <c r="AV124" s="33"/>
      <c r="AW124" s="33"/>
      <c r="AX124" s="33"/>
      <c r="AY124" s="33"/>
      <c r="AZ124" s="33"/>
      <c r="BA124" s="33"/>
      <c r="BB124" s="33"/>
      <c r="BC124" s="33" t="s">
        <v>197</v>
      </c>
      <c r="BD124" s="33" t="s">
        <v>197</v>
      </c>
      <c r="BE124" s="33"/>
      <c r="BF124" s="33"/>
      <c r="BG124" s="33"/>
      <c r="BH124" s="33"/>
      <c r="BI124" s="33"/>
      <c r="BJ124" s="33"/>
      <c r="BK124" s="33"/>
      <c r="BL124" s="33"/>
      <c r="BM124" s="33"/>
      <c r="BN124" s="33"/>
      <c r="BO124" s="33" t="s">
        <v>197</v>
      </c>
      <c r="BP124" s="33" t="s">
        <v>197</v>
      </c>
      <c r="BQ124" s="33"/>
      <c r="BR124" s="33"/>
      <c r="BS124" s="33"/>
      <c r="BT124" s="33"/>
      <c r="BU124" s="33"/>
      <c r="BV124" s="33"/>
      <c r="BW124" s="33"/>
      <c r="BX124" s="33"/>
      <c r="BY124" s="33"/>
      <c r="BZ124" s="33"/>
      <c r="CA124" s="33" t="s">
        <v>197</v>
      </c>
      <c r="CB124" s="33" t="s">
        <v>197</v>
      </c>
      <c r="CC124" s="33"/>
      <c r="CD124" s="33"/>
      <c r="CE124" s="33"/>
      <c r="CF124" s="33"/>
      <c r="CG124" s="33"/>
      <c r="CH124" s="33"/>
      <c r="CI124" s="33" t="s">
        <v>197</v>
      </c>
      <c r="CJ124" s="33" t="s">
        <v>197</v>
      </c>
      <c r="CK124" s="33" t="s">
        <v>197</v>
      </c>
      <c r="CL124" s="33" t="s">
        <v>197</v>
      </c>
      <c r="CM124" s="33" t="s">
        <v>197</v>
      </c>
      <c r="CN124" s="33" t="s">
        <v>197</v>
      </c>
      <c r="CO124" s="33" t="s">
        <v>197</v>
      </c>
      <c r="CP124" s="33" t="s">
        <v>197</v>
      </c>
      <c r="CQ124" s="33" t="s">
        <v>197</v>
      </c>
      <c r="CR124" s="33" t="s">
        <v>197</v>
      </c>
      <c r="CS124" s="33" t="s">
        <v>197</v>
      </c>
      <c r="CT124" s="33" t="s">
        <v>197</v>
      </c>
      <c r="CU124" s="33" t="s">
        <v>197</v>
      </c>
      <c r="CV124" s="33" t="s">
        <v>197</v>
      </c>
      <c r="CW124" s="33" t="s">
        <v>197</v>
      </c>
      <c r="CX124" s="33" t="s">
        <v>197</v>
      </c>
      <c r="CY124" s="33" t="s">
        <v>197</v>
      </c>
      <c r="CZ124" s="33" t="s">
        <v>197</v>
      </c>
      <c r="DA124" s="33" t="s">
        <v>197</v>
      </c>
      <c r="DB124" s="33" t="s">
        <v>197</v>
      </c>
      <c r="DC124" s="33" t="s">
        <v>197</v>
      </c>
      <c r="DD124" s="33" t="s">
        <v>197</v>
      </c>
      <c r="DE124" s="33" t="s">
        <v>197</v>
      </c>
      <c r="DF124" s="33" t="s">
        <v>197</v>
      </c>
    </row>
    <row r="125" spans="1:110" ht="18.75" hidden="1">
      <c r="A125" s="26" t="s">
        <v>181</v>
      </c>
      <c r="B125" s="31" t="s">
        <v>205</v>
      </c>
      <c r="C125" s="32" t="s">
        <v>205</v>
      </c>
      <c r="D125" s="33"/>
      <c r="E125" s="33" t="s">
        <v>197</v>
      </c>
      <c r="F125" s="33" t="s">
        <v>197</v>
      </c>
      <c r="G125" s="33"/>
      <c r="H125" s="33"/>
      <c r="I125" s="33"/>
      <c r="J125" s="33"/>
      <c r="K125" s="33"/>
      <c r="L125" s="33"/>
      <c r="M125" s="33" t="s">
        <v>197</v>
      </c>
      <c r="N125" s="33" t="s">
        <v>197</v>
      </c>
      <c r="O125" s="33"/>
      <c r="P125" s="33"/>
      <c r="Q125" s="33"/>
      <c r="R125" s="33"/>
      <c r="S125" s="33"/>
      <c r="T125" s="33"/>
      <c r="U125" s="33" t="s">
        <v>197</v>
      </c>
      <c r="V125" s="33" t="s">
        <v>197</v>
      </c>
      <c r="W125" s="33"/>
      <c r="X125" s="33"/>
      <c r="Y125" s="33"/>
      <c r="Z125" s="33"/>
      <c r="AA125" s="33"/>
      <c r="AB125" s="33"/>
      <c r="AC125" s="33" t="s">
        <v>197</v>
      </c>
      <c r="AD125" s="33" t="s">
        <v>197</v>
      </c>
      <c r="AE125" s="33"/>
      <c r="AF125" s="33"/>
      <c r="AG125" s="33"/>
      <c r="AH125" s="33"/>
      <c r="AI125" s="33"/>
      <c r="AJ125" s="33"/>
      <c r="AK125" s="33" t="s">
        <v>197</v>
      </c>
      <c r="AL125" s="33" t="s">
        <v>197</v>
      </c>
      <c r="AM125" s="33" t="s">
        <v>197</v>
      </c>
      <c r="AN125" s="33" t="s">
        <v>197</v>
      </c>
      <c r="AO125" s="33" t="s">
        <v>197</v>
      </c>
      <c r="AP125" s="33" t="s">
        <v>197</v>
      </c>
      <c r="AQ125" s="33" t="s">
        <v>197</v>
      </c>
      <c r="AR125" s="33" t="s">
        <v>197</v>
      </c>
      <c r="AS125" s="33" t="s">
        <v>197</v>
      </c>
      <c r="AT125" s="33" t="s">
        <v>197</v>
      </c>
      <c r="AU125" s="33"/>
      <c r="AV125" s="33"/>
      <c r="AW125" s="33"/>
      <c r="AX125" s="33"/>
      <c r="AY125" s="33"/>
      <c r="AZ125" s="33"/>
      <c r="BA125" s="33"/>
      <c r="BB125" s="33"/>
      <c r="BC125" s="33" t="s">
        <v>197</v>
      </c>
      <c r="BD125" s="33" t="s">
        <v>197</v>
      </c>
      <c r="BE125" s="33"/>
      <c r="BF125" s="33"/>
      <c r="BG125" s="33"/>
      <c r="BH125" s="33"/>
      <c r="BI125" s="33"/>
      <c r="BJ125" s="33"/>
      <c r="BK125" s="33"/>
      <c r="BL125" s="33"/>
      <c r="BM125" s="33"/>
      <c r="BN125" s="33"/>
      <c r="BO125" s="33" t="s">
        <v>197</v>
      </c>
      <c r="BP125" s="33" t="s">
        <v>197</v>
      </c>
      <c r="BQ125" s="33"/>
      <c r="BR125" s="33"/>
      <c r="BS125" s="33"/>
      <c r="BT125" s="33"/>
      <c r="BU125" s="33"/>
      <c r="BV125" s="33"/>
      <c r="BW125" s="33"/>
      <c r="BX125" s="33"/>
      <c r="BY125" s="33"/>
      <c r="BZ125" s="33"/>
      <c r="CA125" s="33" t="s">
        <v>197</v>
      </c>
      <c r="CB125" s="33" t="s">
        <v>197</v>
      </c>
      <c r="CC125" s="33"/>
      <c r="CD125" s="33"/>
      <c r="CE125" s="33"/>
      <c r="CF125" s="33"/>
      <c r="CG125" s="33"/>
      <c r="CH125" s="33"/>
      <c r="CI125" s="33" t="s">
        <v>197</v>
      </c>
      <c r="CJ125" s="33" t="s">
        <v>197</v>
      </c>
      <c r="CK125" s="33" t="s">
        <v>197</v>
      </c>
      <c r="CL125" s="33" t="s">
        <v>197</v>
      </c>
      <c r="CM125" s="33" t="s">
        <v>197</v>
      </c>
      <c r="CN125" s="33" t="s">
        <v>197</v>
      </c>
      <c r="CO125" s="33" t="s">
        <v>197</v>
      </c>
      <c r="CP125" s="33" t="s">
        <v>197</v>
      </c>
      <c r="CQ125" s="33" t="s">
        <v>197</v>
      </c>
      <c r="CR125" s="33" t="s">
        <v>197</v>
      </c>
      <c r="CS125" s="33" t="s">
        <v>197</v>
      </c>
      <c r="CT125" s="33" t="s">
        <v>197</v>
      </c>
      <c r="CU125" s="33" t="s">
        <v>197</v>
      </c>
      <c r="CV125" s="33" t="s">
        <v>197</v>
      </c>
      <c r="CW125" s="33" t="s">
        <v>197</v>
      </c>
      <c r="CX125" s="33" t="s">
        <v>197</v>
      </c>
      <c r="CY125" s="33" t="s">
        <v>197</v>
      </c>
      <c r="CZ125" s="33" t="s">
        <v>197</v>
      </c>
      <c r="DA125" s="33" t="s">
        <v>197</v>
      </c>
      <c r="DB125" s="33" t="s">
        <v>197</v>
      </c>
      <c r="DC125" s="33" t="s">
        <v>197</v>
      </c>
      <c r="DD125" s="33" t="s">
        <v>197</v>
      </c>
      <c r="DE125" s="33" t="s">
        <v>197</v>
      </c>
      <c r="DF125" s="33" t="s">
        <v>197</v>
      </c>
    </row>
    <row r="126" spans="1:110" ht="56.25">
      <c r="A126" s="19"/>
      <c r="B126" s="31" t="s">
        <v>263</v>
      </c>
      <c r="C126" s="32" t="s">
        <v>264</v>
      </c>
      <c r="D126" s="33" t="s">
        <v>178</v>
      </c>
      <c r="E126" s="33">
        <v>0</v>
      </c>
      <c r="F126" s="33">
        <v>0</v>
      </c>
      <c r="G126" s="33">
        <v>0</v>
      </c>
      <c r="H126" s="33">
        <v>0</v>
      </c>
      <c r="I126" s="33">
        <v>0</v>
      </c>
      <c r="J126" s="33">
        <v>0</v>
      </c>
      <c r="K126" s="33">
        <v>0</v>
      </c>
      <c r="L126" s="33">
        <v>0</v>
      </c>
      <c r="M126" s="33">
        <v>0</v>
      </c>
      <c r="N126" s="33">
        <v>0</v>
      </c>
      <c r="O126" s="33">
        <v>0</v>
      </c>
      <c r="P126" s="33">
        <v>0</v>
      </c>
      <c r="Q126" s="33">
        <v>0</v>
      </c>
      <c r="R126" s="33">
        <v>0</v>
      </c>
      <c r="S126" s="33">
        <v>0</v>
      </c>
      <c r="T126" s="33">
        <v>0</v>
      </c>
      <c r="U126" s="33">
        <v>0</v>
      </c>
      <c r="V126" s="33">
        <v>0</v>
      </c>
      <c r="W126" s="33">
        <v>0</v>
      </c>
      <c r="X126" s="33">
        <v>0</v>
      </c>
      <c r="Y126" s="33">
        <v>0</v>
      </c>
      <c r="Z126" s="33">
        <v>0</v>
      </c>
      <c r="AA126" s="33">
        <v>0</v>
      </c>
      <c r="AB126" s="33">
        <v>0</v>
      </c>
      <c r="AC126" s="33">
        <v>0</v>
      </c>
      <c r="AD126" s="33">
        <v>0</v>
      </c>
      <c r="AE126" s="33">
        <v>0</v>
      </c>
      <c r="AF126" s="33">
        <v>0</v>
      </c>
      <c r="AG126" s="33">
        <v>0</v>
      </c>
      <c r="AH126" s="33">
        <v>0</v>
      </c>
      <c r="AI126" s="33">
        <v>0</v>
      </c>
      <c r="AJ126" s="33">
        <v>0</v>
      </c>
      <c r="AK126" s="33">
        <v>0</v>
      </c>
      <c r="AL126" s="33">
        <v>0</v>
      </c>
      <c r="AM126" s="33">
        <v>0</v>
      </c>
      <c r="AN126" s="33">
        <v>0</v>
      </c>
      <c r="AO126" s="33">
        <v>0</v>
      </c>
      <c r="AP126" s="33">
        <v>0</v>
      </c>
      <c r="AQ126" s="33">
        <v>0</v>
      </c>
      <c r="AR126" s="33">
        <v>0</v>
      </c>
      <c r="AS126" s="33">
        <v>0</v>
      </c>
      <c r="AT126" s="33">
        <v>0</v>
      </c>
      <c r="AU126" s="33">
        <v>0</v>
      </c>
      <c r="AV126" s="33">
        <v>0</v>
      </c>
      <c r="AW126" s="33">
        <v>0</v>
      </c>
      <c r="AX126" s="33">
        <v>0</v>
      </c>
      <c r="AY126" s="33">
        <v>0</v>
      </c>
      <c r="AZ126" s="33">
        <v>0</v>
      </c>
      <c r="BA126" s="33">
        <v>0</v>
      </c>
      <c r="BB126" s="33">
        <v>0</v>
      </c>
      <c r="BC126" s="33">
        <v>0</v>
      </c>
      <c r="BD126" s="33">
        <v>0</v>
      </c>
      <c r="BE126" s="33">
        <v>0</v>
      </c>
      <c r="BF126" s="33">
        <v>0</v>
      </c>
      <c r="BG126" s="33">
        <v>0</v>
      </c>
      <c r="BH126" s="33">
        <v>0</v>
      </c>
      <c r="BI126" s="33">
        <v>0</v>
      </c>
      <c r="BJ126" s="33">
        <v>0</v>
      </c>
      <c r="BK126" s="33">
        <v>0</v>
      </c>
      <c r="BL126" s="33">
        <v>0</v>
      </c>
      <c r="BM126" s="33">
        <v>0</v>
      </c>
      <c r="BN126" s="33">
        <v>0</v>
      </c>
      <c r="BO126" s="33">
        <v>0</v>
      </c>
      <c r="BP126" s="33">
        <v>0</v>
      </c>
      <c r="BQ126" s="33">
        <v>0</v>
      </c>
      <c r="BR126" s="33">
        <v>0</v>
      </c>
      <c r="BS126" s="33">
        <v>0</v>
      </c>
      <c r="BT126" s="33">
        <v>0</v>
      </c>
      <c r="BU126" s="33">
        <v>0</v>
      </c>
      <c r="BV126" s="33">
        <v>0</v>
      </c>
      <c r="BW126" s="33">
        <v>0</v>
      </c>
      <c r="BX126" s="33">
        <v>0</v>
      </c>
      <c r="BY126" s="33">
        <v>0</v>
      </c>
      <c r="BZ126" s="33">
        <v>0</v>
      </c>
      <c r="CA126" s="33">
        <v>0</v>
      </c>
      <c r="CB126" s="33">
        <v>0</v>
      </c>
      <c r="CC126" s="33">
        <v>0</v>
      </c>
      <c r="CD126" s="33">
        <v>0</v>
      </c>
      <c r="CE126" s="33">
        <v>0</v>
      </c>
      <c r="CF126" s="33">
        <v>0</v>
      </c>
      <c r="CG126" s="33">
        <v>0</v>
      </c>
      <c r="CH126" s="33">
        <v>0</v>
      </c>
      <c r="CI126" s="33" t="s">
        <v>197</v>
      </c>
      <c r="CJ126" s="33" t="s">
        <v>197</v>
      </c>
      <c r="CK126" s="33">
        <v>0</v>
      </c>
      <c r="CL126" s="33">
        <v>0</v>
      </c>
      <c r="CM126" s="33">
        <v>0</v>
      </c>
      <c r="CN126" s="33">
        <v>0</v>
      </c>
      <c r="CO126" s="33" t="s">
        <v>197</v>
      </c>
      <c r="CP126" s="33" t="s">
        <v>197</v>
      </c>
      <c r="CQ126" s="33" t="s">
        <v>197</v>
      </c>
      <c r="CR126" s="33" t="s">
        <v>197</v>
      </c>
      <c r="CS126" s="33" t="s">
        <v>197</v>
      </c>
      <c r="CT126" s="33" t="s">
        <v>197</v>
      </c>
      <c r="CU126" s="33">
        <v>0</v>
      </c>
      <c r="CV126" s="33">
        <v>0</v>
      </c>
      <c r="CW126" s="33">
        <v>0</v>
      </c>
      <c r="CX126" s="33">
        <v>0</v>
      </c>
      <c r="CY126" s="33">
        <v>0</v>
      </c>
      <c r="CZ126" s="33">
        <v>0</v>
      </c>
      <c r="DA126" s="33">
        <v>0</v>
      </c>
      <c r="DB126" s="33">
        <v>0</v>
      </c>
      <c r="DC126" s="33">
        <v>0</v>
      </c>
      <c r="DD126" s="33">
        <v>0</v>
      </c>
      <c r="DE126" s="33">
        <v>0</v>
      </c>
      <c r="DF126" s="33">
        <v>0</v>
      </c>
    </row>
    <row r="127" spans="1:110" ht="18.75" hidden="1">
      <c r="A127" s="26" t="s">
        <v>181</v>
      </c>
      <c r="B127" s="31" t="s">
        <v>263</v>
      </c>
      <c r="C127" s="40" t="s">
        <v>204</v>
      </c>
      <c r="D127" s="33"/>
      <c r="E127" s="33" t="s">
        <v>197</v>
      </c>
      <c r="F127" s="33" t="s">
        <v>197</v>
      </c>
      <c r="G127" s="33"/>
      <c r="H127" s="33"/>
      <c r="I127" s="33"/>
      <c r="J127" s="33"/>
      <c r="K127" s="33"/>
      <c r="L127" s="33"/>
      <c r="M127" s="33" t="s">
        <v>197</v>
      </c>
      <c r="N127" s="33" t="s">
        <v>197</v>
      </c>
      <c r="O127" s="33"/>
      <c r="P127" s="33"/>
      <c r="Q127" s="33"/>
      <c r="R127" s="33"/>
      <c r="S127" s="33"/>
      <c r="T127" s="33"/>
      <c r="U127" s="33" t="s">
        <v>197</v>
      </c>
      <c r="V127" s="33" t="s">
        <v>197</v>
      </c>
      <c r="W127" s="33"/>
      <c r="X127" s="33"/>
      <c r="Y127" s="33"/>
      <c r="Z127" s="33"/>
      <c r="AA127" s="33"/>
      <c r="AB127" s="33"/>
      <c r="AC127" s="33" t="s">
        <v>197</v>
      </c>
      <c r="AD127" s="33" t="s">
        <v>197</v>
      </c>
      <c r="AE127" s="33"/>
      <c r="AF127" s="33"/>
      <c r="AG127" s="33"/>
      <c r="AH127" s="33"/>
      <c r="AI127" s="33"/>
      <c r="AJ127" s="33"/>
      <c r="AK127" s="33" t="s">
        <v>197</v>
      </c>
      <c r="AL127" s="33" t="s">
        <v>197</v>
      </c>
      <c r="AM127" s="33" t="s">
        <v>197</v>
      </c>
      <c r="AN127" s="33" t="s">
        <v>197</v>
      </c>
      <c r="AO127" s="33" t="s">
        <v>197</v>
      </c>
      <c r="AP127" s="33" t="s">
        <v>197</v>
      </c>
      <c r="AQ127" s="33" t="s">
        <v>197</v>
      </c>
      <c r="AR127" s="33" t="s">
        <v>197</v>
      </c>
      <c r="AS127" s="33" t="s">
        <v>197</v>
      </c>
      <c r="AT127" s="33" t="s">
        <v>197</v>
      </c>
      <c r="AU127" s="33"/>
      <c r="AV127" s="33"/>
      <c r="AW127" s="33"/>
      <c r="AX127" s="33"/>
      <c r="AY127" s="33"/>
      <c r="AZ127" s="33"/>
      <c r="BA127" s="33"/>
      <c r="BB127" s="33"/>
      <c r="BC127" s="33" t="s">
        <v>197</v>
      </c>
      <c r="BD127" s="33" t="s">
        <v>197</v>
      </c>
      <c r="BE127" s="33"/>
      <c r="BF127" s="33"/>
      <c r="BG127" s="33"/>
      <c r="BH127" s="33"/>
      <c r="BI127" s="33"/>
      <c r="BJ127" s="33"/>
      <c r="BK127" s="33"/>
      <c r="BL127" s="33"/>
      <c r="BM127" s="33"/>
      <c r="BN127" s="33"/>
      <c r="BO127" s="33" t="s">
        <v>197</v>
      </c>
      <c r="BP127" s="33" t="s">
        <v>197</v>
      </c>
      <c r="BQ127" s="33"/>
      <c r="BR127" s="33"/>
      <c r="BS127" s="33"/>
      <c r="BT127" s="33"/>
      <c r="BU127" s="33"/>
      <c r="BV127" s="33"/>
      <c r="BW127" s="33"/>
      <c r="BX127" s="33"/>
      <c r="BY127" s="33"/>
      <c r="BZ127" s="33"/>
      <c r="CA127" s="33" t="s">
        <v>197</v>
      </c>
      <c r="CB127" s="33" t="s">
        <v>197</v>
      </c>
      <c r="CC127" s="33"/>
      <c r="CD127" s="33"/>
      <c r="CE127" s="33"/>
      <c r="CF127" s="33"/>
      <c r="CG127" s="33"/>
      <c r="CH127" s="33"/>
      <c r="CI127" s="33" t="s">
        <v>197</v>
      </c>
      <c r="CJ127" s="33" t="s">
        <v>197</v>
      </c>
      <c r="CK127" s="33" t="s">
        <v>197</v>
      </c>
      <c r="CL127" s="33" t="s">
        <v>197</v>
      </c>
      <c r="CM127" s="33" t="s">
        <v>197</v>
      </c>
      <c r="CN127" s="33" t="s">
        <v>197</v>
      </c>
      <c r="CO127" s="33" t="s">
        <v>197</v>
      </c>
      <c r="CP127" s="33" t="s">
        <v>197</v>
      </c>
      <c r="CQ127" s="33" t="s">
        <v>197</v>
      </c>
      <c r="CR127" s="33" t="s">
        <v>197</v>
      </c>
      <c r="CS127" s="33" t="s">
        <v>197</v>
      </c>
      <c r="CT127" s="33" t="s">
        <v>197</v>
      </c>
      <c r="CU127" s="33" t="s">
        <v>197</v>
      </c>
      <c r="CV127" s="33" t="s">
        <v>197</v>
      </c>
      <c r="CW127" s="33" t="s">
        <v>197</v>
      </c>
      <c r="CX127" s="33" t="s">
        <v>197</v>
      </c>
      <c r="CY127" s="33" t="s">
        <v>197</v>
      </c>
      <c r="CZ127" s="33" t="s">
        <v>197</v>
      </c>
      <c r="DA127" s="33" t="s">
        <v>197</v>
      </c>
      <c r="DB127" s="33" t="s">
        <v>197</v>
      </c>
      <c r="DC127" s="33" t="s">
        <v>197</v>
      </c>
      <c r="DD127" s="33" t="s">
        <v>197</v>
      </c>
      <c r="DE127" s="33" t="s">
        <v>197</v>
      </c>
      <c r="DF127" s="33" t="s">
        <v>197</v>
      </c>
    </row>
    <row r="128" spans="1:110" ht="18.75" hidden="1">
      <c r="A128" s="26" t="s">
        <v>181</v>
      </c>
      <c r="B128" s="31" t="s">
        <v>263</v>
      </c>
      <c r="C128" s="40" t="s">
        <v>204</v>
      </c>
      <c r="D128" s="33"/>
      <c r="E128" s="33" t="s">
        <v>197</v>
      </c>
      <c r="F128" s="33" t="s">
        <v>197</v>
      </c>
      <c r="G128" s="33"/>
      <c r="H128" s="33"/>
      <c r="I128" s="33"/>
      <c r="J128" s="33"/>
      <c r="K128" s="33"/>
      <c r="L128" s="33"/>
      <c r="M128" s="33" t="s">
        <v>197</v>
      </c>
      <c r="N128" s="33" t="s">
        <v>197</v>
      </c>
      <c r="O128" s="33"/>
      <c r="P128" s="33"/>
      <c r="Q128" s="33"/>
      <c r="R128" s="33"/>
      <c r="S128" s="33"/>
      <c r="T128" s="33"/>
      <c r="U128" s="33" t="s">
        <v>197</v>
      </c>
      <c r="V128" s="33" t="s">
        <v>197</v>
      </c>
      <c r="W128" s="33"/>
      <c r="X128" s="33"/>
      <c r="Y128" s="33"/>
      <c r="Z128" s="33"/>
      <c r="AA128" s="33"/>
      <c r="AB128" s="33"/>
      <c r="AC128" s="33" t="s">
        <v>197</v>
      </c>
      <c r="AD128" s="33" t="s">
        <v>197</v>
      </c>
      <c r="AE128" s="33"/>
      <c r="AF128" s="33"/>
      <c r="AG128" s="33"/>
      <c r="AH128" s="33"/>
      <c r="AI128" s="33"/>
      <c r="AJ128" s="33"/>
      <c r="AK128" s="33" t="s">
        <v>197</v>
      </c>
      <c r="AL128" s="33" t="s">
        <v>197</v>
      </c>
      <c r="AM128" s="33" t="s">
        <v>197</v>
      </c>
      <c r="AN128" s="33" t="s">
        <v>197</v>
      </c>
      <c r="AO128" s="33" t="s">
        <v>197</v>
      </c>
      <c r="AP128" s="33" t="s">
        <v>197</v>
      </c>
      <c r="AQ128" s="33" t="s">
        <v>197</v>
      </c>
      <c r="AR128" s="33" t="s">
        <v>197</v>
      </c>
      <c r="AS128" s="33" t="s">
        <v>197</v>
      </c>
      <c r="AT128" s="33" t="s">
        <v>197</v>
      </c>
      <c r="AU128" s="33"/>
      <c r="AV128" s="33"/>
      <c r="AW128" s="33"/>
      <c r="AX128" s="33"/>
      <c r="AY128" s="33"/>
      <c r="AZ128" s="33"/>
      <c r="BA128" s="33"/>
      <c r="BB128" s="33"/>
      <c r="BC128" s="33" t="s">
        <v>197</v>
      </c>
      <c r="BD128" s="33" t="s">
        <v>197</v>
      </c>
      <c r="BE128" s="33"/>
      <c r="BF128" s="33"/>
      <c r="BG128" s="33"/>
      <c r="BH128" s="33"/>
      <c r="BI128" s="33"/>
      <c r="BJ128" s="33"/>
      <c r="BK128" s="33"/>
      <c r="BL128" s="33"/>
      <c r="BM128" s="33"/>
      <c r="BN128" s="33"/>
      <c r="BO128" s="33" t="s">
        <v>197</v>
      </c>
      <c r="BP128" s="33" t="s">
        <v>197</v>
      </c>
      <c r="BQ128" s="33"/>
      <c r="BR128" s="33"/>
      <c r="BS128" s="33"/>
      <c r="BT128" s="33"/>
      <c r="BU128" s="33"/>
      <c r="BV128" s="33"/>
      <c r="BW128" s="33"/>
      <c r="BX128" s="33"/>
      <c r="BY128" s="33"/>
      <c r="BZ128" s="33"/>
      <c r="CA128" s="33" t="s">
        <v>197</v>
      </c>
      <c r="CB128" s="33" t="s">
        <v>197</v>
      </c>
      <c r="CC128" s="33"/>
      <c r="CD128" s="33"/>
      <c r="CE128" s="33"/>
      <c r="CF128" s="33"/>
      <c r="CG128" s="33"/>
      <c r="CH128" s="33"/>
      <c r="CI128" s="33" t="s">
        <v>197</v>
      </c>
      <c r="CJ128" s="33" t="s">
        <v>197</v>
      </c>
      <c r="CK128" s="33" t="s">
        <v>197</v>
      </c>
      <c r="CL128" s="33" t="s">
        <v>197</v>
      </c>
      <c r="CM128" s="33" t="s">
        <v>197</v>
      </c>
      <c r="CN128" s="33" t="s">
        <v>197</v>
      </c>
      <c r="CO128" s="33" t="s">
        <v>197</v>
      </c>
      <c r="CP128" s="33" t="s">
        <v>197</v>
      </c>
      <c r="CQ128" s="33" t="s">
        <v>197</v>
      </c>
      <c r="CR128" s="33" t="s">
        <v>197</v>
      </c>
      <c r="CS128" s="33" t="s">
        <v>197</v>
      </c>
      <c r="CT128" s="33" t="s">
        <v>197</v>
      </c>
      <c r="CU128" s="33" t="s">
        <v>197</v>
      </c>
      <c r="CV128" s="33" t="s">
        <v>197</v>
      </c>
      <c r="CW128" s="33" t="s">
        <v>197</v>
      </c>
      <c r="CX128" s="33" t="s">
        <v>197</v>
      </c>
      <c r="CY128" s="33" t="s">
        <v>197</v>
      </c>
      <c r="CZ128" s="33" t="s">
        <v>197</v>
      </c>
      <c r="DA128" s="33" t="s">
        <v>197</v>
      </c>
      <c r="DB128" s="33" t="s">
        <v>197</v>
      </c>
      <c r="DC128" s="33" t="s">
        <v>197</v>
      </c>
      <c r="DD128" s="33" t="s">
        <v>197</v>
      </c>
      <c r="DE128" s="33" t="s">
        <v>197</v>
      </c>
      <c r="DF128" s="33" t="s">
        <v>197</v>
      </c>
    </row>
    <row r="129" spans="1:110" ht="18.75" hidden="1">
      <c r="A129" s="26" t="s">
        <v>181</v>
      </c>
      <c r="B129" s="31" t="s">
        <v>205</v>
      </c>
      <c r="C129" s="32" t="s">
        <v>205</v>
      </c>
      <c r="D129" s="33"/>
      <c r="E129" s="33" t="s">
        <v>197</v>
      </c>
      <c r="F129" s="33" t="s">
        <v>197</v>
      </c>
      <c r="G129" s="33"/>
      <c r="H129" s="33"/>
      <c r="I129" s="33"/>
      <c r="J129" s="33"/>
      <c r="K129" s="33"/>
      <c r="L129" s="33"/>
      <c r="M129" s="33" t="s">
        <v>197</v>
      </c>
      <c r="N129" s="33" t="s">
        <v>197</v>
      </c>
      <c r="O129" s="33"/>
      <c r="P129" s="33"/>
      <c r="Q129" s="33"/>
      <c r="R129" s="33"/>
      <c r="S129" s="33"/>
      <c r="T129" s="33"/>
      <c r="U129" s="33" t="s">
        <v>197</v>
      </c>
      <c r="V129" s="33" t="s">
        <v>197</v>
      </c>
      <c r="W129" s="33"/>
      <c r="X129" s="33"/>
      <c r="Y129" s="33"/>
      <c r="Z129" s="33"/>
      <c r="AA129" s="33"/>
      <c r="AB129" s="33"/>
      <c r="AC129" s="33" t="s">
        <v>197</v>
      </c>
      <c r="AD129" s="33" t="s">
        <v>197</v>
      </c>
      <c r="AE129" s="33"/>
      <c r="AF129" s="33"/>
      <c r="AG129" s="33"/>
      <c r="AH129" s="33"/>
      <c r="AI129" s="33"/>
      <c r="AJ129" s="33"/>
      <c r="AK129" s="33" t="s">
        <v>197</v>
      </c>
      <c r="AL129" s="33" t="s">
        <v>197</v>
      </c>
      <c r="AM129" s="33" t="s">
        <v>197</v>
      </c>
      <c r="AN129" s="33" t="s">
        <v>197</v>
      </c>
      <c r="AO129" s="33" t="s">
        <v>197</v>
      </c>
      <c r="AP129" s="33" t="s">
        <v>197</v>
      </c>
      <c r="AQ129" s="33" t="s">
        <v>197</v>
      </c>
      <c r="AR129" s="33" t="s">
        <v>197</v>
      </c>
      <c r="AS129" s="33" t="s">
        <v>197</v>
      </c>
      <c r="AT129" s="33" t="s">
        <v>197</v>
      </c>
      <c r="AU129" s="33"/>
      <c r="AV129" s="33"/>
      <c r="AW129" s="33"/>
      <c r="AX129" s="33"/>
      <c r="AY129" s="33"/>
      <c r="AZ129" s="33"/>
      <c r="BA129" s="33"/>
      <c r="BB129" s="33"/>
      <c r="BC129" s="33" t="s">
        <v>197</v>
      </c>
      <c r="BD129" s="33" t="s">
        <v>197</v>
      </c>
      <c r="BE129" s="33"/>
      <c r="BF129" s="33"/>
      <c r="BG129" s="33"/>
      <c r="BH129" s="33"/>
      <c r="BI129" s="33"/>
      <c r="BJ129" s="33"/>
      <c r="BK129" s="33"/>
      <c r="BL129" s="33"/>
      <c r="BM129" s="33"/>
      <c r="BN129" s="33"/>
      <c r="BO129" s="33" t="s">
        <v>197</v>
      </c>
      <c r="BP129" s="33" t="s">
        <v>197</v>
      </c>
      <c r="BQ129" s="33"/>
      <c r="BR129" s="33"/>
      <c r="BS129" s="33"/>
      <c r="BT129" s="33"/>
      <c r="BU129" s="33"/>
      <c r="BV129" s="33"/>
      <c r="BW129" s="33"/>
      <c r="BX129" s="33"/>
      <c r="BY129" s="33"/>
      <c r="BZ129" s="33"/>
      <c r="CA129" s="33" t="s">
        <v>197</v>
      </c>
      <c r="CB129" s="33" t="s">
        <v>197</v>
      </c>
      <c r="CC129" s="33"/>
      <c r="CD129" s="33"/>
      <c r="CE129" s="33"/>
      <c r="CF129" s="33"/>
      <c r="CG129" s="33"/>
      <c r="CH129" s="33"/>
      <c r="CI129" s="33" t="s">
        <v>197</v>
      </c>
      <c r="CJ129" s="33" t="s">
        <v>197</v>
      </c>
      <c r="CK129" s="33" t="s">
        <v>197</v>
      </c>
      <c r="CL129" s="33" t="s">
        <v>197</v>
      </c>
      <c r="CM129" s="33" t="s">
        <v>197</v>
      </c>
      <c r="CN129" s="33" t="s">
        <v>197</v>
      </c>
      <c r="CO129" s="33" t="s">
        <v>197</v>
      </c>
      <c r="CP129" s="33" t="s">
        <v>197</v>
      </c>
      <c r="CQ129" s="33" t="s">
        <v>197</v>
      </c>
      <c r="CR129" s="33" t="s">
        <v>197</v>
      </c>
      <c r="CS129" s="33" t="s">
        <v>197</v>
      </c>
      <c r="CT129" s="33" t="s">
        <v>197</v>
      </c>
      <c r="CU129" s="33" t="s">
        <v>197</v>
      </c>
      <c r="CV129" s="33" t="s">
        <v>197</v>
      </c>
      <c r="CW129" s="33" t="s">
        <v>197</v>
      </c>
      <c r="CX129" s="33" t="s">
        <v>197</v>
      </c>
      <c r="CY129" s="33" t="s">
        <v>197</v>
      </c>
      <c r="CZ129" s="33" t="s">
        <v>197</v>
      </c>
      <c r="DA129" s="33" t="s">
        <v>197</v>
      </c>
      <c r="DB129" s="33" t="s">
        <v>197</v>
      </c>
      <c r="DC129" s="33" t="s">
        <v>197</v>
      </c>
      <c r="DD129" s="33" t="s">
        <v>197</v>
      </c>
      <c r="DE129" s="33" t="s">
        <v>197</v>
      </c>
      <c r="DF129" s="33" t="s">
        <v>197</v>
      </c>
    </row>
    <row r="130" spans="1:110" ht="75">
      <c r="A130" s="19"/>
      <c r="B130" s="31" t="s">
        <v>265</v>
      </c>
      <c r="C130" s="32" t="s">
        <v>266</v>
      </c>
      <c r="D130" s="33" t="s">
        <v>178</v>
      </c>
      <c r="E130" s="33">
        <v>0</v>
      </c>
      <c r="F130" s="33">
        <v>0</v>
      </c>
      <c r="G130" s="33">
        <v>0</v>
      </c>
      <c r="H130" s="33">
        <v>0</v>
      </c>
      <c r="I130" s="33">
        <v>0</v>
      </c>
      <c r="J130" s="33">
        <v>0</v>
      </c>
      <c r="K130" s="33">
        <v>0</v>
      </c>
      <c r="L130" s="33">
        <v>0</v>
      </c>
      <c r="M130" s="33">
        <v>0</v>
      </c>
      <c r="N130" s="33">
        <v>0</v>
      </c>
      <c r="O130" s="33">
        <v>0</v>
      </c>
      <c r="P130" s="33">
        <v>0</v>
      </c>
      <c r="Q130" s="33">
        <v>0</v>
      </c>
      <c r="R130" s="33">
        <v>0</v>
      </c>
      <c r="S130" s="33">
        <v>0</v>
      </c>
      <c r="T130" s="33">
        <v>0</v>
      </c>
      <c r="U130" s="33">
        <v>0</v>
      </c>
      <c r="V130" s="33">
        <v>0</v>
      </c>
      <c r="W130" s="33">
        <v>0</v>
      </c>
      <c r="X130" s="33">
        <v>0</v>
      </c>
      <c r="Y130" s="33">
        <v>0</v>
      </c>
      <c r="Z130" s="33">
        <v>0</v>
      </c>
      <c r="AA130" s="33">
        <v>0</v>
      </c>
      <c r="AB130" s="33">
        <v>0</v>
      </c>
      <c r="AC130" s="33">
        <v>0</v>
      </c>
      <c r="AD130" s="33">
        <v>0</v>
      </c>
      <c r="AE130" s="33">
        <v>0</v>
      </c>
      <c r="AF130" s="33">
        <v>0</v>
      </c>
      <c r="AG130" s="33">
        <v>0</v>
      </c>
      <c r="AH130" s="33">
        <v>0</v>
      </c>
      <c r="AI130" s="33">
        <v>0</v>
      </c>
      <c r="AJ130" s="33">
        <v>0</v>
      </c>
      <c r="AK130" s="33">
        <v>0</v>
      </c>
      <c r="AL130" s="33">
        <v>0</v>
      </c>
      <c r="AM130" s="33">
        <v>0</v>
      </c>
      <c r="AN130" s="33">
        <v>0</v>
      </c>
      <c r="AO130" s="33">
        <v>0</v>
      </c>
      <c r="AP130" s="33">
        <v>0</v>
      </c>
      <c r="AQ130" s="33">
        <v>0</v>
      </c>
      <c r="AR130" s="33">
        <v>0</v>
      </c>
      <c r="AS130" s="33">
        <v>0</v>
      </c>
      <c r="AT130" s="33">
        <v>0</v>
      </c>
      <c r="AU130" s="33">
        <v>0</v>
      </c>
      <c r="AV130" s="33">
        <v>0</v>
      </c>
      <c r="AW130" s="33">
        <v>0</v>
      </c>
      <c r="AX130" s="33">
        <v>0</v>
      </c>
      <c r="AY130" s="33">
        <v>0</v>
      </c>
      <c r="AZ130" s="33">
        <v>0</v>
      </c>
      <c r="BA130" s="33">
        <v>0</v>
      </c>
      <c r="BB130" s="33">
        <v>0</v>
      </c>
      <c r="BC130" s="33">
        <v>0</v>
      </c>
      <c r="BD130" s="33">
        <v>0</v>
      </c>
      <c r="BE130" s="33">
        <v>0</v>
      </c>
      <c r="BF130" s="33">
        <v>0</v>
      </c>
      <c r="BG130" s="33">
        <v>0</v>
      </c>
      <c r="BH130" s="33">
        <v>0</v>
      </c>
      <c r="BI130" s="33">
        <v>0</v>
      </c>
      <c r="BJ130" s="33">
        <v>0</v>
      </c>
      <c r="BK130" s="33">
        <v>0</v>
      </c>
      <c r="BL130" s="33">
        <v>0</v>
      </c>
      <c r="BM130" s="33">
        <v>0</v>
      </c>
      <c r="BN130" s="33">
        <v>0</v>
      </c>
      <c r="BO130" s="33">
        <v>0</v>
      </c>
      <c r="BP130" s="33">
        <v>0</v>
      </c>
      <c r="BQ130" s="33">
        <v>0</v>
      </c>
      <c r="BR130" s="33">
        <v>0</v>
      </c>
      <c r="BS130" s="33">
        <v>0</v>
      </c>
      <c r="BT130" s="33">
        <v>0</v>
      </c>
      <c r="BU130" s="33">
        <v>0</v>
      </c>
      <c r="BV130" s="33">
        <v>0</v>
      </c>
      <c r="BW130" s="33">
        <v>0</v>
      </c>
      <c r="BX130" s="33">
        <v>0</v>
      </c>
      <c r="BY130" s="33">
        <v>0</v>
      </c>
      <c r="BZ130" s="33">
        <v>0</v>
      </c>
      <c r="CA130" s="33">
        <v>0</v>
      </c>
      <c r="CB130" s="33">
        <v>0</v>
      </c>
      <c r="CC130" s="33">
        <v>0</v>
      </c>
      <c r="CD130" s="33">
        <v>0</v>
      </c>
      <c r="CE130" s="33">
        <v>0</v>
      </c>
      <c r="CF130" s="33">
        <v>0</v>
      </c>
      <c r="CG130" s="33">
        <v>0</v>
      </c>
      <c r="CH130" s="33">
        <v>0</v>
      </c>
      <c r="CI130" s="33" t="s">
        <v>197</v>
      </c>
      <c r="CJ130" s="33" t="s">
        <v>197</v>
      </c>
      <c r="CK130" s="33">
        <v>0</v>
      </c>
      <c r="CL130" s="33">
        <v>0</v>
      </c>
      <c r="CM130" s="33">
        <v>0</v>
      </c>
      <c r="CN130" s="33">
        <v>0</v>
      </c>
      <c r="CO130" s="33" t="s">
        <v>197</v>
      </c>
      <c r="CP130" s="33" t="s">
        <v>197</v>
      </c>
      <c r="CQ130" s="33" t="s">
        <v>197</v>
      </c>
      <c r="CR130" s="33" t="s">
        <v>197</v>
      </c>
      <c r="CS130" s="33" t="s">
        <v>197</v>
      </c>
      <c r="CT130" s="33" t="s">
        <v>197</v>
      </c>
      <c r="CU130" s="33">
        <v>0</v>
      </c>
      <c r="CV130" s="33">
        <v>0</v>
      </c>
      <c r="CW130" s="33">
        <v>0</v>
      </c>
      <c r="CX130" s="33">
        <v>0</v>
      </c>
      <c r="CY130" s="33">
        <v>0</v>
      </c>
      <c r="CZ130" s="33">
        <v>0</v>
      </c>
      <c r="DA130" s="33">
        <v>0</v>
      </c>
      <c r="DB130" s="33">
        <v>0</v>
      </c>
      <c r="DC130" s="33">
        <v>0</v>
      </c>
      <c r="DD130" s="33">
        <v>0</v>
      </c>
      <c r="DE130" s="33">
        <v>0</v>
      </c>
      <c r="DF130" s="33">
        <v>0</v>
      </c>
    </row>
    <row r="131" spans="1:110" ht="18.75" hidden="1">
      <c r="A131" s="26" t="s">
        <v>181</v>
      </c>
      <c r="B131" s="31" t="s">
        <v>265</v>
      </c>
      <c r="C131" s="40" t="s">
        <v>204</v>
      </c>
      <c r="D131" s="33"/>
      <c r="E131" s="33" t="s">
        <v>197</v>
      </c>
      <c r="F131" s="33" t="s">
        <v>197</v>
      </c>
      <c r="G131" s="33"/>
      <c r="H131" s="33"/>
      <c r="I131" s="33"/>
      <c r="J131" s="33"/>
      <c r="K131" s="33"/>
      <c r="L131" s="33"/>
      <c r="M131" s="33" t="s">
        <v>197</v>
      </c>
      <c r="N131" s="33" t="s">
        <v>197</v>
      </c>
      <c r="O131" s="33"/>
      <c r="P131" s="33"/>
      <c r="Q131" s="33"/>
      <c r="R131" s="33"/>
      <c r="S131" s="33"/>
      <c r="T131" s="33"/>
      <c r="U131" s="33" t="s">
        <v>197</v>
      </c>
      <c r="V131" s="33" t="s">
        <v>197</v>
      </c>
      <c r="W131" s="33"/>
      <c r="X131" s="33"/>
      <c r="Y131" s="33"/>
      <c r="Z131" s="33"/>
      <c r="AA131" s="33"/>
      <c r="AB131" s="33"/>
      <c r="AC131" s="33" t="s">
        <v>197</v>
      </c>
      <c r="AD131" s="33" t="s">
        <v>197</v>
      </c>
      <c r="AE131" s="33"/>
      <c r="AF131" s="33"/>
      <c r="AG131" s="33"/>
      <c r="AH131" s="33"/>
      <c r="AI131" s="33"/>
      <c r="AJ131" s="33"/>
      <c r="AK131" s="33" t="s">
        <v>197</v>
      </c>
      <c r="AL131" s="33" t="s">
        <v>197</v>
      </c>
      <c r="AM131" s="33" t="s">
        <v>197</v>
      </c>
      <c r="AN131" s="33" t="s">
        <v>197</v>
      </c>
      <c r="AO131" s="33" t="s">
        <v>197</v>
      </c>
      <c r="AP131" s="33" t="s">
        <v>197</v>
      </c>
      <c r="AQ131" s="33" t="s">
        <v>197</v>
      </c>
      <c r="AR131" s="33" t="s">
        <v>197</v>
      </c>
      <c r="AS131" s="33" t="s">
        <v>197</v>
      </c>
      <c r="AT131" s="33" t="s">
        <v>197</v>
      </c>
      <c r="AU131" s="33"/>
      <c r="AV131" s="33"/>
      <c r="AW131" s="33"/>
      <c r="AX131" s="33"/>
      <c r="AY131" s="33"/>
      <c r="AZ131" s="33"/>
      <c r="BA131" s="33"/>
      <c r="BB131" s="33"/>
      <c r="BC131" s="33" t="s">
        <v>197</v>
      </c>
      <c r="BD131" s="33" t="s">
        <v>197</v>
      </c>
      <c r="BE131" s="33"/>
      <c r="BF131" s="33"/>
      <c r="BG131" s="33"/>
      <c r="BH131" s="33"/>
      <c r="BI131" s="33"/>
      <c r="BJ131" s="33"/>
      <c r="BK131" s="33"/>
      <c r="BL131" s="33"/>
      <c r="BM131" s="33"/>
      <c r="BN131" s="33"/>
      <c r="BO131" s="33" t="s">
        <v>197</v>
      </c>
      <c r="BP131" s="33" t="s">
        <v>197</v>
      </c>
      <c r="BQ131" s="33"/>
      <c r="BR131" s="33"/>
      <c r="BS131" s="33"/>
      <c r="BT131" s="33"/>
      <c r="BU131" s="33"/>
      <c r="BV131" s="33"/>
      <c r="BW131" s="33"/>
      <c r="BX131" s="33"/>
      <c r="BY131" s="33"/>
      <c r="BZ131" s="33"/>
      <c r="CA131" s="33" t="s">
        <v>197</v>
      </c>
      <c r="CB131" s="33" t="s">
        <v>197</v>
      </c>
      <c r="CC131" s="33"/>
      <c r="CD131" s="33"/>
      <c r="CE131" s="33"/>
      <c r="CF131" s="33"/>
      <c r="CG131" s="33"/>
      <c r="CH131" s="33"/>
      <c r="CI131" s="33" t="s">
        <v>197</v>
      </c>
      <c r="CJ131" s="33" t="s">
        <v>197</v>
      </c>
      <c r="CK131" s="33" t="s">
        <v>197</v>
      </c>
      <c r="CL131" s="33" t="s">
        <v>197</v>
      </c>
      <c r="CM131" s="33" t="s">
        <v>197</v>
      </c>
      <c r="CN131" s="33" t="s">
        <v>197</v>
      </c>
      <c r="CO131" s="33" t="s">
        <v>197</v>
      </c>
      <c r="CP131" s="33" t="s">
        <v>197</v>
      </c>
      <c r="CQ131" s="33" t="s">
        <v>197</v>
      </c>
      <c r="CR131" s="33" t="s">
        <v>197</v>
      </c>
      <c r="CS131" s="33" t="s">
        <v>197</v>
      </c>
      <c r="CT131" s="33" t="s">
        <v>197</v>
      </c>
      <c r="CU131" s="33" t="s">
        <v>197</v>
      </c>
      <c r="CV131" s="33" t="s">
        <v>197</v>
      </c>
      <c r="CW131" s="33" t="s">
        <v>197</v>
      </c>
      <c r="CX131" s="33" t="s">
        <v>197</v>
      </c>
      <c r="CY131" s="33" t="s">
        <v>197</v>
      </c>
      <c r="CZ131" s="33" t="s">
        <v>197</v>
      </c>
      <c r="DA131" s="33" t="s">
        <v>197</v>
      </c>
      <c r="DB131" s="33" t="s">
        <v>197</v>
      </c>
      <c r="DC131" s="33" t="s">
        <v>197</v>
      </c>
      <c r="DD131" s="33" t="s">
        <v>197</v>
      </c>
      <c r="DE131" s="33" t="s">
        <v>197</v>
      </c>
      <c r="DF131" s="33" t="s">
        <v>197</v>
      </c>
    </row>
    <row r="132" spans="1:110" ht="18.75" hidden="1">
      <c r="A132" s="26" t="s">
        <v>181</v>
      </c>
      <c r="B132" s="31" t="s">
        <v>265</v>
      </c>
      <c r="C132" s="40" t="s">
        <v>204</v>
      </c>
      <c r="D132" s="33"/>
      <c r="E132" s="33" t="s">
        <v>197</v>
      </c>
      <c r="F132" s="33" t="s">
        <v>197</v>
      </c>
      <c r="G132" s="33"/>
      <c r="H132" s="33"/>
      <c r="I132" s="33"/>
      <c r="J132" s="33"/>
      <c r="K132" s="33"/>
      <c r="L132" s="33"/>
      <c r="M132" s="33" t="s">
        <v>197</v>
      </c>
      <c r="N132" s="33" t="s">
        <v>197</v>
      </c>
      <c r="O132" s="33"/>
      <c r="P132" s="33"/>
      <c r="Q132" s="33"/>
      <c r="R132" s="33"/>
      <c r="S132" s="33"/>
      <c r="T132" s="33"/>
      <c r="U132" s="33" t="s">
        <v>197</v>
      </c>
      <c r="V132" s="33" t="s">
        <v>197</v>
      </c>
      <c r="W132" s="33"/>
      <c r="X132" s="33"/>
      <c r="Y132" s="33"/>
      <c r="Z132" s="33"/>
      <c r="AA132" s="33"/>
      <c r="AB132" s="33"/>
      <c r="AC132" s="33" t="s">
        <v>197</v>
      </c>
      <c r="AD132" s="33" t="s">
        <v>197</v>
      </c>
      <c r="AE132" s="33"/>
      <c r="AF132" s="33"/>
      <c r="AG132" s="33"/>
      <c r="AH132" s="33"/>
      <c r="AI132" s="33"/>
      <c r="AJ132" s="33"/>
      <c r="AK132" s="33" t="s">
        <v>197</v>
      </c>
      <c r="AL132" s="33" t="s">
        <v>197</v>
      </c>
      <c r="AM132" s="33" t="s">
        <v>197</v>
      </c>
      <c r="AN132" s="33" t="s">
        <v>197</v>
      </c>
      <c r="AO132" s="33" t="s">
        <v>197</v>
      </c>
      <c r="AP132" s="33" t="s">
        <v>197</v>
      </c>
      <c r="AQ132" s="33" t="s">
        <v>197</v>
      </c>
      <c r="AR132" s="33" t="s">
        <v>197</v>
      </c>
      <c r="AS132" s="33" t="s">
        <v>197</v>
      </c>
      <c r="AT132" s="33" t="s">
        <v>197</v>
      </c>
      <c r="AU132" s="33"/>
      <c r="AV132" s="33"/>
      <c r="AW132" s="33"/>
      <c r="AX132" s="33"/>
      <c r="AY132" s="33"/>
      <c r="AZ132" s="33"/>
      <c r="BA132" s="33"/>
      <c r="BB132" s="33"/>
      <c r="BC132" s="33" t="s">
        <v>197</v>
      </c>
      <c r="BD132" s="33" t="s">
        <v>197</v>
      </c>
      <c r="BE132" s="33"/>
      <c r="BF132" s="33"/>
      <c r="BG132" s="33"/>
      <c r="BH132" s="33"/>
      <c r="BI132" s="33"/>
      <c r="BJ132" s="33"/>
      <c r="BK132" s="33"/>
      <c r="BL132" s="33"/>
      <c r="BM132" s="33"/>
      <c r="BN132" s="33"/>
      <c r="BO132" s="33" t="s">
        <v>197</v>
      </c>
      <c r="BP132" s="33" t="s">
        <v>197</v>
      </c>
      <c r="BQ132" s="33"/>
      <c r="BR132" s="33"/>
      <c r="BS132" s="33"/>
      <c r="BT132" s="33"/>
      <c r="BU132" s="33"/>
      <c r="BV132" s="33"/>
      <c r="BW132" s="33"/>
      <c r="BX132" s="33"/>
      <c r="BY132" s="33"/>
      <c r="BZ132" s="33"/>
      <c r="CA132" s="33" t="s">
        <v>197</v>
      </c>
      <c r="CB132" s="33" t="s">
        <v>197</v>
      </c>
      <c r="CC132" s="33"/>
      <c r="CD132" s="33"/>
      <c r="CE132" s="33"/>
      <c r="CF132" s="33"/>
      <c r="CG132" s="33"/>
      <c r="CH132" s="33"/>
      <c r="CI132" s="33" t="s">
        <v>197</v>
      </c>
      <c r="CJ132" s="33" t="s">
        <v>197</v>
      </c>
      <c r="CK132" s="33" t="s">
        <v>197</v>
      </c>
      <c r="CL132" s="33" t="s">
        <v>197</v>
      </c>
      <c r="CM132" s="33" t="s">
        <v>197</v>
      </c>
      <c r="CN132" s="33" t="s">
        <v>197</v>
      </c>
      <c r="CO132" s="33" t="s">
        <v>197</v>
      </c>
      <c r="CP132" s="33" t="s">
        <v>197</v>
      </c>
      <c r="CQ132" s="33" t="s">
        <v>197</v>
      </c>
      <c r="CR132" s="33" t="s">
        <v>197</v>
      </c>
      <c r="CS132" s="33" t="s">
        <v>197</v>
      </c>
      <c r="CT132" s="33" t="s">
        <v>197</v>
      </c>
      <c r="CU132" s="33" t="s">
        <v>197</v>
      </c>
      <c r="CV132" s="33" t="s">
        <v>197</v>
      </c>
      <c r="CW132" s="33" t="s">
        <v>197</v>
      </c>
      <c r="CX132" s="33" t="s">
        <v>197</v>
      </c>
      <c r="CY132" s="33" t="s">
        <v>197</v>
      </c>
      <c r="CZ132" s="33" t="s">
        <v>197</v>
      </c>
      <c r="DA132" s="33" t="s">
        <v>197</v>
      </c>
      <c r="DB132" s="33" t="s">
        <v>197</v>
      </c>
      <c r="DC132" s="33" t="s">
        <v>197</v>
      </c>
      <c r="DD132" s="33" t="s">
        <v>197</v>
      </c>
      <c r="DE132" s="33" t="s">
        <v>197</v>
      </c>
      <c r="DF132" s="33" t="s">
        <v>197</v>
      </c>
    </row>
    <row r="133" spans="1:110" ht="18.75" hidden="1">
      <c r="A133" s="26" t="s">
        <v>181</v>
      </c>
      <c r="B133" s="31" t="s">
        <v>205</v>
      </c>
      <c r="C133" s="32" t="s">
        <v>205</v>
      </c>
      <c r="D133" s="33"/>
      <c r="E133" s="33" t="s">
        <v>197</v>
      </c>
      <c r="F133" s="33" t="s">
        <v>197</v>
      </c>
      <c r="G133" s="33"/>
      <c r="H133" s="33"/>
      <c r="I133" s="33"/>
      <c r="J133" s="33"/>
      <c r="K133" s="33"/>
      <c r="L133" s="33"/>
      <c r="M133" s="33" t="s">
        <v>197</v>
      </c>
      <c r="N133" s="33" t="s">
        <v>197</v>
      </c>
      <c r="O133" s="33"/>
      <c r="P133" s="33"/>
      <c r="Q133" s="33"/>
      <c r="R133" s="33"/>
      <c r="S133" s="33"/>
      <c r="T133" s="33"/>
      <c r="U133" s="33" t="s">
        <v>197</v>
      </c>
      <c r="V133" s="33" t="s">
        <v>197</v>
      </c>
      <c r="W133" s="33"/>
      <c r="X133" s="33"/>
      <c r="Y133" s="33"/>
      <c r="Z133" s="33"/>
      <c r="AA133" s="33"/>
      <c r="AB133" s="33"/>
      <c r="AC133" s="33" t="s">
        <v>197</v>
      </c>
      <c r="AD133" s="33" t="s">
        <v>197</v>
      </c>
      <c r="AE133" s="33"/>
      <c r="AF133" s="33"/>
      <c r="AG133" s="33"/>
      <c r="AH133" s="33"/>
      <c r="AI133" s="33"/>
      <c r="AJ133" s="33"/>
      <c r="AK133" s="33" t="s">
        <v>197</v>
      </c>
      <c r="AL133" s="33" t="s">
        <v>197</v>
      </c>
      <c r="AM133" s="33" t="s">
        <v>197</v>
      </c>
      <c r="AN133" s="33" t="s">
        <v>197</v>
      </c>
      <c r="AO133" s="33" t="s">
        <v>197</v>
      </c>
      <c r="AP133" s="33" t="s">
        <v>197</v>
      </c>
      <c r="AQ133" s="33" t="s">
        <v>197</v>
      </c>
      <c r="AR133" s="33" t="s">
        <v>197</v>
      </c>
      <c r="AS133" s="33" t="s">
        <v>197</v>
      </c>
      <c r="AT133" s="33" t="s">
        <v>197</v>
      </c>
      <c r="AU133" s="33"/>
      <c r="AV133" s="33"/>
      <c r="AW133" s="33"/>
      <c r="AX133" s="33"/>
      <c r="AY133" s="33"/>
      <c r="AZ133" s="33"/>
      <c r="BA133" s="33"/>
      <c r="BB133" s="33"/>
      <c r="BC133" s="33" t="s">
        <v>197</v>
      </c>
      <c r="BD133" s="33" t="s">
        <v>197</v>
      </c>
      <c r="BE133" s="33"/>
      <c r="BF133" s="33"/>
      <c r="BG133" s="33"/>
      <c r="BH133" s="33"/>
      <c r="BI133" s="33"/>
      <c r="BJ133" s="33"/>
      <c r="BK133" s="33"/>
      <c r="BL133" s="33"/>
      <c r="BM133" s="33"/>
      <c r="BN133" s="33"/>
      <c r="BO133" s="33" t="s">
        <v>197</v>
      </c>
      <c r="BP133" s="33" t="s">
        <v>197</v>
      </c>
      <c r="BQ133" s="33"/>
      <c r="BR133" s="33"/>
      <c r="BS133" s="33"/>
      <c r="BT133" s="33"/>
      <c r="BU133" s="33"/>
      <c r="BV133" s="33"/>
      <c r="BW133" s="33"/>
      <c r="BX133" s="33"/>
      <c r="BY133" s="33"/>
      <c r="BZ133" s="33"/>
      <c r="CA133" s="33" t="s">
        <v>197</v>
      </c>
      <c r="CB133" s="33" t="s">
        <v>197</v>
      </c>
      <c r="CC133" s="33"/>
      <c r="CD133" s="33"/>
      <c r="CE133" s="33"/>
      <c r="CF133" s="33"/>
      <c r="CG133" s="33"/>
      <c r="CH133" s="33"/>
      <c r="CI133" s="33" t="s">
        <v>197</v>
      </c>
      <c r="CJ133" s="33" t="s">
        <v>197</v>
      </c>
      <c r="CK133" s="33" t="s">
        <v>197</v>
      </c>
      <c r="CL133" s="33" t="s">
        <v>197</v>
      </c>
      <c r="CM133" s="33" t="s">
        <v>197</v>
      </c>
      <c r="CN133" s="33" t="s">
        <v>197</v>
      </c>
      <c r="CO133" s="33" t="s">
        <v>197</v>
      </c>
      <c r="CP133" s="33" t="s">
        <v>197</v>
      </c>
      <c r="CQ133" s="33" t="s">
        <v>197</v>
      </c>
      <c r="CR133" s="33" t="s">
        <v>197</v>
      </c>
      <c r="CS133" s="33" t="s">
        <v>197</v>
      </c>
      <c r="CT133" s="33" t="s">
        <v>197</v>
      </c>
      <c r="CU133" s="33" t="s">
        <v>197</v>
      </c>
      <c r="CV133" s="33" t="s">
        <v>197</v>
      </c>
      <c r="CW133" s="33" t="s">
        <v>197</v>
      </c>
      <c r="CX133" s="33" t="s">
        <v>197</v>
      </c>
      <c r="CY133" s="33" t="s">
        <v>197</v>
      </c>
      <c r="CZ133" s="33" t="s">
        <v>197</v>
      </c>
      <c r="DA133" s="33" t="s">
        <v>197</v>
      </c>
      <c r="DB133" s="33" t="s">
        <v>197</v>
      </c>
      <c r="DC133" s="33" t="s">
        <v>197</v>
      </c>
      <c r="DD133" s="33" t="s">
        <v>197</v>
      </c>
      <c r="DE133" s="33" t="s">
        <v>197</v>
      </c>
      <c r="DF133" s="33" t="s">
        <v>197</v>
      </c>
    </row>
    <row r="134" spans="1:110" ht="56.25">
      <c r="A134" s="19"/>
      <c r="B134" s="37" t="s">
        <v>267</v>
      </c>
      <c r="C134" s="38" t="s">
        <v>268</v>
      </c>
      <c r="D134" s="39" t="s">
        <v>178</v>
      </c>
      <c r="E134" s="39">
        <f t="shared" ref="E134:AJ134" si="39">SUM(E135,E142)</f>
        <v>0</v>
      </c>
      <c r="F134" s="39">
        <f t="shared" si="39"/>
        <v>0</v>
      </c>
      <c r="G134" s="39">
        <f t="shared" si="39"/>
        <v>0</v>
      </c>
      <c r="H134" s="39">
        <f t="shared" si="39"/>
        <v>0</v>
      </c>
      <c r="I134" s="39">
        <f t="shared" si="39"/>
        <v>0</v>
      </c>
      <c r="J134" s="39">
        <f t="shared" si="39"/>
        <v>0</v>
      </c>
      <c r="K134" s="39">
        <f t="shared" si="39"/>
        <v>0</v>
      </c>
      <c r="L134" s="39">
        <f t="shared" si="39"/>
        <v>0</v>
      </c>
      <c r="M134" s="39">
        <f t="shared" si="39"/>
        <v>0</v>
      </c>
      <c r="N134" s="39">
        <f t="shared" si="39"/>
        <v>0</v>
      </c>
      <c r="O134" s="39">
        <f t="shared" si="39"/>
        <v>0</v>
      </c>
      <c r="P134" s="39">
        <f t="shared" si="39"/>
        <v>0</v>
      </c>
      <c r="Q134" s="39">
        <f t="shared" si="39"/>
        <v>0</v>
      </c>
      <c r="R134" s="39">
        <f t="shared" si="39"/>
        <v>0</v>
      </c>
      <c r="S134" s="39">
        <f t="shared" si="39"/>
        <v>0</v>
      </c>
      <c r="T134" s="39">
        <f t="shared" si="39"/>
        <v>0</v>
      </c>
      <c r="U134" s="39">
        <f t="shared" si="39"/>
        <v>0</v>
      </c>
      <c r="V134" s="39">
        <f t="shared" si="39"/>
        <v>0</v>
      </c>
      <c r="W134" s="39">
        <f t="shared" si="39"/>
        <v>0</v>
      </c>
      <c r="X134" s="39">
        <f t="shared" si="39"/>
        <v>0</v>
      </c>
      <c r="Y134" s="39">
        <f t="shared" si="39"/>
        <v>0</v>
      </c>
      <c r="Z134" s="39">
        <f t="shared" si="39"/>
        <v>0</v>
      </c>
      <c r="AA134" s="39">
        <f t="shared" si="39"/>
        <v>0</v>
      </c>
      <c r="AB134" s="39">
        <f t="shared" si="39"/>
        <v>0</v>
      </c>
      <c r="AC134" s="39">
        <f t="shared" si="39"/>
        <v>0</v>
      </c>
      <c r="AD134" s="39">
        <f t="shared" si="39"/>
        <v>0</v>
      </c>
      <c r="AE134" s="39">
        <f t="shared" si="39"/>
        <v>0</v>
      </c>
      <c r="AF134" s="39">
        <f t="shared" si="39"/>
        <v>0</v>
      </c>
      <c r="AG134" s="39">
        <f t="shared" si="39"/>
        <v>0</v>
      </c>
      <c r="AH134" s="39">
        <f t="shared" si="39"/>
        <v>0</v>
      </c>
      <c r="AI134" s="39">
        <f t="shared" si="39"/>
        <v>0</v>
      </c>
      <c r="AJ134" s="39">
        <f t="shared" si="39"/>
        <v>0</v>
      </c>
      <c r="AK134" s="39">
        <f t="shared" ref="AK134:BP134" si="40">SUM(AK135,AK142)</f>
        <v>0</v>
      </c>
      <c r="AL134" s="39">
        <f t="shared" si="40"/>
        <v>0</v>
      </c>
      <c r="AM134" s="39">
        <f t="shared" si="40"/>
        <v>0</v>
      </c>
      <c r="AN134" s="39">
        <f t="shared" si="40"/>
        <v>0</v>
      </c>
      <c r="AO134" s="39">
        <f t="shared" si="40"/>
        <v>0</v>
      </c>
      <c r="AP134" s="39">
        <f t="shared" si="40"/>
        <v>0</v>
      </c>
      <c r="AQ134" s="39">
        <f t="shared" si="40"/>
        <v>0</v>
      </c>
      <c r="AR134" s="39">
        <f t="shared" si="40"/>
        <v>0</v>
      </c>
      <c r="AS134" s="39">
        <f t="shared" si="40"/>
        <v>0</v>
      </c>
      <c r="AT134" s="39">
        <f t="shared" si="40"/>
        <v>0</v>
      </c>
      <c r="AU134" s="39">
        <f t="shared" si="40"/>
        <v>0</v>
      </c>
      <c r="AV134" s="39">
        <f t="shared" si="40"/>
        <v>0</v>
      </c>
      <c r="AW134" s="39">
        <f t="shared" si="40"/>
        <v>0</v>
      </c>
      <c r="AX134" s="39">
        <f t="shared" si="40"/>
        <v>0</v>
      </c>
      <c r="AY134" s="39">
        <f t="shared" si="40"/>
        <v>0</v>
      </c>
      <c r="AZ134" s="39">
        <f t="shared" si="40"/>
        <v>0</v>
      </c>
      <c r="BA134" s="39">
        <f t="shared" si="40"/>
        <v>0</v>
      </c>
      <c r="BB134" s="39">
        <f t="shared" si="40"/>
        <v>0</v>
      </c>
      <c r="BC134" s="39">
        <f t="shared" si="40"/>
        <v>0</v>
      </c>
      <c r="BD134" s="39">
        <f t="shared" si="40"/>
        <v>0</v>
      </c>
      <c r="BE134" s="39">
        <f t="shared" si="40"/>
        <v>0</v>
      </c>
      <c r="BF134" s="39">
        <f t="shared" si="40"/>
        <v>0</v>
      </c>
      <c r="BG134" s="39">
        <f t="shared" si="40"/>
        <v>0</v>
      </c>
      <c r="BH134" s="39">
        <f t="shared" si="40"/>
        <v>0</v>
      </c>
      <c r="BI134" s="39">
        <f t="shared" si="40"/>
        <v>0</v>
      </c>
      <c r="BJ134" s="39">
        <f t="shared" si="40"/>
        <v>0</v>
      </c>
      <c r="BK134" s="39">
        <f t="shared" si="40"/>
        <v>0</v>
      </c>
      <c r="BL134" s="39">
        <f t="shared" si="40"/>
        <v>0</v>
      </c>
      <c r="BM134" s="39">
        <f t="shared" si="40"/>
        <v>0</v>
      </c>
      <c r="BN134" s="39">
        <f t="shared" si="40"/>
        <v>0</v>
      </c>
      <c r="BO134" s="39">
        <f t="shared" si="40"/>
        <v>0</v>
      </c>
      <c r="BP134" s="39">
        <f t="shared" si="40"/>
        <v>0</v>
      </c>
      <c r="BQ134" s="39">
        <f t="shared" ref="BQ134:CV134" si="41">SUM(BQ135,BQ142)</f>
        <v>0</v>
      </c>
      <c r="BR134" s="39">
        <f t="shared" si="41"/>
        <v>0</v>
      </c>
      <c r="BS134" s="39">
        <f t="shared" si="41"/>
        <v>0</v>
      </c>
      <c r="BT134" s="39">
        <f t="shared" si="41"/>
        <v>0</v>
      </c>
      <c r="BU134" s="39">
        <f t="shared" si="41"/>
        <v>0</v>
      </c>
      <c r="BV134" s="39">
        <f t="shared" si="41"/>
        <v>0</v>
      </c>
      <c r="BW134" s="39">
        <f t="shared" si="41"/>
        <v>0</v>
      </c>
      <c r="BX134" s="39">
        <f t="shared" si="41"/>
        <v>0</v>
      </c>
      <c r="BY134" s="39">
        <f t="shared" si="41"/>
        <v>0</v>
      </c>
      <c r="BZ134" s="39">
        <f t="shared" si="41"/>
        <v>0</v>
      </c>
      <c r="CA134" s="39">
        <f t="shared" si="41"/>
        <v>0</v>
      </c>
      <c r="CB134" s="39">
        <f t="shared" si="41"/>
        <v>0</v>
      </c>
      <c r="CC134" s="39">
        <f t="shared" si="41"/>
        <v>0</v>
      </c>
      <c r="CD134" s="39">
        <f t="shared" si="41"/>
        <v>0</v>
      </c>
      <c r="CE134" s="39">
        <f t="shared" si="41"/>
        <v>0</v>
      </c>
      <c r="CF134" s="39">
        <f t="shared" si="41"/>
        <v>0</v>
      </c>
      <c r="CG134" s="39">
        <f t="shared" si="41"/>
        <v>0</v>
      </c>
      <c r="CH134" s="39">
        <f t="shared" si="41"/>
        <v>0</v>
      </c>
      <c r="CI134" s="39">
        <f t="shared" si="41"/>
        <v>0</v>
      </c>
      <c r="CJ134" s="39">
        <f t="shared" si="41"/>
        <v>0</v>
      </c>
      <c r="CK134" s="39">
        <f t="shared" si="41"/>
        <v>0</v>
      </c>
      <c r="CL134" s="39">
        <f t="shared" si="41"/>
        <v>0</v>
      </c>
      <c r="CM134" s="39">
        <f t="shared" si="41"/>
        <v>0</v>
      </c>
      <c r="CN134" s="39">
        <f t="shared" si="41"/>
        <v>0</v>
      </c>
      <c r="CO134" s="39">
        <f t="shared" si="41"/>
        <v>0</v>
      </c>
      <c r="CP134" s="39">
        <f t="shared" si="41"/>
        <v>0</v>
      </c>
      <c r="CQ134" s="39">
        <f t="shared" si="41"/>
        <v>0</v>
      </c>
      <c r="CR134" s="39">
        <f t="shared" si="41"/>
        <v>0</v>
      </c>
      <c r="CS134" s="39">
        <f t="shared" si="41"/>
        <v>0</v>
      </c>
      <c r="CT134" s="39">
        <f t="shared" si="41"/>
        <v>0</v>
      </c>
      <c r="CU134" s="39">
        <f t="shared" si="41"/>
        <v>191.058891561792</v>
      </c>
      <c r="CV134" s="39">
        <f t="shared" si="41"/>
        <v>0</v>
      </c>
      <c r="CW134" s="39">
        <f t="shared" ref="CW134:DF134" si="42">SUM(CW135,CW142)</f>
        <v>0</v>
      </c>
      <c r="CX134" s="39">
        <f t="shared" si="42"/>
        <v>0</v>
      </c>
      <c r="CY134" s="39">
        <f t="shared" si="42"/>
        <v>0</v>
      </c>
      <c r="CZ134" s="39">
        <f t="shared" si="42"/>
        <v>0</v>
      </c>
      <c r="DA134" s="39">
        <f t="shared" si="42"/>
        <v>0</v>
      </c>
      <c r="DB134" s="39">
        <f t="shared" si="42"/>
        <v>0</v>
      </c>
      <c r="DC134" s="39">
        <f t="shared" si="42"/>
        <v>0</v>
      </c>
      <c r="DD134" s="39">
        <f t="shared" si="42"/>
        <v>0</v>
      </c>
      <c r="DE134" s="39">
        <f t="shared" si="42"/>
        <v>0</v>
      </c>
      <c r="DF134" s="39">
        <f t="shared" si="42"/>
        <v>0</v>
      </c>
    </row>
    <row r="135" spans="1:110" ht="37.5">
      <c r="A135" s="19"/>
      <c r="B135" s="31" t="s">
        <v>269</v>
      </c>
      <c r="C135" s="32" t="s">
        <v>270</v>
      </c>
      <c r="D135" s="33" t="s">
        <v>178</v>
      </c>
      <c r="E135" s="33">
        <f t="shared" ref="E135:AJ135" si="43">SUM(E136:E141)</f>
        <v>0</v>
      </c>
      <c r="F135" s="33">
        <f t="shared" si="43"/>
        <v>0</v>
      </c>
      <c r="G135" s="33">
        <f t="shared" si="43"/>
        <v>0</v>
      </c>
      <c r="H135" s="33">
        <f t="shared" si="43"/>
        <v>0</v>
      </c>
      <c r="I135" s="33">
        <f t="shared" si="43"/>
        <v>0</v>
      </c>
      <c r="J135" s="33">
        <f t="shared" si="43"/>
        <v>0</v>
      </c>
      <c r="K135" s="33">
        <f t="shared" si="43"/>
        <v>0</v>
      </c>
      <c r="L135" s="33">
        <f t="shared" si="43"/>
        <v>0</v>
      </c>
      <c r="M135" s="33">
        <f t="shared" si="43"/>
        <v>0</v>
      </c>
      <c r="N135" s="33">
        <f t="shared" si="43"/>
        <v>0</v>
      </c>
      <c r="O135" s="33">
        <f t="shared" si="43"/>
        <v>0</v>
      </c>
      <c r="P135" s="33">
        <f t="shared" si="43"/>
        <v>0</v>
      </c>
      <c r="Q135" s="33">
        <f t="shared" si="43"/>
        <v>0</v>
      </c>
      <c r="R135" s="33">
        <f t="shared" si="43"/>
        <v>0</v>
      </c>
      <c r="S135" s="33">
        <f t="shared" si="43"/>
        <v>0</v>
      </c>
      <c r="T135" s="33">
        <f t="shared" si="43"/>
        <v>0</v>
      </c>
      <c r="U135" s="33">
        <f t="shared" si="43"/>
        <v>0</v>
      </c>
      <c r="V135" s="33">
        <f t="shared" si="43"/>
        <v>0</v>
      </c>
      <c r="W135" s="33">
        <f t="shared" si="43"/>
        <v>0</v>
      </c>
      <c r="X135" s="33">
        <f t="shared" si="43"/>
        <v>0</v>
      </c>
      <c r="Y135" s="33">
        <f t="shared" si="43"/>
        <v>0</v>
      </c>
      <c r="Z135" s="33">
        <f t="shared" si="43"/>
        <v>0</v>
      </c>
      <c r="AA135" s="33">
        <f t="shared" si="43"/>
        <v>0</v>
      </c>
      <c r="AB135" s="33">
        <f t="shared" si="43"/>
        <v>0</v>
      </c>
      <c r="AC135" s="33">
        <f t="shared" si="43"/>
        <v>0</v>
      </c>
      <c r="AD135" s="33">
        <f t="shared" si="43"/>
        <v>0</v>
      </c>
      <c r="AE135" s="33">
        <f t="shared" si="43"/>
        <v>0</v>
      </c>
      <c r="AF135" s="33">
        <f t="shared" si="43"/>
        <v>0</v>
      </c>
      <c r="AG135" s="33">
        <f t="shared" si="43"/>
        <v>0</v>
      </c>
      <c r="AH135" s="33">
        <f t="shared" si="43"/>
        <v>0</v>
      </c>
      <c r="AI135" s="33">
        <f t="shared" si="43"/>
        <v>0</v>
      </c>
      <c r="AJ135" s="33">
        <f t="shared" si="43"/>
        <v>0</v>
      </c>
      <c r="AK135" s="33">
        <f t="shared" ref="AK135:BP135" si="44">SUM(AK136:AK141)</f>
        <v>0</v>
      </c>
      <c r="AL135" s="33">
        <f t="shared" si="44"/>
        <v>0</v>
      </c>
      <c r="AM135" s="33">
        <f t="shared" si="44"/>
        <v>0</v>
      </c>
      <c r="AN135" s="33">
        <f t="shared" si="44"/>
        <v>0</v>
      </c>
      <c r="AO135" s="33">
        <f t="shared" si="44"/>
        <v>0</v>
      </c>
      <c r="AP135" s="33">
        <f t="shared" si="44"/>
        <v>0</v>
      </c>
      <c r="AQ135" s="33">
        <f t="shared" si="44"/>
        <v>0</v>
      </c>
      <c r="AR135" s="33">
        <f t="shared" si="44"/>
        <v>0</v>
      </c>
      <c r="AS135" s="33">
        <f t="shared" si="44"/>
        <v>0</v>
      </c>
      <c r="AT135" s="33">
        <f t="shared" si="44"/>
        <v>0</v>
      </c>
      <c r="AU135" s="33">
        <f t="shared" si="44"/>
        <v>0</v>
      </c>
      <c r="AV135" s="33">
        <f t="shared" si="44"/>
        <v>0</v>
      </c>
      <c r="AW135" s="33">
        <f t="shared" si="44"/>
        <v>0</v>
      </c>
      <c r="AX135" s="33">
        <f t="shared" si="44"/>
        <v>0</v>
      </c>
      <c r="AY135" s="33">
        <f t="shared" si="44"/>
        <v>0</v>
      </c>
      <c r="AZ135" s="33">
        <f t="shared" si="44"/>
        <v>0</v>
      </c>
      <c r="BA135" s="33">
        <f t="shared" si="44"/>
        <v>0</v>
      </c>
      <c r="BB135" s="33">
        <f t="shared" si="44"/>
        <v>0</v>
      </c>
      <c r="BC135" s="33">
        <f t="shared" si="44"/>
        <v>0</v>
      </c>
      <c r="BD135" s="33">
        <f t="shared" si="44"/>
        <v>0</v>
      </c>
      <c r="BE135" s="33">
        <f t="shared" si="44"/>
        <v>0</v>
      </c>
      <c r="BF135" s="33">
        <f t="shared" si="44"/>
        <v>0</v>
      </c>
      <c r="BG135" s="33">
        <f t="shared" si="44"/>
        <v>0</v>
      </c>
      <c r="BH135" s="33">
        <f t="shared" si="44"/>
        <v>0</v>
      </c>
      <c r="BI135" s="33">
        <f t="shared" si="44"/>
        <v>0</v>
      </c>
      <c r="BJ135" s="33">
        <f t="shared" si="44"/>
        <v>0</v>
      </c>
      <c r="BK135" s="33">
        <f t="shared" si="44"/>
        <v>0</v>
      </c>
      <c r="BL135" s="33">
        <f t="shared" si="44"/>
        <v>0</v>
      </c>
      <c r="BM135" s="33">
        <f t="shared" si="44"/>
        <v>0</v>
      </c>
      <c r="BN135" s="33">
        <f t="shared" si="44"/>
        <v>0</v>
      </c>
      <c r="BO135" s="33">
        <f t="shared" si="44"/>
        <v>0</v>
      </c>
      <c r="BP135" s="33">
        <f t="shared" si="44"/>
        <v>0</v>
      </c>
      <c r="BQ135" s="33">
        <f t="shared" ref="BQ135:CV135" si="45">SUM(BQ136:BQ141)</f>
        <v>0</v>
      </c>
      <c r="BR135" s="33">
        <f t="shared" si="45"/>
        <v>0</v>
      </c>
      <c r="BS135" s="33">
        <f t="shared" si="45"/>
        <v>0</v>
      </c>
      <c r="BT135" s="33">
        <f t="shared" si="45"/>
        <v>0</v>
      </c>
      <c r="BU135" s="33">
        <f t="shared" si="45"/>
        <v>0</v>
      </c>
      <c r="BV135" s="33">
        <f t="shared" si="45"/>
        <v>0</v>
      </c>
      <c r="BW135" s="33">
        <f t="shared" si="45"/>
        <v>0</v>
      </c>
      <c r="BX135" s="33">
        <f t="shared" si="45"/>
        <v>0</v>
      </c>
      <c r="BY135" s="33">
        <f t="shared" si="45"/>
        <v>0</v>
      </c>
      <c r="BZ135" s="33">
        <f t="shared" si="45"/>
        <v>0</v>
      </c>
      <c r="CA135" s="33">
        <f t="shared" si="45"/>
        <v>0</v>
      </c>
      <c r="CB135" s="33">
        <f t="shared" si="45"/>
        <v>0</v>
      </c>
      <c r="CC135" s="33">
        <f t="shared" si="45"/>
        <v>0</v>
      </c>
      <c r="CD135" s="33">
        <f t="shared" si="45"/>
        <v>0</v>
      </c>
      <c r="CE135" s="33">
        <f t="shared" si="45"/>
        <v>0</v>
      </c>
      <c r="CF135" s="33">
        <f t="shared" si="45"/>
        <v>0</v>
      </c>
      <c r="CG135" s="33">
        <f t="shared" si="45"/>
        <v>0</v>
      </c>
      <c r="CH135" s="33">
        <f t="shared" si="45"/>
        <v>0</v>
      </c>
      <c r="CI135" s="33">
        <f t="shared" si="45"/>
        <v>0</v>
      </c>
      <c r="CJ135" s="33">
        <f t="shared" si="45"/>
        <v>0</v>
      </c>
      <c r="CK135" s="33">
        <f t="shared" si="45"/>
        <v>0</v>
      </c>
      <c r="CL135" s="33">
        <f t="shared" si="45"/>
        <v>0</v>
      </c>
      <c r="CM135" s="33">
        <f t="shared" si="45"/>
        <v>0</v>
      </c>
      <c r="CN135" s="33">
        <f t="shared" si="45"/>
        <v>0</v>
      </c>
      <c r="CO135" s="33">
        <f t="shared" si="45"/>
        <v>0</v>
      </c>
      <c r="CP135" s="33">
        <f t="shared" si="45"/>
        <v>0</v>
      </c>
      <c r="CQ135" s="33">
        <f t="shared" si="45"/>
        <v>0</v>
      </c>
      <c r="CR135" s="33">
        <f t="shared" si="45"/>
        <v>0</v>
      </c>
      <c r="CS135" s="33">
        <f t="shared" si="45"/>
        <v>0</v>
      </c>
      <c r="CT135" s="33">
        <f t="shared" si="45"/>
        <v>0</v>
      </c>
      <c r="CU135" s="33">
        <f t="shared" si="45"/>
        <v>191.058891561792</v>
      </c>
      <c r="CV135" s="33">
        <f t="shared" si="45"/>
        <v>0</v>
      </c>
      <c r="CW135" s="33">
        <f t="shared" ref="CW135:DF135" si="46">SUM(CW136:CW141)</f>
        <v>0</v>
      </c>
      <c r="CX135" s="33">
        <f t="shared" si="46"/>
        <v>0</v>
      </c>
      <c r="CY135" s="33">
        <f t="shared" si="46"/>
        <v>0</v>
      </c>
      <c r="CZ135" s="33">
        <f t="shared" si="46"/>
        <v>0</v>
      </c>
      <c r="DA135" s="33">
        <f t="shared" si="46"/>
        <v>0</v>
      </c>
      <c r="DB135" s="33">
        <f t="shared" si="46"/>
        <v>0</v>
      </c>
      <c r="DC135" s="33">
        <f t="shared" si="46"/>
        <v>0</v>
      </c>
      <c r="DD135" s="33">
        <f t="shared" si="46"/>
        <v>0</v>
      </c>
      <c r="DE135" s="33">
        <f t="shared" si="46"/>
        <v>0</v>
      </c>
      <c r="DF135" s="33">
        <f t="shared" si="46"/>
        <v>0</v>
      </c>
    </row>
    <row r="136" spans="1:110" ht="75">
      <c r="A136" s="26" t="s">
        <v>181</v>
      </c>
      <c r="B136" s="31" t="s">
        <v>269</v>
      </c>
      <c r="C136" s="32" t="s">
        <v>271</v>
      </c>
      <c r="D136" s="44" t="s">
        <v>272</v>
      </c>
      <c r="E136" s="33">
        <v>0</v>
      </c>
      <c r="F136" s="33">
        <v>0</v>
      </c>
      <c r="G136" s="33">
        <v>0</v>
      </c>
      <c r="H136" s="33">
        <v>0</v>
      </c>
      <c r="I136" s="33">
        <v>0</v>
      </c>
      <c r="J136" s="33">
        <v>0</v>
      </c>
      <c r="K136" s="33">
        <v>0</v>
      </c>
      <c r="L136" s="33">
        <v>0</v>
      </c>
      <c r="M136" s="33">
        <v>0</v>
      </c>
      <c r="N136" s="33">
        <v>0</v>
      </c>
      <c r="O136" s="33">
        <v>0</v>
      </c>
      <c r="P136" s="33">
        <v>0</v>
      </c>
      <c r="Q136" s="33">
        <v>0</v>
      </c>
      <c r="R136" s="33">
        <v>0</v>
      </c>
      <c r="S136" s="33">
        <v>0</v>
      </c>
      <c r="T136" s="33">
        <v>0</v>
      </c>
      <c r="U136" s="33">
        <v>0</v>
      </c>
      <c r="V136" s="33">
        <v>0</v>
      </c>
      <c r="W136" s="33">
        <v>0</v>
      </c>
      <c r="X136" s="33">
        <v>0</v>
      </c>
      <c r="Y136" s="33">
        <v>0</v>
      </c>
      <c r="Z136" s="33">
        <v>0</v>
      </c>
      <c r="AA136" s="33">
        <v>0</v>
      </c>
      <c r="AB136" s="33">
        <v>0</v>
      </c>
      <c r="AC136" s="33">
        <v>0</v>
      </c>
      <c r="AD136" s="33">
        <v>0</v>
      </c>
      <c r="AE136" s="33">
        <v>0</v>
      </c>
      <c r="AF136" s="33">
        <v>0</v>
      </c>
      <c r="AG136" s="33">
        <v>0</v>
      </c>
      <c r="AH136" s="33">
        <v>0</v>
      </c>
      <c r="AI136" s="33">
        <v>0</v>
      </c>
      <c r="AJ136" s="33">
        <v>0</v>
      </c>
      <c r="AK136" s="33" t="s">
        <v>197</v>
      </c>
      <c r="AL136" s="33" t="s">
        <v>197</v>
      </c>
      <c r="AM136" s="33" t="s">
        <v>197</v>
      </c>
      <c r="AN136" s="33" t="s">
        <v>197</v>
      </c>
      <c r="AO136" s="33" t="s">
        <v>197</v>
      </c>
      <c r="AP136" s="33" t="s">
        <v>197</v>
      </c>
      <c r="AQ136" s="33" t="s">
        <v>197</v>
      </c>
      <c r="AR136" s="33" t="s">
        <v>197</v>
      </c>
      <c r="AS136" s="33">
        <v>0</v>
      </c>
      <c r="AT136" s="33">
        <v>0</v>
      </c>
      <c r="AU136" s="33">
        <v>0</v>
      </c>
      <c r="AV136" s="33">
        <v>0</v>
      </c>
      <c r="AW136" s="33">
        <v>0</v>
      </c>
      <c r="AX136" s="33">
        <v>0</v>
      </c>
      <c r="AY136" s="33">
        <v>0</v>
      </c>
      <c r="AZ136" s="33">
        <v>0</v>
      </c>
      <c r="BA136" s="33">
        <v>0</v>
      </c>
      <c r="BB136" s="33">
        <v>0</v>
      </c>
      <c r="BC136" s="33">
        <v>0</v>
      </c>
      <c r="BD136" s="33">
        <v>0</v>
      </c>
      <c r="BE136" s="33">
        <v>0</v>
      </c>
      <c r="BF136" s="33">
        <v>0</v>
      </c>
      <c r="BG136" s="33">
        <v>0</v>
      </c>
      <c r="BH136" s="33">
        <v>0</v>
      </c>
      <c r="BI136" s="33">
        <v>0</v>
      </c>
      <c r="BJ136" s="33">
        <v>0</v>
      </c>
      <c r="BK136" s="33">
        <v>0</v>
      </c>
      <c r="BL136" s="33">
        <v>0</v>
      </c>
      <c r="BM136" s="33">
        <v>0</v>
      </c>
      <c r="BN136" s="33">
        <v>0</v>
      </c>
      <c r="BO136" s="33">
        <v>0</v>
      </c>
      <c r="BP136" s="33">
        <v>0</v>
      </c>
      <c r="BQ136" s="33">
        <v>0</v>
      </c>
      <c r="BR136" s="33">
        <v>0</v>
      </c>
      <c r="BS136" s="33">
        <v>0</v>
      </c>
      <c r="BT136" s="33">
        <v>0</v>
      </c>
      <c r="BU136" s="33">
        <v>0</v>
      </c>
      <c r="BV136" s="33">
        <v>0</v>
      </c>
      <c r="BW136" s="33">
        <v>0</v>
      </c>
      <c r="BX136" s="33">
        <v>0</v>
      </c>
      <c r="BY136" s="33">
        <v>0</v>
      </c>
      <c r="BZ136" s="33">
        <v>0</v>
      </c>
      <c r="CA136" s="33">
        <v>0</v>
      </c>
      <c r="CB136" s="33">
        <v>0</v>
      </c>
      <c r="CC136" s="33">
        <v>0</v>
      </c>
      <c r="CD136" s="33">
        <v>0</v>
      </c>
      <c r="CE136" s="33">
        <v>0</v>
      </c>
      <c r="CF136" s="33">
        <v>0</v>
      </c>
      <c r="CG136" s="33">
        <v>0</v>
      </c>
      <c r="CH136" s="33">
        <v>0</v>
      </c>
      <c r="CI136" s="33">
        <v>0</v>
      </c>
      <c r="CJ136" s="33">
        <v>0</v>
      </c>
      <c r="CK136" s="33">
        <v>0</v>
      </c>
      <c r="CL136" s="33">
        <v>0</v>
      </c>
      <c r="CM136" s="33">
        <v>0</v>
      </c>
      <c r="CN136" s="33">
        <v>0</v>
      </c>
      <c r="CO136" s="33" t="s">
        <v>197</v>
      </c>
      <c r="CP136" s="33" t="s">
        <v>197</v>
      </c>
      <c r="CQ136" s="33" t="s">
        <v>197</v>
      </c>
      <c r="CR136" s="33" t="s">
        <v>197</v>
      </c>
      <c r="CS136" s="33" t="s">
        <v>197</v>
      </c>
      <c r="CT136" s="33" t="s">
        <v>197</v>
      </c>
      <c r="CU136" s="47">
        <f>'2'!BD72</f>
        <v>92.606994491798403</v>
      </c>
      <c r="CV136" s="33">
        <v>0</v>
      </c>
      <c r="CW136" s="33">
        <v>0</v>
      </c>
      <c r="CX136" s="33">
        <v>0</v>
      </c>
      <c r="CY136" s="33">
        <v>0</v>
      </c>
      <c r="CZ136" s="33">
        <v>0</v>
      </c>
      <c r="DA136" s="33">
        <v>0</v>
      </c>
      <c r="DB136" s="33">
        <v>0</v>
      </c>
      <c r="DC136" s="33">
        <v>0</v>
      </c>
      <c r="DD136" s="33">
        <v>0</v>
      </c>
      <c r="DE136" s="33">
        <v>0</v>
      </c>
      <c r="DF136" s="33">
        <v>0</v>
      </c>
    </row>
    <row r="137" spans="1:110" ht="75">
      <c r="A137" s="26" t="s">
        <v>181</v>
      </c>
      <c r="B137" s="31" t="s">
        <v>269</v>
      </c>
      <c r="C137" s="32" t="s">
        <v>273</v>
      </c>
      <c r="D137" s="44" t="s">
        <v>274</v>
      </c>
      <c r="E137" s="33">
        <v>0</v>
      </c>
      <c r="F137" s="33">
        <v>0</v>
      </c>
      <c r="G137" s="33">
        <v>0</v>
      </c>
      <c r="H137" s="33">
        <v>0</v>
      </c>
      <c r="I137" s="33">
        <v>0</v>
      </c>
      <c r="J137" s="33">
        <v>0</v>
      </c>
      <c r="K137" s="33">
        <v>0</v>
      </c>
      <c r="L137" s="33">
        <v>0</v>
      </c>
      <c r="M137" s="33">
        <v>0</v>
      </c>
      <c r="N137" s="33">
        <v>0</v>
      </c>
      <c r="O137" s="33">
        <v>0</v>
      </c>
      <c r="P137" s="33">
        <v>0</v>
      </c>
      <c r="Q137" s="33">
        <v>0</v>
      </c>
      <c r="R137" s="33">
        <v>0</v>
      </c>
      <c r="S137" s="33">
        <v>0</v>
      </c>
      <c r="T137" s="33">
        <v>0</v>
      </c>
      <c r="U137" s="33">
        <v>0</v>
      </c>
      <c r="V137" s="33">
        <v>0</v>
      </c>
      <c r="W137" s="33">
        <v>0</v>
      </c>
      <c r="X137" s="33">
        <v>0</v>
      </c>
      <c r="Y137" s="33">
        <v>0</v>
      </c>
      <c r="Z137" s="33">
        <v>0</v>
      </c>
      <c r="AA137" s="33">
        <v>0</v>
      </c>
      <c r="AB137" s="33">
        <v>0</v>
      </c>
      <c r="AC137" s="33">
        <v>0</v>
      </c>
      <c r="AD137" s="33">
        <v>0</v>
      </c>
      <c r="AE137" s="33">
        <v>0</v>
      </c>
      <c r="AF137" s="33">
        <v>0</v>
      </c>
      <c r="AG137" s="33">
        <v>0</v>
      </c>
      <c r="AH137" s="33">
        <v>0</v>
      </c>
      <c r="AI137" s="33">
        <v>0</v>
      </c>
      <c r="AJ137" s="33">
        <v>0</v>
      </c>
      <c r="AK137" s="33" t="s">
        <v>197</v>
      </c>
      <c r="AL137" s="33" t="s">
        <v>197</v>
      </c>
      <c r="AM137" s="33" t="s">
        <v>197</v>
      </c>
      <c r="AN137" s="33" t="s">
        <v>197</v>
      </c>
      <c r="AO137" s="33" t="s">
        <v>197</v>
      </c>
      <c r="AP137" s="33" t="s">
        <v>197</v>
      </c>
      <c r="AQ137" s="33" t="s">
        <v>197</v>
      </c>
      <c r="AR137" s="33" t="s">
        <v>197</v>
      </c>
      <c r="AS137" s="33">
        <v>0</v>
      </c>
      <c r="AT137" s="33">
        <v>0</v>
      </c>
      <c r="AU137" s="33">
        <v>0</v>
      </c>
      <c r="AV137" s="33">
        <v>0</v>
      </c>
      <c r="AW137" s="33">
        <v>0</v>
      </c>
      <c r="AX137" s="33">
        <v>0</v>
      </c>
      <c r="AY137" s="33">
        <v>0</v>
      </c>
      <c r="AZ137" s="33">
        <v>0</v>
      </c>
      <c r="BA137" s="33">
        <v>0</v>
      </c>
      <c r="BB137" s="33">
        <v>0</v>
      </c>
      <c r="BC137" s="33">
        <v>0</v>
      </c>
      <c r="BD137" s="33">
        <v>0</v>
      </c>
      <c r="BE137" s="33">
        <v>0</v>
      </c>
      <c r="BF137" s="33">
        <v>0</v>
      </c>
      <c r="BG137" s="33">
        <v>0</v>
      </c>
      <c r="BH137" s="33">
        <v>0</v>
      </c>
      <c r="BI137" s="33">
        <v>0</v>
      </c>
      <c r="BJ137" s="33">
        <v>0</v>
      </c>
      <c r="BK137" s="33">
        <v>0</v>
      </c>
      <c r="BL137" s="33">
        <v>0</v>
      </c>
      <c r="BM137" s="33">
        <v>0</v>
      </c>
      <c r="BN137" s="33">
        <v>0</v>
      </c>
      <c r="BO137" s="33">
        <v>0</v>
      </c>
      <c r="BP137" s="33">
        <v>0</v>
      </c>
      <c r="BQ137" s="33">
        <v>0</v>
      </c>
      <c r="BR137" s="33">
        <v>0</v>
      </c>
      <c r="BS137" s="33">
        <v>0</v>
      </c>
      <c r="BT137" s="33">
        <v>0</v>
      </c>
      <c r="BU137" s="33">
        <v>0</v>
      </c>
      <c r="BV137" s="33">
        <v>0</v>
      </c>
      <c r="BW137" s="33">
        <v>0</v>
      </c>
      <c r="BX137" s="33">
        <v>0</v>
      </c>
      <c r="BY137" s="33">
        <v>0</v>
      </c>
      <c r="BZ137" s="33">
        <v>0</v>
      </c>
      <c r="CA137" s="33">
        <v>0</v>
      </c>
      <c r="CB137" s="33">
        <v>0</v>
      </c>
      <c r="CC137" s="33">
        <v>0</v>
      </c>
      <c r="CD137" s="33">
        <v>0</v>
      </c>
      <c r="CE137" s="33">
        <v>0</v>
      </c>
      <c r="CF137" s="33">
        <v>0</v>
      </c>
      <c r="CG137" s="33">
        <v>0</v>
      </c>
      <c r="CH137" s="33">
        <v>0</v>
      </c>
      <c r="CI137" s="33">
        <v>0</v>
      </c>
      <c r="CJ137" s="33">
        <v>0</v>
      </c>
      <c r="CK137" s="33">
        <v>0</v>
      </c>
      <c r="CL137" s="33">
        <v>0</v>
      </c>
      <c r="CM137" s="33">
        <v>0</v>
      </c>
      <c r="CN137" s="33">
        <v>0</v>
      </c>
      <c r="CO137" s="33" t="s">
        <v>197</v>
      </c>
      <c r="CP137" s="33" t="s">
        <v>197</v>
      </c>
      <c r="CQ137" s="33" t="s">
        <v>197</v>
      </c>
      <c r="CR137" s="33" t="s">
        <v>197</v>
      </c>
      <c r="CS137" s="33" t="s">
        <v>197</v>
      </c>
      <c r="CT137" s="33" t="s">
        <v>197</v>
      </c>
      <c r="CU137" s="47">
        <f>'2'!BD73</f>
        <v>0</v>
      </c>
      <c r="CV137" s="33">
        <v>0</v>
      </c>
      <c r="CW137" s="33">
        <v>0</v>
      </c>
      <c r="CX137" s="33">
        <v>0</v>
      </c>
      <c r="CY137" s="33">
        <v>0</v>
      </c>
      <c r="CZ137" s="33">
        <v>0</v>
      </c>
      <c r="DA137" s="33">
        <v>0</v>
      </c>
      <c r="DB137" s="33">
        <v>0</v>
      </c>
      <c r="DC137" s="33">
        <v>0</v>
      </c>
      <c r="DD137" s="33">
        <v>0</v>
      </c>
      <c r="DE137" s="33">
        <v>0</v>
      </c>
      <c r="DF137" s="33">
        <v>0</v>
      </c>
    </row>
    <row r="138" spans="1:110" ht="75">
      <c r="A138" s="26" t="s">
        <v>181</v>
      </c>
      <c r="B138" s="31" t="s">
        <v>269</v>
      </c>
      <c r="C138" s="32" t="s">
        <v>275</v>
      </c>
      <c r="D138" s="44" t="s">
        <v>276</v>
      </c>
      <c r="E138" s="33">
        <v>0</v>
      </c>
      <c r="F138" s="33">
        <v>0</v>
      </c>
      <c r="G138" s="33">
        <v>0</v>
      </c>
      <c r="H138" s="33">
        <v>0</v>
      </c>
      <c r="I138" s="33">
        <v>0</v>
      </c>
      <c r="J138" s="33">
        <v>0</v>
      </c>
      <c r="K138" s="33">
        <v>0</v>
      </c>
      <c r="L138" s="33">
        <v>0</v>
      </c>
      <c r="M138" s="33">
        <v>0</v>
      </c>
      <c r="N138" s="33">
        <v>0</v>
      </c>
      <c r="O138" s="33">
        <v>0</v>
      </c>
      <c r="P138" s="33">
        <v>0</v>
      </c>
      <c r="Q138" s="33">
        <v>0</v>
      </c>
      <c r="R138" s="33">
        <v>0</v>
      </c>
      <c r="S138" s="33">
        <v>0</v>
      </c>
      <c r="T138" s="33">
        <v>0</v>
      </c>
      <c r="U138" s="33">
        <v>0</v>
      </c>
      <c r="V138" s="33">
        <v>0</v>
      </c>
      <c r="W138" s="33">
        <v>0</v>
      </c>
      <c r="X138" s="33">
        <v>0</v>
      </c>
      <c r="Y138" s="33">
        <v>0</v>
      </c>
      <c r="Z138" s="33">
        <v>0</v>
      </c>
      <c r="AA138" s="33">
        <v>0</v>
      </c>
      <c r="AB138" s="33">
        <v>0</v>
      </c>
      <c r="AC138" s="33">
        <v>0</v>
      </c>
      <c r="AD138" s="33">
        <v>0</v>
      </c>
      <c r="AE138" s="33">
        <v>0</v>
      </c>
      <c r="AF138" s="33">
        <v>0</v>
      </c>
      <c r="AG138" s="33">
        <v>0</v>
      </c>
      <c r="AH138" s="33">
        <v>0</v>
      </c>
      <c r="AI138" s="33">
        <v>0</v>
      </c>
      <c r="AJ138" s="33">
        <v>0</v>
      </c>
      <c r="AK138" s="33" t="s">
        <v>197</v>
      </c>
      <c r="AL138" s="33" t="s">
        <v>197</v>
      </c>
      <c r="AM138" s="33" t="s">
        <v>197</v>
      </c>
      <c r="AN138" s="33" t="s">
        <v>197</v>
      </c>
      <c r="AO138" s="33" t="s">
        <v>197</v>
      </c>
      <c r="AP138" s="33" t="s">
        <v>197</v>
      </c>
      <c r="AQ138" s="33" t="s">
        <v>197</v>
      </c>
      <c r="AR138" s="33" t="s">
        <v>197</v>
      </c>
      <c r="AS138" s="33">
        <v>0</v>
      </c>
      <c r="AT138" s="33">
        <v>0</v>
      </c>
      <c r="AU138" s="33">
        <v>0</v>
      </c>
      <c r="AV138" s="33">
        <v>0</v>
      </c>
      <c r="AW138" s="33">
        <v>0</v>
      </c>
      <c r="AX138" s="33">
        <v>0</v>
      </c>
      <c r="AY138" s="33">
        <v>0</v>
      </c>
      <c r="AZ138" s="33">
        <v>0</v>
      </c>
      <c r="BA138" s="33">
        <v>0</v>
      </c>
      <c r="BB138" s="33">
        <v>0</v>
      </c>
      <c r="BC138" s="33">
        <v>0</v>
      </c>
      <c r="BD138" s="33">
        <v>0</v>
      </c>
      <c r="BE138" s="33">
        <v>0</v>
      </c>
      <c r="BF138" s="33">
        <v>0</v>
      </c>
      <c r="BG138" s="33">
        <v>0</v>
      </c>
      <c r="BH138" s="33">
        <v>0</v>
      </c>
      <c r="BI138" s="33">
        <v>0</v>
      </c>
      <c r="BJ138" s="33">
        <v>0</v>
      </c>
      <c r="BK138" s="33">
        <v>0</v>
      </c>
      <c r="BL138" s="33">
        <v>0</v>
      </c>
      <c r="BM138" s="33">
        <v>0</v>
      </c>
      <c r="BN138" s="33">
        <v>0</v>
      </c>
      <c r="BO138" s="33">
        <v>0</v>
      </c>
      <c r="BP138" s="33">
        <v>0</v>
      </c>
      <c r="BQ138" s="33">
        <v>0</v>
      </c>
      <c r="BR138" s="33">
        <v>0</v>
      </c>
      <c r="BS138" s="33">
        <v>0</v>
      </c>
      <c r="BT138" s="33">
        <v>0</v>
      </c>
      <c r="BU138" s="33">
        <v>0</v>
      </c>
      <c r="BV138" s="33">
        <v>0</v>
      </c>
      <c r="BW138" s="33">
        <v>0</v>
      </c>
      <c r="BX138" s="33">
        <v>0</v>
      </c>
      <c r="BY138" s="33">
        <v>0</v>
      </c>
      <c r="BZ138" s="33">
        <v>0</v>
      </c>
      <c r="CA138" s="33">
        <v>0</v>
      </c>
      <c r="CB138" s="33">
        <v>0</v>
      </c>
      <c r="CC138" s="33">
        <v>0</v>
      </c>
      <c r="CD138" s="33">
        <v>0</v>
      </c>
      <c r="CE138" s="33">
        <v>0</v>
      </c>
      <c r="CF138" s="33">
        <v>0</v>
      </c>
      <c r="CG138" s="33">
        <v>0</v>
      </c>
      <c r="CH138" s="33">
        <v>0</v>
      </c>
      <c r="CI138" s="33">
        <v>0</v>
      </c>
      <c r="CJ138" s="33">
        <v>0</v>
      </c>
      <c r="CK138" s="33">
        <v>0</v>
      </c>
      <c r="CL138" s="33">
        <v>0</v>
      </c>
      <c r="CM138" s="33">
        <v>0</v>
      </c>
      <c r="CN138" s="33">
        <v>0</v>
      </c>
      <c r="CO138" s="33" t="s">
        <v>197</v>
      </c>
      <c r="CP138" s="33" t="s">
        <v>197</v>
      </c>
      <c r="CQ138" s="33" t="s">
        <v>197</v>
      </c>
      <c r="CR138" s="33" t="s">
        <v>197</v>
      </c>
      <c r="CS138" s="33" t="s">
        <v>197</v>
      </c>
      <c r="CT138" s="33" t="s">
        <v>197</v>
      </c>
      <c r="CU138" s="47">
        <f>'2'!BD74</f>
        <v>0</v>
      </c>
      <c r="CV138" s="33">
        <v>0</v>
      </c>
      <c r="CW138" s="33">
        <v>0</v>
      </c>
      <c r="CX138" s="33">
        <v>0</v>
      </c>
      <c r="CY138" s="33">
        <v>0</v>
      </c>
      <c r="CZ138" s="33">
        <v>0</v>
      </c>
      <c r="DA138" s="33">
        <v>0</v>
      </c>
      <c r="DB138" s="33">
        <v>0</v>
      </c>
      <c r="DC138" s="33">
        <v>0</v>
      </c>
      <c r="DD138" s="33">
        <v>0</v>
      </c>
      <c r="DE138" s="33">
        <v>0</v>
      </c>
      <c r="DF138" s="33">
        <v>0</v>
      </c>
    </row>
    <row r="139" spans="1:110" ht="75">
      <c r="A139" s="26" t="s">
        <v>181</v>
      </c>
      <c r="B139" s="31" t="s">
        <v>269</v>
      </c>
      <c r="C139" s="32" t="s">
        <v>277</v>
      </c>
      <c r="D139" s="44" t="s">
        <v>278</v>
      </c>
      <c r="E139" s="33">
        <v>0</v>
      </c>
      <c r="F139" s="33">
        <v>0</v>
      </c>
      <c r="G139" s="33">
        <v>0</v>
      </c>
      <c r="H139" s="33">
        <v>0</v>
      </c>
      <c r="I139" s="33">
        <v>0</v>
      </c>
      <c r="J139" s="33">
        <v>0</v>
      </c>
      <c r="K139" s="33">
        <v>0</v>
      </c>
      <c r="L139" s="33">
        <v>0</v>
      </c>
      <c r="M139" s="33">
        <v>0</v>
      </c>
      <c r="N139" s="33">
        <v>0</v>
      </c>
      <c r="O139" s="33">
        <v>0</v>
      </c>
      <c r="P139" s="33">
        <v>0</v>
      </c>
      <c r="Q139" s="33">
        <v>0</v>
      </c>
      <c r="R139" s="33">
        <v>0</v>
      </c>
      <c r="S139" s="33">
        <v>0</v>
      </c>
      <c r="T139" s="33">
        <v>0</v>
      </c>
      <c r="U139" s="33">
        <v>0</v>
      </c>
      <c r="V139" s="33">
        <v>0</v>
      </c>
      <c r="W139" s="33">
        <v>0</v>
      </c>
      <c r="X139" s="33">
        <v>0</v>
      </c>
      <c r="Y139" s="33">
        <v>0</v>
      </c>
      <c r="Z139" s="33">
        <v>0</v>
      </c>
      <c r="AA139" s="33">
        <v>0</v>
      </c>
      <c r="AB139" s="33">
        <v>0</v>
      </c>
      <c r="AC139" s="33">
        <v>0</v>
      </c>
      <c r="AD139" s="33">
        <v>0</v>
      </c>
      <c r="AE139" s="33">
        <v>0</v>
      </c>
      <c r="AF139" s="33">
        <v>0</v>
      </c>
      <c r="AG139" s="33">
        <v>0</v>
      </c>
      <c r="AH139" s="33">
        <v>0</v>
      </c>
      <c r="AI139" s="33">
        <v>0</v>
      </c>
      <c r="AJ139" s="33">
        <v>0</v>
      </c>
      <c r="AK139" s="33" t="s">
        <v>197</v>
      </c>
      <c r="AL139" s="33" t="s">
        <v>197</v>
      </c>
      <c r="AM139" s="33" t="s">
        <v>197</v>
      </c>
      <c r="AN139" s="33" t="s">
        <v>197</v>
      </c>
      <c r="AO139" s="33" t="s">
        <v>197</v>
      </c>
      <c r="AP139" s="33" t="s">
        <v>197</v>
      </c>
      <c r="AQ139" s="33" t="s">
        <v>197</v>
      </c>
      <c r="AR139" s="33" t="s">
        <v>197</v>
      </c>
      <c r="AS139" s="33">
        <v>0</v>
      </c>
      <c r="AT139" s="33">
        <v>0</v>
      </c>
      <c r="AU139" s="33">
        <v>0</v>
      </c>
      <c r="AV139" s="33">
        <v>0</v>
      </c>
      <c r="AW139" s="33">
        <v>0</v>
      </c>
      <c r="AX139" s="33">
        <v>0</v>
      </c>
      <c r="AY139" s="33">
        <v>0</v>
      </c>
      <c r="AZ139" s="33">
        <v>0</v>
      </c>
      <c r="BA139" s="33">
        <v>0</v>
      </c>
      <c r="BB139" s="33">
        <v>0</v>
      </c>
      <c r="BC139" s="33">
        <v>0</v>
      </c>
      <c r="BD139" s="33">
        <v>0</v>
      </c>
      <c r="BE139" s="33">
        <v>0</v>
      </c>
      <c r="BF139" s="33">
        <v>0</v>
      </c>
      <c r="BG139" s="33">
        <v>0</v>
      </c>
      <c r="BH139" s="33">
        <v>0</v>
      </c>
      <c r="BI139" s="33">
        <v>0</v>
      </c>
      <c r="BJ139" s="33">
        <v>0</v>
      </c>
      <c r="BK139" s="33">
        <v>0</v>
      </c>
      <c r="BL139" s="33">
        <v>0</v>
      </c>
      <c r="BM139" s="33">
        <v>0</v>
      </c>
      <c r="BN139" s="33">
        <v>0</v>
      </c>
      <c r="BO139" s="33">
        <v>0</v>
      </c>
      <c r="BP139" s="33">
        <v>0</v>
      </c>
      <c r="BQ139" s="33">
        <v>0</v>
      </c>
      <c r="BR139" s="33">
        <v>0</v>
      </c>
      <c r="BS139" s="33">
        <v>0</v>
      </c>
      <c r="BT139" s="33">
        <v>0</v>
      </c>
      <c r="BU139" s="33">
        <v>0</v>
      </c>
      <c r="BV139" s="33">
        <v>0</v>
      </c>
      <c r="BW139" s="33">
        <v>0</v>
      </c>
      <c r="BX139" s="33">
        <v>0</v>
      </c>
      <c r="BY139" s="33">
        <v>0</v>
      </c>
      <c r="BZ139" s="33">
        <v>0</v>
      </c>
      <c r="CA139" s="33">
        <v>0</v>
      </c>
      <c r="CB139" s="33">
        <v>0</v>
      </c>
      <c r="CC139" s="33">
        <v>0</v>
      </c>
      <c r="CD139" s="33">
        <v>0</v>
      </c>
      <c r="CE139" s="33">
        <v>0</v>
      </c>
      <c r="CF139" s="33">
        <v>0</v>
      </c>
      <c r="CG139" s="33">
        <v>0</v>
      </c>
      <c r="CH139" s="33">
        <v>0</v>
      </c>
      <c r="CI139" s="33">
        <v>0</v>
      </c>
      <c r="CJ139" s="33">
        <v>0</v>
      </c>
      <c r="CK139" s="33">
        <v>0</v>
      </c>
      <c r="CL139" s="33">
        <v>0</v>
      </c>
      <c r="CM139" s="33">
        <v>0</v>
      </c>
      <c r="CN139" s="33">
        <v>0</v>
      </c>
      <c r="CO139" s="33" t="s">
        <v>197</v>
      </c>
      <c r="CP139" s="33" t="s">
        <v>197</v>
      </c>
      <c r="CQ139" s="33" t="s">
        <v>197</v>
      </c>
      <c r="CR139" s="33" t="s">
        <v>197</v>
      </c>
      <c r="CS139" s="33" t="s">
        <v>197</v>
      </c>
      <c r="CT139" s="33" t="s">
        <v>197</v>
      </c>
      <c r="CU139" s="47">
        <f>'2'!BD75</f>
        <v>0</v>
      </c>
      <c r="CV139" s="33">
        <v>0</v>
      </c>
      <c r="CW139" s="33">
        <v>0</v>
      </c>
      <c r="CX139" s="33">
        <v>0</v>
      </c>
      <c r="CY139" s="33">
        <v>0</v>
      </c>
      <c r="CZ139" s="33">
        <v>0</v>
      </c>
      <c r="DA139" s="33">
        <v>0</v>
      </c>
      <c r="DB139" s="33">
        <v>0</v>
      </c>
      <c r="DC139" s="33">
        <v>0</v>
      </c>
      <c r="DD139" s="33">
        <v>0</v>
      </c>
      <c r="DE139" s="33">
        <v>0</v>
      </c>
      <c r="DF139" s="33">
        <v>0</v>
      </c>
    </row>
    <row r="140" spans="1:110" ht="75">
      <c r="A140" s="26" t="s">
        <v>181</v>
      </c>
      <c r="B140" s="31" t="s">
        <v>269</v>
      </c>
      <c r="C140" s="32" t="s">
        <v>279</v>
      </c>
      <c r="D140" s="44" t="s">
        <v>280</v>
      </c>
      <c r="E140" s="33">
        <v>0</v>
      </c>
      <c r="F140" s="33">
        <v>0</v>
      </c>
      <c r="G140" s="33">
        <v>0</v>
      </c>
      <c r="H140" s="33">
        <v>0</v>
      </c>
      <c r="I140" s="33">
        <v>0</v>
      </c>
      <c r="J140" s="33">
        <v>0</v>
      </c>
      <c r="K140" s="33">
        <v>0</v>
      </c>
      <c r="L140" s="33">
        <v>0</v>
      </c>
      <c r="M140" s="33">
        <v>0</v>
      </c>
      <c r="N140" s="33">
        <v>0</v>
      </c>
      <c r="O140" s="33">
        <v>0</v>
      </c>
      <c r="P140" s="33">
        <v>0</v>
      </c>
      <c r="Q140" s="33">
        <v>0</v>
      </c>
      <c r="R140" s="33">
        <v>0</v>
      </c>
      <c r="S140" s="33">
        <v>0</v>
      </c>
      <c r="T140" s="33">
        <v>0</v>
      </c>
      <c r="U140" s="33">
        <v>0</v>
      </c>
      <c r="V140" s="33">
        <v>0</v>
      </c>
      <c r="W140" s="33">
        <v>0</v>
      </c>
      <c r="X140" s="33">
        <v>0</v>
      </c>
      <c r="Y140" s="33">
        <v>0</v>
      </c>
      <c r="Z140" s="33">
        <v>0</v>
      </c>
      <c r="AA140" s="33">
        <v>0</v>
      </c>
      <c r="AB140" s="33">
        <v>0</v>
      </c>
      <c r="AC140" s="33">
        <v>0</v>
      </c>
      <c r="AD140" s="33">
        <v>0</v>
      </c>
      <c r="AE140" s="33">
        <v>0</v>
      </c>
      <c r="AF140" s="33">
        <v>0</v>
      </c>
      <c r="AG140" s="33">
        <v>0</v>
      </c>
      <c r="AH140" s="33">
        <v>0</v>
      </c>
      <c r="AI140" s="33">
        <v>0</v>
      </c>
      <c r="AJ140" s="33">
        <v>0</v>
      </c>
      <c r="AK140" s="33" t="s">
        <v>197</v>
      </c>
      <c r="AL140" s="33" t="s">
        <v>197</v>
      </c>
      <c r="AM140" s="33" t="s">
        <v>197</v>
      </c>
      <c r="AN140" s="33" t="s">
        <v>197</v>
      </c>
      <c r="AO140" s="33" t="s">
        <v>197</v>
      </c>
      <c r="AP140" s="33" t="s">
        <v>197</v>
      </c>
      <c r="AQ140" s="33" t="s">
        <v>197</v>
      </c>
      <c r="AR140" s="33" t="s">
        <v>197</v>
      </c>
      <c r="AS140" s="33">
        <v>0</v>
      </c>
      <c r="AT140" s="33">
        <v>0</v>
      </c>
      <c r="AU140" s="33">
        <v>0</v>
      </c>
      <c r="AV140" s="33">
        <v>0</v>
      </c>
      <c r="AW140" s="33">
        <v>0</v>
      </c>
      <c r="AX140" s="33">
        <v>0</v>
      </c>
      <c r="AY140" s="33">
        <v>0</v>
      </c>
      <c r="AZ140" s="33">
        <v>0</v>
      </c>
      <c r="BA140" s="33">
        <v>0</v>
      </c>
      <c r="BB140" s="33">
        <v>0</v>
      </c>
      <c r="BC140" s="33">
        <v>0</v>
      </c>
      <c r="BD140" s="33">
        <v>0</v>
      </c>
      <c r="BE140" s="33">
        <v>0</v>
      </c>
      <c r="BF140" s="33">
        <v>0</v>
      </c>
      <c r="BG140" s="33">
        <v>0</v>
      </c>
      <c r="BH140" s="33">
        <v>0</v>
      </c>
      <c r="BI140" s="33">
        <v>0</v>
      </c>
      <c r="BJ140" s="33">
        <v>0</v>
      </c>
      <c r="BK140" s="33">
        <v>0</v>
      </c>
      <c r="BL140" s="33">
        <v>0</v>
      </c>
      <c r="BM140" s="33">
        <v>0</v>
      </c>
      <c r="BN140" s="33">
        <v>0</v>
      </c>
      <c r="BO140" s="33">
        <v>0</v>
      </c>
      <c r="BP140" s="33">
        <v>0</v>
      </c>
      <c r="BQ140" s="33">
        <v>0</v>
      </c>
      <c r="BR140" s="33">
        <v>0</v>
      </c>
      <c r="BS140" s="33">
        <v>0</v>
      </c>
      <c r="BT140" s="33">
        <v>0</v>
      </c>
      <c r="BU140" s="33">
        <v>0</v>
      </c>
      <c r="BV140" s="33">
        <v>0</v>
      </c>
      <c r="BW140" s="33">
        <v>0</v>
      </c>
      <c r="BX140" s="33">
        <v>0</v>
      </c>
      <c r="BY140" s="33">
        <v>0</v>
      </c>
      <c r="BZ140" s="33">
        <v>0</v>
      </c>
      <c r="CA140" s="33">
        <v>0</v>
      </c>
      <c r="CB140" s="33">
        <v>0</v>
      </c>
      <c r="CC140" s="33">
        <v>0</v>
      </c>
      <c r="CD140" s="33">
        <v>0</v>
      </c>
      <c r="CE140" s="33">
        <v>0</v>
      </c>
      <c r="CF140" s="33">
        <v>0</v>
      </c>
      <c r="CG140" s="33">
        <v>0</v>
      </c>
      <c r="CH140" s="33">
        <v>0</v>
      </c>
      <c r="CI140" s="33">
        <v>0</v>
      </c>
      <c r="CJ140" s="33">
        <v>0</v>
      </c>
      <c r="CK140" s="33">
        <v>0</v>
      </c>
      <c r="CL140" s="33">
        <v>0</v>
      </c>
      <c r="CM140" s="33">
        <v>0</v>
      </c>
      <c r="CN140" s="33">
        <v>0</v>
      </c>
      <c r="CO140" s="33" t="s">
        <v>197</v>
      </c>
      <c r="CP140" s="33" t="s">
        <v>197</v>
      </c>
      <c r="CQ140" s="33" t="s">
        <v>197</v>
      </c>
      <c r="CR140" s="33" t="s">
        <v>197</v>
      </c>
      <c r="CS140" s="33" t="s">
        <v>197</v>
      </c>
      <c r="CT140" s="33" t="s">
        <v>197</v>
      </c>
      <c r="CU140" s="47">
        <f>'2'!BD76</f>
        <v>18.070628995911399</v>
      </c>
      <c r="CV140" s="33">
        <v>0</v>
      </c>
      <c r="CW140" s="33">
        <v>0</v>
      </c>
      <c r="CX140" s="33">
        <v>0</v>
      </c>
      <c r="CY140" s="33">
        <v>0</v>
      </c>
      <c r="CZ140" s="33">
        <v>0</v>
      </c>
      <c r="DA140" s="33">
        <v>0</v>
      </c>
      <c r="DB140" s="33">
        <v>0</v>
      </c>
      <c r="DC140" s="33">
        <v>0</v>
      </c>
      <c r="DD140" s="33">
        <v>0</v>
      </c>
      <c r="DE140" s="33">
        <v>0</v>
      </c>
      <c r="DF140" s="33">
        <v>0</v>
      </c>
    </row>
    <row r="141" spans="1:110" ht="75">
      <c r="A141" s="26" t="s">
        <v>181</v>
      </c>
      <c r="B141" s="31" t="s">
        <v>269</v>
      </c>
      <c r="C141" s="32" t="s">
        <v>281</v>
      </c>
      <c r="D141" s="44" t="s">
        <v>282</v>
      </c>
      <c r="E141" s="33">
        <v>0</v>
      </c>
      <c r="F141" s="33">
        <v>0</v>
      </c>
      <c r="G141" s="33">
        <v>0</v>
      </c>
      <c r="H141" s="33">
        <v>0</v>
      </c>
      <c r="I141" s="33">
        <v>0</v>
      </c>
      <c r="J141" s="33">
        <v>0</v>
      </c>
      <c r="K141" s="33">
        <v>0</v>
      </c>
      <c r="L141" s="33">
        <v>0</v>
      </c>
      <c r="M141" s="33">
        <v>0</v>
      </c>
      <c r="N141" s="33">
        <v>0</v>
      </c>
      <c r="O141" s="33">
        <v>0</v>
      </c>
      <c r="P141" s="33">
        <v>0</v>
      </c>
      <c r="Q141" s="33">
        <v>0</v>
      </c>
      <c r="R141" s="33">
        <v>0</v>
      </c>
      <c r="S141" s="33">
        <v>0</v>
      </c>
      <c r="T141" s="33">
        <v>0</v>
      </c>
      <c r="U141" s="33">
        <v>0</v>
      </c>
      <c r="V141" s="33">
        <v>0</v>
      </c>
      <c r="W141" s="33">
        <v>0</v>
      </c>
      <c r="X141" s="33">
        <v>0</v>
      </c>
      <c r="Y141" s="33">
        <v>0</v>
      </c>
      <c r="Z141" s="33">
        <v>0</v>
      </c>
      <c r="AA141" s="33">
        <v>0</v>
      </c>
      <c r="AB141" s="33">
        <v>0</v>
      </c>
      <c r="AC141" s="33">
        <v>0</v>
      </c>
      <c r="AD141" s="33">
        <v>0</v>
      </c>
      <c r="AE141" s="33">
        <v>0</v>
      </c>
      <c r="AF141" s="33">
        <v>0</v>
      </c>
      <c r="AG141" s="33">
        <v>0</v>
      </c>
      <c r="AH141" s="33">
        <v>0</v>
      </c>
      <c r="AI141" s="33">
        <v>0</v>
      </c>
      <c r="AJ141" s="33">
        <v>0</v>
      </c>
      <c r="AK141" s="33" t="s">
        <v>197</v>
      </c>
      <c r="AL141" s="33" t="s">
        <v>197</v>
      </c>
      <c r="AM141" s="33" t="s">
        <v>197</v>
      </c>
      <c r="AN141" s="33" t="s">
        <v>197</v>
      </c>
      <c r="AO141" s="33" t="s">
        <v>197</v>
      </c>
      <c r="AP141" s="33" t="s">
        <v>197</v>
      </c>
      <c r="AQ141" s="33" t="s">
        <v>197</v>
      </c>
      <c r="AR141" s="33" t="s">
        <v>197</v>
      </c>
      <c r="AS141" s="33">
        <v>0</v>
      </c>
      <c r="AT141" s="33">
        <v>0</v>
      </c>
      <c r="AU141" s="33">
        <v>0</v>
      </c>
      <c r="AV141" s="33">
        <v>0</v>
      </c>
      <c r="AW141" s="33">
        <v>0</v>
      </c>
      <c r="AX141" s="33">
        <v>0</v>
      </c>
      <c r="AY141" s="33">
        <v>0</v>
      </c>
      <c r="AZ141" s="33">
        <v>0</v>
      </c>
      <c r="BA141" s="33">
        <v>0</v>
      </c>
      <c r="BB141" s="33">
        <v>0</v>
      </c>
      <c r="BC141" s="33">
        <v>0</v>
      </c>
      <c r="BD141" s="33">
        <v>0</v>
      </c>
      <c r="BE141" s="33">
        <v>0</v>
      </c>
      <c r="BF141" s="33">
        <v>0</v>
      </c>
      <c r="BG141" s="33">
        <v>0</v>
      </c>
      <c r="BH141" s="33">
        <v>0</v>
      </c>
      <c r="BI141" s="33">
        <v>0</v>
      </c>
      <c r="BJ141" s="33">
        <v>0</v>
      </c>
      <c r="BK141" s="33">
        <v>0</v>
      </c>
      <c r="BL141" s="33">
        <v>0</v>
      </c>
      <c r="BM141" s="33">
        <v>0</v>
      </c>
      <c r="BN141" s="33">
        <v>0</v>
      </c>
      <c r="BO141" s="33">
        <v>0</v>
      </c>
      <c r="BP141" s="33">
        <v>0</v>
      </c>
      <c r="BQ141" s="33">
        <v>0</v>
      </c>
      <c r="BR141" s="33">
        <v>0</v>
      </c>
      <c r="BS141" s="33">
        <v>0</v>
      </c>
      <c r="BT141" s="33">
        <v>0</v>
      </c>
      <c r="BU141" s="33">
        <v>0</v>
      </c>
      <c r="BV141" s="33">
        <v>0</v>
      </c>
      <c r="BW141" s="33">
        <v>0</v>
      </c>
      <c r="BX141" s="33">
        <v>0</v>
      </c>
      <c r="BY141" s="33">
        <v>0</v>
      </c>
      <c r="BZ141" s="33">
        <v>0</v>
      </c>
      <c r="CA141" s="33">
        <v>0</v>
      </c>
      <c r="CB141" s="33">
        <v>0</v>
      </c>
      <c r="CC141" s="33">
        <v>0</v>
      </c>
      <c r="CD141" s="33">
        <v>0</v>
      </c>
      <c r="CE141" s="33">
        <v>0</v>
      </c>
      <c r="CF141" s="33">
        <v>0</v>
      </c>
      <c r="CG141" s="33">
        <v>0</v>
      </c>
      <c r="CH141" s="33">
        <v>0</v>
      </c>
      <c r="CI141" s="33">
        <v>0</v>
      </c>
      <c r="CJ141" s="33">
        <v>0</v>
      </c>
      <c r="CK141" s="33">
        <v>0</v>
      </c>
      <c r="CL141" s="33">
        <v>0</v>
      </c>
      <c r="CM141" s="33">
        <v>0</v>
      </c>
      <c r="CN141" s="33">
        <v>0</v>
      </c>
      <c r="CO141" s="33" t="s">
        <v>197</v>
      </c>
      <c r="CP141" s="33" t="s">
        <v>197</v>
      </c>
      <c r="CQ141" s="33" t="s">
        <v>197</v>
      </c>
      <c r="CR141" s="33" t="s">
        <v>197</v>
      </c>
      <c r="CS141" s="33" t="s">
        <v>197</v>
      </c>
      <c r="CT141" s="33" t="s">
        <v>197</v>
      </c>
      <c r="CU141" s="47">
        <f>'2'!BD77</f>
        <v>80.3812680740822</v>
      </c>
      <c r="CV141" s="33">
        <v>0</v>
      </c>
      <c r="CW141" s="33">
        <v>0</v>
      </c>
      <c r="CX141" s="33">
        <v>0</v>
      </c>
      <c r="CY141" s="33">
        <v>0</v>
      </c>
      <c r="CZ141" s="33">
        <v>0</v>
      </c>
      <c r="DA141" s="33">
        <v>0</v>
      </c>
      <c r="DB141" s="33">
        <v>0</v>
      </c>
      <c r="DC141" s="33">
        <v>0</v>
      </c>
      <c r="DD141" s="33">
        <v>0</v>
      </c>
      <c r="DE141" s="33">
        <v>0</v>
      </c>
      <c r="DF141" s="33">
        <v>0</v>
      </c>
    </row>
    <row r="142" spans="1:110" ht="56.25">
      <c r="A142" s="19"/>
      <c r="B142" s="31" t="s">
        <v>283</v>
      </c>
      <c r="C142" s="32" t="s">
        <v>284</v>
      </c>
      <c r="D142" s="33" t="s">
        <v>178</v>
      </c>
      <c r="E142" s="33">
        <v>0</v>
      </c>
      <c r="F142" s="33">
        <v>0</v>
      </c>
      <c r="G142" s="33">
        <v>0</v>
      </c>
      <c r="H142" s="33">
        <v>0</v>
      </c>
      <c r="I142" s="33">
        <v>0</v>
      </c>
      <c r="J142" s="33">
        <v>0</v>
      </c>
      <c r="K142" s="33">
        <v>0</v>
      </c>
      <c r="L142" s="33">
        <v>0</v>
      </c>
      <c r="M142" s="33">
        <v>0</v>
      </c>
      <c r="N142" s="33">
        <v>0</v>
      </c>
      <c r="O142" s="33">
        <v>0</v>
      </c>
      <c r="P142" s="33">
        <v>0</v>
      </c>
      <c r="Q142" s="33">
        <v>0</v>
      </c>
      <c r="R142" s="33">
        <v>0</v>
      </c>
      <c r="S142" s="33">
        <v>0</v>
      </c>
      <c r="T142" s="33">
        <v>0</v>
      </c>
      <c r="U142" s="33">
        <v>0</v>
      </c>
      <c r="V142" s="33">
        <v>0</v>
      </c>
      <c r="W142" s="33">
        <v>0</v>
      </c>
      <c r="X142" s="33">
        <v>0</v>
      </c>
      <c r="Y142" s="33">
        <v>0</v>
      </c>
      <c r="Z142" s="33">
        <v>0</v>
      </c>
      <c r="AA142" s="33">
        <v>0</v>
      </c>
      <c r="AB142" s="33">
        <v>0</v>
      </c>
      <c r="AC142" s="33">
        <v>0</v>
      </c>
      <c r="AD142" s="33">
        <v>0</v>
      </c>
      <c r="AE142" s="33">
        <v>0</v>
      </c>
      <c r="AF142" s="33">
        <v>0</v>
      </c>
      <c r="AG142" s="33">
        <v>0</v>
      </c>
      <c r="AH142" s="33">
        <v>0</v>
      </c>
      <c r="AI142" s="33">
        <v>0</v>
      </c>
      <c r="AJ142" s="33">
        <v>0</v>
      </c>
      <c r="AK142" s="33">
        <v>0</v>
      </c>
      <c r="AL142" s="33">
        <v>0</v>
      </c>
      <c r="AM142" s="33">
        <v>0</v>
      </c>
      <c r="AN142" s="33">
        <v>0</v>
      </c>
      <c r="AO142" s="33">
        <v>0</v>
      </c>
      <c r="AP142" s="33">
        <v>0</v>
      </c>
      <c r="AQ142" s="33">
        <v>0</v>
      </c>
      <c r="AR142" s="33">
        <v>0</v>
      </c>
      <c r="AS142" s="33">
        <v>0</v>
      </c>
      <c r="AT142" s="33">
        <v>0</v>
      </c>
      <c r="AU142" s="33">
        <v>0</v>
      </c>
      <c r="AV142" s="33">
        <v>0</v>
      </c>
      <c r="AW142" s="33">
        <v>0</v>
      </c>
      <c r="AX142" s="33">
        <v>0</v>
      </c>
      <c r="AY142" s="33">
        <v>0</v>
      </c>
      <c r="AZ142" s="33">
        <v>0</v>
      </c>
      <c r="BA142" s="33">
        <v>0</v>
      </c>
      <c r="BB142" s="33">
        <v>0</v>
      </c>
      <c r="BC142" s="33">
        <v>0</v>
      </c>
      <c r="BD142" s="33">
        <v>0</v>
      </c>
      <c r="BE142" s="33">
        <v>0</v>
      </c>
      <c r="BF142" s="33">
        <v>0</v>
      </c>
      <c r="BG142" s="33">
        <v>0</v>
      </c>
      <c r="BH142" s="33">
        <v>0</v>
      </c>
      <c r="BI142" s="33">
        <v>0</v>
      </c>
      <c r="BJ142" s="33">
        <v>0</v>
      </c>
      <c r="BK142" s="33">
        <v>0</v>
      </c>
      <c r="BL142" s="33">
        <v>0</v>
      </c>
      <c r="BM142" s="33">
        <v>0</v>
      </c>
      <c r="BN142" s="33">
        <v>0</v>
      </c>
      <c r="BO142" s="33">
        <v>0</v>
      </c>
      <c r="BP142" s="33">
        <v>0</v>
      </c>
      <c r="BQ142" s="33">
        <v>0</v>
      </c>
      <c r="BR142" s="33">
        <v>0</v>
      </c>
      <c r="BS142" s="33">
        <v>0</v>
      </c>
      <c r="BT142" s="33">
        <v>0</v>
      </c>
      <c r="BU142" s="33">
        <v>0</v>
      </c>
      <c r="BV142" s="33">
        <v>0</v>
      </c>
      <c r="BW142" s="33">
        <v>0</v>
      </c>
      <c r="BX142" s="33">
        <v>0</v>
      </c>
      <c r="BY142" s="33">
        <v>0</v>
      </c>
      <c r="BZ142" s="33">
        <v>0</v>
      </c>
      <c r="CA142" s="33">
        <v>0</v>
      </c>
      <c r="CB142" s="33">
        <v>0</v>
      </c>
      <c r="CC142" s="33">
        <v>0</v>
      </c>
      <c r="CD142" s="33">
        <v>0</v>
      </c>
      <c r="CE142" s="33">
        <v>0</v>
      </c>
      <c r="CF142" s="33">
        <v>0</v>
      </c>
      <c r="CG142" s="33">
        <v>0</v>
      </c>
      <c r="CH142" s="33">
        <v>0</v>
      </c>
      <c r="CI142" s="33" t="s">
        <v>197</v>
      </c>
      <c r="CJ142" s="33" t="s">
        <v>197</v>
      </c>
      <c r="CK142" s="33">
        <v>0</v>
      </c>
      <c r="CL142" s="33">
        <v>0</v>
      </c>
      <c r="CM142" s="33">
        <v>0</v>
      </c>
      <c r="CN142" s="33">
        <v>0</v>
      </c>
      <c r="CO142" s="33" t="s">
        <v>197</v>
      </c>
      <c r="CP142" s="33" t="s">
        <v>197</v>
      </c>
      <c r="CQ142" s="33" t="s">
        <v>197</v>
      </c>
      <c r="CR142" s="33" t="s">
        <v>197</v>
      </c>
      <c r="CS142" s="33" t="s">
        <v>197</v>
      </c>
      <c r="CT142" s="33" t="s">
        <v>197</v>
      </c>
      <c r="CU142" s="33">
        <v>0</v>
      </c>
      <c r="CV142" s="33">
        <v>0</v>
      </c>
      <c r="CW142" s="33">
        <v>0</v>
      </c>
      <c r="CX142" s="33">
        <v>0</v>
      </c>
      <c r="CY142" s="33">
        <v>0</v>
      </c>
      <c r="CZ142" s="33">
        <v>0</v>
      </c>
      <c r="DA142" s="33">
        <v>0</v>
      </c>
      <c r="DB142" s="33">
        <v>0</v>
      </c>
      <c r="DC142" s="33">
        <v>0</v>
      </c>
      <c r="DD142" s="33">
        <v>0</v>
      </c>
      <c r="DE142" s="33">
        <v>0</v>
      </c>
      <c r="DF142" s="33">
        <v>0</v>
      </c>
    </row>
    <row r="143" spans="1:110" ht="18.75" hidden="1">
      <c r="A143" s="26" t="s">
        <v>181</v>
      </c>
      <c r="B143" s="31" t="s">
        <v>283</v>
      </c>
      <c r="C143" s="40" t="s">
        <v>204</v>
      </c>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row>
    <row r="144" spans="1:110" ht="18.75" hidden="1">
      <c r="A144" s="26" t="s">
        <v>181</v>
      </c>
      <c r="B144" s="31" t="s">
        <v>283</v>
      </c>
      <c r="C144" s="40" t="s">
        <v>204</v>
      </c>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row>
    <row r="145" spans="1:110" ht="18.75" hidden="1">
      <c r="A145" s="26" t="s">
        <v>181</v>
      </c>
      <c r="B145" s="31" t="s">
        <v>205</v>
      </c>
      <c r="C145" s="32" t="s">
        <v>205</v>
      </c>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row>
    <row r="146" spans="1:110" ht="75">
      <c r="A146" s="19"/>
      <c r="B146" s="23" t="s">
        <v>285</v>
      </c>
      <c r="C146" s="24" t="s">
        <v>286</v>
      </c>
      <c r="D146" s="25" t="s">
        <v>178</v>
      </c>
      <c r="E146" s="25">
        <f t="shared" ref="E146:AJ146" si="47">SUM(E147:E151)</f>
        <v>0</v>
      </c>
      <c r="F146" s="25">
        <f t="shared" si="47"/>
        <v>0</v>
      </c>
      <c r="G146" s="25">
        <f t="shared" si="47"/>
        <v>0</v>
      </c>
      <c r="H146" s="25">
        <f t="shared" si="47"/>
        <v>0</v>
      </c>
      <c r="I146" s="25">
        <f t="shared" si="47"/>
        <v>0</v>
      </c>
      <c r="J146" s="25">
        <f t="shared" si="47"/>
        <v>0</v>
      </c>
      <c r="K146" s="25">
        <f t="shared" si="47"/>
        <v>0</v>
      </c>
      <c r="L146" s="25">
        <f t="shared" si="47"/>
        <v>0</v>
      </c>
      <c r="M146" s="25">
        <f t="shared" si="47"/>
        <v>0</v>
      </c>
      <c r="N146" s="25">
        <f t="shared" si="47"/>
        <v>0</v>
      </c>
      <c r="O146" s="25">
        <f t="shared" si="47"/>
        <v>0</v>
      </c>
      <c r="P146" s="25">
        <f t="shared" si="47"/>
        <v>0</v>
      </c>
      <c r="Q146" s="25">
        <f t="shared" si="47"/>
        <v>0</v>
      </c>
      <c r="R146" s="25">
        <f t="shared" si="47"/>
        <v>0</v>
      </c>
      <c r="S146" s="25">
        <f t="shared" si="47"/>
        <v>0</v>
      </c>
      <c r="T146" s="25">
        <f t="shared" si="47"/>
        <v>0</v>
      </c>
      <c r="U146" s="25">
        <f t="shared" si="47"/>
        <v>0</v>
      </c>
      <c r="V146" s="25">
        <f t="shared" si="47"/>
        <v>0</v>
      </c>
      <c r="W146" s="25">
        <f t="shared" si="47"/>
        <v>2</v>
      </c>
      <c r="X146" s="25">
        <f t="shared" si="47"/>
        <v>0</v>
      </c>
      <c r="Y146" s="25">
        <f t="shared" si="47"/>
        <v>58.82</v>
      </c>
      <c r="Z146" s="25">
        <f t="shared" si="47"/>
        <v>0</v>
      </c>
      <c r="AA146" s="25">
        <f t="shared" si="47"/>
        <v>0</v>
      </c>
      <c r="AB146" s="25">
        <f t="shared" si="47"/>
        <v>0</v>
      </c>
      <c r="AC146" s="25">
        <f t="shared" si="47"/>
        <v>0</v>
      </c>
      <c r="AD146" s="25">
        <f t="shared" si="47"/>
        <v>0</v>
      </c>
      <c r="AE146" s="25">
        <f t="shared" si="47"/>
        <v>0</v>
      </c>
      <c r="AF146" s="25">
        <f t="shared" si="47"/>
        <v>0</v>
      </c>
      <c r="AG146" s="25">
        <f t="shared" si="47"/>
        <v>0</v>
      </c>
      <c r="AH146" s="25">
        <f t="shared" si="47"/>
        <v>0</v>
      </c>
      <c r="AI146" s="25">
        <f t="shared" si="47"/>
        <v>0</v>
      </c>
      <c r="AJ146" s="25">
        <f t="shared" si="47"/>
        <v>0</v>
      </c>
      <c r="AK146" s="25">
        <f t="shared" ref="AK146:BP146" si="48">SUM(AK147:AK151)</f>
        <v>0</v>
      </c>
      <c r="AL146" s="25">
        <f t="shared" si="48"/>
        <v>0</v>
      </c>
      <c r="AM146" s="25">
        <f t="shared" si="48"/>
        <v>0</v>
      </c>
      <c r="AN146" s="25">
        <f t="shared" si="48"/>
        <v>0</v>
      </c>
      <c r="AO146" s="25">
        <f t="shared" si="48"/>
        <v>0</v>
      </c>
      <c r="AP146" s="25">
        <f t="shared" si="48"/>
        <v>0</v>
      </c>
      <c r="AQ146" s="25">
        <f t="shared" si="48"/>
        <v>0</v>
      </c>
      <c r="AR146" s="25">
        <f t="shared" si="48"/>
        <v>0</v>
      </c>
      <c r="AS146" s="25">
        <f t="shared" si="48"/>
        <v>0</v>
      </c>
      <c r="AT146" s="25">
        <f t="shared" si="48"/>
        <v>0</v>
      </c>
      <c r="AU146" s="25">
        <f t="shared" si="48"/>
        <v>0</v>
      </c>
      <c r="AV146" s="25">
        <f t="shared" si="48"/>
        <v>0</v>
      </c>
      <c r="AW146" s="25">
        <f t="shared" si="48"/>
        <v>0</v>
      </c>
      <c r="AX146" s="25">
        <f t="shared" si="48"/>
        <v>0</v>
      </c>
      <c r="AY146" s="25">
        <f t="shared" si="48"/>
        <v>0</v>
      </c>
      <c r="AZ146" s="25">
        <f t="shared" si="48"/>
        <v>0</v>
      </c>
      <c r="BA146" s="25">
        <f t="shared" si="48"/>
        <v>0</v>
      </c>
      <c r="BB146" s="25">
        <f t="shared" si="48"/>
        <v>0</v>
      </c>
      <c r="BC146" s="25">
        <f t="shared" si="48"/>
        <v>0</v>
      </c>
      <c r="BD146" s="25">
        <f t="shared" si="48"/>
        <v>0</v>
      </c>
      <c r="BE146" s="25">
        <f t="shared" si="48"/>
        <v>0</v>
      </c>
      <c r="BF146" s="25">
        <f t="shared" si="48"/>
        <v>0</v>
      </c>
      <c r="BG146" s="25">
        <f t="shared" si="48"/>
        <v>6.6</v>
      </c>
      <c r="BH146" s="25">
        <f t="shared" si="48"/>
        <v>104.44</v>
      </c>
      <c r="BI146" s="25">
        <f t="shared" si="48"/>
        <v>0</v>
      </c>
      <c r="BJ146" s="25">
        <f t="shared" si="48"/>
        <v>0</v>
      </c>
      <c r="BK146" s="25">
        <f t="shared" si="48"/>
        <v>0</v>
      </c>
      <c r="BL146" s="25">
        <f t="shared" si="48"/>
        <v>0</v>
      </c>
      <c r="BM146" s="25">
        <f t="shared" si="48"/>
        <v>0</v>
      </c>
      <c r="BN146" s="25">
        <f t="shared" si="48"/>
        <v>0</v>
      </c>
      <c r="BO146" s="25">
        <f t="shared" si="48"/>
        <v>0</v>
      </c>
      <c r="BP146" s="25">
        <f t="shared" si="48"/>
        <v>0</v>
      </c>
      <c r="BQ146" s="25">
        <f t="shared" ref="BQ146:CV146" si="49">SUM(BQ147:BQ151)</f>
        <v>2</v>
      </c>
      <c r="BR146" s="25">
        <f t="shared" si="49"/>
        <v>0</v>
      </c>
      <c r="BS146" s="25">
        <f t="shared" si="49"/>
        <v>0</v>
      </c>
      <c r="BT146" s="25">
        <f t="shared" si="49"/>
        <v>0</v>
      </c>
      <c r="BU146" s="25">
        <f t="shared" si="49"/>
        <v>0</v>
      </c>
      <c r="BV146" s="25">
        <f t="shared" si="49"/>
        <v>0</v>
      </c>
      <c r="BW146" s="25">
        <f t="shared" si="49"/>
        <v>0</v>
      </c>
      <c r="BX146" s="25">
        <f t="shared" si="49"/>
        <v>0</v>
      </c>
      <c r="BY146" s="25">
        <f t="shared" si="49"/>
        <v>0</v>
      </c>
      <c r="BZ146" s="25">
        <f t="shared" si="49"/>
        <v>0</v>
      </c>
      <c r="CA146" s="25">
        <f t="shared" si="49"/>
        <v>0</v>
      </c>
      <c r="CB146" s="25">
        <f t="shared" si="49"/>
        <v>0</v>
      </c>
      <c r="CC146" s="25">
        <f t="shared" si="49"/>
        <v>50</v>
      </c>
      <c r="CD146" s="25">
        <f t="shared" si="49"/>
        <v>0</v>
      </c>
      <c r="CE146" s="25">
        <f t="shared" si="49"/>
        <v>0</v>
      </c>
      <c r="CF146" s="25">
        <f t="shared" si="49"/>
        <v>0</v>
      </c>
      <c r="CG146" s="25">
        <f t="shared" si="49"/>
        <v>0</v>
      </c>
      <c r="CH146" s="25">
        <f t="shared" si="49"/>
        <v>0</v>
      </c>
      <c r="CI146" s="25">
        <f t="shared" si="49"/>
        <v>0</v>
      </c>
      <c r="CJ146" s="25">
        <f t="shared" si="49"/>
        <v>0</v>
      </c>
      <c r="CK146" s="25">
        <f t="shared" si="49"/>
        <v>0</v>
      </c>
      <c r="CL146" s="25">
        <f t="shared" si="49"/>
        <v>0</v>
      </c>
      <c r="CM146" s="25">
        <f t="shared" si="49"/>
        <v>0</v>
      </c>
      <c r="CN146" s="25">
        <f t="shared" si="49"/>
        <v>0</v>
      </c>
      <c r="CO146" s="25">
        <f t="shared" si="49"/>
        <v>0</v>
      </c>
      <c r="CP146" s="25">
        <f t="shared" si="49"/>
        <v>0</v>
      </c>
      <c r="CQ146" s="25">
        <f t="shared" si="49"/>
        <v>0</v>
      </c>
      <c r="CR146" s="25">
        <f t="shared" si="49"/>
        <v>0</v>
      </c>
      <c r="CS146" s="25">
        <f t="shared" si="49"/>
        <v>0</v>
      </c>
      <c r="CT146" s="25">
        <f t="shared" si="49"/>
        <v>0</v>
      </c>
      <c r="CU146" s="25">
        <f t="shared" si="49"/>
        <v>0</v>
      </c>
      <c r="CV146" s="25">
        <f t="shared" si="49"/>
        <v>0</v>
      </c>
      <c r="CW146" s="25">
        <f t="shared" ref="CW146:DF146" si="50">SUM(CW147:CW151)</f>
        <v>0</v>
      </c>
      <c r="CX146" s="25">
        <f t="shared" si="50"/>
        <v>0</v>
      </c>
      <c r="CY146" s="25">
        <f t="shared" si="50"/>
        <v>0</v>
      </c>
      <c r="CZ146" s="25">
        <f t="shared" si="50"/>
        <v>0</v>
      </c>
      <c r="DA146" s="25">
        <f t="shared" si="50"/>
        <v>570.15</v>
      </c>
      <c r="DB146" s="25">
        <f t="shared" si="50"/>
        <v>0</v>
      </c>
      <c r="DC146" s="25">
        <f t="shared" si="50"/>
        <v>0</v>
      </c>
      <c r="DD146" s="25">
        <f t="shared" si="50"/>
        <v>0</v>
      </c>
      <c r="DE146" s="25">
        <f t="shared" si="50"/>
        <v>0</v>
      </c>
      <c r="DF146" s="25">
        <f t="shared" si="50"/>
        <v>0</v>
      </c>
    </row>
    <row r="147" spans="1:110" ht="75">
      <c r="A147" s="19"/>
      <c r="B147" s="37" t="s">
        <v>287</v>
      </c>
      <c r="C147" s="38" t="s">
        <v>288</v>
      </c>
      <c r="D147" s="39" t="s">
        <v>178</v>
      </c>
      <c r="E147" s="39">
        <v>0</v>
      </c>
      <c r="F147" s="39">
        <v>0</v>
      </c>
      <c r="G147" s="39">
        <v>0</v>
      </c>
      <c r="H147" s="39">
        <v>0</v>
      </c>
      <c r="I147" s="39">
        <v>0</v>
      </c>
      <c r="J147" s="39">
        <v>0</v>
      </c>
      <c r="K147" s="39">
        <v>0</v>
      </c>
      <c r="L147" s="39">
        <v>0</v>
      </c>
      <c r="M147" s="39">
        <v>0</v>
      </c>
      <c r="N147" s="39">
        <v>0</v>
      </c>
      <c r="O147" s="39">
        <v>0</v>
      </c>
      <c r="P147" s="39">
        <v>0</v>
      </c>
      <c r="Q147" s="39">
        <v>0</v>
      </c>
      <c r="R147" s="39">
        <v>0</v>
      </c>
      <c r="S147" s="39">
        <v>0</v>
      </c>
      <c r="T147" s="39">
        <v>0</v>
      </c>
      <c r="U147" s="39">
        <v>0</v>
      </c>
      <c r="V147" s="39">
        <v>0</v>
      </c>
      <c r="W147" s="39">
        <v>0</v>
      </c>
      <c r="X147" s="39">
        <v>0</v>
      </c>
      <c r="Y147" s="39">
        <v>0</v>
      </c>
      <c r="Z147" s="39">
        <v>0</v>
      </c>
      <c r="AA147" s="39">
        <v>0</v>
      </c>
      <c r="AB147" s="39">
        <v>0</v>
      </c>
      <c r="AC147" s="39">
        <v>0</v>
      </c>
      <c r="AD147" s="39">
        <v>0</v>
      </c>
      <c r="AE147" s="39">
        <v>0</v>
      </c>
      <c r="AF147" s="39">
        <v>0</v>
      </c>
      <c r="AG147" s="39">
        <v>0</v>
      </c>
      <c r="AH147" s="39">
        <v>0</v>
      </c>
      <c r="AI147" s="39">
        <v>0</v>
      </c>
      <c r="AJ147" s="39">
        <v>0</v>
      </c>
      <c r="AK147" s="39">
        <v>0</v>
      </c>
      <c r="AL147" s="39">
        <v>0</v>
      </c>
      <c r="AM147" s="39">
        <v>0</v>
      </c>
      <c r="AN147" s="39">
        <v>0</v>
      </c>
      <c r="AO147" s="39">
        <v>0</v>
      </c>
      <c r="AP147" s="39">
        <v>0</v>
      </c>
      <c r="AQ147" s="39">
        <v>0</v>
      </c>
      <c r="AR147" s="39">
        <v>0</v>
      </c>
      <c r="AS147" s="39">
        <v>0</v>
      </c>
      <c r="AT147" s="39">
        <v>0</v>
      </c>
      <c r="AU147" s="39">
        <v>0</v>
      </c>
      <c r="AV147" s="39">
        <v>0</v>
      </c>
      <c r="AW147" s="39">
        <v>0</v>
      </c>
      <c r="AX147" s="39">
        <v>0</v>
      </c>
      <c r="AY147" s="39">
        <v>0</v>
      </c>
      <c r="AZ147" s="39">
        <v>0</v>
      </c>
      <c r="BA147" s="39">
        <v>0</v>
      </c>
      <c r="BB147" s="39">
        <v>0</v>
      </c>
      <c r="BC147" s="39">
        <v>0</v>
      </c>
      <c r="BD147" s="39">
        <v>0</v>
      </c>
      <c r="BE147" s="39">
        <v>0</v>
      </c>
      <c r="BF147" s="39">
        <v>0</v>
      </c>
      <c r="BG147" s="39">
        <v>0</v>
      </c>
      <c r="BH147" s="39">
        <v>0</v>
      </c>
      <c r="BI147" s="39">
        <v>0</v>
      </c>
      <c r="BJ147" s="39">
        <v>0</v>
      </c>
      <c r="BK147" s="39">
        <v>0</v>
      </c>
      <c r="BL147" s="39">
        <v>0</v>
      </c>
      <c r="BM147" s="39">
        <v>0</v>
      </c>
      <c r="BN147" s="39">
        <v>0</v>
      </c>
      <c r="BO147" s="39">
        <v>0</v>
      </c>
      <c r="BP147" s="39">
        <v>0</v>
      </c>
      <c r="BQ147" s="39">
        <v>0</v>
      </c>
      <c r="BR147" s="39">
        <v>0</v>
      </c>
      <c r="BS147" s="39">
        <v>0</v>
      </c>
      <c r="BT147" s="39">
        <v>0</v>
      </c>
      <c r="BU147" s="39">
        <v>0</v>
      </c>
      <c r="BV147" s="39">
        <v>0</v>
      </c>
      <c r="BW147" s="39">
        <v>0</v>
      </c>
      <c r="BX147" s="39">
        <v>0</v>
      </c>
      <c r="BY147" s="39">
        <v>0</v>
      </c>
      <c r="BZ147" s="39">
        <v>0</v>
      </c>
      <c r="CA147" s="39">
        <v>0</v>
      </c>
      <c r="CB147" s="39">
        <v>0</v>
      </c>
      <c r="CC147" s="39">
        <v>0</v>
      </c>
      <c r="CD147" s="39">
        <v>0</v>
      </c>
      <c r="CE147" s="39">
        <v>0</v>
      </c>
      <c r="CF147" s="39">
        <v>0</v>
      </c>
      <c r="CG147" s="39">
        <v>0</v>
      </c>
      <c r="CH147" s="39">
        <v>0</v>
      </c>
      <c r="CI147" s="39" t="s">
        <v>197</v>
      </c>
      <c r="CJ147" s="39" t="s">
        <v>197</v>
      </c>
      <c r="CK147" s="39">
        <v>0</v>
      </c>
      <c r="CL147" s="39">
        <v>0</v>
      </c>
      <c r="CM147" s="39">
        <v>0</v>
      </c>
      <c r="CN147" s="39">
        <v>0</v>
      </c>
      <c r="CO147" s="39">
        <v>0</v>
      </c>
      <c r="CP147" s="39">
        <v>0</v>
      </c>
      <c r="CQ147" s="39" t="s">
        <v>197</v>
      </c>
      <c r="CR147" s="39" t="s">
        <v>197</v>
      </c>
      <c r="CS147" s="39" t="s">
        <v>197</v>
      </c>
      <c r="CT147" s="39" t="s">
        <v>197</v>
      </c>
      <c r="CU147" s="39">
        <v>0</v>
      </c>
      <c r="CV147" s="39">
        <v>0</v>
      </c>
      <c r="CW147" s="39">
        <v>0</v>
      </c>
      <c r="CX147" s="39">
        <v>0</v>
      </c>
      <c r="CY147" s="39">
        <v>0</v>
      </c>
      <c r="CZ147" s="39">
        <v>0</v>
      </c>
      <c r="DA147" s="39">
        <v>0</v>
      </c>
      <c r="DB147" s="39">
        <v>0</v>
      </c>
      <c r="DC147" s="39">
        <v>0</v>
      </c>
      <c r="DD147" s="39">
        <v>0</v>
      </c>
      <c r="DE147" s="39">
        <v>0</v>
      </c>
      <c r="DF147" s="39">
        <v>0</v>
      </c>
    </row>
    <row r="148" spans="1:110" ht="18.75" hidden="1">
      <c r="A148" s="23" t="s">
        <v>183</v>
      </c>
      <c r="B148" s="31" t="s">
        <v>287</v>
      </c>
      <c r="C148" s="40" t="s">
        <v>204</v>
      </c>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row>
    <row r="149" spans="1:110" ht="18.75" hidden="1">
      <c r="A149" s="23" t="s">
        <v>183</v>
      </c>
      <c r="B149" s="31" t="s">
        <v>287</v>
      </c>
      <c r="C149" s="40" t="s">
        <v>204</v>
      </c>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row>
    <row r="150" spans="1:110" ht="18.75" hidden="1">
      <c r="A150" s="23" t="s">
        <v>183</v>
      </c>
      <c r="B150" s="31" t="s">
        <v>205</v>
      </c>
      <c r="C150" s="45" t="s">
        <v>205</v>
      </c>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row>
    <row r="151" spans="1:110" ht="75">
      <c r="A151" s="19"/>
      <c r="B151" s="37" t="s">
        <v>289</v>
      </c>
      <c r="C151" s="38" t="s">
        <v>290</v>
      </c>
      <c r="D151" s="39" t="s">
        <v>178</v>
      </c>
      <c r="E151" s="39">
        <f t="shared" ref="E151:AJ151" si="51">SUM(E152:E162)</f>
        <v>0</v>
      </c>
      <c r="F151" s="39">
        <f t="shared" si="51"/>
        <v>0</v>
      </c>
      <c r="G151" s="39">
        <f t="shared" si="51"/>
        <v>0</v>
      </c>
      <c r="H151" s="39">
        <f t="shared" si="51"/>
        <v>0</v>
      </c>
      <c r="I151" s="39">
        <f t="shared" si="51"/>
        <v>0</v>
      </c>
      <c r="J151" s="39">
        <f t="shared" si="51"/>
        <v>0</v>
      </c>
      <c r="K151" s="39">
        <f t="shared" si="51"/>
        <v>0</v>
      </c>
      <c r="L151" s="39">
        <f t="shared" si="51"/>
        <v>0</v>
      </c>
      <c r="M151" s="39">
        <f t="shared" si="51"/>
        <v>0</v>
      </c>
      <c r="N151" s="39">
        <f t="shared" si="51"/>
        <v>0</v>
      </c>
      <c r="O151" s="39">
        <f t="shared" si="51"/>
        <v>0</v>
      </c>
      <c r="P151" s="39">
        <f t="shared" si="51"/>
        <v>0</v>
      </c>
      <c r="Q151" s="39">
        <f t="shared" si="51"/>
        <v>0</v>
      </c>
      <c r="R151" s="39">
        <f t="shared" si="51"/>
        <v>0</v>
      </c>
      <c r="S151" s="39">
        <f t="shared" si="51"/>
        <v>0</v>
      </c>
      <c r="T151" s="39">
        <f t="shared" si="51"/>
        <v>0</v>
      </c>
      <c r="U151" s="39">
        <f t="shared" si="51"/>
        <v>0</v>
      </c>
      <c r="V151" s="39">
        <f t="shared" si="51"/>
        <v>0</v>
      </c>
      <c r="W151" s="39">
        <f t="shared" si="51"/>
        <v>2</v>
      </c>
      <c r="X151" s="39">
        <f t="shared" si="51"/>
        <v>0</v>
      </c>
      <c r="Y151" s="39">
        <f t="shared" si="51"/>
        <v>58.82</v>
      </c>
      <c r="Z151" s="39">
        <f t="shared" si="51"/>
        <v>0</v>
      </c>
      <c r="AA151" s="39">
        <f t="shared" si="51"/>
        <v>0</v>
      </c>
      <c r="AB151" s="39">
        <f t="shared" si="51"/>
        <v>0</v>
      </c>
      <c r="AC151" s="39">
        <f t="shared" si="51"/>
        <v>0</v>
      </c>
      <c r="AD151" s="39">
        <f t="shared" si="51"/>
        <v>0</v>
      </c>
      <c r="AE151" s="39">
        <f t="shared" si="51"/>
        <v>0</v>
      </c>
      <c r="AF151" s="39">
        <f t="shared" si="51"/>
        <v>0</v>
      </c>
      <c r="AG151" s="39">
        <f t="shared" si="51"/>
        <v>0</v>
      </c>
      <c r="AH151" s="39">
        <f t="shared" si="51"/>
        <v>0</v>
      </c>
      <c r="AI151" s="39">
        <f t="shared" si="51"/>
        <v>0</v>
      </c>
      <c r="AJ151" s="39">
        <f t="shared" si="51"/>
        <v>0</v>
      </c>
      <c r="AK151" s="39">
        <f t="shared" ref="AK151:BP151" si="52">SUM(AK152:AK162)</f>
        <v>0</v>
      </c>
      <c r="AL151" s="39">
        <f t="shared" si="52"/>
        <v>0</v>
      </c>
      <c r="AM151" s="39">
        <f t="shared" si="52"/>
        <v>0</v>
      </c>
      <c r="AN151" s="39">
        <f t="shared" si="52"/>
        <v>0</v>
      </c>
      <c r="AO151" s="39">
        <f t="shared" si="52"/>
        <v>0</v>
      </c>
      <c r="AP151" s="39">
        <f t="shared" si="52"/>
        <v>0</v>
      </c>
      <c r="AQ151" s="39">
        <f t="shared" si="52"/>
        <v>0</v>
      </c>
      <c r="AR151" s="39">
        <f t="shared" si="52"/>
        <v>0</v>
      </c>
      <c r="AS151" s="39">
        <f t="shared" si="52"/>
        <v>0</v>
      </c>
      <c r="AT151" s="39">
        <f t="shared" si="52"/>
        <v>0</v>
      </c>
      <c r="AU151" s="39">
        <f t="shared" si="52"/>
        <v>0</v>
      </c>
      <c r="AV151" s="39">
        <f t="shared" si="52"/>
        <v>0</v>
      </c>
      <c r="AW151" s="39">
        <f t="shared" si="52"/>
        <v>0</v>
      </c>
      <c r="AX151" s="39">
        <f t="shared" si="52"/>
        <v>0</v>
      </c>
      <c r="AY151" s="39">
        <f t="shared" si="52"/>
        <v>0</v>
      </c>
      <c r="AZ151" s="39">
        <f t="shared" si="52"/>
        <v>0</v>
      </c>
      <c r="BA151" s="39">
        <f t="shared" si="52"/>
        <v>0</v>
      </c>
      <c r="BB151" s="39">
        <f t="shared" si="52"/>
        <v>0</v>
      </c>
      <c r="BC151" s="39">
        <f t="shared" si="52"/>
        <v>0</v>
      </c>
      <c r="BD151" s="39">
        <f t="shared" si="52"/>
        <v>0</v>
      </c>
      <c r="BE151" s="39">
        <f t="shared" si="52"/>
        <v>0</v>
      </c>
      <c r="BF151" s="39">
        <f t="shared" si="52"/>
        <v>0</v>
      </c>
      <c r="BG151" s="39">
        <f t="shared" si="52"/>
        <v>6.6</v>
      </c>
      <c r="BH151" s="39">
        <f t="shared" si="52"/>
        <v>104.44</v>
      </c>
      <c r="BI151" s="39">
        <f t="shared" si="52"/>
        <v>0</v>
      </c>
      <c r="BJ151" s="39">
        <f t="shared" si="52"/>
        <v>0</v>
      </c>
      <c r="BK151" s="39">
        <f t="shared" si="52"/>
        <v>0</v>
      </c>
      <c r="BL151" s="39">
        <f t="shared" si="52"/>
        <v>0</v>
      </c>
      <c r="BM151" s="39">
        <f t="shared" si="52"/>
        <v>0</v>
      </c>
      <c r="BN151" s="39">
        <f t="shared" si="52"/>
        <v>0</v>
      </c>
      <c r="BO151" s="39">
        <f t="shared" si="52"/>
        <v>0</v>
      </c>
      <c r="BP151" s="39">
        <f t="shared" si="52"/>
        <v>0</v>
      </c>
      <c r="BQ151" s="39">
        <f t="shared" ref="BQ151:CV151" si="53">SUM(BQ152:BQ162)</f>
        <v>2</v>
      </c>
      <c r="BR151" s="39">
        <f t="shared" si="53"/>
        <v>0</v>
      </c>
      <c r="BS151" s="39">
        <f t="shared" si="53"/>
        <v>0</v>
      </c>
      <c r="BT151" s="39">
        <f t="shared" si="53"/>
        <v>0</v>
      </c>
      <c r="BU151" s="39">
        <f t="shared" si="53"/>
        <v>0</v>
      </c>
      <c r="BV151" s="39">
        <f t="shared" si="53"/>
        <v>0</v>
      </c>
      <c r="BW151" s="39">
        <f t="shared" si="53"/>
        <v>0</v>
      </c>
      <c r="BX151" s="39">
        <f t="shared" si="53"/>
        <v>0</v>
      </c>
      <c r="BY151" s="39">
        <f t="shared" si="53"/>
        <v>0</v>
      </c>
      <c r="BZ151" s="39">
        <f t="shared" si="53"/>
        <v>0</v>
      </c>
      <c r="CA151" s="39">
        <f t="shared" si="53"/>
        <v>0</v>
      </c>
      <c r="CB151" s="39">
        <f t="shared" si="53"/>
        <v>0</v>
      </c>
      <c r="CC151" s="39">
        <f t="shared" si="53"/>
        <v>50</v>
      </c>
      <c r="CD151" s="39">
        <f t="shared" si="53"/>
        <v>0</v>
      </c>
      <c r="CE151" s="39">
        <f t="shared" si="53"/>
        <v>0</v>
      </c>
      <c r="CF151" s="39">
        <f t="shared" si="53"/>
        <v>0</v>
      </c>
      <c r="CG151" s="39">
        <f t="shared" si="53"/>
        <v>0</v>
      </c>
      <c r="CH151" s="39">
        <f t="shared" si="53"/>
        <v>0</v>
      </c>
      <c r="CI151" s="39">
        <f t="shared" si="53"/>
        <v>0</v>
      </c>
      <c r="CJ151" s="39">
        <f t="shared" si="53"/>
        <v>0</v>
      </c>
      <c r="CK151" s="39">
        <f t="shared" si="53"/>
        <v>0</v>
      </c>
      <c r="CL151" s="39">
        <f t="shared" si="53"/>
        <v>0</v>
      </c>
      <c r="CM151" s="39">
        <f t="shared" si="53"/>
        <v>0</v>
      </c>
      <c r="CN151" s="39">
        <f t="shared" si="53"/>
        <v>0</v>
      </c>
      <c r="CO151" s="39">
        <f t="shared" si="53"/>
        <v>0</v>
      </c>
      <c r="CP151" s="39">
        <f t="shared" si="53"/>
        <v>0</v>
      </c>
      <c r="CQ151" s="39">
        <f t="shared" si="53"/>
        <v>0</v>
      </c>
      <c r="CR151" s="39">
        <f t="shared" si="53"/>
        <v>0</v>
      </c>
      <c r="CS151" s="39">
        <f t="shared" si="53"/>
        <v>0</v>
      </c>
      <c r="CT151" s="39">
        <f t="shared" si="53"/>
        <v>0</v>
      </c>
      <c r="CU151" s="39">
        <f t="shared" si="53"/>
        <v>0</v>
      </c>
      <c r="CV151" s="39">
        <f t="shared" si="53"/>
        <v>0</v>
      </c>
      <c r="CW151" s="39">
        <f t="shared" ref="CW151:DF151" si="54">SUM(CW152:CW162)</f>
        <v>0</v>
      </c>
      <c r="CX151" s="39">
        <f t="shared" si="54"/>
        <v>0</v>
      </c>
      <c r="CY151" s="39">
        <f t="shared" si="54"/>
        <v>0</v>
      </c>
      <c r="CZ151" s="39">
        <f t="shared" si="54"/>
        <v>0</v>
      </c>
      <c r="DA151" s="39">
        <f t="shared" si="54"/>
        <v>570.15</v>
      </c>
      <c r="DB151" s="39">
        <f t="shared" si="54"/>
        <v>0</v>
      </c>
      <c r="DC151" s="39">
        <f t="shared" si="54"/>
        <v>0</v>
      </c>
      <c r="DD151" s="39">
        <f t="shared" si="54"/>
        <v>0</v>
      </c>
      <c r="DE151" s="39">
        <f t="shared" si="54"/>
        <v>0</v>
      </c>
      <c r="DF151" s="39">
        <f t="shared" si="54"/>
        <v>0</v>
      </c>
    </row>
    <row r="152" spans="1:110" ht="150">
      <c r="A152" s="23" t="s">
        <v>183</v>
      </c>
      <c r="B152" s="31" t="s">
        <v>289</v>
      </c>
      <c r="C152" s="40" t="s">
        <v>291</v>
      </c>
      <c r="D152" s="33" t="s">
        <v>292</v>
      </c>
      <c r="E152" s="33">
        <v>0</v>
      </c>
      <c r="F152" s="33">
        <v>0</v>
      </c>
      <c r="G152" s="33">
        <v>0</v>
      </c>
      <c r="H152" s="33">
        <v>0</v>
      </c>
      <c r="I152" s="33">
        <v>0</v>
      </c>
      <c r="J152" s="33">
        <v>0</v>
      </c>
      <c r="K152" s="33">
        <v>0</v>
      </c>
      <c r="L152" s="33">
        <v>0</v>
      </c>
      <c r="M152" s="33">
        <v>0</v>
      </c>
      <c r="N152" s="33">
        <v>0</v>
      </c>
      <c r="O152" s="33">
        <v>0</v>
      </c>
      <c r="P152" s="33">
        <v>0</v>
      </c>
      <c r="Q152" s="33">
        <v>0</v>
      </c>
      <c r="R152" s="33">
        <v>0</v>
      </c>
      <c r="S152" s="33">
        <v>0</v>
      </c>
      <c r="T152" s="33">
        <v>0</v>
      </c>
      <c r="U152" s="33">
        <v>0</v>
      </c>
      <c r="V152" s="33">
        <v>0</v>
      </c>
      <c r="W152" s="33">
        <v>0</v>
      </c>
      <c r="X152" s="33">
        <v>0</v>
      </c>
      <c r="Y152" s="33">
        <f>'7'!DD83</f>
        <v>6.6</v>
      </c>
      <c r="Z152" s="33">
        <v>0</v>
      </c>
      <c r="AA152" s="33">
        <v>0</v>
      </c>
      <c r="AB152" s="33">
        <v>0</v>
      </c>
      <c r="AC152" s="33">
        <v>0</v>
      </c>
      <c r="AD152" s="33">
        <v>0</v>
      </c>
      <c r="AE152" s="33">
        <v>0</v>
      </c>
      <c r="AF152" s="33">
        <v>0</v>
      </c>
      <c r="AG152" s="33">
        <v>0</v>
      </c>
      <c r="AH152" s="33">
        <v>0</v>
      </c>
      <c r="AI152" s="33">
        <v>0</v>
      </c>
      <c r="AJ152" s="33">
        <v>0</v>
      </c>
      <c r="AK152" s="33" t="s">
        <v>197</v>
      </c>
      <c r="AL152" s="33" t="s">
        <v>197</v>
      </c>
      <c r="AM152" s="33" t="s">
        <v>197</v>
      </c>
      <c r="AN152" s="33" t="s">
        <v>197</v>
      </c>
      <c r="AO152" s="33" t="s">
        <v>197</v>
      </c>
      <c r="AP152" s="33" t="s">
        <v>197</v>
      </c>
      <c r="AQ152" s="33" t="s">
        <v>197</v>
      </c>
      <c r="AR152" s="33" t="s">
        <v>197</v>
      </c>
      <c r="AS152" s="33">
        <v>0</v>
      </c>
      <c r="AT152" s="33">
        <v>0</v>
      </c>
      <c r="AU152" s="33">
        <v>0</v>
      </c>
      <c r="AV152" s="33">
        <v>0</v>
      </c>
      <c r="AW152" s="33">
        <v>0</v>
      </c>
      <c r="AX152" s="33">
        <v>0</v>
      </c>
      <c r="AY152" s="33">
        <v>0</v>
      </c>
      <c r="AZ152" s="33">
        <v>0</v>
      </c>
      <c r="BA152" s="33">
        <v>0</v>
      </c>
      <c r="BB152" s="33">
        <v>0</v>
      </c>
      <c r="BC152" s="33">
        <v>0</v>
      </c>
      <c r="BD152" s="33">
        <v>0</v>
      </c>
      <c r="BE152" s="33">
        <v>0</v>
      </c>
      <c r="BF152" s="33">
        <v>0</v>
      </c>
      <c r="BG152" s="33">
        <f>'7'!DD83</f>
        <v>6.6</v>
      </c>
      <c r="BH152" s="33">
        <v>0</v>
      </c>
      <c r="BI152" s="33">
        <v>0</v>
      </c>
      <c r="BJ152" s="33">
        <v>0</v>
      </c>
      <c r="BK152" s="33">
        <v>0</v>
      </c>
      <c r="BL152" s="33">
        <v>0</v>
      </c>
      <c r="BM152" s="33">
        <v>0</v>
      </c>
      <c r="BN152" s="33">
        <v>0</v>
      </c>
      <c r="BO152" s="33">
        <v>0</v>
      </c>
      <c r="BP152" s="33">
        <v>0</v>
      </c>
      <c r="BQ152" s="33">
        <v>0</v>
      </c>
      <c r="BR152" s="33">
        <v>0</v>
      </c>
      <c r="BS152" s="33">
        <v>0</v>
      </c>
      <c r="BT152" s="33">
        <v>0</v>
      </c>
      <c r="BU152" s="33">
        <v>0</v>
      </c>
      <c r="BV152" s="33">
        <v>0</v>
      </c>
      <c r="BW152" s="33">
        <v>0</v>
      </c>
      <c r="BX152" s="33">
        <v>0</v>
      </c>
      <c r="BY152" s="33">
        <v>0</v>
      </c>
      <c r="BZ152" s="33">
        <v>0</v>
      </c>
      <c r="CA152" s="33">
        <v>0</v>
      </c>
      <c r="CB152" s="33">
        <v>0</v>
      </c>
      <c r="CC152" s="33">
        <v>0</v>
      </c>
      <c r="CD152" s="33">
        <v>0</v>
      </c>
      <c r="CE152" s="33">
        <v>0</v>
      </c>
      <c r="CF152" s="33">
        <v>0</v>
      </c>
      <c r="CG152" s="33">
        <v>0</v>
      </c>
      <c r="CH152" s="33">
        <v>0</v>
      </c>
      <c r="CI152" s="33">
        <v>0</v>
      </c>
      <c r="CJ152" s="33">
        <v>0</v>
      </c>
      <c r="CK152" s="33">
        <v>0</v>
      </c>
      <c r="CL152" s="33">
        <v>0</v>
      </c>
      <c r="CM152" s="33">
        <v>0</v>
      </c>
      <c r="CN152" s="33">
        <v>0</v>
      </c>
      <c r="CO152" s="33" t="s">
        <v>197</v>
      </c>
      <c r="CP152" s="33" t="s">
        <v>197</v>
      </c>
      <c r="CQ152" s="33" t="s">
        <v>197</v>
      </c>
      <c r="CR152" s="33" t="s">
        <v>197</v>
      </c>
      <c r="CS152" s="33" t="s">
        <v>197</v>
      </c>
      <c r="CT152" s="33" t="s">
        <v>197</v>
      </c>
      <c r="CU152" s="33">
        <v>0</v>
      </c>
      <c r="CV152" s="33">
        <v>0</v>
      </c>
      <c r="CW152" s="33">
        <v>0</v>
      </c>
      <c r="CX152" s="33">
        <v>0</v>
      </c>
      <c r="CY152" s="33">
        <v>0</v>
      </c>
      <c r="CZ152" s="33">
        <v>0</v>
      </c>
      <c r="DA152" s="33">
        <v>0</v>
      </c>
      <c r="DB152" s="33">
        <v>0</v>
      </c>
      <c r="DC152" s="33">
        <v>0</v>
      </c>
      <c r="DD152" s="33">
        <v>0</v>
      </c>
      <c r="DE152" s="33">
        <v>0</v>
      </c>
      <c r="DF152" s="33">
        <v>0</v>
      </c>
    </row>
    <row r="153" spans="1:110" ht="112.5">
      <c r="A153" s="23" t="s">
        <v>183</v>
      </c>
      <c r="B153" s="46" t="s">
        <v>289</v>
      </c>
      <c r="C153" s="40" t="s">
        <v>293</v>
      </c>
      <c r="D153" s="33" t="s">
        <v>294</v>
      </c>
      <c r="E153" s="33">
        <v>0</v>
      </c>
      <c r="F153" s="33">
        <v>0</v>
      </c>
      <c r="G153" s="33">
        <v>0</v>
      </c>
      <c r="H153" s="33">
        <v>0</v>
      </c>
      <c r="I153" s="33">
        <v>0</v>
      </c>
      <c r="J153" s="33">
        <v>0</v>
      </c>
      <c r="K153" s="33">
        <v>0</v>
      </c>
      <c r="L153" s="33">
        <v>0</v>
      </c>
      <c r="M153" s="33">
        <v>0</v>
      </c>
      <c r="N153" s="33">
        <v>0</v>
      </c>
      <c r="O153" s="33">
        <v>0</v>
      </c>
      <c r="P153" s="33">
        <v>0</v>
      </c>
      <c r="Q153" s="33">
        <v>0</v>
      </c>
      <c r="R153" s="33">
        <v>0</v>
      </c>
      <c r="S153" s="33">
        <v>0</v>
      </c>
      <c r="T153" s="33">
        <v>0</v>
      </c>
      <c r="U153" s="33">
        <v>0</v>
      </c>
      <c r="V153" s="33">
        <v>0</v>
      </c>
      <c r="W153" s="33">
        <v>0</v>
      </c>
      <c r="X153" s="33">
        <v>0</v>
      </c>
      <c r="Y153" s="33">
        <f>'7'!CY84/2</f>
        <v>0</v>
      </c>
      <c r="Z153" s="33">
        <v>0</v>
      </c>
      <c r="AA153" s="33">
        <v>0</v>
      </c>
      <c r="AB153" s="33">
        <v>0</v>
      </c>
      <c r="AC153" s="33">
        <v>0</v>
      </c>
      <c r="AD153" s="33">
        <v>0</v>
      </c>
      <c r="AE153" s="33">
        <v>0</v>
      </c>
      <c r="AF153" s="33">
        <v>0</v>
      </c>
      <c r="AG153" s="33">
        <v>0</v>
      </c>
      <c r="AH153" s="33">
        <v>0</v>
      </c>
      <c r="AI153" s="33">
        <v>0</v>
      </c>
      <c r="AJ153" s="33">
        <v>0</v>
      </c>
      <c r="AK153" s="33" t="s">
        <v>197</v>
      </c>
      <c r="AL153" s="33" t="s">
        <v>197</v>
      </c>
      <c r="AM153" s="33" t="s">
        <v>197</v>
      </c>
      <c r="AN153" s="33" t="s">
        <v>197</v>
      </c>
      <c r="AO153" s="33" t="s">
        <v>197</v>
      </c>
      <c r="AP153" s="33" t="s">
        <v>197</v>
      </c>
      <c r="AQ153" s="33" t="s">
        <v>197</v>
      </c>
      <c r="AR153" s="33" t="s">
        <v>197</v>
      </c>
      <c r="AS153" s="33">
        <v>0</v>
      </c>
      <c r="AT153" s="33">
        <v>0</v>
      </c>
      <c r="AU153" s="33">
        <v>0</v>
      </c>
      <c r="AV153" s="33">
        <v>0</v>
      </c>
      <c r="AW153" s="33">
        <f>'7'!CU84</f>
        <v>0</v>
      </c>
      <c r="AX153" s="33">
        <v>0</v>
      </c>
      <c r="AY153" s="33">
        <v>0</v>
      </c>
      <c r="AZ153" s="33">
        <v>0</v>
      </c>
      <c r="BA153" s="33">
        <v>0</v>
      </c>
      <c r="BB153" s="33">
        <v>0</v>
      </c>
      <c r="BC153" s="33">
        <v>0</v>
      </c>
      <c r="BD153" s="33">
        <v>0</v>
      </c>
      <c r="BE153" s="33">
        <v>0</v>
      </c>
      <c r="BF153" s="33">
        <v>0</v>
      </c>
      <c r="BG153" s="33">
        <v>0</v>
      </c>
      <c r="BH153" s="33">
        <f>'7'!CY84</f>
        <v>0</v>
      </c>
      <c r="BI153" s="33">
        <v>0</v>
      </c>
      <c r="BJ153" s="33">
        <v>0</v>
      </c>
      <c r="BK153" s="33">
        <v>0</v>
      </c>
      <c r="BL153" s="33">
        <v>0</v>
      </c>
      <c r="BM153" s="33">
        <v>0</v>
      </c>
      <c r="BN153" s="33">
        <v>0</v>
      </c>
      <c r="BO153" s="33">
        <v>0</v>
      </c>
      <c r="BP153" s="33">
        <v>0</v>
      </c>
      <c r="BQ153" s="33">
        <v>0</v>
      </c>
      <c r="BR153" s="33">
        <v>0</v>
      </c>
      <c r="BS153" s="33">
        <v>0</v>
      </c>
      <c r="BT153" s="33">
        <v>0</v>
      </c>
      <c r="BU153" s="33">
        <v>0</v>
      </c>
      <c r="BV153" s="33">
        <v>0</v>
      </c>
      <c r="BW153" s="33">
        <v>0</v>
      </c>
      <c r="BX153" s="33">
        <v>0</v>
      </c>
      <c r="BY153" s="33">
        <v>0</v>
      </c>
      <c r="BZ153" s="33">
        <v>0</v>
      </c>
      <c r="CA153" s="33">
        <v>0</v>
      </c>
      <c r="CB153" s="33">
        <v>0</v>
      </c>
      <c r="CC153" s="33">
        <v>0</v>
      </c>
      <c r="CD153" s="33">
        <v>0</v>
      </c>
      <c r="CE153" s="33">
        <v>0</v>
      </c>
      <c r="CF153" s="33">
        <v>0</v>
      </c>
      <c r="CG153" s="33">
        <v>0</v>
      </c>
      <c r="CH153" s="33">
        <v>0</v>
      </c>
      <c r="CI153" s="33">
        <v>0</v>
      </c>
      <c r="CJ153" s="33">
        <v>0</v>
      </c>
      <c r="CK153" s="33">
        <v>0</v>
      </c>
      <c r="CL153" s="33">
        <v>0</v>
      </c>
      <c r="CM153" s="33">
        <v>0</v>
      </c>
      <c r="CN153" s="33">
        <v>0</v>
      </c>
      <c r="CO153" s="33" t="s">
        <v>197</v>
      </c>
      <c r="CP153" s="33" t="s">
        <v>197</v>
      </c>
      <c r="CQ153" s="33" t="s">
        <v>197</v>
      </c>
      <c r="CR153" s="33" t="s">
        <v>197</v>
      </c>
      <c r="CS153" s="33" t="s">
        <v>197</v>
      </c>
      <c r="CT153" s="33" t="s">
        <v>197</v>
      </c>
      <c r="CU153" s="33">
        <v>0</v>
      </c>
      <c r="CV153" s="33">
        <v>0</v>
      </c>
      <c r="CW153" s="33">
        <v>0</v>
      </c>
      <c r="CX153" s="33">
        <v>0</v>
      </c>
      <c r="CY153" s="33">
        <v>0</v>
      </c>
      <c r="CZ153" s="33">
        <v>0</v>
      </c>
      <c r="DA153" s="33">
        <v>0</v>
      </c>
      <c r="DB153" s="33">
        <v>0</v>
      </c>
      <c r="DC153" s="33">
        <v>0</v>
      </c>
      <c r="DD153" s="33">
        <v>0</v>
      </c>
      <c r="DE153" s="33">
        <v>0</v>
      </c>
      <c r="DF153" s="33">
        <v>0</v>
      </c>
    </row>
    <row r="154" spans="1:110" ht="281.25">
      <c r="A154" s="23" t="s">
        <v>183</v>
      </c>
      <c r="B154" s="46" t="s">
        <v>289</v>
      </c>
      <c r="C154" s="40" t="s">
        <v>295</v>
      </c>
      <c r="D154" s="33" t="s">
        <v>296</v>
      </c>
      <c r="E154" s="33">
        <v>0</v>
      </c>
      <c r="F154" s="33">
        <v>0</v>
      </c>
      <c r="G154" s="33">
        <v>0</v>
      </c>
      <c r="H154" s="33">
        <v>0</v>
      </c>
      <c r="I154" s="33">
        <f>'7'!CU85/2</f>
        <v>0</v>
      </c>
      <c r="J154" s="33">
        <v>0</v>
      </c>
      <c r="K154" s="33">
        <v>0</v>
      </c>
      <c r="L154" s="33">
        <v>0</v>
      </c>
      <c r="M154" s="33">
        <v>0</v>
      </c>
      <c r="N154" s="33">
        <v>0</v>
      </c>
      <c r="O154" s="33">
        <v>0</v>
      </c>
      <c r="P154" s="33">
        <v>0</v>
      </c>
      <c r="Q154" s="33">
        <v>0</v>
      </c>
      <c r="R154" s="33">
        <v>0</v>
      </c>
      <c r="S154" s="33">
        <v>0</v>
      </c>
      <c r="T154" s="33">
        <v>0</v>
      </c>
      <c r="U154" s="33">
        <v>0</v>
      </c>
      <c r="V154" s="33">
        <v>0</v>
      </c>
      <c r="W154" s="33">
        <v>0</v>
      </c>
      <c r="X154" s="33">
        <v>0</v>
      </c>
      <c r="Y154" s="33">
        <f>'7'!CY85/2</f>
        <v>21.6</v>
      </c>
      <c r="Z154" s="33">
        <v>0</v>
      </c>
      <c r="AA154" s="33">
        <v>0</v>
      </c>
      <c r="AB154" s="33">
        <v>0</v>
      </c>
      <c r="AC154" s="33">
        <v>0</v>
      </c>
      <c r="AD154" s="33">
        <v>0</v>
      </c>
      <c r="AE154" s="33">
        <v>0</v>
      </c>
      <c r="AF154" s="33">
        <v>0</v>
      </c>
      <c r="AG154" s="33">
        <v>0</v>
      </c>
      <c r="AH154" s="33">
        <v>0</v>
      </c>
      <c r="AI154" s="33">
        <v>0</v>
      </c>
      <c r="AJ154" s="33">
        <v>0</v>
      </c>
      <c r="AK154" s="33" t="s">
        <v>197</v>
      </c>
      <c r="AL154" s="33" t="s">
        <v>197</v>
      </c>
      <c r="AM154" s="33" t="s">
        <v>197</v>
      </c>
      <c r="AN154" s="33" t="s">
        <v>197</v>
      </c>
      <c r="AO154" s="33" t="s">
        <v>197</v>
      </c>
      <c r="AP154" s="33" t="s">
        <v>197</v>
      </c>
      <c r="AQ154" s="33" t="s">
        <v>197</v>
      </c>
      <c r="AR154" s="33" t="s">
        <v>197</v>
      </c>
      <c r="AS154" s="33">
        <v>0</v>
      </c>
      <c r="AT154" s="33">
        <v>0</v>
      </c>
      <c r="AU154" s="33">
        <v>0</v>
      </c>
      <c r="AV154" s="33">
        <v>0</v>
      </c>
      <c r="AW154" s="33">
        <f>'7'!CU85</f>
        <v>0</v>
      </c>
      <c r="AX154" s="33">
        <v>0</v>
      </c>
      <c r="AY154" s="33">
        <v>0</v>
      </c>
      <c r="AZ154" s="33">
        <v>0</v>
      </c>
      <c r="BA154" s="33">
        <v>0</v>
      </c>
      <c r="BB154" s="33">
        <v>0</v>
      </c>
      <c r="BC154" s="33">
        <v>0</v>
      </c>
      <c r="BD154" s="33">
        <v>0</v>
      </c>
      <c r="BE154" s="33">
        <v>0</v>
      </c>
      <c r="BF154" s="33">
        <v>0</v>
      </c>
      <c r="BG154" s="33">
        <v>0</v>
      </c>
      <c r="BH154" s="33">
        <f>'7'!CY85</f>
        <v>43.2</v>
      </c>
      <c r="BI154" s="33">
        <v>0</v>
      </c>
      <c r="BJ154" s="33">
        <v>0</v>
      </c>
      <c r="BK154" s="33">
        <v>0</v>
      </c>
      <c r="BL154" s="33">
        <v>0</v>
      </c>
      <c r="BM154" s="33">
        <v>0</v>
      </c>
      <c r="BN154" s="33">
        <v>0</v>
      </c>
      <c r="BO154" s="33">
        <v>0</v>
      </c>
      <c r="BP154" s="33">
        <v>0</v>
      </c>
      <c r="BQ154" s="33">
        <v>0</v>
      </c>
      <c r="BR154" s="33">
        <v>0</v>
      </c>
      <c r="BS154" s="33">
        <v>0</v>
      </c>
      <c r="BT154" s="33">
        <v>0</v>
      </c>
      <c r="BU154" s="33">
        <v>0</v>
      </c>
      <c r="BV154" s="33">
        <v>0</v>
      </c>
      <c r="BW154" s="33">
        <v>0</v>
      </c>
      <c r="BX154" s="33">
        <v>0</v>
      </c>
      <c r="BY154" s="33">
        <v>0</v>
      </c>
      <c r="BZ154" s="33">
        <v>0</v>
      </c>
      <c r="CA154" s="33">
        <v>0</v>
      </c>
      <c r="CB154" s="33">
        <v>0</v>
      </c>
      <c r="CC154" s="33">
        <v>0</v>
      </c>
      <c r="CD154" s="33">
        <v>0</v>
      </c>
      <c r="CE154" s="33">
        <v>0</v>
      </c>
      <c r="CF154" s="33">
        <v>0</v>
      </c>
      <c r="CG154" s="33">
        <v>0</v>
      </c>
      <c r="CH154" s="33">
        <v>0</v>
      </c>
      <c r="CI154" s="33">
        <v>0</v>
      </c>
      <c r="CJ154" s="33">
        <v>0</v>
      </c>
      <c r="CK154" s="33">
        <v>0</v>
      </c>
      <c r="CL154" s="33">
        <v>0</v>
      </c>
      <c r="CM154" s="33">
        <v>0</v>
      </c>
      <c r="CN154" s="33">
        <v>0</v>
      </c>
      <c r="CO154" s="33" t="s">
        <v>197</v>
      </c>
      <c r="CP154" s="33" t="s">
        <v>197</v>
      </c>
      <c r="CQ154" s="33" t="s">
        <v>197</v>
      </c>
      <c r="CR154" s="33" t="s">
        <v>197</v>
      </c>
      <c r="CS154" s="33" t="s">
        <v>197</v>
      </c>
      <c r="CT154" s="33" t="s">
        <v>197</v>
      </c>
      <c r="CU154" s="33">
        <v>0</v>
      </c>
      <c r="CV154" s="33">
        <v>0</v>
      </c>
      <c r="CW154" s="33">
        <v>0</v>
      </c>
      <c r="CX154" s="33">
        <v>0</v>
      </c>
      <c r="CY154" s="33">
        <v>0</v>
      </c>
      <c r="CZ154" s="33">
        <v>0</v>
      </c>
      <c r="DA154" s="33">
        <v>0</v>
      </c>
      <c r="DB154" s="33">
        <v>0</v>
      </c>
      <c r="DC154" s="33">
        <v>0</v>
      </c>
      <c r="DD154" s="33">
        <v>0</v>
      </c>
      <c r="DE154" s="33">
        <v>0</v>
      </c>
      <c r="DF154" s="33">
        <v>0</v>
      </c>
    </row>
    <row r="155" spans="1:110" ht="281.25">
      <c r="A155" s="23" t="s">
        <v>183</v>
      </c>
      <c r="B155" s="46" t="s">
        <v>289</v>
      </c>
      <c r="C155" s="40" t="s">
        <v>297</v>
      </c>
      <c r="D155" s="33" t="s">
        <v>298</v>
      </c>
      <c r="E155" s="33">
        <v>0</v>
      </c>
      <c r="F155" s="33">
        <v>0</v>
      </c>
      <c r="G155" s="33">
        <v>0</v>
      </c>
      <c r="H155" s="33">
        <v>0</v>
      </c>
      <c r="I155" s="33">
        <f>'7'!CU86/2</f>
        <v>0</v>
      </c>
      <c r="J155" s="33">
        <v>0</v>
      </c>
      <c r="K155" s="33">
        <v>0</v>
      </c>
      <c r="L155" s="33">
        <v>0</v>
      </c>
      <c r="M155" s="33">
        <v>0</v>
      </c>
      <c r="N155" s="33">
        <v>0</v>
      </c>
      <c r="O155" s="33">
        <v>0</v>
      </c>
      <c r="P155" s="33">
        <v>0</v>
      </c>
      <c r="Q155" s="33">
        <v>0</v>
      </c>
      <c r="R155" s="33">
        <v>0</v>
      </c>
      <c r="S155" s="33">
        <v>0</v>
      </c>
      <c r="T155" s="33">
        <v>0</v>
      </c>
      <c r="U155" s="33">
        <v>0</v>
      </c>
      <c r="V155" s="33">
        <v>0</v>
      </c>
      <c r="W155" s="33">
        <v>0</v>
      </c>
      <c r="X155" s="33">
        <v>0</v>
      </c>
      <c r="Y155" s="33">
        <f>'7'!CY86/2</f>
        <v>20.72</v>
      </c>
      <c r="Z155" s="33">
        <v>0</v>
      </c>
      <c r="AA155" s="33">
        <v>0</v>
      </c>
      <c r="AB155" s="33">
        <v>0</v>
      </c>
      <c r="AC155" s="33">
        <v>0</v>
      </c>
      <c r="AD155" s="33">
        <v>0</v>
      </c>
      <c r="AE155" s="33">
        <v>0</v>
      </c>
      <c r="AF155" s="33">
        <v>0</v>
      </c>
      <c r="AG155" s="33">
        <v>0</v>
      </c>
      <c r="AH155" s="33">
        <v>0</v>
      </c>
      <c r="AI155" s="33">
        <v>0</v>
      </c>
      <c r="AJ155" s="33">
        <v>0</v>
      </c>
      <c r="AK155" s="33" t="s">
        <v>197</v>
      </c>
      <c r="AL155" s="33" t="s">
        <v>197</v>
      </c>
      <c r="AM155" s="33" t="s">
        <v>197</v>
      </c>
      <c r="AN155" s="33" t="s">
        <v>197</v>
      </c>
      <c r="AO155" s="33" t="s">
        <v>197</v>
      </c>
      <c r="AP155" s="33" t="s">
        <v>197</v>
      </c>
      <c r="AQ155" s="33" t="s">
        <v>197</v>
      </c>
      <c r="AR155" s="33" t="s">
        <v>197</v>
      </c>
      <c r="AS155" s="33">
        <v>0</v>
      </c>
      <c r="AT155" s="33">
        <v>0</v>
      </c>
      <c r="AU155" s="33">
        <v>0</v>
      </c>
      <c r="AV155" s="33">
        <v>0</v>
      </c>
      <c r="AW155" s="33">
        <f>'7'!CU86</f>
        <v>0</v>
      </c>
      <c r="AX155" s="33">
        <v>0</v>
      </c>
      <c r="AY155" s="33">
        <v>0</v>
      </c>
      <c r="AZ155" s="33">
        <v>0</v>
      </c>
      <c r="BA155" s="33">
        <v>0</v>
      </c>
      <c r="BB155" s="33">
        <v>0</v>
      </c>
      <c r="BC155" s="33">
        <v>0</v>
      </c>
      <c r="BD155" s="33">
        <v>0</v>
      </c>
      <c r="BE155" s="33">
        <v>0</v>
      </c>
      <c r="BF155" s="33">
        <v>0</v>
      </c>
      <c r="BG155" s="33">
        <v>0</v>
      </c>
      <c r="BH155" s="33">
        <f>'7'!CY86</f>
        <v>41.44</v>
      </c>
      <c r="BI155" s="33">
        <v>0</v>
      </c>
      <c r="BJ155" s="33">
        <v>0</v>
      </c>
      <c r="BK155" s="33">
        <v>0</v>
      </c>
      <c r="BL155" s="33">
        <v>0</v>
      </c>
      <c r="BM155" s="33">
        <v>0</v>
      </c>
      <c r="BN155" s="33">
        <v>0</v>
      </c>
      <c r="BO155" s="33">
        <v>0</v>
      </c>
      <c r="BP155" s="33">
        <v>0</v>
      </c>
      <c r="BQ155" s="33">
        <v>0</v>
      </c>
      <c r="BR155" s="33">
        <v>0</v>
      </c>
      <c r="BS155" s="33">
        <v>0</v>
      </c>
      <c r="BT155" s="33">
        <v>0</v>
      </c>
      <c r="BU155" s="33">
        <v>0</v>
      </c>
      <c r="BV155" s="33">
        <v>0</v>
      </c>
      <c r="BW155" s="33">
        <v>0</v>
      </c>
      <c r="BX155" s="33">
        <v>0</v>
      </c>
      <c r="BY155" s="33">
        <v>0</v>
      </c>
      <c r="BZ155" s="33">
        <v>0</v>
      </c>
      <c r="CA155" s="33">
        <v>0</v>
      </c>
      <c r="CB155" s="33">
        <v>0</v>
      </c>
      <c r="CC155" s="33">
        <v>0</v>
      </c>
      <c r="CD155" s="33">
        <v>0</v>
      </c>
      <c r="CE155" s="33">
        <v>0</v>
      </c>
      <c r="CF155" s="33">
        <v>0</v>
      </c>
      <c r="CG155" s="33">
        <v>0</v>
      </c>
      <c r="CH155" s="33">
        <v>0</v>
      </c>
      <c r="CI155" s="33">
        <v>0</v>
      </c>
      <c r="CJ155" s="33">
        <v>0</v>
      </c>
      <c r="CK155" s="33">
        <v>0</v>
      </c>
      <c r="CL155" s="33">
        <v>0</v>
      </c>
      <c r="CM155" s="33">
        <v>0</v>
      </c>
      <c r="CN155" s="33">
        <v>0</v>
      </c>
      <c r="CO155" s="33" t="s">
        <v>197</v>
      </c>
      <c r="CP155" s="33" t="s">
        <v>197</v>
      </c>
      <c r="CQ155" s="33" t="s">
        <v>197</v>
      </c>
      <c r="CR155" s="33" t="s">
        <v>197</v>
      </c>
      <c r="CS155" s="33" t="s">
        <v>197</v>
      </c>
      <c r="CT155" s="33" t="s">
        <v>197</v>
      </c>
      <c r="CU155" s="33">
        <v>0</v>
      </c>
      <c r="CV155" s="33">
        <v>0</v>
      </c>
      <c r="CW155" s="33">
        <v>0</v>
      </c>
      <c r="CX155" s="33">
        <v>0</v>
      </c>
      <c r="CY155" s="33">
        <v>0</v>
      </c>
      <c r="CZ155" s="33">
        <v>0</v>
      </c>
      <c r="DA155" s="33">
        <v>0</v>
      </c>
      <c r="DB155" s="33">
        <v>0</v>
      </c>
      <c r="DC155" s="33">
        <v>0</v>
      </c>
      <c r="DD155" s="33">
        <v>0</v>
      </c>
      <c r="DE155" s="33">
        <v>0</v>
      </c>
      <c r="DF155" s="33">
        <v>0</v>
      </c>
    </row>
    <row r="156" spans="1:110" ht="131.25">
      <c r="A156" s="23" t="s">
        <v>183</v>
      </c>
      <c r="B156" s="46" t="s">
        <v>289</v>
      </c>
      <c r="C156" s="40" t="s">
        <v>299</v>
      </c>
      <c r="D156" s="33" t="s">
        <v>300</v>
      </c>
      <c r="E156" s="33">
        <v>0</v>
      </c>
      <c r="F156" s="33">
        <v>0</v>
      </c>
      <c r="G156" s="33">
        <v>0</v>
      </c>
      <c r="H156" s="33">
        <v>0</v>
      </c>
      <c r="I156" s="33">
        <f>'7'!CU87/2</f>
        <v>0</v>
      </c>
      <c r="J156" s="33">
        <v>0</v>
      </c>
      <c r="K156" s="33">
        <v>0</v>
      </c>
      <c r="L156" s="33">
        <v>0</v>
      </c>
      <c r="M156" s="33">
        <v>0</v>
      </c>
      <c r="N156" s="33">
        <v>0</v>
      </c>
      <c r="O156" s="33">
        <v>0</v>
      </c>
      <c r="P156" s="33">
        <v>0</v>
      </c>
      <c r="Q156" s="33">
        <v>0</v>
      </c>
      <c r="R156" s="33">
        <v>0</v>
      </c>
      <c r="S156" s="33">
        <v>0</v>
      </c>
      <c r="T156" s="33">
        <v>0</v>
      </c>
      <c r="U156" s="33">
        <v>0</v>
      </c>
      <c r="V156" s="33">
        <v>0</v>
      </c>
      <c r="W156" s="33">
        <v>0</v>
      </c>
      <c r="X156" s="33">
        <v>0</v>
      </c>
      <c r="Y156" s="33">
        <f>'7'!CY87/2</f>
        <v>0</v>
      </c>
      <c r="Z156" s="33">
        <v>0</v>
      </c>
      <c r="AA156" s="33">
        <v>0</v>
      </c>
      <c r="AB156" s="33">
        <v>0</v>
      </c>
      <c r="AC156" s="33">
        <v>0</v>
      </c>
      <c r="AD156" s="33">
        <v>0</v>
      </c>
      <c r="AE156" s="33">
        <v>0</v>
      </c>
      <c r="AF156" s="33">
        <v>0</v>
      </c>
      <c r="AG156" s="33">
        <v>0</v>
      </c>
      <c r="AH156" s="33">
        <v>0</v>
      </c>
      <c r="AI156" s="33">
        <v>0</v>
      </c>
      <c r="AJ156" s="33">
        <v>0</v>
      </c>
      <c r="AK156" s="33" t="s">
        <v>197</v>
      </c>
      <c r="AL156" s="33" t="s">
        <v>197</v>
      </c>
      <c r="AM156" s="33" t="s">
        <v>197</v>
      </c>
      <c r="AN156" s="33" t="s">
        <v>197</v>
      </c>
      <c r="AO156" s="33" t="s">
        <v>197</v>
      </c>
      <c r="AP156" s="33" t="s">
        <v>197</v>
      </c>
      <c r="AQ156" s="33" t="s">
        <v>197</v>
      </c>
      <c r="AR156" s="33" t="s">
        <v>197</v>
      </c>
      <c r="AS156" s="33">
        <v>0</v>
      </c>
      <c r="AT156" s="33">
        <v>0</v>
      </c>
      <c r="AU156" s="33">
        <v>0</v>
      </c>
      <c r="AV156" s="33">
        <v>0</v>
      </c>
      <c r="AW156" s="33">
        <f>'7'!CU87</f>
        <v>0</v>
      </c>
      <c r="AX156" s="33">
        <v>0</v>
      </c>
      <c r="AY156" s="33">
        <v>0</v>
      </c>
      <c r="AZ156" s="33">
        <v>0</v>
      </c>
      <c r="BA156" s="33">
        <v>0</v>
      </c>
      <c r="BB156" s="33">
        <v>0</v>
      </c>
      <c r="BC156" s="33">
        <v>0</v>
      </c>
      <c r="BD156" s="33">
        <v>0</v>
      </c>
      <c r="BE156" s="33">
        <v>0</v>
      </c>
      <c r="BF156" s="33">
        <v>0</v>
      </c>
      <c r="BG156" s="33">
        <v>0</v>
      </c>
      <c r="BH156" s="33">
        <f>'7'!CY87</f>
        <v>0</v>
      </c>
      <c r="BI156" s="33">
        <v>0</v>
      </c>
      <c r="BJ156" s="33">
        <v>0</v>
      </c>
      <c r="BK156" s="33">
        <v>0</v>
      </c>
      <c r="BL156" s="33">
        <v>0</v>
      </c>
      <c r="BM156" s="33">
        <v>0</v>
      </c>
      <c r="BN156" s="33">
        <v>0</v>
      </c>
      <c r="BO156" s="33">
        <v>0</v>
      </c>
      <c r="BP156" s="33">
        <v>0</v>
      </c>
      <c r="BQ156" s="33">
        <v>0</v>
      </c>
      <c r="BR156" s="33">
        <v>0</v>
      </c>
      <c r="BS156" s="33">
        <v>0</v>
      </c>
      <c r="BT156" s="33">
        <v>0</v>
      </c>
      <c r="BU156" s="33">
        <v>0</v>
      </c>
      <c r="BV156" s="33">
        <v>0</v>
      </c>
      <c r="BW156" s="33">
        <v>0</v>
      </c>
      <c r="BX156" s="33">
        <v>0</v>
      </c>
      <c r="BY156" s="33">
        <v>0</v>
      </c>
      <c r="BZ156" s="33">
        <v>0</v>
      </c>
      <c r="CA156" s="33">
        <v>0</v>
      </c>
      <c r="CB156" s="33">
        <v>0</v>
      </c>
      <c r="CC156" s="33">
        <v>0</v>
      </c>
      <c r="CD156" s="33">
        <v>0</v>
      </c>
      <c r="CE156" s="33">
        <v>0</v>
      </c>
      <c r="CF156" s="33">
        <v>0</v>
      </c>
      <c r="CG156" s="33">
        <v>0</v>
      </c>
      <c r="CH156" s="33">
        <v>0</v>
      </c>
      <c r="CI156" s="33">
        <v>0</v>
      </c>
      <c r="CJ156" s="33">
        <v>0</v>
      </c>
      <c r="CK156" s="33">
        <v>0</v>
      </c>
      <c r="CL156" s="33">
        <v>0</v>
      </c>
      <c r="CM156" s="33">
        <v>0</v>
      </c>
      <c r="CN156" s="33">
        <v>0</v>
      </c>
      <c r="CO156" s="33" t="s">
        <v>197</v>
      </c>
      <c r="CP156" s="33" t="s">
        <v>197</v>
      </c>
      <c r="CQ156" s="33" t="s">
        <v>197</v>
      </c>
      <c r="CR156" s="33" t="s">
        <v>197</v>
      </c>
      <c r="CS156" s="33" t="s">
        <v>197</v>
      </c>
      <c r="CT156" s="33" t="s">
        <v>197</v>
      </c>
      <c r="CU156" s="33">
        <v>0</v>
      </c>
      <c r="CV156" s="33">
        <v>0</v>
      </c>
      <c r="CW156" s="33">
        <v>0</v>
      </c>
      <c r="CX156" s="33">
        <v>0</v>
      </c>
      <c r="CY156" s="33">
        <v>0</v>
      </c>
      <c r="CZ156" s="33">
        <v>0</v>
      </c>
      <c r="DA156" s="33">
        <v>0</v>
      </c>
      <c r="DB156" s="33">
        <v>0</v>
      </c>
      <c r="DC156" s="33">
        <v>0</v>
      </c>
      <c r="DD156" s="33">
        <v>0</v>
      </c>
      <c r="DE156" s="33">
        <v>0</v>
      </c>
      <c r="DF156" s="33">
        <v>0</v>
      </c>
    </row>
    <row r="157" spans="1:110" ht="318.75">
      <c r="A157" s="23" t="s">
        <v>183</v>
      </c>
      <c r="B157" s="46" t="s">
        <v>289</v>
      </c>
      <c r="C157" s="40" t="s">
        <v>301</v>
      </c>
      <c r="D157" s="33" t="s">
        <v>302</v>
      </c>
      <c r="E157" s="33">
        <v>0</v>
      </c>
      <c r="F157" s="33">
        <v>0</v>
      </c>
      <c r="G157" s="33">
        <v>0</v>
      </c>
      <c r="H157" s="33">
        <v>0</v>
      </c>
      <c r="I157" s="33">
        <f>'7'!CU88/2</f>
        <v>0</v>
      </c>
      <c r="J157" s="33">
        <v>0</v>
      </c>
      <c r="K157" s="33">
        <v>0</v>
      </c>
      <c r="L157" s="33">
        <v>0</v>
      </c>
      <c r="M157" s="33">
        <v>0</v>
      </c>
      <c r="N157" s="33">
        <v>0</v>
      </c>
      <c r="O157" s="33">
        <v>0</v>
      </c>
      <c r="P157" s="33">
        <v>0</v>
      </c>
      <c r="Q157" s="33">
        <v>0</v>
      </c>
      <c r="R157" s="33">
        <v>0</v>
      </c>
      <c r="S157" s="33">
        <v>0</v>
      </c>
      <c r="T157" s="33">
        <v>0</v>
      </c>
      <c r="U157" s="33">
        <v>0</v>
      </c>
      <c r="V157" s="33">
        <v>0</v>
      </c>
      <c r="W157" s="33">
        <v>0</v>
      </c>
      <c r="X157" s="33">
        <v>0</v>
      </c>
      <c r="Y157" s="33">
        <f>'7'!CY88/2</f>
        <v>9.9</v>
      </c>
      <c r="Z157" s="33">
        <v>0</v>
      </c>
      <c r="AA157" s="33">
        <v>0</v>
      </c>
      <c r="AB157" s="33">
        <v>0</v>
      </c>
      <c r="AC157" s="33">
        <v>0</v>
      </c>
      <c r="AD157" s="33">
        <v>0</v>
      </c>
      <c r="AE157" s="33">
        <v>0</v>
      </c>
      <c r="AF157" s="33">
        <v>0</v>
      </c>
      <c r="AG157" s="33">
        <v>0</v>
      </c>
      <c r="AH157" s="33">
        <v>0</v>
      </c>
      <c r="AI157" s="33">
        <v>0</v>
      </c>
      <c r="AJ157" s="33">
        <v>0</v>
      </c>
      <c r="AK157" s="33" t="s">
        <v>197</v>
      </c>
      <c r="AL157" s="33" t="s">
        <v>197</v>
      </c>
      <c r="AM157" s="33" t="s">
        <v>197</v>
      </c>
      <c r="AN157" s="33" t="s">
        <v>197</v>
      </c>
      <c r="AO157" s="33" t="s">
        <v>197</v>
      </c>
      <c r="AP157" s="33" t="s">
        <v>197</v>
      </c>
      <c r="AQ157" s="33" t="s">
        <v>197</v>
      </c>
      <c r="AR157" s="33" t="s">
        <v>197</v>
      </c>
      <c r="AS157" s="33">
        <v>0</v>
      </c>
      <c r="AT157" s="33">
        <v>0</v>
      </c>
      <c r="AU157" s="33">
        <v>0</v>
      </c>
      <c r="AV157" s="33">
        <v>0</v>
      </c>
      <c r="AW157" s="33">
        <f>'7'!CU88</f>
        <v>0</v>
      </c>
      <c r="AX157" s="33">
        <v>0</v>
      </c>
      <c r="AY157" s="33">
        <v>0</v>
      </c>
      <c r="AZ157" s="33">
        <v>0</v>
      </c>
      <c r="BA157" s="33">
        <v>0</v>
      </c>
      <c r="BB157" s="33">
        <v>0</v>
      </c>
      <c r="BC157" s="33">
        <v>0</v>
      </c>
      <c r="BD157" s="33">
        <v>0</v>
      </c>
      <c r="BE157" s="33">
        <v>0</v>
      </c>
      <c r="BF157" s="33">
        <v>0</v>
      </c>
      <c r="BG157" s="33">
        <v>0</v>
      </c>
      <c r="BH157" s="33">
        <f>'7'!CY88</f>
        <v>19.8</v>
      </c>
      <c r="BI157" s="33">
        <v>0</v>
      </c>
      <c r="BJ157" s="33">
        <v>0</v>
      </c>
      <c r="BK157" s="33">
        <v>0</v>
      </c>
      <c r="BL157" s="33">
        <v>0</v>
      </c>
      <c r="BM157" s="33">
        <v>0</v>
      </c>
      <c r="BN157" s="33">
        <v>0</v>
      </c>
      <c r="BO157" s="33">
        <v>0</v>
      </c>
      <c r="BP157" s="33">
        <v>0</v>
      </c>
      <c r="BQ157" s="33">
        <v>0</v>
      </c>
      <c r="BR157" s="33">
        <v>0</v>
      </c>
      <c r="BS157" s="33">
        <v>0</v>
      </c>
      <c r="BT157" s="33">
        <v>0</v>
      </c>
      <c r="BU157" s="33">
        <v>0</v>
      </c>
      <c r="BV157" s="33">
        <v>0</v>
      </c>
      <c r="BW157" s="33">
        <v>0</v>
      </c>
      <c r="BX157" s="33">
        <v>0</v>
      </c>
      <c r="BY157" s="33">
        <v>0</v>
      </c>
      <c r="BZ157" s="33">
        <v>0</v>
      </c>
      <c r="CA157" s="33">
        <v>0</v>
      </c>
      <c r="CB157" s="33">
        <v>0</v>
      </c>
      <c r="CC157" s="33">
        <v>0</v>
      </c>
      <c r="CD157" s="33">
        <v>0</v>
      </c>
      <c r="CE157" s="33">
        <v>0</v>
      </c>
      <c r="CF157" s="33">
        <v>0</v>
      </c>
      <c r="CG157" s="33">
        <v>0</v>
      </c>
      <c r="CH157" s="33">
        <v>0</v>
      </c>
      <c r="CI157" s="33">
        <v>0</v>
      </c>
      <c r="CJ157" s="33">
        <v>0</v>
      </c>
      <c r="CK157" s="33">
        <v>0</v>
      </c>
      <c r="CL157" s="33">
        <v>0</v>
      </c>
      <c r="CM157" s="33">
        <v>0</v>
      </c>
      <c r="CN157" s="33">
        <v>0</v>
      </c>
      <c r="CO157" s="33" t="s">
        <v>197</v>
      </c>
      <c r="CP157" s="33" t="s">
        <v>197</v>
      </c>
      <c r="CQ157" s="33" t="s">
        <v>197</v>
      </c>
      <c r="CR157" s="33" t="s">
        <v>197</v>
      </c>
      <c r="CS157" s="33" t="s">
        <v>197</v>
      </c>
      <c r="CT157" s="33" t="s">
        <v>197</v>
      </c>
      <c r="CU157" s="33">
        <v>0</v>
      </c>
      <c r="CV157" s="33">
        <v>0</v>
      </c>
      <c r="CW157" s="33">
        <v>0</v>
      </c>
      <c r="CX157" s="33">
        <v>0</v>
      </c>
      <c r="CY157" s="33">
        <v>0</v>
      </c>
      <c r="CZ157" s="33">
        <v>0</v>
      </c>
      <c r="DA157" s="33">
        <v>0</v>
      </c>
      <c r="DB157" s="33">
        <v>0</v>
      </c>
      <c r="DC157" s="33">
        <v>0</v>
      </c>
      <c r="DD157" s="33">
        <v>0</v>
      </c>
      <c r="DE157" s="33">
        <v>0</v>
      </c>
      <c r="DF157" s="33">
        <v>0</v>
      </c>
    </row>
    <row r="158" spans="1:110" ht="75">
      <c r="A158" s="23" t="s">
        <v>183</v>
      </c>
      <c r="B158" s="31" t="s">
        <v>289</v>
      </c>
      <c r="C158" s="40" t="s">
        <v>303</v>
      </c>
      <c r="D158" s="33" t="s">
        <v>304</v>
      </c>
      <c r="E158" s="33">
        <v>0</v>
      </c>
      <c r="F158" s="33">
        <v>0</v>
      </c>
      <c r="G158" s="33">
        <v>0</v>
      </c>
      <c r="H158" s="33">
        <v>0</v>
      </c>
      <c r="I158" s="33">
        <v>0</v>
      </c>
      <c r="J158" s="33">
        <v>0</v>
      </c>
      <c r="K158" s="33">
        <v>0</v>
      </c>
      <c r="L158" s="33">
        <v>0</v>
      </c>
      <c r="M158" s="33">
        <v>0</v>
      </c>
      <c r="N158" s="33">
        <v>0</v>
      </c>
      <c r="O158" s="33">
        <v>0</v>
      </c>
      <c r="P158" s="33">
        <v>0</v>
      </c>
      <c r="Q158" s="33">
        <v>0</v>
      </c>
      <c r="R158" s="33">
        <v>0</v>
      </c>
      <c r="S158" s="33">
        <v>0</v>
      </c>
      <c r="T158" s="33">
        <v>0</v>
      </c>
      <c r="U158" s="33">
        <v>0</v>
      </c>
      <c r="V158" s="33">
        <v>0</v>
      </c>
      <c r="W158" s="33">
        <v>0</v>
      </c>
      <c r="X158" s="33">
        <v>0</v>
      </c>
      <c r="Y158" s="33">
        <v>0</v>
      </c>
      <c r="Z158" s="33">
        <v>0</v>
      </c>
      <c r="AA158" s="33">
        <v>0</v>
      </c>
      <c r="AB158" s="33">
        <v>0</v>
      </c>
      <c r="AC158" s="33">
        <v>0</v>
      </c>
      <c r="AD158" s="33">
        <v>0</v>
      </c>
      <c r="AE158" s="33">
        <v>0</v>
      </c>
      <c r="AF158" s="33">
        <v>0</v>
      </c>
      <c r="AG158" s="33">
        <v>0</v>
      </c>
      <c r="AH158" s="33">
        <v>0</v>
      </c>
      <c r="AI158" s="33">
        <v>0</v>
      </c>
      <c r="AJ158" s="33">
        <v>0</v>
      </c>
      <c r="AK158" s="33" t="s">
        <v>197</v>
      </c>
      <c r="AL158" s="33" t="s">
        <v>197</v>
      </c>
      <c r="AM158" s="33" t="s">
        <v>197</v>
      </c>
      <c r="AN158" s="33" t="s">
        <v>197</v>
      </c>
      <c r="AO158" s="33" t="s">
        <v>197</v>
      </c>
      <c r="AP158" s="33" t="s">
        <v>197</v>
      </c>
      <c r="AQ158" s="33" t="s">
        <v>197</v>
      </c>
      <c r="AR158" s="33" t="s">
        <v>197</v>
      </c>
      <c r="AS158" s="33">
        <v>0</v>
      </c>
      <c r="AT158" s="33">
        <v>0</v>
      </c>
      <c r="AU158" s="33">
        <v>0</v>
      </c>
      <c r="AV158" s="33">
        <v>0</v>
      </c>
      <c r="AW158" s="33">
        <v>0</v>
      </c>
      <c r="AX158" s="33">
        <v>0</v>
      </c>
      <c r="AY158" s="33">
        <v>0</v>
      </c>
      <c r="AZ158" s="33">
        <v>0</v>
      </c>
      <c r="BA158" s="33">
        <v>0</v>
      </c>
      <c r="BB158" s="33">
        <v>0</v>
      </c>
      <c r="BC158" s="33">
        <v>0</v>
      </c>
      <c r="BD158" s="33">
        <v>0</v>
      </c>
      <c r="BE158" s="33">
        <v>0</v>
      </c>
      <c r="BF158" s="33">
        <v>0</v>
      </c>
      <c r="BG158" s="33">
        <v>0</v>
      </c>
      <c r="BH158" s="33">
        <v>0</v>
      </c>
      <c r="BI158" s="33">
        <v>0</v>
      </c>
      <c r="BJ158" s="33">
        <v>0</v>
      </c>
      <c r="BK158" s="33">
        <v>0</v>
      </c>
      <c r="BL158" s="33">
        <v>0</v>
      </c>
      <c r="BM158" s="33">
        <v>0</v>
      </c>
      <c r="BN158" s="33">
        <v>0</v>
      </c>
      <c r="BO158" s="33">
        <v>0</v>
      </c>
      <c r="BP158" s="33">
        <v>0</v>
      </c>
      <c r="BQ158" s="33">
        <v>0</v>
      </c>
      <c r="BR158" s="33">
        <v>0</v>
      </c>
      <c r="BS158" s="33">
        <v>0</v>
      </c>
      <c r="BT158" s="33">
        <v>0</v>
      </c>
      <c r="BU158" s="33">
        <v>0</v>
      </c>
      <c r="BV158" s="33">
        <v>0</v>
      </c>
      <c r="BW158" s="33">
        <v>0</v>
      </c>
      <c r="BX158" s="33">
        <v>0</v>
      </c>
      <c r="BY158" s="33">
        <v>0</v>
      </c>
      <c r="BZ158" s="33">
        <v>0</v>
      </c>
      <c r="CA158" s="33">
        <v>0</v>
      </c>
      <c r="CB158" s="33">
        <v>0</v>
      </c>
      <c r="CC158" s="33">
        <v>25</v>
      </c>
      <c r="CD158" s="33">
        <v>0</v>
      </c>
      <c r="CE158" s="33">
        <v>0</v>
      </c>
      <c r="CF158" s="33">
        <v>0</v>
      </c>
      <c r="CG158" s="33">
        <v>0</v>
      </c>
      <c r="CH158" s="33">
        <v>0</v>
      </c>
      <c r="CI158" s="33">
        <v>0</v>
      </c>
      <c r="CJ158" s="33">
        <v>0</v>
      </c>
      <c r="CK158" s="33">
        <v>0</v>
      </c>
      <c r="CL158" s="33">
        <v>0</v>
      </c>
      <c r="CM158" s="33">
        <v>0</v>
      </c>
      <c r="CN158" s="33">
        <v>0</v>
      </c>
      <c r="CO158" s="33" t="s">
        <v>197</v>
      </c>
      <c r="CP158" s="33" t="s">
        <v>197</v>
      </c>
      <c r="CQ158" s="33" t="s">
        <v>197</v>
      </c>
      <c r="CR158" s="33" t="s">
        <v>197</v>
      </c>
      <c r="CS158" s="33" t="s">
        <v>197</v>
      </c>
      <c r="CT158" s="33" t="s">
        <v>197</v>
      </c>
      <c r="CU158" s="33">
        <v>0</v>
      </c>
      <c r="CV158" s="33">
        <v>0</v>
      </c>
      <c r="CW158" s="33">
        <v>0</v>
      </c>
      <c r="CX158" s="33">
        <v>0</v>
      </c>
      <c r="CY158" s="33">
        <v>0</v>
      </c>
      <c r="CZ158" s="33">
        <v>0</v>
      </c>
      <c r="DA158" s="33">
        <v>0</v>
      </c>
      <c r="DB158" s="33">
        <v>0</v>
      </c>
      <c r="DC158" s="33">
        <v>0</v>
      </c>
      <c r="DD158" s="33">
        <v>0</v>
      </c>
      <c r="DE158" s="33">
        <v>0</v>
      </c>
      <c r="DF158" s="33">
        <v>0</v>
      </c>
    </row>
    <row r="159" spans="1:110" ht="93.75">
      <c r="A159" s="23" t="s">
        <v>183</v>
      </c>
      <c r="B159" s="31" t="s">
        <v>289</v>
      </c>
      <c r="C159" s="40" t="s">
        <v>305</v>
      </c>
      <c r="D159" s="33" t="s">
        <v>306</v>
      </c>
      <c r="E159" s="33">
        <v>0</v>
      </c>
      <c r="F159" s="33">
        <v>0</v>
      </c>
      <c r="G159" s="33">
        <v>0</v>
      </c>
      <c r="H159" s="33">
        <v>0</v>
      </c>
      <c r="I159" s="33">
        <v>0</v>
      </c>
      <c r="J159" s="33">
        <v>0</v>
      </c>
      <c r="K159" s="33">
        <v>0</v>
      </c>
      <c r="L159" s="33">
        <v>0</v>
      </c>
      <c r="M159" s="33">
        <v>0</v>
      </c>
      <c r="N159" s="33">
        <v>0</v>
      </c>
      <c r="O159" s="33">
        <v>0</v>
      </c>
      <c r="P159" s="33">
        <v>0</v>
      </c>
      <c r="Q159" s="33">
        <v>0</v>
      </c>
      <c r="R159" s="33">
        <v>0</v>
      </c>
      <c r="S159" s="33">
        <v>0</v>
      </c>
      <c r="T159" s="33">
        <v>0</v>
      </c>
      <c r="U159" s="33">
        <v>0</v>
      </c>
      <c r="V159" s="33">
        <v>0</v>
      </c>
      <c r="W159" s="33">
        <f>'7'!CX90</f>
        <v>2</v>
      </c>
      <c r="X159" s="33">
        <v>0</v>
      </c>
      <c r="Y159" s="33">
        <v>0</v>
      </c>
      <c r="Z159" s="33">
        <v>0</v>
      </c>
      <c r="AA159" s="33">
        <v>0</v>
      </c>
      <c r="AB159" s="33">
        <v>0</v>
      </c>
      <c r="AC159" s="33">
        <v>0</v>
      </c>
      <c r="AD159" s="33">
        <v>0</v>
      </c>
      <c r="AE159" s="33">
        <v>0</v>
      </c>
      <c r="AF159" s="33">
        <v>0</v>
      </c>
      <c r="AG159" s="33">
        <v>0</v>
      </c>
      <c r="AH159" s="33">
        <v>0</v>
      </c>
      <c r="AI159" s="33">
        <v>0</v>
      </c>
      <c r="AJ159" s="33">
        <v>0</v>
      </c>
      <c r="AK159" s="33" t="s">
        <v>197</v>
      </c>
      <c r="AL159" s="33" t="s">
        <v>197</v>
      </c>
      <c r="AM159" s="33" t="s">
        <v>197</v>
      </c>
      <c r="AN159" s="33" t="s">
        <v>197</v>
      </c>
      <c r="AO159" s="33" t="s">
        <v>197</v>
      </c>
      <c r="AP159" s="33" t="s">
        <v>197</v>
      </c>
      <c r="AQ159" s="33" t="s">
        <v>197</v>
      </c>
      <c r="AR159" s="33" t="s">
        <v>197</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v>0</v>
      </c>
      <c r="BK159" s="33">
        <v>0</v>
      </c>
      <c r="BL159" s="33">
        <v>0</v>
      </c>
      <c r="BM159" s="33">
        <v>0</v>
      </c>
      <c r="BN159" s="33">
        <v>0</v>
      </c>
      <c r="BO159" s="33">
        <v>0</v>
      </c>
      <c r="BP159" s="33">
        <v>0</v>
      </c>
      <c r="BQ159" s="33">
        <f>'7'!DL90</f>
        <v>2</v>
      </c>
      <c r="BR159" s="33">
        <v>0</v>
      </c>
      <c r="BS159" s="33">
        <v>0</v>
      </c>
      <c r="BT159" s="33">
        <v>0</v>
      </c>
      <c r="BU159" s="33">
        <v>0</v>
      </c>
      <c r="BV159" s="33">
        <v>0</v>
      </c>
      <c r="BW159" s="33">
        <v>0</v>
      </c>
      <c r="BX159" s="33">
        <v>0</v>
      </c>
      <c r="BY159" s="33">
        <v>0</v>
      </c>
      <c r="BZ159" s="33">
        <v>0</v>
      </c>
      <c r="CA159" s="33">
        <v>0</v>
      </c>
      <c r="CB159" s="33">
        <v>0</v>
      </c>
      <c r="CC159" s="33">
        <v>0</v>
      </c>
      <c r="CD159" s="33">
        <v>0</v>
      </c>
      <c r="CE159" s="33">
        <v>0</v>
      </c>
      <c r="CF159" s="33">
        <v>0</v>
      </c>
      <c r="CG159" s="33">
        <v>0</v>
      </c>
      <c r="CH159" s="33">
        <v>0</v>
      </c>
      <c r="CI159" s="33">
        <v>0</v>
      </c>
      <c r="CJ159" s="33">
        <v>0</v>
      </c>
      <c r="CK159" s="33">
        <v>0</v>
      </c>
      <c r="CL159" s="33">
        <v>0</v>
      </c>
      <c r="CM159" s="33">
        <v>0</v>
      </c>
      <c r="CN159" s="33">
        <v>0</v>
      </c>
      <c r="CO159" s="33" t="s">
        <v>197</v>
      </c>
      <c r="CP159" s="33" t="s">
        <v>197</v>
      </c>
      <c r="CQ159" s="33" t="s">
        <v>197</v>
      </c>
      <c r="CR159" s="33" t="s">
        <v>197</v>
      </c>
      <c r="CS159" s="33" t="s">
        <v>197</v>
      </c>
      <c r="CT159" s="33" t="s">
        <v>197</v>
      </c>
      <c r="CU159" s="33">
        <v>0</v>
      </c>
      <c r="CV159" s="33">
        <v>0</v>
      </c>
      <c r="CW159" s="33">
        <v>0</v>
      </c>
      <c r="CX159" s="33">
        <v>0</v>
      </c>
      <c r="CY159" s="33">
        <v>0</v>
      </c>
      <c r="CZ159" s="33">
        <v>0</v>
      </c>
      <c r="DA159" s="33">
        <v>0</v>
      </c>
      <c r="DB159" s="33">
        <v>0</v>
      </c>
      <c r="DC159" s="33">
        <v>0</v>
      </c>
      <c r="DD159" s="33">
        <v>0</v>
      </c>
      <c r="DE159" s="33">
        <v>0</v>
      </c>
      <c r="DF159" s="33">
        <v>0</v>
      </c>
    </row>
    <row r="160" spans="1:110" ht="75">
      <c r="A160" s="23" t="s">
        <v>183</v>
      </c>
      <c r="B160" s="31" t="s">
        <v>289</v>
      </c>
      <c r="C160" s="40" t="s">
        <v>307</v>
      </c>
      <c r="D160" s="33" t="s">
        <v>308</v>
      </c>
      <c r="E160" s="33">
        <v>0</v>
      </c>
      <c r="F160" s="33">
        <v>0</v>
      </c>
      <c r="G160" s="33">
        <v>0</v>
      </c>
      <c r="H160" s="33">
        <v>0</v>
      </c>
      <c r="I160" s="33">
        <v>0</v>
      </c>
      <c r="J160" s="33">
        <v>0</v>
      </c>
      <c r="K160" s="33">
        <v>0</v>
      </c>
      <c r="L160" s="33">
        <v>0</v>
      </c>
      <c r="M160" s="33">
        <v>0</v>
      </c>
      <c r="N160" s="33">
        <v>0</v>
      </c>
      <c r="O160" s="33">
        <v>0</v>
      </c>
      <c r="P160" s="33">
        <v>0</v>
      </c>
      <c r="Q160" s="33">
        <v>0</v>
      </c>
      <c r="R160" s="33">
        <v>0</v>
      </c>
      <c r="S160" s="33">
        <v>0</v>
      </c>
      <c r="T160" s="33">
        <v>0</v>
      </c>
      <c r="U160" s="33">
        <v>0</v>
      </c>
      <c r="V160" s="33">
        <v>0</v>
      </c>
      <c r="W160" s="33">
        <v>0</v>
      </c>
      <c r="X160" s="33">
        <v>0</v>
      </c>
      <c r="Y160" s="33">
        <v>0</v>
      </c>
      <c r="Z160" s="33">
        <v>0</v>
      </c>
      <c r="AA160" s="33">
        <v>0</v>
      </c>
      <c r="AB160" s="33">
        <v>0</v>
      </c>
      <c r="AC160" s="33">
        <v>0</v>
      </c>
      <c r="AD160" s="33">
        <v>0</v>
      </c>
      <c r="AE160" s="33">
        <v>0</v>
      </c>
      <c r="AF160" s="33">
        <v>0</v>
      </c>
      <c r="AG160" s="33">
        <v>0</v>
      </c>
      <c r="AH160" s="33">
        <v>0</v>
      </c>
      <c r="AI160" s="33">
        <v>0</v>
      </c>
      <c r="AJ160" s="33">
        <v>0</v>
      </c>
      <c r="AK160" s="33" t="s">
        <v>197</v>
      </c>
      <c r="AL160" s="33" t="s">
        <v>197</v>
      </c>
      <c r="AM160" s="33" t="s">
        <v>197</v>
      </c>
      <c r="AN160" s="33" t="s">
        <v>197</v>
      </c>
      <c r="AO160" s="33" t="s">
        <v>197</v>
      </c>
      <c r="AP160" s="33" t="s">
        <v>197</v>
      </c>
      <c r="AQ160" s="33" t="s">
        <v>197</v>
      </c>
      <c r="AR160" s="33" t="s">
        <v>197</v>
      </c>
      <c r="AS160" s="33">
        <v>0</v>
      </c>
      <c r="AT160" s="33">
        <v>0</v>
      </c>
      <c r="AU160" s="33">
        <v>0</v>
      </c>
      <c r="AV160" s="33">
        <v>0</v>
      </c>
      <c r="AW160" s="33">
        <v>0</v>
      </c>
      <c r="AX160" s="33">
        <v>0</v>
      </c>
      <c r="AY160" s="33">
        <v>0</v>
      </c>
      <c r="AZ160" s="33">
        <v>0</v>
      </c>
      <c r="BA160" s="33">
        <v>0</v>
      </c>
      <c r="BB160" s="33">
        <v>0</v>
      </c>
      <c r="BC160" s="33">
        <v>0</v>
      </c>
      <c r="BD160" s="33">
        <v>0</v>
      </c>
      <c r="BE160" s="33">
        <v>0</v>
      </c>
      <c r="BF160" s="33">
        <v>0</v>
      </c>
      <c r="BG160" s="33">
        <v>0</v>
      </c>
      <c r="BH160" s="33">
        <v>0</v>
      </c>
      <c r="BI160" s="33">
        <v>0</v>
      </c>
      <c r="BJ160" s="33">
        <v>0</v>
      </c>
      <c r="BK160" s="33">
        <v>0</v>
      </c>
      <c r="BL160" s="33">
        <v>0</v>
      </c>
      <c r="BM160" s="33">
        <v>0</v>
      </c>
      <c r="BN160" s="33">
        <v>0</v>
      </c>
      <c r="BO160" s="33">
        <v>0</v>
      </c>
      <c r="BP160" s="33">
        <v>0</v>
      </c>
      <c r="BQ160" s="33">
        <v>0</v>
      </c>
      <c r="BR160" s="33">
        <v>0</v>
      </c>
      <c r="BS160" s="33">
        <v>0</v>
      </c>
      <c r="BT160" s="33">
        <v>0</v>
      </c>
      <c r="BU160" s="33">
        <v>0</v>
      </c>
      <c r="BV160" s="33">
        <v>0</v>
      </c>
      <c r="BW160" s="33">
        <v>0</v>
      </c>
      <c r="BX160" s="33">
        <v>0</v>
      </c>
      <c r="BY160" s="33">
        <v>0</v>
      </c>
      <c r="BZ160" s="33">
        <v>0</v>
      </c>
      <c r="CA160" s="33">
        <v>0</v>
      </c>
      <c r="CB160" s="33">
        <v>0</v>
      </c>
      <c r="CC160" s="33">
        <v>0</v>
      </c>
      <c r="CD160" s="33">
        <v>0</v>
      </c>
      <c r="CE160" s="33">
        <v>0</v>
      </c>
      <c r="CF160" s="33">
        <v>0</v>
      </c>
      <c r="CG160" s="33">
        <v>0</v>
      </c>
      <c r="CH160" s="33">
        <v>0</v>
      </c>
      <c r="CI160" s="33">
        <v>0</v>
      </c>
      <c r="CJ160" s="33">
        <v>0</v>
      </c>
      <c r="CK160" s="33">
        <v>0</v>
      </c>
      <c r="CL160" s="33">
        <v>0</v>
      </c>
      <c r="CM160" s="33">
        <v>0</v>
      </c>
      <c r="CN160" s="33">
        <v>0</v>
      </c>
      <c r="CO160" s="33" t="s">
        <v>197</v>
      </c>
      <c r="CP160" s="33" t="s">
        <v>197</v>
      </c>
      <c r="CQ160" s="33" t="s">
        <v>197</v>
      </c>
      <c r="CR160" s="33" t="s">
        <v>197</v>
      </c>
      <c r="CS160" s="33" t="s">
        <v>197</v>
      </c>
      <c r="CT160" s="33" t="s">
        <v>197</v>
      </c>
      <c r="CU160" s="33">
        <v>0</v>
      </c>
      <c r="CV160" s="33">
        <v>0</v>
      </c>
      <c r="CW160" s="33">
        <v>0</v>
      </c>
      <c r="CX160" s="33">
        <v>0</v>
      </c>
      <c r="CY160" s="33">
        <v>0</v>
      </c>
      <c r="CZ160" s="33">
        <v>0</v>
      </c>
      <c r="DA160" s="47">
        <f>'2'!AT90</f>
        <v>570.15</v>
      </c>
      <c r="DB160" s="33">
        <v>0</v>
      </c>
      <c r="DC160" s="33">
        <v>0</v>
      </c>
      <c r="DD160" s="33">
        <v>0</v>
      </c>
      <c r="DE160" s="33">
        <v>0</v>
      </c>
      <c r="DF160" s="33">
        <v>0</v>
      </c>
    </row>
    <row r="161" spans="1:110" ht="75">
      <c r="A161" s="23" t="s">
        <v>183</v>
      </c>
      <c r="B161" s="31" t="s">
        <v>289</v>
      </c>
      <c r="C161" s="40" t="s">
        <v>309</v>
      </c>
      <c r="D161" s="33" t="s">
        <v>310</v>
      </c>
      <c r="E161" s="33">
        <v>0</v>
      </c>
      <c r="F161" s="33">
        <v>0</v>
      </c>
      <c r="G161" s="33">
        <v>0</v>
      </c>
      <c r="H161" s="33">
        <v>0</v>
      </c>
      <c r="I161" s="33">
        <v>0</v>
      </c>
      <c r="J161" s="33">
        <v>0</v>
      </c>
      <c r="K161" s="33">
        <v>0</v>
      </c>
      <c r="L161" s="33">
        <v>0</v>
      </c>
      <c r="M161" s="33">
        <v>0</v>
      </c>
      <c r="N161" s="33">
        <v>0</v>
      </c>
      <c r="O161" s="33">
        <v>0</v>
      </c>
      <c r="P161" s="33">
        <v>0</v>
      </c>
      <c r="Q161" s="33">
        <v>0</v>
      </c>
      <c r="R161" s="33">
        <v>0</v>
      </c>
      <c r="S161" s="33">
        <v>0</v>
      </c>
      <c r="T161" s="33">
        <v>0</v>
      </c>
      <c r="U161" s="33">
        <v>0</v>
      </c>
      <c r="V161" s="33">
        <v>0</v>
      </c>
      <c r="W161" s="33">
        <v>0</v>
      </c>
      <c r="X161" s="33">
        <v>0</v>
      </c>
      <c r="Y161" s="33">
        <v>0</v>
      </c>
      <c r="Z161" s="33">
        <v>0</v>
      </c>
      <c r="AA161" s="33">
        <v>0</v>
      </c>
      <c r="AB161" s="33">
        <v>0</v>
      </c>
      <c r="AC161" s="33">
        <v>0</v>
      </c>
      <c r="AD161" s="33">
        <v>0</v>
      </c>
      <c r="AE161" s="33">
        <v>0</v>
      </c>
      <c r="AF161" s="33">
        <v>0</v>
      </c>
      <c r="AG161" s="33">
        <v>0</v>
      </c>
      <c r="AH161" s="33">
        <v>0</v>
      </c>
      <c r="AI161" s="33">
        <v>0</v>
      </c>
      <c r="AJ161" s="33">
        <v>0</v>
      </c>
      <c r="AK161" s="33" t="s">
        <v>197</v>
      </c>
      <c r="AL161" s="33" t="s">
        <v>197</v>
      </c>
      <c r="AM161" s="33" t="s">
        <v>197</v>
      </c>
      <c r="AN161" s="33" t="s">
        <v>197</v>
      </c>
      <c r="AO161" s="33" t="s">
        <v>197</v>
      </c>
      <c r="AP161" s="33" t="s">
        <v>197</v>
      </c>
      <c r="AQ161" s="33" t="s">
        <v>197</v>
      </c>
      <c r="AR161" s="33" t="s">
        <v>197</v>
      </c>
      <c r="AS161" s="33">
        <v>0</v>
      </c>
      <c r="AT161" s="33">
        <v>0</v>
      </c>
      <c r="AU161" s="33">
        <v>0</v>
      </c>
      <c r="AV161" s="33">
        <v>0</v>
      </c>
      <c r="AW161" s="33">
        <v>0</v>
      </c>
      <c r="AX161" s="33">
        <v>0</v>
      </c>
      <c r="AY161" s="33">
        <v>0</v>
      </c>
      <c r="AZ161" s="33">
        <v>0</v>
      </c>
      <c r="BA161" s="33">
        <v>0</v>
      </c>
      <c r="BB161" s="33">
        <v>0</v>
      </c>
      <c r="BC161" s="33">
        <v>0</v>
      </c>
      <c r="BD161" s="33">
        <v>0</v>
      </c>
      <c r="BE161" s="33">
        <v>0</v>
      </c>
      <c r="BF161" s="33">
        <v>0</v>
      </c>
      <c r="BG161" s="33">
        <v>0</v>
      </c>
      <c r="BH161" s="33">
        <v>0</v>
      </c>
      <c r="BI161" s="33">
        <v>0</v>
      </c>
      <c r="BJ161" s="33">
        <v>0</v>
      </c>
      <c r="BK161" s="33">
        <v>0</v>
      </c>
      <c r="BL161" s="33">
        <v>0</v>
      </c>
      <c r="BM161" s="33">
        <v>0</v>
      </c>
      <c r="BN161" s="33">
        <v>0</v>
      </c>
      <c r="BO161" s="33">
        <v>0</v>
      </c>
      <c r="BP161" s="33">
        <v>0</v>
      </c>
      <c r="BQ161" s="33">
        <v>0</v>
      </c>
      <c r="BR161" s="33">
        <v>0</v>
      </c>
      <c r="BS161" s="33">
        <v>0</v>
      </c>
      <c r="BT161" s="33">
        <v>0</v>
      </c>
      <c r="BU161" s="33">
        <v>0</v>
      </c>
      <c r="BV161" s="33">
        <v>0</v>
      </c>
      <c r="BW161" s="33">
        <v>0</v>
      </c>
      <c r="BX161" s="33">
        <v>0</v>
      </c>
      <c r="BY161" s="33">
        <v>0</v>
      </c>
      <c r="BZ161" s="33">
        <v>0</v>
      </c>
      <c r="CA161" s="33">
        <v>0</v>
      </c>
      <c r="CB161" s="33">
        <v>0</v>
      </c>
      <c r="CC161" s="33">
        <v>25</v>
      </c>
      <c r="CD161" s="33">
        <v>0</v>
      </c>
      <c r="CE161" s="33">
        <v>0</v>
      </c>
      <c r="CF161" s="33">
        <v>0</v>
      </c>
      <c r="CG161" s="33">
        <v>0</v>
      </c>
      <c r="CH161" s="33">
        <v>0</v>
      </c>
      <c r="CI161" s="33">
        <v>0</v>
      </c>
      <c r="CJ161" s="33">
        <v>0</v>
      </c>
      <c r="CK161" s="33">
        <v>0</v>
      </c>
      <c r="CL161" s="33">
        <v>0</v>
      </c>
      <c r="CM161" s="33">
        <v>0</v>
      </c>
      <c r="CN161" s="33">
        <v>0</v>
      </c>
      <c r="CO161" s="33" t="s">
        <v>197</v>
      </c>
      <c r="CP161" s="33" t="s">
        <v>197</v>
      </c>
      <c r="CQ161" s="33" t="s">
        <v>197</v>
      </c>
      <c r="CR161" s="33" t="s">
        <v>197</v>
      </c>
      <c r="CS161" s="33" t="s">
        <v>197</v>
      </c>
      <c r="CT161" s="33" t="s">
        <v>197</v>
      </c>
      <c r="CU161" s="33">
        <v>0</v>
      </c>
      <c r="CV161" s="33">
        <v>0</v>
      </c>
      <c r="CW161" s="33">
        <v>0</v>
      </c>
      <c r="CX161" s="33">
        <v>0</v>
      </c>
      <c r="CY161" s="33">
        <v>0</v>
      </c>
      <c r="CZ161" s="33">
        <v>0</v>
      </c>
      <c r="DA161" s="33">
        <v>0</v>
      </c>
      <c r="DB161" s="33">
        <v>0</v>
      </c>
      <c r="DC161" s="33">
        <v>0</v>
      </c>
      <c r="DD161" s="33">
        <v>0</v>
      </c>
      <c r="DE161" s="33">
        <v>0</v>
      </c>
      <c r="DF161" s="33">
        <v>0</v>
      </c>
    </row>
    <row r="162" spans="1:110" ht="75">
      <c r="A162" s="23" t="s">
        <v>183</v>
      </c>
      <c r="B162" s="31" t="s">
        <v>289</v>
      </c>
      <c r="C162" s="40" t="s">
        <v>311</v>
      </c>
      <c r="D162" s="33" t="s">
        <v>312</v>
      </c>
      <c r="E162" s="33">
        <v>0</v>
      </c>
      <c r="F162" s="33">
        <v>0</v>
      </c>
      <c r="G162" s="33">
        <v>0</v>
      </c>
      <c r="H162" s="33">
        <v>0</v>
      </c>
      <c r="I162" s="33">
        <v>0</v>
      </c>
      <c r="J162" s="33">
        <v>0</v>
      </c>
      <c r="K162" s="33">
        <v>0</v>
      </c>
      <c r="L162" s="33">
        <v>0</v>
      </c>
      <c r="M162" s="33">
        <v>0</v>
      </c>
      <c r="N162" s="33">
        <v>0</v>
      </c>
      <c r="O162" s="33">
        <v>0</v>
      </c>
      <c r="P162" s="33">
        <v>0</v>
      </c>
      <c r="Q162" s="33">
        <v>0</v>
      </c>
      <c r="R162" s="33">
        <v>0</v>
      </c>
      <c r="S162" s="33">
        <v>0</v>
      </c>
      <c r="T162" s="33">
        <v>0</v>
      </c>
      <c r="U162" s="33">
        <v>0</v>
      </c>
      <c r="V162" s="33">
        <v>0</v>
      </c>
      <c r="W162" s="33">
        <v>0</v>
      </c>
      <c r="X162" s="33">
        <v>0</v>
      </c>
      <c r="Y162" s="33">
        <v>0</v>
      </c>
      <c r="Z162" s="33">
        <v>0</v>
      </c>
      <c r="AA162" s="33">
        <v>0</v>
      </c>
      <c r="AB162" s="33">
        <v>0</v>
      </c>
      <c r="AC162" s="33">
        <v>0</v>
      </c>
      <c r="AD162" s="33">
        <v>0</v>
      </c>
      <c r="AE162" s="33">
        <v>0</v>
      </c>
      <c r="AF162" s="33">
        <v>0</v>
      </c>
      <c r="AG162" s="33">
        <v>0</v>
      </c>
      <c r="AH162" s="33">
        <v>0</v>
      </c>
      <c r="AI162" s="33">
        <v>0</v>
      </c>
      <c r="AJ162" s="33">
        <v>0</v>
      </c>
      <c r="AK162" s="33" t="s">
        <v>197</v>
      </c>
      <c r="AL162" s="33" t="s">
        <v>197</v>
      </c>
      <c r="AM162" s="33" t="s">
        <v>197</v>
      </c>
      <c r="AN162" s="33" t="s">
        <v>197</v>
      </c>
      <c r="AO162" s="33" t="s">
        <v>197</v>
      </c>
      <c r="AP162" s="33" t="s">
        <v>197</v>
      </c>
      <c r="AQ162" s="33" t="s">
        <v>197</v>
      </c>
      <c r="AR162" s="33" t="s">
        <v>197</v>
      </c>
      <c r="AS162" s="33">
        <v>0</v>
      </c>
      <c r="AT162" s="33">
        <v>0</v>
      </c>
      <c r="AU162" s="33">
        <v>0</v>
      </c>
      <c r="AV162" s="33">
        <v>0</v>
      </c>
      <c r="AW162" s="33">
        <v>0</v>
      </c>
      <c r="AX162" s="33">
        <v>0</v>
      </c>
      <c r="AY162" s="33">
        <v>0</v>
      </c>
      <c r="AZ162" s="33">
        <v>0</v>
      </c>
      <c r="BA162" s="33">
        <v>0</v>
      </c>
      <c r="BB162" s="33">
        <v>0</v>
      </c>
      <c r="BC162" s="33">
        <v>0</v>
      </c>
      <c r="BD162" s="33">
        <v>0</v>
      </c>
      <c r="BE162" s="33">
        <v>0</v>
      </c>
      <c r="BF162" s="33">
        <v>0</v>
      </c>
      <c r="BG162" s="33">
        <v>0</v>
      </c>
      <c r="BH162" s="33">
        <v>0</v>
      </c>
      <c r="BI162" s="33">
        <v>0</v>
      </c>
      <c r="BJ162" s="33">
        <v>0</v>
      </c>
      <c r="BK162" s="33">
        <v>0</v>
      </c>
      <c r="BL162" s="33">
        <v>0</v>
      </c>
      <c r="BM162" s="33">
        <v>0</v>
      </c>
      <c r="BN162" s="33">
        <v>0</v>
      </c>
      <c r="BO162" s="33">
        <v>0</v>
      </c>
      <c r="BP162" s="33">
        <v>0</v>
      </c>
      <c r="BQ162" s="33">
        <v>0</v>
      </c>
      <c r="BR162" s="33">
        <v>0</v>
      </c>
      <c r="BS162" s="33">
        <v>0</v>
      </c>
      <c r="BT162" s="33">
        <v>0</v>
      </c>
      <c r="BU162" s="33">
        <v>0</v>
      </c>
      <c r="BV162" s="33">
        <v>0</v>
      </c>
      <c r="BW162" s="33">
        <v>0</v>
      </c>
      <c r="BX162" s="33">
        <v>0</v>
      </c>
      <c r="BY162" s="33">
        <v>0</v>
      </c>
      <c r="BZ162" s="33">
        <v>0</v>
      </c>
      <c r="CA162" s="33">
        <v>0</v>
      </c>
      <c r="CB162" s="33">
        <v>0</v>
      </c>
      <c r="CC162" s="33">
        <v>0</v>
      </c>
      <c r="CD162" s="33">
        <v>0</v>
      </c>
      <c r="CE162" s="33">
        <v>0</v>
      </c>
      <c r="CF162" s="33">
        <v>0</v>
      </c>
      <c r="CG162" s="33">
        <v>0</v>
      </c>
      <c r="CH162" s="33">
        <v>0</v>
      </c>
      <c r="CI162" s="33">
        <v>0</v>
      </c>
      <c r="CJ162" s="33">
        <v>0</v>
      </c>
      <c r="CK162" s="33">
        <v>0</v>
      </c>
      <c r="CL162" s="33">
        <v>0</v>
      </c>
      <c r="CM162" s="33">
        <v>0</v>
      </c>
      <c r="CN162" s="33">
        <v>0</v>
      </c>
      <c r="CO162" s="33" t="s">
        <v>197</v>
      </c>
      <c r="CP162" s="33" t="s">
        <v>197</v>
      </c>
      <c r="CQ162" s="33" t="s">
        <v>197</v>
      </c>
      <c r="CR162" s="33" t="s">
        <v>197</v>
      </c>
      <c r="CS162" s="33" t="s">
        <v>197</v>
      </c>
      <c r="CT162" s="33" t="s">
        <v>197</v>
      </c>
      <c r="CU162" s="33">
        <v>0</v>
      </c>
      <c r="CV162" s="33">
        <v>0</v>
      </c>
      <c r="CW162" s="33">
        <v>0</v>
      </c>
      <c r="CX162" s="33">
        <v>0</v>
      </c>
      <c r="CY162" s="33">
        <v>0</v>
      </c>
      <c r="CZ162" s="33">
        <v>0</v>
      </c>
      <c r="DA162" s="33">
        <v>0</v>
      </c>
      <c r="DB162" s="33">
        <v>0</v>
      </c>
      <c r="DC162" s="33">
        <v>0</v>
      </c>
      <c r="DD162" s="33">
        <v>0</v>
      </c>
      <c r="DE162" s="33">
        <v>0</v>
      </c>
      <c r="DF162" s="33">
        <v>0</v>
      </c>
    </row>
    <row r="163" spans="1:110" ht="18.75" hidden="1">
      <c r="A163" s="23" t="s">
        <v>183</v>
      </c>
      <c r="B163" s="31"/>
      <c r="C163" s="40"/>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row>
    <row r="164" spans="1:110" ht="18.75" hidden="1">
      <c r="A164" s="23" t="s">
        <v>183</v>
      </c>
      <c r="B164" s="31" t="s">
        <v>205</v>
      </c>
      <c r="C164" s="45" t="s">
        <v>205</v>
      </c>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row>
    <row r="165" spans="1:110" ht="56.25">
      <c r="A165" s="19"/>
      <c r="B165" s="23" t="s">
        <v>313</v>
      </c>
      <c r="C165" s="24" t="s">
        <v>314</v>
      </c>
      <c r="D165" s="48" t="s">
        <v>178</v>
      </c>
      <c r="E165" s="48">
        <v>0</v>
      </c>
      <c r="F165" s="48">
        <v>0</v>
      </c>
      <c r="G165" s="48">
        <v>0</v>
      </c>
      <c r="H165" s="48">
        <v>0</v>
      </c>
      <c r="I165" s="48">
        <v>0</v>
      </c>
      <c r="J165" s="48">
        <v>0</v>
      </c>
      <c r="K165" s="48">
        <v>0</v>
      </c>
      <c r="L165" s="48">
        <v>0</v>
      </c>
      <c r="M165" s="48">
        <v>0</v>
      </c>
      <c r="N165" s="48">
        <v>0</v>
      </c>
      <c r="O165" s="48">
        <v>0</v>
      </c>
      <c r="P165" s="48">
        <v>0</v>
      </c>
      <c r="Q165" s="48">
        <v>0</v>
      </c>
      <c r="R165" s="48">
        <v>0</v>
      </c>
      <c r="S165" s="48">
        <v>0</v>
      </c>
      <c r="T165" s="48">
        <v>0</v>
      </c>
      <c r="U165" s="48">
        <v>0</v>
      </c>
      <c r="V165" s="48">
        <v>0</v>
      </c>
      <c r="W165" s="48">
        <v>0</v>
      </c>
      <c r="X165" s="48">
        <v>0</v>
      </c>
      <c r="Y165" s="48">
        <v>0</v>
      </c>
      <c r="Z165" s="48">
        <v>0</v>
      </c>
      <c r="AA165" s="48">
        <v>0</v>
      </c>
      <c r="AB165" s="48">
        <v>0</v>
      </c>
      <c r="AC165" s="48">
        <v>0</v>
      </c>
      <c r="AD165" s="48">
        <v>0</v>
      </c>
      <c r="AE165" s="48">
        <v>0</v>
      </c>
      <c r="AF165" s="48">
        <v>0</v>
      </c>
      <c r="AG165" s="48">
        <v>0</v>
      </c>
      <c r="AH165" s="48">
        <v>0</v>
      </c>
      <c r="AI165" s="48">
        <v>0</v>
      </c>
      <c r="AJ165" s="48">
        <v>0</v>
      </c>
      <c r="AK165" s="48">
        <v>0</v>
      </c>
      <c r="AL165" s="48">
        <v>0</v>
      </c>
      <c r="AM165" s="48">
        <v>0</v>
      </c>
      <c r="AN165" s="48">
        <v>0</v>
      </c>
      <c r="AO165" s="48">
        <v>0</v>
      </c>
      <c r="AP165" s="48">
        <v>0</v>
      </c>
      <c r="AQ165" s="48">
        <v>0</v>
      </c>
      <c r="AR165" s="48">
        <v>0</v>
      </c>
      <c r="AS165" s="48">
        <v>0</v>
      </c>
      <c r="AT165" s="48">
        <v>0</v>
      </c>
      <c r="AU165" s="48">
        <v>0</v>
      </c>
      <c r="AV165" s="48">
        <v>0</v>
      </c>
      <c r="AW165" s="48">
        <v>0</v>
      </c>
      <c r="AX165" s="48">
        <v>0</v>
      </c>
      <c r="AY165" s="48">
        <v>0</v>
      </c>
      <c r="AZ165" s="48">
        <v>0</v>
      </c>
      <c r="BA165" s="48">
        <v>0</v>
      </c>
      <c r="BB165" s="48">
        <v>0</v>
      </c>
      <c r="BC165" s="48">
        <v>0</v>
      </c>
      <c r="BD165" s="48">
        <v>0</v>
      </c>
      <c r="BE165" s="48">
        <v>0</v>
      </c>
      <c r="BF165" s="48">
        <v>0</v>
      </c>
      <c r="BG165" s="48">
        <v>0</v>
      </c>
      <c r="BH165" s="48">
        <v>0</v>
      </c>
      <c r="BI165" s="48">
        <v>0</v>
      </c>
      <c r="BJ165" s="48">
        <v>0</v>
      </c>
      <c r="BK165" s="48">
        <v>0</v>
      </c>
      <c r="BL165" s="48">
        <v>0</v>
      </c>
      <c r="BM165" s="48">
        <v>0</v>
      </c>
      <c r="BN165" s="48">
        <v>0</v>
      </c>
      <c r="BO165" s="48">
        <v>0</v>
      </c>
      <c r="BP165" s="48">
        <v>0</v>
      </c>
      <c r="BQ165" s="48">
        <v>0</v>
      </c>
      <c r="BR165" s="48">
        <v>0</v>
      </c>
      <c r="BS165" s="48">
        <v>0</v>
      </c>
      <c r="BT165" s="48">
        <v>0</v>
      </c>
      <c r="BU165" s="48">
        <v>0</v>
      </c>
      <c r="BV165" s="48">
        <v>0</v>
      </c>
      <c r="BW165" s="48">
        <v>0</v>
      </c>
      <c r="BX165" s="48">
        <v>0</v>
      </c>
      <c r="BY165" s="48">
        <v>0</v>
      </c>
      <c r="BZ165" s="48">
        <v>0</v>
      </c>
      <c r="CA165" s="48">
        <v>0</v>
      </c>
      <c r="CB165" s="48">
        <v>0</v>
      </c>
      <c r="CC165" s="48">
        <v>0</v>
      </c>
      <c r="CD165" s="48">
        <v>0</v>
      </c>
      <c r="CE165" s="48">
        <v>0</v>
      </c>
      <c r="CF165" s="48">
        <v>0</v>
      </c>
      <c r="CG165" s="48"/>
      <c r="CH165" s="48">
        <v>0</v>
      </c>
      <c r="CI165" s="48" t="s">
        <v>197</v>
      </c>
      <c r="CJ165" s="48" t="s">
        <v>197</v>
      </c>
      <c r="CK165" s="48">
        <v>0</v>
      </c>
      <c r="CL165" s="48">
        <v>0</v>
      </c>
      <c r="CM165" s="48">
        <v>0</v>
      </c>
      <c r="CN165" s="48">
        <v>0</v>
      </c>
      <c r="CO165" s="48" t="s">
        <v>197</v>
      </c>
      <c r="CP165" s="48" t="s">
        <v>197</v>
      </c>
      <c r="CQ165" s="48" t="s">
        <v>197</v>
      </c>
      <c r="CR165" s="48" t="s">
        <v>197</v>
      </c>
      <c r="CS165" s="48" t="s">
        <v>197</v>
      </c>
      <c r="CT165" s="48" t="s">
        <v>197</v>
      </c>
      <c r="CU165" s="48">
        <v>0</v>
      </c>
      <c r="CV165" s="48">
        <v>0</v>
      </c>
      <c r="CW165" s="48">
        <v>0</v>
      </c>
      <c r="CX165" s="48">
        <v>0</v>
      </c>
      <c r="CY165" s="48">
        <v>0</v>
      </c>
      <c r="CZ165" s="48">
        <v>0</v>
      </c>
      <c r="DA165" s="48">
        <v>0</v>
      </c>
      <c r="DB165" s="48">
        <v>0</v>
      </c>
      <c r="DC165" s="48">
        <v>0</v>
      </c>
      <c r="DD165" s="48">
        <v>0</v>
      </c>
      <c r="DE165" s="48">
        <v>0</v>
      </c>
      <c r="DF165" s="48">
        <v>0</v>
      </c>
    </row>
    <row r="166" spans="1:110" ht="18.75" hidden="1">
      <c r="A166" s="26" t="s">
        <v>185</v>
      </c>
      <c r="B166" s="31" t="s">
        <v>313</v>
      </c>
      <c r="C166" s="40" t="s">
        <v>204</v>
      </c>
      <c r="D166" s="49"/>
      <c r="E166" s="49" t="s">
        <v>197</v>
      </c>
      <c r="F166" s="49" t="s">
        <v>197</v>
      </c>
      <c r="G166" s="49"/>
      <c r="H166" s="49"/>
      <c r="I166" s="49"/>
      <c r="J166" s="49"/>
      <c r="K166" s="49"/>
      <c r="L166" s="49"/>
      <c r="M166" s="49" t="s">
        <v>197</v>
      </c>
      <c r="N166" s="49" t="s">
        <v>197</v>
      </c>
      <c r="O166" s="49"/>
      <c r="P166" s="49"/>
      <c r="Q166" s="49"/>
      <c r="R166" s="49"/>
      <c r="S166" s="49"/>
      <c r="T166" s="49"/>
      <c r="U166" s="49" t="s">
        <v>197</v>
      </c>
      <c r="V166" s="49" t="s">
        <v>197</v>
      </c>
      <c r="W166" s="49"/>
      <c r="X166" s="49"/>
      <c r="Y166" s="49"/>
      <c r="Z166" s="49"/>
      <c r="AA166" s="49"/>
      <c r="AB166" s="49"/>
      <c r="AC166" s="49" t="s">
        <v>197</v>
      </c>
      <c r="AD166" s="49" t="s">
        <v>197</v>
      </c>
      <c r="AE166" s="49"/>
      <c r="AF166" s="49"/>
      <c r="AG166" s="49"/>
      <c r="AH166" s="49"/>
      <c r="AI166" s="49"/>
      <c r="AJ166" s="49"/>
      <c r="AK166" s="49" t="s">
        <v>197</v>
      </c>
      <c r="AL166" s="49" t="s">
        <v>197</v>
      </c>
      <c r="AM166" s="49" t="s">
        <v>197</v>
      </c>
      <c r="AN166" s="49" t="s">
        <v>197</v>
      </c>
      <c r="AO166" s="49" t="s">
        <v>197</v>
      </c>
      <c r="AP166" s="49" t="s">
        <v>197</v>
      </c>
      <c r="AQ166" s="49" t="s">
        <v>197</v>
      </c>
      <c r="AR166" s="49" t="s">
        <v>197</v>
      </c>
      <c r="AS166" s="49" t="s">
        <v>197</v>
      </c>
      <c r="AT166" s="49" t="s">
        <v>197</v>
      </c>
      <c r="AU166" s="49"/>
      <c r="AV166" s="49"/>
      <c r="AW166" s="49"/>
      <c r="AX166" s="49"/>
      <c r="AY166" s="49"/>
      <c r="AZ166" s="49"/>
      <c r="BA166" s="49"/>
      <c r="BB166" s="49"/>
      <c r="BC166" s="49" t="s">
        <v>197</v>
      </c>
      <c r="BD166" s="49" t="s">
        <v>197</v>
      </c>
      <c r="BE166" s="49"/>
      <c r="BF166" s="49"/>
      <c r="BG166" s="49"/>
      <c r="BH166" s="49"/>
      <c r="BI166" s="49"/>
      <c r="BJ166" s="49"/>
      <c r="BK166" s="49"/>
      <c r="BL166" s="49"/>
      <c r="BM166" s="49"/>
      <c r="BN166" s="49"/>
      <c r="BO166" s="49" t="s">
        <v>197</v>
      </c>
      <c r="BP166" s="49" t="s">
        <v>197</v>
      </c>
      <c r="BQ166" s="49"/>
      <c r="BR166" s="49"/>
      <c r="BS166" s="49"/>
      <c r="BT166" s="49"/>
      <c r="BU166" s="49"/>
      <c r="BV166" s="49"/>
      <c r="BW166" s="49"/>
      <c r="BX166" s="49"/>
      <c r="BY166" s="49"/>
      <c r="BZ166" s="49"/>
      <c r="CA166" s="49" t="s">
        <v>197</v>
      </c>
      <c r="CB166" s="49" t="s">
        <v>197</v>
      </c>
      <c r="CC166" s="49"/>
      <c r="CD166" s="49"/>
      <c r="CE166" s="49"/>
      <c r="CF166" s="49"/>
      <c r="CG166" s="49"/>
      <c r="CH166" s="49"/>
      <c r="CI166" s="49" t="s">
        <v>197</v>
      </c>
      <c r="CJ166" s="49" t="s">
        <v>197</v>
      </c>
      <c r="CK166" s="49" t="s">
        <v>197</v>
      </c>
      <c r="CL166" s="49" t="s">
        <v>197</v>
      </c>
      <c r="CM166" s="49" t="s">
        <v>197</v>
      </c>
      <c r="CN166" s="49" t="s">
        <v>197</v>
      </c>
      <c r="CO166" s="49" t="s">
        <v>197</v>
      </c>
      <c r="CP166" s="49" t="s">
        <v>197</v>
      </c>
      <c r="CQ166" s="49" t="s">
        <v>197</v>
      </c>
      <c r="CR166" s="49" t="s">
        <v>197</v>
      </c>
      <c r="CS166" s="49" t="s">
        <v>197</v>
      </c>
      <c r="CT166" s="49" t="s">
        <v>197</v>
      </c>
      <c r="CU166" s="49" t="s">
        <v>197</v>
      </c>
      <c r="CV166" s="49" t="s">
        <v>197</v>
      </c>
      <c r="CW166" s="49" t="s">
        <v>197</v>
      </c>
      <c r="CX166" s="49" t="s">
        <v>197</v>
      </c>
      <c r="CY166" s="49" t="s">
        <v>197</v>
      </c>
      <c r="CZ166" s="49" t="s">
        <v>197</v>
      </c>
      <c r="DA166" s="49" t="s">
        <v>197</v>
      </c>
      <c r="DB166" s="49" t="s">
        <v>197</v>
      </c>
      <c r="DC166" s="49" t="s">
        <v>197</v>
      </c>
      <c r="DD166" s="49" t="s">
        <v>197</v>
      </c>
      <c r="DE166" s="49" t="s">
        <v>197</v>
      </c>
      <c r="DF166" s="49" t="s">
        <v>197</v>
      </c>
    </row>
    <row r="167" spans="1:110" ht="18.75" hidden="1">
      <c r="A167" s="26" t="s">
        <v>185</v>
      </c>
      <c r="B167" s="31" t="s">
        <v>313</v>
      </c>
      <c r="C167" s="40" t="s">
        <v>204</v>
      </c>
      <c r="D167" s="49"/>
      <c r="E167" s="49" t="s">
        <v>197</v>
      </c>
      <c r="F167" s="49" t="s">
        <v>197</v>
      </c>
      <c r="G167" s="49"/>
      <c r="H167" s="49"/>
      <c r="I167" s="49"/>
      <c r="J167" s="49"/>
      <c r="K167" s="49"/>
      <c r="L167" s="49"/>
      <c r="M167" s="49" t="s">
        <v>197</v>
      </c>
      <c r="N167" s="49" t="s">
        <v>197</v>
      </c>
      <c r="O167" s="49"/>
      <c r="P167" s="49"/>
      <c r="Q167" s="49"/>
      <c r="R167" s="49"/>
      <c r="S167" s="49"/>
      <c r="T167" s="49"/>
      <c r="U167" s="49" t="s">
        <v>197</v>
      </c>
      <c r="V167" s="49" t="s">
        <v>197</v>
      </c>
      <c r="W167" s="49"/>
      <c r="X167" s="49"/>
      <c r="Y167" s="49"/>
      <c r="Z167" s="49"/>
      <c r="AA167" s="49"/>
      <c r="AB167" s="49"/>
      <c r="AC167" s="49" t="s">
        <v>197</v>
      </c>
      <c r="AD167" s="49" t="s">
        <v>197</v>
      </c>
      <c r="AE167" s="49"/>
      <c r="AF167" s="49"/>
      <c r="AG167" s="49"/>
      <c r="AH167" s="49"/>
      <c r="AI167" s="49"/>
      <c r="AJ167" s="49"/>
      <c r="AK167" s="49" t="s">
        <v>197</v>
      </c>
      <c r="AL167" s="49" t="s">
        <v>197</v>
      </c>
      <c r="AM167" s="49" t="s">
        <v>197</v>
      </c>
      <c r="AN167" s="49" t="s">
        <v>197</v>
      </c>
      <c r="AO167" s="49" t="s">
        <v>197</v>
      </c>
      <c r="AP167" s="49" t="s">
        <v>197</v>
      </c>
      <c r="AQ167" s="49" t="s">
        <v>197</v>
      </c>
      <c r="AR167" s="49" t="s">
        <v>197</v>
      </c>
      <c r="AS167" s="49" t="s">
        <v>197</v>
      </c>
      <c r="AT167" s="49" t="s">
        <v>197</v>
      </c>
      <c r="AU167" s="49"/>
      <c r="AV167" s="49"/>
      <c r="AW167" s="49"/>
      <c r="AX167" s="49"/>
      <c r="AY167" s="49"/>
      <c r="AZ167" s="49"/>
      <c r="BA167" s="49"/>
      <c r="BB167" s="49"/>
      <c r="BC167" s="49" t="s">
        <v>197</v>
      </c>
      <c r="BD167" s="49" t="s">
        <v>197</v>
      </c>
      <c r="BE167" s="49"/>
      <c r="BF167" s="49"/>
      <c r="BG167" s="49"/>
      <c r="BH167" s="49"/>
      <c r="BI167" s="49"/>
      <c r="BJ167" s="49"/>
      <c r="BK167" s="49"/>
      <c r="BL167" s="49"/>
      <c r="BM167" s="49"/>
      <c r="BN167" s="49"/>
      <c r="BO167" s="49" t="s">
        <v>197</v>
      </c>
      <c r="BP167" s="49" t="s">
        <v>197</v>
      </c>
      <c r="BQ167" s="49"/>
      <c r="BR167" s="49"/>
      <c r="BS167" s="49"/>
      <c r="BT167" s="49"/>
      <c r="BU167" s="49"/>
      <c r="BV167" s="49"/>
      <c r="BW167" s="49"/>
      <c r="BX167" s="49"/>
      <c r="BY167" s="49"/>
      <c r="BZ167" s="49"/>
      <c r="CA167" s="49" t="s">
        <v>197</v>
      </c>
      <c r="CB167" s="49" t="s">
        <v>197</v>
      </c>
      <c r="CC167" s="49"/>
      <c r="CD167" s="49"/>
      <c r="CE167" s="49"/>
      <c r="CF167" s="49"/>
      <c r="CG167" s="49"/>
      <c r="CH167" s="49"/>
      <c r="CI167" s="49" t="s">
        <v>197</v>
      </c>
      <c r="CJ167" s="49" t="s">
        <v>197</v>
      </c>
      <c r="CK167" s="49" t="s">
        <v>197</v>
      </c>
      <c r="CL167" s="49" t="s">
        <v>197</v>
      </c>
      <c r="CM167" s="49" t="s">
        <v>197</v>
      </c>
      <c r="CN167" s="49" t="s">
        <v>197</v>
      </c>
      <c r="CO167" s="49" t="s">
        <v>197</v>
      </c>
      <c r="CP167" s="49" t="s">
        <v>197</v>
      </c>
      <c r="CQ167" s="49" t="s">
        <v>197</v>
      </c>
      <c r="CR167" s="49" t="s">
        <v>197</v>
      </c>
      <c r="CS167" s="49" t="s">
        <v>197</v>
      </c>
      <c r="CT167" s="49" t="s">
        <v>197</v>
      </c>
      <c r="CU167" s="49" t="s">
        <v>197</v>
      </c>
      <c r="CV167" s="49" t="s">
        <v>197</v>
      </c>
      <c r="CW167" s="49" t="s">
        <v>197</v>
      </c>
      <c r="CX167" s="49" t="s">
        <v>197</v>
      </c>
      <c r="CY167" s="49" t="s">
        <v>197</v>
      </c>
      <c r="CZ167" s="49" t="s">
        <v>197</v>
      </c>
      <c r="DA167" s="49" t="s">
        <v>197</v>
      </c>
      <c r="DB167" s="49" t="s">
        <v>197</v>
      </c>
      <c r="DC167" s="49" t="s">
        <v>197</v>
      </c>
      <c r="DD167" s="49" t="s">
        <v>197</v>
      </c>
      <c r="DE167" s="49" t="s">
        <v>197</v>
      </c>
      <c r="DF167" s="49" t="s">
        <v>197</v>
      </c>
    </row>
    <row r="168" spans="1:110" ht="18.75" hidden="1">
      <c r="A168" s="26" t="s">
        <v>185</v>
      </c>
      <c r="B168" s="31" t="s">
        <v>205</v>
      </c>
      <c r="C168" s="45" t="s">
        <v>205</v>
      </c>
      <c r="D168" s="49"/>
      <c r="E168" s="49" t="s">
        <v>197</v>
      </c>
      <c r="F168" s="49" t="s">
        <v>197</v>
      </c>
      <c r="G168" s="49"/>
      <c r="H168" s="49"/>
      <c r="I168" s="49"/>
      <c r="J168" s="49"/>
      <c r="K168" s="49"/>
      <c r="L168" s="49"/>
      <c r="M168" s="49" t="s">
        <v>197</v>
      </c>
      <c r="N168" s="49" t="s">
        <v>197</v>
      </c>
      <c r="O168" s="49"/>
      <c r="P168" s="49"/>
      <c r="Q168" s="49"/>
      <c r="R168" s="49"/>
      <c r="S168" s="49"/>
      <c r="T168" s="49"/>
      <c r="U168" s="49" t="s">
        <v>197</v>
      </c>
      <c r="V168" s="49" t="s">
        <v>197</v>
      </c>
      <c r="W168" s="49"/>
      <c r="X168" s="49"/>
      <c r="Y168" s="49"/>
      <c r="Z168" s="49"/>
      <c r="AA168" s="49"/>
      <c r="AB168" s="49"/>
      <c r="AC168" s="49" t="s">
        <v>197</v>
      </c>
      <c r="AD168" s="49" t="s">
        <v>197</v>
      </c>
      <c r="AE168" s="49"/>
      <c r="AF168" s="49"/>
      <c r="AG168" s="49"/>
      <c r="AH168" s="49"/>
      <c r="AI168" s="49"/>
      <c r="AJ168" s="49"/>
      <c r="AK168" s="49" t="s">
        <v>197</v>
      </c>
      <c r="AL168" s="49" t="s">
        <v>197</v>
      </c>
      <c r="AM168" s="49" t="s">
        <v>197</v>
      </c>
      <c r="AN168" s="49" t="s">
        <v>197</v>
      </c>
      <c r="AO168" s="49" t="s">
        <v>197</v>
      </c>
      <c r="AP168" s="49" t="s">
        <v>197</v>
      </c>
      <c r="AQ168" s="49" t="s">
        <v>197</v>
      </c>
      <c r="AR168" s="49" t="s">
        <v>197</v>
      </c>
      <c r="AS168" s="49" t="s">
        <v>197</v>
      </c>
      <c r="AT168" s="49" t="s">
        <v>197</v>
      </c>
      <c r="AU168" s="49"/>
      <c r="AV168" s="49"/>
      <c r="AW168" s="49"/>
      <c r="AX168" s="49"/>
      <c r="AY168" s="49"/>
      <c r="AZ168" s="49"/>
      <c r="BA168" s="49"/>
      <c r="BB168" s="49"/>
      <c r="BC168" s="49" t="s">
        <v>197</v>
      </c>
      <c r="BD168" s="49" t="s">
        <v>197</v>
      </c>
      <c r="BE168" s="49"/>
      <c r="BF168" s="49"/>
      <c r="BG168" s="49"/>
      <c r="BH168" s="49"/>
      <c r="BI168" s="49"/>
      <c r="BJ168" s="49"/>
      <c r="BK168" s="49"/>
      <c r="BL168" s="49"/>
      <c r="BM168" s="49"/>
      <c r="BN168" s="49"/>
      <c r="BO168" s="49" t="s">
        <v>197</v>
      </c>
      <c r="BP168" s="49" t="s">
        <v>197</v>
      </c>
      <c r="BQ168" s="49"/>
      <c r="BR168" s="49"/>
      <c r="BS168" s="49"/>
      <c r="BT168" s="49"/>
      <c r="BU168" s="49"/>
      <c r="BV168" s="49"/>
      <c r="BW168" s="49"/>
      <c r="BX168" s="49"/>
      <c r="BY168" s="49"/>
      <c r="BZ168" s="49"/>
      <c r="CA168" s="49" t="s">
        <v>197</v>
      </c>
      <c r="CB168" s="49" t="s">
        <v>197</v>
      </c>
      <c r="CC168" s="49"/>
      <c r="CD168" s="49"/>
      <c r="CE168" s="49"/>
      <c r="CF168" s="49"/>
      <c r="CG168" s="49"/>
      <c r="CH168" s="49"/>
      <c r="CI168" s="49" t="s">
        <v>197</v>
      </c>
      <c r="CJ168" s="49" t="s">
        <v>197</v>
      </c>
      <c r="CK168" s="49" t="s">
        <v>197</v>
      </c>
      <c r="CL168" s="49" t="s">
        <v>197</v>
      </c>
      <c r="CM168" s="49" t="s">
        <v>197</v>
      </c>
      <c r="CN168" s="49" t="s">
        <v>197</v>
      </c>
      <c r="CO168" s="49" t="s">
        <v>197</v>
      </c>
      <c r="CP168" s="49" t="s">
        <v>197</v>
      </c>
      <c r="CQ168" s="49" t="s">
        <v>197</v>
      </c>
      <c r="CR168" s="49" t="s">
        <v>197</v>
      </c>
      <c r="CS168" s="49" t="s">
        <v>197</v>
      </c>
      <c r="CT168" s="49" t="s">
        <v>197</v>
      </c>
      <c r="CU168" s="49" t="s">
        <v>197</v>
      </c>
      <c r="CV168" s="49" t="s">
        <v>197</v>
      </c>
      <c r="CW168" s="49" t="s">
        <v>197</v>
      </c>
      <c r="CX168" s="49" t="s">
        <v>197</v>
      </c>
      <c r="CY168" s="49" t="s">
        <v>197</v>
      </c>
      <c r="CZ168" s="49" t="s">
        <v>197</v>
      </c>
      <c r="DA168" s="49" t="s">
        <v>197</v>
      </c>
      <c r="DB168" s="49" t="s">
        <v>197</v>
      </c>
      <c r="DC168" s="49" t="s">
        <v>197</v>
      </c>
      <c r="DD168" s="49" t="s">
        <v>197</v>
      </c>
      <c r="DE168" s="49" t="s">
        <v>197</v>
      </c>
      <c r="DF168" s="49" t="s">
        <v>197</v>
      </c>
    </row>
    <row r="169" spans="1:110" ht="56.25">
      <c r="A169" s="19"/>
      <c r="B169" s="23" t="s">
        <v>315</v>
      </c>
      <c r="C169" s="29" t="s">
        <v>316</v>
      </c>
      <c r="D169" s="48" t="s">
        <v>178</v>
      </c>
      <c r="E169" s="48">
        <v>0</v>
      </c>
      <c r="F169" s="48">
        <v>0</v>
      </c>
      <c r="G169" s="48">
        <v>0</v>
      </c>
      <c r="H169" s="48">
        <v>0</v>
      </c>
      <c r="I169" s="48">
        <v>0</v>
      </c>
      <c r="J169" s="48">
        <v>0</v>
      </c>
      <c r="K169" s="48">
        <v>0</v>
      </c>
      <c r="L169" s="48">
        <v>0</v>
      </c>
      <c r="M169" s="48">
        <v>0</v>
      </c>
      <c r="N169" s="48">
        <v>0</v>
      </c>
      <c r="O169" s="48">
        <v>0</v>
      </c>
      <c r="P169" s="48">
        <v>0</v>
      </c>
      <c r="Q169" s="48">
        <v>0</v>
      </c>
      <c r="R169" s="48">
        <v>0</v>
      </c>
      <c r="S169" s="48">
        <v>0</v>
      </c>
      <c r="T169" s="48">
        <v>0</v>
      </c>
      <c r="U169" s="48">
        <v>0</v>
      </c>
      <c r="V169" s="48">
        <v>0</v>
      </c>
      <c r="W169" s="48">
        <v>0</v>
      </c>
      <c r="X169" s="48">
        <v>0</v>
      </c>
      <c r="Y169" s="48">
        <v>0</v>
      </c>
      <c r="Z169" s="48">
        <v>0</v>
      </c>
      <c r="AA169" s="48">
        <v>0</v>
      </c>
      <c r="AB169" s="48">
        <v>0</v>
      </c>
      <c r="AC169" s="48">
        <v>0</v>
      </c>
      <c r="AD169" s="48">
        <v>0</v>
      </c>
      <c r="AE169" s="48">
        <v>0</v>
      </c>
      <c r="AF169" s="48">
        <v>0</v>
      </c>
      <c r="AG169" s="48">
        <v>0</v>
      </c>
      <c r="AH169" s="48">
        <v>0</v>
      </c>
      <c r="AI169" s="48">
        <v>0</v>
      </c>
      <c r="AJ169" s="48">
        <v>0</v>
      </c>
      <c r="AK169" s="48">
        <v>0</v>
      </c>
      <c r="AL169" s="48">
        <v>0</v>
      </c>
      <c r="AM169" s="48">
        <v>0</v>
      </c>
      <c r="AN169" s="48">
        <v>0</v>
      </c>
      <c r="AO169" s="48">
        <v>0</v>
      </c>
      <c r="AP169" s="48">
        <v>0</v>
      </c>
      <c r="AQ169" s="48">
        <v>0</v>
      </c>
      <c r="AR169" s="48">
        <v>0</v>
      </c>
      <c r="AS169" s="48">
        <v>0</v>
      </c>
      <c r="AT169" s="48">
        <v>0</v>
      </c>
      <c r="AU169" s="48">
        <v>0</v>
      </c>
      <c r="AV169" s="48">
        <v>0</v>
      </c>
      <c r="AW169" s="48">
        <v>0</v>
      </c>
      <c r="AX169" s="48">
        <v>0</v>
      </c>
      <c r="AY169" s="48">
        <v>0</v>
      </c>
      <c r="AZ169" s="48">
        <v>0</v>
      </c>
      <c r="BA169" s="48">
        <v>0</v>
      </c>
      <c r="BB169" s="48">
        <v>0</v>
      </c>
      <c r="BC169" s="48">
        <v>0</v>
      </c>
      <c r="BD169" s="48">
        <v>0</v>
      </c>
      <c r="BE169" s="48">
        <v>0</v>
      </c>
      <c r="BF169" s="48">
        <v>0</v>
      </c>
      <c r="BG169" s="48">
        <v>0</v>
      </c>
      <c r="BH169" s="48">
        <v>0</v>
      </c>
      <c r="BI169" s="48">
        <v>0</v>
      </c>
      <c r="BJ169" s="48">
        <v>0</v>
      </c>
      <c r="BK169" s="48">
        <v>0</v>
      </c>
      <c r="BL169" s="48">
        <v>0</v>
      </c>
      <c r="BM169" s="48">
        <v>0</v>
      </c>
      <c r="BN169" s="48">
        <v>0</v>
      </c>
      <c r="BO169" s="48">
        <v>0</v>
      </c>
      <c r="BP169" s="48">
        <v>0</v>
      </c>
      <c r="BQ169" s="48">
        <v>0</v>
      </c>
      <c r="BR169" s="48">
        <v>0</v>
      </c>
      <c r="BS169" s="48">
        <v>0</v>
      </c>
      <c r="BT169" s="48">
        <v>0</v>
      </c>
      <c r="BU169" s="48">
        <v>0</v>
      </c>
      <c r="BV169" s="48">
        <v>0</v>
      </c>
      <c r="BW169" s="48">
        <v>0</v>
      </c>
      <c r="BX169" s="48">
        <v>0</v>
      </c>
      <c r="BY169" s="48">
        <v>0</v>
      </c>
      <c r="BZ169" s="48">
        <v>0</v>
      </c>
      <c r="CA169" s="48">
        <v>0</v>
      </c>
      <c r="CB169" s="48">
        <v>0</v>
      </c>
      <c r="CC169" s="48">
        <v>0</v>
      </c>
      <c r="CD169" s="48">
        <v>0</v>
      </c>
      <c r="CE169" s="48">
        <v>0</v>
      </c>
      <c r="CF169" s="48">
        <v>0</v>
      </c>
      <c r="CG169" s="48"/>
      <c r="CH169" s="48">
        <v>0</v>
      </c>
      <c r="CI169" s="48" t="s">
        <v>197</v>
      </c>
      <c r="CJ169" s="48" t="s">
        <v>197</v>
      </c>
      <c r="CK169" s="48">
        <v>0</v>
      </c>
      <c r="CL169" s="48">
        <v>0</v>
      </c>
      <c r="CM169" s="48">
        <v>0</v>
      </c>
      <c r="CN169" s="48">
        <v>0</v>
      </c>
      <c r="CO169" s="48" t="s">
        <v>197</v>
      </c>
      <c r="CP169" s="48" t="s">
        <v>197</v>
      </c>
      <c r="CQ169" s="48" t="s">
        <v>197</v>
      </c>
      <c r="CR169" s="48" t="s">
        <v>197</v>
      </c>
      <c r="CS169" s="48" t="s">
        <v>197</v>
      </c>
      <c r="CT169" s="48" t="s">
        <v>197</v>
      </c>
      <c r="CU169" s="48">
        <v>0</v>
      </c>
      <c r="CV169" s="48">
        <v>0</v>
      </c>
      <c r="CW169" s="48">
        <v>0</v>
      </c>
      <c r="CX169" s="48">
        <v>0</v>
      </c>
      <c r="CY169" s="48">
        <v>0</v>
      </c>
      <c r="CZ169" s="48">
        <v>0</v>
      </c>
      <c r="DA169" s="48">
        <v>0</v>
      </c>
      <c r="DB169" s="48">
        <v>0</v>
      </c>
      <c r="DC169" s="48">
        <v>0</v>
      </c>
      <c r="DD169" s="48">
        <v>0</v>
      </c>
      <c r="DE169" s="48">
        <v>0</v>
      </c>
      <c r="DF169" s="48">
        <v>0</v>
      </c>
    </row>
    <row r="170" spans="1:110" ht="18.75" hidden="1">
      <c r="A170" s="23" t="s">
        <v>187</v>
      </c>
      <c r="B170" s="31" t="s">
        <v>315</v>
      </c>
      <c r="C170" s="40" t="s">
        <v>204</v>
      </c>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row>
    <row r="171" spans="1:110" ht="18.75" hidden="1">
      <c r="A171" s="23" t="s">
        <v>187</v>
      </c>
      <c r="B171" s="31" t="s">
        <v>315</v>
      </c>
      <c r="C171" s="40" t="s">
        <v>204</v>
      </c>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row>
    <row r="172" spans="1:110" ht="18.75" hidden="1">
      <c r="A172" s="23" t="s">
        <v>187</v>
      </c>
      <c r="B172" s="31" t="s">
        <v>205</v>
      </c>
      <c r="C172" s="45" t="s">
        <v>205</v>
      </c>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row>
    <row r="173" spans="1:110" ht="37.5">
      <c r="A173" s="23"/>
      <c r="B173" s="23" t="s">
        <v>317</v>
      </c>
      <c r="C173" s="29" t="s">
        <v>318</v>
      </c>
      <c r="D173" s="48" t="s">
        <v>178</v>
      </c>
      <c r="E173" s="48">
        <f t="shared" ref="E173:AJ173" si="55">SUM(E174:E175)</f>
        <v>0</v>
      </c>
      <c r="F173" s="48">
        <f t="shared" si="55"/>
        <v>0</v>
      </c>
      <c r="G173" s="48">
        <f t="shared" si="55"/>
        <v>0</v>
      </c>
      <c r="H173" s="48">
        <f t="shared" si="55"/>
        <v>0</v>
      </c>
      <c r="I173" s="48">
        <f t="shared" si="55"/>
        <v>0</v>
      </c>
      <c r="J173" s="48">
        <f t="shared" si="55"/>
        <v>0</v>
      </c>
      <c r="K173" s="48">
        <f t="shared" si="55"/>
        <v>0</v>
      </c>
      <c r="L173" s="48">
        <f t="shared" si="55"/>
        <v>0</v>
      </c>
      <c r="M173" s="48">
        <f t="shared" si="55"/>
        <v>0</v>
      </c>
      <c r="N173" s="48">
        <f t="shared" si="55"/>
        <v>0</v>
      </c>
      <c r="O173" s="48">
        <f t="shared" si="55"/>
        <v>0</v>
      </c>
      <c r="P173" s="48">
        <f t="shared" si="55"/>
        <v>0</v>
      </c>
      <c r="Q173" s="48">
        <f t="shared" si="55"/>
        <v>0</v>
      </c>
      <c r="R173" s="48">
        <f t="shared" si="55"/>
        <v>0</v>
      </c>
      <c r="S173" s="48">
        <f t="shared" si="55"/>
        <v>0</v>
      </c>
      <c r="T173" s="48">
        <f t="shared" si="55"/>
        <v>0</v>
      </c>
      <c r="U173" s="48">
        <f t="shared" si="55"/>
        <v>0</v>
      </c>
      <c r="V173" s="48">
        <f t="shared" si="55"/>
        <v>0</v>
      </c>
      <c r="W173" s="48">
        <f t="shared" si="55"/>
        <v>0</v>
      </c>
      <c r="X173" s="48">
        <f t="shared" si="55"/>
        <v>0</v>
      </c>
      <c r="Y173" s="48">
        <f t="shared" si="55"/>
        <v>0</v>
      </c>
      <c r="Z173" s="48">
        <f t="shared" si="55"/>
        <v>0</v>
      </c>
      <c r="AA173" s="48">
        <f t="shared" si="55"/>
        <v>0</v>
      </c>
      <c r="AB173" s="48">
        <f t="shared" si="55"/>
        <v>0</v>
      </c>
      <c r="AC173" s="48">
        <f t="shared" si="55"/>
        <v>0</v>
      </c>
      <c r="AD173" s="48">
        <f t="shared" si="55"/>
        <v>0</v>
      </c>
      <c r="AE173" s="48">
        <f t="shared" si="55"/>
        <v>0</v>
      </c>
      <c r="AF173" s="48">
        <f t="shared" si="55"/>
        <v>0</v>
      </c>
      <c r="AG173" s="48">
        <f t="shared" si="55"/>
        <v>0</v>
      </c>
      <c r="AH173" s="48">
        <f t="shared" si="55"/>
        <v>0</v>
      </c>
      <c r="AI173" s="48">
        <f t="shared" si="55"/>
        <v>0</v>
      </c>
      <c r="AJ173" s="48">
        <f t="shared" si="55"/>
        <v>0</v>
      </c>
      <c r="AK173" s="48">
        <f t="shared" ref="AK173:BP173" si="56">SUM(AK174:AK175)</f>
        <v>0</v>
      </c>
      <c r="AL173" s="48">
        <f t="shared" si="56"/>
        <v>0</v>
      </c>
      <c r="AM173" s="48">
        <f t="shared" si="56"/>
        <v>0</v>
      </c>
      <c r="AN173" s="48">
        <f t="shared" si="56"/>
        <v>0</v>
      </c>
      <c r="AO173" s="48">
        <f t="shared" si="56"/>
        <v>0</v>
      </c>
      <c r="AP173" s="48">
        <f t="shared" si="56"/>
        <v>0</v>
      </c>
      <c r="AQ173" s="48">
        <f t="shared" si="56"/>
        <v>0</v>
      </c>
      <c r="AR173" s="48">
        <f t="shared" si="56"/>
        <v>0</v>
      </c>
      <c r="AS173" s="48">
        <f t="shared" si="56"/>
        <v>0</v>
      </c>
      <c r="AT173" s="48">
        <f t="shared" si="56"/>
        <v>0</v>
      </c>
      <c r="AU173" s="48">
        <f t="shared" si="56"/>
        <v>0</v>
      </c>
      <c r="AV173" s="48">
        <f t="shared" si="56"/>
        <v>0</v>
      </c>
      <c r="AW173" s="48">
        <f t="shared" si="56"/>
        <v>0</v>
      </c>
      <c r="AX173" s="48">
        <f t="shared" si="56"/>
        <v>0</v>
      </c>
      <c r="AY173" s="48">
        <f t="shared" si="56"/>
        <v>0</v>
      </c>
      <c r="AZ173" s="48">
        <f t="shared" si="56"/>
        <v>0</v>
      </c>
      <c r="BA173" s="48">
        <f t="shared" si="56"/>
        <v>0</v>
      </c>
      <c r="BB173" s="48">
        <f t="shared" si="56"/>
        <v>0</v>
      </c>
      <c r="BC173" s="48">
        <f t="shared" si="56"/>
        <v>0</v>
      </c>
      <c r="BD173" s="48">
        <f t="shared" si="56"/>
        <v>0</v>
      </c>
      <c r="BE173" s="48">
        <f t="shared" si="56"/>
        <v>0</v>
      </c>
      <c r="BF173" s="48">
        <f t="shared" si="56"/>
        <v>0</v>
      </c>
      <c r="BG173" s="48">
        <f t="shared" si="56"/>
        <v>0</v>
      </c>
      <c r="BH173" s="48">
        <f t="shared" si="56"/>
        <v>0</v>
      </c>
      <c r="BI173" s="48">
        <f t="shared" si="56"/>
        <v>0</v>
      </c>
      <c r="BJ173" s="48">
        <f t="shared" si="56"/>
        <v>0</v>
      </c>
      <c r="BK173" s="48">
        <f t="shared" si="56"/>
        <v>0</v>
      </c>
      <c r="BL173" s="48">
        <f t="shared" si="56"/>
        <v>0</v>
      </c>
      <c r="BM173" s="48">
        <f t="shared" si="56"/>
        <v>0</v>
      </c>
      <c r="BN173" s="48">
        <f t="shared" si="56"/>
        <v>0</v>
      </c>
      <c r="BO173" s="48">
        <f t="shared" si="56"/>
        <v>0</v>
      </c>
      <c r="BP173" s="48">
        <f t="shared" si="56"/>
        <v>0</v>
      </c>
      <c r="BQ173" s="48">
        <f t="shared" ref="BQ173:CV173" si="57">SUM(BQ174:BQ175)</f>
        <v>0</v>
      </c>
      <c r="BR173" s="48">
        <f t="shared" si="57"/>
        <v>0</v>
      </c>
      <c r="BS173" s="48">
        <f t="shared" si="57"/>
        <v>0</v>
      </c>
      <c r="BT173" s="48">
        <f t="shared" si="57"/>
        <v>0</v>
      </c>
      <c r="BU173" s="48">
        <f t="shared" si="57"/>
        <v>0</v>
      </c>
      <c r="BV173" s="48">
        <f t="shared" si="57"/>
        <v>0</v>
      </c>
      <c r="BW173" s="48">
        <f t="shared" si="57"/>
        <v>0</v>
      </c>
      <c r="BX173" s="48">
        <f t="shared" si="57"/>
        <v>0</v>
      </c>
      <c r="BY173" s="48">
        <f t="shared" si="57"/>
        <v>0</v>
      </c>
      <c r="BZ173" s="48">
        <f t="shared" si="57"/>
        <v>0</v>
      </c>
      <c r="CA173" s="48">
        <f t="shared" si="57"/>
        <v>0</v>
      </c>
      <c r="CB173" s="48">
        <f t="shared" si="57"/>
        <v>0</v>
      </c>
      <c r="CC173" s="48">
        <f t="shared" si="57"/>
        <v>0</v>
      </c>
      <c r="CD173" s="48">
        <f t="shared" si="57"/>
        <v>0</v>
      </c>
      <c r="CE173" s="48">
        <f t="shared" si="57"/>
        <v>0</v>
      </c>
      <c r="CF173" s="48">
        <f t="shared" si="57"/>
        <v>0</v>
      </c>
      <c r="CG173" s="48">
        <f t="shared" si="57"/>
        <v>0</v>
      </c>
      <c r="CH173" s="48">
        <f t="shared" si="57"/>
        <v>0</v>
      </c>
      <c r="CI173" s="48">
        <f t="shared" si="57"/>
        <v>0</v>
      </c>
      <c r="CJ173" s="48">
        <f t="shared" si="57"/>
        <v>0</v>
      </c>
      <c r="CK173" s="48">
        <f t="shared" si="57"/>
        <v>0</v>
      </c>
      <c r="CL173" s="48">
        <f t="shared" si="57"/>
        <v>0</v>
      </c>
      <c r="CM173" s="48">
        <f t="shared" si="57"/>
        <v>0</v>
      </c>
      <c r="CN173" s="48">
        <f t="shared" si="57"/>
        <v>0</v>
      </c>
      <c r="CO173" s="48">
        <f t="shared" si="57"/>
        <v>0</v>
      </c>
      <c r="CP173" s="48">
        <f t="shared" si="57"/>
        <v>0</v>
      </c>
      <c r="CQ173" s="48">
        <f t="shared" si="57"/>
        <v>0</v>
      </c>
      <c r="CR173" s="48">
        <f t="shared" si="57"/>
        <v>0</v>
      </c>
      <c r="CS173" s="48">
        <f t="shared" si="57"/>
        <v>0</v>
      </c>
      <c r="CT173" s="48">
        <f t="shared" si="57"/>
        <v>0</v>
      </c>
      <c r="CU173" s="48">
        <f t="shared" si="57"/>
        <v>0</v>
      </c>
      <c r="CV173" s="48">
        <f t="shared" si="57"/>
        <v>0</v>
      </c>
      <c r="CW173" s="48">
        <f t="shared" ref="CW173:DF173" si="58">SUM(CW174:CW175)</f>
        <v>0</v>
      </c>
      <c r="CX173" s="48">
        <f t="shared" si="58"/>
        <v>0</v>
      </c>
      <c r="CY173" s="48">
        <f t="shared" si="58"/>
        <v>0</v>
      </c>
      <c r="CZ173" s="48">
        <f t="shared" si="58"/>
        <v>0</v>
      </c>
      <c r="DA173" s="48">
        <f t="shared" si="58"/>
        <v>0</v>
      </c>
      <c r="DB173" s="48">
        <f t="shared" si="58"/>
        <v>0</v>
      </c>
      <c r="DC173" s="48">
        <f t="shared" si="58"/>
        <v>0</v>
      </c>
      <c r="DD173" s="48">
        <f t="shared" si="58"/>
        <v>0</v>
      </c>
      <c r="DE173" s="48">
        <f t="shared" si="58"/>
        <v>0</v>
      </c>
      <c r="DF173" s="48">
        <f t="shared" si="58"/>
        <v>0</v>
      </c>
    </row>
    <row r="174" spans="1:110" ht="75">
      <c r="A174" s="26" t="s">
        <v>189</v>
      </c>
      <c r="B174" s="31" t="s">
        <v>317</v>
      </c>
      <c r="C174" s="50" t="s">
        <v>319</v>
      </c>
      <c r="D174" s="33" t="s">
        <v>320</v>
      </c>
      <c r="E174" s="33">
        <v>0</v>
      </c>
      <c r="F174" s="33">
        <v>0</v>
      </c>
      <c r="G174" s="33">
        <v>0</v>
      </c>
      <c r="H174" s="33">
        <v>0</v>
      </c>
      <c r="I174" s="33">
        <v>0</v>
      </c>
      <c r="J174" s="33">
        <v>0</v>
      </c>
      <c r="K174" s="33">
        <v>0</v>
      </c>
      <c r="L174" s="33">
        <v>0</v>
      </c>
      <c r="M174" s="33">
        <v>0</v>
      </c>
      <c r="N174" s="33">
        <v>0</v>
      </c>
      <c r="O174" s="33">
        <v>0</v>
      </c>
      <c r="P174" s="33">
        <v>0</v>
      </c>
      <c r="Q174" s="33">
        <v>0</v>
      </c>
      <c r="R174" s="33">
        <v>0</v>
      </c>
      <c r="S174" s="33">
        <v>0</v>
      </c>
      <c r="T174" s="33">
        <v>0</v>
      </c>
      <c r="U174" s="33">
        <v>0</v>
      </c>
      <c r="V174" s="33">
        <v>0</v>
      </c>
      <c r="W174" s="33">
        <v>0</v>
      </c>
      <c r="X174" s="33">
        <v>0</v>
      </c>
      <c r="Y174" s="33">
        <v>0</v>
      </c>
      <c r="Z174" s="33">
        <v>0</v>
      </c>
      <c r="AA174" s="33">
        <v>0</v>
      </c>
      <c r="AB174" s="33">
        <v>0</v>
      </c>
      <c r="AC174" s="33">
        <v>0</v>
      </c>
      <c r="AD174" s="33">
        <v>0</v>
      </c>
      <c r="AE174" s="33">
        <v>0</v>
      </c>
      <c r="AF174" s="33">
        <v>0</v>
      </c>
      <c r="AG174" s="33">
        <v>0</v>
      </c>
      <c r="AH174" s="33">
        <v>0</v>
      </c>
      <c r="AI174" s="33">
        <v>0</v>
      </c>
      <c r="AJ174" s="33">
        <v>0</v>
      </c>
      <c r="AK174" s="33" t="s">
        <v>197</v>
      </c>
      <c r="AL174" s="33" t="s">
        <v>197</v>
      </c>
      <c r="AM174" s="33" t="s">
        <v>197</v>
      </c>
      <c r="AN174" s="33" t="s">
        <v>197</v>
      </c>
      <c r="AO174" s="33" t="s">
        <v>197</v>
      </c>
      <c r="AP174" s="33" t="s">
        <v>197</v>
      </c>
      <c r="AQ174" s="33" t="s">
        <v>197</v>
      </c>
      <c r="AR174" s="33" t="s">
        <v>197</v>
      </c>
      <c r="AS174" s="33">
        <v>0</v>
      </c>
      <c r="AT174" s="33">
        <v>0</v>
      </c>
      <c r="AU174" s="33">
        <v>0</v>
      </c>
      <c r="AV174" s="33">
        <v>0</v>
      </c>
      <c r="AW174" s="33">
        <v>0</v>
      </c>
      <c r="AX174" s="33">
        <v>0</v>
      </c>
      <c r="AY174" s="33">
        <v>0</v>
      </c>
      <c r="AZ174" s="33">
        <v>0</v>
      </c>
      <c r="BA174" s="33">
        <v>0</v>
      </c>
      <c r="BB174" s="33">
        <v>0</v>
      </c>
      <c r="BC174" s="33">
        <v>0</v>
      </c>
      <c r="BD174" s="33">
        <v>0</v>
      </c>
      <c r="BE174" s="33">
        <v>0</v>
      </c>
      <c r="BF174" s="33">
        <v>0</v>
      </c>
      <c r="BG174" s="33">
        <v>0</v>
      </c>
      <c r="BH174" s="33">
        <v>0</v>
      </c>
      <c r="BI174" s="33">
        <v>0</v>
      </c>
      <c r="BJ174" s="33">
        <v>0</v>
      </c>
      <c r="BK174" s="33">
        <v>0</v>
      </c>
      <c r="BL174" s="33">
        <v>0</v>
      </c>
      <c r="BM174" s="33">
        <v>0</v>
      </c>
      <c r="BN174" s="33">
        <v>0</v>
      </c>
      <c r="BO174" s="33">
        <v>0</v>
      </c>
      <c r="BP174" s="33">
        <v>0</v>
      </c>
      <c r="BQ174" s="33">
        <v>0</v>
      </c>
      <c r="BR174" s="33">
        <v>0</v>
      </c>
      <c r="BS174" s="33">
        <v>0</v>
      </c>
      <c r="BT174" s="33">
        <v>0</v>
      </c>
      <c r="BU174" s="33">
        <v>0</v>
      </c>
      <c r="BV174" s="33">
        <v>0</v>
      </c>
      <c r="BW174" s="33">
        <v>0</v>
      </c>
      <c r="BX174" s="33">
        <v>0</v>
      </c>
      <c r="BY174" s="33">
        <v>0</v>
      </c>
      <c r="BZ174" s="33">
        <v>0</v>
      </c>
      <c r="CA174" s="33">
        <v>0</v>
      </c>
      <c r="CB174" s="33">
        <v>0</v>
      </c>
      <c r="CC174" s="33">
        <v>0</v>
      </c>
      <c r="CD174" s="33">
        <v>0</v>
      </c>
      <c r="CE174" s="33">
        <v>0</v>
      </c>
      <c r="CF174" s="33">
        <v>0</v>
      </c>
      <c r="CG174" s="33">
        <v>0</v>
      </c>
      <c r="CH174" s="33">
        <v>0</v>
      </c>
      <c r="CI174" s="33">
        <v>0</v>
      </c>
      <c r="CJ174" s="33">
        <v>0</v>
      </c>
      <c r="CK174" s="33">
        <v>0</v>
      </c>
      <c r="CL174" s="33">
        <v>0</v>
      </c>
      <c r="CM174" s="33">
        <v>0</v>
      </c>
      <c r="CN174" s="33">
        <v>0</v>
      </c>
      <c r="CO174" s="33" t="s">
        <v>197</v>
      </c>
      <c r="CP174" s="33" t="s">
        <v>197</v>
      </c>
      <c r="CQ174" s="33" t="s">
        <v>197</v>
      </c>
      <c r="CR174" s="33" t="s">
        <v>197</v>
      </c>
      <c r="CS174" s="33" t="s">
        <v>197</v>
      </c>
      <c r="CT174" s="33" t="s">
        <v>197</v>
      </c>
      <c r="CU174" s="33">
        <v>0</v>
      </c>
      <c r="CV174" s="33">
        <v>0</v>
      </c>
      <c r="CW174" s="33">
        <v>0</v>
      </c>
      <c r="CX174" s="33">
        <v>0</v>
      </c>
      <c r="CY174" s="33">
        <v>0</v>
      </c>
      <c r="CZ174" s="33">
        <v>0</v>
      </c>
      <c r="DA174" s="33">
        <v>0</v>
      </c>
      <c r="DB174" s="33">
        <v>0</v>
      </c>
      <c r="DC174" s="33">
        <v>0</v>
      </c>
      <c r="DD174" s="33">
        <v>0</v>
      </c>
      <c r="DE174" s="33">
        <v>0</v>
      </c>
      <c r="DF174" s="33">
        <v>0</v>
      </c>
    </row>
    <row r="175" spans="1:110" ht="56.25">
      <c r="A175" s="26" t="s">
        <v>189</v>
      </c>
      <c r="B175" s="31" t="s">
        <v>317</v>
      </c>
      <c r="C175" s="50" t="s">
        <v>321</v>
      </c>
      <c r="D175" s="33" t="s">
        <v>322</v>
      </c>
      <c r="E175" s="33">
        <v>0</v>
      </c>
      <c r="F175" s="33">
        <v>0</v>
      </c>
      <c r="G175" s="33">
        <v>0</v>
      </c>
      <c r="H175" s="33">
        <v>0</v>
      </c>
      <c r="I175" s="33">
        <v>0</v>
      </c>
      <c r="J175" s="33">
        <v>0</v>
      </c>
      <c r="K175" s="33">
        <v>0</v>
      </c>
      <c r="L175" s="33">
        <v>0</v>
      </c>
      <c r="M175" s="33">
        <v>0</v>
      </c>
      <c r="N175" s="33">
        <v>0</v>
      </c>
      <c r="O175" s="33">
        <v>0</v>
      </c>
      <c r="P175" s="33">
        <v>0</v>
      </c>
      <c r="Q175" s="33">
        <v>0</v>
      </c>
      <c r="R175" s="33">
        <v>0</v>
      </c>
      <c r="S175" s="33">
        <v>0</v>
      </c>
      <c r="T175" s="33">
        <v>0</v>
      </c>
      <c r="U175" s="33">
        <v>0</v>
      </c>
      <c r="V175" s="33">
        <v>0</v>
      </c>
      <c r="W175" s="33">
        <v>0</v>
      </c>
      <c r="X175" s="33">
        <v>0</v>
      </c>
      <c r="Y175" s="33">
        <v>0</v>
      </c>
      <c r="Z175" s="33">
        <v>0</v>
      </c>
      <c r="AA175" s="33">
        <v>0</v>
      </c>
      <c r="AB175" s="33">
        <v>0</v>
      </c>
      <c r="AC175" s="33">
        <v>0</v>
      </c>
      <c r="AD175" s="33">
        <v>0</v>
      </c>
      <c r="AE175" s="33">
        <v>0</v>
      </c>
      <c r="AF175" s="33">
        <v>0</v>
      </c>
      <c r="AG175" s="33">
        <v>0</v>
      </c>
      <c r="AH175" s="33">
        <v>0</v>
      </c>
      <c r="AI175" s="33">
        <v>0</v>
      </c>
      <c r="AJ175" s="33">
        <v>0</v>
      </c>
      <c r="AK175" s="33" t="s">
        <v>197</v>
      </c>
      <c r="AL175" s="33" t="s">
        <v>197</v>
      </c>
      <c r="AM175" s="33" t="s">
        <v>197</v>
      </c>
      <c r="AN175" s="33" t="s">
        <v>197</v>
      </c>
      <c r="AO175" s="33" t="s">
        <v>197</v>
      </c>
      <c r="AP175" s="33" t="s">
        <v>197</v>
      </c>
      <c r="AQ175" s="33" t="s">
        <v>197</v>
      </c>
      <c r="AR175" s="33" t="s">
        <v>197</v>
      </c>
      <c r="AS175" s="33">
        <v>0</v>
      </c>
      <c r="AT175" s="33">
        <v>0</v>
      </c>
      <c r="AU175" s="33">
        <v>0</v>
      </c>
      <c r="AV175" s="33">
        <v>0</v>
      </c>
      <c r="AW175" s="33">
        <v>0</v>
      </c>
      <c r="AX175" s="33">
        <v>0</v>
      </c>
      <c r="AY175" s="33">
        <v>0</v>
      </c>
      <c r="AZ175" s="33">
        <v>0</v>
      </c>
      <c r="BA175" s="33">
        <v>0</v>
      </c>
      <c r="BB175" s="33">
        <v>0</v>
      </c>
      <c r="BC175" s="33">
        <v>0</v>
      </c>
      <c r="BD175" s="33">
        <v>0</v>
      </c>
      <c r="BE175" s="33">
        <v>0</v>
      </c>
      <c r="BF175" s="33">
        <v>0</v>
      </c>
      <c r="BG175" s="33">
        <v>0</v>
      </c>
      <c r="BH175" s="33">
        <v>0</v>
      </c>
      <c r="BI175" s="33">
        <v>0</v>
      </c>
      <c r="BJ175" s="33">
        <v>0</v>
      </c>
      <c r="BK175" s="33">
        <v>0</v>
      </c>
      <c r="BL175" s="33">
        <v>0</v>
      </c>
      <c r="BM175" s="33">
        <v>0</v>
      </c>
      <c r="BN175" s="33">
        <v>0</v>
      </c>
      <c r="BO175" s="33">
        <v>0</v>
      </c>
      <c r="BP175" s="33">
        <v>0</v>
      </c>
      <c r="BQ175" s="33">
        <v>0</v>
      </c>
      <c r="BR175" s="33">
        <v>0</v>
      </c>
      <c r="BS175" s="33">
        <v>0</v>
      </c>
      <c r="BT175" s="33">
        <v>0</v>
      </c>
      <c r="BU175" s="33">
        <v>0</v>
      </c>
      <c r="BV175" s="33">
        <v>0</v>
      </c>
      <c r="BW175" s="33">
        <v>0</v>
      </c>
      <c r="BX175" s="33">
        <v>0</v>
      </c>
      <c r="BY175" s="33">
        <v>0</v>
      </c>
      <c r="BZ175" s="33">
        <v>0</v>
      </c>
      <c r="CA175" s="33">
        <v>0</v>
      </c>
      <c r="CB175" s="33">
        <v>0</v>
      </c>
      <c r="CC175" s="33">
        <v>0</v>
      </c>
      <c r="CD175" s="33">
        <v>0</v>
      </c>
      <c r="CE175" s="33">
        <v>0</v>
      </c>
      <c r="CF175" s="33">
        <v>0</v>
      </c>
      <c r="CG175" s="33">
        <v>0</v>
      </c>
      <c r="CH175" s="33">
        <v>0</v>
      </c>
      <c r="CI175" s="33">
        <v>0</v>
      </c>
      <c r="CJ175" s="33">
        <v>0</v>
      </c>
      <c r="CK175" s="33">
        <v>0</v>
      </c>
      <c r="CL175" s="33">
        <v>0</v>
      </c>
      <c r="CM175" s="33">
        <v>0</v>
      </c>
      <c r="CN175" s="33">
        <v>0</v>
      </c>
      <c r="CO175" s="33" t="s">
        <v>197</v>
      </c>
      <c r="CP175" s="33" t="s">
        <v>197</v>
      </c>
      <c r="CQ175" s="33" t="s">
        <v>197</v>
      </c>
      <c r="CR175" s="33" t="s">
        <v>197</v>
      </c>
      <c r="CS175" s="33" t="s">
        <v>197</v>
      </c>
      <c r="CT175" s="33" t="s">
        <v>197</v>
      </c>
      <c r="CU175" s="33">
        <v>0</v>
      </c>
      <c r="CV175" s="33">
        <v>0</v>
      </c>
      <c r="CW175" s="33">
        <v>0</v>
      </c>
      <c r="CX175" s="33">
        <v>0</v>
      </c>
      <c r="CY175" s="33">
        <v>0</v>
      </c>
      <c r="CZ175" s="33">
        <v>0</v>
      </c>
      <c r="DA175" s="33">
        <v>0</v>
      </c>
      <c r="DB175" s="33">
        <v>0</v>
      </c>
      <c r="DC175" s="33">
        <v>0</v>
      </c>
      <c r="DD175" s="33">
        <v>0</v>
      </c>
      <c r="DE175" s="33">
        <v>0</v>
      </c>
      <c r="DF175" s="33">
        <v>0</v>
      </c>
    </row>
  </sheetData>
  <autoFilter ref="B20:DF175">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C111"/>
  <sheetViews>
    <sheetView topLeftCell="B10" zoomScale="55" zoomScaleNormal="55" zoomScalePageLayoutView="55" workbookViewId="0">
      <pane xSplit="5" ySplit="8" topLeftCell="AG18" activePane="bottomRight" state="frozen"/>
      <selection activeCell="B10" sqref="B10"/>
      <selection pane="topRight" activeCell="G10" sqref="G10"/>
      <selection pane="bottomLeft" activeCell="B18" sqref="B18"/>
      <selection pane="bottomRight" activeCell="BD18" sqref="BD18"/>
    </sheetView>
  </sheetViews>
  <sheetFormatPr defaultColWidth="9" defaultRowHeight="18.75"/>
  <cols>
    <col min="1" max="1" width="4.5" style="19" hidden="1" customWidth="1"/>
    <col min="2" max="2" width="10.625" style="19" customWidth="1"/>
    <col min="3" max="3" width="47.375" style="19" customWidth="1"/>
    <col min="4" max="4" width="15.125" style="53" customWidth="1"/>
    <col min="5" max="5" width="9.875" style="19" customWidth="1"/>
    <col min="6" max="6" width="13.25" style="19" customWidth="1"/>
    <col min="7" max="8" width="13.5" style="19" customWidth="1"/>
    <col min="9" max="13" width="13.125" style="19" customWidth="1"/>
    <col min="14" max="15" width="13.125" style="54" customWidth="1"/>
    <col min="16" max="16" width="16.75" style="54" customWidth="1"/>
    <col min="17" max="17" width="17.375" style="54" customWidth="1"/>
    <col min="18" max="35" width="15.5" style="54" customWidth="1"/>
    <col min="36" max="36" width="16.875" style="55" customWidth="1"/>
    <col min="37" max="37" width="18" style="54" customWidth="1"/>
    <col min="38" max="39" width="15.5" style="54" customWidth="1"/>
    <col min="40" max="40" width="15.5" style="19" customWidth="1"/>
    <col min="41" max="45" width="15.5" style="19" hidden="1" customWidth="1"/>
    <col min="46" max="46" width="15.5" style="56" customWidth="1"/>
    <col min="47" max="47" width="20.25" style="19" customWidth="1"/>
    <col min="48" max="50" width="15.5" style="19" customWidth="1"/>
    <col min="51" max="55" width="15.5" style="19" hidden="1" customWidth="1"/>
    <col min="56" max="56" width="17.5" style="56" customWidth="1"/>
    <col min="57" max="57" width="18.625" style="19" customWidth="1"/>
    <col min="58" max="60" width="15.5" style="19" customWidth="1"/>
    <col min="61" max="65" width="15.5" style="19" hidden="1" customWidth="1"/>
    <col min="66" max="66" width="15.5" style="56" customWidth="1"/>
    <col min="67" max="70" width="15.5" style="19" customWidth="1"/>
    <col min="71" max="75" width="15.5" style="19" hidden="1" customWidth="1"/>
    <col min="76" max="76" width="30.625" style="19" customWidth="1"/>
  </cols>
  <sheetData>
    <row r="1" spans="2:76">
      <c r="B1" s="54"/>
      <c r="C1" s="54"/>
      <c r="D1" s="57"/>
      <c r="E1" s="54"/>
      <c r="F1" s="54"/>
      <c r="G1" s="54"/>
      <c r="H1" s="54"/>
      <c r="I1" s="54"/>
      <c r="J1" s="54"/>
      <c r="K1" s="54"/>
      <c r="L1" s="54"/>
      <c r="M1" s="54"/>
      <c r="AI1" s="2" t="s">
        <v>331</v>
      </c>
      <c r="AN1" s="54"/>
      <c r="AO1" s="54"/>
      <c r="AP1" s="54"/>
    </row>
    <row r="2" spans="2:76">
      <c r="B2" s="54"/>
      <c r="C2" s="54"/>
      <c r="D2" s="57"/>
      <c r="E2" s="54"/>
      <c r="F2" s="54"/>
      <c r="G2" s="54"/>
      <c r="H2" s="54"/>
      <c r="I2" s="54"/>
      <c r="J2" s="54"/>
      <c r="K2" s="54"/>
      <c r="L2" s="54"/>
      <c r="M2" s="54"/>
      <c r="AH2" s="58"/>
      <c r="AI2" s="4" t="s">
        <v>1</v>
      </c>
      <c r="AN2" s="54"/>
      <c r="AO2" s="54"/>
      <c r="AP2" s="54"/>
    </row>
    <row r="3" spans="2:76">
      <c r="B3" s="54"/>
      <c r="C3" s="54"/>
      <c r="D3" s="57"/>
      <c r="E3" s="54"/>
      <c r="F3" s="54"/>
      <c r="G3" s="54"/>
      <c r="H3" s="54"/>
      <c r="I3" s="54"/>
      <c r="J3" s="54"/>
      <c r="K3" s="54"/>
      <c r="L3" s="54"/>
      <c r="M3" s="54"/>
      <c r="AH3" s="58"/>
      <c r="AI3" s="4" t="s">
        <v>2</v>
      </c>
      <c r="AN3" s="54"/>
      <c r="AO3" s="54"/>
      <c r="AP3" s="54"/>
    </row>
    <row r="4" spans="2:76">
      <c r="B4" s="414" t="s">
        <v>332</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N4" s="54"/>
      <c r="AO4" s="54"/>
      <c r="AP4" s="54"/>
    </row>
    <row r="5" spans="2:76">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59"/>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row>
    <row r="6" spans="2:76">
      <c r="B6" s="402" t="s">
        <v>333</v>
      </c>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61"/>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row>
    <row r="7" spans="2:76">
      <c r="B7" s="416" t="s">
        <v>6</v>
      </c>
      <c r="C7" s="416"/>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63"/>
      <c r="AK7" s="64"/>
      <c r="AL7" s="64"/>
      <c r="AM7" s="64"/>
      <c r="AN7" s="64"/>
      <c r="AO7" s="64"/>
      <c r="AP7" s="64"/>
      <c r="AQ7" s="64"/>
      <c r="AR7" s="64"/>
      <c r="AS7" s="64"/>
      <c r="AT7" s="65"/>
      <c r="AU7" s="64"/>
      <c r="AV7" s="64"/>
      <c r="AW7" s="64"/>
      <c r="AX7" s="64"/>
      <c r="AY7" s="64"/>
      <c r="AZ7" s="64"/>
      <c r="BA7" s="64"/>
      <c r="BB7" s="64"/>
      <c r="BC7" s="64"/>
      <c r="BD7" s="65"/>
      <c r="BE7" s="64"/>
      <c r="BF7" s="64"/>
      <c r="BG7" s="64"/>
      <c r="BH7" s="64"/>
      <c r="BI7" s="64"/>
      <c r="BJ7" s="64"/>
      <c r="BK7" s="64"/>
      <c r="BL7" s="64"/>
      <c r="BM7" s="64"/>
      <c r="BN7" s="65"/>
      <c r="BO7" s="64"/>
      <c r="BP7" s="64"/>
      <c r="BQ7" s="64"/>
      <c r="BR7" s="64"/>
      <c r="BS7" s="64"/>
      <c r="BT7" s="64"/>
      <c r="BU7" s="64"/>
      <c r="BV7" s="64"/>
      <c r="BW7" s="64"/>
      <c r="BX7" s="64"/>
    </row>
    <row r="8" spans="2:76">
      <c r="B8" s="404"/>
      <c r="C8" s="404"/>
      <c r="D8" s="404"/>
      <c r="E8" s="404"/>
      <c r="F8" s="404"/>
      <c r="G8" s="404"/>
      <c r="H8" s="404"/>
      <c r="I8" s="404"/>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N8" s="54"/>
      <c r="AO8" s="54"/>
      <c r="AP8" s="54"/>
      <c r="BX8" s="66"/>
    </row>
    <row r="9" spans="2:76">
      <c r="B9" s="404" t="s">
        <v>7</v>
      </c>
      <c r="C9" s="404"/>
      <c r="D9" s="404"/>
      <c r="E9" s="404"/>
      <c r="F9" s="404"/>
      <c r="G9" s="404"/>
      <c r="H9" s="404"/>
      <c r="I9" s="404"/>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67"/>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row>
    <row r="10" spans="2:76">
      <c r="B10" s="414"/>
      <c r="C10" s="414"/>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414"/>
      <c r="AF10" s="414"/>
      <c r="AG10" s="414"/>
      <c r="AH10" s="414"/>
      <c r="AI10" s="414"/>
      <c r="AJ10" s="69"/>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row>
    <row r="11" spans="2:76">
      <c r="B11" s="404" t="s">
        <v>8</v>
      </c>
      <c r="C11" s="404"/>
      <c r="D11" s="404"/>
      <c r="E11" s="404"/>
      <c r="F11" s="404"/>
      <c r="G11" s="404"/>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71"/>
      <c r="AK11" s="397">
        <v>608.44150000000002</v>
      </c>
      <c r="AL11" s="9"/>
      <c r="AM11" s="9"/>
      <c r="AN11" s="9"/>
      <c r="AO11" s="9"/>
      <c r="AP11" s="9"/>
      <c r="AQ11" s="9"/>
      <c r="AR11" s="9"/>
      <c r="AS11" s="9"/>
      <c r="AT11" s="72"/>
      <c r="AU11" s="9"/>
      <c r="AV11" s="9"/>
      <c r="AW11" s="9"/>
      <c r="AX11" s="9"/>
      <c r="AY11" s="9"/>
      <c r="AZ11" s="9"/>
      <c r="BA11" s="9"/>
      <c r="BB11" s="9"/>
      <c r="BC11" s="9"/>
      <c r="BD11" s="72"/>
      <c r="BE11" s="9"/>
      <c r="BF11" s="9"/>
      <c r="BG11" s="9"/>
      <c r="BH11" s="9"/>
      <c r="BI11" s="9"/>
      <c r="BJ11" s="9"/>
      <c r="BK11" s="9"/>
      <c r="BL11" s="9"/>
      <c r="BM11" s="9"/>
      <c r="BN11" s="72"/>
      <c r="BO11" s="9"/>
      <c r="BP11" s="9"/>
      <c r="BQ11" s="9"/>
      <c r="BR11" s="9"/>
      <c r="BS11" s="9"/>
      <c r="BT11" s="9"/>
      <c r="BU11" s="9"/>
      <c r="BV11" s="9"/>
      <c r="BW11" s="9"/>
      <c r="BX11" s="9"/>
    </row>
    <row r="12" spans="2:76">
      <c r="B12" s="404" t="s">
        <v>334</v>
      </c>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71"/>
      <c r="AK12" s="398">
        <f>AK18-AK11</f>
        <v>1828.1561999999999</v>
      </c>
      <c r="AL12" s="9"/>
      <c r="AM12" s="9"/>
      <c r="AN12" s="9"/>
      <c r="AO12" s="9"/>
      <c r="AP12" s="9"/>
      <c r="AQ12" s="9"/>
      <c r="AR12" s="9"/>
      <c r="AS12" s="9"/>
      <c r="AT12" s="72"/>
      <c r="AU12" s="9"/>
      <c r="AV12" s="9"/>
      <c r="AW12" s="9"/>
      <c r="AX12" s="9"/>
      <c r="AY12" s="9"/>
      <c r="AZ12" s="9"/>
      <c r="BA12" s="9"/>
      <c r="BB12" s="9"/>
      <c r="BC12" s="9"/>
      <c r="BD12" s="72"/>
      <c r="BE12" s="9"/>
      <c r="BF12" s="9"/>
      <c r="BG12" s="9"/>
      <c r="BH12" s="9"/>
      <c r="BI12" s="9"/>
      <c r="BJ12" s="9"/>
      <c r="BK12" s="9"/>
      <c r="BL12" s="9"/>
      <c r="BM12" s="9"/>
      <c r="BN12" s="72"/>
      <c r="BO12" s="9"/>
      <c r="BP12" s="9"/>
      <c r="BQ12" s="9"/>
      <c r="BR12" s="9"/>
      <c r="BS12" s="9"/>
      <c r="BT12" s="9"/>
      <c r="BU12" s="9"/>
      <c r="BV12" s="9"/>
      <c r="BW12" s="9"/>
      <c r="BX12" s="9"/>
    </row>
    <row r="13" spans="2:76">
      <c r="B13" s="54"/>
      <c r="AN13" s="54"/>
      <c r="AO13" s="54"/>
      <c r="AP13" s="54"/>
      <c r="AQ13" s="54"/>
      <c r="AR13" s="54"/>
      <c r="AS13" s="54"/>
      <c r="AT13" s="73"/>
      <c r="AU13" s="54"/>
      <c r="AV13" s="54"/>
      <c r="AW13" s="54"/>
      <c r="AX13" s="54"/>
      <c r="AY13" s="54"/>
      <c r="AZ13" s="54"/>
      <c r="BA13" s="54"/>
      <c r="BB13" s="54"/>
      <c r="BC13" s="54"/>
      <c r="BD13" s="73"/>
      <c r="BE13" s="54"/>
      <c r="BF13" s="54"/>
      <c r="BG13" s="54"/>
      <c r="BH13" s="54"/>
      <c r="BI13" s="54"/>
      <c r="BJ13" s="54"/>
      <c r="BK13" s="54"/>
      <c r="BL13" s="54"/>
      <c r="BM13" s="54"/>
      <c r="BN13" s="73"/>
      <c r="BO13" s="54"/>
      <c r="BP13" s="54"/>
      <c r="BQ13" s="54"/>
      <c r="BW13" s="74"/>
    </row>
    <row r="14" spans="2:76" ht="58.5" customHeight="1">
      <c r="B14" s="417" t="s">
        <v>10</v>
      </c>
      <c r="C14" s="417" t="s">
        <v>11</v>
      </c>
      <c r="D14" s="417" t="s">
        <v>335</v>
      </c>
      <c r="E14" s="418" t="s">
        <v>336</v>
      </c>
      <c r="F14" s="418" t="s">
        <v>337</v>
      </c>
      <c r="G14" s="417" t="s">
        <v>338</v>
      </c>
      <c r="H14" s="417"/>
      <c r="I14" s="417" t="s">
        <v>339</v>
      </c>
      <c r="J14" s="417"/>
      <c r="K14" s="417"/>
      <c r="L14" s="417"/>
      <c r="M14" s="417"/>
      <c r="N14" s="417"/>
      <c r="O14" s="418" t="s">
        <v>340</v>
      </c>
      <c r="P14" s="417" t="s">
        <v>341</v>
      </c>
      <c r="Q14" s="417" t="s">
        <v>342</v>
      </c>
      <c r="R14" s="417"/>
      <c r="S14" s="417"/>
      <c r="T14" s="417"/>
      <c r="U14" s="417" t="s">
        <v>343</v>
      </c>
      <c r="V14" s="417"/>
      <c r="W14" s="417" t="s">
        <v>344</v>
      </c>
      <c r="X14" s="417"/>
      <c r="Y14" s="417"/>
      <c r="Z14" s="417" t="s">
        <v>345</v>
      </c>
      <c r="AA14" s="417"/>
      <c r="AB14" s="417"/>
      <c r="AC14" s="417"/>
      <c r="AD14" s="417"/>
      <c r="AE14" s="417"/>
      <c r="AF14" s="417"/>
      <c r="AG14" s="417"/>
      <c r="AH14" s="417"/>
      <c r="AI14" s="417"/>
      <c r="AJ14" s="417" t="s">
        <v>346</v>
      </c>
      <c r="AK14" s="417"/>
      <c r="AL14" s="417"/>
      <c r="AM14" s="417"/>
      <c r="AN14" s="417"/>
      <c r="AO14" s="417"/>
      <c r="AP14" s="417"/>
      <c r="AQ14" s="417"/>
      <c r="AR14" s="417"/>
      <c r="AS14" s="417"/>
      <c r="AT14" s="417"/>
      <c r="AU14" s="417"/>
      <c r="AV14" s="417"/>
      <c r="AW14" s="417"/>
      <c r="AX14" s="417"/>
      <c r="AY14" s="417"/>
      <c r="AZ14" s="417"/>
      <c r="BA14" s="417"/>
      <c r="BB14" s="417"/>
      <c r="BC14" s="417"/>
      <c r="BD14" s="417"/>
      <c r="BE14" s="417"/>
      <c r="BF14" s="417"/>
      <c r="BG14" s="417"/>
      <c r="BH14" s="417"/>
      <c r="BI14" s="417"/>
      <c r="BJ14" s="417"/>
      <c r="BK14" s="417"/>
      <c r="BL14" s="417"/>
      <c r="BM14" s="417"/>
      <c r="BN14" s="417"/>
      <c r="BO14" s="417"/>
      <c r="BP14" s="417"/>
      <c r="BQ14" s="417"/>
      <c r="BR14" s="417"/>
      <c r="BS14" s="417"/>
      <c r="BT14" s="417"/>
      <c r="BU14" s="417"/>
      <c r="BV14" s="417"/>
      <c r="BW14" s="417"/>
      <c r="BX14" s="417" t="s">
        <v>347</v>
      </c>
    </row>
    <row r="15" spans="2:76" ht="54" customHeight="1">
      <c r="B15" s="417"/>
      <c r="C15" s="417"/>
      <c r="D15" s="417"/>
      <c r="E15" s="418"/>
      <c r="F15" s="418"/>
      <c r="G15" s="417"/>
      <c r="H15" s="417"/>
      <c r="I15" s="417" t="s">
        <v>74</v>
      </c>
      <c r="J15" s="417"/>
      <c r="K15" s="417"/>
      <c r="L15" s="419" t="s">
        <v>75</v>
      </c>
      <c r="M15" s="419"/>
      <c r="N15" s="419"/>
      <c r="O15" s="418"/>
      <c r="P15" s="417"/>
      <c r="Q15" s="417" t="s">
        <v>74</v>
      </c>
      <c r="R15" s="417"/>
      <c r="S15" s="417" t="s">
        <v>75</v>
      </c>
      <c r="T15" s="417"/>
      <c r="U15" s="417"/>
      <c r="V15" s="417"/>
      <c r="W15" s="417"/>
      <c r="X15" s="417"/>
      <c r="Y15" s="417"/>
      <c r="Z15" s="417" t="s">
        <v>348</v>
      </c>
      <c r="AA15" s="417"/>
      <c r="AB15" s="417"/>
      <c r="AC15" s="417"/>
      <c r="AD15" s="417"/>
      <c r="AE15" s="417" t="s">
        <v>349</v>
      </c>
      <c r="AF15" s="417"/>
      <c r="AG15" s="417"/>
      <c r="AH15" s="417"/>
      <c r="AI15" s="417"/>
      <c r="AJ15" s="417" t="s">
        <v>350</v>
      </c>
      <c r="AK15" s="417"/>
      <c r="AL15" s="417"/>
      <c r="AM15" s="417"/>
      <c r="AN15" s="417"/>
      <c r="AO15" s="417" t="s">
        <v>351</v>
      </c>
      <c r="AP15" s="417"/>
      <c r="AQ15" s="417"/>
      <c r="AR15" s="417"/>
      <c r="AS15" s="417"/>
      <c r="AT15" s="417" t="s">
        <v>352</v>
      </c>
      <c r="AU15" s="417"/>
      <c r="AV15" s="417"/>
      <c r="AW15" s="417"/>
      <c r="AX15" s="417"/>
      <c r="AY15" s="417" t="s">
        <v>353</v>
      </c>
      <c r="AZ15" s="417"/>
      <c r="BA15" s="417"/>
      <c r="BB15" s="417"/>
      <c r="BC15" s="417"/>
      <c r="BD15" s="417" t="s">
        <v>354</v>
      </c>
      <c r="BE15" s="417"/>
      <c r="BF15" s="417"/>
      <c r="BG15" s="417"/>
      <c r="BH15" s="417"/>
      <c r="BI15" s="417" t="s">
        <v>355</v>
      </c>
      <c r="BJ15" s="417"/>
      <c r="BK15" s="417"/>
      <c r="BL15" s="417"/>
      <c r="BM15" s="417"/>
      <c r="BN15" s="417" t="s">
        <v>356</v>
      </c>
      <c r="BO15" s="417"/>
      <c r="BP15" s="417"/>
      <c r="BQ15" s="417"/>
      <c r="BR15" s="417"/>
      <c r="BS15" s="417" t="s">
        <v>357</v>
      </c>
      <c r="BT15" s="417"/>
      <c r="BU15" s="417"/>
      <c r="BV15" s="417"/>
      <c r="BW15" s="417"/>
      <c r="BX15" s="417"/>
    </row>
    <row r="16" spans="2:76" ht="195.75" customHeight="1">
      <c r="B16" s="417"/>
      <c r="C16" s="417"/>
      <c r="D16" s="417"/>
      <c r="E16" s="418"/>
      <c r="F16" s="418"/>
      <c r="G16" s="77" t="s">
        <v>358</v>
      </c>
      <c r="H16" s="77" t="s">
        <v>75</v>
      </c>
      <c r="I16" s="75" t="s">
        <v>359</v>
      </c>
      <c r="J16" s="75" t="s">
        <v>360</v>
      </c>
      <c r="K16" s="75" t="s">
        <v>361</v>
      </c>
      <c r="L16" s="75" t="s">
        <v>359</v>
      </c>
      <c r="M16" s="75" t="s">
        <v>360</v>
      </c>
      <c r="N16" s="75" t="s">
        <v>361</v>
      </c>
      <c r="O16" s="418"/>
      <c r="P16" s="417"/>
      <c r="Q16" s="75" t="s">
        <v>362</v>
      </c>
      <c r="R16" s="75" t="s">
        <v>363</v>
      </c>
      <c r="S16" s="75" t="s">
        <v>362</v>
      </c>
      <c r="T16" s="75" t="s">
        <v>363</v>
      </c>
      <c r="U16" s="78" t="s">
        <v>74</v>
      </c>
      <c r="V16" s="78" t="s">
        <v>75</v>
      </c>
      <c r="W16" s="75" t="s">
        <v>364</v>
      </c>
      <c r="X16" s="75" t="s">
        <v>365</v>
      </c>
      <c r="Y16" s="75" t="s">
        <v>366</v>
      </c>
      <c r="Z16" s="75" t="s">
        <v>367</v>
      </c>
      <c r="AA16" s="75" t="s">
        <v>368</v>
      </c>
      <c r="AB16" s="75" t="s">
        <v>369</v>
      </c>
      <c r="AC16" s="78" t="s">
        <v>370</v>
      </c>
      <c r="AD16" s="78" t="s">
        <v>371</v>
      </c>
      <c r="AE16" s="75" t="s">
        <v>367</v>
      </c>
      <c r="AF16" s="75" t="s">
        <v>368</v>
      </c>
      <c r="AG16" s="75" t="s">
        <v>369</v>
      </c>
      <c r="AH16" s="78" t="s">
        <v>370</v>
      </c>
      <c r="AI16" s="79" t="s">
        <v>371</v>
      </c>
      <c r="AJ16" s="80" t="s">
        <v>367</v>
      </c>
      <c r="AK16" s="75" t="s">
        <v>368</v>
      </c>
      <c r="AL16" s="75" t="s">
        <v>369</v>
      </c>
      <c r="AM16" s="78" t="s">
        <v>370</v>
      </c>
      <c r="AN16" s="78" t="s">
        <v>372</v>
      </c>
      <c r="AO16" s="75" t="s">
        <v>367</v>
      </c>
      <c r="AP16" s="75" t="s">
        <v>368</v>
      </c>
      <c r="AQ16" s="75" t="s">
        <v>369</v>
      </c>
      <c r="AR16" s="78" t="s">
        <v>370</v>
      </c>
      <c r="AS16" s="78" t="s">
        <v>371</v>
      </c>
      <c r="AT16" s="80" t="s">
        <v>367</v>
      </c>
      <c r="AU16" s="75" t="s">
        <v>368</v>
      </c>
      <c r="AV16" s="75" t="s">
        <v>369</v>
      </c>
      <c r="AW16" s="78" t="s">
        <v>370</v>
      </c>
      <c r="AX16" s="78" t="s">
        <v>372</v>
      </c>
      <c r="AY16" s="75" t="s">
        <v>367</v>
      </c>
      <c r="AZ16" s="75" t="s">
        <v>368</v>
      </c>
      <c r="BA16" s="75" t="s">
        <v>369</v>
      </c>
      <c r="BB16" s="78" t="s">
        <v>370</v>
      </c>
      <c r="BC16" s="78" t="s">
        <v>371</v>
      </c>
      <c r="BD16" s="80" t="s">
        <v>367</v>
      </c>
      <c r="BE16" s="75" t="s">
        <v>368</v>
      </c>
      <c r="BF16" s="75" t="s">
        <v>369</v>
      </c>
      <c r="BG16" s="78" t="s">
        <v>370</v>
      </c>
      <c r="BH16" s="78" t="s">
        <v>372</v>
      </c>
      <c r="BI16" s="75" t="s">
        <v>367</v>
      </c>
      <c r="BJ16" s="75" t="s">
        <v>368</v>
      </c>
      <c r="BK16" s="75" t="s">
        <v>369</v>
      </c>
      <c r="BL16" s="78" t="s">
        <v>370</v>
      </c>
      <c r="BM16" s="78" t="s">
        <v>371</v>
      </c>
      <c r="BN16" s="80" t="s">
        <v>367</v>
      </c>
      <c r="BO16" s="75" t="s">
        <v>368</v>
      </c>
      <c r="BP16" s="75" t="s">
        <v>369</v>
      </c>
      <c r="BQ16" s="78" t="s">
        <v>370</v>
      </c>
      <c r="BR16" s="78" t="s">
        <v>372</v>
      </c>
      <c r="BS16" s="75" t="s">
        <v>367</v>
      </c>
      <c r="BT16" s="75" t="s">
        <v>368</v>
      </c>
      <c r="BU16" s="75" t="s">
        <v>369</v>
      </c>
      <c r="BV16" s="78" t="s">
        <v>370</v>
      </c>
      <c r="BW16" s="75" t="s">
        <v>371</v>
      </c>
      <c r="BX16" s="417"/>
    </row>
    <row r="17" spans="1:76">
      <c r="B17" s="33">
        <v>1</v>
      </c>
      <c r="C17" s="33">
        <v>2</v>
      </c>
      <c r="D17" s="33">
        <v>3</v>
      </c>
      <c r="E17" s="33">
        <v>4</v>
      </c>
      <c r="F17" s="33">
        <v>5</v>
      </c>
      <c r="G17" s="33">
        <v>6</v>
      </c>
      <c r="H17" s="33">
        <v>7</v>
      </c>
      <c r="I17" s="33">
        <v>8</v>
      </c>
      <c r="J17" s="33">
        <v>9</v>
      </c>
      <c r="K17" s="33">
        <v>10</v>
      </c>
      <c r="L17" s="33">
        <v>11</v>
      </c>
      <c r="M17" s="33">
        <v>12</v>
      </c>
      <c r="N17" s="33">
        <v>13</v>
      </c>
      <c r="O17" s="33">
        <v>14</v>
      </c>
      <c r="P17" s="33">
        <v>15</v>
      </c>
      <c r="Q17" s="81" t="s">
        <v>373</v>
      </c>
      <c r="R17" s="81" t="s">
        <v>374</v>
      </c>
      <c r="S17" s="81" t="s">
        <v>375</v>
      </c>
      <c r="T17" s="81" t="s">
        <v>376</v>
      </c>
      <c r="U17" s="33">
        <v>17</v>
      </c>
      <c r="V17" s="33">
        <v>18</v>
      </c>
      <c r="W17" s="33">
        <v>19</v>
      </c>
      <c r="X17" s="33">
        <v>20</v>
      </c>
      <c r="Y17" s="33">
        <v>21</v>
      </c>
      <c r="Z17" s="33">
        <v>22</v>
      </c>
      <c r="AA17" s="33">
        <v>23</v>
      </c>
      <c r="AB17" s="33">
        <v>24</v>
      </c>
      <c r="AC17" s="33">
        <v>25</v>
      </c>
      <c r="AD17" s="33">
        <v>26</v>
      </c>
      <c r="AE17" s="33">
        <v>27</v>
      </c>
      <c r="AF17" s="33">
        <v>28</v>
      </c>
      <c r="AG17" s="33">
        <v>29</v>
      </c>
      <c r="AH17" s="33">
        <v>30</v>
      </c>
      <c r="AI17" s="82">
        <v>31</v>
      </c>
      <c r="AJ17" s="83" t="s">
        <v>377</v>
      </c>
      <c r="AK17" s="81" t="s">
        <v>378</v>
      </c>
      <c r="AL17" s="81" t="s">
        <v>379</v>
      </c>
      <c r="AM17" s="81" t="s">
        <v>380</v>
      </c>
      <c r="AN17" s="81" t="s">
        <v>381</v>
      </c>
      <c r="AO17" s="81" t="s">
        <v>382</v>
      </c>
      <c r="AP17" s="81" t="s">
        <v>383</v>
      </c>
      <c r="AQ17" s="81" t="s">
        <v>384</v>
      </c>
      <c r="AR17" s="81" t="s">
        <v>385</v>
      </c>
      <c r="AS17" s="81" t="s">
        <v>386</v>
      </c>
      <c r="AT17" s="83" t="s">
        <v>387</v>
      </c>
      <c r="AU17" s="81" t="s">
        <v>388</v>
      </c>
      <c r="AV17" s="81" t="s">
        <v>389</v>
      </c>
      <c r="AW17" s="81" t="s">
        <v>390</v>
      </c>
      <c r="AX17" s="81" t="s">
        <v>391</v>
      </c>
      <c r="AY17" s="81" t="s">
        <v>392</v>
      </c>
      <c r="AZ17" s="81" t="s">
        <v>393</v>
      </c>
      <c r="BA17" s="81" t="s">
        <v>394</v>
      </c>
      <c r="BB17" s="81" t="s">
        <v>395</v>
      </c>
      <c r="BC17" s="81" t="s">
        <v>396</v>
      </c>
      <c r="BD17" s="83" t="s">
        <v>397</v>
      </c>
      <c r="BE17" s="81" t="s">
        <v>398</v>
      </c>
      <c r="BF17" s="81" t="s">
        <v>399</v>
      </c>
      <c r="BG17" s="81" t="s">
        <v>400</v>
      </c>
      <c r="BH17" s="81" t="s">
        <v>401</v>
      </c>
      <c r="BI17" s="81" t="s">
        <v>402</v>
      </c>
      <c r="BJ17" s="81" t="s">
        <v>403</v>
      </c>
      <c r="BK17" s="81" t="s">
        <v>404</v>
      </c>
      <c r="BL17" s="81" t="s">
        <v>405</v>
      </c>
      <c r="BM17" s="81" t="s">
        <v>406</v>
      </c>
      <c r="BN17" s="84">
        <v>33</v>
      </c>
      <c r="BO17" s="33">
        <v>34</v>
      </c>
      <c r="BP17" s="33">
        <v>35</v>
      </c>
      <c r="BQ17" s="33">
        <v>36</v>
      </c>
      <c r="BR17" s="33">
        <v>37</v>
      </c>
      <c r="BS17" s="33">
        <v>38</v>
      </c>
      <c r="BT17" s="33">
        <v>39</v>
      </c>
      <c r="BU17" s="33">
        <v>40</v>
      </c>
      <c r="BV17" s="33">
        <v>41</v>
      </c>
      <c r="BW17" s="33">
        <v>42</v>
      </c>
      <c r="BX17" s="33">
        <v>43</v>
      </c>
    </row>
    <row r="18" spans="1:76" ht="37.5">
      <c r="B18" s="20" t="s">
        <v>176</v>
      </c>
      <c r="C18" s="21" t="s">
        <v>177</v>
      </c>
      <c r="D18" s="22" t="s">
        <v>178</v>
      </c>
      <c r="E18" s="22"/>
      <c r="F18" s="22"/>
      <c r="G18" s="22"/>
      <c r="H18" s="22"/>
      <c r="I18" s="52">
        <f t="shared" ref="I18:AN18" si="0">SUM(I19:I24)</f>
        <v>296.84190000000001</v>
      </c>
      <c r="J18" s="52">
        <f t="shared" si="0"/>
        <v>1850.70163</v>
      </c>
      <c r="K18" s="52">
        <f t="shared" si="0"/>
        <v>0</v>
      </c>
      <c r="L18" s="52">
        <f t="shared" si="0"/>
        <v>0</v>
      </c>
      <c r="M18" s="52">
        <f t="shared" si="0"/>
        <v>0</v>
      </c>
      <c r="N18" s="52">
        <f t="shared" si="0"/>
        <v>0</v>
      </c>
      <c r="O18" s="52">
        <f t="shared" si="0"/>
        <v>14.701476</v>
      </c>
      <c r="P18" s="52">
        <f t="shared" si="0"/>
        <v>1.27278961</v>
      </c>
      <c r="Q18" s="52">
        <f t="shared" si="0"/>
        <v>8865.0912717286392</v>
      </c>
      <c r="R18" s="52">
        <f t="shared" si="0"/>
        <v>4205.490458566409</v>
      </c>
      <c r="S18" s="52">
        <f t="shared" si="0"/>
        <v>0</v>
      </c>
      <c r="T18" s="52">
        <f t="shared" si="0"/>
        <v>0</v>
      </c>
      <c r="U18" s="52">
        <f t="shared" si="0"/>
        <v>8931.8575686686472</v>
      </c>
      <c r="V18" s="52">
        <f t="shared" si="0"/>
        <v>0</v>
      </c>
      <c r="W18" s="52">
        <f t="shared" si="0"/>
        <v>0</v>
      </c>
      <c r="X18" s="52">
        <f t="shared" si="0"/>
        <v>8829.6805034346471</v>
      </c>
      <c r="Y18" s="52">
        <f t="shared" si="0"/>
        <v>0</v>
      </c>
      <c r="Z18" s="52">
        <f t="shared" si="0"/>
        <v>3.9499999999999993</v>
      </c>
      <c r="AA18" s="85">
        <f t="shared" si="0"/>
        <v>0</v>
      </c>
      <c r="AB18" s="52">
        <f t="shared" si="0"/>
        <v>0</v>
      </c>
      <c r="AC18" s="52">
        <f t="shared" si="0"/>
        <v>0</v>
      </c>
      <c r="AD18" s="52">
        <f t="shared" si="0"/>
        <v>3.9499999999999993</v>
      </c>
      <c r="AE18" s="52">
        <f t="shared" si="0"/>
        <v>3.9462756240000001</v>
      </c>
      <c r="AF18" s="52">
        <f t="shared" si="0"/>
        <v>0</v>
      </c>
      <c r="AG18" s="52">
        <f t="shared" si="0"/>
        <v>0</v>
      </c>
      <c r="AH18" s="52">
        <f t="shared" si="0"/>
        <v>0</v>
      </c>
      <c r="AI18" s="85">
        <f t="shared" si="0"/>
        <v>3.9462756240000001</v>
      </c>
      <c r="AJ18" s="85">
        <f t="shared" si="0"/>
        <v>2442.7964999999999</v>
      </c>
      <c r="AK18" s="85">
        <f t="shared" si="0"/>
        <v>2436.5976999999998</v>
      </c>
      <c r="AL18" s="52">
        <f t="shared" si="0"/>
        <v>0</v>
      </c>
      <c r="AM18" s="52">
        <f t="shared" si="0"/>
        <v>0</v>
      </c>
      <c r="AN18" s="52">
        <f t="shared" si="0"/>
        <v>6.1988000000000003</v>
      </c>
      <c r="AO18" s="52">
        <f t="shared" ref="AO18:BH18" si="1">SUM(AO19:AO24)</f>
        <v>0</v>
      </c>
      <c r="AP18" s="52">
        <f t="shared" si="1"/>
        <v>0</v>
      </c>
      <c r="AQ18" s="52">
        <f t="shared" si="1"/>
        <v>0</v>
      </c>
      <c r="AR18" s="52">
        <f t="shared" si="1"/>
        <v>0</v>
      </c>
      <c r="AS18" s="52">
        <f t="shared" si="1"/>
        <v>0</v>
      </c>
      <c r="AT18" s="52">
        <f t="shared" si="1"/>
        <v>5782.2764301782163</v>
      </c>
      <c r="AU18" s="52">
        <f t="shared" si="1"/>
        <v>5575.1154999999999</v>
      </c>
      <c r="AV18" s="52">
        <f t="shared" si="1"/>
        <v>0</v>
      </c>
      <c r="AW18" s="52">
        <f t="shared" si="1"/>
        <v>198.658254178216</v>
      </c>
      <c r="AX18" s="52">
        <f t="shared" si="1"/>
        <v>8.5026759999999992</v>
      </c>
      <c r="AY18" s="52">
        <f t="shared" si="1"/>
        <v>0</v>
      </c>
      <c r="AZ18" s="52">
        <f t="shared" si="1"/>
        <v>0</v>
      </c>
      <c r="BA18" s="52">
        <f t="shared" si="1"/>
        <v>0</v>
      </c>
      <c r="BB18" s="52">
        <f t="shared" si="1"/>
        <v>0</v>
      </c>
      <c r="BC18" s="52">
        <f t="shared" si="1"/>
        <v>0</v>
      </c>
      <c r="BD18" s="52">
        <f t="shared" si="1"/>
        <v>629.34819156179196</v>
      </c>
      <c r="BE18" s="52">
        <f t="shared" si="1"/>
        <v>0</v>
      </c>
      <c r="BF18" s="52">
        <f t="shared" si="1"/>
        <v>0</v>
      </c>
      <c r="BG18" s="52">
        <f t="shared" si="1"/>
        <v>629.34819156179196</v>
      </c>
      <c r="BH18" s="52">
        <f t="shared" si="1"/>
        <v>0</v>
      </c>
      <c r="BI18" s="52"/>
      <c r="BJ18" s="52"/>
      <c r="BK18" s="52"/>
      <c r="BL18" s="52"/>
      <c r="BM18" s="52"/>
      <c r="BN18" s="52">
        <f>SUM(BN19:BN24)</f>
        <v>8854.4211217400061</v>
      </c>
      <c r="BO18" s="52">
        <f>SUM(BO19:BO24)</f>
        <v>8011.7131999999992</v>
      </c>
      <c r="BP18" s="52">
        <f>SUM(BP19:BP24)</f>
        <v>0</v>
      </c>
      <c r="BQ18" s="52">
        <f>SUM(BQ19:BQ24)</f>
        <v>828.00644574000796</v>
      </c>
      <c r="BR18" s="52">
        <f>SUM(BR19:BR24)</f>
        <v>14.701476</v>
      </c>
      <c r="BS18" s="22"/>
      <c r="BT18" s="22"/>
      <c r="BU18" s="22"/>
      <c r="BV18" s="22"/>
      <c r="BW18" s="22"/>
      <c r="BX18" s="22"/>
    </row>
    <row r="19" spans="1:76" ht="31.35" customHeight="1">
      <c r="B19" s="23" t="s">
        <v>179</v>
      </c>
      <c r="C19" s="24" t="s">
        <v>180</v>
      </c>
      <c r="D19" s="25" t="s">
        <v>178</v>
      </c>
      <c r="E19" s="25">
        <v>0</v>
      </c>
      <c r="F19" s="25">
        <v>0</v>
      </c>
      <c r="G19" s="25">
        <v>0</v>
      </c>
      <c r="H19" s="25">
        <v>0</v>
      </c>
      <c r="I19" s="25">
        <f t="shared" ref="I19:R24" si="2">SUMIF($A$25:$A$97,$B19,I$25:I$97)</f>
        <v>0</v>
      </c>
      <c r="J19" s="25">
        <f t="shared" si="2"/>
        <v>0</v>
      </c>
      <c r="K19" s="25">
        <f t="shared" si="2"/>
        <v>0</v>
      </c>
      <c r="L19" s="25">
        <f t="shared" si="2"/>
        <v>0</v>
      </c>
      <c r="M19" s="25">
        <f t="shared" si="2"/>
        <v>0</v>
      </c>
      <c r="N19" s="25">
        <f t="shared" si="2"/>
        <v>0</v>
      </c>
      <c r="O19" s="86">
        <f t="shared" si="2"/>
        <v>14.701476</v>
      </c>
      <c r="P19" s="86">
        <f t="shared" si="2"/>
        <v>0</v>
      </c>
      <c r="Q19" s="86">
        <f t="shared" si="2"/>
        <v>442.51154199999996</v>
      </c>
      <c r="R19" s="86">
        <f t="shared" si="2"/>
        <v>472.5806</v>
      </c>
      <c r="S19" s="86">
        <f t="shared" ref="S19:AB24" si="3">SUMIF($A$25:$A$97,$B19,S$25:S$97)</f>
        <v>0</v>
      </c>
      <c r="T19" s="86">
        <f t="shared" si="3"/>
        <v>0</v>
      </c>
      <c r="U19" s="86">
        <f t="shared" si="3"/>
        <v>472.5806</v>
      </c>
      <c r="V19" s="86">
        <f t="shared" si="3"/>
        <v>0</v>
      </c>
      <c r="W19" s="86">
        <f t="shared" si="3"/>
        <v>0</v>
      </c>
      <c r="X19" s="86">
        <f t="shared" si="3"/>
        <v>472.5806</v>
      </c>
      <c r="Y19" s="86">
        <f t="shared" si="3"/>
        <v>0</v>
      </c>
      <c r="Z19" s="86">
        <f t="shared" si="3"/>
        <v>0</v>
      </c>
      <c r="AA19" s="86">
        <f t="shared" si="3"/>
        <v>0</v>
      </c>
      <c r="AB19" s="86">
        <f t="shared" si="3"/>
        <v>0</v>
      </c>
      <c r="AC19" s="86">
        <f t="shared" ref="AC19:AL24" si="4">SUMIF($A$25:$A$97,$B19,AC$25:AC$97)</f>
        <v>0</v>
      </c>
      <c r="AD19" s="86">
        <f t="shared" si="4"/>
        <v>0</v>
      </c>
      <c r="AE19" s="86">
        <f t="shared" si="4"/>
        <v>0</v>
      </c>
      <c r="AF19" s="86">
        <f t="shared" si="4"/>
        <v>0</v>
      </c>
      <c r="AG19" s="86">
        <f t="shared" si="4"/>
        <v>0</v>
      </c>
      <c r="AH19" s="86">
        <f t="shared" si="4"/>
        <v>0</v>
      </c>
      <c r="AI19" s="86">
        <f t="shared" si="4"/>
        <v>0</v>
      </c>
      <c r="AJ19" s="87">
        <f t="shared" si="4"/>
        <v>6.1988000000000003</v>
      </c>
      <c r="AK19" s="86">
        <f t="shared" si="4"/>
        <v>0</v>
      </c>
      <c r="AL19" s="86">
        <f t="shared" si="4"/>
        <v>0</v>
      </c>
      <c r="AM19" s="86">
        <f t="shared" ref="AM19:AV24" si="5">SUMIF($A$25:$A$97,$B19,AM$25:AM$97)</f>
        <v>0</v>
      </c>
      <c r="AN19" s="86">
        <f t="shared" si="5"/>
        <v>6.1988000000000003</v>
      </c>
      <c r="AO19" s="86">
        <f t="shared" si="5"/>
        <v>0</v>
      </c>
      <c r="AP19" s="86">
        <f t="shared" si="5"/>
        <v>0</v>
      </c>
      <c r="AQ19" s="86">
        <f t="shared" si="5"/>
        <v>0</v>
      </c>
      <c r="AR19" s="86">
        <f t="shared" si="5"/>
        <v>0</v>
      </c>
      <c r="AS19" s="86">
        <f t="shared" si="5"/>
        <v>0</v>
      </c>
      <c r="AT19" s="87">
        <f t="shared" si="5"/>
        <v>39.656175999999995</v>
      </c>
      <c r="AU19" s="86">
        <f t="shared" si="5"/>
        <v>0</v>
      </c>
      <c r="AV19" s="86">
        <f t="shared" si="5"/>
        <v>0</v>
      </c>
      <c r="AW19" s="86">
        <f t="shared" ref="AW19:BF24" si="6">SUMIF($A$25:$A$97,$B19,AW$25:AW$97)</f>
        <v>31.153499999999998</v>
      </c>
      <c r="AX19" s="86">
        <f t="shared" si="6"/>
        <v>8.5026759999999992</v>
      </c>
      <c r="AY19" s="86">
        <f t="shared" si="6"/>
        <v>0</v>
      </c>
      <c r="AZ19" s="86">
        <f t="shared" si="6"/>
        <v>0</v>
      </c>
      <c r="BA19" s="86">
        <f t="shared" si="6"/>
        <v>0</v>
      </c>
      <c r="BB19" s="86">
        <f t="shared" si="6"/>
        <v>0</v>
      </c>
      <c r="BC19" s="86">
        <f t="shared" si="6"/>
        <v>0</v>
      </c>
      <c r="BD19" s="87">
        <f t="shared" si="6"/>
        <v>356.71119999999996</v>
      </c>
      <c r="BE19" s="86">
        <f t="shared" si="6"/>
        <v>0</v>
      </c>
      <c r="BF19" s="86">
        <f t="shared" si="6"/>
        <v>0</v>
      </c>
      <c r="BG19" s="86">
        <f t="shared" ref="BG19:BR24" si="7">SUMIF($A$25:$A$97,$B19,BG$25:BG$97)</f>
        <v>356.71119999999996</v>
      </c>
      <c r="BH19" s="86">
        <f t="shared" si="7"/>
        <v>0</v>
      </c>
      <c r="BI19" s="86">
        <f t="shared" si="7"/>
        <v>0</v>
      </c>
      <c r="BJ19" s="86">
        <f t="shared" si="7"/>
        <v>0</v>
      </c>
      <c r="BK19" s="86">
        <f t="shared" si="7"/>
        <v>0</v>
      </c>
      <c r="BL19" s="86">
        <f t="shared" si="7"/>
        <v>0</v>
      </c>
      <c r="BM19" s="86">
        <f t="shared" si="7"/>
        <v>0</v>
      </c>
      <c r="BN19" s="87">
        <f t="shared" si="7"/>
        <v>402.56617600000004</v>
      </c>
      <c r="BO19" s="86">
        <f t="shared" si="7"/>
        <v>0</v>
      </c>
      <c r="BP19" s="86">
        <f t="shared" si="7"/>
        <v>0</v>
      </c>
      <c r="BQ19" s="86">
        <f t="shared" si="7"/>
        <v>387.86469999999997</v>
      </c>
      <c r="BR19" s="86">
        <f t="shared" si="7"/>
        <v>14.701476</v>
      </c>
      <c r="BS19" s="25"/>
      <c r="BT19" s="25"/>
      <c r="BU19" s="25"/>
      <c r="BV19" s="25"/>
      <c r="BW19" s="25"/>
      <c r="BX19" s="25"/>
    </row>
    <row r="20" spans="1:76" ht="37.5">
      <c r="B20" s="26" t="s">
        <v>181</v>
      </c>
      <c r="C20" s="27" t="s">
        <v>182</v>
      </c>
      <c r="D20" s="28" t="s">
        <v>178</v>
      </c>
      <c r="E20" s="28">
        <v>0</v>
      </c>
      <c r="F20" s="28">
        <v>0</v>
      </c>
      <c r="G20" s="28">
        <v>0</v>
      </c>
      <c r="H20" s="28">
        <v>0</v>
      </c>
      <c r="I20" s="28">
        <f t="shared" si="2"/>
        <v>0</v>
      </c>
      <c r="J20" s="28">
        <f t="shared" si="2"/>
        <v>0</v>
      </c>
      <c r="K20" s="28">
        <f t="shared" si="2"/>
        <v>0</v>
      </c>
      <c r="L20" s="28">
        <f t="shared" si="2"/>
        <v>0</v>
      </c>
      <c r="M20" s="28">
        <f t="shared" si="2"/>
        <v>0</v>
      </c>
      <c r="N20" s="28">
        <f t="shared" si="2"/>
        <v>0</v>
      </c>
      <c r="O20" s="88">
        <f t="shared" si="2"/>
        <v>0</v>
      </c>
      <c r="P20" s="88">
        <f t="shared" si="2"/>
        <v>1.27278961</v>
      </c>
      <c r="Q20" s="88">
        <f t="shared" si="2"/>
        <v>405.29225479999997</v>
      </c>
      <c r="R20" s="88">
        <f t="shared" si="2"/>
        <v>441.93089150000804</v>
      </c>
      <c r="S20" s="88">
        <f t="shared" si="3"/>
        <v>0</v>
      </c>
      <c r="T20" s="88">
        <f t="shared" si="3"/>
        <v>0</v>
      </c>
      <c r="U20" s="88">
        <f t="shared" si="3"/>
        <v>441.93089150000804</v>
      </c>
      <c r="V20" s="88">
        <f t="shared" si="3"/>
        <v>0</v>
      </c>
      <c r="W20" s="88">
        <f t="shared" si="3"/>
        <v>0</v>
      </c>
      <c r="X20" s="88">
        <f t="shared" si="3"/>
        <v>343.700101890008</v>
      </c>
      <c r="Y20" s="88">
        <f t="shared" si="3"/>
        <v>0</v>
      </c>
      <c r="Z20" s="88">
        <f t="shared" si="3"/>
        <v>0</v>
      </c>
      <c r="AA20" s="88">
        <f t="shared" si="3"/>
        <v>0</v>
      </c>
      <c r="AB20" s="88">
        <f t="shared" si="3"/>
        <v>0</v>
      </c>
      <c r="AC20" s="88">
        <f t="shared" si="4"/>
        <v>0</v>
      </c>
      <c r="AD20" s="88">
        <f t="shared" si="4"/>
        <v>0</v>
      </c>
      <c r="AE20" s="88">
        <f t="shared" si="4"/>
        <v>0</v>
      </c>
      <c r="AF20" s="88">
        <f t="shared" si="4"/>
        <v>0</v>
      </c>
      <c r="AG20" s="88">
        <f t="shared" si="4"/>
        <v>0</v>
      </c>
      <c r="AH20" s="88">
        <f t="shared" si="4"/>
        <v>0</v>
      </c>
      <c r="AI20" s="88">
        <f t="shared" si="4"/>
        <v>0</v>
      </c>
      <c r="AJ20" s="89">
        <f t="shared" si="4"/>
        <v>0</v>
      </c>
      <c r="AK20" s="88">
        <f t="shared" si="4"/>
        <v>0</v>
      </c>
      <c r="AL20" s="88">
        <f t="shared" si="4"/>
        <v>0</v>
      </c>
      <c r="AM20" s="88">
        <f t="shared" si="5"/>
        <v>0</v>
      </c>
      <c r="AN20" s="88">
        <f t="shared" si="5"/>
        <v>0</v>
      </c>
      <c r="AO20" s="88">
        <f t="shared" si="5"/>
        <v>0</v>
      </c>
      <c r="AP20" s="88">
        <f t="shared" si="5"/>
        <v>0</v>
      </c>
      <c r="AQ20" s="88">
        <f t="shared" si="5"/>
        <v>0</v>
      </c>
      <c r="AR20" s="88">
        <f t="shared" si="5"/>
        <v>0</v>
      </c>
      <c r="AS20" s="88">
        <f t="shared" si="5"/>
        <v>0</v>
      </c>
      <c r="AT20" s="89">
        <f t="shared" si="5"/>
        <v>165.818311938216</v>
      </c>
      <c r="AU20" s="88">
        <f t="shared" si="5"/>
        <v>0</v>
      </c>
      <c r="AV20" s="88">
        <f t="shared" si="5"/>
        <v>0</v>
      </c>
      <c r="AW20" s="88">
        <f t="shared" si="6"/>
        <v>165.818311938216</v>
      </c>
      <c r="AX20" s="88">
        <f t="shared" si="6"/>
        <v>0</v>
      </c>
      <c r="AY20" s="88">
        <f t="shared" si="6"/>
        <v>0</v>
      </c>
      <c r="AZ20" s="88">
        <f t="shared" si="6"/>
        <v>0</v>
      </c>
      <c r="BA20" s="88">
        <f t="shared" si="6"/>
        <v>0</v>
      </c>
      <c r="BB20" s="88">
        <f t="shared" si="6"/>
        <v>0</v>
      </c>
      <c r="BC20" s="88">
        <f t="shared" si="6"/>
        <v>0</v>
      </c>
      <c r="BD20" s="89">
        <f t="shared" si="6"/>
        <v>272.636991561792</v>
      </c>
      <c r="BE20" s="88">
        <f t="shared" si="6"/>
        <v>0</v>
      </c>
      <c r="BF20" s="88">
        <f t="shared" si="6"/>
        <v>0</v>
      </c>
      <c r="BG20" s="88">
        <f t="shared" si="7"/>
        <v>272.636991561792</v>
      </c>
      <c r="BH20" s="88">
        <f t="shared" si="7"/>
        <v>0</v>
      </c>
      <c r="BI20" s="88">
        <f t="shared" si="7"/>
        <v>0</v>
      </c>
      <c r="BJ20" s="88">
        <f t="shared" si="7"/>
        <v>0</v>
      </c>
      <c r="BK20" s="88">
        <f t="shared" si="7"/>
        <v>0</v>
      </c>
      <c r="BL20" s="88">
        <f t="shared" si="7"/>
        <v>0</v>
      </c>
      <c r="BM20" s="88">
        <f t="shared" si="7"/>
        <v>0</v>
      </c>
      <c r="BN20" s="89">
        <f t="shared" si="7"/>
        <v>438.45530350000803</v>
      </c>
      <c r="BO20" s="88">
        <f t="shared" si="7"/>
        <v>0</v>
      </c>
      <c r="BP20" s="88">
        <f t="shared" si="7"/>
        <v>0</v>
      </c>
      <c r="BQ20" s="88">
        <f t="shared" si="7"/>
        <v>438.45530350000803</v>
      </c>
      <c r="BR20" s="88">
        <f t="shared" si="7"/>
        <v>0</v>
      </c>
      <c r="BS20" s="28"/>
      <c r="BT20" s="28"/>
      <c r="BU20" s="28"/>
      <c r="BV20" s="28"/>
      <c r="BW20" s="28"/>
      <c r="BX20" s="28"/>
    </row>
    <row r="21" spans="1:76" ht="75">
      <c r="B21" s="23" t="s">
        <v>183</v>
      </c>
      <c r="C21" s="29" t="s">
        <v>184</v>
      </c>
      <c r="D21" s="25" t="s">
        <v>178</v>
      </c>
      <c r="E21" s="25">
        <v>0</v>
      </c>
      <c r="F21" s="25">
        <v>0</v>
      </c>
      <c r="G21" s="25">
        <v>0</v>
      </c>
      <c r="H21" s="25">
        <v>0</v>
      </c>
      <c r="I21" s="86">
        <f t="shared" si="2"/>
        <v>296.84190000000001</v>
      </c>
      <c r="J21" s="86">
        <f t="shared" si="2"/>
        <v>1850.70163</v>
      </c>
      <c r="K21" s="25">
        <f t="shared" si="2"/>
        <v>0</v>
      </c>
      <c r="L21" s="25">
        <f t="shared" si="2"/>
        <v>0</v>
      </c>
      <c r="M21" s="25">
        <f t="shared" si="2"/>
        <v>0</v>
      </c>
      <c r="N21" s="25">
        <f t="shared" si="2"/>
        <v>0</v>
      </c>
      <c r="O21" s="86">
        <f t="shared" si="2"/>
        <v>0</v>
      </c>
      <c r="P21" s="86">
        <f t="shared" si="2"/>
        <v>0</v>
      </c>
      <c r="Q21" s="86">
        <f t="shared" si="2"/>
        <v>8015.6596349286401</v>
      </c>
      <c r="R21" s="86">
        <f t="shared" si="2"/>
        <v>3289.2925248264</v>
      </c>
      <c r="S21" s="86">
        <f t="shared" si="3"/>
        <v>0</v>
      </c>
      <c r="T21" s="86">
        <f t="shared" si="3"/>
        <v>0</v>
      </c>
      <c r="U21" s="86">
        <f t="shared" si="3"/>
        <v>8015.6596349286401</v>
      </c>
      <c r="V21" s="86">
        <f t="shared" si="3"/>
        <v>0</v>
      </c>
      <c r="W21" s="86">
        <f t="shared" si="3"/>
        <v>0</v>
      </c>
      <c r="X21" s="86">
        <f t="shared" si="3"/>
        <v>8011.7133593046392</v>
      </c>
      <c r="Y21" s="86">
        <f t="shared" si="3"/>
        <v>0</v>
      </c>
      <c r="Z21" s="86">
        <f t="shared" si="3"/>
        <v>3.9499999999999993</v>
      </c>
      <c r="AA21" s="86">
        <f t="shared" si="3"/>
        <v>0</v>
      </c>
      <c r="AB21" s="86">
        <f t="shared" si="3"/>
        <v>0</v>
      </c>
      <c r="AC21" s="86">
        <f t="shared" si="4"/>
        <v>0</v>
      </c>
      <c r="AD21" s="86">
        <f t="shared" si="4"/>
        <v>3.9499999999999993</v>
      </c>
      <c r="AE21" s="86">
        <f t="shared" si="4"/>
        <v>3.9462756240000001</v>
      </c>
      <c r="AF21" s="86">
        <f t="shared" si="4"/>
        <v>0</v>
      </c>
      <c r="AG21" s="86">
        <f t="shared" si="4"/>
        <v>0</v>
      </c>
      <c r="AH21" s="86">
        <f t="shared" si="4"/>
        <v>0</v>
      </c>
      <c r="AI21" s="86">
        <f t="shared" si="4"/>
        <v>3.9462756240000001</v>
      </c>
      <c r="AJ21" s="87">
        <f t="shared" si="4"/>
        <v>2436.5976999999998</v>
      </c>
      <c r="AK21" s="86">
        <f t="shared" si="4"/>
        <v>2436.5976999999998</v>
      </c>
      <c r="AL21" s="86">
        <f t="shared" si="4"/>
        <v>0</v>
      </c>
      <c r="AM21" s="86">
        <f t="shared" si="5"/>
        <v>0</v>
      </c>
      <c r="AN21" s="86">
        <f t="shared" si="5"/>
        <v>0</v>
      </c>
      <c r="AO21" s="86">
        <f t="shared" si="5"/>
        <v>0</v>
      </c>
      <c r="AP21" s="86">
        <f t="shared" si="5"/>
        <v>0</v>
      </c>
      <c r="AQ21" s="86">
        <f t="shared" si="5"/>
        <v>0</v>
      </c>
      <c r="AR21" s="86">
        <f t="shared" si="5"/>
        <v>0</v>
      </c>
      <c r="AS21" s="86">
        <f t="shared" si="5"/>
        <v>0</v>
      </c>
      <c r="AT21" s="87">
        <f t="shared" si="5"/>
        <v>5575.1154999999999</v>
      </c>
      <c r="AU21" s="86">
        <f t="shared" si="5"/>
        <v>5575.1154999999999</v>
      </c>
      <c r="AV21" s="86">
        <f t="shared" si="5"/>
        <v>0</v>
      </c>
      <c r="AW21" s="86">
        <f t="shared" si="6"/>
        <v>0</v>
      </c>
      <c r="AX21" s="86">
        <f t="shared" si="6"/>
        <v>0</v>
      </c>
      <c r="AY21" s="86">
        <f t="shared" si="6"/>
        <v>0</v>
      </c>
      <c r="AZ21" s="86">
        <f t="shared" si="6"/>
        <v>0</v>
      </c>
      <c r="BA21" s="86">
        <f t="shared" si="6"/>
        <v>0</v>
      </c>
      <c r="BB21" s="86">
        <f t="shared" si="6"/>
        <v>0</v>
      </c>
      <c r="BC21" s="86">
        <f t="shared" si="6"/>
        <v>0</v>
      </c>
      <c r="BD21" s="87">
        <f t="shared" si="6"/>
        <v>0</v>
      </c>
      <c r="BE21" s="86">
        <f t="shared" si="6"/>
        <v>0</v>
      </c>
      <c r="BF21" s="86">
        <f t="shared" si="6"/>
        <v>0</v>
      </c>
      <c r="BG21" s="86">
        <f t="shared" si="7"/>
        <v>0</v>
      </c>
      <c r="BH21" s="86">
        <f t="shared" si="7"/>
        <v>0</v>
      </c>
      <c r="BI21" s="86">
        <f t="shared" si="7"/>
        <v>0</v>
      </c>
      <c r="BJ21" s="86">
        <f t="shared" si="7"/>
        <v>0</v>
      </c>
      <c r="BK21" s="86">
        <f t="shared" si="7"/>
        <v>0</v>
      </c>
      <c r="BL21" s="86">
        <f t="shared" si="7"/>
        <v>0</v>
      </c>
      <c r="BM21" s="86">
        <f t="shared" si="7"/>
        <v>0</v>
      </c>
      <c r="BN21" s="87">
        <f t="shared" si="7"/>
        <v>8011.7131999999992</v>
      </c>
      <c r="BO21" s="86">
        <f t="shared" si="7"/>
        <v>8011.7131999999992</v>
      </c>
      <c r="BP21" s="86">
        <f t="shared" si="7"/>
        <v>0</v>
      </c>
      <c r="BQ21" s="86">
        <f t="shared" si="7"/>
        <v>0</v>
      </c>
      <c r="BR21" s="86">
        <f t="shared" si="7"/>
        <v>0</v>
      </c>
      <c r="BS21" s="25"/>
      <c r="BT21" s="25"/>
      <c r="BU21" s="25"/>
      <c r="BV21" s="25"/>
      <c r="BW21" s="25"/>
      <c r="BX21" s="25"/>
    </row>
    <row r="22" spans="1:76" ht="37.5">
      <c r="B22" s="26" t="s">
        <v>185</v>
      </c>
      <c r="C22" s="27" t="s">
        <v>186</v>
      </c>
      <c r="D22" s="28" t="s">
        <v>178</v>
      </c>
      <c r="E22" s="28">
        <v>0</v>
      </c>
      <c r="F22" s="28">
        <v>0</v>
      </c>
      <c r="G22" s="28">
        <v>0</v>
      </c>
      <c r="H22" s="28">
        <v>0</v>
      </c>
      <c r="I22" s="28">
        <f t="shared" si="2"/>
        <v>0</v>
      </c>
      <c r="J22" s="28">
        <f t="shared" si="2"/>
        <v>0</v>
      </c>
      <c r="K22" s="28">
        <f t="shared" si="2"/>
        <v>0</v>
      </c>
      <c r="L22" s="28">
        <f t="shared" si="2"/>
        <v>0</v>
      </c>
      <c r="M22" s="28">
        <f t="shared" si="2"/>
        <v>0</v>
      </c>
      <c r="N22" s="28">
        <f t="shared" si="2"/>
        <v>0</v>
      </c>
      <c r="O22" s="88">
        <f t="shared" si="2"/>
        <v>0</v>
      </c>
      <c r="P22" s="88">
        <f t="shared" si="2"/>
        <v>0</v>
      </c>
      <c r="Q22" s="88">
        <f t="shared" si="2"/>
        <v>0</v>
      </c>
      <c r="R22" s="88">
        <f t="shared" si="2"/>
        <v>0</v>
      </c>
      <c r="S22" s="88">
        <f t="shared" si="3"/>
        <v>0</v>
      </c>
      <c r="T22" s="88">
        <f t="shared" si="3"/>
        <v>0</v>
      </c>
      <c r="U22" s="88">
        <f t="shared" si="3"/>
        <v>0</v>
      </c>
      <c r="V22" s="88">
        <f t="shared" si="3"/>
        <v>0</v>
      </c>
      <c r="W22" s="88">
        <f t="shared" si="3"/>
        <v>0</v>
      </c>
      <c r="X22" s="88">
        <f t="shared" si="3"/>
        <v>0</v>
      </c>
      <c r="Y22" s="88">
        <f t="shared" si="3"/>
        <v>0</v>
      </c>
      <c r="Z22" s="88">
        <f t="shared" si="3"/>
        <v>0</v>
      </c>
      <c r="AA22" s="88">
        <f t="shared" si="3"/>
        <v>0</v>
      </c>
      <c r="AB22" s="88">
        <f t="shared" si="3"/>
        <v>0</v>
      </c>
      <c r="AC22" s="88">
        <f t="shared" si="4"/>
        <v>0</v>
      </c>
      <c r="AD22" s="88">
        <f t="shared" si="4"/>
        <v>0</v>
      </c>
      <c r="AE22" s="88">
        <f t="shared" si="4"/>
        <v>0</v>
      </c>
      <c r="AF22" s="88">
        <f t="shared" si="4"/>
        <v>0</v>
      </c>
      <c r="AG22" s="88">
        <f t="shared" si="4"/>
        <v>0</v>
      </c>
      <c r="AH22" s="88">
        <f t="shared" si="4"/>
        <v>0</v>
      </c>
      <c r="AI22" s="88">
        <f t="shared" si="4"/>
        <v>0</v>
      </c>
      <c r="AJ22" s="89">
        <f t="shared" si="4"/>
        <v>0</v>
      </c>
      <c r="AK22" s="88">
        <f t="shared" si="4"/>
        <v>0</v>
      </c>
      <c r="AL22" s="88">
        <f t="shared" si="4"/>
        <v>0</v>
      </c>
      <c r="AM22" s="88">
        <f t="shared" si="5"/>
        <v>0</v>
      </c>
      <c r="AN22" s="88">
        <f t="shared" si="5"/>
        <v>0</v>
      </c>
      <c r="AO22" s="88">
        <f t="shared" si="5"/>
        <v>0</v>
      </c>
      <c r="AP22" s="88">
        <f t="shared" si="5"/>
        <v>0</v>
      </c>
      <c r="AQ22" s="88">
        <f t="shared" si="5"/>
        <v>0</v>
      </c>
      <c r="AR22" s="88">
        <f t="shared" si="5"/>
        <v>0</v>
      </c>
      <c r="AS22" s="88">
        <f t="shared" si="5"/>
        <v>0</v>
      </c>
      <c r="AT22" s="89">
        <f t="shared" si="5"/>
        <v>0</v>
      </c>
      <c r="AU22" s="88">
        <f t="shared" si="5"/>
        <v>0</v>
      </c>
      <c r="AV22" s="88">
        <f t="shared" si="5"/>
        <v>0</v>
      </c>
      <c r="AW22" s="88">
        <f t="shared" si="6"/>
        <v>0</v>
      </c>
      <c r="AX22" s="88">
        <f t="shared" si="6"/>
        <v>0</v>
      </c>
      <c r="AY22" s="88">
        <f t="shared" si="6"/>
        <v>0</v>
      </c>
      <c r="AZ22" s="88">
        <f t="shared" si="6"/>
        <v>0</v>
      </c>
      <c r="BA22" s="88">
        <f t="shared" si="6"/>
        <v>0</v>
      </c>
      <c r="BB22" s="88">
        <f t="shared" si="6"/>
        <v>0</v>
      </c>
      <c r="BC22" s="88">
        <f t="shared" si="6"/>
        <v>0</v>
      </c>
      <c r="BD22" s="89">
        <f t="shared" si="6"/>
        <v>0</v>
      </c>
      <c r="BE22" s="88">
        <f t="shared" si="6"/>
        <v>0</v>
      </c>
      <c r="BF22" s="88">
        <f t="shared" si="6"/>
        <v>0</v>
      </c>
      <c r="BG22" s="88">
        <f t="shared" si="7"/>
        <v>0</v>
      </c>
      <c r="BH22" s="88">
        <f t="shared" si="7"/>
        <v>0</v>
      </c>
      <c r="BI22" s="88">
        <f t="shared" si="7"/>
        <v>0</v>
      </c>
      <c r="BJ22" s="88">
        <f t="shared" si="7"/>
        <v>0</v>
      </c>
      <c r="BK22" s="88">
        <f t="shared" si="7"/>
        <v>0</v>
      </c>
      <c r="BL22" s="88">
        <f t="shared" si="7"/>
        <v>0</v>
      </c>
      <c r="BM22" s="88">
        <f t="shared" si="7"/>
        <v>0</v>
      </c>
      <c r="BN22" s="89">
        <f t="shared" si="7"/>
        <v>0</v>
      </c>
      <c r="BO22" s="88">
        <f t="shared" si="7"/>
        <v>0</v>
      </c>
      <c r="BP22" s="88">
        <f t="shared" si="7"/>
        <v>0</v>
      </c>
      <c r="BQ22" s="88">
        <f t="shared" si="7"/>
        <v>0</v>
      </c>
      <c r="BR22" s="88">
        <f t="shared" si="7"/>
        <v>0</v>
      </c>
      <c r="BS22" s="28"/>
      <c r="BT22" s="28"/>
      <c r="BU22" s="28"/>
      <c r="BV22" s="28"/>
      <c r="BW22" s="28"/>
      <c r="BX22" s="28"/>
    </row>
    <row r="23" spans="1:76" ht="56.25">
      <c r="B23" s="23" t="s">
        <v>187</v>
      </c>
      <c r="C23" s="24" t="s">
        <v>188</v>
      </c>
      <c r="D23" s="25" t="s">
        <v>178</v>
      </c>
      <c r="E23" s="25">
        <v>0</v>
      </c>
      <c r="F23" s="25">
        <v>0</v>
      </c>
      <c r="G23" s="25">
        <v>0</v>
      </c>
      <c r="H23" s="25">
        <v>0</v>
      </c>
      <c r="I23" s="25">
        <f t="shared" si="2"/>
        <v>0</v>
      </c>
      <c r="J23" s="25">
        <f t="shared" si="2"/>
        <v>0</v>
      </c>
      <c r="K23" s="25">
        <f t="shared" si="2"/>
        <v>0</v>
      </c>
      <c r="L23" s="25">
        <f t="shared" si="2"/>
        <v>0</v>
      </c>
      <c r="M23" s="25">
        <f t="shared" si="2"/>
        <v>0</v>
      </c>
      <c r="N23" s="25">
        <f t="shared" si="2"/>
        <v>0</v>
      </c>
      <c r="O23" s="86">
        <f t="shared" si="2"/>
        <v>0</v>
      </c>
      <c r="P23" s="86">
        <f t="shared" si="2"/>
        <v>0</v>
      </c>
      <c r="Q23" s="86">
        <f t="shared" si="2"/>
        <v>0</v>
      </c>
      <c r="R23" s="86">
        <f t="shared" si="2"/>
        <v>0</v>
      </c>
      <c r="S23" s="86">
        <f t="shared" si="3"/>
        <v>0</v>
      </c>
      <c r="T23" s="86">
        <f t="shared" si="3"/>
        <v>0</v>
      </c>
      <c r="U23" s="86">
        <f t="shared" si="3"/>
        <v>0</v>
      </c>
      <c r="V23" s="86">
        <f t="shared" si="3"/>
        <v>0</v>
      </c>
      <c r="W23" s="86">
        <f t="shared" si="3"/>
        <v>0</v>
      </c>
      <c r="X23" s="86">
        <f t="shared" si="3"/>
        <v>0</v>
      </c>
      <c r="Y23" s="86">
        <f t="shared" si="3"/>
        <v>0</v>
      </c>
      <c r="Z23" s="86">
        <f t="shared" si="3"/>
        <v>0</v>
      </c>
      <c r="AA23" s="86">
        <f t="shared" si="3"/>
        <v>0</v>
      </c>
      <c r="AB23" s="86">
        <f t="shared" si="3"/>
        <v>0</v>
      </c>
      <c r="AC23" s="86">
        <f t="shared" si="4"/>
        <v>0</v>
      </c>
      <c r="AD23" s="86">
        <f t="shared" si="4"/>
        <v>0</v>
      </c>
      <c r="AE23" s="86">
        <f t="shared" si="4"/>
        <v>0</v>
      </c>
      <c r="AF23" s="86">
        <f t="shared" si="4"/>
        <v>0</v>
      </c>
      <c r="AG23" s="86">
        <f t="shared" si="4"/>
        <v>0</v>
      </c>
      <c r="AH23" s="86">
        <f t="shared" si="4"/>
        <v>0</v>
      </c>
      <c r="AI23" s="86">
        <f t="shared" si="4"/>
        <v>0</v>
      </c>
      <c r="AJ23" s="87">
        <f t="shared" si="4"/>
        <v>0</v>
      </c>
      <c r="AK23" s="86">
        <f t="shared" si="4"/>
        <v>0</v>
      </c>
      <c r="AL23" s="86">
        <f t="shared" si="4"/>
        <v>0</v>
      </c>
      <c r="AM23" s="86">
        <f t="shared" si="5"/>
        <v>0</v>
      </c>
      <c r="AN23" s="86">
        <f t="shared" si="5"/>
        <v>0</v>
      </c>
      <c r="AO23" s="86">
        <f t="shared" si="5"/>
        <v>0</v>
      </c>
      <c r="AP23" s="86">
        <f t="shared" si="5"/>
        <v>0</v>
      </c>
      <c r="AQ23" s="86">
        <f t="shared" si="5"/>
        <v>0</v>
      </c>
      <c r="AR23" s="86">
        <f t="shared" si="5"/>
        <v>0</v>
      </c>
      <c r="AS23" s="86">
        <f t="shared" si="5"/>
        <v>0</v>
      </c>
      <c r="AT23" s="87">
        <f t="shared" si="5"/>
        <v>0</v>
      </c>
      <c r="AU23" s="86">
        <f t="shared" si="5"/>
        <v>0</v>
      </c>
      <c r="AV23" s="86">
        <f t="shared" si="5"/>
        <v>0</v>
      </c>
      <c r="AW23" s="86">
        <f t="shared" si="6"/>
        <v>0</v>
      </c>
      <c r="AX23" s="86">
        <f t="shared" si="6"/>
        <v>0</v>
      </c>
      <c r="AY23" s="86">
        <f t="shared" si="6"/>
        <v>0</v>
      </c>
      <c r="AZ23" s="86">
        <f t="shared" si="6"/>
        <v>0</v>
      </c>
      <c r="BA23" s="86">
        <f t="shared" si="6"/>
        <v>0</v>
      </c>
      <c r="BB23" s="86">
        <f t="shared" si="6"/>
        <v>0</v>
      </c>
      <c r="BC23" s="86">
        <f t="shared" si="6"/>
        <v>0</v>
      </c>
      <c r="BD23" s="87">
        <f t="shared" si="6"/>
        <v>0</v>
      </c>
      <c r="BE23" s="86">
        <f t="shared" si="6"/>
        <v>0</v>
      </c>
      <c r="BF23" s="86">
        <f t="shared" si="6"/>
        <v>0</v>
      </c>
      <c r="BG23" s="86">
        <f t="shared" si="7"/>
        <v>0</v>
      </c>
      <c r="BH23" s="86">
        <f t="shared" si="7"/>
        <v>0</v>
      </c>
      <c r="BI23" s="86">
        <f t="shared" si="7"/>
        <v>0</v>
      </c>
      <c r="BJ23" s="86">
        <f t="shared" si="7"/>
        <v>0</v>
      </c>
      <c r="BK23" s="86">
        <f t="shared" si="7"/>
        <v>0</v>
      </c>
      <c r="BL23" s="86">
        <f t="shared" si="7"/>
        <v>0</v>
      </c>
      <c r="BM23" s="86">
        <f t="shared" si="7"/>
        <v>0</v>
      </c>
      <c r="BN23" s="87">
        <f t="shared" si="7"/>
        <v>0</v>
      </c>
      <c r="BO23" s="86">
        <f t="shared" si="7"/>
        <v>0</v>
      </c>
      <c r="BP23" s="86">
        <f t="shared" si="7"/>
        <v>0</v>
      </c>
      <c r="BQ23" s="86">
        <f t="shared" si="7"/>
        <v>0</v>
      </c>
      <c r="BR23" s="86">
        <f t="shared" si="7"/>
        <v>0</v>
      </c>
      <c r="BS23" s="25"/>
      <c r="BT23" s="25"/>
      <c r="BU23" s="25"/>
      <c r="BV23" s="25"/>
      <c r="BW23" s="25"/>
      <c r="BX23" s="25"/>
    </row>
    <row r="24" spans="1:76">
      <c r="B24" s="26" t="s">
        <v>189</v>
      </c>
      <c r="C24" s="30" t="s">
        <v>190</v>
      </c>
      <c r="D24" s="28" t="s">
        <v>178</v>
      </c>
      <c r="E24" s="28">
        <v>0</v>
      </c>
      <c r="F24" s="28">
        <v>0</v>
      </c>
      <c r="G24" s="28">
        <v>0</v>
      </c>
      <c r="H24" s="28">
        <v>0</v>
      </c>
      <c r="I24" s="28">
        <f t="shared" si="2"/>
        <v>0</v>
      </c>
      <c r="J24" s="28">
        <f t="shared" si="2"/>
        <v>0</v>
      </c>
      <c r="K24" s="28">
        <f t="shared" si="2"/>
        <v>0</v>
      </c>
      <c r="L24" s="28">
        <f t="shared" si="2"/>
        <v>0</v>
      </c>
      <c r="M24" s="28">
        <f t="shared" si="2"/>
        <v>0</v>
      </c>
      <c r="N24" s="28">
        <f t="shared" si="2"/>
        <v>0</v>
      </c>
      <c r="O24" s="88">
        <f t="shared" si="2"/>
        <v>0</v>
      </c>
      <c r="P24" s="88">
        <f t="shared" si="2"/>
        <v>0</v>
      </c>
      <c r="Q24" s="88">
        <f t="shared" si="2"/>
        <v>1.62784</v>
      </c>
      <c r="R24" s="88">
        <f t="shared" si="2"/>
        <v>1.6864422399999999</v>
      </c>
      <c r="S24" s="88">
        <f t="shared" si="3"/>
        <v>0</v>
      </c>
      <c r="T24" s="88">
        <f t="shared" si="3"/>
        <v>0</v>
      </c>
      <c r="U24" s="88">
        <f t="shared" si="3"/>
        <v>1.6864422399999999</v>
      </c>
      <c r="V24" s="88">
        <f t="shared" si="3"/>
        <v>0</v>
      </c>
      <c r="W24" s="88">
        <f t="shared" si="3"/>
        <v>0</v>
      </c>
      <c r="X24" s="88">
        <f t="shared" si="3"/>
        <v>1.6864422399999999</v>
      </c>
      <c r="Y24" s="88">
        <f t="shared" si="3"/>
        <v>0</v>
      </c>
      <c r="Z24" s="88">
        <f t="shared" si="3"/>
        <v>0</v>
      </c>
      <c r="AA24" s="88">
        <f t="shared" si="3"/>
        <v>0</v>
      </c>
      <c r="AB24" s="88">
        <f t="shared" si="3"/>
        <v>0</v>
      </c>
      <c r="AC24" s="88">
        <f t="shared" si="4"/>
        <v>0</v>
      </c>
      <c r="AD24" s="88">
        <f t="shared" si="4"/>
        <v>0</v>
      </c>
      <c r="AE24" s="88">
        <f t="shared" si="4"/>
        <v>0</v>
      </c>
      <c r="AF24" s="88">
        <f t="shared" si="4"/>
        <v>0</v>
      </c>
      <c r="AG24" s="88">
        <f t="shared" si="4"/>
        <v>0</v>
      </c>
      <c r="AH24" s="88">
        <f t="shared" si="4"/>
        <v>0</v>
      </c>
      <c r="AI24" s="88">
        <f t="shared" si="4"/>
        <v>0</v>
      </c>
      <c r="AJ24" s="89">
        <f t="shared" si="4"/>
        <v>0</v>
      </c>
      <c r="AK24" s="88">
        <f t="shared" si="4"/>
        <v>0</v>
      </c>
      <c r="AL24" s="88">
        <f t="shared" si="4"/>
        <v>0</v>
      </c>
      <c r="AM24" s="88">
        <f t="shared" si="5"/>
        <v>0</v>
      </c>
      <c r="AN24" s="88">
        <f t="shared" si="5"/>
        <v>0</v>
      </c>
      <c r="AO24" s="88">
        <f t="shared" si="5"/>
        <v>0</v>
      </c>
      <c r="AP24" s="88">
        <f t="shared" si="5"/>
        <v>0</v>
      </c>
      <c r="AQ24" s="88">
        <f t="shared" si="5"/>
        <v>0</v>
      </c>
      <c r="AR24" s="88">
        <f t="shared" si="5"/>
        <v>0</v>
      </c>
      <c r="AS24" s="88">
        <f t="shared" si="5"/>
        <v>0</v>
      </c>
      <c r="AT24" s="89">
        <f t="shared" si="5"/>
        <v>1.6864422399999999</v>
      </c>
      <c r="AU24" s="88">
        <f t="shared" si="5"/>
        <v>0</v>
      </c>
      <c r="AV24" s="88">
        <f t="shared" si="5"/>
        <v>0</v>
      </c>
      <c r="AW24" s="88">
        <f t="shared" si="6"/>
        <v>1.6864422399999999</v>
      </c>
      <c r="AX24" s="88">
        <f t="shared" si="6"/>
        <v>0</v>
      </c>
      <c r="AY24" s="88">
        <f t="shared" si="6"/>
        <v>0</v>
      </c>
      <c r="AZ24" s="88">
        <f t="shared" si="6"/>
        <v>0</v>
      </c>
      <c r="BA24" s="88">
        <f t="shared" si="6"/>
        <v>0</v>
      </c>
      <c r="BB24" s="88">
        <f t="shared" si="6"/>
        <v>0</v>
      </c>
      <c r="BC24" s="88">
        <f t="shared" si="6"/>
        <v>0</v>
      </c>
      <c r="BD24" s="89">
        <f t="shared" si="6"/>
        <v>0</v>
      </c>
      <c r="BE24" s="88">
        <f t="shared" si="6"/>
        <v>0</v>
      </c>
      <c r="BF24" s="88">
        <f t="shared" si="6"/>
        <v>0</v>
      </c>
      <c r="BG24" s="88">
        <f t="shared" si="7"/>
        <v>0</v>
      </c>
      <c r="BH24" s="88">
        <f t="shared" si="7"/>
        <v>0</v>
      </c>
      <c r="BI24" s="88">
        <f t="shared" si="7"/>
        <v>0</v>
      </c>
      <c r="BJ24" s="88">
        <f t="shared" si="7"/>
        <v>0</v>
      </c>
      <c r="BK24" s="88">
        <f t="shared" si="7"/>
        <v>0</v>
      </c>
      <c r="BL24" s="88">
        <f t="shared" si="7"/>
        <v>0</v>
      </c>
      <c r="BM24" s="88">
        <f t="shared" si="7"/>
        <v>0</v>
      </c>
      <c r="BN24" s="89">
        <f t="shared" si="7"/>
        <v>1.6864422399999999</v>
      </c>
      <c r="BO24" s="88">
        <f t="shared" si="7"/>
        <v>0</v>
      </c>
      <c r="BP24" s="88">
        <f t="shared" si="7"/>
        <v>0</v>
      </c>
      <c r="BQ24" s="88">
        <f t="shared" si="7"/>
        <v>1.6864422399999999</v>
      </c>
      <c r="BR24" s="88">
        <f t="shared" si="7"/>
        <v>0</v>
      </c>
      <c r="BS24" s="28"/>
      <c r="BT24" s="28"/>
      <c r="BU24" s="28"/>
      <c r="BV24" s="28"/>
      <c r="BW24" s="28"/>
      <c r="BX24" s="28"/>
    </row>
    <row r="25" spans="1:76" ht="24" customHeight="1">
      <c r="B25" s="34" t="s">
        <v>191</v>
      </c>
      <c r="C25" s="35" t="s">
        <v>192</v>
      </c>
      <c r="D25" s="36" t="s">
        <v>178</v>
      </c>
      <c r="E25" s="36" t="str">
        <f>E26</f>
        <v>П,С</v>
      </c>
      <c r="F25" s="36">
        <f>MIN(F26,F52,F79,F95)</f>
        <v>0</v>
      </c>
      <c r="G25" s="36">
        <f>MAX(G26,G52,G79,G95)</f>
        <v>2022</v>
      </c>
      <c r="H25" s="36">
        <f t="shared" ref="H25:AM25" si="8">H26+H52+H79+H95</f>
        <v>0</v>
      </c>
      <c r="I25" s="36">
        <f t="shared" si="8"/>
        <v>296.84190000000001</v>
      </c>
      <c r="J25" s="36">
        <f t="shared" si="8"/>
        <v>1850.70163</v>
      </c>
      <c r="K25" s="36">
        <f t="shared" si="8"/>
        <v>0</v>
      </c>
      <c r="L25" s="36">
        <f t="shared" si="8"/>
        <v>0</v>
      </c>
      <c r="M25" s="36">
        <f t="shared" si="8"/>
        <v>0</v>
      </c>
      <c r="N25" s="36">
        <f t="shared" si="8"/>
        <v>0</v>
      </c>
      <c r="O25" s="36">
        <f t="shared" si="8"/>
        <v>14.701476</v>
      </c>
      <c r="P25" s="36">
        <f t="shared" si="8"/>
        <v>1.27278961</v>
      </c>
      <c r="Q25" s="36">
        <f t="shared" si="8"/>
        <v>8865.0912717286392</v>
      </c>
      <c r="R25" s="36">
        <f t="shared" si="8"/>
        <v>4205.4904585664081</v>
      </c>
      <c r="S25" s="36">
        <f t="shared" si="8"/>
        <v>0</v>
      </c>
      <c r="T25" s="36">
        <f t="shared" si="8"/>
        <v>0</v>
      </c>
      <c r="U25" s="36">
        <f t="shared" si="8"/>
        <v>8931.8575686686472</v>
      </c>
      <c r="V25" s="36">
        <f t="shared" si="8"/>
        <v>0</v>
      </c>
      <c r="W25" s="36">
        <f t="shared" si="8"/>
        <v>0</v>
      </c>
      <c r="X25" s="36">
        <f t="shared" si="8"/>
        <v>8829.6805034346471</v>
      </c>
      <c r="Y25" s="36">
        <f t="shared" si="8"/>
        <v>0</v>
      </c>
      <c r="Z25" s="36">
        <f t="shared" si="8"/>
        <v>3.9499999999999993</v>
      </c>
      <c r="AA25" s="36">
        <f t="shared" si="8"/>
        <v>0</v>
      </c>
      <c r="AB25" s="36">
        <f t="shared" si="8"/>
        <v>0</v>
      </c>
      <c r="AC25" s="36">
        <f t="shared" si="8"/>
        <v>0</v>
      </c>
      <c r="AD25" s="36">
        <f t="shared" si="8"/>
        <v>3.9499999999999993</v>
      </c>
      <c r="AE25" s="36">
        <f t="shared" si="8"/>
        <v>3.9462756240000001</v>
      </c>
      <c r="AF25" s="36">
        <f t="shared" si="8"/>
        <v>0</v>
      </c>
      <c r="AG25" s="36">
        <f t="shared" si="8"/>
        <v>0</v>
      </c>
      <c r="AH25" s="36">
        <f t="shared" si="8"/>
        <v>0</v>
      </c>
      <c r="AI25" s="36">
        <f t="shared" si="8"/>
        <v>3.9462756240000001</v>
      </c>
      <c r="AJ25" s="36">
        <f t="shared" si="8"/>
        <v>2442.7964999999999</v>
      </c>
      <c r="AK25" s="36">
        <f t="shared" si="8"/>
        <v>2436.5976999999998</v>
      </c>
      <c r="AL25" s="36">
        <f t="shared" si="8"/>
        <v>0</v>
      </c>
      <c r="AM25" s="36">
        <f t="shared" si="8"/>
        <v>0</v>
      </c>
      <c r="AN25" s="36">
        <f t="shared" ref="AN25:BR25" si="9">AN26+AN52+AN79+AN95</f>
        <v>6.1988000000000003</v>
      </c>
      <c r="AO25" s="36">
        <f t="shared" si="9"/>
        <v>0</v>
      </c>
      <c r="AP25" s="36">
        <f t="shared" si="9"/>
        <v>0</v>
      </c>
      <c r="AQ25" s="36">
        <f t="shared" si="9"/>
        <v>0</v>
      </c>
      <c r="AR25" s="36">
        <f t="shared" si="9"/>
        <v>0</v>
      </c>
      <c r="AS25" s="36">
        <f t="shared" si="9"/>
        <v>0</v>
      </c>
      <c r="AT25" s="36">
        <f t="shared" si="9"/>
        <v>5782.2764301782163</v>
      </c>
      <c r="AU25" s="36">
        <f t="shared" si="9"/>
        <v>5575.1154999999999</v>
      </c>
      <c r="AV25" s="36">
        <f t="shared" si="9"/>
        <v>0</v>
      </c>
      <c r="AW25" s="36">
        <f t="shared" si="9"/>
        <v>198.658254178216</v>
      </c>
      <c r="AX25" s="36">
        <f t="shared" si="9"/>
        <v>8.5026759999999992</v>
      </c>
      <c r="AY25" s="36">
        <f t="shared" si="9"/>
        <v>0</v>
      </c>
      <c r="AZ25" s="36">
        <f t="shared" si="9"/>
        <v>0</v>
      </c>
      <c r="BA25" s="36">
        <f t="shared" si="9"/>
        <v>0</v>
      </c>
      <c r="BB25" s="36">
        <f t="shared" si="9"/>
        <v>0</v>
      </c>
      <c r="BC25" s="36">
        <f t="shared" si="9"/>
        <v>0</v>
      </c>
      <c r="BD25" s="36">
        <f t="shared" si="9"/>
        <v>629.34819156179196</v>
      </c>
      <c r="BE25" s="36">
        <f t="shared" si="9"/>
        <v>0</v>
      </c>
      <c r="BF25" s="36">
        <f t="shared" si="9"/>
        <v>0</v>
      </c>
      <c r="BG25" s="36">
        <f t="shared" si="9"/>
        <v>629.34819156179196</v>
      </c>
      <c r="BH25" s="36">
        <f t="shared" si="9"/>
        <v>0</v>
      </c>
      <c r="BI25" s="36">
        <f t="shared" si="9"/>
        <v>0</v>
      </c>
      <c r="BJ25" s="36">
        <f t="shared" si="9"/>
        <v>0</v>
      </c>
      <c r="BK25" s="36">
        <f t="shared" si="9"/>
        <v>0</v>
      </c>
      <c r="BL25" s="36">
        <f t="shared" si="9"/>
        <v>0</v>
      </c>
      <c r="BM25" s="36">
        <f t="shared" si="9"/>
        <v>0</v>
      </c>
      <c r="BN25" s="36">
        <f t="shared" si="9"/>
        <v>8854.4211217400061</v>
      </c>
      <c r="BO25" s="36">
        <f t="shared" si="9"/>
        <v>8011.7131999999992</v>
      </c>
      <c r="BP25" s="36">
        <f t="shared" si="9"/>
        <v>0</v>
      </c>
      <c r="BQ25" s="36">
        <f t="shared" si="9"/>
        <v>828.00644574000796</v>
      </c>
      <c r="BR25" s="36">
        <f t="shared" si="9"/>
        <v>14.701476</v>
      </c>
      <c r="BS25" s="36"/>
      <c r="BT25" s="36"/>
      <c r="BU25" s="36"/>
      <c r="BV25" s="36"/>
      <c r="BW25" s="36"/>
      <c r="BX25" s="36"/>
    </row>
    <row r="26" spans="1:76" ht="37.5">
      <c r="B26" s="23" t="s">
        <v>193</v>
      </c>
      <c r="C26" s="24" t="s">
        <v>194</v>
      </c>
      <c r="D26" s="25" t="s">
        <v>178</v>
      </c>
      <c r="E26" s="25" t="str">
        <f t="shared" ref="E26:AJ26" si="10">E43</f>
        <v>П,С</v>
      </c>
      <c r="F26" s="86">
        <f t="shared" si="10"/>
        <v>0</v>
      </c>
      <c r="G26" s="86">
        <f t="shared" si="10"/>
        <v>2022</v>
      </c>
      <c r="H26" s="86">
        <f t="shared" si="10"/>
        <v>0</v>
      </c>
      <c r="I26" s="86">
        <f t="shared" si="10"/>
        <v>0</v>
      </c>
      <c r="J26" s="86">
        <f t="shared" si="10"/>
        <v>0</v>
      </c>
      <c r="K26" s="86">
        <f t="shared" si="10"/>
        <v>0</v>
      </c>
      <c r="L26" s="86">
        <f t="shared" si="10"/>
        <v>0</v>
      </c>
      <c r="M26" s="86">
        <f t="shared" si="10"/>
        <v>0</v>
      </c>
      <c r="N26" s="86">
        <f t="shared" si="10"/>
        <v>0</v>
      </c>
      <c r="O26" s="86">
        <f t="shared" si="10"/>
        <v>14.701476</v>
      </c>
      <c r="P26" s="86">
        <f t="shared" si="10"/>
        <v>0</v>
      </c>
      <c r="Q26" s="86">
        <f t="shared" si="10"/>
        <v>442.51154199999996</v>
      </c>
      <c r="R26" s="86">
        <f t="shared" si="10"/>
        <v>472.5806</v>
      </c>
      <c r="S26" s="86">
        <f t="shared" si="10"/>
        <v>0</v>
      </c>
      <c r="T26" s="86">
        <f t="shared" si="10"/>
        <v>0</v>
      </c>
      <c r="U26" s="86">
        <f t="shared" si="10"/>
        <v>472.5806</v>
      </c>
      <c r="V26" s="86">
        <f t="shared" si="10"/>
        <v>0</v>
      </c>
      <c r="W26" s="86">
        <f t="shared" si="10"/>
        <v>0</v>
      </c>
      <c r="X26" s="86">
        <f t="shared" si="10"/>
        <v>472.5806</v>
      </c>
      <c r="Y26" s="86">
        <f t="shared" si="10"/>
        <v>0</v>
      </c>
      <c r="Z26" s="86">
        <f t="shared" si="10"/>
        <v>0</v>
      </c>
      <c r="AA26" s="86">
        <f t="shared" si="10"/>
        <v>0</v>
      </c>
      <c r="AB26" s="86">
        <f t="shared" si="10"/>
        <v>0</v>
      </c>
      <c r="AC26" s="86">
        <f t="shared" si="10"/>
        <v>0</v>
      </c>
      <c r="AD26" s="86">
        <f t="shared" si="10"/>
        <v>0</v>
      </c>
      <c r="AE26" s="86">
        <f t="shared" si="10"/>
        <v>0</v>
      </c>
      <c r="AF26" s="86">
        <f t="shared" si="10"/>
        <v>0</v>
      </c>
      <c r="AG26" s="86">
        <f t="shared" si="10"/>
        <v>0</v>
      </c>
      <c r="AH26" s="86">
        <f t="shared" si="10"/>
        <v>0</v>
      </c>
      <c r="AI26" s="86">
        <f t="shared" si="10"/>
        <v>0</v>
      </c>
      <c r="AJ26" s="86">
        <f t="shared" si="10"/>
        <v>6.1988000000000003</v>
      </c>
      <c r="AK26" s="86">
        <f t="shared" ref="AK26:BR26" si="11">AK43</f>
        <v>0</v>
      </c>
      <c r="AL26" s="86">
        <f t="shared" si="11"/>
        <v>0</v>
      </c>
      <c r="AM26" s="86">
        <f t="shared" si="11"/>
        <v>0</v>
      </c>
      <c r="AN26" s="86">
        <f t="shared" si="11"/>
        <v>6.1988000000000003</v>
      </c>
      <c r="AO26" s="86">
        <f t="shared" si="11"/>
        <v>0</v>
      </c>
      <c r="AP26" s="86">
        <f t="shared" si="11"/>
        <v>0</v>
      </c>
      <c r="AQ26" s="86">
        <f t="shared" si="11"/>
        <v>0</v>
      </c>
      <c r="AR26" s="86">
        <f t="shared" si="11"/>
        <v>0</v>
      </c>
      <c r="AS26" s="86">
        <f t="shared" si="11"/>
        <v>0</v>
      </c>
      <c r="AT26" s="86">
        <f t="shared" si="11"/>
        <v>39.656175999999995</v>
      </c>
      <c r="AU26" s="86">
        <f t="shared" si="11"/>
        <v>0</v>
      </c>
      <c r="AV26" s="86">
        <f t="shared" si="11"/>
        <v>0</v>
      </c>
      <c r="AW26" s="86">
        <f t="shared" si="11"/>
        <v>31.153499999999998</v>
      </c>
      <c r="AX26" s="86">
        <f t="shared" si="11"/>
        <v>8.5026759999999992</v>
      </c>
      <c r="AY26" s="86">
        <f t="shared" si="11"/>
        <v>0</v>
      </c>
      <c r="AZ26" s="86">
        <f t="shared" si="11"/>
        <v>0</v>
      </c>
      <c r="BA26" s="86">
        <f t="shared" si="11"/>
        <v>0</v>
      </c>
      <c r="BB26" s="86">
        <f t="shared" si="11"/>
        <v>0</v>
      </c>
      <c r="BC26" s="86">
        <f t="shared" si="11"/>
        <v>0</v>
      </c>
      <c r="BD26" s="86">
        <f t="shared" si="11"/>
        <v>356.71119999999996</v>
      </c>
      <c r="BE26" s="86">
        <f t="shared" si="11"/>
        <v>0</v>
      </c>
      <c r="BF26" s="86">
        <f t="shared" si="11"/>
        <v>0</v>
      </c>
      <c r="BG26" s="86">
        <f t="shared" si="11"/>
        <v>356.71119999999996</v>
      </c>
      <c r="BH26" s="86">
        <f t="shared" si="11"/>
        <v>0</v>
      </c>
      <c r="BI26" s="86">
        <f t="shared" si="11"/>
        <v>0</v>
      </c>
      <c r="BJ26" s="86">
        <f t="shared" si="11"/>
        <v>0</v>
      </c>
      <c r="BK26" s="86">
        <f t="shared" si="11"/>
        <v>0</v>
      </c>
      <c r="BL26" s="86">
        <f t="shared" si="11"/>
        <v>0</v>
      </c>
      <c r="BM26" s="86">
        <f t="shared" si="11"/>
        <v>0</v>
      </c>
      <c r="BN26" s="86">
        <f t="shared" si="11"/>
        <v>402.56617599999998</v>
      </c>
      <c r="BO26" s="86">
        <f t="shared" si="11"/>
        <v>0</v>
      </c>
      <c r="BP26" s="86">
        <f t="shared" si="11"/>
        <v>0</v>
      </c>
      <c r="BQ26" s="86">
        <f t="shared" si="11"/>
        <v>387.86469999999997</v>
      </c>
      <c r="BR26" s="86">
        <f t="shared" si="11"/>
        <v>14.701476</v>
      </c>
      <c r="BS26" s="25"/>
      <c r="BT26" s="25"/>
      <c r="BU26" s="25"/>
      <c r="BV26" s="25"/>
      <c r="BW26" s="25"/>
      <c r="BX26" s="25"/>
    </row>
    <row r="27" spans="1:76" ht="56.25">
      <c r="B27" s="37" t="s">
        <v>195</v>
      </c>
      <c r="C27" s="38" t="s">
        <v>196</v>
      </c>
      <c r="D27" s="39" t="s">
        <v>178</v>
      </c>
      <c r="E27" s="39" t="s">
        <v>197</v>
      </c>
      <c r="F27" s="39" t="s">
        <v>197</v>
      </c>
      <c r="G27" s="39" t="s">
        <v>197</v>
      </c>
      <c r="H27" s="39" t="s">
        <v>197</v>
      </c>
      <c r="I27" s="39" t="s">
        <v>197</v>
      </c>
      <c r="J27" s="39" t="s">
        <v>197</v>
      </c>
      <c r="K27" s="39" t="s">
        <v>197</v>
      </c>
      <c r="L27" s="39" t="s">
        <v>197</v>
      </c>
      <c r="M27" s="39" t="s">
        <v>197</v>
      </c>
      <c r="N27" s="39" t="s">
        <v>197</v>
      </c>
      <c r="O27" s="90" t="s">
        <v>197</v>
      </c>
      <c r="P27" s="90" t="s">
        <v>197</v>
      </c>
      <c r="Q27" s="90" t="s">
        <v>197</v>
      </c>
      <c r="R27" s="90" t="s">
        <v>197</v>
      </c>
      <c r="S27" s="90" t="s">
        <v>197</v>
      </c>
      <c r="T27" s="90" t="s">
        <v>197</v>
      </c>
      <c r="U27" s="90" t="s">
        <v>197</v>
      </c>
      <c r="V27" s="90" t="s">
        <v>197</v>
      </c>
      <c r="W27" s="90" t="s">
        <v>197</v>
      </c>
      <c r="X27" s="90" t="s">
        <v>197</v>
      </c>
      <c r="Y27" s="90" t="s">
        <v>197</v>
      </c>
      <c r="Z27" s="90" t="s">
        <v>197</v>
      </c>
      <c r="AA27" s="90" t="s">
        <v>197</v>
      </c>
      <c r="AB27" s="90" t="s">
        <v>197</v>
      </c>
      <c r="AC27" s="90" t="s">
        <v>197</v>
      </c>
      <c r="AD27" s="90" t="s">
        <v>197</v>
      </c>
      <c r="AE27" s="90" t="s">
        <v>197</v>
      </c>
      <c r="AF27" s="90" t="s">
        <v>197</v>
      </c>
      <c r="AG27" s="90" t="s">
        <v>197</v>
      </c>
      <c r="AH27" s="90" t="s">
        <v>197</v>
      </c>
      <c r="AI27" s="91" t="s">
        <v>197</v>
      </c>
      <c r="AJ27" s="92" t="s">
        <v>197</v>
      </c>
      <c r="AK27" s="90" t="s">
        <v>197</v>
      </c>
      <c r="AL27" s="90" t="s">
        <v>197</v>
      </c>
      <c r="AM27" s="90" t="s">
        <v>197</v>
      </c>
      <c r="AN27" s="90" t="s">
        <v>197</v>
      </c>
      <c r="AO27" s="90" t="s">
        <v>197</v>
      </c>
      <c r="AP27" s="90" t="s">
        <v>197</v>
      </c>
      <c r="AQ27" s="90" t="s">
        <v>197</v>
      </c>
      <c r="AR27" s="90" t="s">
        <v>197</v>
      </c>
      <c r="AS27" s="90" t="s">
        <v>197</v>
      </c>
      <c r="AT27" s="92" t="s">
        <v>197</v>
      </c>
      <c r="AU27" s="90" t="s">
        <v>197</v>
      </c>
      <c r="AV27" s="90" t="s">
        <v>197</v>
      </c>
      <c r="AW27" s="90" t="s">
        <v>197</v>
      </c>
      <c r="AX27" s="90" t="s">
        <v>197</v>
      </c>
      <c r="AY27" s="90" t="s">
        <v>197</v>
      </c>
      <c r="AZ27" s="90" t="s">
        <v>197</v>
      </c>
      <c r="BA27" s="90" t="s">
        <v>197</v>
      </c>
      <c r="BB27" s="90" t="s">
        <v>197</v>
      </c>
      <c r="BC27" s="90" t="s">
        <v>197</v>
      </c>
      <c r="BD27" s="92" t="s">
        <v>197</v>
      </c>
      <c r="BE27" s="90" t="s">
        <v>197</v>
      </c>
      <c r="BF27" s="90" t="s">
        <v>197</v>
      </c>
      <c r="BG27" s="90" t="s">
        <v>197</v>
      </c>
      <c r="BH27" s="90" t="s">
        <v>197</v>
      </c>
      <c r="BI27" s="90" t="s">
        <v>197</v>
      </c>
      <c r="BJ27" s="90" t="s">
        <v>197</v>
      </c>
      <c r="BK27" s="90" t="s">
        <v>197</v>
      </c>
      <c r="BL27" s="90" t="s">
        <v>197</v>
      </c>
      <c r="BM27" s="90" t="s">
        <v>197</v>
      </c>
      <c r="BN27" s="92" t="s">
        <v>197</v>
      </c>
      <c r="BO27" s="90" t="s">
        <v>197</v>
      </c>
      <c r="BP27" s="90" t="s">
        <v>197</v>
      </c>
      <c r="BQ27" s="90" t="s">
        <v>197</v>
      </c>
      <c r="BR27" s="90" t="s">
        <v>197</v>
      </c>
      <c r="BS27" s="39"/>
      <c r="BT27" s="39"/>
      <c r="BU27" s="39"/>
      <c r="BV27" s="39"/>
      <c r="BW27" s="39"/>
      <c r="BX27" s="39"/>
    </row>
    <row r="28" spans="1:76" ht="75">
      <c r="A28" s="93" t="s">
        <v>179</v>
      </c>
      <c r="B28" s="31" t="s">
        <v>198</v>
      </c>
      <c r="C28" s="32" t="s">
        <v>199</v>
      </c>
      <c r="D28" s="33" t="s">
        <v>178</v>
      </c>
      <c r="E28" s="33" t="s">
        <v>197</v>
      </c>
      <c r="F28" s="33" t="s">
        <v>197</v>
      </c>
      <c r="G28" s="33" t="s">
        <v>197</v>
      </c>
      <c r="H28" s="33" t="s">
        <v>197</v>
      </c>
      <c r="I28" s="33" t="s">
        <v>197</v>
      </c>
      <c r="J28" s="33" t="s">
        <v>197</v>
      </c>
      <c r="K28" s="33" t="s">
        <v>197</v>
      </c>
      <c r="L28" s="33" t="s">
        <v>197</v>
      </c>
      <c r="M28" s="33" t="s">
        <v>197</v>
      </c>
      <c r="N28" s="33" t="s">
        <v>197</v>
      </c>
      <c r="O28" s="47" t="s">
        <v>197</v>
      </c>
      <c r="P28" s="47" t="s">
        <v>197</v>
      </c>
      <c r="Q28" s="47" t="s">
        <v>197</v>
      </c>
      <c r="R28" s="47" t="s">
        <v>197</v>
      </c>
      <c r="S28" s="47" t="s">
        <v>197</v>
      </c>
      <c r="T28" s="47" t="s">
        <v>197</v>
      </c>
      <c r="U28" s="47" t="s">
        <v>197</v>
      </c>
      <c r="V28" s="47" t="s">
        <v>197</v>
      </c>
      <c r="W28" s="47" t="s">
        <v>197</v>
      </c>
      <c r="X28" s="47" t="s">
        <v>197</v>
      </c>
      <c r="Y28" s="47" t="s">
        <v>197</v>
      </c>
      <c r="Z28" s="47" t="s">
        <v>197</v>
      </c>
      <c r="AA28" s="47" t="s">
        <v>197</v>
      </c>
      <c r="AB28" s="47" t="s">
        <v>197</v>
      </c>
      <c r="AC28" s="47" t="s">
        <v>197</v>
      </c>
      <c r="AD28" s="47" t="s">
        <v>197</v>
      </c>
      <c r="AE28" s="47" t="s">
        <v>197</v>
      </c>
      <c r="AF28" s="47" t="s">
        <v>197</v>
      </c>
      <c r="AG28" s="47" t="s">
        <v>197</v>
      </c>
      <c r="AH28" s="47" t="s">
        <v>197</v>
      </c>
      <c r="AI28" s="94" t="s">
        <v>197</v>
      </c>
      <c r="AJ28" s="36" t="s">
        <v>197</v>
      </c>
      <c r="AK28" s="47" t="s">
        <v>197</v>
      </c>
      <c r="AL28" s="47" t="s">
        <v>197</v>
      </c>
      <c r="AM28" s="47" t="s">
        <v>197</v>
      </c>
      <c r="AN28" s="47" t="s">
        <v>197</v>
      </c>
      <c r="AO28" s="47" t="s">
        <v>197</v>
      </c>
      <c r="AP28" s="47" t="s">
        <v>197</v>
      </c>
      <c r="AQ28" s="47" t="s">
        <v>197</v>
      </c>
      <c r="AR28" s="47" t="s">
        <v>197</v>
      </c>
      <c r="AS28" s="47" t="s">
        <v>197</v>
      </c>
      <c r="AT28" s="36" t="s">
        <v>197</v>
      </c>
      <c r="AU28" s="47" t="s">
        <v>197</v>
      </c>
      <c r="AV28" s="47" t="s">
        <v>197</v>
      </c>
      <c r="AW28" s="47" t="s">
        <v>197</v>
      </c>
      <c r="AX28" s="47" t="s">
        <v>197</v>
      </c>
      <c r="AY28" s="47" t="s">
        <v>197</v>
      </c>
      <c r="AZ28" s="47" t="s">
        <v>197</v>
      </c>
      <c r="BA28" s="47" t="s">
        <v>197</v>
      </c>
      <c r="BB28" s="47" t="s">
        <v>197</v>
      </c>
      <c r="BC28" s="47" t="s">
        <v>197</v>
      </c>
      <c r="BD28" s="36" t="s">
        <v>197</v>
      </c>
      <c r="BE28" s="47" t="s">
        <v>197</v>
      </c>
      <c r="BF28" s="47" t="s">
        <v>197</v>
      </c>
      <c r="BG28" s="47" t="s">
        <v>197</v>
      </c>
      <c r="BH28" s="47" t="s">
        <v>197</v>
      </c>
      <c r="BI28" s="47" t="s">
        <v>197</v>
      </c>
      <c r="BJ28" s="47" t="s">
        <v>197</v>
      </c>
      <c r="BK28" s="47" t="s">
        <v>197</v>
      </c>
      <c r="BL28" s="47" t="s">
        <v>197</v>
      </c>
      <c r="BM28" s="47" t="s">
        <v>197</v>
      </c>
      <c r="BN28" s="36" t="s">
        <v>197</v>
      </c>
      <c r="BO28" s="47" t="s">
        <v>197</v>
      </c>
      <c r="BP28" s="47" t="s">
        <v>197</v>
      </c>
      <c r="BQ28" s="47" t="s">
        <v>197</v>
      </c>
      <c r="BR28" s="47" t="s">
        <v>197</v>
      </c>
      <c r="BS28" s="33"/>
      <c r="BT28" s="33"/>
      <c r="BU28" s="33"/>
      <c r="BV28" s="33"/>
      <c r="BW28" s="33"/>
      <c r="BX28" s="33"/>
    </row>
    <row r="29" spans="1:76" ht="75">
      <c r="A29" s="93" t="s">
        <v>179</v>
      </c>
      <c r="B29" s="31" t="s">
        <v>200</v>
      </c>
      <c r="C29" s="32" t="s">
        <v>201</v>
      </c>
      <c r="D29" s="33" t="s">
        <v>178</v>
      </c>
      <c r="E29" s="33" t="s">
        <v>197</v>
      </c>
      <c r="F29" s="33" t="s">
        <v>197</v>
      </c>
      <c r="G29" s="33" t="s">
        <v>197</v>
      </c>
      <c r="H29" s="33" t="s">
        <v>197</v>
      </c>
      <c r="I29" s="33" t="s">
        <v>197</v>
      </c>
      <c r="J29" s="33" t="s">
        <v>197</v>
      </c>
      <c r="K29" s="33" t="s">
        <v>197</v>
      </c>
      <c r="L29" s="33" t="s">
        <v>197</v>
      </c>
      <c r="M29" s="33" t="s">
        <v>197</v>
      </c>
      <c r="N29" s="33" t="s">
        <v>197</v>
      </c>
      <c r="O29" s="47" t="s">
        <v>197</v>
      </c>
      <c r="P29" s="47" t="s">
        <v>197</v>
      </c>
      <c r="Q29" s="47" t="s">
        <v>197</v>
      </c>
      <c r="R29" s="47" t="s">
        <v>197</v>
      </c>
      <c r="S29" s="47" t="s">
        <v>197</v>
      </c>
      <c r="T29" s="47" t="s">
        <v>197</v>
      </c>
      <c r="U29" s="47" t="s">
        <v>197</v>
      </c>
      <c r="V29" s="47" t="s">
        <v>197</v>
      </c>
      <c r="W29" s="47" t="s">
        <v>197</v>
      </c>
      <c r="X29" s="47" t="s">
        <v>197</v>
      </c>
      <c r="Y29" s="47" t="s">
        <v>197</v>
      </c>
      <c r="Z29" s="47" t="s">
        <v>197</v>
      </c>
      <c r="AA29" s="47" t="s">
        <v>197</v>
      </c>
      <c r="AB29" s="47" t="s">
        <v>197</v>
      </c>
      <c r="AC29" s="47" t="s">
        <v>197</v>
      </c>
      <c r="AD29" s="47" t="s">
        <v>197</v>
      </c>
      <c r="AE29" s="47" t="s">
        <v>197</v>
      </c>
      <c r="AF29" s="47" t="s">
        <v>197</v>
      </c>
      <c r="AG29" s="47" t="s">
        <v>197</v>
      </c>
      <c r="AH29" s="47" t="s">
        <v>197</v>
      </c>
      <c r="AI29" s="94" t="s">
        <v>197</v>
      </c>
      <c r="AJ29" s="36" t="s">
        <v>197</v>
      </c>
      <c r="AK29" s="47" t="s">
        <v>197</v>
      </c>
      <c r="AL29" s="47" t="s">
        <v>197</v>
      </c>
      <c r="AM29" s="47" t="s">
        <v>197</v>
      </c>
      <c r="AN29" s="47" t="s">
        <v>197</v>
      </c>
      <c r="AO29" s="47" t="s">
        <v>197</v>
      </c>
      <c r="AP29" s="47" t="s">
        <v>197</v>
      </c>
      <c r="AQ29" s="47" t="s">
        <v>197</v>
      </c>
      <c r="AR29" s="47" t="s">
        <v>197</v>
      </c>
      <c r="AS29" s="47" t="s">
        <v>197</v>
      </c>
      <c r="AT29" s="36" t="s">
        <v>197</v>
      </c>
      <c r="AU29" s="47" t="s">
        <v>197</v>
      </c>
      <c r="AV29" s="47" t="s">
        <v>197</v>
      </c>
      <c r="AW29" s="47" t="s">
        <v>197</v>
      </c>
      <c r="AX29" s="47" t="s">
        <v>197</v>
      </c>
      <c r="AY29" s="47" t="s">
        <v>197</v>
      </c>
      <c r="AZ29" s="47" t="s">
        <v>197</v>
      </c>
      <c r="BA29" s="47" t="s">
        <v>197</v>
      </c>
      <c r="BB29" s="47" t="s">
        <v>197</v>
      </c>
      <c r="BC29" s="47" t="s">
        <v>197</v>
      </c>
      <c r="BD29" s="36" t="s">
        <v>197</v>
      </c>
      <c r="BE29" s="47" t="s">
        <v>197</v>
      </c>
      <c r="BF29" s="47" t="s">
        <v>197</v>
      </c>
      <c r="BG29" s="47" t="s">
        <v>197</v>
      </c>
      <c r="BH29" s="47" t="s">
        <v>197</v>
      </c>
      <c r="BI29" s="47" t="s">
        <v>197</v>
      </c>
      <c r="BJ29" s="47" t="s">
        <v>197</v>
      </c>
      <c r="BK29" s="47" t="s">
        <v>197</v>
      </c>
      <c r="BL29" s="47" t="s">
        <v>197</v>
      </c>
      <c r="BM29" s="47" t="s">
        <v>197</v>
      </c>
      <c r="BN29" s="36" t="s">
        <v>197</v>
      </c>
      <c r="BO29" s="47" t="s">
        <v>197</v>
      </c>
      <c r="BP29" s="47" t="s">
        <v>197</v>
      </c>
      <c r="BQ29" s="47" t="s">
        <v>197</v>
      </c>
      <c r="BR29" s="47" t="s">
        <v>197</v>
      </c>
      <c r="BS29" s="33"/>
      <c r="BT29" s="33"/>
      <c r="BU29" s="33"/>
      <c r="BV29" s="33"/>
      <c r="BW29" s="33"/>
      <c r="BX29" s="33"/>
    </row>
    <row r="30" spans="1:76" ht="75">
      <c r="B30" s="31" t="s">
        <v>202</v>
      </c>
      <c r="C30" s="32" t="s">
        <v>203</v>
      </c>
      <c r="D30" s="33" t="s">
        <v>178</v>
      </c>
      <c r="E30" s="33" t="s">
        <v>197</v>
      </c>
      <c r="F30" s="33" t="s">
        <v>197</v>
      </c>
      <c r="G30" s="33" t="s">
        <v>197</v>
      </c>
      <c r="H30" s="33" t="s">
        <v>197</v>
      </c>
      <c r="I30" s="33" t="s">
        <v>197</v>
      </c>
      <c r="J30" s="33" t="s">
        <v>197</v>
      </c>
      <c r="K30" s="33" t="s">
        <v>197</v>
      </c>
      <c r="L30" s="33" t="s">
        <v>197</v>
      </c>
      <c r="M30" s="33" t="s">
        <v>197</v>
      </c>
      <c r="N30" s="33" t="s">
        <v>197</v>
      </c>
      <c r="O30" s="47" t="s">
        <v>197</v>
      </c>
      <c r="P30" s="47" t="s">
        <v>197</v>
      </c>
      <c r="Q30" s="47" t="s">
        <v>197</v>
      </c>
      <c r="R30" s="47" t="s">
        <v>197</v>
      </c>
      <c r="S30" s="47" t="s">
        <v>197</v>
      </c>
      <c r="T30" s="47" t="s">
        <v>197</v>
      </c>
      <c r="U30" s="47" t="s">
        <v>197</v>
      </c>
      <c r="V30" s="47" t="s">
        <v>197</v>
      </c>
      <c r="W30" s="47" t="s">
        <v>197</v>
      </c>
      <c r="X30" s="47" t="s">
        <v>197</v>
      </c>
      <c r="Y30" s="47" t="s">
        <v>197</v>
      </c>
      <c r="Z30" s="47" t="s">
        <v>197</v>
      </c>
      <c r="AA30" s="47" t="s">
        <v>197</v>
      </c>
      <c r="AB30" s="47" t="s">
        <v>197</v>
      </c>
      <c r="AC30" s="47" t="s">
        <v>197</v>
      </c>
      <c r="AD30" s="47" t="s">
        <v>197</v>
      </c>
      <c r="AE30" s="47" t="s">
        <v>197</v>
      </c>
      <c r="AF30" s="47" t="s">
        <v>197</v>
      </c>
      <c r="AG30" s="47" t="s">
        <v>197</v>
      </c>
      <c r="AH30" s="47" t="s">
        <v>197</v>
      </c>
      <c r="AI30" s="94" t="s">
        <v>197</v>
      </c>
      <c r="AJ30" s="36" t="s">
        <v>197</v>
      </c>
      <c r="AK30" s="47" t="s">
        <v>197</v>
      </c>
      <c r="AL30" s="47" t="s">
        <v>197</v>
      </c>
      <c r="AM30" s="47" t="s">
        <v>197</v>
      </c>
      <c r="AN30" s="47" t="s">
        <v>197</v>
      </c>
      <c r="AO30" s="47" t="s">
        <v>197</v>
      </c>
      <c r="AP30" s="47" t="s">
        <v>197</v>
      </c>
      <c r="AQ30" s="47" t="s">
        <v>197</v>
      </c>
      <c r="AR30" s="47" t="s">
        <v>197</v>
      </c>
      <c r="AS30" s="47" t="s">
        <v>197</v>
      </c>
      <c r="AT30" s="36" t="s">
        <v>197</v>
      </c>
      <c r="AU30" s="47" t="s">
        <v>197</v>
      </c>
      <c r="AV30" s="47" t="s">
        <v>197</v>
      </c>
      <c r="AW30" s="47" t="s">
        <v>197</v>
      </c>
      <c r="AX30" s="47" t="s">
        <v>197</v>
      </c>
      <c r="AY30" s="47" t="s">
        <v>197</v>
      </c>
      <c r="AZ30" s="47" t="s">
        <v>197</v>
      </c>
      <c r="BA30" s="47" t="s">
        <v>197</v>
      </c>
      <c r="BB30" s="47" t="s">
        <v>197</v>
      </c>
      <c r="BC30" s="47" t="s">
        <v>197</v>
      </c>
      <c r="BD30" s="36" t="s">
        <v>197</v>
      </c>
      <c r="BE30" s="47" t="s">
        <v>197</v>
      </c>
      <c r="BF30" s="47" t="s">
        <v>197</v>
      </c>
      <c r="BG30" s="47" t="s">
        <v>197</v>
      </c>
      <c r="BH30" s="47" t="s">
        <v>197</v>
      </c>
      <c r="BI30" s="47" t="s">
        <v>197</v>
      </c>
      <c r="BJ30" s="47" t="s">
        <v>197</v>
      </c>
      <c r="BK30" s="47" t="s">
        <v>197</v>
      </c>
      <c r="BL30" s="47" t="s">
        <v>197</v>
      </c>
      <c r="BM30" s="47" t="s">
        <v>197</v>
      </c>
      <c r="BN30" s="36" t="s">
        <v>197</v>
      </c>
      <c r="BO30" s="47" t="s">
        <v>197</v>
      </c>
      <c r="BP30" s="47" t="s">
        <v>197</v>
      </c>
      <c r="BQ30" s="47" t="s">
        <v>197</v>
      </c>
      <c r="BR30" s="47" t="s">
        <v>197</v>
      </c>
      <c r="BS30" s="33"/>
      <c r="BT30" s="33"/>
      <c r="BU30" s="33"/>
      <c r="BV30" s="33"/>
      <c r="BW30" s="33"/>
      <c r="BX30" s="33"/>
    </row>
    <row r="31" spans="1:76" ht="56.25">
      <c r="B31" s="37" t="s">
        <v>206</v>
      </c>
      <c r="C31" s="38" t="s">
        <v>207</v>
      </c>
      <c r="D31" s="39" t="s">
        <v>178</v>
      </c>
      <c r="E31" s="39" t="s">
        <v>197</v>
      </c>
      <c r="F31" s="39" t="s">
        <v>197</v>
      </c>
      <c r="G31" s="39" t="s">
        <v>197</v>
      </c>
      <c r="H31" s="39" t="s">
        <v>197</v>
      </c>
      <c r="I31" s="39" t="s">
        <v>197</v>
      </c>
      <c r="J31" s="39" t="s">
        <v>197</v>
      </c>
      <c r="K31" s="39" t="s">
        <v>197</v>
      </c>
      <c r="L31" s="39" t="s">
        <v>197</v>
      </c>
      <c r="M31" s="39" t="s">
        <v>197</v>
      </c>
      <c r="N31" s="39" t="s">
        <v>197</v>
      </c>
      <c r="O31" s="90" t="s">
        <v>197</v>
      </c>
      <c r="P31" s="90" t="s">
        <v>197</v>
      </c>
      <c r="Q31" s="90" t="s">
        <v>197</v>
      </c>
      <c r="R31" s="90" t="s">
        <v>197</v>
      </c>
      <c r="S31" s="90" t="s">
        <v>197</v>
      </c>
      <c r="T31" s="90" t="s">
        <v>197</v>
      </c>
      <c r="U31" s="90" t="s">
        <v>197</v>
      </c>
      <c r="V31" s="90" t="s">
        <v>197</v>
      </c>
      <c r="W31" s="90" t="s">
        <v>197</v>
      </c>
      <c r="X31" s="90" t="s">
        <v>197</v>
      </c>
      <c r="Y31" s="90" t="s">
        <v>197</v>
      </c>
      <c r="Z31" s="90" t="s">
        <v>197</v>
      </c>
      <c r="AA31" s="90" t="s">
        <v>197</v>
      </c>
      <c r="AB31" s="90" t="s">
        <v>197</v>
      </c>
      <c r="AC31" s="90" t="s">
        <v>197</v>
      </c>
      <c r="AD31" s="90" t="s">
        <v>197</v>
      </c>
      <c r="AE31" s="90" t="s">
        <v>197</v>
      </c>
      <c r="AF31" s="90" t="s">
        <v>197</v>
      </c>
      <c r="AG31" s="90" t="s">
        <v>197</v>
      </c>
      <c r="AH31" s="90" t="s">
        <v>197</v>
      </c>
      <c r="AI31" s="91" t="s">
        <v>197</v>
      </c>
      <c r="AJ31" s="92" t="s">
        <v>197</v>
      </c>
      <c r="AK31" s="90" t="s">
        <v>197</v>
      </c>
      <c r="AL31" s="90" t="s">
        <v>197</v>
      </c>
      <c r="AM31" s="90" t="s">
        <v>197</v>
      </c>
      <c r="AN31" s="90" t="s">
        <v>197</v>
      </c>
      <c r="AO31" s="90" t="s">
        <v>197</v>
      </c>
      <c r="AP31" s="90" t="s">
        <v>197</v>
      </c>
      <c r="AQ31" s="90" t="s">
        <v>197</v>
      </c>
      <c r="AR31" s="90" t="s">
        <v>197</v>
      </c>
      <c r="AS31" s="90" t="s">
        <v>197</v>
      </c>
      <c r="AT31" s="92" t="s">
        <v>197</v>
      </c>
      <c r="AU31" s="90" t="s">
        <v>197</v>
      </c>
      <c r="AV31" s="90" t="s">
        <v>197</v>
      </c>
      <c r="AW31" s="90" t="s">
        <v>197</v>
      </c>
      <c r="AX31" s="90" t="s">
        <v>197</v>
      </c>
      <c r="AY31" s="90" t="s">
        <v>197</v>
      </c>
      <c r="AZ31" s="90" t="s">
        <v>197</v>
      </c>
      <c r="BA31" s="90" t="s">
        <v>197</v>
      </c>
      <c r="BB31" s="90" t="s">
        <v>197</v>
      </c>
      <c r="BC31" s="90" t="s">
        <v>197</v>
      </c>
      <c r="BD31" s="92" t="s">
        <v>197</v>
      </c>
      <c r="BE31" s="90" t="s">
        <v>197</v>
      </c>
      <c r="BF31" s="90" t="s">
        <v>197</v>
      </c>
      <c r="BG31" s="90" t="s">
        <v>197</v>
      </c>
      <c r="BH31" s="90" t="s">
        <v>197</v>
      </c>
      <c r="BI31" s="90" t="s">
        <v>197</v>
      </c>
      <c r="BJ31" s="90" t="s">
        <v>197</v>
      </c>
      <c r="BK31" s="90" t="s">
        <v>197</v>
      </c>
      <c r="BL31" s="90" t="s">
        <v>197</v>
      </c>
      <c r="BM31" s="90" t="s">
        <v>197</v>
      </c>
      <c r="BN31" s="92" t="s">
        <v>197</v>
      </c>
      <c r="BO31" s="90" t="s">
        <v>197</v>
      </c>
      <c r="BP31" s="90" t="s">
        <v>197</v>
      </c>
      <c r="BQ31" s="90" t="s">
        <v>197</v>
      </c>
      <c r="BR31" s="90" t="s">
        <v>197</v>
      </c>
      <c r="BS31" s="39"/>
      <c r="BT31" s="39"/>
      <c r="BU31" s="39"/>
      <c r="BV31" s="39"/>
      <c r="BW31" s="39"/>
      <c r="BX31" s="39"/>
    </row>
    <row r="32" spans="1:76" ht="93.75">
      <c r="B32" s="31" t="s">
        <v>208</v>
      </c>
      <c r="C32" s="32" t="s">
        <v>209</v>
      </c>
      <c r="D32" s="33" t="s">
        <v>178</v>
      </c>
      <c r="E32" s="33" t="s">
        <v>197</v>
      </c>
      <c r="F32" s="33" t="s">
        <v>197</v>
      </c>
      <c r="G32" s="33" t="s">
        <v>197</v>
      </c>
      <c r="H32" s="33" t="s">
        <v>197</v>
      </c>
      <c r="I32" s="33" t="s">
        <v>197</v>
      </c>
      <c r="J32" s="33" t="s">
        <v>197</v>
      </c>
      <c r="K32" s="33" t="s">
        <v>197</v>
      </c>
      <c r="L32" s="33" t="s">
        <v>197</v>
      </c>
      <c r="M32" s="33" t="s">
        <v>197</v>
      </c>
      <c r="N32" s="33" t="s">
        <v>197</v>
      </c>
      <c r="O32" s="47" t="s">
        <v>197</v>
      </c>
      <c r="P32" s="47" t="s">
        <v>197</v>
      </c>
      <c r="Q32" s="47" t="s">
        <v>197</v>
      </c>
      <c r="R32" s="47" t="s">
        <v>197</v>
      </c>
      <c r="S32" s="47" t="s">
        <v>197</v>
      </c>
      <c r="T32" s="47" t="s">
        <v>197</v>
      </c>
      <c r="U32" s="47" t="s">
        <v>197</v>
      </c>
      <c r="V32" s="47" t="s">
        <v>197</v>
      </c>
      <c r="W32" s="47" t="s">
        <v>197</v>
      </c>
      <c r="X32" s="47" t="s">
        <v>197</v>
      </c>
      <c r="Y32" s="47" t="s">
        <v>197</v>
      </c>
      <c r="Z32" s="47" t="s">
        <v>197</v>
      </c>
      <c r="AA32" s="47" t="s">
        <v>197</v>
      </c>
      <c r="AB32" s="47" t="s">
        <v>197</v>
      </c>
      <c r="AC32" s="47" t="s">
        <v>197</v>
      </c>
      <c r="AD32" s="47" t="s">
        <v>197</v>
      </c>
      <c r="AE32" s="47" t="s">
        <v>197</v>
      </c>
      <c r="AF32" s="47" t="s">
        <v>197</v>
      </c>
      <c r="AG32" s="47" t="s">
        <v>197</v>
      </c>
      <c r="AH32" s="47" t="s">
        <v>197</v>
      </c>
      <c r="AI32" s="94" t="s">
        <v>197</v>
      </c>
      <c r="AJ32" s="36" t="s">
        <v>197</v>
      </c>
      <c r="AK32" s="47" t="s">
        <v>197</v>
      </c>
      <c r="AL32" s="47" t="s">
        <v>197</v>
      </c>
      <c r="AM32" s="47" t="s">
        <v>197</v>
      </c>
      <c r="AN32" s="47" t="s">
        <v>197</v>
      </c>
      <c r="AO32" s="47" t="s">
        <v>197</v>
      </c>
      <c r="AP32" s="47" t="s">
        <v>197</v>
      </c>
      <c r="AQ32" s="47" t="s">
        <v>197</v>
      </c>
      <c r="AR32" s="47" t="s">
        <v>197</v>
      </c>
      <c r="AS32" s="47" t="s">
        <v>197</v>
      </c>
      <c r="AT32" s="36" t="s">
        <v>197</v>
      </c>
      <c r="AU32" s="47" t="s">
        <v>197</v>
      </c>
      <c r="AV32" s="47" t="s">
        <v>197</v>
      </c>
      <c r="AW32" s="47" t="s">
        <v>197</v>
      </c>
      <c r="AX32" s="47" t="s">
        <v>197</v>
      </c>
      <c r="AY32" s="47" t="s">
        <v>197</v>
      </c>
      <c r="AZ32" s="47" t="s">
        <v>197</v>
      </c>
      <c r="BA32" s="47" t="s">
        <v>197</v>
      </c>
      <c r="BB32" s="47" t="s">
        <v>197</v>
      </c>
      <c r="BC32" s="47" t="s">
        <v>197</v>
      </c>
      <c r="BD32" s="36" t="s">
        <v>197</v>
      </c>
      <c r="BE32" s="47" t="s">
        <v>197</v>
      </c>
      <c r="BF32" s="47" t="s">
        <v>197</v>
      </c>
      <c r="BG32" s="47" t="s">
        <v>197</v>
      </c>
      <c r="BH32" s="47" t="s">
        <v>197</v>
      </c>
      <c r="BI32" s="47" t="s">
        <v>197</v>
      </c>
      <c r="BJ32" s="47" t="s">
        <v>197</v>
      </c>
      <c r="BK32" s="47" t="s">
        <v>197</v>
      </c>
      <c r="BL32" s="47" t="s">
        <v>197</v>
      </c>
      <c r="BM32" s="47" t="s">
        <v>197</v>
      </c>
      <c r="BN32" s="36" t="s">
        <v>197</v>
      </c>
      <c r="BO32" s="47" t="s">
        <v>197</v>
      </c>
      <c r="BP32" s="47" t="s">
        <v>197</v>
      </c>
      <c r="BQ32" s="47" t="s">
        <v>197</v>
      </c>
      <c r="BR32" s="47" t="s">
        <v>197</v>
      </c>
      <c r="BS32" s="33"/>
      <c r="BT32" s="33"/>
      <c r="BU32" s="33"/>
      <c r="BV32" s="33"/>
      <c r="BW32" s="33"/>
      <c r="BX32" s="33"/>
    </row>
    <row r="33" spans="1:76" ht="56.25">
      <c r="B33" s="31" t="s">
        <v>210</v>
      </c>
      <c r="C33" s="32" t="s">
        <v>211</v>
      </c>
      <c r="D33" s="33" t="s">
        <v>178</v>
      </c>
      <c r="E33" s="33" t="s">
        <v>197</v>
      </c>
      <c r="F33" s="33" t="s">
        <v>197</v>
      </c>
      <c r="G33" s="33" t="s">
        <v>197</v>
      </c>
      <c r="H33" s="33" t="s">
        <v>197</v>
      </c>
      <c r="I33" s="33" t="s">
        <v>197</v>
      </c>
      <c r="J33" s="33" t="s">
        <v>197</v>
      </c>
      <c r="K33" s="33" t="s">
        <v>197</v>
      </c>
      <c r="L33" s="33" t="s">
        <v>197</v>
      </c>
      <c r="M33" s="33" t="s">
        <v>197</v>
      </c>
      <c r="N33" s="33" t="s">
        <v>197</v>
      </c>
      <c r="O33" s="47" t="s">
        <v>197</v>
      </c>
      <c r="P33" s="47" t="s">
        <v>197</v>
      </c>
      <c r="Q33" s="47" t="s">
        <v>197</v>
      </c>
      <c r="R33" s="47" t="s">
        <v>197</v>
      </c>
      <c r="S33" s="47" t="s">
        <v>197</v>
      </c>
      <c r="T33" s="47" t="s">
        <v>197</v>
      </c>
      <c r="U33" s="47" t="s">
        <v>197</v>
      </c>
      <c r="V33" s="47" t="s">
        <v>197</v>
      </c>
      <c r="W33" s="47" t="s">
        <v>197</v>
      </c>
      <c r="X33" s="47" t="s">
        <v>197</v>
      </c>
      <c r="Y33" s="47" t="s">
        <v>197</v>
      </c>
      <c r="Z33" s="47" t="s">
        <v>197</v>
      </c>
      <c r="AA33" s="47" t="s">
        <v>197</v>
      </c>
      <c r="AB33" s="47" t="s">
        <v>197</v>
      </c>
      <c r="AC33" s="47" t="s">
        <v>197</v>
      </c>
      <c r="AD33" s="47" t="s">
        <v>197</v>
      </c>
      <c r="AE33" s="47" t="s">
        <v>197</v>
      </c>
      <c r="AF33" s="47" t="s">
        <v>197</v>
      </c>
      <c r="AG33" s="47" t="s">
        <v>197</v>
      </c>
      <c r="AH33" s="47" t="s">
        <v>197</v>
      </c>
      <c r="AI33" s="94" t="s">
        <v>197</v>
      </c>
      <c r="AJ33" s="36" t="s">
        <v>197</v>
      </c>
      <c r="AK33" s="47" t="s">
        <v>197</v>
      </c>
      <c r="AL33" s="47" t="s">
        <v>197</v>
      </c>
      <c r="AM33" s="47" t="s">
        <v>197</v>
      </c>
      <c r="AN33" s="47" t="s">
        <v>197</v>
      </c>
      <c r="AO33" s="47" t="s">
        <v>197</v>
      </c>
      <c r="AP33" s="47" t="s">
        <v>197</v>
      </c>
      <c r="AQ33" s="47" t="s">
        <v>197</v>
      </c>
      <c r="AR33" s="47" t="s">
        <v>197</v>
      </c>
      <c r="AS33" s="47" t="s">
        <v>197</v>
      </c>
      <c r="AT33" s="36" t="s">
        <v>197</v>
      </c>
      <c r="AU33" s="47" t="s">
        <v>197</v>
      </c>
      <c r="AV33" s="47" t="s">
        <v>197</v>
      </c>
      <c r="AW33" s="47" t="s">
        <v>197</v>
      </c>
      <c r="AX33" s="47" t="s">
        <v>197</v>
      </c>
      <c r="AY33" s="47" t="s">
        <v>197</v>
      </c>
      <c r="AZ33" s="47" t="s">
        <v>197</v>
      </c>
      <c r="BA33" s="47" t="s">
        <v>197</v>
      </c>
      <c r="BB33" s="47" t="s">
        <v>197</v>
      </c>
      <c r="BC33" s="47" t="s">
        <v>197</v>
      </c>
      <c r="BD33" s="36" t="s">
        <v>197</v>
      </c>
      <c r="BE33" s="47" t="s">
        <v>197</v>
      </c>
      <c r="BF33" s="47" t="s">
        <v>197</v>
      </c>
      <c r="BG33" s="47" t="s">
        <v>197</v>
      </c>
      <c r="BH33" s="47" t="s">
        <v>197</v>
      </c>
      <c r="BI33" s="47" t="s">
        <v>197</v>
      </c>
      <c r="BJ33" s="47" t="s">
        <v>197</v>
      </c>
      <c r="BK33" s="47" t="s">
        <v>197</v>
      </c>
      <c r="BL33" s="47" t="s">
        <v>197</v>
      </c>
      <c r="BM33" s="47" t="s">
        <v>197</v>
      </c>
      <c r="BN33" s="36" t="s">
        <v>197</v>
      </c>
      <c r="BO33" s="47" t="s">
        <v>197</v>
      </c>
      <c r="BP33" s="47" t="s">
        <v>197</v>
      </c>
      <c r="BQ33" s="47" t="s">
        <v>197</v>
      </c>
      <c r="BR33" s="47" t="s">
        <v>197</v>
      </c>
      <c r="BS33" s="33"/>
      <c r="BT33" s="33"/>
      <c r="BU33" s="33"/>
      <c r="BV33" s="33"/>
      <c r="BW33" s="33"/>
      <c r="BX33" s="33"/>
    </row>
    <row r="34" spans="1:76" ht="56.25">
      <c r="B34" s="37" t="s">
        <v>212</v>
      </c>
      <c r="C34" s="38" t="s">
        <v>213</v>
      </c>
      <c r="D34" s="39" t="s">
        <v>178</v>
      </c>
      <c r="E34" s="39" t="s">
        <v>197</v>
      </c>
      <c r="F34" s="39" t="s">
        <v>197</v>
      </c>
      <c r="G34" s="39" t="s">
        <v>197</v>
      </c>
      <c r="H34" s="39" t="s">
        <v>197</v>
      </c>
      <c r="I34" s="39" t="s">
        <v>197</v>
      </c>
      <c r="J34" s="39" t="s">
        <v>197</v>
      </c>
      <c r="K34" s="39" t="s">
        <v>197</v>
      </c>
      <c r="L34" s="39" t="s">
        <v>197</v>
      </c>
      <c r="M34" s="39" t="s">
        <v>197</v>
      </c>
      <c r="N34" s="39" t="s">
        <v>197</v>
      </c>
      <c r="O34" s="90" t="s">
        <v>197</v>
      </c>
      <c r="P34" s="90" t="s">
        <v>197</v>
      </c>
      <c r="Q34" s="90" t="s">
        <v>197</v>
      </c>
      <c r="R34" s="90" t="s">
        <v>197</v>
      </c>
      <c r="S34" s="90" t="s">
        <v>197</v>
      </c>
      <c r="T34" s="90" t="s">
        <v>197</v>
      </c>
      <c r="U34" s="90" t="s">
        <v>197</v>
      </c>
      <c r="V34" s="90" t="s">
        <v>197</v>
      </c>
      <c r="W34" s="90" t="s">
        <v>197</v>
      </c>
      <c r="X34" s="90" t="s">
        <v>197</v>
      </c>
      <c r="Y34" s="90" t="s">
        <v>197</v>
      </c>
      <c r="Z34" s="90" t="s">
        <v>197</v>
      </c>
      <c r="AA34" s="90" t="s">
        <v>197</v>
      </c>
      <c r="AB34" s="90" t="s">
        <v>197</v>
      </c>
      <c r="AC34" s="90" t="s">
        <v>197</v>
      </c>
      <c r="AD34" s="90" t="s">
        <v>197</v>
      </c>
      <c r="AE34" s="90" t="s">
        <v>197</v>
      </c>
      <c r="AF34" s="90" t="s">
        <v>197</v>
      </c>
      <c r="AG34" s="90" t="s">
        <v>197</v>
      </c>
      <c r="AH34" s="90" t="s">
        <v>197</v>
      </c>
      <c r="AI34" s="91" t="s">
        <v>197</v>
      </c>
      <c r="AJ34" s="92" t="s">
        <v>197</v>
      </c>
      <c r="AK34" s="90" t="s">
        <v>197</v>
      </c>
      <c r="AL34" s="90" t="s">
        <v>197</v>
      </c>
      <c r="AM34" s="90" t="s">
        <v>197</v>
      </c>
      <c r="AN34" s="90" t="s">
        <v>197</v>
      </c>
      <c r="AO34" s="90" t="s">
        <v>197</v>
      </c>
      <c r="AP34" s="90" t="s">
        <v>197</v>
      </c>
      <c r="AQ34" s="90" t="s">
        <v>197</v>
      </c>
      <c r="AR34" s="90" t="s">
        <v>197</v>
      </c>
      <c r="AS34" s="90" t="s">
        <v>197</v>
      </c>
      <c r="AT34" s="92" t="s">
        <v>197</v>
      </c>
      <c r="AU34" s="90" t="s">
        <v>197</v>
      </c>
      <c r="AV34" s="90" t="s">
        <v>197</v>
      </c>
      <c r="AW34" s="90" t="s">
        <v>197</v>
      </c>
      <c r="AX34" s="90" t="s">
        <v>197</v>
      </c>
      <c r="AY34" s="90" t="s">
        <v>197</v>
      </c>
      <c r="AZ34" s="90" t="s">
        <v>197</v>
      </c>
      <c r="BA34" s="90" t="s">
        <v>197</v>
      </c>
      <c r="BB34" s="90" t="s">
        <v>197</v>
      </c>
      <c r="BC34" s="90" t="s">
        <v>197</v>
      </c>
      <c r="BD34" s="92" t="s">
        <v>197</v>
      </c>
      <c r="BE34" s="90" t="s">
        <v>197</v>
      </c>
      <c r="BF34" s="90" t="s">
        <v>197</v>
      </c>
      <c r="BG34" s="90" t="s">
        <v>197</v>
      </c>
      <c r="BH34" s="90" t="s">
        <v>197</v>
      </c>
      <c r="BI34" s="90" t="s">
        <v>197</v>
      </c>
      <c r="BJ34" s="90" t="s">
        <v>197</v>
      </c>
      <c r="BK34" s="90" t="s">
        <v>197</v>
      </c>
      <c r="BL34" s="90" t="s">
        <v>197</v>
      </c>
      <c r="BM34" s="90" t="s">
        <v>197</v>
      </c>
      <c r="BN34" s="92" t="s">
        <v>197</v>
      </c>
      <c r="BO34" s="90" t="s">
        <v>197</v>
      </c>
      <c r="BP34" s="90" t="s">
        <v>197</v>
      </c>
      <c r="BQ34" s="90" t="s">
        <v>197</v>
      </c>
      <c r="BR34" s="90" t="s">
        <v>197</v>
      </c>
      <c r="BS34" s="39"/>
      <c r="BT34" s="39"/>
      <c r="BU34" s="39"/>
      <c r="BV34" s="39"/>
      <c r="BW34" s="39"/>
      <c r="BX34" s="39"/>
    </row>
    <row r="35" spans="1:76" ht="37.5">
      <c r="B35" s="31" t="s">
        <v>214</v>
      </c>
      <c r="C35" s="32" t="s">
        <v>215</v>
      </c>
      <c r="D35" s="33" t="s">
        <v>178</v>
      </c>
      <c r="E35" s="33" t="s">
        <v>197</v>
      </c>
      <c r="F35" s="33" t="s">
        <v>197</v>
      </c>
      <c r="G35" s="33" t="s">
        <v>197</v>
      </c>
      <c r="H35" s="33" t="s">
        <v>197</v>
      </c>
      <c r="I35" s="33" t="s">
        <v>197</v>
      </c>
      <c r="J35" s="33" t="s">
        <v>197</v>
      </c>
      <c r="K35" s="33" t="s">
        <v>197</v>
      </c>
      <c r="L35" s="33" t="s">
        <v>197</v>
      </c>
      <c r="M35" s="33" t="s">
        <v>197</v>
      </c>
      <c r="N35" s="33" t="s">
        <v>197</v>
      </c>
      <c r="O35" s="47" t="s">
        <v>197</v>
      </c>
      <c r="P35" s="47" t="s">
        <v>197</v>
      </c>
      <c r="Q35" s="47" t="s">
        <v>197</v>
      </c>
      <c r="R35" s="47" t="s">
        <v>197</v>
      </c>
      <c r="S35" s="47" t="s">
        <v>197</v>
      </c>
      <c r="T35" s="47" t="s">
        <v>197</v>
      </c>
      <c r="U35" s="47" t="s">
        <v>197</v>
      </c>
      <c r="V35" s="47" t="s">
        <v>197</v>
      </c>
      <c r="W35" s="47" t="s">
        <v>197</v>
      </c>
      <c r="X35" s="47" t="s">
        <v>197</v>
      </c>
      <c r="Y35" s="47" t="s">
        <v>197</v>
      </c>
      <c r="Z35" s="47" t="s">
        <v>197</v>
      </c>
      <c r="AA35" s="47" t="s">
        <v>197</v>
      </c>
      <c r="AB35" s="47" t="s">
        <v>197</v>
      </c>
      <c r="AC35" s="47" t="s">
        <v>197</v>
      </c>
      <c r="AD35" s="47" t="s">
        <v>197</v>
      </c>
      <c r="AE35" s="47" t="s">
        <v>197</v>
      </c>
      <c r="AF35" s="47" t="s">
        <v>197</v>
      </c>
      <c r="AG35" s="47" t="s">
        <v>197</v>
      </c>
      <c r="AH35" s="47" t="s">
        <v>197</v>
      </c>
      <c r="AI35" s="94" t="s">
        <v>197</v>
      </c>
      <c r="AJ35" s="36" t="s">
        <v>197</v>
      </c>
      <c r="AK35" s="47" t="s">
        <v>197</v>
      </c>
      <c r="AL35" s="47" t="s">
        <v>197</v>
      </c>
      <c r="AM35" s="47" t="s">
        <v>197</v>
      </c>
      <c r="AN35" s="47" t="s">
        <v>197</v>
      </c>
      <c r="AO35" s="47" t="s">
        <v>197</v>
      </c>
      <c r="AP35" s="47" t="s">
        <v>197</v>
      </c>
      <c r="AQ35" s="47" t="s">
        <v>197</v>
      </c>
      <c r="AR35" s="47" t="s">
        <v>197</v>
      </c>
      <c r="AS35" s="47" t="s">
        <v>197</v>
      </c>
      <c r="AT35" s="36" t="s">
        <v>197</v>
      </c>
      <c r="AU35" s="47" t="s">
        <v>197</v>
      </c>
      <c r="AV35" s="47" t="s">
        <v>197</v>
      </c>
      <c r="AW35" s="47" t="s">
        <v>197</v>
      </c>
      <c r="AX35" s="47" t="s">
        <v>197</v>
      </c>
      <c r="AY35" s="47" t="s">
        <v>197</v>
      </c>
      <c r="AZ35" s="47" t="s">
        <v>197</v>
      </c>
      <c r="BA35" s="47" t="s">
        <v>197</v>
      </c>
      <c r="BB35" s="47" t="s">
        <v>197</v>
      </c>
      <c r="BC35" s="47" t="s">
        <v>197</v>
      </c>
      <c r="BD35" s="36" t="s">
        <v>197</v>
      </c>
      <c r="BE35" s="47" t="s">
        <v>197</v>
      </c>
      <c r="BF35" s="47" t="s">
        <v>197</v>
      </c>
      <c r="BG35" s="47" t="s">
        <v>197</v>
      </c>
      <c r="BH35" s="47" t="s">
        <v>197</v>
      </c>
      <c r="BI35" s="47" t="s">
        <v>197</v>
      </c>
      <c r="BJ35" s="47" t="s">
        <v>197</v>
      </c>
      <c r="BK35" s="47" t="s">
        <v>197</v>
      </c>
      <c r="BL35" s="47" t="s">
        <v>197</v>
      </c>
      <c r="BM35" s="47" t="s">
        <v>197</v>
      </c>
      <c r="BN35" s="36" t="s">
        <v>197</v>
      </c>
      <c r="BO35" s="47" t="s">
        <v>197</v>
      </c>
      <c r="BP35" s="47" t="s">
        <v>197</v>
      </c>
      <c r="BQ35" s="47" t="s">
        <v>197</v>
      </c>
      <c r="BR35" s="47" t="s">
        <v>197</v>
      </c>
      <c r="BS35" s="33"/>
      <c r="BT35" s="33"/>
      <c r="BU35" s="33"/>
      <c r="BV35" s="33"/>
      <c r="BW35" s="33"/>
      <c r="BX35" s="33"/>
    </row>
    <row r="36" spans="1:76" ht="131.25">
      <c r="B36" s="31" t="s">
        <v>214</v>
      </c>
      <c r="C36" s="32" t="s">
        <v>216</v>
      </c>
      <c r="D36" s="33" t="s">
        <v>178</v>
      </c>
      <c r="E36" s="33" t="s">
        <v>197</v>
      </c>
      <c r="F36" s="33" t="s">
        <v>197</v>
      </c>
      <c r="G36" s="33" t="s">
        <v>197</v>
      </c>
      <c r="H36" s="33" t="s">
        <v>197</v>
      </c>
      <c r="I36" s="33" t="s">
        <v>197</v>
      </c>
      <c r="J36" s="33" t="s">
        <v>197</v>
      </c>
      <c r="K36" s="33" t="s">
        <v>197</v>
      </c>
      <c r="L36" s="33" t="s">
        <v>197</v>
      </c>
      <c r="M36" s="33" t="s">
        <v>197</v>
      </c>
      <c r="N36" s="33" t="s">
        <v>197</v>
      </c>
      <c r="O36" s="47" t="s">
        <v>197</v>
      </c>
      <c r="P36" s="47" t="s">
        <v>197</v>
      </c>
      <c r="Q36" s="47" t="s">
        <v>197</v>
      </c>
      <c r="R36" s="47" t="s">
        <v>197</v>
      </c>
      <c r="S36" s="47" t="s">
        <v>197</v>
      </c>
      <c r="T36" s="47" t="s">
        <v>197</v>
      </c>
      <c r="U36" s="47" t="s">
        <v>197</v>
      </c>
      <c r="V36" s="47" t="s">
        <v>197</v>
      </c>
      <c r="W36" s="47" t="s">
        <v>197</v>
      </c>
      <c r="X36" s="47" t="s">
        <v>197</v>
      </c>
      <c r="Y36" s="47" t="s">
        <v>197</v>
      </c>
      <c r="Z36" s="47" t="s">
        <v>197</v>
      </c>
      <c r="AA36" s="47" t="s">
        <v>197</v>
      </c>
      <c r="AB36" s="47" t="s">
        <v>197</v>
      </c>
      <c r="AC36" s="47" t="s">
        <v>197</v>
      </c>
      <c r="AD36" s="47" t="s">
        <v>197</v>
      </c>
      <c r="AE36" s="47" t="s">
        <v>197</v>
      </c>
      <c r="AF36" s="47" t="s">
        <v>197</v>
      </c>
      <c r="AG36" s="47" t="s">
        <v>197</v>
      </c>
      <c r="AH36" s="47" t="s">
        <v>197</v>
      </c>
      <c r="AI36" s="94" t="s">
        <v>197</v>
      </c>
      <c r="AJ36" s="36" t="s">
        <v>197</v>
      </c>
      <c r="AK36" s="47" t="s">
        <v>197</v>
      </c>
      <c r="AL36" s="47" t="s">
        <v>197</v>
      </c>
      <c r="AM36" s="47" t="s">
        <v>197</v>
      </c>
      <c r="AN36" s="47" t="s">
        <v>197</v>
      </c>
      <c r="AO36" s="47" t="s">
        <v>197</v>
      </c>
      <c r="AP36" s="47" t="s">
        <v>197</v>
      </c>
      <c r="AQ36" s="47" t="s">
        <v>197</v>
      </c>
      <c r="AR36" s="47" t="s">
        <v>197</v>
      </c>
      <c r="AS36" s="47" t="s">
        <v>197</v>
      </c>
      <c r="AT36" s="36" t="s">
        <v>197</v>
      </c>
      <c r="AU36" s="47" t="s">
        <v>197</v>
      </c>
      <c r="AV36" s="47" t="s">
        <v>197</v>
      </c>
      <c r="AW36" s="47" t="s">
        <v>197</v>
      </c>
      <c r="AX36" s="47" t="s">
        <v>197</v>
      </c>
      <c r="AY36" s="47" t="s">
        <v>197</v>
      </c>
      <c r="AZ36" s="47" t="s">
        <v>197</v>
      </c>
      <c r="BA36" s="47" t="s">
        <v>197</v>
      </c>
      <c r="BB36" s="47" t="s">
        <v>197</v>
      </c>
      <c r="BC36" s="47" t="s">
        <v>197</v>
      </c>
      <c r="BD36" s="36" t="s">
        <v>197</v>
      </c>
      <c r="BE36" s="47" t="s">
        <v>197</v>
      </c>
      <c r="BF36" s="47" t="s">
        <v>197</v>
      </c>
      <c r="BG36" s="47" t="s">
        <v>197</v>
      </c>
      <c r="BH36" s="47" t="s">
        <v>197</v>
      </c>
      <c r="BI36" s="47" t="s">
        <v>197</v>
      </c>
      <c r="BJ36" s="47" t="s">
        <v>197</v>
      </c>
      <c r="BK36" s="47" t="s">
        <v>197</v>
      </c>
      <c r="BL36" s="47" t="s">
        <v>197</v>
      </c>
      <c r="BM36" s="47" t="s">
        <v>197</v>
      </c>
      <c r="BN36" s="36" t="s">
        <v>197</v>
      </c>
      <c r="BO36" s="47" t="s">
        <v>197</v>
      </c>
      <c r="BP36" s="47" t="s">
        <v>197</v>
      </c>
      <c r="BQ36" s="47" t="s">
        <v>197</v>
      </c>
      <c r="BR36" s="47" t="s">
        <v>197</v>
      </c>
      <c r="BS36" s="33"/>
      <c r="BT36" s="33"/>
      <c r="BU36" s="33"/>
      <c r="BV36" s="33"/>
      <c r="BW36" s="33"/>
      <c r="BX36" s="33"/>
    </row>
    <row r="37" spans="1:76" ht="112.5">
      <c r="B37" s="31" t="s">
        <v>214</v>
      </c>
      <c r="C37" s="32" t="s">
        <v>217</v>
      </c>
      <c r="D37" s="33" t="s">
        <v>178</v>
      </c>
      <c r="E37" s="33" t="s">
        <v>197</v>
      </c>
      <c r="F37" s="33" t="s">
        <v>197</v>
      </c>
      <c r="G37" s="33" t="s">
        <v>197</v>
      </c>
      <c r="H37" s="33" t="s">
        <v>197</v>
      </c>
      <c r="I37" s="33" t="s">
        <v>197</v>
      </c>
      <c r="J37" s="33" t="s">
        <v>197</v>
      </c>
      <c r="K37" s="33" t="s">
        <v>197</v>
      </c>
      <c r="L37" s="33" t="s">
        <v>197</v>
      </c>
      <c r="M37" s="33" t="s">
        <v>197</v>
      </c>
      <c r="N37" s="33" t="s">
        <v>197</v>
      </c>
      <c r="O37" s="47" t="s">
        <v>197</v>
      </c>
      <c r="P37" s="47" t="s">
        <v>197</v>
      </c>
      <c r="Q37" s="47" t="s">
        <v>197</v>
      </c>
      <c r="R37" s="47" t="s">
        <v>197</v>
      </c>
      <c r="S37" s="47" t="s">
        <v>197</v>
      </c>
      <c r="T37" s="47" t="s">
        <v>197</v>
      </c>
      <c r="U37" s="47" t="s">
        <v>197</v>
      </c>
      <c r="V37" s="47" t="s">
        <v>197</v>
      </c>
      <c r="W37" s="47" t="s">
        <v>197</v>
      </c>
      <c r="X37" s="47" t="s">
        <v>197</v>
      </c>
      <c r="Y37" s="47" t="s">
        <v>197</v>
      </c>
      <c r="Z37" s="47" t="s">
        <v>197</v>
      </c>
      <c r="AA37" s="47" t="s">
        <v>197</v>
      </c>
      <c r="AB37" s="47" t="s">
        <v>197</v>
      </c>
      <c r="AC37" s="47" t="s">
        <v>197</v>
      </c>
      <c r="AD37" s="47" t="s">
        <v>197</v>
      </c>
      <c r="AE37" s="47" t="s">
        <v>197</v>
      </c>
      <c r="AF37" s="47" t="s">
        <v>197</v>
      </c>
      <c r="AG37" s="47" t="s">
        <v>197</v>
      </c>
      <c r="AH37" s="47" t="s">
        <v>197</v>
      </c>
      <c r="AI37" s="94" t="s">
        <v>197</v>
      </c>
      <c r="AJ37" s="36" t="s">
        <v>197</v>
      </c>
      <c r="AK37" s="47" t="s">
        <v>197</v>
      </c>
      <c r="AL37" s="47" t="s">
        <v>197</v>
      </c>
      <c r="AM37" s="47" t="s">
        <v>197</v>
      </c>
      <c r="AN37" s="47" t="s">
        <v>197</v>
      </c>
      <c r="AO37" s="47" t="s">
        <v>197</v>
      </c>
      <c r="AP37" s="47" t="s">
        <v>197</v>
      </c>
      <c r="AQ37" s="47" t="s">
        <v>197</v>
      </c>
      <c r="AR37" s="47" t="s">
        <v>197</v>
      </c>
      <c r="AS37" s="47" t="s">
        <v>197</v>
      </c>
      <c r="AT37" s="36" t="s">
        <v>197</v>
      </c>
      <c r="AU37" s="47" t="s">
        <v>197</v>
      </c>
      <c r="AV37" s="47" t="s">
        <v>197</v>
      </c>
      <c r="AW37" s="47" t="s">
        <v>197</v>
      </c>
      <c r="AX37" s="47" t="s">
        <v>197</v>
      </c>
      <c r="AY37" s="47" t="s">
        <v>197</v>
      </c>
      <c r="AZ37" s="47" t="s">
        <v>197</v>
      </c>
      <c r="BA37" s="47" t="s">
        <v>197</v>
      </c>
      <c r="BB37" s="47" t="s">
        <v>197</v>
      </c>
      <c r="BC37" s="47" t="s">
        <v>197</v>
      </c>
      <c r="BD37" s="36" t="s">
        <v>197</v>
      </c>
      <c r="BE37" s="47" t="s">
        <v>197</v>
      </c>
      <c r="BF37" s="47" t="s">
        <v>197</v>
      </c>
      <c r="BG37" s="47" t="s">
        <v>197</v>
      </c>
      <c r="BH37" s="47" t="s">
        <v>197</v>
      </c>
      <c r="BI37" s="47" t="s">
        <v>197</v>
      </c>
      <c r="BJ37" s="47" t="s">
        <v>197</v>
      </c>
      <c r="BK37" s="47" t="s">
        <v>197</v>
      </c>
      <c r="BL37" s="47" t="s">
        <v>197</v>
      </c>
      <c r="BM37" s="47" t="s">
        <v>197</v>
      </c>
      <c r="BN37" s="36" t="s">
        <v>197</v>
      </c>
      <c r="BO37" s="47" t="s">
        <v>197</v>
      </c>
      <c r="BP37" s="47" t="s">
        <v>197</v>
      </c>
      <c r="BQ37" s="47" t="s">
        <v>197</v>
      </c>
      <c r="BR37" s="47" t="s">
        <v>197</v>
      </c>
      <c r="BS37" s="33"/>
      <c r="BT37" s="33"/>
      <c r="BU37" s="33"/>
      <c r="BV37" s="33"/>
      <c r="BW37" s="33"/>
      <c r="BX37" s="33"/>
    </row>
    <row r="38" spans="1:76" ht="112.5">
      <c r="B38" s="31" t="s">
        <v>214</v>
      </c>
      <c r="C38" s="32" t="s">
        <v>218</v>
      </c>
      <c r="D38" s="33" t="s">
        <v>178</v>
      </c>
      <c r="E38" s="33" t="s">
        <v>197</v>
      </c>
      <c r="F38" s="33" t="s">
        <v>197</v>
      </c>
      <c r="G38" s="33" t="s">
        <v>197</v>
      </c>
      <c r="H38" s="33" t="s">
        <v>197</v>
      </c>
      <c r="I38" s="33" t="s">
        <v>197</v>
      </c>
      <c r="J38" s="33" t="s">
        <v>197</v>
      </c>
      <c r="K38" s="33" t="s">
        <v>197</v>
      </c>
      <c r="L38" s="33" t="s">
        <v>197</v>
      </c>
      <c r="M38" s="33" t="s">
        <v>197</v>
      </c>
      <c r="N38" s="33" t="s">
        <v>197</v>
      </c>
      <c r="O38" s="47" t="s">
        <v>197</v>
      </c>
      <c r="P38" s="47" t="s">
        <v>197</v>
      </c>
      <c r="Q38" s="47" t="s">
        <v>197</v>
      </c>
      <c r="R38" s="47" t="s">
        <v>197</v>
      </c>
      <c r="S38" s="47" t="s">
        <v>197</v>
      </c>
      <c r="T38" s="47" t="s">
        <v>197</v>
      </c>
      <c r="U38" s="47" t="s">
        <v>197</v>
      </c>
      <c r="V38" s="47" t="s">
        <v>197</v>
      </c>
      <c r="W38" s="47" t="s">
        <v>197</v>
      </c>
      <c r="X38" s="47" t="s">
        <v>197</v>
      </c>
      <c r="Y38" s="47" t="s">
        <v>197</v>
      </c>
      <c r="Z38" s="47" t="s">
        <v>197</v>
      </c>
      <c r="AA38" s="47" t="s">
        <v>197</v>
      </c>
      <c r="AB38" s="47" t="s">
        <v>197</v>
      </c>
      <c r="AC38" s="47" t="s">
        <v>197</v>
      </c>
      <c r="AD38" s="47" t="s">
        <v>197</v>
      </c>
      <c r="AE38" s="47" t="s">
        <v>197</v>
      </c>
      <c r="AF38" s="47" t="s">
        <v>197</v>
      </c>
      <c r="AG38" s="47" t="s">
        <v>197</v>
      </c>
      <c r="AH38" s="47" t="s">
        <v>197</v>
      </c>
      <c r="AI38" s="94" t="s">
        <v>197</v>
      </c>
      <c r="AJ38" s="36" t="s">
        <v>197</v>
      </c>
      <c r="AK38" s="47" t="s">
        <v>197</v>
      </c>
      <c r="AL38" s="47" t="s">
        <v>197</v>
      </c>
      <c r="AM38" s="47" t="s">
        <v>197</v>
      </c>
      <c r="AN38" s="47" t="s">
        <v>197</v>
      </c>
      <c r="AO38" s="47" t="s">
        <v>197</v>
      </c>
      <c r="AP38" s="47" t="s">
        <v>197</v>
      </c>
      <c r="AQ38" s="47" t="s">
        <v>197</v>
      </c>
      <c r="AR38" s="47" t="s">
        <v>197</v>
      </c>
      <c r="AS38" s="47" t="s">
        <v>197</v>
      </c>
      <c r="AT38" s="36" t="s">
        <v>197</v>
      </c>
      <c r="AU38" s="47" t="s">
        <v>197</v>
      </c>
      <c r="AV38" s="47" t="s">
        <v>197</v>
      </c>
      <c r="AW38" s="47" t="s">
        <v>197</v>
      </c>
      <c r="AX38" s="47" t="s">
        <v>197</v>
      </c>
      <c r="AY38" s="47" t="s">
        <v>197</v>
      </c>
      <c r="AZ38" s="47" t="s">
        <v>197</v>
      </c>
      <c r="BA38" s="47" t="s">
        <v>197</v>
      </c>
      <c r="BB38" s="47" t="s">
        <v>197</v>
      </c>
      <c r="BC38" s="47" t="s">
        <v>197</v>
      </c>
      <c r="BD38" s="36" t="s">
        <v>197</v>
      </c>
      <c r="BE38" s="47" t="s">
        <v>197</v>
      </c>
      <c r="BF38" s="47" t="s">
        <v>197</v>
      </c>
      <c r="BG38" s="47" t="s">
        <v>197</v>
      </c>
      <c r="BH38" s="47" t="s">
        <v>197</v>
      </c>
      <c r="BI38" s="47" t="s">
        <v>197</v>
      </c>
      <c r="BJ38" s="47" t="s">
        <v>197</v>
      </c>
      <c r="BK38" s="47" t="s">
        <v>197</v>
      </c>
      <c r="BL38" s="47" t="s">
        <v>197</v>
      </c>
      <c r="BM38" s="47" t="s">
        <v>197</v>
      </c>
      <c r="BN38" s="36" t="s">
        <v>197</v>
      </c>
      <c r="BO38" s="47" t="s">
        <v>197</v>
      </c>
      <c r="BP38" s="47" t="s">
        <v>197</v>
      </c>
      <c r="BQ38" s="47" t="s">
        <v>197</v>
      </c>
      <c r="BR38" s="47" t="s">
        <v>197</v>
      </c>
      <c r="BS38" s="33"/>
      <c r="BT38" s="33"/>
      <c r="BU38" s="33"/>
      <c r="BV38" s="33"/>
      <c r="BW38" s="33"/>
      <c r="BX38" s="33"/>
    </row>
    <row r="39" spans="1:76" ht="37.5">
      <c r="B39" s="31" t="s">
        <v>219</v>
      </c>
      <c r="C39" s="32" t="s">
        <v>215</v>
      </c>
      <c r="D39" s="33" t="s">
        <v>178</v>
      </c>
      <c r="E39" s="33" t="s">
        <v>197</v>
      </c>
      <c r="F39" s="33" t="s">
        <v>197</v>
      </c>
      <c r="G39" s="33" t="s">
        <v>197</v>
      </c>
      <c r="H39" s="33" t="s">
        <v>197</v>
      </c>
      <c r="I39" s="33" t="s">
        <v>197</v>
      </c>
      <c r="J39" s="33" t="s">
        <v>197</v>
      </c>
      <c r="K39" s="33" t="s">
        <v>197</v>
      </c>
      <c r="L39" s="33" t="s">
        <v>197</v>
      </c>
      <c r="M39" s="33" t="s">
        <v>197</v>
      </c>
      <c r="N39" s="33" t="s">
        <v>197</v>
      </c>
      <c r="O39" s="47" t="s">
        <v>197</v>
      </c>
      <c r="P39" s="47" t="s">
        <v>197</v>
      </c>
      <c r="Q39" s="47" t="s">
        <v>197</v>
      </c>
      <c r="R39" s="47" t="s">
        <v>197</v>
      </c>
      <c r="S39" s="47" t="s">
        <v>197</v>
      </c>
      <c r="T39" s="47" t="s">
        <v>197</v>
      </c>
      <c r="U39" s="47" t="s">
        <v>197</v>
      </c>
      <c r="V39" s="47" t="s">
        <v>197</v>
      </c>
      <c r="W39" s="47" t="s">
        <v>197</v>
      </c>
      <c r="X39" s="47" t="s">
        <v>197</v>
      </c>
      <c r="Y39" s="47" t="s">
        <v>197</v>
      </c>
      <c r="Z39" s="47" t="s">
        <v>197</v>
      </c>
      <c r="AA39" s="47" t="s">
        <v>197</v>
      </c>
      <c r="AB39" s="47" t="s">
        <v>197</v>
      </c>
      <c r="AC39" s="47" t="s">
        <v>197</v>
      </c>
      <c r="AD39" s="47" t="s">
        <v>197</v>
      </c>
      <c r="AE39" s="47" t="s">
        <v>197</v>
      </c>
      <c r="AF39" s="47" t="s">
        <v>197</v>
      </c>
      <c r="AG39" s="47" t="s">
        <v>197</v>
      </c>
      <c r="AH39" s="47" t="s">
        <v>197</v>
      </c>
      <c r="AI39" s="94" t="s">
        <v>197</v>
      </c>
      <c r="AJ39" s="36" t="s">
        <v>197</v>
      </c>
      <c r="AK39" s="47" t="s">
        <v>197</v>
      </c>
      <c r="AL39" s="47" t="s">
        <v>197</v>
      </c>
      <c r="AM39" s="47" t="s">
        <v>197</v>
      </c>
      <c r="AN39" s="47" t="s">
        <v>197</v>
      </c>
      <c r="AO39" s="47" t="s">
        <v>197</v>
      </c>
      <c r="AP39" s="47" t="s">
        <v>197</v>
      </c>
      <c r="AQ39" s="47" t="s">
        <v>197</v>
      </c>
      <c r="AR39" s="47" t="s">
        <v>197</v>
      </c>
      <c r="AS39" s="47" t="s">
        <v>197</v>
      </c>
      <c r="AT39" s="36" t="s">
        <v>197</v>
      </c>
      <c r="AU39" s="47" t="s">
        <v>197</v>
      </c>
      <c r="AV39" s="47" t="s">
        <v>197</v>
      </c>
      <c r="AW39" s="47" t="s">
        <v>197</v>
      </c>
      <c r="AX39" s="47" t="s">
        <v>197</v>
      </c>
      <c r="AY39" s="47" t="s">
        <v>197</v>
      </c>
      <c r="AZ39" s="47" t="s">
        <v>197</v>
      </c>
      <c r="BA39" s="47" t="s">
        <v>197</v>
      </c>
      <c r="BB39" s="47" t="s">
        <v>197</v>
      </c>
      <c r="BC39" s="47" t="s">
        <v>197</v>
      </c>
      <c r="BD39" s="36" t="s">
        <v>197</v>
      </c>
      <c r="BE39" s="47" t="s">
        <v>197</v>
      </c>
      <c r="BF39" s="47" t="s">
        <v>197</v>
      </c>
      <c r="BG39" s="47" t="s">
        <v>197</v>
      </c>
      <c r="BH39" s="47" t="s">
        <v>197</v>
      </c>
      <c r="BI39" s="47" t="s">
        <v>197</v>
      </c>
      <c r="BJ39" s="47" t="s">
        <v>197</v>
      </c>
      <c r="BK39" s="47" t="s">
        <v>197</v>
      </c>
      <c r="BL39" s="47" t="s">
        <v>197</v>
      </c>
      <c r="BM39" s="47" t="s">
        <v>197</v>
      </c>
      <c r="BN39" s="36" t="s">
        <v>197</v>
      </c>
      <c r="BO39" s="47" t="s">
        <v>197</v>
      </c>
      <c r="BP39" s="47" t="s">
        <v>197</v>
      </c>
      <c r="BQ39" s="47" t="s">
        <v>197</v>
      </c>
      <c r="BR39" s="47" t="s">
        <v>197</v>
      </c>
      <c r="BS39" s="33"/>
      <c r="BT39" s="33"/>
      <c r="BU39" s="33"/>
      <c r="BV39" s="33"/>
      <c r="BW39" s="33"/>
      <c r="BX39" s="33"/>
    </row>
    <row r="40" spans="1:76" ht="131.25">
      <c r="B40" s="31" t="s">
        <v>219</v>
      </c>
      <c r="C40" s="32" t="s">
        <v>216</v>
      </c>
      <c r="D40" s="33" t="s">
        <v>178</v>
      </c>
      <c r="E40" s="33" t="s">
        <v>197</v>
      </c>
      <c r="F40" s="33" t="s">
        <v>197</v>
      </c>
      <c r="G40" s="33" t="s">
        <v>197</v>
      </c>
      <c r="H40" s="33" t="s">
        <v>197</v>
      </c>
      <c r="I40" s="33" t="s">
        <v>197</v>
      </c>
      <c r="J40" s="33" t="s">
        <v>197</v>
      </c>
      <c r="K40" s="33" t="s">
        <v>197</v>
      </c>
      <c r="L40" s="33" t="s">
        <v>197</v>
      </c>
      <c r="M40" s="33" t="s">
        <v>197</v>
      </c>
      <c r="N40" s="33" t="s">
        <v>197</v>
      </c>
      <c r="O40" s="47" t="s">
        <v>197</v>
      </c>
      <c r="P40" s="47" t="s">
        <v>197</v>
      </c>
      <c r="Q40" s="47" t="s">
        <v>197</v>
      </c>
      <c r="R40" s="47" t="s">
        <v>197</v>
      </c>
      <c r="S40" s="47" t="s">
        <v>197</v>
      </c>
      <c r="T40" s="47" t="s">
        <v>197</v>
      </c>
      <c r="U40" s="47" t="s">
        <v>197</v>
      </c>
      <c r="V40" s="47" t="s">
        <v>197</v>
      </c>
      <c r="W40" s="47" t="s">
        <v>197</v>
      </c>
      <c r="X40" s="47" t="s">
        <v>197</v>
      </c>
      <c r="Y40" s="47" t="s">
        <v>197</v>
      </c>
      <c r="Z40" s="47" t="s">
        <v>197</v>
      </c>
      <c r="AA40" s="47" t="s">
        <v>197</v>
      </c>
      <c r="AB40" s="47" t="s">
        <v>197</v>
      </c>
      <c r="AC40" s="47" t="s">
        <v>197</v>
      </c>
      <c r="AD40" s="47" t="s">
        <v>197</v>
      </c>
      <c r="AE40" s="47" t="s">
        <v>197</v>
      </c>
      <c r="AF40" s="47" t="s">
        <v>197</v>
      </c>
      <c r="AG40" s="47" t="s">
        <v>197</v>
      </c>
      <c r="AH40" s="47" t="s">
        <v>197</v>
      </c>
      <c r="AI40" s="94" t="s">
        <v>197</v>
      </c>
      <c r="AJ40" s="36" t="s">
        <v>197</v>
      </c>
      <c r="AK40" s="47" t="s">
        <v>197</v>
      </c>
      <c r="AL40" s="47" t="s">
        <v>197</v>
      </c>
      <c r="AM40" s="47" t="s">
        <v>197</v>
      </c>
      <c r="AN40" s="47" t="s">
        <v>197</v>
      </c>
      <c r="AO40" s="47" t="s">
        <v>197</v>
      </c>
      <c r="AP40" s="47" t="s">
        <v>197</v>
      </c>
      <c r="AQ40" s="47" t="s">
        <v>197</v>
      </c>
      <c r="AR40" s="47" t="s">
        <v>197</v>
      </c>
      <c r="AS40" s="47" t="s">
        <v>197</v>
      </c>
      <c r="AT40" s="36" t="s">
        <v>197</v>
      </c>
      <c r="AU40" s="47" t="s">
        <v>197</v>
      </c>
      <c r="AV40" s="47" t="s">
        <v>197</v>
      </c>
      <c r="AW40" s="47" t="s">
        <v>197</v>
      </c>
      <c r="AX40" s="47" t="s">
        <v>197</v>
      </c>
      <c r="AY40" s="47" t="s">
        <v>197</v>
      </c>
      <c r="AZ40" s="47" t="s">
        <v>197</v>
      </c>
      <c r="BA40" s="47" t="s">
        <v>197</v>
      </c>
      <c r="BB40" s="47" t="s">
        <v>197</v>
      </c>
      <c r="BC40" s="47" t="s">
        <v>197</v>
      </c>
      <c r="BD40" s="36" t="s">
        <v>197</v>
      </c>
      <c r="BE40" s="47" t="s">
        <v>197</v>
      </c>
      <c r="BF40" s="47" t="s">
        <v>197</v>
      </c>
      <c r="BG40" s="47" t="s">
        <v>197</v>
      </c>
      <c r="BH40" s="47" t="s">
        <v>197</v>
      </c>
      <c r="BI40" s="47" t="s">
        <v>197</v>
      </c>
      <c r="BJ40" s="47" t="s">
        <v>197</v>
      </c>
      <c r="BK40" s="47" t="s">
        <v>197</v>
      </c>
      <c r="BL40" s="47" t="s">
        <v>197</v>
      </c>
      <c r="BM40" s="47" t="s">
        <v>197</v>
      </c>
      <c r="BN40" s="36" t="s">
        <v>197</v>
      </c>
      <c r="BO40" s="47" t="s">
        <v>197</v>
      </c>
      <c r="BP40" s="47" t="s">
        <v>197</v>
      </c>
      <c r="BQ40" s="47" t="s">
        <v>197</v>
      </c>
      <c r="BR40" s="47" t="s">
        <v>197</v>
      </c>
      <c r="BS40" s="33"/>
      <c r="BT40" s="33"/>
      <c r="BU40" s="33"/>
      <c r="BV40" s="33"/>
      <c r="BW40" s="33"/>
      <c r="BX40" s="33"/>
    </row>
    <row r="41" spans="1:76" ht="112.5">
      <c r="B41" s="31" t="s">
        <v>219</v>
      </c>
      <c r="C41" s="32" t="s">
        <v>217</v>
      </c>
      <c r="D41" s="33" t="s">
        <v>178</v>
      </c>
      <c r="E41" s="33" t="s">
        <v>197</v>
      </c>
      <c r="F41" s="33" t="s">
        <v>197</v>
      </c>
      <c r="G41" s="33" t="s">
        <v>197</v>
      </c>
      <c r="H41" s="33" t="s">
        <v>197</v>
      </c>
      <c r="I41" s="33" t="s">
        <v>197</v>
      </c>
      <c r="J41" s="33" t="s">
        <v>197</v>
      </c>
      <c r="K41" s="33" t="s">
        <v>197</v>
      </c>
      <c r="L41" s="33" t="s">
        <v>197</v>
      </c>
      <c r="M41" s="33" t="s">
        <v>197</v>
      </c>
      <c r="N41" s="33" t="s">
        <v>197</v>
      </c>
      <c r="O41" s="47" t="s">
        <v>197</v>
      </c>
      <c r="P41" s="47" t="s">
        <v>197</v>
      </c>
      <c r="Q41" s="47" t="s">
        <v>197</v>
      </c>
      <c r="R41" s="47" t="s">
        <v>197</v>
      </c>
      <c r="S41" s="47" t="s">
        <v>197</v>
      </c>
      <c r="T41" s="47" t="s">
        <v>197</v>
      </c>
      <c r="U41" s="47" t="s">
        <v>197</v>
      </c>
      <c r="V41" s="47" t="s">
        <v>197</v>
      </c>
      <c r="W41" s="47" t="s">
        <v>197</v>
      </c>
      <c r="X41" s="47" t="s">
        <v>197</v>
      </c>
      <c r="Y41" s="47" t="s">
        <v>197</v>
      </c>
      <c r="Z41" s="47" t="s">
        <v>197</v>
      </c>
      <c r="AA41" s="47" t="s">
        <v>197</v>
      </c>
      <c r="AB41" s="47" t="s">
        <v>197</v>
      </c>
      <c r="AC41" s="47" t="s">
        <v>197</v>
      </c>
      <c r="AD41" s="47" t="s">
        <v>197</v>
      </c>
      <c r="AE41" s="47" t="s">
        <v>197</v>
      </c>
      <c r="AF41" s="47" t="s">
        <v>197</v>
      </c>
      <c r="AG41" s="47" t="s">
        <v>197</v>
      </c>
      <c r="AH41" s="47" t="s">
        <v>197</v>
      </c>
      <c r="AI41" s="94" t="s">
        <v>197</v>
      </c>
      <c r="AJ41" s="36" t="s">
        <v>197</v>
      </c>
      <c r="AK41" s="47" t="s">
        <v>197</v>
      </c>
      <c r="AL41" s="47" t="s">
        <v>197</v>
      </c>
      <c r="AM41" s="47" t="s">
        <v>197</v>
      </c>
      <c r="AN41" s="47" t="s">
        <v>197</v>
      </c>
      <c r="AO41" s="47" t="s">
        <v>197</v>
      </c>
      <c r="AP41" s="47" t="s">
        <v>197</v>
      </c>
      <c r="AQ41" s="47" t="s">
        <v>197</v>
      </c>
      <c r="AR41" s="47" t="s">
        <v>197</v>
      </c>
      <c r="AS41" s="47" t="s">
        <v>197</v>
      </c>
      <c r="AT41" s="36" t="s">
        <v>197</v>
      </c>
      <c r="AU41" s="47" t="s">
        <v>197</v>
      </c>
      <c r="AV41" s="47" t="s">
        <v>197</v>
      </c>
      <c r="AW41" s="47" t="s">
        <v>197</v>
      </c>
      <c r="AX41" s="47" t="s">
        <v>197</v>
      </c>
      <c r="AY41" s="47" t="s">
        <v>197</v>
      </c>
      <c r="AZ41" s="47" t="s">
        <v>197</v>
      </c>
      <c r="BA41" s="47" t="s">
        <v>197</v>
      </c>
      <c r="BB41" s="47" t="s">
        <v>197</v>
      </c>
      <c r="BC41" s="47" t="s">
        <v>197</v>
      </c>
      <c r="BD41" s="36" t="s">
        <v>197</v>
      </c>
      <c r="BE41" s="47" t="s">
        <v>197</v>
      </c>
      <c r="BF41" s="47" t="s">
        <v>197</v>
      </c>
      <c r="BG41" s="47" t="s">
        <v>197</v>
      </c>
      <c r="BH41" s="47" t="s">
        <v>197</v>
      </c>
      <c r="BI41" s="47" t="s">
        <v>197</v>
      </c>
      <c r="BJ41" s="47" t="s">
        <v>197</v>
      </c>
      <c r="BK41" s="47" t="s">
        <v>197</v>
      </c>
      <c r="BL41" s="47" t="s">
        <v>197</v>
      </c>
      <c r="BM41" s="47" t="s">
        <v>197</v>
      </c>
      <c r="BN41" s="36" t="s">
        <v>197</v>
      </c>
      <c r="BO41" s="47" t="s">
        <v>197</v>
      </c>
      <c r="BP41" s="47" t="s">
        <v>197</v>
      </c>
      <c r="BQ41" s="47" t="s">
        <v>197</v>
      </c>
      <c r="BR41" s="47" t="s">
        <v>197</v>
      </c>
      <c r="BS41" s="33"/>
      <c r="BT41" s="33"/>
      <c r="BU41" s="33"/>
      <c r="BV41" s="33"/>
      <c r="BW41" s="33"/>
      <c r="BX41" s="33"/>
    </row>
    <row r="42" spans="1:76" ht="112.5">
      <c r="B42" s="31" t="s">
        <v>219</v>
      </c>
      <c r="C42" s="32" t="s">
        <v>220</v>
      </c>
      <c r="D42" s="33" t="s">
        <v>178</v>
      </c>
      <c r="E42" s="33" t="s">
        <v>197</v>
      </c>
      <c r="F42" s="33" t="s">
        <v>197</v>
      </c>
      <c r="G42" s="33" t="s">
        <v>197</v>
      </c>
      <c r="H42" s="33" t="s">
        <v>197</v>
      </c>
      <c r="I42" s="33" t="s">
        <v>197</v>
      </c>
      <c r="J42" s="33" t="s">
        <v>197</v>
      </c>
      <c r="K42" s="33" t="s">
        <v>197</v>
      </c>
      <c r="L42" s="33" t="s">
        <v>197</v>
      </c>
      <c r="M42" s="33" t="s">
        <v>197</v>
      </c>
      <c r="N42" s="33" t="s">
        <v>197</v>
      </c>
      <c r="O42" s="47" t="s">
        <v>197</v>
      </c>
      <c r="P42" s="47" t="s">
        <v>197</v>
      </c>
      <c r="Q42" s="47" t="s">
        <v>197</v>
      </c>
      <c r="R42" s="47" t="s">
        <v>197</v>
      </c>
      <c r="S42" s="47" t="s">
        <v>197</v>
      </c>
      <c r="T42" s="47" t="s">
        <v>197</v>
      </c>
      <c r="U42" s="47" t="s">
        <v>197</v>
      </c>
      <c r="V42" s="47" t="s">
        <v>197</v>
      </c>
      <c r="W42" s="47" t="s">
        <v>197</v>
      </c>
      <c r="X42" s="47" t="s">
        <v>197</v>
      </c>
      <c r="Y42" s="47" t="s">
        <v>197</v>
      </c>
      <c r="Z42" s="47" t="s">
        <v>197</v>
      </c>
      <c r="AA42" s="47" t="s">
        <v>197</v>
      </c>
      <c r="AB42" s="47" t="s">
        <v>197</v>
      </c>
      <c r="AC42" s="47" t="s">
        <v>197</v>
      </c>
      <c r="AD42" s="47" t="s">
        <v>197</v>
      </c>
      <c r="AE42" s="47" t="s">
        <v>197</v>
      </c>
      <c r="AF42" s="47" t="s">
        <v>197</v>
      </c>
      <c r="AG42" s="47" t="s">
        <v>197</v>
      </c>
      <c r="AH42" s="47" t="s">
        <v>197</v>
      </c>
      <c r="AI42" s="94" t="s">
        <v>197</v>
      </c>
      <c r="AJ42" s="36" t="s">
        <v>197</v>
      </c>
      <c r="AK42" s="47" t="s">
        <v>197</v>
      </c>
      <c r="AL42" s="47" t="s">
        <v>197</v>
      </c>
      <c r="AM42" s="47" t="s">
        <v>197</v>
      </c>
      <c r="AN42" s="47" t="s">
        <v>197</v>
      </c>
      <c r="AO42" s="47" t="s">
        <v>197</v>
      </c>
      <c r="AP42" s="47" t="s">
        <v>197</v>
      </c>
      <c r="AQ42" s="47" t="s">
        <v>197</v>
      </c>
      <c r="AR42" s="47" t="s">
        <v>197</v>
      </c>
      <c r="AS42" s="47" t="s">
        <v>197</v>
      </c>
      <c r="AT42" s="36" t="s">
        <v>197</v>
      </c>
      <c r="AU42" s="47" t="s">
        <v>197</v>
      </c>
      <c r="AV42" s="47" t="s">
        <v>197</v>
      </c>
      <c r="AW42" s="47" t="s">
        <v>197</v>
      </c>
      <c r="AX42" s="47" t="s">
        <v>197</v>
      </c>
      <c r="AY42" s="47" t="s">
        <v>197</v>
      </c>
      <c r="AZ42" s="47" t="s">
        <v>197</v>
      </c>
      <c r="BA42" s="47" t="s">
        <v>197</v>
      </c>
      <c r="BB42" s="47" t="s">
        <v>197</v>
      </c>
      <c r="BC42" s="47" t="s">
        <v>197</v>
      </c>
      <c r="BD42" s="36" t="s">
        <v>197</v>
      </c>
      <c r="BE42" s="47" t="s">
        <v>197</v>
      </c>
      <c r="BF42" s="47" t="s">
        <v>197</v>
      </c>
      <c r="BG42" s="47" t="s">
        <v>197</v>
      </c>
      <c r="BH42" s="47" t="s">
        <v>197</v>
      </c>
      <c r="BI42" s="47" t="s">
        <v>197</v>
      </c>
      <c r="BJ42" s="47" t="s">
        <v>197</v>
      </c>
      <c r="BK42" s="47" t="s">
        <v>197</v>
      </c>
      <c r="BL42" s="47" t="s">
        <v>197</v>
      </c>
      <c r="BM42" s="47" t="s">
        <v>197</v>
      </c>
      <c r="BN42" s="36" t="s">
        <v>197</v>
      </c>
      <c r="BO42" s="47" t="s">
        <v>197</v>
      </c>
      <c r="BP42" s="47" t="s">
        <v>197</v>
      </c>
      <c r="BQ42" s="47" t="s">
        <v>197</v>
      </c>
      <c r="BR42" s="47" t="s">
        <v>197</v>
      </c>
      <c r="BS42" s="33"/>
      <c r="BT42" s="33"/>
      <c r="BU42" s="33"/>
      <c r="BV42" s="33"/>
      <c r="BW42" s="33"/>
      <c r="BX42" s="33"/>
    </row>
    <row r="43" spans="1:76" ht="112.5">
      <c r="B43" s="37" t="s">
        <v>221</v>
      </c>
      <c r="C43" s="38" t="s">
        <v>222</v>
      </c>
      <c r="D43" s="39" t="s">
        <v>178</v>
      </c>
      <c r="E43" s="90" t="str">
        <f>E45</f>
        <v>П,С</v>
      </c>
      <c r="F43" s="39">
        <f>MIN(F44,F47)</f>
        <v>0</v>
      </c>
      <c r="G43" s="39">
        <f>MAX(G44,G47)</f>
        <v>2022</v>
      </c>
      <c r="H43" s="39">
        <f>MAX(H44,H47)</f>
        <v>0</v>
      </c>
      <c r="I43" s="90">
        <f t="shared" ref="I43:AN43" si="12">I44+I47</f>
        <v>0</v>
      </c>
      <c r="J43" s="90">
        <f t="shared" si="12"/>
        <v>0</v>
      </c>
      <c r="K43" s="90">
        <f t="shared" si="12"/>
        <v>0</v>
      </c>
      <c r="L43" s="90">
        <f t="shared" si="12"/>
        <v>0</v>
      </c>
      <c r="M43" s="90">
        <f t="shared" si="12"/>
        <v>0</v>
      </c>
      <c r="N43" s="90">
        <f t="shared" si="12"/>
        <v>0</v>
      </c>
      <c r="O43" s="90">
        <f t="shared" si="12"/>
        <v>14.701476</v>
      </c>
      <c r="P43" s="90">
        <f t="shared" si="12"/>
        <v>0</v>
      </c>
      <c r="Q43" s="90">
        <f t="shared" si="12"/>
        <v>442.51154199999996</v>
      </c>
      <c r="R43" s="90">
        <f t="shared" si="12"/>
        <v>472.5806</v>
      </c>
      <c r="S43" s="90">
        <f t="shared" si="12"/>
        <v>0</v>
      </c>
      <c r="T43" s="90">
        <f t="shared" si="12"/>
        <v>0</v>
      </c>
      <c r="U43" s="90">
        <f t="shared" si="12"/>
        <v>472.5806</v>
      </c>
      <c r="V43" s="90">
        <f t="shared" si="12"/>
        <v>0</v>
      </c>
      <c r="W43" s="90">
        <f t="shared" si="12"/>
        <v>0</v>
      </c>
      <c r="X43" s="90">
        <f t="shared" si="12"/>
        <v>472.5806</v>
      </c>
      <c r="Y43" s="90">
        <f t="shared" si="12"/>
        <v>0</v>
      </c>
      <c r="Z43" s="90">
        <f t="shared" si="12"/>
        <v>0</v>
      </c>
      <c r="AA43" s="90">
        <f t="shared" si="12"/>
        <v>0</v>
      </c>
      <c r="AB43" s="90">
        <f t="shared" si="12"/>
        <v>0</v>
      </c>
      <c r="AC43" s="90">
        <f t="shared" si="12"/>
        <v>0</v>
      </c>
      <c r="AD43" s="90">
        <f t="shared" si="12"/>
        <v>0</v>
      </c>
      <c r="AE43" s="90">
        <f t="shared" si="12"/>
        <v>0</v>
      </c>
      <c r="AF43" s="90">
        <f t="shared" si="12"/>
        <v>0</v>
      </c>
      <c r="AG43" s="90">
        <f t="shared" si="12"/>
        <v>0</v>
      </c>
      <c r="AH43" s="90">
        <f t="shared" si="12"/>
        <v>0</v>
      </c>
      <c r="AI43" s="90">
        <f t="shared" si="12"/>
        <v>0</v>
      </c>
      <c r="AJ43" s="90">
        <f t="shared" si="12"/>
        <v>6.1988000000000003</v>
      </c>
      <c r="AK43" s="90">
        <f t="shared" si="12"/>
        <v>0</v>
      </c>
      <c r="AL43" s="90">
        <f t="shared" si="12"/>
        <v>0</v>
      </c>
      <c r="AM43" s="90">
        <f t="shared" si="12"/>
        <v>0</v>
      </c>
      <c r="AN43" s="90">
        <f t="shared" si="12"/>
        <v>6.1988000000000003</v>
      </c>
      <c r="AO43" s="90">
        <f t="shared" ref="AO43:BR43" si="13">AO44+AO47</f>
        <v>0</v>
      </c>
      <c r="AP43" s="90">
        <f t="shared" si="13"/>
        <v>0</v>
      </c>
      <c r="AQ43" s="90">
        <f t="shared" si="13"/>
        <v>0</v>
      </c>
      <c r="AR43" s="90">
        <f t="shared" si="13"/>
        <v>0</v>
      </c>
      <c r="AS43" s="90">
        <f t="shared" si="13"/>
        <v>0</v>
      </c>
      <c r="AT43" s="90">
        <f t="shared" si="13"/>
        <v>39.656175999999995</v>
      </c>
      <c r="AU43" s="90">
        <f t="shared" si="13"/>
        <v>0</v>
      </c>
      <c r="AV43" s="90">
        <f t="shared" si="13"/>
        <v>0</v>
      </c>
      <c r="AW43" s="90">
        <f t="shared" si="13"/>
        <v>31.153499999999998</v>
      </c>
      <c r="AX43" s="90">
        <f t="shared" si="13"/>
        <v>8.5026759999999992</v>
      </c>
      <c r="AY43" s="90">
        <f t="shared" si="13"/>
        <v>0</v>
      </c>
      <c r="AZ43" s="90">
        <f t="shared" si="13"/>
        <v>0</v>
      </c>
      <c r="BA43" s="90">
        <f t="shared" si="13"/>
        <v>0</v>
      </c>
      <c r="BB43" s="90">
        <f t="shared" si="13"/>
        <v>0</v>
      </c>
      <c r="BC43" s="90">
        <f t="shared" si="13"/>
        <v>0</v>
      </c>
      <c r="BD43" s="90">
        <f t="shared" si="13"/>
        <v>356.71119999999996</v>
      </c>
      <c r="BE43" s="90">
        <f t="shared" si="13"/>
        <v>0</v>
      </c>
      <c r="BF43" s="90">
        <f t="shared" si="13"/>
        <v>0</v>
      </c>
      <c r="BG43" s="90">
        <f t="shared" si="13"/>
        <v>356.71119999999996</v>
      </c>
      <c r="BH43" s="90">
        <f t="shared" si="13"/>
        <v>0</v>
      </c>
      <c r="BI43" s="90">
        <f t="shared" si="13"/>
        <v>0</v>
      </c>
      <c r="BJ43" s="90">
        <f t="shared" si="13"/>
        <v>0</v>
      </c>
      <c r="BK43" s="90">
        <f t="shared" si="13"/>
        <v>0</v>
      </c>
      <c r="BL43" s="90">
        <f t="shared" si="13"/>
        <v>0</v>
      </c>
      <c r="BM43" s="90">
        <f t="shared" si="13"/>
        <v>0</v>
      </c>
      <c r="BN43" s="90">
        <f t="shared" si="13"/>
        <v>402.56617599999998</v>
      </c>
      <c r="BO43" s="90">
        <f t="shared" si="13"/>
        <v>0</v>
      </c>
      <c r="BP43" s="90">
        <f t="shared" si="13"/>
        <v>0</v>
      </c>
      <c r="BQ43" s="90">
        <f t="shared" si="13"/>
        <v>387.86469999999997</v>
      </c>
      <c r="BR43" s="90">
        <f t="shared" si="13"/>
        <v>14.701476</v>
      </c>
      <c r="BS43" s="39"/>
      <c r="BT43" s="39"/>
      <c r="BU43" s="39"/>
      <c r="BV43" s="39"/>
      <c r="BW43" s="39"/>
      <c r="BX43" s="39"/>
    </row>
    <row r="44" spans="1:76" ht="93.75">
      <c r="B44" s="23" t="s">
        <v>223</v>
      </c>
      <c r="C44" s="24" t="s">
        <v>224</v>
      </c>
      <c r="D44" s="25" t="s">
        <v>178</v>
      </c>
      <c r="E44" s="25" t="str">
        <f>E45</f>
        <v>П,С</v>
      </c>
      <c r="F44" s="25">
        <f>MIN(F45:F46)</f>
        <v>2020</v>
      </c>
      <c r="G44" s="25">
        <f>MAX(G45:G46)</f>
        <v>2021</v>
      </c>
      <c r="H44" s="25">
        <f>MAX(H45:H46)</f>
        <v>0</v>
      </c>
      <c r="I44" s="95">
        <f t="shared" ref="I44:AN44" si="14">SUM(I45:I46)</f>
        <v>0</v>
      </c>
      <c r="J44" s="95">
        <f t="shared" si="14"/>
        <v>0</v>
      </c>
      <c r="K44" s="95">
        <f t="shared" si="14"/>
        <v>0</v>
      </c>
      <c r="L44" s="95">
        <f t="shared" si="14"/>
        <v>0</v>
      </c>
      <c r="M44" s="95">
        <f t="shared" si="14"/>
        <v>0</v>
      </c>
      <c r="N44" s="95">
        <f t="shared" si="14"/>
        <v>0</v>
      </c>
      <c r="O44" s="95">
        <f t="shared" si="14"/>
        <v>14.701476</v>
      </c>
      <c r="P44" s="95">
        <f t="shared" si="14"/>
        <v>0</v>
      </c>
      <c r="Q44" s="95">
        <f t="shared" si="14"/>
        <v>49.520718000000002</v>
      </c>
      <c r="R44" s="95">
        <f t="shared" si="14"/>
        <v>51.123599999999996</v>
      </c>
      <c r="S44" s="95">
        <f t="shared" si="14"/>
        <v>0</v>
      </c>
      <c r="T44" s="95">
        <f t="shared" si="14"/>
        <v>0</v>
      </c>
      <c r="U44" s="95">
        <f t="shared" si="14"/>
        <v>51.123599999999996</v>
      </c>
      <c r="V44" s="95">
        <f t="shared" si="14"/>
        <v>0</v>
      </c>
      <c r="W44" s="95">
        <f t="shared" si="14"/>
        <v>0</v>
      </c>
      <c r="X44" s="95">
        <f t="shared" si="14"/>
        <v>51.123599999999996</v>
      </c>
      <c r="Y44" s="95">
        <f t="shared" si="14"/>
        <v>0</v>
      </c>
      <c r="Z44" s="95">
        <f t="shared" si="14"/>
        <v>0</v>
      </c>
      <c r="AA44" s="95">
        <f t="shared" si="14"/>
        <v>0</v>
      </c>
      <c r="AB44" s="95">
        <f t="shared" si="14"/>
        <v>0</v>
      </c>
      <c r="AC44" s="95">
        <f t="shared" si="14"/>
        <v>0</v>
      </c>
      <c r="AD44" s="95">
        <f t="shared" si="14"/>
        <v>0</v>
      </c>
      <c r="AE44" s="95">
        <f t="shared" si="14"/>
        <v>0</v>
      </c>
      <c r="AF44" s="95">
        <f t="shared" si="14"/>
        <v>0</v>
      </c>
      <c r="AG44" s="95">
        <f t="shared" si="14"/>
        <v>0</v>
      </c>
      <c r="AH44" s="95">
        <f t="shared" si="14"/>
        <v>0</v>
      </c>
      <c r="AI44" s="95">
        <f t="shared" si="14"/>
        <v>0</v>
      </c>
      <c r="AJ44" s="95">
        <f t="shared" si="14"/>
        <v>6.1988000000000003</v>
      </c>
      <c r="AK44" s="95">
        <f t="shared" si="14"/>
        <v>0</v>
      </c>
      <c r="AL44" s="95">
        <f t="shared" si="14"/>
        <v>0</v>
      </c>
      <c r="AM44" s="95">
        <f t="shared" si="14"/>
        <v>0</v>
      </c>
      <c r="AN44" s="95">
        <f t="shared" si="14"/>
        <v>6.1988000000000003</v>
      </c>
      <c r="AO44" s="95">
        <f t="shared" ref="AO44:BR44" si="15">SUM(AO45:AO46)</f>
        <v>0</v>
      </c>
      <c r="AP44" s="95">
        <f t="shared" si="15"/>
        <v>0</v>
      </c>
      <c r="AQ44" s="95">
        <f t="shared" si="15"/>
        <v>0</v>
      </c>
      <c r="AR44" s="95">
        <f t="shared" si="15"/>
        <v>0</v>
      </c>
      <c r="AS44" s="95">
        <f t="shared" si="15"/>
        <v>0</v>
      </c>
      <c r="AT44" s="95">
        <f t="shared" si="15"/>
        <v>8.5026759999999992</v>
      </c>
      <c r="AU44" s="95">
        <f t="shared" si="15"/>
        <v>0</v>
      </c>
      <c r="AV44" s="95">
        <f t="shared" si="15"/>
        <v>0</v>
      </c>
      <c r="AW44" s="95">
        <f t="shared" si="15"/>
        <v>0</v>
      </c>
      <c r="AX44" s="95">
        <f t="shared" si="15"/>
        <v>8.5026759999999992</v>
      </c>
      <c r="AY44" s="95">
        <f t="shared" si="15"/>
        <v>0</v>
      </c>
      <c r="AZ44" s="95">
        <f t="shared" si="15"/>
        <v>0</v>
      </c>
      <c r="BA44" s="95">
        <f t="shared" si="15"/>
        <v>0</v>
      </c>
      <c r="BB44" s="95">
        <f t="shared" si="15"/>
        <v>0</v>
      </c>
      <c r="BC44" s="95">
        <f t="shared" si="15"/>
        <v>0</v>
      </c>
      <c r="BD44" s="95">
        <f t="shared" si="15"/>
        <v>0</v>
      </c>
      <c r="BE44" s="95">
        <f t="shared" si="15"/>
        <v>0</v>
      </c>
      <c r="BF44" s="95">
        <f t="shared" si="15"/>
        <v>0</v>
      </c>
      <c r="BG44" s="95">
        <f t="shared" si="15"/>
        <v>0</v>
      </c>
      <c r="BH44" s="95">
        <f t="shared" si="15"/>
        <v>0</v>
      </c>
      <c r="BI44" s="95">
        <f t="shared" si="15"/>
        <v>0</v>
      </c>
      <c r="BJ44" s="95">
        <f t="shared" si="15"/>
        <v>0</v>
      </c>
      <c r="BK44" s="95">
        <f t="shared" si="15"/>
        <v>0</v>
      </c>
      <c r="BL44" s="95">
        <f t="shared" si="15"/>
        <v>0</v>
      </c>
      <c r="BM44" s="95">
        <f t="shared" si="15"/>
        <v>0</v>
      </c>
      <c r="BN44" s="95">
        <f t="shared" si="15"/>
        <v>14.701476</v>
      </c>
      <c r="BO44" s="95">
        <f t="shared" si="15"/>
        <v>0</v>
      </c>
      <c r="BP44" s="95">
        <f t="shared" si="15"/>
        <v>0</v>
      </c>
      <c r="BQ44" s="95">
        <f t="shared" si="15"/>
        <v>0</v>
      </c>
      <c r="BR44" s="95">
        <f t="shared" si="15"/>
        <v>14.701476</v>
      </c>
      <c r="BS44" s="25"/>
      <c r="BT44" s="25"/>
      <c r="BU44" s="25"/>
      <c r="BV44" s="25"/>
      <c r="BW44" s="25"/>
      <c r="BX44" s="25"/>
    </row>
    <row r="45" spans="1:76" ht="93.75">
      <c r="A45" s="93" t="s">
        <v>179</v>
      </c>
      <c r="B45" s="31" t="s">
        <v>223</v>
      </c>
      <c r="C45" s="32" t="s">
        <v>225</v>
      </c>
      <c r="D45" s="41" t="s">
        <v>226</v>
      </c>
      <c r="E45" s="33" t="s">
        <v>407</v>
      </c>
      <c r="F45" s="33">
        <v>2020</v>
      </c>
      <c r="G45" s="33">
        <v>2021</v>
      </c>
      <c r="H45" s="33" t="s">
        <v>197</v>
      </c>
      <c r="I45" s="33" t="s">
        <v>197</v>
      </c>
      <c r="J45" s="33" t="s">
        <v>197</v>
      </c>
      <c r="K45" s="33" t="s">
        <v>197</v>
      </c>
      <c r="L45" s="33" t="s">
        <v>197</v>
      </c>
      <c r="M45" s="33" t="s">
        <v>197</v>
      </c>
      <c r="N45" s="33" t="s">
        <v>197</v>
      </c>
      <c r="O45" s="47">
        <f>(4.0626*2)*1.2</f>
        <v>9.7502399999999998</v>
      </c>
      <c r="P45" s="47">
        <v>0</v>
      </c>
      <c r="Q45" s="47">
        <v>40.347048000000001</v>
      </c>
      <c r="R45" s="47">
        <v>41.635199999999998</v>
      </c>
      <c r="S45" s="47" t="s">
        <v>197</v>
      </c>
      <c r="T45" s="47" t="s">
        <v>197</v>
      </c>
      <c r="U45" s="47">
        <f>R45</f>
        <v>41.635199999999998</v>
      </c>
      <c r="V45" s="47" t="s">
        <v>197</v>
      </c>
      <c r="W45" s="47">
        <v>0</v>
      </c>
      <c r="X45" s="47">
        <f>U45</f>
        <v>41.635199999999998</v>
      </c>
      <c r="Y45" s="47" t="s">
        <v>197</v>
      </c>
      <c r="Z45" s="47">
        <f>SUM(AA45:AD45)</f>
        <v>0</v>
      </c>
      <c r="AA45" s="47">
        <v>0</v>
      </c>
      <c r="AB45" s="47">
        <v>0</v>
      </c>
      <c r="AC45" s="47">
        <v>0</v>
      </c>
      <c r="AD45" s="47">
        <v>0</v>
      </c>
      <c r="AE45" s="47">
        <f>SUM(AF45:AI45)</f>
        <v>0</v>
      </c>
      <c r="AF45" s="47">
        <v>0</v>
      </c>
      <c r="AG45" s="47">
        <v>0</v>
      </c>
      <c r="AH45" s="47">
        <v>0</v>
      </c>
      <c r="AI45" s="94">
        <v>0</v>
      </c>
      <c r="AJ45" s="47">
        <f>SUM(AK45:AN45)</f>
        <v>5.5312000000000001</v>
      </c>
      <c r="AK45" s="47">
        <v>0</v>
      </c>
      <c r="AL45" s="47">
        <v>0</v>
      </c>
      <c r="AM45" s="47">
        <v>0</v>
      </c>
      <c r="AN45" s="47">
        <v>5.5312000000000001</v>
      </c>
      <c r="AO45" s="47"/>
      <c r="AP45" s="47"/>
      <c r="AQ45" s="47"/>
      <c r="AR45" s="47"/>
      <c r="AS45" s="47"/>
      <c r="AT45" s="47">
        <f>SUM(AU45:AX45)</f>
        <v>4.2190399999999997</v>
      </c>
      <c r="AU45" s="47">
        <v>0</v>
      </c>
      <c r="AV45" s="47">
        <v>0</v>
      </c>
      <c r="AW45" s="47">
        <v>0</v>
      </c>
      <c r="AX45" s="47">
        <f>O45-AN45</f>
        <v>4.2190399999999997</v>
      </c>
      <c r="AY45" s="47"/>
      <c r="AZ45" s="47"/>
      <c r="BA45" s="47"/>
      <c r="BB45" s="47"/>
      <c r="BC45" s="47"/>
      <c r="BD45" s="47">
        <f>SUM(BE45:BH45)</f>
        <v>0</v>
      </c>
      <c r="BE45" s="47">
        <v>0</v>
      </c>
      <c r="BF45" s="47">
        <v>0</v>
      </c>
      <c r="BG45" s="47">
        <v>0</v>
      </c>
      <c r="BH45" s="47">
        <v>0</v>
      </c>
      <c r="BI45" s="47"/>
      <c r="BJ45" s="47"/>
      <c r="BK45" s="47"/>
      <c r="BL45" s="47"/>
      <c r="BM45" s="47"/>
      <c r="BN45" s="47">
        <f>SUM(BO45:BR45)</f>
        <v>9.7502399999999998</v>
      </c>
      <c r="BO45" s="47">
        <f t="shared" ref="BO45:BR46" si="16">AK45+AU45+BE45</f>
        <v>0</v>
      </c>
      <c r="BP45" s="47">
        <f t="shared" si="16"/>
        <v>0</v>
      </c>
      <c r="BQ45" s="47">
        <f t="shared" si="16"/>
        <v>0</v>
      </c>
      <c r="BR45" s="47">
        <f t="shared" si="16"/>
        <v>9.7502399999999998</v>
      </c>
      <c r="BS45" s="33"/>
      <c r="BT45" s="33"/>
      <c r="BU45" s="33"/>
      <c r="BV45" s="33"/>
      <c r="BW45" s="33"/>
      <c r="BX45" s="33" t="s">
        <v>408</v>
      </c>
    </row>
    <row r="46" spans="1:76" ht="93.75">
      <c r="A46" s="93" t="s">
        <v>179</v>
      </c>
      <c r="B46" s="31" t="s">
        <v>223</v>
      </c>
      <c r="C46" s="32" t="s">
        <v>227</v>
      </c>
      <c r="D46" s="41" t="s">
        <v>228</v>
      </c>
      <c r="E46" s="33" t="s">
        <v>407</v>
      </c>
      <c r="F46" s="33">
        <v>2020</v>
      </c>
      <c r="G46" s="33">
        <v>2021</v>
      </c>
      <c r="H46" s="33" t="s">
        <v>197</v>
      </c>
      <c r="I46" s="33" t="s">
        <v>197</v>
      </c>
      <c r="J46" s="33" t="s">
        <v>197</v>
      </c>
      <c r="K46" s="33" t="s">
        <v>197</v>
      </c>
      <c r="L46" s="33" t="s">
        <v>197</v>
      </c>
      <c r="M46" s="33" t="s">
        <v>197</v>
      </c>
      <c r="N46" s="33" t="s">
        <v>197</v>
      </c>
      <c r="O46" s="47">
        <f>4.12603*1.2</f>
        <v>4.9512359999999997</v>
      </c>
      <c r="P46" s="47">
        <v>0</v>
      </c>
      <c r="Q46" s="47">
        <v>9.1736699999999995</v>
      </c>
      <c r="R46" s="47">
        <v>9.4884000000000004</v>
      </c>
      <c r="S46" s="47" t="s">
        <v>197</v>
      </c>
      <c r="T46" s="47" t="s">
        <v>197</v>
      </c>
      <c r="U46" s="47">
        <f>R46</f>
        <v>9.4884000000000004</v>
      </c>
      <c r="V46" s="47" t="s">
        <v>197</v>
      </c>
      <c r="W46" s="47">
        <v>0</v>
      </c>
      <c r="X46" s="47">
        <f>U46</f>
        <v>9.4884000000000004</v>
      </c>
      <c r="Y46" s="47" t="s">
        <v>197</v>
      </c>
      <c r="Z46" s="47">
        <f>SUM(AA46:AD46)</f>
        <v>0</v>
      </c>
      <c r="AA46" s="47">
        <v>0</v>
      </c>
      <c r="AB46" s="47">
        <v>0</v>
      </c>
      <c r="AC46" s="47">
        <v>0</v>
      </c>
      <c r="AD46" s="47">
        <v>0</v>
      </c>
      <c r="AE46" s="47">
        <f>SUM(AF46:AI46)</f>
        <v>0</v>
      </c>
      <c r="AF46" s="47">
        <v>0</v>
      </c>
      <c r="AG46" s="47">
        <v>0</v>
      </c>
      <c r="AH46" s="47">
        <v>0</v>
      </c>
      <c r="AI46" s="94">
        <v>0</v>
      </c>
      <c r="AJ46" s="47">
        <f>SUM(AK46:AN46)</f>
        <v>0.66759999999999997</v>
      </c>
      <c r="AK46" s="47">
        <v>0</v>
      </c>
      <c r="AL46" s="47">
        <v>0</v>
      </c>
      <c r="AM46" s="47">
        <v>0</v>
      </c>
      <c r="AN46" s="47">
        <v>0.66759999999999997</v>
      </c>
      <c r="AO46" s="47"/>
      <c r="AP46" s="47"/>
      <c r="AQ46" s="47"/>
      <c r="AR46" s="47"/>
      <c r="AS46" s="47"/>
      <c r="AT46" s="47">
        <f>SUM(AU46:AX46)</f>
        <v>4.2836359999999996</v>
      </c>
      <c r="AU46" s="47">
        <v>0</v>
      </c>
      <c r="AV46" s="47">
        <v>0</v>
      </c>
      <c r="AW46" s="47">
        <v>0</v>
      </c>
      <c r="AX46" s="47">
        <f>O46-AN46</f>
        <v>4.2836359999999996</v>
      </c>
      <c r="AY46" s="47"/>
      <c r="AZ46" s="47"/>
      <c r="BA46" s="47"/>
      <c r="BB46" s="47"/>
      <c r="BC46" s="47"/>
      <c r="BD46" s="47">
        <f>SUM(BE46:BH46)</f>
        <v>0</v>
      </c>
      <c r="BE46" s="47">
        <v>0</v>
      </c>
      <c r="BF46" s="47">
        <v>0</v>
      </c>
      <c r="BG46" s="47">
        <v>0</v>
      </c>
      <c r="BH46" s="47">
        <v>0</v>
      </c>
      <c r="BI46" s="47"/>
      <c r="BJ46" s="47"/>
      <c r="BK46" s="47"/>
      <c r="BL46" s="47"/>
      <c r="BM46" s="47"/>
      <c r="BN46" s="47">
        <f>SUM(BO46:BR46)</f>
        <v>4.9512359999999997</v>
      </c>
      <c r="BO46" s="47">
        <f t="shared" si="16"/>
        <v>0</v>
      </c>
      <c r="BP46" s="47">
        <f t="shared" si="16"/>
        <v>0</v>
      </c>
      <c r="BQ46" s="47">
        <f t="shared" si="16"/>
        <v>0</v>
      </c>
      <c r="BR46" s="47">
        <f t="shared" si="16"/>
        <v>4.9512359999999997</v>
      </c>
      <c r="BS46" s="33"/>
      <c r="BT46" s="33"/>
      <c r="BU46" s="33"/>
      <c r="BV46" s="33"/>
      <c r="BW46" s="33"/>
      <c r="BX46" s="33" t="s">
        <v>408</v>
      </c>
    </row>
    <row r="47" spans="1:76" ht="93.75">
      <c r="B47" s="23" t="s">
        <v>229</v>
      </c>
      <c r="C47" s="24" t="s">
        <v>230</v>
      </c>
      <c r="D47" s="25" t="s">
        <v>178</v>
      </c>
      <c r="E47" s="25" t="str">
        <f>E48</f>
        <v>П,С</v>
      </c>
      <c r="F47" s="25">
        <f>MIN(F48:F51)</f>
        <v>0</v>
      </c>
      <c r="G47" s="25">
        <f>MAX(G48:G51)</f>
        <v>2022</v>
      </c>
      <c r="H47" s="25">
        <f>MAX(H48:H51)</f>
        <v>0</v>
      </c>
      <c r="I47" s="25">
        <f t="shared" ref="I47:AN47" si="17">SUM(I48:I51)</f>
        <v>0</v>
      </c>
      <c r="J47" s="25">
        <f t="shared" si="17"/>
        <v>0</v>
      </c>
      <c r="K47" s="25">
        <f t="shared" si="17"/>
        <v>0</v>
      </c>
      <c r="L47" s="25">
        <f t="shared" si="17"/>
        <v>0</v>
      </c>
      <c r="M47" s="25">
        <f t="shared" si="17"/>
        <v>0</v>
      </c>
      <c r="N47" s="25">
        <f t="shared" si="17"/>
        <v>0</v>
      </c>
      <c r="O47" s="25">
        <f t="shared" si="17"/>
        <v>0</v>
      </c>
      <c r="P47" s="25">
        <f t="shared" si="17"/>
        <v>0</v>
      </c>
      <c r="Q47" s="96">
        <f t="shared" si="17"/>
        <v>392.99082399999998</v>
      </c>
      <c r="R47" s="96">
        <f t="shared" si="17"/>
        <v>421.45699999999999</v>
      </c>
      <c r="S47" s="96">
        <f t="shared" si="17"/>
        <v>0</v>
      </c>
      <c r="T47" s="96">
        <f t="shared" si="17"/>
        <v>0</v>
      </c>
      <c r="U47" s="96">
        <f t="shared" si="17"/>
        <v>421.45699999999999</v>
      </c>
      <c r="V47" s="96">
        <f t="shared" si="17"/>
        <v>0</v>
      </c>
      <c r="W47" s="96">
        <f t="shared" si="17"/>
        <v>0</v>
      </c>
      <c r="X47" s="96">
        <f t="shared" si="17"/>
        <v>421.45699999999999</v>
      </c>
      <c r="Y47" s="96">
        <f t="shared" si="17"/>
        <v>0</v>
      </c>
      <c r="Z47" s="96">
        <f t="shared" si="17"/>
        <v>0</v>
      </c>
      <c r="AA47" s="96">
        <f t="shared" si="17"/>
        <v>0</v>
      </c>
      <c r="AB47" s="96">
        <f t="shared" si="17"/>
        <v>0</v>
      </c>
      <c r="AC47" s="96">
        <f t="shared" si="17"/>
        <v>0</v>
      </c>
      <c r="AD47" s="96">
        <f t="shared" si="17"/>
        <v>0</v>
      </c>
      <c r="AE47" s="96">
        <f t="shared" si="17"/>
        <v>0</v>
      </c>
      <c r="AF47" s="96">
        <f t="shared" si="17"/>
        <v>0</v>
      </c>
      <c r="AG47" s="96">
        <f t="shared" si="17"/>
        <v>0</v>
      </c>
      <c r="AH47" s="96">
        <f t="shared" si="17"/>
        <v>0</v>
      </c>
      <c r="AI47" s="96">
        <f t="shared" si="17"/>
        <v>0</v>
      </c>
      <c r="AJ47" s="96">
        <f t="shared" si="17"/>
        <v>0</v>
      </c>
      <c r="AK47" s="96">
        <f t="shared" si="17"/>
        <v>0</v>
      </c>
      <c r="AL47" s="96">
        <f t="shared" si="17"/>
        <v>0</v>
      </c>
      <c r="AM47" s="96">
        <f t="shared" si="17"/>
        <v>0</v>
      </c>
      <c r="AN47" s="96">
        <f t="shared" si="17"/>
        <v>0</v>
      </c>
      <c r="AO47" s="96">
        <f t="shared" ref="AO47:BR47" si="18">SUM(AO48:AO51)</f>
        <v>0</v>
      </c>
      <c r="AP47" s="96">
        <f t="shared" si="18"/>
        <v>0</v>
      </c>
      <c r="AQ47" s="96">
        <f t="shared" si="18"/>
        <v>0</v>
      </c>
      <c r="AR47" s="96">
        <f t="shared" si="18"/>
        <v>0</v>
      </c>
      <c r="AS47" s="96">
        <f t="shared" si="18"/>
        <v>0</v>
      </c>
      <c r="AT47" s="96">
        <f t="shared" si="18"/>
        <v>31.153499999999998</v>
      </c>
      <c r="AU47" s="96">
        <f t="shared" si="18"/>
        <v>0</v>
      </c>
      <c r="AV47" s="96">
        <f t="shared" si="18"/>
        <v>0</v>
      </c>
      <c r="AW47" s="96">
        <f t="shared" si="18"/>
        <v>31.153499999999998</v>
      </c>
      <c r="AX47" s="96">
        <f t="shared" si="18"/>
        <v>0</v>
      </c>
      <c r="AY47" s="96">
        <f t="shared" si="18"/>
        <v>0</v>
      </c>
      <c r="AZ47" s="96">
        <f t="shared" si="18"/>
        <v>0</v>
      </c>
      <c r="BA47" s="96">
        <f t="shared" si="18"/>
        <v>0</v>
      </c>
      <c r="BB47" s="96">
        <f t="shared" si="18"/>
        <v>0</v>
      </c>
      <c r="BC47" s="96">
        <f t="shared" si="18"/>
        <v>0</v>
      </c>
      <c r="BD47" s="96">
        <f t="shared" si="18"/>
        <v>356.71119999999996</v>
      </c>
      <c r="BE47" s="96">
        <f t="shared" si="18"/>
        <v>0</v>
      </c>
      <c r="BF47" s="96">
        <f t="shared" si="18"/>
        <v>0</v>
      </c>
      <c r="BG47" s="96">
        <f t="shared" si="18"/>
        <v>356.71119999999996</v>
      </c>
      <c r="BH47" s="96">
        <f t="shared" si="18"/>
        <v>0</v>
      </c>
      <c r="BI47" s="96">
        <f t="shared" si="18"/>
        <v>0</v>
      </c>
      <c r="BJ47" s="96">
        <f t="shared" si="18"/>
        <v>0</v>
      </c>
      <c r="BK47" s="96">
        <f t="shared" si="18"/>
        <v>0</v>
      </c>
      <c r="BL47" s="96">
        <f t="shared" si="18"/>
        <v>0</v>
      </c>
      <c r="BM47" s="96">
        <f t="shared" si="18"/>
        <v>0</v>
      </c>
      <c r="BN47" s="96">
        <f t="shared" si="18"/>
        <v>387.86469999999997</v>
      </c>
      <c r="BO47" s="96">
        <f t="shared" si="18"/>
        <v>0</v>
      </c>
      <c r="BP47" s="96">
        <f t="shared" si="18"/>
        <v>0</v>
      </c>
      <c r="BQ47" s="96">
        <f t="shared" si="18"/>
        <v>387.86469999999997</v>
      </c>
      <c r="BR47" s="96">
        <f t="shared" si="18"/>
        <v>0</v>
      </c>
      <c r="BS47" s="25"/>
      <c r="BT47" s="25"/>
      <c r="BU47" s="25"/>
      <c r="BV47" s="25"/>
      <c r="BW47" s="25"/>
      <c r="BX47" s="25"/>
    </row>
    <row r="48" spans="1:76" ht="73.5" customHeight="1">
      <c r="A48" s="93" t="s">
        <v>179</v>
      </c>
      <c r="B48" s="31" t="s">
        <v>229</v>
      </c>
      <c r="C48" s="42" t="s">
        <v>231</v>
      </c>
      <c r="D48" s="41" t="s">
        <v>232</v>
      </c>
      <c r="E48" s="33" t="s">
        <v>407</v>
      </c>
      <c r="F48" s="33">
        <v>2021</v>
      </c>
      <c r="G48" s="33">
        <v>2022</v>
      </c>
      <c r="H48" s="33" t="s">
        <v>197</v>
      </c>
      <c r="I48" s="33" t="s">
        <v>197</v>
      </c>
      <c r="J48" s="33" t="s">
        <v>197</v>
      </c>
      <c r="K48" s="33" t="s">
        <v>197</v>
      </c>
      <c r="L48" s="33" t="s">
        <v>197</v>
      </c>
      <c r="M48" s="33" t="s">
        <v>197</v>
      </c>
      <c r="N48" s="33" t="s">
        <v>197</v>
      </c>
      <c r="O48" s="47">
        <v>0</v>
      </c>
      <c r="P48" s="47">
        <v>0</v>
      </c>
      <c r="Q48" s="47">
        <v>154.91030699999999</v>
      </c>
      <c r="R48" s="47">
        <v>166.20099999999999</v>
      </c>
      <c r="S48" s="47" t="s">
        <v>197</v>
      </c>
      <c r="T48" s="47" t="s">
        <v>197</v>
      </c>
      <c r="U48" s="47">
        <f>R48</f>
        <v>166.20099999999999</v>
      </c>
      <c r="V48" s="47" t="s">
        <v>197</v>
      </c>
      <c r="W48" s="47">
        <v>0</v>
      </c>
      <c r="X48" s="47">
        <f>U48</f>
        <v>166.20099999999999</v>
      </c>
      <c r="Y48" s="47" t="s">
        <v>197</v>
      </c>
      <c r="Z48" s="47">
        <f>SUM(AA48:AD48)</f>
        <v>0</v>
      </c>
      <c r="AA48" s="47">
        <v>0</v>
      </c>
      <c r="AB48" s="47">
        <v>0</v>
      </c>
      <c r="AC48" s="47">
        <v>0</v>
      </c>
      <c r="AD48" s="47">
        <v>0</v>
      </c>
      <c r="AE48" s="47">
        <f>SUM(AF48:AI48)</f>
        <v>0</v>
      </c>
      <c r="AF48" s="47">
        <v>0</v>
      </c>
      <c r="AG48" s="47">
        <v>0</v>
      </c>
      <c r="AH48" s="47">
        <v>0</v>
      </c>
      <c r="AI48" s="94">
        <v>0</v>
      </c>
      <c r="AJ48" s="47">
        <f>SUM(AK48:AN48)</f>
        <v>0</v>
      </c>
      <c r="AK48" s="47">
        <v>0</v>
      </c>
      <c r="AL48" s="47">
        <v>0</v>
      </c>
      <c r="AM48" s="47">
        <v>0</v>
      </c>
      <c r="AN48" s="47">
        <v>0</v>
      </c>
      <c r="AO48" s="47"/>
      <c r="AP48" s="47"/>
      <c r="AQ48" s="47"/>
      <c r="AR48" s="47"/>
      <c r="AS48" s="47"/>
      <c r="AT48" s="47">
        <f>SUM(AU48:AX48)</f>
        <v>10.384499999999999</v>
      </c>
      <c r="AU48" s="47">
        <v>0</v>
      </c>
      <c r="AV48" s="47">
        <v>0</v>
      </c>
      <c r="AW48" s="47">
        <v>10.384499999999999</v>
      </c>
      <c r="AX48" s="47">
        <v>0</v>
      </c>
      <c r="AY48" s="47"/>
      <c r="AZ48" s="47"/>
      <c r="BA48" s="47"/>
      <c r="BB48" s="47"/>
      <c r="BC48" s="47"/>
      <c r="BD48" s="47">
        <f>SUM(BE48:BH48)</f>
        <v>122.2242</v>
      </c>
      <c r="BE48" s="47">
        <v>0</v>
      </c>
      <c r="BF48" s="47">
        <v>0</v>
      </c>
      <c r="BG48" s="47">
        <f>132.6087-AW48</f>
        <v>122.2242</v>
      </c>
      <c r="BH48" s="47"/>
      <c r="BI48" s="47"/>
      <c r="BJ48" s="47"/>
      <c r="BK48" s="47"/>
      <c r="BL48" s="47"/>
      <c r="BM48" s="47"/>
      <c r="BN48" s="47">
        <f>SUM(BO48:BR48)</f>
        <v>132.6087</v>
      </c>
      <c r="BO48" s="47">
        <f t="shared" ref="BO48:BR51" si="19">AK48+AU48+BE48</f>
        <v>0</v>
      </c>
      <c r="BP48" s="47">
        <f t="shared" si="19"/>
        <v>0</v>
      </c>
      <c r="BQ48" s="47">
        <f t="shared" si="19"/>
        <v>132.6087</v>
      </c>
      <c r="BR48" s="47">
        <f t="shared" si="19"/>
        <v>0</v>
      </c>
      <c r="BS48" s="33"/>
      <c r="BT48" s="33"/>
      <c r="BU48" s="33"/>
      <c r="BV48" s="33"/>
      <c r="BW48" s="33"/>
      <c r="BX48" s="33" t="s">
        <v>408</v>
      </c>
    </row>
    <row r="49" spans="1:76" ht="51.6" customHeight="1">
      <c r="A49" s="93" t="s">
        <v>179</v>
      </c>
      <c r="B49" s="31" t="s">
        <v>229</v>
      </c>
      <c r="C49" s="42" t="s">
        <v>233</v>
      </c>
      <c r="D49" s="41" t="s">
        <v>234</v>
      </c>
      <c r="E49" s="33" t="s">
        <v>407</v>
      </c>
      <c r="F49" s="33">
        <v>2021</v>
      </c>
      <c r="G49" s="33">
        <v>2022</v>
      </c>
      <c r="H49" s="33" t="s">
        <v>197</v>
      </c>
      <c r="I49" s="33" t="s">
        <v>197</v>
      </c>
      <c r="J49" s="33" t="s">
        <v>197</v>
      </c>
      <c r="K49" s="33" t="s">
        <v>197</v>
      </c>
      <c r="L49" s="33" t="s">
        <v>197</v>
      </c>
      <c r="M49" s="33" t="s">
        <v>197</v>
      </c>
      <c r="N49" s="33" t="s">
        <v>197</v>
      </c>
      <c r="O49" s="47">
        <v>0</v>
      </c>
      <c r="P49" s="47">
        <v>0</v>
      </c>
      <c r="Q49" s="47">
        <v>238.08051699999999</v>
      </c>
      <c r="R49" s="47">
        <v>255.256</v>
      </c>
      <c r="S49" s="47" t="s">
        <v>197</v>
      </c>
      <c r="T49" s="47" t="s">
        <v>197</v>
      </c>
      <c r="U49" s="47">
        <f>R49</f>
        <v>255.256</v>
      </c>
      <c r="V49" s="47" t="s">
        <v>197</v>
      </c>
      <c r="W49" s="47">
        <v>0</v>
      </c>
      <c r="X49" s="47">
        <f>U49</f>
        <v>255.256</v>
      </c>
      <c r="Y49" s="47" t="s">
        <v>197</v>
      </c>
      <c r="Z49" s="47">
        <f>SUM(AA49:AD49)</f>
        <v>0</v>
      </c>
      <c r="AA49" s="47">
        <v>0</v>
      </c>
      <c r="AB49" s="47">
        <v>0</v>
      </c>
      <c r="AC49" s="47">
        <v>0</v>
      </c>
      <c r="AD49" s="47">
        <v>0</v>
      </c>
      <c r="AE49" s="47">
        <f>SUM(AF49:AI49)</f>
        <v>0</v>
      </c>
      <c r="AF49" s="47">
        <v>0</v>
      </c>
      <c r="AG49" s="47">
        <v>0</v>
      </c>
      <c r="AH49" s="47">
        <v>0</v>
      </c>
      <c r="AI49" s="94">
        <v>0</v>
      </c>
      <c r="AJ49" s="47">
        <f>SUM(AK49:AN49)</f>
        <v>0</v>
      </c>
      <c r="AK49" s="47">
        <v>0</v>
      </c>
      <c r="AL49" s="47">
        <v>0</v>
      </c>
      <c r="AM49" s="47">
        <v>0</v>
      </c>
      <c r="AN49" s="47">
        <v>0</v>
      </c>
      <c r="AO49" s="47"/>
      <c r="AP49" s="47"/>
      <c r="AQ49" s="47"/>
      <c r="AR49" s="47"/>
      <c r="AS49" s="47"/>
      <c r="AT49" s="47">
        <f>SUM(AU49:AX49)</f>
        <v>20.768999999999998</v>
      </c>
      <c r="AU49" s="47">
        <v>0</v>
      </c>
      <c r="AV49" s="47">
        <v>0</v>
      </c>
      <c r="AW49" s="47">
        <v>20.768999999999998</v>
      </c>
      <c r="AX49" s="47">
        <v>0</v>
      </c>
      <c r="AY49" s="47"/>
      <c r="AZ49" s="47"/>
      <c r="BA49" s="47"/>
      <c r="BB49" s="47"/>
      <c r="BC49" s="47"/>
      <c r="BD49" s="47">
        <f>SUM(BE49:BH49)</f>
        <v>234.48699999999999</v>
      </c>
      <c r="BE49" s="47">
        <v>0</v>
      </c>
      <c r="BF49" s="47">
        <v>0</v>
      </c>
      <c r="BG49" s="47">
        <v>234.48699999999999</v>
      </c>
      <c r="BH49" s="47">
        <v>0</v>
      </c>
      <c r="BI49" s="47"/>
      <c r="BJ49" s="47"/>
      <c r="BK49" s="47"/>
      <c r="BL49" s="47"/>
      <c r="BM49" s="47"/>
      <c r="BN49" s="47">
        <f>SUM(BO49:BR49)</f>
        <v>255.256</v>
      </c>
      <c r="BO49" s="47">
        <f t="shared" si="19"/>
        <v>0</v>
      </c>
      <c r="BP49" s="47">
        <f t="shared" si="19"/>
        <v>0</v>
      </c>
      <c r="BQ49" s="47">
        <f t="shared" si="19"/>
        <v>255.256</v>
      </c>
      <c r="BR49" s="47">
        <f t="shared" si="19"/>
        <v>0</v>
      </c>
      <c r="BS49" s="33"/>
      <c r="BT49" s="33"/>
      <c r="BU49" s="33"/>
      <c r="BV49" s="33"/>
      <c r="BW49" s="33"/>
      <c r="BX49" s="33"/>
    </row>
    <row r="50" spans="1:76" ht="37.9" hidden="1" customHeight="1">
      <c r="A50" s="93" t="s">
        <v>179</v>
      </c>
      <c r="B50" s="31" t="s">
        <v>229</v>
      </c>
      <c r="C50" s="43">
        <v>0</v>
      </c>
      <c r="D50" s="41">
        <v>0</v>
      </c>
      <c r="E50" s="33">
        <v>0</v>
      </c>
      <c r="F50" s="33">
        <v>0</v>
      </c>
      <c r="G50" s="33">
        <v>0</v>
      </c>
      <c r="H50" s="33">
        <v>0</v>
      </c>
      <c r="I50" s="33">
        <v>0</v>
      </c>
      <c r="J50" s="33">
        <v>0</v>
      </c>
      <c r="K50" s="33">
        <v>0</v>
      </c>
      <c r="L50" s="33">
        <v>0</v>
      </c>
      <c r="M50" s="33">
        <v>0</v>
      </c>
      <c r="N50" s="33">
        <v>0</v>
      </c>
      <c r="O50" s="47">
        <v>0</v>
      </c>
      <c r="P50" s="47">
        <v>0</v>
      </c>
      <c r="Q50" s="47">
        <v>0</v>
      </c>
      <c r="R50" s="47">
        <v>0</v>
      </c>
      <c r="S50" s="47">
        <v>0</v>
      </c>
      <c r="T50" s="47">
        <v>0</v>
      </c>
      <c r="U50" s="47">
        <v>0</v>
      </c>
      <c r="V50" s="47">
        <v>0</v>
      </c>
      <c r="W50" s="47">
        <v>0</v>
      </c>
      <c r="X50" s="47">
        <f>U50</f>
        <v>0</v>
      </c>
      <c r="Y50" s="47" t="s">
        <v>197</v>
      </c>
      <c r="Z50" s="47">
        <f>SUM(AA50:AD50)</f>
        <v>0</v>
      </c>
      <c r="AA50" s="47">
        <v>0</v>
      </c>
      <c r="AB50" s="47">
        <v>0</v>
      </c>
      <c r="AC50" s="47">
        <v>0</v>
      </c>
      <c r="AD50" s="47">
        <v>0</v>
      </c>
      <c r="AE50" s="47">
        <f>SUM(AF50:AI50)</f>
        <v>0</v>
      </c>
      <c r="AF50" s="47">
        <v>0</v>
      </c>
      <c r="AG50" s="47">
        <v>0</v>
      </c>
      <c r="AH50" s="47">
        <v>0</v>
      </c>
      <c r="AI50" s="94">
        <v>0</v>
      </c>
      <c r="AJ50" s="47">
        <f>SUM(AK50:AN50)</f>
        <v>0</v>
      </c>
      <c r="AK50" s="47"/>
      <c r="AL50" s="47">
        <v>0</v>
      </c>
      <c r="AM50" s="47">
        <v>0</v>
      </c>
      <c r="AN50" s="47">
        <v>0</v>
      </c>
      <c r="AO50" s="47"/>
      <c r="AP50" s="47"/>
      <c r="AQ50" s="47"/>
      <c r="AR50" s="47"/>
      <c r="AS50" s="47"/>
      <c r="AT50" s="47">
        <f>SUM(AU50:AX50)</f>
        <v>0</v>
      </c>
      <c r="AU50" s="47">
        <v>0</v>
      </c>
      <c r="AV50" s="47">
        <v>0</v>
      </c>
      <c r="AW50" s="47">
        <v>0</v>
      </c>
      <c r="AX50" s="47">
        <v>0</v>
      </c>
      <c r="AY50" s="47"/>
      <c r="AZ50" s="47"/>
      <c r="BA50" s="47"/>
      <c r="BB50" s="47"/>
      <c r="BC50" s="47"/>
      <c r="BD50" s="47">
        <f>SUM(BE50:BH50)</f>
        <v>0</v>
      </c>
      <c r="BE50" s="47">
        <v>0</v>
      </c>
      <c r="BF50" s="47">
        <v>0</v>
      </c>
      <c r="BG50" s="47">
        <v>0</v>
      </c>
      <c r="BH50" s="47">
        <v>0</v>
      </c>
      <c r="BI50" s="47"/>
      <c r="BJ50" s="47"/>
      <c r="BK50" s="47"/>
      <c r="BL50" s="47"/>
      <c r="BM50" s="47"/>
      <c r="BN50" s="47">
        <f>SUM(BO50:BR50)</f>
        <v>0</v>
      </c>
      <c r="BO50" s="47">
        <f t="shared" si="19"/>
        <v>0</v>
      </c>
      <c r="BP50" s="47">
        <f t="shared" si="19"/>
        <v>0</v>
      </c>
      <c r="BQ50" s="47">
        <f t="shared" si="19"/>
        <v>0</v>
      </c>
      <c r="BR50" s="47">
        <f t="shared" si="19"/>
        <v>0</v>
      </c>
      <c r="BS50" s="33"/>
      <c r="BT50" s="33"/>
      <c r="BU50" s="33"/>
      <c r="BV50" s="33"/>
      <c r="BW50" s="33"/>
      <c r="BX50" s="33"/>
    </row>
    <row r="51" spans="1:76" ht="143.25" hidden="1" customHeight="1">
      <c r="A51" s="93" t="s">
        <v>179</v>
      </c>
      <c r="B51" s="31" t="s">
        <v>229</v>
      </c>
      <c r="C51" s="43">
        <v>0</v>
      </c>
      <c r="D51" s="41">
        <v>0</v>
      </c>
      <c r="E51" s="33">
        <v>0</v>
      </c>
      <c r="F51" s="33">
        <v>0</v>
      </c>
      <c r="G51" s="33">
        <v>0</v>
      </c>
      <c r="H51" s="33" t="s">
        <v>197</v>
      </c>
      <c r="I51" s="33" t="s">
        <v>197</v>
      </c>
      <c r="J51" s="33" t="s">
        <v>197</v>
      </c>
      <c r="K51" s="33" t="s">
        <v>197</v>
      </c>
      <c r="L51" s="33" t="s">
        <v>197</v>
      </c>
      <c r="M51" s="33" t="s">
        <v>197</v>
      </c>
      <c r="N51" s="33" t="s">
        <v>197</v>
      </c>
      <c r="O51" s="47">
        <v>0</v>
      </c>
      <c r="P51" s="47">
        <v>0</v>
      </c>
      <c r="Q51" s="47">
        <v>0</v>
      </c>
      <c r="R51" s="47">
        <v>0</v>
      </c>
      <c r="S51" s="47" t="s">
        <v>197</v>
      </c>
      <c r="T51" s="47" t="s">
        <v>197</v>
      </c>
      <c r="U51" s="47">
        <f>R51</f>
        <v>0</v>
      </c>
      <c r="V51" s="47" t="s">
        <v>197</v>
      </c>
      <c r="W51" s="47">
        <v>0</v>
      </c>
      <c r="X51" s="47">
        <f>U51</f>
        <v>0</v>
      </c>
      <c r="Y51" s="47" t="s">
        <v>197</v>
      </c>
      <c r="Z51" s="47">
        <f>SUM(AA51:AD51)</f>
        <v>0</v>
      </c>
      <c r="AA51" s="47">
        <v>0</v>
      </c>
      <c r="AB51" s="47">
        <v>0</v>
      </c>
      <c r="AC51" s="47">
        <v>0</v>
      </c>
      <c r="AD51" s="47">
        <v>0</v>
      </c>
      <c r="AE51" s="47">
        <f>SUM(AF51:AI51)</f>
        <v>0</v>
      </c>
      <c r="AF51" s="47">
        <v>0</v>
      </c>
      <c r="AG51" s="47">
        <v>0</v>
      </c>
      <c r="AH51" s="47">
        <v>0</v>
      </c>
      <c r="AI51" s="94">
        <v>0</v>
      </c>
      <c r="AJ51" s="47">
        <f>SUM(AK51:AN51)</f>
        <v>0</v>
      </c>
      <c r="AK51" s="47">
        <v>0</v>
      </c>
      <c r="AL51" s="47">
        <v>0</v>
      </c>
      <c r="AM51" s="47">
        <v>0</v>
      </c>
      <c r="AN51" s="47">
        <v>0</v>
      </c>
      <c r="AO51" s="47"/>
      <c r="AP51" s="47"/>
      <c r="AQ51" s="47"/>
      <c r="AR51" s="47"/>
      <c r="AS51" s="47"/>
      <c r="AT51" s="47">
        <f>SUM(AU51:AX51)</f>
        <v>0</v>
      </c>
      <c r="AU51" s="47">
        <v>0</v>
      </c>
      <c r="AV51" s="47">
        <v>0</v>
      </c>
      <c r="AW51" s="47">
        <v>0</v>
      </c>
      <c r="AX51" s="47">
        <v>0</v>
      </c>
      <c r="AY51" s="47"/>
      <c r="AZ51" s="47"/>
      <c r="BA51" s="47"/>
      <c r="BB51" s="47"/>
      <c r="BC51" s="47"/>
      <c r="BD51" s="47">
        <f>SUM(BE51:BH51)</f>
        <v>0</v>
      </c>
      <c r="BE51" s="47">
        <v>0</v>
      </c>
      <c r="BF51" s="47">
        <v>0</v>
      </c>
      <c r="BG51" s="47">
        <v>0</v>
      </c>
      <c r="BH51" s="47">
        <v>0</v>
      </c>
      <c r="BI51" s="47"/>
      <c r="BJ51" s="47"/>
      <c r="BK51" s="47"/>
      <c r="BL51" s="47"/>
      <c r="BM51" s="47"/>
      <c r="BN51" s="47">
        <f>SUM(BO51:BR51)</f>
        <v>0</v>
      </c>
      <c r="BO51" s="47">
        <f t="shared" si="19"/>
        <v>0</v>
      </c>
      <c r="BP51" s="47">
        <f t="shared" si="19"/>
        <v>0</v>
      </c>
      <c r="BQ51" s="47">
        <f t="shared" si="19"/>
        <v>0</v>
      </c>
      <c r="BR51" s="47">
        <f t="shared" si="19"/>
        <v>0</v>
      </c>
      <c r="BS51" s="33"/>
      <c r="BT51" s="33"/>
      <c r="BU51" s="33"/>
      <c r="BV51" s="33"/>
      <c r="BW51" s="33"/>
      <c r="BX51" s="33">
        <v>0</v>
      </c>
    </row>
    <row r="52" spans="1:76" ht="56.25">
      <c r="B52" s="23" t="s">
        <v>235</v>
      </c>
      <c r="C52" s="24" t="s">
        <v>236</v>
      </c>
      <c r="D52" s="25" t="s">
        <v>178</v>
      </c>
      <c r="E52" s="86">
        <f>E70</f>
        <v>0</v>
      </c>
      <c r="F52" s="86">
        <f>F70</f>
        <v>2020</v>
      </c>
      <c r="G52" s="86">
        <f>G70</f>
        <v>2021</v>
      </c>
      <c r="H52" s="86">
        <f t="shared" ref="H52:AM52" si="20">SUM(H53,H58,H61,H70)</f>
        <v>0</v>
      </c>
      <c r="I52" s="86">
        <f t="shared" si="20"/>
        <v>0</v>
      </c>
      <c r="J52" s="86">
        <f t="shared" si="20"/>
        <v>0</v>
      </c>
      <c r="K52" s="86">
        <f t="shared" si="20"/>
        <v>0</v>
      </c>
      <c r="L52" s="86">
        <f t="shared" si="20"/>
        <v>0</v>
      </c>
      <c r="M52" s="86">
        <f t="shared" si="20"/>
        <v>0</v>
      </c>
      <c r="N52" s="86">
        <f t="shared" si="20"/>
        <v>0</v>
      </c>
      <c r="O52" s="86">
        <f t="shared" si="20"/>
        <v>0</v>
      </c>
      <c r="P52" s="86">
        <f t="shared" si="20"/>
        <v>1.27278961</v>
      </c>
      <c r="Q52" s="86">
        <f t="shared" si="20"/>
        <v>405.29225480000008</v>
      </c>
      <c r="R52" s="86">
        <f t="shared" si="20"/>
        <v>441.93089150000799</v>
      </c>
      <c r="S52" s="86">
        <f t="shared" si="20"/>
        <v>0</v>
      </c>
      <c r="T52" s="86">
        <f t="shared" si="20"/>
        <v>0</v>
      </c>
      <c r="U52" s="86">
        <f t="shared" si="20"/>
        <v>441.93089150000799</v>
      </c>
      <c r="V52" s="86">
        <f t="shared" si="20"/>
        <v>0</v>
      </c>
      <c r="W52" s="86">
        <f t="shared" si="20"/>
        <v>0</v>
      </c>
      <c r="X52" s="86">
        <f t="shared" si="20"/>
        <v>343.700101890008</v>
      </c>
      <c r="Y52" s="86">
        <f t="shared" si="20"/>
        <v>0</v>
      </c>
      <c r="Z52" s="86">
        <f t="shared" si="20"/>
        <v>0</v>
      </c>
      <c r="AA52" s="86">
        <f t="shared" si="20"/>
        <v>0</v>
      </c>
      <c r="AB52" s="86">
        <f t="shared" si="20"/>
        <v>0</v>
      </c>
      <c r="AC52" s="86">
        <f t="shared" si="20"/>
        <v>0</v>
      </c>
      <c r="AD52" s="86">
        <f t="shared" si="20"/>
        <v>0</v>
      </c>
      <c r="AE52" s="86">
        <f t="shared" si="20"/>
        <v>0</v>
      </c>
      <c r="AF52" s="86">
        <f t="shared" si="20"/>
        <v>0</v>
      </c>
      <c r="AG52" s="86">
        <f t="shared" si="20"/>
        <v>0</v>
      </c>
      <c r="AH52" s="86">
        <f t="shared" si="20"/>
        <v>0</v>
      </c>
      <c r="AI52" s="86">
        <f t="shared" si="20"/>
        <v>0</v>
      </c>
      <c r="AJ52" s="86">
        <f t="shared" si="20"/>
        <v>0</v>
      </c>
      <c r="AK52" s="86">
        <f t="shared" si="20"/>
        <v>0</v>
      </c>
      <c r="AL52" s="86">
        <f t="shared" si="20"/>
        <v>0</v>
      </c>
      <c r="AM52" s="86">
        <f t="shared" si="20"/>
        <v>0</v>
      </c>
      <c r="AN52" s="86">
        <f t="shared" ref="AN52:BR52" si="21">SUM(AN53,AN58,AN61,AN70)</f>
        <v>0</v>
      </c>
      <c r="AO52" s="86">
        <f t="shared" si="21"/>
        <v>0</v>
      </c>
      <c r="AP52" s="86">
        <f t="shared" si="21"/>
        <v>0</v>
      </c>
      <c r="AQ52" s="86">
        <f t="shared" si="21"/>
        <v>0</v>
      </c>
      <c r="AR52" s="86">
        <f t="shared" si="21"/>
        <v>0</v>
      </c>
      <c r="AS52" s="86">
        <f t="shared" si="21"/>
        <v>0</v>
      </c>
      <c r="AT52" s="86">
        <f t="shared" si="21"/>
        <v>165.818311938216</v>
      </c>
      <c r="AU52" s="86">
        <f t="shared" si="21"/>
        <v>0</v>
      </c>
      <c r="AV52" s="86">
        <f t="shared" si="21"/>
        <v>0</v>
      </c>
      <c r="AW52" s="86">
        <f t="shared" si="21"/>
        <v>165.818311938216</v>
      </c>
      <c r="AX52" s="86">
        <f t="shared" si="21"/>
        <v>0</v>
      </c>
      <c r="AY52" s="86">
        <f t="shared" si="21"/>
        <v>0</v>
      </c>
      <c r="AZ52" s="86">
        <f t="shared" si="21"/>
        <v>0</v>
      </c>
      <c r="BA52" s="86">
        <f t="shared" si="21"/>
        <v>0</v>
      </c>
      <c r="BB52" s="86">
        <f t="shared" si="21"/>
        <v>0</v>
      </c>
      <c r="BC52" s="86">
        <f t="shared" si="21"/>
        <v>0</v>
      </c>
      <c r="BD52" s="86">
        <f t="shared" si="21"/>
        <v>272.636991561792</v>
      </c>
      <c r="BE52" s="86">
        <f t="shared" si="21"/>
        <v>0</v>
      </c>
      <c r="BF52" s="86">
        <f t="shared" si="21"/>
        <v>0</v>
      </c>
      <c r="BG52" s="86">
        <f t="shared" si="21"/>
        <v>272.636991561792</v>
      </c>
      <c r="BH52" s="86">
        <f t="shared" si="21"/>
        <v>0</v>
      </c>
      <c r="BI52" s="86">
        <f t="shared" si="21"/>
        <v>0</v>
      </c>
      <c r="BJ52" s="86">
        <f t="shared" si="21"/>
        <v>0</v>
      </c>
      <c r="BK52" s="86">
        <f t="shared" si="21"/>
        <v>0</v>
      </c>
      <c r="BL52" s="86">
        <f t="shared" si="21"/>
        <v>0</v>
      </c>
      <c r="BM52" s="86">
        <f t="shared" si="21"/>
        <v>0</v>
      </c>
      <c r="BN52" s="86">
        <f t="shared" si="21"/>
        <v>438.45530350000803</v>
      </c>
      <c r="BO52" s="86">
        <f t="shared" si="21"/>
        <v>0</v>
      </c>
      <c r="BP52" s="86">
        <f t="shared" si="21"/>
        <v>0</v>
      </c>
      <c r="BQ52" s="86">
        <f t="shared" si="21"/>
        <v>438.45530350000803</v>
      </c>
      <c r="BR52" s="86">
        <f t="shared" si="21"/>
        <v>0</v>
      </c>
      <c r="BS52" s="25"/>
      <c r="BT52" s="25"/>
      <c r="BU52" s="25"/>
      <c r="BV52" s="25"/>
      <c r="BW52" s="25"/>
      <c r="BX52" s="25"/>
    </row>
    <row r="53" spans="1:76" ht="93.75">
      <c r="B53" s="37" t="s">
        <v>237</v>
      </c>
      <c r="C53" s="38" t="s">
        <v>238</v>
      </c>
      <c r="D53" s="39" t="s">
        <v>178</v>
      </c>
      <c r="E53" s="39">
        <f t="shared" ref="E53:AJ53" si="22">SUM(E54,E57)</f>
        <v>0</v>
      </c>
      <c r="F53" s="39">
        <f t="shared" si="22"/>
        <v>2021</v>
      </c>
      <c r="G53" s="39">
        <f t="shared" si="22"/>
        <v>2022</v>
      </c>
      <c r="H53" s="39">
        <f t="shared" si="22"/>
        <v>0</v>
      </c>
      <c r="I53" s="39">
        <f t="shared" si="22"/>
        <v>0</v>
      </c>
      <c r="J53" s="39">
        <f t="shared" si="22"/>
        <v>0</v>
      </c>
      <c r="K53" s="39">
        <f t="shared" si="22"/>
        <v>0</v>
      </c>
      <c r="L53" s="39">
        <f t="shared" si="22"/>
        <v>0</v>
      </c>
      <c r="M53" s="39">
        <f t="shared" si="22"/>
        <v>0</v>
      </c>
      <c r="N53" s="39">
        <f t="shared" si="22"/>
        <v>0</v>
      </c>
      <c r="O53" s="39">
        <f t="shared" si="22"/>
        <v>0</v>
      </c>
      <c r="P53" s="39">
        <f t="shared" si="22"/>
        <v>0</v>
      </c>
      <c r="Q53" s="39">
        <f t="shared" si="22"/>
        <v>90.533000000000001</v>
      </c>
      <c r="R53" s="39">
        <f t="shared" si="22"/>
        <v>96.957999999999998</v>
      </c>
      <c r="S53" s="39">
        <f t="shared" si="22"/>
        <v>0</v>
      </c>
      <c r="T53" s="39">
        <f t="shared" si="22"/>
        <v>0</v>
      </c>
      <c r="U53" s="39">
        <f t="shared" si="22"/>
        <v>96.957999999999998</v>
      </c>
      <c r="V53" s="39">
        <f t="shared" si="22"/>
        <v>0</v>
      </c>
      <c r="W53" s="39">
        <f t="shared" si="22"/>
        <v>0</v>
      </c>
      <c r="X53" s="39">
        <f t="shared" si="22"/>
        <v>0</v>
      </c>
      <c r="Y53" s="39">
        <f t="shared" si="22"/>
        <v>0</v>
      </c>
      <c r="Z53" s="39">
        <f t="shared" si="22"/>
        <v>0</v>
      </c>
      <c r="AA53" s="39">
        <f t="shared" si="22"/>
        <v>0</v>
      </c>
      <c r="AB53" s="39">
        <f t="shared" si="22"/>
        <v>0</v>
      </c>
      <c r="AC53" s="39">
        <f t="shared" si="22"/>
        <v>0</v>
      </c>
      <c r="AD53" s="39">
        <f t="shared" si="22"/>
        <v>0</v>
      </c>
      <c r="AE53" s="39">
        <f t="shared" si="22"/>
        <v>0</v>
      </c>
      <c r="AF53" s="39">
        <f t="shared" si="22"/>
        <v>0</v>
      </c>
      <c r="AG53" s="39">
        <f t="shared" si="22"/>
        <v>0</v>
      </c>
      <c r="AH53" s="39">
        <f t="shared" si="22"/>
        <v>0</v>
      </c>
      <c r="AI53" s="39">
        <f t="shared" si="22"/>
        <v>0</v>
      </c>
      <c r="AJ53" s="39">
        <f t="shared" si="22"/>
        <v>0</v>
      </c>
      <c r="AK53" s="39">
        <f t="shared" ref="AK53:BP53" si="23">SUM(AK54,AK57)</f>
        <v>0</v>
      </c>
      <c r="AL53" s="39">
        <f t="shared" si="23"/>
        <v>0</v>
      </c>
      <c r="AM53" s="39">
        <f t="shared" si="23"/>
        <v>0</v>
      </c>
      <c r="AN53" s="39">
        <f t="shared" si="23"/>
        <v>0</v>
      </c>
      <c r="AO53" s="39">
        <f t="shared" si="23"/>
        <v>0</v>
      </c>
      <c r="AP53" s="39">
        <f t="shared" si="23"/>
        <v>0</v>
      </c>
      <c r="AQ53" s="39">
        <f t="shared" si="23"/>
        <v>0</v>
      </c>
      <c r="AR53" s="39">
        <f t="shared" si="23"/>
        <v>0</v>
      </c>
      <c r="AS53" s="39">
        <f t="shared" si="23"/>
        <v>0</v>
      </c>
      <c r="AT53" s="39">
        <f t="shared" si="23"/>
        <v>11.904311999999999</v>
      </c>
      <c r="AU53" s="39">
        <f t="shared" si="23"/>
        <v>0</v>
      </c>
      <c r="AV53" s="39">
        <f t="shared" si="23"/>
        <v>0</v>
      </c>
      <c r="AW53" s="39">
        <f t="shared" si="23"/>
        <v>11.904311999999999</v>
      </c>
      <c r="AX53" s="39">
        <f t="shared" si="23"/>
        <v>0</v>
      </c>
      <c r="AY53" s="39">
        <f t="shared" si="23"/>
        <v>0</v>
      </c>
      <c r="AZ53" s="39">
        <f t="shared" si="23"/>
        <v>0</v>
      </c>
      <c r="BA53" s="39">
        <f t="shared" si="23"/>
        <v>0</v>
      </c>
      <c r="BB53" s="39">
        <f t="shared" si="23"/>
        <v>0</v>
      </c>
      <c r="BC53" s="39">
        <f t="shared" si="23"/>
        <v>0</v>
      </c>
      <c r="BD53" s="97">
        <f t="shared" si="23"/>
        <v>81.578100000000006</v>
      </c>
      <c r="BE53" s="97">
        <f t="shared" si="23"/>
        <v>0</v>
      </c>
      <c r="BF53" s="97">
        <f t="shared" si="23"/>
        <v>0</v>
      </c>
      <c r="BG53" s="97">
        <f t="shared" si="23"/>
        <v>81.578100000000006</v>
      </c>
      <c r="BH53" s="97">
        <f t="shared" si="23"/>
        <v>0</v>
      </c>
      <c r="BI53" s="97">
        <f t="shared" si="23"/>
        <v>0</v>
      </c>
      <c r="BJ53" s="97">
        <f t="shared" si="23"/>
        <v>0</v>
      </c>
      <c r="BK53" s="97">
        <f t="shared" si="23"/>
        <v>0</v>
      </c>
      <c r="BL53" s="97">
        <f t="shared" si="23"/>
        <v>0</v>
      </c>
      <c r="BM53" s="97">
        <f t="shared" si="23"/>
        <v>0</v>
      </c>
      <c r="BN53" s="97">
        <f t="shared" si="23"/>
        <v>93.482412000000011</v>
      </c>
      <c r="BO53" s="97">
        <f t="shared" si="23"/>
        <v>0</v>
      </c>
      <c r="BP53" s="97">
        <f t="shared" si="23"/>
        <v>0</v>
      </c>
      <c r="BQ53" s="97">
        <f t="shared" ref="BQ53:BR53" si="24">SUM(BQ54,BQ57)</f>
        <v>93.482412000000011</v>
      </c>
      <c r="BR53" s="97">
        <f t="shared" si="24"/>
        <v>0</v>
      </c>
      <c r="BS53" s="39"/>
      <c r="BT53" s="39"/>
      <c r="BU53" s="39"/>
      <c r="BV53" s="39"/>
      <c r="BW53" s="39"/>
      <c r="BX53" s="39"/>
    </row>
    <row r="54" spans="1:76" ht="38.25" customHeight="1">
      <c r="B54" s="31" t="s">
        <v>239</v>
      </c>
      <c r="C54" s="32" t="s">
        <v>240</v>
      </c>
      <c r="D54" s="33" t="s">
        <v>178</v>
      </c>
      <c r="E54" s="33">
        <f>SUM(E55:E56)</f>
        <v>0</v>
      </c>
      <c r="F54" s="33">
        <f>MIN(F55:F56)</f>
        <v>2021</v>
      </c>
      <c r="G54" s="33">
        <f>MAX(G55:G56)</f>
        <v>2022</v>
      </c>
      <c r="H54" s="33">
        <f t="shared" ref="H54:AM54" si="25">SUM(H55:H56)</f>
        <v>0</v>
      </c>
      <c r="I54" s="33">
        <f t="shared" si="25"/>
        <v>0</v>
      </c>
      <c r="J54" s="33">
        <f t="shared" si="25"/>
        <v>0</v>
      </c>
      <c r="K54" s="33">
        <f t="shared" si="25"/>
        <v>0</v>
      </c>
      <c r="L54" s="33">
        <f t="shared" si="25"/>
        <v>0</v>
      </c>
      <c r="M54" s="33">
        <f t="shared" si="25"/>
        <v>0</v>
      </c>
      <c r="N54" s="33">
        <f t="shared" si="25"/>
        <v>0</v>
      </c>
      <c r="O54" s="33">
        <f t="shared" si="25"/>
        <v>0</v>
      </c>
      <c r="P54" s="33">
        <f t="shared" si="25"/>
        <v>0</v>
      </c>
      <c r="Q54" s="33">
        <f t="shared" si="25"/>
        <v>90.533000000000001</v>
      </c>
      <c r="R54" s="33">
        <f t="shared" si="25"/>
        <v>96.957999999999998</v>
      </c>
      <c r="S54" s="33">
        <f t="shared" si="25"/>
        <v>0</v>
      </c>
      <c r="T54" s="33">
        <f t="shared" si="25"/>
        <v>0</v>
      </c>
      <c r="U54" s="33">
        <f t="shared" si="25"/>
        <v>96.957999999999998</v>
      </c>
      <c r="V54" s="33">
        <f t="shared" si="25"/>
        <v>0</v>
      </c>
      <c r="W54" s="33">
        <f t="shared" si="25"/>
        <v>0</v>
      </c>
      <c r="X54" s="33">
        <f t="shared" si="25"/>
        <v>0</v>
      </c>
      <c r="Y54" s="33">
        <f t="shared" si="25"/>
        <v>0</v>
      </c>
      <c r="Z54" s="33">
        <f t="shared" si="25"/>
        <v>0</v>
      </c>
      <c r="AA54" s="33">
        <f t="shared" si="25"/>
        <v>0</v>
      </c>
      <c r="AB54" s="33">
        <f t="shared" si="25"/>
        <v>0</v>
      </c>
      <c r="AC54" s="33">
        <f t="shared" si="25"/>
        <v>0</v>
      </c>
      <c r="AD54" s="33">
        <f t="shared" si="25"/>
        <v>0</v>
      </c>
      <c r="AE54" s="33">
        <f t="shared" si="25"/>
        <v>0</v>
      </c>
      <c r="AF54" s="33">
        <f t="shared" si="25"/>
        <v>0</v>
      </c>
      <c r="AG54" s="33">
        <f t="shared" si="25"/>
        <v>0</v>
      </c>
      <c r="AH54" s="33">
        <f t="shared" si="25"/>
        <v>0</v>
      </c>
      <c r="AI54" s="33">
        <f t="shared" si="25"/>
        <v>0</v>
      </c>
      <c r="AJ54" s="33">
        <f t="shared" si="25"/>
        <v>0</v>
      </c>
      <c r="AK54" s="33">
        <f t="shared" si="25"/>
        <v>0</v>
      </c>
      <c r="AL54" s="33">
        <f t="shared" si="25"/>
        <v>0</v>
      </c>
      <c r="AM54" s="33">
        <f t="shared" si="25"/>
        <v>0</v>
      </c>
      <c r="AN54" s="33">
        <f t="shared" ref="AN54:BR54" si="26">SUM(AN55:AN56)</f>
        <v>0</v>
      </c>
      <c r="AO54" s="33">
        <f t="shared" si="26"/>
        <v>0</v>
      </c>
      <c r="AP54" s="33">
        <f t="shared" si="26"/>
        <v>0</v>
      </c>
      <c r="AQ54" s="33">
        <f t="shared" si="26"/>
        <v>0</v>
      </c>
      <c r="AR54" s="33">
        <f t="shared" si="26"/>
        <v>0</v>
      </c>
      <c r="AS54" s="33">
        <f t="shared" si="26"/>
        <v>0</v>
      </c>
      <c r="AT54" s="33">
        <f t="shared" si="26"/>
        <v>11.904311999999999</v>
      </c>
      <c r="AU54" s="33">
        <f t="shared" si="26"/>
        <v>0</v>
      </c>
      <c r="AV54" s="33">
        <f t="shared" si="26"/>
        <v>0</v>
      </c>
      <c r="AW54" s="33">
        <f t="shared" si="26"/>
        <v>11.904311999999999</v>
      </c>
      <c r="AX54" s="33">
        <f t="shared" si="26"/>
        <v>0</v>
      </c>
      <c r="AY54" s="33">
        <f t="shared" si="26"/>
        <v>0</v>
      </c>
      <c r="AZ54" s="33">
        <f t="shared" si="26"/>
        <v>0</v>
      </c>
      <c r="BA54" s="33">
        <f t="shared" si="26"/>
        <v>0</v>
      </c>
      <c r="BB54" s="33">
        <f t="shared" si="26"/>
        <v>0</v>
      </c>
      <c r="BC54" s="33">
        <f t="shared" si="26"/>
        <v>0</v>
      </c>
      <c r="BD54" s="33">
        <f t="shared" si="26"/>
        <v>81.578100000000006</v>
      </c>
      <c r="BE54" s="33">
        <f t="shared" si="26"/>
        <v>0</v>
      </c>
      <c r="BF54" s="33">
        <f t="shared" si="26"/>
        <v>0</v>
      </c>
      <c r="BG54" s="33">
        <f t="shared" si="26"/>
        <v>81.578100000000006</v>
      </c>
      <c r="BH54" s="33">
        <f t="shared" si="26"/>
        <v>0</v>
      </c>
      <c r="BI54" s="33">
        <f t="shared" si="26"/>
        <v>0</v>
      </c>
      <c r="BJ54" s="33">
        <f t="shared" si="26"/>
        <v>0</v>
      </c>
      <c r="BK54" s="33">
        <f t="shared" si="26"/>
        <v>0</v>
      </c>
      <c r="BL54" s="33">
        <f t="shared" si="26"/>
        <v>0</v>
      </c>
      <c r="BM54" s="33">
        <f t="shared" si="26"/>
        <v>0</v>
      </c>
      <c r="BN54" s="98">
        <f t="shared" si="26"/>
        <v>93.482412000000011</v>
      </c>
      <c r="BO54" s="98">
        <f t="shared" si="26"/>
        <v>0</v>
      </c>
      <c r="BP54" s="98">
        <f t="shared" si="26"/>
        <v>0</v>
      </c>
      <c r="BQ54" s="98">
        <f t="shared" si="26"/>
        <v>93.482412000000011</v>
      </c>
      <c r="BR54" s="33">
        <f t="shared" si="26"/>
        <v>0</v>
      </c>
      <c r="BS54" s="33"/>
      <c r="BT54" s="33"/>
      <c r="BU54" s="33"/>
      <c r="BV54" s="33"/>
      <c r="BW54" s="33"/>
      <c r="BX54" s="33"/>
    </row>
    <row r="55" spans="1:76" ht="72.75" customHeight="1">
      <c r="A55" s="26" t="s">
        <v>181</v>
      </c>
      <c r="B55" s="31" t="s">
        <v>239</v>
      </c>
      <c r="C55" s="32" t="s">
        <v>329</v>
      </c>
      <c r="D55" s="33" t="s">
        <v>330</v>
      </c>
      <c r="E55" s="33" t="s">
        <v>407</v>
      </c>
      <c r="F55" s="33">
        <v>2021</v>
      </c>
      <c r="G55" s="33">
        <v>2022</v>
      </c>
      <c r="H55" s="33" t="s">
        <v>197</v>
      </c>
      <c r="I55" s="33" t="s">
        <v>197</v>
      </c>
      <c r="J55" s="33" t="s">
        <v>197</v>
      </c>
      <c r="K55" s="33" t="s">
        <v>197</v>
      </c>
      <c r="L55" s="33" t="s">
        <v>197</v>
      </c>
      <c r="M55" s="33" t="s">
        <v>197</v>
      </c>
      <c r="N55" s="33" t="s">
        <v>197</v>
      </c>
      <c r="O55" s="47">
        <v>0</v>
      </c>
      <c r="P55" s="47">
        <v>0</v>
      </c>
      <c r="Q55" s="47">
        <v>85.873999999999995</v>
      </c>
      <c r="R55" s="47">
        <v>91.962000000000003</v>
      </c>
      <c r="S55" s="47" t="s">
        <v>197</v>
      </c>
      <c r="T55" s="47" t="s">
        <v>197</v>
      </c>
      <c r="U55" s="47">
        <f>R55</f>
        <v>91.962000000000003</v>
      </c>
      <c r="V55" s="47" t="s">
        <v>197</v>
      </c>
      <c r="W55" s="47">
        <v>0</v>
      </c>
      <c r="X55" s="47">
        <v>0</v>
      </c>
      <c r="Y55" s="47">
        <v>0</v>
      </c>
      <c r="Z55" s="47">
        <f>SUM(AA55:AD55)</f>
        <v>0</v>
      </c>
      <c r="AA55" s="47">
        <v>0</v>
      </c>
      <c r="AB55" s="47">
        <v>0</v>
      </c>
      <c r="AC55" s="47">
        <v>0</v>
      </c>
      <c r="AD55" s="47">
        <v>0</v>
      </c>
      <c r="AE55" s="47">
        <f>SUM(AF55:AI55)</f>
        <v>0</v>
      </c>
      <c r="AF55" s="47">
        <v>0</v>
      </c>
      <c r="AG55" s="47">
        <v>0</v>
      </c>
      <c r="AH55" s="47">
        <v>0</v>
      </c>
      <c r="AI55" s="94">
        <v>0</v>
      </c>
      <c r="AJ55" s="47">
        <f>SUM(AK55:AN55)</f>
        <v>0</v>
      </c>
      <c r="AK55" s="47">
        <v>0</v>
      </c>
      <c r="AL55" s="47">
        <v>0</v>
      </c>
      <c r="AM55" s="47">
        <v>0</v>
      </c>
      <c r="AN55" s="47">
        <v>0</v>
      </c>
      <c r="AO55" s="47"/>
      <c r="AP55" s="47"/>
      <c r="AQ55" s="47"/>
      <c r="AR55" s="47"/>
      <c r="AS55" s="47"/>
      <c r="AT55" s="47">
        <f>SUM(AU55:AX55)</f>
        <v>10.384499999999999</v>
      </c>
      <c r="AU55" s="47">
        <v>0</v>
      </c>
      <c r="AV55" s="47">
        <v>0</v>
      </c>
      <c r="AW55" s="47">
        <v>10.384499999999999</v>
      </c>
      <c r="AX55" s="47">
        <v>0</v>
      </c>
      <c r="AY55" s="47"/>
      <c r="AZ55" s="47"/>
      <c r="BA55" s="47"/>
      <c r="BB55" s="47"/>
      <c r="BC55" s="47"/>
      <c r="BD55" s="47">
        <f>SUM(BE55:BH55)</f>
        <v>81.578100000000006</v>
      </c>
      <c r="BE55" s="47">
        <v>0</v>
      </c>
      <c r="BF55" s="47">
        <v>0</v>
      </c>
      <c r="BG55" s="47">
        <v>81.578100000000006</v>
      </c>
      <c r="BH55" s="47">
        <v>0</v>
      </c>
      <c r="BI55" s="47"/>
      <c r="BJ55" s="47"/>
      <c r="BK55" s="47"/>
      <c r="BL55" s="47"/>
      <c r="BM55" s="47"/>
      <c r="BN55" s="47">
        <f>SUM(BO55:BR55)</f>
        <v>91.962600000000009</v>
      </c>
      <c r="BO55" s="47">
        <f t="shared" ref="BO55:BR56" si="27">AK55+AU55+BE55</f>
        <v>0</v>
      </c>
      <c r="BP55" s="47">
        <f t="shared" si="27"/>
        <v>0</v>
      </c>
      <c r="BQ55" s="47">
        <f t="shared" si="27"/>
        <v>91.962600000000009</v>
      </c>
      <c r="BR55" s="47">
        <f t="shared" si="27"/>
        <v>0</v>
      </c>
      <c r="BS55" s="33"/>
      <c r="BT55" s="33"/>
      <c r="BU55" s="33"/>
      <c r="BV55" s="33"/>
      <c r="BW55" s="33"/>
      <c r="BX55" s="33"/>
    </row>
    <row r="56" spans="1:76" ht="82.5" customHeight="1">
      <c r="A56" s="26" t="s">
        <v>181</v>
      </c>
      <c r="B56" s="31" t="s">
        <v>239</v>
      </c>
      <c r="C56" s="32" t="s">
        <v>327</v>
      </c>
      <c r="D56" s="33" t="s">
        <v>328</v>
      </c>
      <c r="E56" s="33" t="s">
        <v>407</v>
      </c>
      <c r="F56" s="33">
        <v>2021</v>
      </c>
      <c r="G56" s="33">
        <v>2021</v>
      </c>
      <c r="H56" s="33" t="s">
        <v>197</v>
      </c>
      <c r="I56" s="33" t="s">
        <v>197</v>
      </c>
      <c r="J56" s="33" t="s">
        <v>197</v>
      </c>
      <c r="K56" s="33" t="s">
        <v>197</v>
      </c>
      <c r="L56" s="33" t="s">
        <v>197</v>
      </c>
      <c r="M56" s="33" t="s">
        <v>197</v>
      </c>
      <c r="N56" s="33" t="s">
        <v>197</v>
      </c>
      <c r="O56" s="47">
        <v>0</v>
      </c>
      <c r="P56" s="47">
        <v>0</v>
      </c>
      <c r="Q56" s="47">
        <v>4.6589999999999998</v>
      </c>
      <c r="R56" s="47">
        <v>4.9960000000000004</v>
      </c>
      <c r="S56" s="47" t="s">
        <v>197</v>
      </c>
      <c r="T56" s="47" t="s">
        <v>197</v>
      </c>
      <c r="U56" s="47">
        <f>R56</f>
        <v>4.9960000000000004</v>
      </c>
      <c r="V56" s="47" t="s">
        <v>197</v>
      </c>
      <c r="W56" s="47">
        <v>0</v>
      </c>
      <c r="X56" s="47">
        <v>0</v>
      </c>
      <c r="Y56" s="47">
        <v>0</v>
      </c>
      <c r="Z56" s="47">
        <f>SUM(AA56:AD56)</f>
        <v>0</v>
      </c>
      <c r="AA56" s="47">
        <v>0</v>
      </c>
      <c r="AB56" s="47">
        <v>0</v>
      </c>
      <c r="AC56" s="47">
        <v>0</v>
      </c>
      <c r="AD56" s="47">
        <v>0</v>
      </c>
      <c r="AE56" s="47">
        <f>SUM(AF56:AI56)</f>
        <v>0</v>
      </c>
      <c r="AF56" s="47">
        <v>0</v>
      </c>
      <c r="AG56" s="47">
        <v>0</v>
      </c>
      <c r="AH56" s="47">
        <v>0</v>
      </c>
      <c r="AI56" s="94">
        <v>0</v>
      </c>
      <c r="AJ56" s="47">
        <f>SUM(AK56:AN56)</f>
        <v>0</v>
      </c>
      <c r="AK56" s="47">
        <v>0</v>
      </c>
      <c r="AL56" s="47">
        <v>0</v>
      </c>
      <c r="AM56" s="47">
        <v>0</v>
      </c>
      <c r="AN56" s="47">
        <v>0</v>
      </c>
      <c r="AO56" s="47"/>
      <c r="AP56" s="47"/>
      <c r="AQ56" s="47"/>
      <c r="AR56" s="47"/>
      <c r="AS56" s="47"/>
      <c r="AT56" s="47">
        <f>SUM(AU56:AX56)</f>
        <v>1.5198120000000002</v>
      </c>
      <c r="AU56" s="47">
        <v>0</v>
      </c>
      <c r="AV56" s="47">
        <v>0</v>
      </c>
      <c r="AW56" s="47">
        <f>1.467*1.036</f>
        <v>1.5198120000000002</v>
      </c>
      <c r="AX56" s="47">
        <v>0</v>
      </c>
      <c r="AY56" s="47"/>
      <c r="AZ56" s="47"/>
      <c r="BA56" s="47"/>
      <c r="BB56" s="47"/>
      <c r="BC56" s="47"/>
      <c r="BD56" s="47">
        <f>SUM(BE56:BH56)</f>
        <v>0</v>
      </c>
      <c r="BE56" s="47">
        <v>0</v>
      </c>
      <c r="BF56" s="47">
        <v>0</v>
      </c>
      <c r="BG56" s="47">
        <v>0</v>
      </c>
      <c r="BH56" s="47">
        <v>0</v>
      </c>
      <c r="BI56" s="47"/>
      <c r="BJ56" s="47"/>
      <c r="BK56" s="47"/>
      <c r="BL56" s="47"/>
      <c r="BM56" s="47"/>
      <c r="BN56" s="47">
        <f>SUM(BO56:BR56)</f>
        <v>1.5198120000000002</v>
      </c>
      <c r="BO56" s="47">
        <f t="shared" si="27"/>
        <v>0</v>
      </c>
      <c r="BP56" s="47">
        <f t="shared" si="27"/>
        <v>0</v>
      </c>
      <c r="BQ56" s="47">
        <f t="shared" si="27"/>
        <v>1.5198120000000002</v>
      </c>
      <c r="BR56" s="47">
        <f t="shared" si="27"/>
        <v>0</v>
      </c>
      <c r="BS56" s="33"/>
      <c r="BT56" s="33"/>
      <c r="BU56" s="33"/>
      <c r="BV56" s="33"/>
      <c r="BW56" s="33"/>
      <c r="BX56" s="33"/>
    </row>
    <row r="57" spans="1:76" ht="75">
      <c r="B57" s="31" t="s">
        <v>241</v>
      </c>
      <c r="C57" s="32" t="s">
        <v>242</v>
      </c>
      <c r="D57" s="33" t="s">
        <v>178</v>
      </c>
      <c r="E57" s="33" t="s">
        <v>197</v>
      </c>
      <c r="F57" s="33" t="s">
        <v>197</v>
      </c>
      <c r="G57" s="33" t="s">
        <v>197</v>
      </c>
      <c r="H57" s="33" t="s">
        <v>197</v>
      </c>
      <c r="I57" s="33" t="s">
        <v>197</v>
      </c>
      <c r="J57" s="33" t="s">
        <v>197</v>
      </c>
      <c r="K57" s="33" t="s">
        <v>197</v>
      </c>
      <c r="L57" s="33" t="s">
        <v>197</v>
      </c>
      <c r="M57" s="33" t="s">
        <v>197</v>
      </c>
      <c r="N57" s="33" t="s">
        <v>197</v>
      </c>
      <c r="O57" s="47" t="s">
        <v>197</v>
      </c>
      <c r="P57" s="47" t="s">
        <v>197</v>
      </c>
      <c r="Q57" s="47" t="s">
        <v>197</v>
      </c>
      <c r="R57" s="47" t="s">
        <v>197</v>
      </c>
      <c r="S57" s="47" t="s">
        <v>197</v>
      </c>
      <c r="T57" s="47" t="s">
        <v>197</v>
      </c>
      <c r="U57" s="47" t="s">
        <v>197</v>
      </c>
      <c r="V57" s="47" t="s">
        <v>197</v>
      </c>
      <c r="W57" s="47" t="s">
        <v>197</v>
      </c>
      <c r="X57" s="47" t="s">
        <v>197</v>
      </c>
      <c r="Y57" s="47" t="s">
        <v>197</v>
      </c>
      <c r="Z57" s="47" t="s">
        <v>197</v>
      </c>
      <c r="AA57" s="47" t="s">
        <v>197</v>
      </c>
      <c r="AB57" s="47" t="s">
        <v>197</v>
      </c>
      <c r="AC57" s="47" t="s">
        <v>197</v>
      </c>
      <c r="AD57" s="47" t="s">
        <v>197</v>
      </c>
      <c r="AE57" s="47" t="s">
        <v>197</v>
      </c>
      <c r="AF57" s="47" t="s">
        <v>197</v>
      </c>
      <c r="AG57" s="47" t="s">
        <v>197</v>
      </c>
      <c r="AH57" s="47" t="s">
        <v>197</v>
      </c>
      <c r="AI57" s="94" t="s">
        <v>197</v>
      </c>
      <c r="AJ57" s="36" t="s">
        <v>197</v>
      </c>
      <c r="AK57" s="47" t="s">
        <v>197</v>
      </c>
      <c r="AL57" s="47" t="s">
        <v>197</v>
      </c>
      <c r="AM57" s="47" t="s">
        <v>197</v>
      </c>
      <c r="AN57" s="47" t="s">
        <v>197</v>
      </c>
      <c r="AO57" s="47" t="s">
        <v>197</v>
      </c>
      <c r="AP57" s="47" t="s">
        <v>197</v>
      </c>
      <c r="AQ57" s="47" t="s">
        <v>197</v>
      </c>
      <c r="AR57" s="47" t="s">
        <v>197</v>
      </c>
      <c r="AS57" s="47" t="s">
        <v>197</v>
      </c>
      <c r="AT57" s="36" t="s">
        <v>197</v>
      </c>
      <c r="AU57" s="47" t="s">
        <v>197</v>
      </c>
      <c r="AV57" s="47" t="s">
        <v>197</v>
      </c>
      <c r="AW57" s="47" t="s">
        <v>197</v>
      </c>
      <c r="AX57" s="47" t="s">
        <v>197</v>
      </c>
      <c r="AY57" s="47" t="s">
        <v>197</v>
      </c>
      <c r="AZ57" s="47" t="s">
        <v>197</v>
      </c>
      <c r="BA57" s="47" t="s">
        <v>197</v>
      </c>
      <c r="BB57" s="47" t="s">
        <v>197</v>
      </c>
      <c r="BC57" s="47" t="s">
        <v>197</v>
      </c>
      <c r="BD57" s="36" t="s">
        <v>197</v>
      </c>
      <c r="BE57" s="47" t="s">
        <v>197</v>
      </c>
      <c r="BF57" s="47" t="s">
        <v>197</v>
      </c>
      <c r="BG57" s="47" t="s">
        <v>197</v>
      </c>
      <c r="BH57" s="47" t="s">
        <v>197</v>
      </c>
      <c r="BI57" s="47" t="s">
        <v>197</v>
      </c>
      <c r="BJ57" s="47" t="s">
        <v>197</v>
      </c>
      <c r="BK57" s="47" t="s">
        <v>197</v>
      </c>
      <c r="BL57" s="47" t="s">
        <v>197</v>
      </c>
      <c r="BM57" s="47" t="s">
        <v>197</v>
      </c>
      <c r="BN57" s="36" t="s">
        <v>197</v>
      </c>
      <c r="BO57" s="47" t="s">
        <v>197</v>
      </c>
      <c r="BP57" s="47" t="s">
        <v>197</v>
      </c>
      <c r="BQ57" s="47" t="s">
        <v>197</v>
      </c>
      <c r="BR57" s="47" t="s">
        <v>197</v>
      </c>
      <c r="BS57" s="33"/>
      <c r="BT57" s="33"/>
      <c r="BU57" s="33"/>
      <c r="BV57" s="33"/>
      <c r="BW57" s="33"/>
      <c r="BX57" s="33"/>
    </row>
    <row r="58" spans="1:76" ht="56.25">
      <c r="B58" s="37" t="s">
        <v>243</v>
      </c>
      <c r="C58" s="38" t="s">
        <v>244</v>
      </c>
      <c r="D58" s="39" t="s">
        <v>178</v>
      </c>
      <c r="E58" s="39" t="s">
        <v>197</v>
      </c>
      <c r="F58" s="39" t="s">
        <v>197</v>
      </c>
      <c r="G58" s="39" t="s">
        <v>197</v>
      </c>
      <c r="H58" s="39" t="s">
        <v>197</v>
      </c>
      <c r="I58" s="39" t="s">
        <v>197</v>
      </c>
      <c r="J58" s="39" t="s">
        <v>197</v>
      </c>
      <c r="K58" s="39" t="s">
        <v>197</v>
      </c>
      <c r="L58" s="39" t="s">
        <v>197</v>
      </c>
      <c r="M58" s="39" t="s">
        <v>197</v>
      </c>
      <c r="N58" s="39" t="s">
        <v>197</v>
      </c>
      <c r="O58" s="90" t="s">
        <v>197</v>
      </c>
      <c r="P58" s="90" t="s">
        <v>197</v>
      </c>
      <c r="Q58" s="90" t="s">
        <v>197</v>
      </c>
      <c r="R58" s="90" t="s">
        <v>197</v>
      </c>
      <c r="S58" s="90" t="s">
        <v>197</v>
      </c>
      <c r="T58" s="90" t="s">
        <v>197</v>
      </c>
      <c r="U58" s="90" t="s">
        <v>197</v>
      </c>
      <c r="V58" s="90" t="s">
        <v>197</v>
      </c>
      <c r="W58" s="90" t="s">
        <v>197</v>
      </c>
      <c r="X58" s="90" t="s">
        <v>197</v>
      </c>
      <c r="Y58" s="90" t="s">
        <v>197</v>
      </c>
      <c r="Z58" s="90" t="s">
        <v>197</v>
      </c>
      <c r="AA58" s="90" t="s">
        <v>197</v>
      </c>
      <c r="AB58" s="90" t="s">
        <v>197</v>
      </c>
      <c r="AC58" s="90" t="s">
        <v>197</v>
      </c>
      <c r="AD58" s="90" t="s">
        <v>197</v>
      </c>
      <c r="AE58" s="90" t="s">
        <v>197</v>
      </c>
      <c r="AF58" s="90" t="s">
        <v>197</v>
      </c>
      <c r="AG58" s="90" t="s">
        <v>197</v>
      </c>
      <c r="AH58" s="90" t="s">
        <v>197</v>
      </c>
      <c r="AI58" s="91" t="s">
        <v>197</v>
      </c>
      <c r="AJ58" s="92" t="s">
        <v>197</v>
      </c>
      <c r="AK58" s="90" t="s">
        <v>197</v>
      </c>
      <c r="AL58" s="90" t="s">
        <v>197</v>
      </c>
      <c r="AM58" s="90" t="s">
        <v>197</v>
      </c>
      <c r="AN58" s="90" t="s">
        <v>197</v>
      </c>
      <c r="AO58" s="90" t="s">
        <v>197</v>
      </c>
      <c r="AP58" s="90" t="s">
        <v>197</v>
      </c>
      <c r="AQ58" s="90" t="s">
        <v>197</v>
      </c>
      <c r="AR58" s="90" t="s">
        <v>197</v>
      </c>
      <c r="AS58" s="90" t="s">
        <v>197</v>
      </c>
      <c r="AT58" s="92" t="s">
        <v>197</v>
      </c>
      <c r="AU58" s="90" t="s">
        <v>197</v>
      </c>
      <c r="AV58" s="90" t="s">
        <v>197</v>
      </c>
      <c r="AW58" s="90" t="s">
        <v>197</v>
      </c>
      <c r="AX58" s="90" t="s">
        <v>197</v>
      </c>
      <c r="AY58" s="90" t="s">
        <v>197</v>
      </c>
      <c r="AZ58" s="90" t="s">
        <v>197</v>
      </c>
      <c r="BA58" s="90" t="s">
        <v>197</v>
      </c>
      <c r="BB58" s="90" t="s">
        <v>197</v>
      </c>
      <c r="BC58" s="90" t="s">
        <v>197</v>
      </c>
      <c r="BD58" s="92" t="s">
        <v>197</v>
      </c>
      <c r="BE58" s="90" t="s">
        <v>197</v>
      </c>
      <c r="BF58" s="90" t="s">
        <v>197</v>
      </c>
      <c r="BG58" s="90" t="s">
        <v>197</v>
      </c>
      <c r="BH58" s="90" t="s">
        <v>197</v>
      </c>
      <c r="BI58" s="90" t="s">
        <v>197</v>
      </c>
      <c r="BJ58" s="90" t="s">
        <v>197</v>
      </c>
      <c r="BK58" s="90" t="s">
        <v>197</v>
      </c>
      <c r="BL58" s="90" t="s">
        <v>197</v>
      </c>
      <c r="BM58" s="90" t="s">
        <v>197</v>
      </c>
      <c r="BN58" s="92" t="s">
        <v>197</v>
      </c>
      <c r="BO58" s="90" t="s">
        <v>197</v>
      </c>
      <c r="BP58" s="90" t="s">
        <v>197</v>
      </c>
      <c r="BQ58" s="90" t="s">
        <v>197</v>
      </c>
      <c r="BR58" s="90" t="s">
        <v>197</v>
      </c>
      <c r="BS58" s="39"/>
      <c r="BT58" s="39"/>
      <c r="BU58" s="39"/>
      <c r="BV58" s="39"/>
      <c r="BW58" s="39"/>
      <c r="BX58" s="39"/>
    </row>
    <row r="59" spans="1:76" ht="37.5">
      <c r="B59" s="31" t="s">
        <v>245</v>
      </c>
      <c r="C59" s="32" t="s">
        <v>246</v>
      </c>
      <c r="D59" s="33" t="s">
        <v>178</v>
      </c>
      <c r="E59" s="33" t="s">
        <v>197</v>
      </c>
      <c r="F59" s="33" t="s">
        <v>197</v>
      </c>
      <c r="G59" s="33" t="s">
        <v>197</v>
      </c>
      <c r="H59" s="33" t="s">
        <v>197</v>
      </c>
      <c r="I59" s="33" t="s">
        <v>197</v>
      </c>
      <c r="J59" s="33" t="s">
        <v>197</v>
      </c>
      <c r="K59" s="33" t="s">
        <v>197</v>
      </c>
      <c r="L59" s="33" t="s">
        <v>197</v>
      </c>
      <c r="M59" s="33" t="s">
        <v>197</v>
      </c>
      <c r="N59" s="33" t="s">
        <v>197</v>
      </c>
      <c r="O59" s="47" t="s">
        <v>197</v>
      </c>
      <c r="P59" s="47" t="s">
        <v>197</v>
      </c>
      <c r="Q59" s="47" t="s">
        <v>197</v>
      </c>
      <c r="R59" s="47" t="s">
        <v>197</v>
      </c>
      <c r="S59" s="47" t="s">
        <v>197</v>
      </c>
      <c r="T59" s="47" t="s">
        <v>197</v>
      </c>
      <c r="U59" s="47" t="s">
        <v>197</v>
      </c>
      <c r="V59" s="47" t="s">
        <v>197</v>
      </c>
      <c r="W59" s="47" t="s">
        <v>197</v>
      </c>
      <c r="X59" s="47" t="s">
        <v>197</v>
      </c>
      <c r="Y59" s="47" t="s">
        <v>197</v>
      </c>
      <c r="Z59" s="47" t="s">
        <v>197</v>
      </c>
      <c r="AA59" s="47" t="s">
        <v>197</v>
      </c>
      <c r="AB59" s="47" t="s">
        <v>197</v>
      </c>
      <c r="AC59" s="47" t="s">
        <v>197</v>
      </c>
      <c r="AD59" s="47" t="s">
        <v>197</v>
      </c>
      <c r="AE59" s="47" t="s">
        <v>197</v>
      </c>
      <c r="AF59" s="47" t="s">
        <v>197</v>
      </c>
      <c r="AG59" s="47" t="s">
        <v>197</v>
      </c>
      <c r="AH59" s="47" t="s">
        <v>197</v>
      </c>
      <c r="AI59" s="94" t="s">
        <v>197</v>
      </c>
      <c r="AJ59" s="36" t="s">
        <v>197</v>
      </c>
      <c r="AK59" s="47" t="s">
        <v>197</v>
      </c>
      <c r="AL59" s="47" t="s">
        <v>197</v>
      </c>
      <c r="AM59" s="47" t="s">
        <v>197</v>
      </c>
      <c r="AN59" s="47" t="s">
        <v>197</v>
      </c>
      <c r="AO59" s="47" t="s">
        <v>197</v>
      </c>
      <c r="AP59" s="47" t="s">
        <v>197</v>
      </c>
      <c r="AQ59" s="47" t="s">
        <v>197</v>
      </c>
      <c r="AR59" s="47" t="s">
        <v>197</v>
      </c>
      <c r="AS59" s="47" t="s">
        <v>197</v>
      </c>
      <c r="AT59" s="36" t="s">
        <v>197</v>
      </c>
      <c r="AU59" s="47" t="s">
        <v>197</v>
      </c>
      <c r="AV59" s="47" t="s">
        <v>197</v>
      </c>
      <c r="AW59" s="47" t="s">
        <v>197</v>
      </c>
      <c r="AX59" s="47" t="s">
        <v>197</v>
      </c>
      <c r="AY59" s="47" t="s">
        <v>197</v>
      </c>
      <c r="AZ59" s="47" t="s">
        <v>197</v>
      </c>
      <c r="BA59" s="47" t="s">
        <v>197</v>
      </c>
      <c r="BB59" s="47" t="s">
        <v>197</v>
      </c>
      <c r="BC59" s="47" t="s">
        <v>197</v>
      </c>
      <c r="BD59" s="36" t="s">
        <v>197</v>
      </c>
      <c r="BE59" s="47" t="s">
        <v>197</v>
      </c>
      <c r="BF59" s="47" t="s">
        <v>197</v>
      </c>
      <c r="BG59" s="47" t="s">
        <v>197</v>
      </c>
      <c r="BH59" s="47" t="s">
        <v>197</v>
      </c>
      <c r="BI59" s="47" t="s">
        <v>197</v>
      </c>
      <c r="BJ59" s="47" t="s">
        <v>197</v>
      </c>
      <c r="BK59" s="47" t="s">
        <v>197</v>
      </c>
      <c r="BL59" s="47" t="s">
        <v>197</v>
      </c>
      <c r="BM59" s="47" t="s">
        <v>197</v>
      </c>
      <c r="BN59" s="36" t="s">
        <v>197</v>
      </c>
      <c r="BO59" s="47" t="s">
        <v>197</v>
      </c>
      <c r="BP59" s="47" t="s">
        <v>197</v>
      </c>
      <c r="BQ59" s="47" t="s">
        <v>197</v>
      </c>
      <c r="BR59" s="47" t="s">
        <v>197</v>
      </c>
      <c r="BS59" s="33"/>
      <c r="BT59" s="33"/>
      <c r="BU59" s="33"/>
      <c r="BV59" s="33"/>
      <c r="BW59" s="33"/>
      <c r="BX59" s="33"/>
    </row>
    <row r="60" spans="1:76" ht="56.25">
      <c r="B60" s="31" t="s">
        <v>247</v>
      </c>
      <c r="C60" s="32" t="s">
        <v>248</v>
      </c>
      <c r="D60" s="33" t="s">
        <v>178</v>
      </c>
      <c r="E60" s="33" t="s">
        <v>197</v>
      </c>
      <c r="F60" s="33" t="s">
        <v>197</v>
      </c>
      <c r="G60" s="33" t="s">
        <v>197</v>
      </c>
      <c r="H60" s="33" t="s">
        <v>197</v>
      </c>
      <c r="I60" s="33" t="s">
        <v>197</v>
      </c>
      <c r="J60" s="33" t="s">
        <v>197</v>
      </c>
      <c r="K60" s="33" t="s">
        <v>197</v>
      </c>
      <c r="L60" s="33" t="s">
        <v>197</v>
      </c>
      <c r="M60" s="33" t="s">
        <v>197</v>
      </c>
      <c r="N60" s="33" t="s">
        <v>197</v>
      </c>
      <c r="O60" s="47" t="s">
        <v>197</v>
      </c>
      <c r="P60" s="47" t="s">
        <v>197</v>
      </c>
      <c r="Q60" s="47" t="s">
        <v>197</v>
      </c>
      <c r="R60" s="47" t="s">
        <v>197</v>
      </c>
      <c r="S60" s="47" t="s">
        <v>197</v>
      </c>
      <c r="T60" s="47" t="s">
        <v>197</v>
      </c>
      <c r="U60" s="47" t="s">
        <v>197</v>
      </c>
      <c r="V60" s="47" t="s">
        <v>197</v>
      </c>
      <c r="W60" s="47" t="s">
        <v>197</v>
      </c>
      <c r="X60" s="47" t="s">
        <v>197</v>
      </c>
      <c r="Y60" s="47" t="s">
        <v>197</v>
      </c>
      <c r="Z60" s="47" t="s">
        <v>197</v>
      </c>
      <c r="AA60" s="47" t="s">
        <v>197</v>
      </c>
      <c r="AB60" s="47" t="s">
        <v>197</v>
      </c>
      <c r="AC60" s="47" t="s">
        <v>197</v>
      </c>
      <c r="AD60" s="47" t="s">
        <v>197</v>
      </c>
      <c r="AE60" s="47" t="s">
        <v>197</v>
      </c>
      <c r="AF60" s="47" t="s">
        <v>197</v>
      </c>
      <c r="AG60" s="47" t="s">
        <v>197</v>
      </c>
      <c r="AH60" s="47" t="s">
        <v>197</v>
      </c>
      <c r="AI60" s="94" t="s">
        <v>197</v>
      </c>
      <c r="AJ60" s="36" t="s">
        <v>197</v>
      </c>
      <c r="AK60" s="47" t="s">
        <v>197</v>
      </c>
      <c r="AL60" s="47" t="s">
        <v>197</v>
      </c>
      <c r="AM60" s="47" t="s">
        <v>197</v>
      </c>
      <c r="AN60" s="47" t="s">
        <v>197</v>
      </c>
      <c r="AO60" s="47" t="s">
        <v>197</v>
      </c>
      <c r="AP60" s="47" t="s">
        <v>197</v>
      </c>
      <c r="AQ60" s="47" t="s">
        <v>197</v>
      </c>
      <c r="AR60" s="47" t="s">
        <v>197</v>
      </c>
      <c r="AS60" s="47" t="s">
        <v>197</v>
      </c>
      <c r="AT60" s="36" t="s">
        <v>197</v>
      </c>
      <c r="AU60" s="47" t="s">
        <v>197</v>
      </c>
      <c r="AV60" s="47" t="s">
        <v>197</v>
      </c>
      <c r="AW60" s="47" t="s">
        <v>197</v>
      </c>
      <c r="AX60" s="47" t="s">
        <v>197</v>
      </c>
      <c r="AY60" s="47" t="s">
        <v>197</v>
      </c>
      <c r="AZ60" s="47" t="s">
        <v>197</v>
      </c>
      <c r="BA60" s="47" t="s">
        <v>197</v>
      </c>
      <c r="BB60" s="47" t="s">
        <v>197</v>
      </c>
      <c r="BC60" s="47" t="s">
        <v>197</v>
      </c>
      <c r="BD60" s="36" t="s">
        <v>197</v>
      </c>
      <c r="BE60" s="47" t="s">
        <v>197</v>
      </c>
      <c r="BF60" s="47" t="s">
        <v>197</v>
      </c>
      <c r="BG60" s="47" t="s">
        <v>197</v>
      </c>
      <c r="BH60" s="47" t="s">
        <v>197</v>
      </c>
      <c r="BI60" s="47" t="s">
        <v>197</v>
      </c>
      <c r="BJ60" s="47" t="s">
        <v>197</v>
      </c>
      <c r="BK60" s="47" t="s">
        <v>197</v>
      </c>
      <c r="BL60" s="47" t="s">
        <v>197</v>
      </c>
      <c r="BM60" s="47" t="s">
        <v>197</v>
      </c>
      <c r="BN60" s="36" t="s">
        <v>197</v>
      </c>
      <c r="BO60" s="47" t="s">
        <v>197</v>
      </c>
      <c r="BP60" s="47" t="s">
        <v>197</v>
      </c>
      <c r="BQ60" s="47" t="s">
        <v>197</v>
      </c>
      <c r="BR60" s="47" t="s">
        <v>197</v>
      </c>
      <c r="BS60" s="33"/>
      <c r="BT60" s="33"/>
      <c r="BU60" s="33"/>
      <c r="BV60" s="33"/>
      <c r="BW60" s="33"/>
      <c r="BX60" s="33"/>
    </row>
    <row r="61" spans="1:76" ht="56.25">
      <c r="B61" s="37" t="s">
        <v>249</v>
      </c>
      <c r="C61" s="38" t="s">
        <v>250</v>
      </c>
      <c r="D61" s="39" t="s">
        <v>178</v>
      </c>
      <c r="E61" s="39" t="s">
        <v>197</v>
      </c>
      <c r="F61" s="39" t="s">
        <v>197</v>
      </c>
      <c r="G61" s="39" t="s">
        <v>197</v>
      </c>
      <c r="H61" s="39" t="s">
        <v>197</v>
      </c>
      <c r="I61" s="39" t="s">
        <v>197</v>
      </c>
      <c r="J61" s="39" t="s">
        <v>197</v>
      </c>
      <c r="K61" s="39" t="s">
        <v>197</v>
      </c>
      <c r="L61" s="39" t="s">
        <v>197</v>
      </c>
      <c r="M61" s="39" t="s">
        <v>197</v>
      </c>
      <c r="N61" s="39" t="s">
        <v>197</v>
      </c>
      <c r="O61" s="90" t="s">
        <v>197</v>
      </c>
      <c r="P61" s="90" t="s">
        <v>197</v>
      </c>
      <c r="Q61" s="90" t="s">
        <v>197</v>
      </c>
      <c r="R61" s="90" t="s">
        <v>197</v>
      </c>
      <c r="S61" s="90" t="s">
        <v>197</v>
      </c>
      <c r="T61" s="90" t="s">
        <v>197</v>
      </c>
      <c r="U61" s="90" t="s">
        <v>197</v>
      </c>
      <c r="V61" s="90" t="s">
        <v>197</v>
      </c>
      <c r="W61" s="90" t="s">
        <v>197</v>
      </c>
      <c r="X61" s="90" t="s">
        <v>197</v>
      </c>
      <c r="Y61" s="90" t="s">
        <v>197</v>
      </c>
      <c r="Z61" s="90" t="s">
        <v>197</v>
      </c>
      <c r="AA61" s="90" t="s">
        <v>197</v>
      </c>
      <c r="AB61" s="90" t="s">
        <v>197</v>
      </c>
      <c r="AC61" s="90" t="s">
        <v>197</v>
      </c>
      <c r="AD61" s="90" t="s">
        <v>197</v>
      </c>
      <c r="AE61" s="90" t="s">
        <v>197</v>
      </c>
      <c r="AF61" s="90" t="s">
        <v>197</v>
      </c>
      <c r="AG61" s="90" t="s">
        <v>197</v>
      </c>
      <c r="AH61" s="90" t="s">
        <v>197</v>
      </c>
      <c r="AI61" s="91" t="s">
        <v>197</v>
      </c>
      <c r="AJ61" s="92" t="s">
        <v>197</v>
      </c>
      <c r="AK61" s="90" t="s">
        <v>197</v>
      </c>
      <c r="AL61" s="90" t="s">
        <v>197</v>
      </c>
      <c r="AM61" s="90" t="s">
        <v>197</v>
      </c>
      <c r="AN61" s="90" t="s">
        <v>197</v>
      </c>
      <c r="AO61" s="90" t="s">
        <v>197</v>
      </c>
      <c r="AP61" s="90" t="s">
        <v>197</v>
      </c>
      <c r="AQ61" s="90" t="s">
        <v>197</v>
      </c>
      <c r="AR61" s="90" t="s">
        <v>197</v>
      </c>
      <c r="AS61" s="90" t="s">
        <v>197</v>
      </c>
      <c r="AT61" s="92" t="s">
        <v>197</v>
      </c>
      <c r="AU61" s="90" t="s">
        <v>197</v>
      </c>
      <c r="AV61" s="90" t="s">
        <v>197</v>
      </c>
      <c r="AW61" s="90" t="s">
        <v>197</v>
      </c>
      <c r="AX61" s="90" t="s">
        <v>197</v>
      </c>
      <c r="AY61" s="90" t="s">
        <v>197</v>
      </c>
      <c r="AZ61" s="90" t="s">
        <v>197</v>
      </c>
      <c r="BA61" s="90" t="s">
        <v>197</v>
      </c>
      <c r="BB61" s="90" t="s">
        <v>197</v>
      </c>
      <c r="BC61" s="90" t="s">
        <v>197</v>
      </c>
      <c r="BD61" s="92" t="s">
        <v>197</v>
      </c>
      <c r="BE61" s="90" t="s">
        <v>197</v>
      </c>
      <c r="BF61" s="90" t="s">
        <v>197</v>
      </c>
      <c r="BG61" s="90" t="s">
        <v>197</v>
      </c>
      <c r="BH61" s="90" t="s">
        <v>197</v>
      </c>
      <c r="BI61" s="90" t="s">
        <v>197</v>
      </c>
      <c r="BJ61" s="90" t="s">
        <v>197</v>
      </c>
      <c r="BK61" s="90" t="s">
        <v>197</v>
      </c>
      <c r="BL61" s="90" t="s">
        <v>197</v>
      </c>
      <c r="BM61" s="90" t="s">
        <v>197</v>
      </c>
      <c r="BN61" s="92" t="s">
        <v>197</v>
      </c>
      <c r="BO61" s="90" t="s">
        <v>197</v>
      </c>
      <c r="BP61" s="90" t="s">
        <v>197</v>
      </c>
      <c r="BQ61" s="90" t="s">
        <v>197</v>
      </c>
      <c r="BR61" s="90" t="s">
        <v>197</v>
      </c>
      <c r="BS61" s="39"/>
      <c r="BT61" s="39"/>
      <c r="BU61" s="39"/>
      <c r="BV61" s="39"/>
      <c r="BW61" s="39"/>
      <c r="BX61" s="39"/>
    </row>
    <row r="62" spans="1:76" ht="56.25">
      <c r="B62" s="31" t="s">
        <v>251</v>
      </c>
      <c r="C62" s="32" t="s">
        <v>252</v>
      </c>
      <c r="D62" s="33" t="s">
        <v>178</v>
      </c>
      <c r="E62" s="33" t="s">
        <v>197</v>
      </c>
      <c r="F62" s="33" t="s">
        <v>197</v>
      </c>
      <c r="G62" s="33" t="s">
        <v>197</v>
      </c>
      <c r="H62" s="33" t="s">
        <v>197</v>
      </c>
      <c r="I62" s="33" t="s">
        <v>197</v>
      </c>
      <c r="J62" s="33" t="s">
        <v>197</v>
      </c>
      <c r="K62" s="33" t="s">
        <v>197</v>
      </c>
      <c r="L62" s="33" t="s">
        <v>197</v>
      </c>
      <c r="M62" s="33" t="s">
        <v>197</v>
      </c>
      <c r="N62" s="33" t="s">
        <v>197</v>
      </c>
      <c r="O62" s="47" t="s">
        <v>197</v>
      </c>
      <c r="P62" s="47" t="s">
        <v>197</v>
      </c>
      <c r="Q62" s="47" t="s">
        <v>197</v>
      </c>
      <c r="R62" s="47" t="s">
        <v>197</v>
      </c>
      <c r="S62" s="47" t="s">
        <v>197</v>
      </c>
      <c r="T62" s="47" t="s">
        <v>197</v>
      </c>
      <c r="U62" s="47" t="s">
        <v>197</v>
      </c>
      <c r="V62" s="47" t="s">
        <v>197</v>
      </c>
      <c r="W62" s="47" t="s">
        <v>197</v>
      </c>
      <c r="X62" s="47" t="s">
        <v>197</v>
      </c>
      <c r="Y62" s="47" t="s">
        <v>197</v>
      </c>
      <c r="Z62" s="47" t="s">
        <v>197</v>
      </c>
      <c r="AA62" s="47" t="s">
        <v>197</v>
      </c>
      <c r="AB62" s="47" t="s">
        <v>197</v>
      </c>
      <c r="AC62" s="47" t="s">
        <v>197</v>
      </c>
      <c r="AD62" s="47" t="s">
        <v>197</v>
      </c>
      <c r="AE62" s="47" t="s">
        <v>197</v>
      </c>
      <c r="AF62" s="47" t="s">
        <v>197</v>
      </c>
      <c r="AG62" s="47" t="s">
        <v>197</v>
      </c>
      <c r="AH62" s="47" t="s">
        <v>197</v>
      </c>
      <c r="AI62" s="94" t="s">
        <v>197</v>
      </c>
      <c r="AJ62" s="36" t="s">
        <v>197</v>
      </c>
      <c r="AK62" s="47" t="s">
        <v>197</v>
      </c>
      <c r="AL62" s="47" t="s">
        <v>197</v>
      </c>
      <c r="AM62" s="47" t="s">
        <v>197</v>
      </c>
      <c r="AN62" s="47" t="s">
        <v>197</v>
      </c>
      <c r="AO62" s="47" t="s">
        <v>197</v>
      </c>
      <c r="AP62" s="47" t="s">
        <v>197</v>
      </c>
      <c r="AQ62" s="47" t="s">
        <v>197</v>
      </c>
      <c r="AR62" s="47" t="s">
        <v>197</v>
      </c>
      <c r="AS62" s="47" t="s">
        <v>197</v>
      </c>
      <c r="AT62" s="36" t="s">
        <v>197</v>
      </c>
      <c r="AU62" s="47" t="s">
        <v>197</v>
      </c>
      <c r="AV62" s="47" t="s">
        <v>197</v>
      </c>
      <c r="AW62" s="47" t="s">
        <v>197</v>
      </c>
      <c r="AX62" s="47" t="s">
        <v>197</v>
      </c>
      <c r="AY62" s="47" t="s">
        <v>197</v>
      </c>
      <c r="AZ62" s="47" t="s">
        <v>197</v>
      </c>
      <c r="BA62" s="47" t="s">
        <v>197</v>
      </c>
      <c r="BB62" s="47" t="s">
        <v>197</v>
      </c>
      <c r="BC62" s="47" t="s">
        <v>197</v>
      </c>
      <c r="BD62" s="36" t="s">
        <v>197</v>
      </c>
      <c r="BE62" s="47" t="s">
        <v>197</v>
      </c>
      <c r="BF62" s="47" t="s">
        <v>197</v>
      </c>
      <c r="BG62" s="47" t="s">
        <v>197</v>
      </c>
      <c r="BH62" s="47" t="s">
        <v>197</v>
      </c>
      <c r="BI62" s="47" t="s">
        <v>197</v>
      </c>
      <c r="BJ62" s="47" t="s">
        <v>197</v>
      </c>
      <c r="BK62" s="47" t="s">
        <v>197</v>
      </c>
      <c r="BL62" s="47" t="s">
        <v>197</v>
      </c>
      <c r="BM62" s="47" t="s">
        <v>197</v>
      </c>
      <c r="BN62" s="36" t="s">
        <v>197</v>
      </c>
      <c r="BO62" s="47" t="s">
        <v>197</v>
      </c>
      <c r="BP62" s="47" t="s">
        <v>197</v>
      </c>
      <c r="BQ62" s="47" t="s">
        <v>197</v>
      </c>
      <c r="BR62" s="47" t="s">
        <v>197</v>
      </c>
      <c r="BS62" s="33"/>
      <c r="BT62" s="33"/>
      <c r="BU62" s="33"/>
      <c r="BV62" s="33"/>
      <c r="BW62" s="33"/>
      <c r="BX62" s="33"/>
    </row>
    <row r="63" spans="1:76" ht="37.5">
      <c r="B63" s="31" t="s">
        <v>253</v>
      </c>
      <c r="C63" s="32" t="s">
        <v>254</v>
      </c>
      <c r="D63" s="33" t="s">
        <v>178</v>
      </c>
      <c r="E63" s="33" t="s">
        <v>197</v>
      </c>
      <c r="F63" s="33" t="s">
        <v>197</v>
      </c>
      <c r="G63" s="33" t="s">
        <v>197</v>
      </c>
      <c r="H63" s="33" t="s">
        <v>197</v>
      </c>
      <c r="I63" s="33" t="s">
        <v>197</v>
      </c>
      <c r="J63" s="33" t="s">
        <v>197</v>
      </c>
      <c r="K63" s="33" t="s">
        <v>197</v>
      </c>
      <c r="L63" s="33" t="s">
        <v>197</v>
      </c>
      <c r="M63" s="33" t="s">
        <v>197</v>
      </c>
      <c r="N63" s="33" t="s">
        <v>197</v>
      </c>
      <c r="O63" s="47" t="s">
        <v>197</v>
      </c>
      <c r="P63" s="47" t="s">
        <v>197</v>
      </c>
      <c r="Q63" s="47" t="s">
        <v>197</v>
      </c>
      <c r="R63" s="47" t="s">
        <v>197</v>
      </c>
      <c r="S63" s="47" t="s">
        <v>197</v>
      </c>
      <c r="T63" s="47" t="s">
        <v>197</v>
      </c>
      <c r="U63" s="47" t="s">
        <v>197</v>
      </c>
      <c r="V63" s="47" t="s">
        <v>197</v>
      </c>
      <c r="W63" s="47" t="s">
        <v>197</v>
      </c>
      <c r="X63" s="47" t="s">
        <v>197</v>
      </c>
      <c r="Y63" s="47" t="s">
        <v>197</v>
      </c>
      <c r="Z63" s="47" t="s">
        <v>197</v>
      </c>
      <c r="AA63" s="47" t="s">
        <v>197</v>
      </c>
      <c r="AB63" s="47" t="s">
        <v>197</v>
      </c>
      <c r="AC63" s="47" t="s">
        <v>197</v>
      </c>
      <c r="AD63" s="47" t="s">
        <v>197</v>
      </c>
      <c r="AE63" s="47" t="s">
        <v>197</v>
      </c>
      <c r="AF63" s="47" t="s">
        <v>197</v>
      </c>
      <c r="AG63" s="47" t="s">
        <v>197</v>
      </c>
      <c r="AH63" s="47" t="s">
        <v>197</v>
      </c>
      <c r="AI63" s="94" t="s">
        <v>197</v>
      </c>
      <c r="AJ63" s="36" t="s">
        <v>197</v>
      </c>
      <c r="AK63" s="47" t="s">
        <v>197</v>
      </c>
      <c r="AL63" s="47" t="s">
        <v>197</v>
      </c>
      <c r="AM63" s="47" t="s">
        <v>197</v>
      </c>
      <c r="AN63" s="47" t="s">
        <v>197</v>
      </c>
      <c r="AO63" s="47" t="s">
        <v>197</v>
      </c>
      <c r="AP63" s="47" t="s">
        <v>197</v>
      </c>
      <c r="AQ63" s="47" t="s">
        <v>197</v>
      </c>
      <c r="AR63" s="47" t="s">
        <v>197</v>
      </c>
      <c r="AS63" s="47" t="s">
        <v>197</v>
      </c>
      <c r="AT63" s="36" t="s">
        <v>197</v>
      </c>
      <c r="AU63" s="47" t="s">
        <v>197</v>
      </c>
      <c r="AV63" s="47" t="s">
        <v>197</v>
      </c>
      <c r="AW63" s="47" t="s">
        <v>197</v>
      </c>
      <c r="AX63" s="47" t="s">
        <v>197</v>
      </c>
      <c r="AY63" s="47" t="s">
        <v>197</v>
      </c>
      <c r="AZ63" s="47" t="s">
        <v>197</v>
      </c>
      <c r="BA63" s="47" t="s">
        <v>197</v>
      </c>
      <c r="BB63" s="47" t="s">
        <v>197</v>
      </c>
      <c r="BC63" s="47" t="s">
        <v>197</v>
      </c>
      <c r="BD63" s="36" t="s">
        <v>197</v>
      </c>
      <c r="BE63" s="47" t="s">
        <v>197</v>
      </c>
      <c r="BF63" s="47" t="s">
        <v>197</v>
      </c>
      <c r="BG63" s="47" t="s">
        <v>197</v>
      </c>
      <c r="BH63" s="47" t="s">
        <v>197</v>
      </c>
      <c r="BI63" s="47" t="s">
        <v>197</v>
      </c>
      <c r="BJ63" s="47" t="s">
        <v>197</v>
      </c>
      <c r="BK63" s="47" t="s">
        <v>197</v>
      </c>
      <c r="BL63" s="47" t="s">
        <v>197</v>
      </c>
      <c r="BM63" s="47" t="s">
        <v>197</v>
      </c>
      <c r="BN63" s="36" t="s">
        <v>197</v>
      </c>
      <c r="BO63" s="47" t="s">
        <v>197</v>
      </c>
      <c r="BP63" s="47" t="s">
        <v>197</v>
      </c>
      <c r="BQ63" s="47" t="s">
        <v>197</v>
      </c>
      <c r="BR63" s="47" t="s">
        <v>197</v>
      </c>
      <c r="BS63" s="33"/>
      <c r="BT63" s="33"/>
      <c r="BU63" s="33"/>
      <c r="BV63" s="33"/>
      <c r="BW63" s="33"/>
      <c r="BX63" s="33"/>
    </row>
    <row r="64" spans="1:76" ht="37.5">
      <c r="B64" s="31" t="s">
        <v>255</v>
      </c>
      <c r="C64" s="32" t="s">
        <v>256</v>
      </c>
      <c r="D64" s="33" t="s">
        <v>178</v>
      </c>
      <c r="E64" s="33" t="s">
        <v>197</v>
      </c>
      <c r="F64" s="33" t="s">
        <v>197</v>
      </c>
      <c r="G64" s="33" t="s">
        <v>197</v>
      </c>
      <c r="H64" s="33" t="s">
        <v>197</v>
      </c>
      <c r="I64" s="33" t="s">
        <v>197</v>
      </c>
      <c r="J64" s="33" t="s">
        <v>197</v>
      </c>
      <c r="K64" s="33" t="s">
        <v>197</v>
      </c>
      <c r="L64" s="33" t="s">
        <v>197</v>
      </c>
      <c r="M64" s="33" t="s">
        <v>197</v>
      </c>
      <c r="N64" s="33" t="s">
        <v>197</v>
      </c>
      <c r="O64" s="47" t="s">
        <v>197</v>
      </c>
      <c r="P64" s="47" t="s">
        <v>197</v>
      </c>
      <c r="Q64" s="47" t="s">
        <v>197</v>
      </c>
      <c r="R64" s="47" t="s">
        <v>197</v>
      </c>
      <c r="S64" s="47" t="s">
        <v>197</v>
      </c>
      <c r="T64" s="47" t="s">
        <v>197</v>
      </c>
      <c r="U64" s="47" t="s">
        <v>197</v>
      </c>
      <c r="V64" s="47" t="s">
        <v>197</v>
      </c>
      <c r="W64" s="47" t="s">
        <v>197</v>
      </c>
      <c r="X64" s="47" t="s">
        <v>197</v>
      </c>
      <c r="Y64" s="47" t="s">
        <v>197</v>
      </c>
      <c r="Z64" s="47" t="s">
        <v>197</v>
      </c>
      <c r="AA64" s="47" t="s">
        <v>197</v>
      </c>
      <c r="AB64" s="47" t="s">
        <v>197</v>
      </c>
      <c r="AC64" s="47" t="s">
        <v>197</v>
      </c>
      <c r="AD64" s="47" t="s">
        <v>197</v>
      </c>
      <c r="AE64" s="47" t="s">
        <v>197</v>
      </c>
      <c r="AF64" s="47" t="s">
        <v>197</v>
      </c>
      <c r="AG64" s="47" t="s">
        <v>197</v>
      </c>
      <c r="AH64" s="47" t="s">
        <v>197</v>
      </c>
      <c r="AI64" s="94" t="s">
        <v>197</v>
      </c>
      <c r="AJ64" s="36" t="s">
        <v>197</v>
      </c>
      <c r="AK64" s="47" t="s">
        <v>197</v>
      </c>
      <c r="AL64" s="47" t="s">
        <v>197</v>
      </c>
      <c r="AM64" s="47" t="s">
        <v>197</v>
      </c>
      <c r="AN64" s="47" t="s">
        <v>197</v>
      </c>
      <c r="AO64" s="47" t="s">
        <v>197</v>
      </c>
      <c r="AP64" s="47" t="s">
        <v>197</v>
      </c>
      <c r="AQ64" s="47" t="s">
        <v>197</v>
      </c>
      <c r="AR64" s="47" t="s">
        <v>197</v>
      </c>
      <c r="AS64" s="47" t="s">
        <v>197</v>
      </c>
      <c r="AT64" s="36" t="s">
        <v>197</v>
      </c>
      <c r="AU64" s="47" t="s">
        <v>197</v>
      </c>
      <c r="AV64" s="47" t="s">
        <v>197</v>
      </c>
      <c r="AW64" s="47" t="s">
        <v>197</v>
      </c>
      <c r="AX64" s="47" t="s">
        <v>197</v>
      </c>
      <c r="AY64" s="47" t="s">
        <v>197</v>
      </c>
      <c r="AZ64" s="47" t="s">
        <v>197</v>
      </c>
      <c r="BA64" s="47" t="s">
        <v>197</v>
      </c>
      <c r="BB64" s="47" t="s">
        <v>197</v>
      </c>
      <c r="BC64" s="47" t="s">
        <v>197</v>
      </c>
      <c r="BD64" s="36" t="s">
        <v>197</v>
      </c>
      <c r="BE64" s="47" t="s">
        <v>197</v>
      </c>
      <c r="BF64" s="47" t="s">
        <v>197</v>
      </c>
      <c r="BG64" s="47" t="s">
        <v>197</v>
      </c>
      <c r="BH64" s="47" t="s">
        <v>197</v>
      </c>
      <c r="BI64" s="47" t="s">
        <v>197</v>
      </c>
      <c r="BJ64" s="47" t="s">
        <v>197</v>
      </c>
      <c r="BK64" s="47" t="s">
        <v>197</v>
      </c>
      <c r="BL64" s="47" t="s">
        <v>197</v>
      </c>
      <c r="BM64" s="47" t="s">
        <v>197</v>
      </c>
      <c r="BN64" s="36" t="s">
        <v>197</v>
      </c>
      <c r="BO64" s="47" t="s">
        <v>197</v>
      </c>
      <c r="BP64" s="47" t="s">
        <v>197</v>
      </c>
      <c r="BQ64" s="47" t="s">
        <v>197</v>
      </c>
      <c r="BR64" s="47" t="s">
        <v>197</v>
      </c>
      <c r="BS64" s="33"/>
      <c r="BT64" s="33"/>
      <c r="BU64" s="33"/>
      <c r="BV64" s="33"/>
      <c r="BW64" s="33"/>
      <c r="BX64" s="33"/>
    </row>
    <row r="65" spans="1:76" ht="56.25">
      <c r="B65" s="31" t="s">
        <v>257</v>
      </c>
      <c r="C65" s="32" t="s">
        <v>258</v>
      </c>
      <c r="D65" s="33" t="s">
        <v>178</v>
      </c>
      <c r="E65" s="33" t="s">
        <v>197</v>
      </c>
      <c r="F65" s="33" t="s">
        <v>197</v>
      </c>
      <c r="G65" s="33" t="s">
        <v>197</v>
      </c>
      <c r="H65" s="33" t="s">
        <v>197</v>
      </c>
      <c r="I65" s="33" t="s">
        <v>197</v>
      </c>
      <c r="J65" s="33" t="s">
        <v>197</v>
      </c>
      <c r="K65" s="33" t="s">
        <v>197</v>
      </c>
      <c r="L65" s="33" t="s">
        <v>197</v>
      </c>
      <c r="M65" s="33" t="s">
        <v>197</v>
      </c>
      <c r="N65" s="33" t="s">
        <v>197</v>
      </c>
      <c r="O65" s="47" t="s">
        <v>197</v>
      </c>
      <c r="P65" s="47" t="s">
        <v>197</v>
      </c>
      <c r="Q65" s="47" t="s">
        <v>197</v>
      </c>
      <c r="R65" s="47" t="s">
        <v>197</v>
      </c>
      <c r="S65" s="47" t="s">
        <v>197</v>
      </c>
      <c r="T65" s="47" t="s">
        <v>197</v>
      </c>
      <c r="U65" s="47" t="s">
        <v>197</v>
      </c>
      <c r="V65" s="47" t="s">
        <v>197</v>
      </c>
      <c r="W65" s="47" t="s">
        <v>197</v>
      </c>
      <c r="X65" s="47" t="s">
        <v>197</v>
      </c>
      <c r="Y65" s="47" t="s">
        <v>197</v>
      </c>
      <c r="Z65" s="47" t="s">
        <v>197</v>
      </c>
      <c r="AA65" s="47" t="s">
        <v>197</v>
      </c>
      <c r="AB65" s="47" t="s">
        <v>197</v>
      </c>
      <c r="AC65" s="47" t="s">
        <v>197</v>
      </c>
      <c r="AD65" s="47" t="s">
        <v>197</v>
      </c>
      <c r="AE65" s="47" t="s">
        <v>197</v>
      </c>
      <c r="AF65" s="47" t="s">
        <v>197</v>
      </c>
      <c r="AG65" s="47" t="s">
        <v>197</v>
      </c>
      <c r="AH65" s="47" t="s">
        <v>197</v>
      </c>
      <c r="AI65" s="94" t="s">
        <v>197</v>
      </c>
      <c r="AJ65" s="36" t="s">
        <v>197</v>
      </c>
      <c r="AK65" s="47" t="s">
        <v>197</v>
      </c>
      <c r="AL65" s="47" t="s">
        <v>197</v>
      </c>
      <c r="AM65" s="47" t="s">
        <v>197</v>
      </c>
      <c r="AN65" s="47" t="s">
        <v>197</v>
      </c>
      <c r="AO65" s="47" t="s">
        <v>197</v>
      </c>
      <c r="AP65" s="47" t="s">
        <v>197</v>
      </c>
      <c r="AQ65" s="47" t="s">
        <v>197</v>
      </c>
      <c r="AR65" s="47" t="s">
        <v>197</v>
      </c>
      <c r="AS65" s="47" t="s">
        <v>197</v>
      </c>
      <c r="AT65" s="36" t="s">
        <v>197</v>
      </c>
      <c r="AU65" s="47" t="s">
        <v>197</v>
      </c>
      <c r="AV65" s="47" t="s">
        <v>197</v>
      </c>
      <c r="AW65" s="47" t="s">
        <v>197</v>
      </c>
      <c r="AX65" s="47" t="s">
        <v>197</v>
      </c>
      <c r="AY65" s="47" t="s">
        <v>197</v>
      </c>
      <c r="AZ65" s="47" t="s">
        <v>197</v>
      </c>
      <c r="BA65" s="47" t="s">
        <v>197</v>
      </c>
      <c r="BB65" s="47" t="s">
        <v>197</v>
      </c>
      <c r="BC65" s="47" t="s">
        <v>197</v>
      </c>
      <c r="BD65" s="36" t="s">
        <v>197</v>
      </c>
      <c r="BE65" s="47" t="s">
        <v>197</v>
      </c>
      <c r="BF65" s="47" t="s">
        <v>197</v>
      </c>
      <c r="BG65" s="47" t="s">
        <v>197</v>
      </c>
      <c r="BH65" s="47" t="s">
        <v>197</v>
      </c>
      <c r="BI65" s="47" t="s">
        <v>197</v>
      </c>
      <c r="BJ65" s="47" t="s">
        <v>197</v>
      </c>
      <c r="BK65" s="47" t="s">
        <v>197</v>
      </c>
      <c r="BL65" s="47" t="s">
        <v>197</v>
      </c>
      <c r="BM65" s="47" t="s">
        <v>197</v>
      </c>
      <c r="BN65" s="36" t="s">
        <v>197</v>
      </c>
      <c r="BO65" s="47" t="s">
        <v>197</v>
      </c>
      <c r="BP65" s="47" t="s">
        <v>197</v>
      </c>
      <c r="BQ65" s="47" t="s">
        <v>197</v>
      </c>
      <c r="BR65" s="47" t="s">
        <v>197</v>
      </c>
      <c r="BS65" s="33"/>
      <c r="BT65" s="33"/>
      <c r="BU65" s="33"/>
      <c r="BV65" s="33"/>
      <c r="BW65" s="33"/>
      <c r="BX65" s="33"/>
    </row>
    <row r="66" spans="1:76" ht="75">
      <c r="B66" s="31" t="s">
        <v>259</v>
      </c>
      <c r="C66" s="32" t="s">
        <v>260</v>
      </c>
      <c r="D66" s="33" t="s">
        <v>178</v>
      </c>
      <c r="E66" s="33" t="s">
        <v>197</v>
      </c>
      <c r="F66" s="33" t="s">
        <v>197</v>
      </c>
      <c r="G66" s="33" t="s">
        <v>197</v>
      </c>
      <c r="H66" s="33" t="s">
        <v>197</v>
      </c>
      <c r="I66" s="33" t="s">
        <v>197</v>
      </c>
      <c r="J66" s="33" t="s">
        <v>197</v>
      </c>
      <c r="K66" s="33" t="s">
        <v>197</v>
      </c>
      <c r="L66" s="33" t="s">
        <v>197</v>
      </c>
      <c r="M66" s="33" t="s">
        <v>197</v>
      </c>
      <c r="N66" s="33" t="s">
        <v>197</v>
      </c>
      <c r="O66" s="47" t="s">
        <v>197</v>
      </c>
      <c r="P66" s="47" t="s">
        <v>197</v>
      </c>
      <c r="Q66" s="47" t="s">
        <v>197</v>
      </c>
      <c r="R66" s="47" t="s">
        <v>197</v>
      </c>
      <c r="S66" s="47" t="s">
        <v>197</v>
      </c>
      <c r="T66" s="47" t="s">
        <v>197</v>
      </c>
      <c r="U66" s="47" t="s">
        <v>197</v>
      </c>
      <c r="V66" s="47" t="s">
        <v>197</v>
      </c>
      <c r="W66" s="47" t="s">
        <v>197</v>
      </c>
      <c r="X66" s="47" t="s">
        <v>197</v>
      </c>
      <c r="Y66" s="47" t="s">
        <v>197</v>
      </c>
      <c r="Z66" s="47" t="s">
        <v>197</v>
      </c>
      <c r="AA66" s="47" t="s">
        <v>197</v>
      </c>
      <c r="AB66" s="47" t="s">
        <v>197</v>
      </c>
      <c r="AC66" s="47" t="s">
        <v>197</v>
      </c>
      <c r="AD66" s="47" t="s">
        <v>197</v>
      </c>
      <c r="AE66" s="47" t="s">
        <v>197</v>
      </c>
      <c r="AF66" s="47" t="s">
        <v>197</v>
      </c>
      <c r="AG66" s="47" t="s">
        <v>197</v>
      </c>
      <c r="AH66" s="47" t="s">
        <v>197</v>
      </c>
      <c r="AI66" s="94" t="s">
        <v>197</v>
      </c>
      <c r="AJ66" s="36" t="s">
        <v>197</v>
      </c>
      <c r="AK66" s="47" t="s">
        <v>197</v>
      </c>
      <c r="AL66" s="47" t="s">
        <v>197</v>
      </c>
      <c r="AM66" s="47" t="s">
        <v>197</v>
      </c>
      <c r="AN66" s="47" t="s">
        <v>197</v>
      </c>
      <c r="AO66" s="47" t="s">
        <v>197</v>
      </c>
      <c r="AP66" s="47" t="s">
        <v>197</v>
      </c>
      <c r="AQ66" s="47" t="s">
        <v>197</v>
      </c>
      <c r="AR66" s="47" t="s">
        <v>197</v>
      </c>
      <c r="AS66" s="47" t="s">
        <v>197</v>
      </c>
      <c r="AT66" s="36" t="s">
        <v>197</v>
      </c>
      <c r="AU66" s="47" t="s">
        <v>197</v>
      </c>
      <c r="AV66" s="47" t="s">
        <v>197</v>
      </c>
      <c r="AW66" s="47" t="s">
        <v>197</v>
      </c>
      <c r="AX66" s="47" t="s">
        <v>197</v>
      </c>
      <c r="AY66" s="47" t="s">
        <v>197</v>
      </c>
      <c r="AZ66" s="47" t="s">
        <v>197</v>
      </c>
      <c r="BA66" s="47" t="s">
        <v>197</v>
      </c>
      <c r="BB66" s="47" t="s">
        <v>197</v>
      </c>
      <c r="BC66" s="47" t="s">
        <v>197</v>
      </c>
      <c r="BD66" s="36" t="s">
        <v>197</v>
      </c>
      <c r="BE66" s="47" t="s">
        <v>197</v>
      </c>
      <c r="BF66" s="47" t="s">
        <v>197</v>
      </c>
      <c r="BG66" s="47" t="s">
        <v>197</v>
      </c>
      <c r="BH66" s="47" t="s">
        <v>197</v>
      </c>
      <c r="BI66" s="47" t="s">
        <v>197</v>
      </c>
      <c r="BJ66" s="47" t="s">
        <v>197</v>
      </c>
      <c r="BK66" s="47" t="s">
        <v>197</v>
      </c>
      <c r="BL66" s="47" t="s">
        <v>197</v>
      </c>
      <c r="BM66" s="47" t="s">
        <v>197</v>
      </c>
      <c r="BN66" s="36" t="s">
        <v>197</v>
      </c>
      <c r="BO66" s="47" t="s">
        <v>197</v>
      </c>
      <c r="BP66" s="47" t="s">
        <v>197</v>
      </c>
      <c r="BQ66" s="47" t="s">
        <v>197</v>
      </c>
      <c r="BR66" s="47" t="s">
        <v>197</v>
      </c>
      <c r="BS66" s="33"/>
      <c r="BT66" s="33"/>
      <c r="BU66" s="33"/>
      <c r="BV66" s="33"/>
      <c r="BW66" s="33"/>
      <c r="BX66" s="33"/>
    </row>
    <row r="67" spans="1:76" ht="56.25">
      <c r="B67" s="31" t="s">
        <v>261</v>
      </c>
      <c r="C67" s="32" t="s">
        <v>262</v>
      </c>
      <c r="D67" s="33" t="s">
        <v>178</v>
      </c>
      <c r="E67" s="33" t="s">
        <v>197</v>
      </c>
      <c r="F67" s="33" t="s">
        <v>197</v>
      </c>
      <c r="G67" s="33" t="s">
        <v>197</v>
      </c>
      <c r="H67" s="33" t="s">
        <v>197</v>
      </c>
      <c r="I67" s="33" t="s">
        <v>197</v>
      </c>
      <c r="J67" s="33" t="s">
        <v>197</v>
      </c>
      <c r="K67" s="33" t="s">
        <v>197</v>
      </c>
      <c r="L67" s="33" t="s">
        <v>197</v>
      </c>
      <c r="M67" s="33" t="s">
        <v>197</v>
      </c>
      <c r="N67" s="33" t="s">
        <v>197</v>
      </c>
      <c r="O67" s="47" t="s">
        <v>197</v>
      </c>
      <c r="P67" s="47" t="s">
        <v>197</v>
      </c>
      <c r="Q67" s="47" t="s">
        <v>197</v>
      </c>
      <c r="R67" s="47" t="s">
        <v>197</v>
      </c>
      <c r="S67" s="47" t="s">
        <v>197</v>
      </c>
      <c r="T67" s="47" t="s">
        <v>197</v>
      </c>
      <c r="U67" s="47" t="s">
        <v>197</v>
      </c>
      <c r="V67" s="47" t="s">
        <v>197</v>
      </c>
      <c r="W67" s="47" t="s">
        <v>197</v>
      </c>
      <c r="X67" s="47" t="s">
        <v>197</v>
      </c>
      <c r="Y67" s="47" t="s">
        <v>197</v>
      </c>
      <c r="Z67" s="47" t="s">
        <v>197</v>
      </c>
      <c r="AA67" s="47" t="s">
        <v>197</v>
      </c>
      <c r="AB67" s="47" t="s">
        <v>197</v>
      </c>
      <c r="AC67" s="47" t="s">
        <v>197</v>
      </c>
      <c r="AD67" s="47" t="s">
        <v>197</v>
      </c>
      <c r="AE67" s="47" t="s">
        <v>197</v>
      </c>
      <c r="AF67" s="47" t="s">
        <v>197</v>
      </c>
      <c r="AG67" s="47" t="s">
        <v>197</v>
      </c>
      <c r="AH67" s="47" t="s">
        <v>197</v>
      </c>
      <c r="AI67" s="94" t="s">
        <v>197</v>
      </c>
      <c r="AJ67" s="36" t="s">
        <v>197</v>
      </c>
      <c r="AK67" s="47" t="s">
        <v>197</v>
      </c>
      <c r="AL67" s="47" t="s">
        <v>197</v>
      </c>
      <c r="AM67" s="47" t="s">
        <v>197</v>
      </c>
      <c r="AN67" s="47" t="s">
        <v>197</v>
      </c>
      <c r="AO67" s="47" t="s">
        <v>197</v>
      </c>
      <c r="AP67" s="47" t="s">
        <v>197</v>
      </c>
      <c r="AQ67" s="47" t="s">
        <v>197</v>
      </c>
      <c r="AR67" s="47" t="s">
        <v>197</v>
      </c>
      <c r="AS67" s="47" t="s">
        <v>197</v>
      </c>
      <c r="AT67" s="36" t="s">
        <v>197</v>
      </c>
      <c r="AU67" s="47" t="s">
        <v>197</v>
      </c>
      <c r="AV67" s="47" t="s">
        <v>197</v>
      </c>
      <c r="AW67" s="47" t="s">
        <v>197</v>
      </c>
      <c r="AX67" s="47" t="s">
        <v>197</v>
      </c>
      <c r="AY67" s="47" t="s">
        <v>197</v>
      </c>
      <c r="AZ67" s="47" t="s">
        <v>197</v>
      </c>
      <c r="BA67" s="47" t="s">
        <v>197</v>
      </c>
      <c r="BB67" s="47" t="s">
        <v>197</v>
      </c>
      <c r="BC67" s="47" t="s">
        <v>197</v>
      </c>
      <c r="BD67" s="36" t="s">
        <v>197</v>
      </c>
      <c r="BE67" s="47" t="s">
        <v>197</v>
      </c>
      <c r="BF67" s="47" t="s">
        <v>197</v>
      </c>
      <c r="BG67" s="47" t="s">
        <v>197</v>
      </c>
      <c r="BH67" s="47" t="s">
        <v>197</v>
      </c>
      <c r="BI67" s="47" t="s">
        <v>197</v>
      </c>
      <c r="BJ67" s="47" t="s">
        <v>197</v>
      </c>
      <c r="BK67" s="47" t="s">
        <v>197</v>
      </c>
      <c r="BL67" s="47" t="s">
        <v>197</v>
      </c>
      <c r="BM67" s="47" t="s">
        <v>197</v>
      </c>
      <c r="BN67" s="36" t="s">
        <v>197</v>
      </c>
      <c r="BO67" s="47" t="s">
        <v>197</v>
      </c>
      <c r="BP67" s="47" t="s">
        <v>197</v>
      </c>
      <c r="BQ67" s="47" t="s">
        <v>197</v>
      </c>
      <c r="BR67" s="47" t="s">
        <v>197</v>
      </c>
      <c r="BS67" s="33"/>
      <c r="BT67" s="33"/>
      <c r="BU67" s="33"/>
      <c r="BV67" s="33"/>
      <c r="BW67" s="33"/>
      <c r="BX67" s="33"/>
    </row>
    <row r="68" spans="1:76" ht="56.25">
      <c r="B68" s="31" t="s">
        <v>263</v>
      </c>
      <c r="C68" s="32" t="s">
        <v>264</v>
      </c>
      <c r="D68" s="33" t="s">
        <v>178</v>
      </c>
      <c r="E68" s="33" t="s">
        <v>197</v>
      </c>
      <c r="F68" s="33" t="s">
        <v>197</v>
      </c>
      <c r="G68" s="33" t="s">
        <v>197</v>
      </c>
      <c r="H68" s="33" t="s">
        <v>197</v>
      </c>
      <c r="I68" s="33" t="s">
        <v>197</v>
      </c>
      <c r="J68" s="33" t="s">
        <v>197</v>
      </c>
      <c r="K68" s="33" t="s">
        <v>197</v>
      </c>
      <c r="L68" s="33" t="s">
        <v>197</v>
      </c>
      <c r="M68" s="33" t="s">
        <v>197</v>
      </c>
      <c r="N68" s="33" t="s">
        <v>197</v>
      </c>
      <c r="O68" s="47" t="s">
        <v>197</v>
      </c>
      <c r="P68" s="47" t="s">
        <v>197</v>
      </c>
      <c r="Q68" s="47" t="s">
        <v>197</v>
      </c>
      <c r="R68" s="47" t="s">
        <v>197</v>
      </c>
      <c r="S68" s="47" t="s">
        <v>197</v>
      </c>
      <c r="T68" s="47" t="s">
        <v>197</v>
      </c>
      <c r="U68" s="47" t="s">
        <v>197</v>
      </c>
      <c r="V68" s="47" t="s">
        <v>197</v>
      </c>
      <c r="W68" s="47" t="s">
        <v>197</v>
      </c>
      <c r="X68" s="47" t="s">
        <v>197</v>
      </c>
      <c r="Y68" s="47" t="s">
        <v>197</v>
      </c>
      <c r="Z68" s="47" t="s">
        <v>197</v>
      </c>
      <c r="AA68" s="47" t="s">
        <v>197</v>
      </c>
      <c r="AB68" s="47" t="s">
        <v>197</v>
      </c>
      <c r="AC68" s="47" t="s">
        <v>197</v>
      </c>
      <c r="AD68" s="47" t="s">
        <v>197</v>
      </c>
      <c r="AE68" s="47" t="s">
        <v>197</v>
      </c>
      <c r="AF68" s="47" t="s">
        <v>197</v>
      </c>
      <c r="AG68" s="47" t="s">
        <v>197</v>
      </c>
      <c r="AH68" s="47" t="s">
        <v>197</v>
      </c>
      <c r="AI68" s="94" t="s">
        <v>197</v>
      </c>
      <c r="AJ68" s="36" t="s">
        <v>197</v>
      </c>
      <c r="AK68" s="47" t="s">
        <v>197</v>
      </c>
      <c r="AL68" s="47" t="s">
        <v>197</v>
      </c>
      <c r="AM68" s="47" t="s">
        <v>197</v>
      </c>
      <c r="AN68" s="47" t="s">
        <v>197</v>
      </c>
      <c r="AO68" s="47" t="s">
        <v>197</v>
      </c>
      <c r="AP68" s="47" t="s">
        <v>197</v>
      </c>
      <c r="AQ68" s="47" t="s">
        <v>197</v>
      </c>
      <c r="AR68" s="47" t="s">
        <v>197</v>
      </c>
      <c r="AS68" s="47" t="s">
        <v>197</v>
      </c>
      <c r="AT68" s="36" t="s">
        <v>197</v>
      </c>
      <c r="AU68" s="47" t="s">
        <v>197</v>
      </c>
      <c r="AV68" s="47" t="s">
        <v>197</v>
      </c>
      <c r="AW68" s="47" t="s">
        <v>197</v>
      </c>
      <c r="AX68" s="47" t="s">
        <v>197</v>
      </c>
      <c r="AY68" s="47" t="s">
        <v>197</v>
      </c>
      <c r="AZ68" s="47" t="s">
        <v>197</v>
      </c>
      <c r="BA68" s="47" t="s">
        <v>197</v>
      </c>
      <c r="BB68" s="47" t="s">
        <v>197</v>
      </c>
      <c r="BC68" s="47" t="s">
        <v>197</v>
      </c>
      <c r="BD68" s="36" t="s">
        <v>197</v>
      </c>
      <c r="BE68" s="47" t="s">
        <v>197</v>
      </c>
      <c r="BF68" s="47" t="s">
        <v>197</v>
      </c>
      <c r="BG68" s="47" t="s">
        <v>197</v>
      </c>
      <c r="BH68" s="47" t="s">
        <v>197</v>
      </c>
      <c r="BI68" s="47" t="s">
        <v>197</v>
      </c>
      <c r="BJ68" s="47" t="s">
        <v>197</v>
      </c>
      <c r="BK68" s="47" t="s">
        <v>197</v>
      </c>
      <c r="BL68" s="47" t="s">
        <v>197</v>
      </c>
      <c r="BM68" s="47" t="s">
        <v>197</v>
      </c>
      <c r="BN68" s="36" t="s">
        <v>197</v>
      </c>
      <c r="BO68" s="47" t="s">
        <v>197</v>
      </c>
      <c r="BP68" s="47" t="s">
        <v>197</v>
      </c>
      <c r="BQ68" s="47" t="s">
        <v>197</v>
      </c>
      <c r="BR68" s="47" t="s">
        <v>197</v>
      </c>
      <c r="BS68" s="33"/>
      <c r="BT68" s="33"/>
      <c r="BU68" s="33"/>
      <c r="BV68" s="33"/>
      <c r="BW68" s="33"/>
      <c r="BX68" s="33"/>
    </row>
    <row r="69" spans="1:76" ht="75">
      <c r="B69" s="31" t="s">
        <v>265</v>
      </c>
      <c r="C69" s="32" t="s">
        <v>266</v>
      </c>
      <c r="D69" s="33" t="s">
        <v>178</v>
      </c>
      <c r="E69" s="33" t="s">
        <v>197</v>
      </c>
      <c r="F69" s="33" t="s">
        <v>197</v>
      </c>
      <c r="G69" s="33" t="s">
        <v>197</v>
      </c>
      <c r="H69" s="33" t="s">
        <v>197</v>
      </c>
      <c r="I69" s="33" t="s">
        <v>197</v>
      </c>
      <c r="J69" s="33" t="s">
        <v>197</v>
      </c>
      <c r="K69" s="33" t="s">
        <v>197</v>
      </c>
      <c r="L69" s="33" t="s">
        <v>197</v>
      </c>
      <c r="M69" s="33" t="s">
        <v>197</v>
      </c>
      <c r="N69" s="33" t="s">
        <v>197</v>
      </c>
      <c r="O69" s="47" t="s">
        <v>197</v>
      </c>
      <c r="P69" s="47" t="s">
        <v>197</v>
      </c>
      <c r="Q69" s="47" t="s">
        <v>197</v>
      </c>
      <c r="R69" s="47" t="s">
        <v>197</v>
      </c>
      <c r="S69" s="47" t="s">
        <v>197</v>
      </c>
      <c r="T69" s="47" t="s">
        <v>197</v>
      </c>
      <c r="U69" s="47" t="s">
        <v>197</v>
      </c>
      <c r="V69" s="47" t="s">
        <v>197</v>
      </c>
      <c r="W69" s="47" t="s">
        <v>197</v>
      </c>
      <c r="X69" s="47" t="s">
        <v>197</v>
      </c>
      <c r="Y69" s="47" t="s">
        <v>197</v>
      </c>
      <c r="Z69" s="47" t="s">
        <v>197</v>
      </c>
      <c r="AA69" s="47" t="s">
        <v>197</v>
      </c>
      <c r="AB69" s="47" t="s">
        <v>197</v>
      </c>
      <c r="AC69" s="47" t="s">
        <v>197</v>
      </c>
      <c r="AD69" s="47" t="s">
        <v>197</v>
      </c>
      <c r="AE69" s="47" t="s">
        <v>197</v>
      </c>
      <c r="AF69" s="47" t="s">
        <v>197</v>
      </c>
      <c r="AG69" s="47" t="s">
        <v>197</v>
      </c>
      <c r="AH69" s="47" t="s">
        <v>197</v>
      </c>
      <c r="AI69" s="94" t="s">
        <v>197</v>
      </c>
      <c r="AJ69" s="36" t="s">
        <v>197</v>
      </c>
      <c r="AK69" s="47" t="s">
        <v>197</v>
      </c>
      <c r="AL69" s="47" t="s">
        <v>197</v>
      </c>
      <c r="AM69" s="47" t="s">
        <v>197</v>
      </c>
      <c r="AN69" s="47" t="s">
        <v>197</v>
      </c>
      <c r="AO69" s="47" t="s">
        <v>197</v>
      </c>
      <c r="AP69" s="47" t="s">
        <v>197</v>
      </c>
      <c r="AQ69" s="47" t="s">
        <v>197</v>
      </c>
      <c r="AR69" s="47" t="s">
        <v>197</v>
      </c>
      <c r="AS69" s="47" t="s">
        <v>197</v>
      </c>
      <c r="AT69" s="36" t="s">
        <v>197</v>
      </c>
      <c r="AU69" s="47" t="s">
        <v>197</v>
      </c>
      <c r="AV69" s="47" t="s">
        <v>197</v>
      </c>
      <c r="AW69" s="47" t="s">
        <v>197</v>
      </c>
      <c r="AX69" s="47" t="s">
        <v>197</v>
      </c>
      <c r="AY69" s="47" t="s">
        <v>197</v>
      </c>
      <c r="AZ69" s="47" t="s">
        <v>197</v>
      </c>
      <c r="BA69" s="47" t="s">
        <v>197</v>
      </c>
      <c r="BB69" s="47" t="s">
        <v>197</v>
      </c>
      <c r="BC69" s="47" t="s">
        <v>197</v>
      </c>
      <c r="BD69" s="36" t="s">
        <v>197</v>
      </c>
      <c r="BE69" s="47" t="s">
        <v>197</v>
      </c>
      <c r="BF69" s="47" t="s">
        <v>197</v>
      </c>
      <c r="BG69" s="47" t="s">
        <v>197</v>
      </c>
      <c r="BH69" s="47" t="s">
        <v>197</v>
      </c>
      <c r="BI69" s="47" t="s">
        <v>197</v>
      </c>
      <c r="BJ69" s="47" t="s">
        <v>197</v>
      </c>
      <c r="BK69" s="47" t="s">
        <v>197</v>
      </c>
      <c r="BL69" s="47" t="s">
        <v>197</v>
      </c>
      <c r="BM69" s="47" t="s">
        <v>197</v>
      </c>
      <c r="BN69" s="36" t="s">
        <v>197</v>
      </c>
      <c r="BO69" s="47" t="s">
        <v>197</v>
      </c>
      <c r="BP69" s="47" t="s">
        <v>197</v>
      </c>
      <c r="BQ69" s="47" t="s">
        <v>197</v>
      </c>
      <c r="BR69" s="47" t="s">
        <v>197</v>
      </c>
      <c r="BS69" s="33"/>
      <c r="BT69" s="33"/>
      <c r="BU69" s="33"/>
      <c r="BV69" s="33"/>
      <c r="BW69" s="33"/>
      <c r="BX69" s="33"/>
    </row>
    <row r="70" spans="1:76" ht="75">
      <c r="B70" s="37" t="s">
        <v>267</v>
      </c>
      <c r="C70" s="38" t="s">
        <v>268</v>
      </c>
      <c r="D70" s="39" t="s">
        <v>178</v>
      </c>
      <c r="E70" s="39"/>
      <c r="F70" s="39">
        <f>F71</f>
        <v>2020</v>
      </c>
      <c r="G70" s="39">
        <f>G71</f>
        <v>2021</v>
      </c>
      <c r="H70" s="39"/>
      <c r="I70" s="39">
        <f t="shared" ref="I70:AN70" si="28">I71</f>
        <v>0</v>
      </c>
      <c r="J70" s="39">
        <f t="shared" si="28"/>
        <v>0</v>
      </c>
      <c r="K70" s="39">
        <f t="shared" si="28"/>
        <v>0</v>
      </c>
      <c r="L70" s="39">
        <f t="shared" si="28"/>
        <v>0</v>
      </c>
      <c r="M70" s="99">
        <f t="shared" si="28"/>
        <v>0</v>
      </c>
      <c r="N70" s="99">
        <f t="shared" si="28"/>
        <v>0</v>
      </c>
      <c r="O70" s="99">
        <f t="shared" si="28"/>
        <v>0</v>
      </c>
      <c r="P70" s="99">
        <f t="shared" si="28"/>
        <v>1.27278961</v>
      </c>
      <c r="Q70" s="99">
        <f t="shared" si="28"/>
        <v>314.75925480000006</v>
      </c>
      <c r="R70" s="99">
        <f t="shared" si="28"/>
        <v>344.97289150000802</v>
      </c>
      <c r="S70" s="99">
        <f t="shared" si="28"/>
        <v>0</v>
      </c>
      <c r="T70" s="99">
        <f t="shared" si="28"/>
        <v>0</v>
      </c>
      <c r="U70" s="99">
        <f t="shared" si="28"/>
        <v>344.97289150000802</v>
      </c>
      <c r="V70" s="99">
        <f t="shared" si="28"/>
        <v>0</v>
      </c>
      <c r="W70" s="99">
        <f t="shared" si="28"/>
        <v>0</v>
      </c>
      <c r="X70" s="99">
        <f t="shared" si="28"/>
        <v>343.700101890008</v>
      </c>
      <c r="Y70" s="99">
        <f t="shared" si="28"/>
        <v>0</v>
      </c>
      <c r="Z70" s="99">
        <f t="shared" si="28"/>
        <v>0</v>
      </c>
      <c r="AA70" s="99">
        <f t="shared" si="28"/>
        <v>0</v>
      </c>
      <c r="AB70" s="99">
        <f t="shared" si="28"/>
        <v>0</v>
      </c>
      <c r="AC70" s="99">
        <f t="shared" si="28"/>
        <v>0</v>
      </c>
      <c r="AD70" s="99">
        <f t="shared" si="28"/>
        <v>0</v>
      </c>
      <c r="AE70" s="99">
        <f t="shared" si="28"/>
        <v>0</v>
      </c>
      <c r="AF70" s="99">
        <f t="shared" si="28"/>
        <v>0</v>
      </c>
      <c r="AG70" s="99">
        <f t="shared" si="28"/>
        <v>0</v>
      </c>
      <c r="AH70" s="99">
        <f t="shared" si="28"/>
        <v>0</v>
      </c>
      <c r="AI70" s="99">
        <f t="shared" si="28"/>
        <v>0</v>
      </c>
      <c r="AJ70" s="99">
        <f t="shared" si="28"/>
        <v>0</v>
      </c>
      <c r="AK70" s="99">
        <f t="shared" si="28"/>
        <v>0</v>
      </c>
      <c r="AL70" s="99">
        <f t="shared" si="28"/>
        <v>0</v>
      </c>
      <c r="AM70" s="99">
        <f t="shared" si="28"/>
        <v>0</v>
      </c>
      <c r="AN70" s="99">
        <f t="shared" si="28"/>
        <v>0</v>
      </c>
      <c r="AO70" s="99">
        <f t="shared" ref="AO70:BR70" si="29">AO71</f>
        <v>0</v>
      </c>
      <c r="AP70" s="99">
        <f t="shared" si="29"/>
        <v>0</v>
      </c>
      <c r="AQ70" s="99">
        <f t="shared" si="29"/>
        <v>0</v>
      </c>
      <c r="AR70" s="99">
        <f t="shared" si="29"/>
        <v>0</v>
      </c>
      <c r="AS70" s="99">
        <f t="shared" si="29"/>
        <v>0</v>
      </c>
      <c r="AT70" s="99">
        <f t="shared" si="29"/>
        <v>153.91399993821599</v>
      </c>
      <c r="AU70" s="99">
        <f t="shared" si="29"/>
        <v>0</v>
      </c>
      <c r="AV70" s="99">
        <f t="shared" si="29"/>
        <v>0</v>
      </c>
      <c r="AW70" s="99">
        <f t="shared" si="29"/>
        <v>153.91399993821599</v>
      </c>
      <c r="AX70" s="99">
        <f t="shared" si="29"/>
        <v>0</v>
      </c>
      <c r="AY70" s="99">
        <f t="shared" si="29"/>
        <v>0</v>
      </c>
      <c r="AZ70" s="99">
        <f t="shared" si="29"/>
        <v>0</v>
      </c>
      <c r="BA70" s="99">
        <f t="shared" si="29"/>
        <v>0</v>
      </c>
      <c r="BB70" s="99">
        <f t="shared" si="29"/>
        <v>0</v>
      </c>
      <c r="BC70" s="99">
        <f t="shared" si="29"/>
        <v>0</v>
      </c>
      <c r="BD70" s="99">
        <f t="shared" si="29"/>
        <v>191.058891561792</v>
      </c>
      <c r="BE70" s="99">
        <f t="shared" si="29"/>
        <v>0</v>
      </c>
      <c r="BF70" s="99">
        <f t="shared" si="29"/>
        <v>0</v>
      </c>
      <c r="BG70" s="99">
        <f t="shared" si="29"/>
        <v>191.058891561792</v>
      </c>
      <c r="BH70" s="99">
        <f t="shared" si="29"/>
        <v>0</v>
      </c>
      <c r="BI70" s="99">
        <f t="shared" si="29"/>
        <v>0</v>
      </c>
      <c r="BJ70" s="99">
        <f t="shared" si="29"/>
        <v>0</v>
      </c>
      <c r="BK70" s="99">
        <f t="shared" si="29"/>
        <v>0</v>
      </c>
      <c r="BL70" s="99">
        <f t="shared" si="29"/>
        <v>0</v>
      </c>
      <c r="BM70" s="99">
        <f t="shared" si="29"/>
        <v>0</v>
      </c>
      <c r="BN70" s="99">
        <f t="shared" si="29"/>
        <v>344.97289150000802</v>
      </c>
      <c r="BO70" s="99">
        <f t="shared" si="29"/>
        <v>0</v>
      </c>
      <c r="BP70" s="99">
        <f t="shared" si="29"/>
        <v>0</v>
      </c>
      <c r="BQ70" s="99">
        <f t="shared" si="29"/>
        <v>344.97289150000802</v>
      </c>
      <c r="BR70" s="99">
        <f t="shared" si="29"/>
        <v>0</v>
      </c>
      <c r="BS70" s="39"/>
      <c r="BT70" s="39"/>
      <c r="BU70" s="39"/>
      <c r="BV70" s="39"/>
      <c r="BW70" s="39"/>
      <c r="BX70" s="39"/>
    </row>
    <row r="71" spans="1:76" ht="37.5">
      <c r="B71" s="100" t="s">
        <v>269</v>
      </c>
      <c r="C71" s="101" t="s">
        <v>270</v>
      </c>
      <c r="D71" s="102" t="s">
        <v>178</v>
      </c>
      <c r="E71" s="102"/>
      <c r="F71" s="102">
        <f>MIN( F72:F77)</f>
        <v>2020</v>
      </c>
      <c r="G71" s="102">
        <f>MIN( G72:G77)</f>
        <v>2021</v>
      </c>
      <c r="H71" s="102"/>
      <c r="I71" s="102">
        <f t="shared" ref="I71:AN71" si="30">SUM(I72:I77)</f>
        <v>0</v>
      </c>
      <c r="J71" s="102">
        <f t="shared" si="30"/>
        <v>0</v>
      </c>
      <c r="K71" s="102">
        <f t="shared" si="30"/>
        <v>0</v>
      </c>
      <c r="L71" s="102">
        <f t="shared" si="30"/>
        <v>0</v>
      </c>
      <c r="M71" s="103">
        <f t="shared" si="30"/>
        <v>0</v>
      </c>
      <c r="N71" s="103">
        <f t="shared" si="30"/>
        <v>0</v>
      </c>
      <c r="O71" s="103">
        <f t="shared" si="30"/>
        <v>0</v>
      </c>
      <c r="P71" s="103">
        <f t="shared" si="30"/>
        <v>1.27278961</v>
      </c>
      <c r="Q71" s="103">
        <f t="shared" si="30"/>
        <v>314.75925480000006</v>
      </c>
      <c r="R71" s="103">
        <f t="shared" si="30"/>
        <v>344.97289150000802</v>
      </c>
      <c r="S71" s="103">
        <f t="shared" si="30"/>
        <v>0</v>
      </c>
      <c r="T71" s="103">
        <f t="shared" si="30"/>
        <v>0</v>
      </c>
      <c r="U71" s="103">
        <f t="shared" si="30"/>
        <v>344.97289150000802</v>
      </c>
      <c r="V71" s="103">
        <f t="shared" si="30"/>
        <v>0</v>
      </c>
      <c r="W71" s="103">
        <f t="shared" si="30"/>
        <v>0</v>
      </c>
      <c r="X71" s="103">
        <f t="shared" si="30"/>
        <v>343.700101890008</v>
      </c>
      <c r="Y71" s="103">
        <f t="shared" si="30"/>
        <v>0</v>
      </c>
      <c r="Z71" s="103">
        <f t="shared" si="30"/>
        <v>0</v>
      </c>
      <c r="AA71" s="103">
        <f t="shared" si="30"/>
        <v>0</v>
      </c>
      <c r="AB71" s="103">
        <f t="shared" si="30"/>
        <v>0</v>
      </c>
      <c r="AC71" s="103">
        <f t="shared" si="30"/>
        <v>0</v>
      </c>
      <c r="AD71" s="103">
        <f t="shared" si="30"/>
        <v>0</v>
      </c>
      <c r="AE71" s="103">
        <f t="shared" si="30"/>
        <v>0</v>
      </c>
      <c r="AF71" s="103">
        <f t="shared" si="30"/>
        <v>0</v>
      </c>
      <c r="AG71" s="103">
        <f t="shared" si="30"/>
        <v>0</v>
      </c>
      <c r="AH71" s="103">
        <f t="shared" si="30"/>
        <v>0</v>
      </c>
      <c r="AI71" s="103">
        <f t="shared" si="30"/>
        <v>0</v>
      </c>
      <c r="AJ71" s="103">
        <f t="shared" si="30"/>
        <v>0</v>
      </c>
      <c r="AK71" s="103">
        <f t="shared" si="30"/>
        <v>0</v>
      </c>
      <c r="AL71" s="103">
        <f t="shared" si="30"/>
        <v>0</v>
      </c>
      <c r="AM71" s="103">
        <f t="shared" si="30"/>
        <v>0</v>
      </c>
      <c r="AN71" s="103">
        <f t="shared" si="30"/>
        <v>0</v>
      </c>
      <c r="AO71" s="103">
        <f t="shared" ref="AO71:BR71" si="31">SUM(AO72:AO77)</f>
        <v>0</v>
      </c>
      <c r="AP71" s="103">
        <f t="shared" si="31"/>
        <v>0</v>
      </c>
      <c r="AQ71" s="103">
        <f t="shared" si="31"/>
        <v>0</v>
      </c>
      <c r="AR71" s="103">
        <f t="shared" si="31"/>
        <v>0</v>
      </c>
      <c r="AS71" s="103">
        <f t="shared" si="31"/>
        <v>0</v>
      </c>
      <c r="AT71" s="103">
        <f t="shared" si="31"/>
        <v>153.91399993821599</v>
      </c>
      <c r="AU71" s="103">
        <f t="shared" si="31"/>
        <v>0</v>
      </c>
      <c r="AV71" s="103">
        <f t="shared" si="31"/>
        <v>0</v>
      </c>
      <c r="AW71" s="103">
        <f t="shared" si="31"/>
        <v>153.91399993821599</v>
      </c>
      <c r="AX71" s="103">
        <f t="shared" si="31"/>
        <v>0</v>
      </c>
      <c r="AY71" s="103">
        <f t="shared" si="31"/>
        <v>0</v>
      </c>
      <c r="AZ71" s="103">
        <f t="shared" si="31"/>
        <v>0</v>
      </c>
      <c r="BA71" s="103">
        <f t="shared" si="31"/>
        <v>0</v>
      </c>
      <c r="BB71" s="103">
        <f t="shared" si="31"/>
        <v>0</v>
      </c>
      <c r="BC71" s="103">
        <f t="shared" si="31"/>
        <v>0</v>
      </c>
      <c r="BD71" s="103">
        <f t="shared" si="31"/>
        <v>191.058891561792</v>
      </c>
      <c r="BE71" s="103">
        <f t="shared" si="31"/>
        <v>0</v>
      </c>
      <c r="BF71" s="103">
        <f t="shared" si="31"/>
        <v>0</v>
      </c>
      <c r="BG71" s="103">
        <f t="shared" si="31"/>
        <v>191.058891561792</v>
      </c>
      <c r="BH71" s="103">
        <f t="shared" si="31"/>
        <v>0</v>
      </c>
      <c r="BI71" s="103">
        <f t="shared" si="31"/>
        <v>0</v>
      </c>
      <c r="BJ71" s="103">
        <f t="shared" si="31"/>
        <v>0</v>
      </c>
      <c r="BK71" s="103">
        <f t="shared" si="31"/>
        <v>0</v>
      </c>
      <c r="BL71" s="103">
        <f t="shared" si="31"/>
        <v>0</v>
      </c>
      <c r="BM71" s="103">
        <f t="shared" si="31"/>
        <v>0</v>
      </c>
      <c r="BN71" s="103">
        <f t="shared" si="31"/>
        <v>344.97289150000802</v>
      </c>
      <c r="BO71" s="103">
        <f t="shared" si="31"/>
        <v>0</v>
      </c>
      <c r="BP71" s="103">
        <f t="shared" si="31"/>
        <v>0</v>
      </c>
      <c r="BQ71" s="103">
        <f t="shared" si="31"/>
        <v>344.97289150000802</v>
      </c>
      <c r="BR71" s="103">
        <f t="shared" si="31"/>
        <v>0</v>
      </c>
      <c r="BS71" s="102"/>
      <c r="BT71" s="102"/>
      <c r="BU71" s="102"/>
      <c r="BV71" s="102"/>
      <c r="BW71" s="102"/>
      <c r="BX71" s="102"/>
    </row>
    <row r="72" spans="1:76" ht="75">
      <c r="A72" s="93" t="s">
        <v>181</v>
      </c>
      <c r="B72" s="31" t="s">
        <v>269</v>
      </c>
      <c r="C72" s="32" t="s">
        <v>271</v>
      </c>
      <c r="D72" s="41" t="s">
        <v>272</v>
      </c>
      <c r="E72" s="33" t="s">
        <v>407</v>
      </c>
      <c r="F72" s="33">
        <v>2020</v>
      </c>
      <c r="G72" s="33">
        <v>2022</v>
      </c>
      <c r="H72" s="33" t="s">
        <v>197</v>
      </c>
      <c r="I72" s="33" t="s">
        <v>197</v>
      </c>
      <c r="J72" s="33" t="s">
        <v>197</v>
      </c>
      <c r="K72" s="33" t="s">
        <v>197</v>
      </c>
      <c r="L72" s="33" t="s">
        <v>197</v>
      </c>
      <c r="M72" s="33" t="s">
        <v>197</v>
      </c>
      <c r="N72" s="33" t="s">
        <v>197</v>
      </c>
      <c r="O72" s="47">
        <v>0</v>
      </c>
      <c r="P72" s="47">
        <v>0.43962707000000001</v>
      </c>
      <c r="Q72" s="47">
        <v>83.124016800000007</v>
      </c>
      <c r="R72" s="47">
        <v>92.606994491798403</v>
      </c>
      <c r="S72" s="47" t="s">
        <v>197</v>
      </c>
      <c r="T72" s="47" t="s">
        <v>197</v>
      </c>
      <c r="U72" s="47">
        <f t="shared" ref="U72:U77" si="32">R72</f>
        <v>92.606994491798403</v>
      </c>
      <c r="V72" s="47" t="s">
        <v>197</v>
      </c>
      <c r="W72" s="47">
        <v>0</v>
      </c>
      <c r="X72" s="47">
        <f t="shared" ref="X72:X77" si="33">U72-P72</f>
        <v>92.167367421798403</v>
      </c>
      <c r="Y72" s="47">
        <v>0</v>
      </c>
      <c r="Z72" s="47">
        <f t="shared" ref="Z72:Z77" si="34">SUM(AA72:AD72)</f>
        <v>0</v>
      </c>
      <c r="AA72" s="47">
        <v>0</v>
      </c>
      <c r="AB72" s="47">
        <v>0</v>
      </c>
      <c r="AC72" s="47">
        <v>0</v>
      </c>
      <c r="AD72" s="47">
        <v>0</v>
      </c>
      <c r="AE72" s="47">
        <f t="shared" ref="AE72:AE77" si="35">SUM(AF72:AI72)</f>
        <v>0</v>
      </c>
      <c r="AF72" s="47">
        <v>0</v>
      </c>
      <c r="AG72" s="47">
        <v>0</v>
      </c>
      <c r="AH72" s="47">
        <v>0</v>
      </c>
      <c r="AI72" s="47">
        <v>0</v>
      </c>
      <c r="AJ72" s="47">
        <f t="shared" ref="AJ72:AJ77" si="36">SUM(AK72:AN72)</f>
        <v>0</v>
      </c>
      <c r="AK72" s="47">
        <v>0</v>
      </c>
      <c r="AL72" s="47">
        <v>0</v>
      </c>
      <c r="AM72" s="47">
        <v>0</v>
      </c>
      <c r="AN72" s="47">
        <v>0</v>
      </c>
      <c r="AO72" s="47"/>
      <c r="AP72" s="47"/>
      <c r="AQ72" s="47"/>
      <c r="AR72" s="47"/>
      <c r="AS72" s="47"/>
      <c r="AT72" s="47">
        <f t="shared" ref="AT72:AT77" si="37">SUM(AU72:AX72)</f>
        <v>0</v>
      </c>
      <c r="AU72" s="47">
        <v>0</v>
      </c>
      <c r="AV72" s="47">
        <v>0</v>
      </c>
      <c r="AW72" s="47">
        <v>0</v>
      </c>
      <c r="AX72" s="47">
        <v>0</v>
      </c>
      <c r="AY72" s="47"/>
      <c r="AZ72" s="47"/>
      <c r="BA72" s="47"/>
      <c r="BB72" s="47"/>
      <c r="BC72" s="47"/>
      <c r="BD72" s="47">
        <f t="shared" ref="BD72:BD77" si="38">SUM(BE72:BH72)</f>
        <v>92.606994491798403</v>
      </c>
      <c r="BE72" s="47">
        <v>0</v>
      </c>
      <c r="BF72" s="47">
        <v>0</v>
      </c>
      <c r="BG72" s="47">
        <v>92.606994491798403</v>
      </c>
      <c r="BH72" s="47">
        <v>0</v>
      </c>
      <c r="BI72" s="47"/>
      <c r="BJ72" s="47"/>
      <c r="BK72" s="47"/>
      <c r="BL72" s="47"/>
      <c r="BM72" s="47"/>
      <c r="BN72" s="47">
        <f t="shared" ref="BN72:BN77" si="39">SUM(BO72:BR72)</f>
        <v>92.606994491798403</v>
      </c>
      <c r="BO72" s="47">
        <f t="shared" ref="BO72:BR77" si="40">AK72+AU72+BE72</f>
        <v>0</v>
      </c>
      <c r="BP72" s="47">
        <f t="shared" si="40"/>
        <v>0</v>
      </c>
      <c r="BQ72" s="47">
        <f t="shared" si="40"/>
        <v>92.606994491798403</v>
      </c>
      <c r="BR72" s="47">
        <f t="shared" si="40"/>
        <v>0</v>
      </c>
      <c r="BS72" s="33"/>
      <c r="BT72" s="33"/>
      <c r="BU72" s="33"/>
      <c r="BV72" s="33"/>
      <c r="BW72" s="33"/>
      <c r="BX72" s="33"/>
    </row>
    <row r="73" spans="1:76" ht="75">
      <c r="A73" s="93" t="s">
        <v>181</v>
      </c>
      <c r="B73" s="31" t="s">
        <v>269</v>
      </c>
      <c r="C73" s="32" t="s">
        <v>273</v>
      </c>
      <c r="D73" s="41" t="s">
        <v>274</v>
      </c>
      <c r="E73" s="33" t="s">
        <v>407</v>
      </c>
      <c r="F73" s="33">
        <v>2020</v>
      </c>
      <c r="G73" s="33">
        <v>2021</v>
      </c>
      <c r="H73" s="33" t="s">
        <v>197</v>
      </c>
      <c r="I73" s="33" t="s">
        <v>197</v>
      </c>
      <c r="J73" s="33" t="s">
        <v>197</v>
      </c>
      <c r="K73" s="33" t="s">
        <v>197</v>
      </c>
      <c r="L73" s="33" t="s">
        <v>197</v>
      </c>
      <c r="M73" s="33" t="s">
        <v>197</v>
      </c>
      <c r="N73" s="33" t="s">
        <v>197</v>
      </c>
      <c r="O73" s="47">
        <v>0</v>
      </c>
      <c r="P73" s="47">
        <v>0.41007057000000002</v>
      </c>
      <c r="Q73" s="47">
        <v>65.543882400000001</v>
      </c>
      <c r="R73" s="47">
        <v>70.415890266556801</v>
      </c>
      <c r="S73" s="47" t="s">
        <v>197</v>
      </c>
      <c r="T73" s="47" t="s">
        <v>197</v>
      </c>
      <c r="U73" s="47">
        <f t="shared" si="32"/>
        <v>70.415890266556801</v>
      </c>
      <c r="V73" s="47" t="s">
        <v>197</v>
      </c>
      <c r="W73" s="47">
        <v>0</v>
      </c>
      <c r="X73" s="47">
        <f t="shared" si="33"/>
        <v>70.005819696556799</v>
      </c>
      <c r="Y73" s="47">
        <v>0</v>
      </c>
      <c r="Z73" s="47">
        <f t="shared" si="34"/>
        <v>0</v>
      </c>
      <c r="AA73" s="47">
        <v>0</v>
      </c>
      <c r="AB73" s="47">
        <v>0</v>
      </c>
      <c r="AC73" s="47">
        <v>0</v>
      </c>
      <c r="AD73" s="47">
        <v>0</v>
      </c>
      <c r="AE73" s="47">
        <f t="shared" si="35"/>
        <v>0</v>
      </c>
      <c r="AF73" s="47">
        <v>0</v>
      </c>
      <c r="AG73" s="47">
        <v>0</v>
      </c>
      <c r="AH73" s="47">
        <v>0</v>
      </c>
      <c r="AI73" s="47">
        <v>0</v>
      </c>
      <c r="AJ73" s="47">
        <f t="shared" si="36"/>
        <v>0</v>
      </c>
      <c r="AK73" s="47">
        <v>0</v>
      </c>
      <c r="AL73" s="47">
        <v>0</v>
      </c>
      <c r="AM73" s="47">
        <v>0</v>
      </c>
      <c r="AN73" s="47">
        <v>0</v>
      </c>
      <c r="AO73" s="47"/>
      <c r="AP73" s="47"/>
      <c r="AQ73" s="47"/>
      <c r="AR73" s="47"/>
      <c r="AS73" s="47"/>
      <c r="AT73" s="47">
        <f t="shared" si="37"/>
        <v>70.415890266556801</v>
      </c>
      <c r="AU73" s="47">
        <v>0</v>
      </c>
      <c r="AV73" s="47">
        <v>0</v>
      </c>
      <c r="AW73" s="47">
        <v>70.415890266556801</v>
      </c>
      <c r="AX73" s="47">
        <v>0</v>
      </c>
      <c r="AY73" s="47"/>
      <c r="AZ73" s="47"/>
      <c r="BA73" s="47"/>
      <c r="BB73" s="47"/>
      <c r="BC73" s="47"/>
      <c r="BD73" s="47">
        <f t="shared" si="38"/>
        <v>0</v>
      </c>
      <c r="BE73" s="47">
        <v>0</v>
      </c>
      <c r="BF73" s="47">
        <v>0</v>
      </c>
      <c r="BG73" s="47">
        <v>0</v>
      </c>
      <c r="BH73" s="47">
        <v>0</v>
      </c>
      <c r="BI73" s="47"/>
      <c r="BJ73" s="47"/>
      <c r="BK73" s="47"/>
      <c r="BL73" s="47"/>
      <c r="BM73" s="47"/>
      <c r="BN73" s="47">
        <f t="shared" si="39"/>
        <v>70.415890266556801</v>
      </c>
      <c r="BO73" s="47">
        <f t="shared" si="40"/>
        <v>0</v>
      </c>
      <c r="BP73" s="47">
        <f t="shared" si="40"/>
        <v>0</v>
      </c>
      <c r="BQ73" s="47">
        <f t="shared" si="40"/>
        <v>70.415890266556801</v>
      </c>
      <c r="BR73" s="47">
        <f t="shared" si="40"/>
        <v>0</v>
      </c>
      <c r="BS73" s="33"/>
      <c r="BT73" s="33"/>
      <c r="BU73" s="33"/>
      <c r="BV73" s="33"/>
      <c r="BW73" s="33"/>
      <c r="BX73" s="33"/>
    </row>
    <row r="74" spans="1:76" ht="75">
      <c r="A74" s="93" t="s">
        <v>181</v>
      </c>
      <c r="B74" s="31" t="s">
        <v>269</v>
      </c>
      <c r="C74" s="32" t="s">
        <v>275</v>
      </c>
      <c r="D74" s="41" t="s">
        <v>276</v>
      </c>
      <c r="E74" s="33" t="s">
        <v>407</v>
      </c>
      <c r="F74" s="33">
        <v>2020</v>
      </c>
      <c r="G74" s="33">
        <v>2021</v>
      </c>
      <c r="H74" s="33" t="s">
        <v>197</v>
      </c>
      <c r="I74" s="33" t="s">
        <v>197</v>
      </c>
      <c r="J74" s="33" t="s">
        <v>197</v>
      </c>
      <c r="K74" s="33" t="s">
        <v>197</v>
      </c>
      <c r="L74" s="33" t="s">
        <v>197</v>
      </c>
      <c r="M74" s="33" t="s">
        <v>197</v>
      </c>
      <c r="N74" s="33" t="s">
        <v>197</v>
      </c>
      <c r="O74" s="47">
        <v>0</v>
      </c>
      <c r="P74" s="47">
        <v>0</v>
      </c>
      <c r="Q74" s="47">
        <v>15.011942400000001</v>
      </c>
      <c r="R74" s="47">
        <v>16.127810102476801</v>
      </c>
      <c r="S74" s="47" t="s">
        <v>197</v>
      </c>
      <c r="T74" s="47" t="s">
        <v>197</v>
      </c>
      <c r="U74" s="47">
        <f t="shared" si="32"/>
        <v>16.127810102476801</v>
      </c>
      <c r="V74" s="47" t="s">
        <v>197</v>
      </c>
      <c r="W74" s="47">
        <v>0</v>
      </c>
      <c r="X74" s="47">
        <f t="shared" si="33"/>
        <v>16.127810102476801</v>
      </c>
      <c r="Y74" s="47">
        <v>0</v>
      </c>
      <c r="Z74" s="47">
        <f t="shared" si="34"/>
        <v>0</v>
      </c>
      <c r="AA74" s="47">
        <v>0</v>
      </c>
      <c r="AB74" s="47">
        <v>0</v>
      </c>
      <c r="AC74" s="47">
        <v>0</v>
      </c>
      <c r="AD74" s="47">
        <v>0</v>
      </c>
      <c r="AE74" s="47">
        <f t="shared" si="35"/>
        <v>0</v>
      </c>
      <c r="AF74" s="47">
        <v>0</v>
      </c>
      <c r="AG74" s="47">
        <v>0</v>
      </c>
      <c r="AH74" s="47">
        <v>0</v>
      </c>
      <c r="AI74" s="47">
        <v>0</v>
      </c>
      <c r="AJ74" s="47">
        <f t="shared" si="36"/>
        <v>0</v>
      </c>
      <c r="AK74" s="47">
        <v>0</v>
      </c>
      <c r="AL74" s="47">
        <v>0</v>
      </c>
      <c r="AM74" s="47">
        <v>0</v>
      </c>
      <c r="AN74" s="47">
        <v>0</v>
      </c>
      <c r="AO74" s="47"/>
      <c r="AP74" s="47"/>
      <c r="AQ74" s="47"/>
      <c r="AR74" s="47"/>
      <c r="AS74" s="47"/>
      <c r="AT74" s="47">
        <f t="shared" si="37"/>
        <v>16.127810102476801</v>
      </c>
      <c r="AU74" s="47">
        <v>0</v>
      </c>
      <c r="AV74" s="47">
        <v>0</v>
      </c>
      <c r="AW74" s="47">
        <v>16.127810102476801</v>
      </c>
      <c r="AX74" s="47">
        <v>0</v>
      </c>
      <c r="AY74" s="47"/>
      <c r="AZ74" s="47"/>
      <c r="BA74" s="47"/>
      <c r="BB74" s="47"/>
      <c r="BC74" s="47"/>
      <c r="BD74" s="47">
        <f t="shared" si="38"/>
        <v>0</v>
      </c>
      <c r="BE74" s="47">
        <v>0</v>
      </c>
      <c r="BF74" s="47">
        <v>0</v>
      </c>
      <c r="BG74" s="47">
        <v>0</v>
      </c>
      <c r="BH74" s="47">
        <v>0</v>
      </c>
      <c r="BI74" s="47"/>
      <c r="BJ74" s="47"/>
      <c r="BK74" s="47"/>
      <c r="BL74" s="47"/>
      <c r="BM74" s="47"/>
      <c r="BN74" s="47">
        <f t="shared" si="39"/>
        <v>16.127810102476801</v>
      </c>
      <c r="BO74" s="47">
        <f t="shared" si="40"/>
        <v>0</v>
      </c>
      <c r="BP74" s="47">
        <f t="shared" si="40"/>
        <v>0</v>
      </c>
      <c r="BQ74" s="47">
        <f t="shared" si="40"/>
        <v>16.127810102476801</v>
      </c>
      <c r="BR74" s="47">
        <f t="shared" si="40"/>
        <v>0</v>
      </c>
      <c r="BS74" s="33"/>
      <c r="BT74" s="33"/>
      <c r="BU74" s="33"/>
      <c r="BV74" s="33"/>
      <c r="BW74" s="33"/>
      <c r="BX74" s="33"/>
    </row>
    <row r="75" spans="1:76" ht="75">
      <c r="A75" s="93" t="s">
        <v>181</v>
      </c>
      <c r="B75" s="31" t="s">
        <v>269</v>
      </c>
      <c r="C75" s="32" t="s">
        <v>277</v>
      </c>
      <c r="D75" s="41" t="s">
        <v>278</v>
      </c>
      <c r="E75" s="33" t="s">
        <v>407</v>
      </c>
      <c r="F75" s="33">
        <v>2020</v>
      </c>
      <c r="G75" s="33">
        <v>2021</v>
      </c>
      <c r="H75" s="33" t="s">
        <v>197</v>
      </c>
      <c r="I75" s="33" t="s">
        <v>197</v>
      </c>
      <c r="J75" s="33" t="s">
        <v>197</v>
      </c>
      <c r="K75" s="33" t="s">
        <v>197</v>
      </c>
      <c r="L75" s="33" t="s">
        <v>197</v>
      </c>
      <c r="M75" s="33" t="s">
        <v>197</v>
      </c>
      <c r="N75" s="33" t="s">
        <v>197</v>
      </c>
      <c r="O75" s="47">
        <v>0</v>
      </c>
      <c r="P75" s="47">
        <v>0.42309196999999998</v>
      </c>
      <c r="Q75" s="47">
        <v>62.709013200000001</v>
      </c>
      <c r="R75" s="47">
        <v>67.370299569182393</v>
      </c>
      <c r="S75" s="47" t="s">
        <v>197</v>
      </c>
      <c r="T75" s="47" t="s">
        <v>197</v>
      </c>
      <c r="U75" s="47">
        <f t="shared" si="32"/>
        <v>67.370299569182393</v>
      </c>
      <c r="V75" s="47" t="s">
        <v>197</v>
      </c>
      <c r="W75" s="47">
        <v>0</v>
      </c>
      <c r="X75" s="47">
        <f t="shared" si="33"/>
        <v>66.947207599182391</v>
      </c>
      <c r="Y75" s="47">
        <v>0</v>
      </c>
      <c r="Z75" s="47">
        <f t="shared" si="34"/>
        <v>0</v>
      </c>
      <c r="AA75" s="47">
        <v>0</v>
      </c>
      <c r="AB75" s="47">
        <v>0</v>
      </c>
      <c r="AC75" s="47">
        <v>0</v>
      </c>
      <c r="AD75" s="47">
        <v>0</v>
      </c>
      <c r="AE75" s="47">
        <f t="shared" si="35"/>
        <v>0</v>
      </c>
      <c r="AF75" s="47">
        <v>0</v>
      </c>
      <c r="AG75" s="47">
        <v>0</v>
      </c>
      <c r="AH75" s="47">
        <v>0</v>
      </c>
      <c r="AI75" s="47">
        <v>0</v>
      </c>
      <c r="AJ75" s="47">
        <f t="shared" si="36"/>
        <v>0</v>
      </c>
      <c r="AK75" s="47">
        <v>0</v>
      </c>
      <c r="AL75" s="47">
        <v>0</v>
      </c>
      <c r="AM75" s="47">
        <v>0</v>
      </c>
      <c r="AN75" s="47">
        <v>0</v>
      </c>
      <c r="AO75" s="47"/>
      <c r="AP75" s="47"/>
      <c r="AQ75" s="47"/>
      <c r="AR75" s="47"/>
      <c r="AS75" s="47"/>
      <c r="AT75" s="47">
        <f t="shared" si="37"/>
        <v>67.370299569182393</v>
      </c>
      <c r="AU75" s="47">
        <v>0</v>
      </c>
      <c r="AV75" s="47">
        <v>0</v>
      </c>
      <c r="AW75" s="47">
        <v>67.370299569182393</v>
      </c>
      <c r="AX75" s="47">
        <v>0</v>
      </c>
      <c r="AY75" s="47"/>
      <c r="AZ75" s="47"/>
      <c r="BA75" s="47"/>
      <c r="BB75" s="47"/>
      <c r="BC75" s="47"/>
      <c r="BD75" s="47">
        <f t="shared" si="38"/>
        <v>0</v>
      </c>
      <c r="BE75" s="47">
        <v>0</v>
      </c>
      <c r="BF75" s="47">
        <v>0</v>
      </c>
      <c r="BG75" s="47">
        <v>0</v>
      </c>
      <c r="BH75" s="47">
        <v>0</v>
      </c>
      <c r="BI75" s="47"/>
      <c r="BJ75" s="47"/>
      <c r="BK75" s="47"/>
      <c r="BL75" s="47"/>
      <c r="BM75" s="47"/>
      <c r="BN75" s="47">
        <f t="shared" si="39"/>
        <v>67.370299569182393</v>
      </c>
      <c r="BO75" s="47">
        <f t="shared" si="40"/>
        <v>0</v>
      </c>
      <c r="BP75" s="47">
        <f t="shared" si="40"/>
        <v>0</v>
      </c>
      <c r="BQ75" s="47">
        <f t="shared" si="40"/>
        <v>67.370299569182393</v>
      </c>
      <c r="BR75" s="47">
        <f t="shared" si="40"/>
        <v>0</v>
      </c>
      <c r="BS75" s="33"/>
      <c r="BT75" s="33"/>
      <c r="BU75" s="33"/>
      <c r="BV75" s="33"/>
      <c r="BW75" s="33"/>
      <c r="BX75" s="33"/>
    </row>
    <row r="76" spans="1:76" ht="75">
      <c r="A76" s="93" t="s">
        <v>181</v>
      </c>
      <c r="B76" s="31" t="s">
        <v>269</v>
      </c>
      <c r="C76" s="32" t="s">
        <v>279</v>
      </c>
      <c r="D76" s="41" t="s">
        <v>280</v>
      </c>
      <c r="E76" s="33" t="s">
        <v>407</v>
      </c>
      <c r="F76" s="33">
        <v>2020</v>
      </c>
      <c r="G76" s="33">
        <v>2022</v>
      </c>
      <c r="H76" s="33" t="s">
        <v>197</v>
      </c>
      <c r="I76" s="33" t="s">
        <v>197</v>
      </c>
      <c r="J76" s="33" t="s">
        <v>197</v>
      </c>
      <c r="K76" s="33" t="s">
        <v>197</v>
      </c>
      <c r="L76" s="33" t="s">
        <v>197</v>
      </c>
      <c r="M76" s="33" t="s">
        <v>197</v>
      </c>
      <c r="N76" s="33" t="s">
        <v>197</v>
      </c>
      <c r="O76" s="47">
        <v>0</v>
      </c>
      <c r="P76" s="47">
        <v>0</v>
      </c>
      <c r="Q76" s="47">
        <v>16.220192399999998</v>
      </c>
      <c r="R76" s="47">
        <v>18.070628995911399</v>
      </c>
      <c r="S76" s="47" t="s">
        <v>197</v>
      </c>
      <c r="T76" s="47" t="s">
        <v>197</v>
      </c>
      <c r="U76" s="47">
        <f t="shared" si="32"/>
        <v>18.070628995911399</v>
      </c>
      <c r="V76" s="47" t="s">
        <v>197</v>
      </c>
      <c r="W76" s="47">
        <v>0</v>
      </c>
      <c r="X76" s="47">
        <f t="shared" si="33"/>
        <v>18.070628995911399</v>
      </c>
      <c r="Y76" s="47">
        <v>0</v>
      </c>
      <c r="Z76" s="47">
        <f t="shared" si="34"/>
        <v>0</v>
      </c>
      <c r="AA76" s="47">
        <v>0</v>
      </c>
      <c r="AB76" s="47">
        <v>0</v>
      </c>
      <c r="AC76" s="47">
        <v>0</v>
      </c>
      <c r="AD76" s="47">
        <v>0</v>
      </c>
      <c r="AE76" s="47">
        <f t="shared" si="35"/>
        <v>0</v>
      </c>
      <c r="AF76" s="47">
        <v>0</v>
      </c>
      <c r="AG76" s="47">
        <v>0</v>
      </c>
      <c r="AH76" s="47">
        <v>0</v>
      </c>
      <c r="AI76" s="47">
        <v>0</v>
      </c>
      <c r="AJ76" s="47">
        <f t="shared" si="36"/>
        <v>0</v>
      </c>
      <c r="AK76" s="47">
        <v>0</v>
      </c>
      <c r="AL76" s="47">
        <v>0</v>
      </c>
      <c r="AM76" s="47">
        <v>0</v>
      </c>
      <c r="AN76" s="47">
        <v>0</v>
      </c>
      <c r="AO76" s="47"/>
      <c r="AP76" s="47"/>
      <c r="AQ76" s="47"/>
      <c r="AR76" s="47"/>
      <c r="AS76" s="47"/>
      <c r="AT76" s="47">
        <f t="shared" si="37"/>
        <v>0</v>
      </c>
      <c r="AU76" s="47">
        <v>0</v>
      </c>
      <c r="AV76" s="47">
        <v>0</v>
      </c>
      <c r="AW76" s="47">
        <v>0</v>
      </c>
      <c r="AX76" s="47">
        <v>0</v>
      </c>
      <c r="AY76" s="47"/>
      <c r="AZ76" s="47"/>
      <c r="BA76" s="47"/>
      <c r="BB76" s="47"/>
      <c r="BC76" s="47"/>
      <c r="BD76" s="47">
        <f t="shared" si="38"/>
        <v>18.070628995911399</v>
      </c>
      <c r="BE76" s="47">
        <v>0</v>
      </c>
      <c r="BF76" s="47">
        <v>0</v>
      </c>
      <c r="BG76" s="47">
        <v>18.070628995911399</v>
      </c>
      <c r="BH76" s="47">
        <v>0</v>
      </c>
      <c r="BI76" s="47"/>
      <c r="BJ76" s="47"/>
      <c r="BK76" s="47"/>
      <c r="BL76" s="47"/>
      <c r="BM76" s="47"/>
      <c r="BN76" s="47">
        <f t="shared" si="39"/>
        <v>18.070628995911399</v>
      </c>
      <c r="BO76" s="47">
        <f t="shared" si="40"/>
        <v>0</v>
      </c>
      <c r="BP76" s="47">
        <f t="shared" si="40"/>
        <v>0</v>
      </c>
      <c r="BQ76" s="47">
        <f t="shared" si="40"/>
        <v>18.070628995911399</v>
      </c>
      <c r="BR76" s="47">
        <f t="shared" si="40"/>
        <v>0</v>
      </c>
      <c r="BS76" s="33"/>
      <c r="BT76" s="33"/>
      <c r="BU76" s="33"/>
      <c r="BV76" s="33"/>
      <c r="BW76" s="33"/>
      <c r="BX76" s="33"/>
    </row>
    <row r="77" spans="1:76" ht="75">
      <c r="A77" s="93" t="s">
        <v>181</v>
      </c>
      <c r="B77" s="31" t="s">
        <v>269</v>
      </c>
      <c r="C77" s="32" t="s">
        <v>281</v>
      </c>
      <c r="D77" s="41" t="s">
        <v>282</v>
      </c>
      <c r="E77" s="33" t="s">
        <v>407</v>
      </c>
      <c r="F77" s="33">
        <v>2020</v>
      </c>
      <c r="G77" s="33">
        <v>2022</v>
      </c>
      <c r="H77" s="33" t="s">
        <v>197</v>
      </c>
      <c r="I77" s="33" t="s">
        <v>197</v>
      </c>
      <c r="J77" s="33" t="s">
        <v>197</v>
      </c>
      <c r="K77" s="33" t="s">
        <v>197</v>
      </c>
      <c r="L77" s="33" t="s">
        <v>197</v>
      </c>
      <c r="M77" s="33" t="s">
        <v>197</v>
      </c>
      <c r="N77" s="33" t="s">
        <v>197</v>
      </c>
      <c r="O77" s="47">
        <v>0</v>
      </c>
      <c r="P77" s="47">
        <v>0</v>
      </c>
      <c r="Q77" s="47">
        <v>72.150207600000002</v>
      </c>
      <c r="R77" s="47">
        <v>80.3812680740822</v>
      </c>
      <c r="S77" s="47" t="s">
        <v>197</v>
      </c>
      <c r="T77" s="47" t="s">
        <v>197</v>
      </c>
      <c r="U77" s="47">
        <f t="shared" si="32"/>
        <v>80.3812680740822</v>
      </c>
      <c r="V77" s="47" t="s">
        <v>197</v>
      </c>
      <c r="W77" s="47">
        <v>0</v>
      </c>
      <c r="X77" s="47">
        <f t="shared" si="33"/>
        <v>80.3812680740822</v>
      </c>
      <c r="Y77" s="47">
        <v>0</v>
      </c>
      <c r="Z77" s="47">
        <f t="shared" si="34"/>
        <v>0</v>
      </c>
      <c r="AA77" s="47">
        <v>0</v>
      </c>
      <c r="AB77" s="47">
        <v>0</v>
      </c>
      <c r="AC77" s="47">
        <v>0</v>
      </c>
      <c r="AD77" s="47">
        <v>0</v>
      </c>
      <c r="AE77" s="47">
        <f t="shared" si="35"/>
        <v>0</v>
      </c>
      <c r="AF77" s="47">
        <v>0</v>
      </c>
      <c r="AG77" s="47">
        <v>0</v>
      </c>
      <c r="AH77" s="47">
        <v>0</v>
      </c>
      <c r="AI77" s="47">
        <v>0</v>
      </c>
      <c r="AJ77" s="47">
        <f t="shared" si="36"/>
        <v>0</v>
      </c>
      <c r="AK77" s="47">
        <v>0</v>
      </c>
      <c r="AL77" s="47">
        <v>0</v>
      </c>
      <c r="AM77" s="47">
        <v>0</v>
      </c>
      <c r="AN77" s="47">
        <v>0</v>
      </c>
      <c r="AO77" s="47"/>
      <c r="AP77" s="47"/>
      <c r="AQ77" s="47"/>
      <c r="AR77" s="47"/>
      <c r="AS77" s="47"/>
      <c r="AT77" s="47">
        <f t="shared" si="37"/>
        <v>0</v>
      </c>
      <c r="AU77" s="47">
        <v>0</v>
      </c>
      <c r="AV77" s="47">
        <v>0</v>
      </c>
      <c r="AW77" s="47">
        <v>0</v>
      </c>
      <c r="AX77" s="47">
        <v>0</v>
      </c>
      <c r="AY77" s="47"/>
      <c r="AZ77" s="47"/>
      <c r="BA77" s="47"/>
      <c r="BB77" s="47"/>
      <c r="BC77" s="47"/>
      <c r="BD77" s="47">
        <f t="shared" si="38"/>
        <v>80.3812680740822</v>
      </c>
      <c r="BE77" s="47">
        <v>0</v>
      </c>
      <c r="BF77" s="47">
        <v>0</v>
      </c>
      <c r="BG77" s="47">
        <v>80.3812680740822</v>
      </c>
      <c r="BH77" s="47">
        <v>0</v>
      </c>
      <c r="BI77" s="47"/>
      <c r="BJ77" s="47"/>
      <c r="BK77" s="47"/>
      <c r="BL77" s="47"/>
      <c r="BM77" s="47"/>
      <c r="BN77" s="47">
        <f t="shared" si="39"/>
        <v>80.3812680740822</v>
      </c>
      <c r="BO77" s="47">
        <f t="shared" si="40"/>
        <v>0</v>
      </c>
      <c r="BP77" s="47">
        <f t="shared" si="40"/>
        <v>0</v>
      </c>
      <c r="BQ77" s="47">
        <f t="shared" si="40"/>
        <v>80.3812680740822</v>
      </c>
      <c r="BR77" s="47">
        <f t="shared" si="40"/>
        <v>0</v>
      </c>
      <c r="BS77" s="33"/>
      <c r="BT77" s="33"/>
      <c r="BU77" s="33"/>
      <c r="BV77" s="33"/>
      <c r="BW77" s="33"/>
      <c r="BX77" s="33"/>
    </row>
    <row r="78" spans="1:76" ht="56.25">
      <c r="B78" s="31" t="s">
        <v>283</v>
      </c>
      <c r="C78" s="32" t="s">
        <v>284</v>
      </c>
      <c r="D78" s="33" t="s">
        <v>178</v>
      </c>
      <c r="E78" s="33" t="s">
        <v>197</v>
      </c>
      <c r="F78" s="33" t="s">
        <v>197</v>
      </c>
      <c r="G78" s="33" t="s">
        <v>197</v>
      </c>
      <c r="H78" s="33" t="s">
        <v>197</v>
      </c>
      <c r="I78" s="33" t="s">
        <v>197</v>
      </c>
      <c r="J78" s="33" t="s">
        <v>197</v>
      </c>
      <c r="K78" s="33" t="s">
        <v>197</v>
      </c>
      <c r="L78" s="33" t="s">
        <v>197</v>
      </c>
      <c r="M78" s="33" t="s">
        <v>197</v>
      </c>
      <c r="N78" s="33" t="s">
        <v>197</v>
      </c>
      <c r="O78" s="47" t="s">
        <v>197</v>
      </c>
      <c r="P78" s="47">
        <v>0.43583717999999999</v>
      </c>
      <c r="Q78" s="47" t="s">
        <v>197</v>
      </c>
      <c r="R78" s="47" t="s">
        <v>197</v>
      </c>
      <c r="S78" s="47" t="s">
        <v>197</v>
      </c>
      <c r="T78" s="47" t="s">
        <v>197</v>
      </c>
      <c r="U78" s="47" t="s">
        <v>197</v>
      </c>
      <c r="V78" s="47" t="s">
        <v>197</v>
      </c>
      <c r="W78" s="47" t="s">
        <v>197</v>
      </c>
      <c r="X78" s="47" t="s">
        <v>197</v>
      </c>
      <c r="Y78" s="47" t="s">
        <v>197</v>
      </c>
      <c r="Z78" s="47" t="s">
        <v>197</v>
      </c>
      <c r="AA78" s="47" t="s">
        <v>197</v>
      </c>
      <c r="AB78" s="47" t="s">
        <v>197</v>
      </c>
      <c r="AC78" s="47" t="s">
        <v>197</v>
      </c>
      <c r="AD78" s="47" t="s">
        <v>197</v>
      </c>
      <c r="AE78" s="47" t="s">
        <v>197</v>
      </c>
      <c r="AF78" s="47" t="s">
        <v>197</v>
      </c>
      <c r="AG78" s="47" t="s">
        <v>197</v>
      </c>
      <c r="AH78" s="47" t="s">
        <v>197</v>
      </c>
      <c r="AI78" s="94" t="s">
        <v>197</v>
      </c>
      <c r="AJ78" s="36" t="s">
        <v>197</v>
      </c>
      <c r="AK78" s="47" t="s">
        <v>197</v>
      </c>
      <c r="AL78" s="47" t="s">
        <v>197</v>
      </c>
      <c r="AM78" s="47" t="s">
        <v>197</v>
      </c>
      <c r="AN78" s="47" t="s">
        <v>197</v>
      </c>
      <c r="AO78" s="47" t="s">
        <v>197</v>
      </c>
      <c r="AP78" s="47" t="s">
        <v>197</v>
      </c>
      <c r="AQ78" s="47" t="s">
        <v>197</v>
      </c>
      <c r="AR78" s="47" t="s">
        <v>197</v>
      </c>
      <c r="AS78" s="47" t="s">
        <v>197</v>
      </c>
      <c r="AT78" s="36" t="s">
        <v>197</v>
      </c>
      <c r="AU78" s="47" t="s">
        <v>197</v>
      </c>
      <c r="AV78" s="47" t="s">
        <v>197</v>
      </c>
      <c r="AW78" s="47" t="s">
        <v>197</v>
      </c>
      <c r="AX78" s="47" t="s">
        <v>197</v>
      </c>
      <c r="AY78" s="47" t="s">
        <v>197</v>
      </c>
      <c r="AZ78" s="47" t="s">
        <v>197</v>
      </c>
      <c r="BA78" s="47" t="s">
        <v>197</v>
      </c>
      <c r="BB78" s="47" t="s">
        <v>197</v>
      </c>
      <c r="BC78" s="47" t="s">
        <v>197</v>
      </c>
      <c r="BD78" s="36" t="s">
        <v>197</v>
      </c>
      <c r="BE78" s="47" t="s">
        <v>197</v>
      </c>
      <c r="BF78" s="47" t="s">
        <v>197</v>
      </c>
      <c r="BG78" s="47" t="s">
        <v>197</v>
      </c>
      <c r="BH78" s="47" t="s">
        <v>197</v>
      </c>
      <c r="BI78" s="47" t="s">
        <v>197</v>
      </c>
      <c r="BJ78" s="47" t="s">
        <v>197</v>
      </c>
      <c r="BK78" s="47" t="s">
        <v>197</v>
      </c>
      <c r="BL78" s="47" t="s">
        <v>197</v>
      </c>
      <c r="BM78" s="47" t="s">
        <v>197</v>
      </c>
      <c r="BN78" s="36" t="s">
        <v>197</v>
      </c>
      <c r="BO78" s="47" t="s">
        <v>197</v>
      </c>
      <c r="BP78" s="47" t="s">
        <v>197</v>
      </c>
      <c r="BQ78" s="47" t="s">
        <v>197</v>
      </c>
      <c r="BR78" s="47" t="s">
        <v>197</v>
      </c>
      <c r="BS78" s="33"/>
      <c r="BT78" s="33"/>
      <c r="BU78" s="33"/>
      <c r="BV78" s="33"/>
      <c r="BW78" s="33"/>
      <c r="BX78" s="33"/>
    </row>
    <row r="79" spans="1:76" ht="75">
      <c r="B79" s="23" t="s">
        <v>285</v>
      </c>
      <c r="C79" s="24" t="s">
        <v>286</v>
      </c>
      <c r="D79" s="25" t="s">
        <v>178</v>
      </c>
      <c r="E79" s="25">
        <v>0</v>
      </c>
      <c r="F79" s="25">
        <v>2019</v>
      </c>
      <c r="G79" s="25">
        <v>0</v>
      </c>
      <c r="H79" s="25">
        <v>0</v>
      </c>
      <c r="I79" s="86">
        <f t="shared" ref="I79:AN79" si="41">I80+I81</f>
        <v>296.84190000000001</v>
      </c>
      <c r="J79" s="86">
        <f t="shared" si="41"/>
        <v>1850.70163</v>
      </c>
      <c r="K79" s="86">
        <f t="shared" si="41"/>
        <v>0</v>
      </c>
      <c r="L79" s="86">
        <f t="shared" si="41"/>
        <v>0</v>
      </c>
      <c r="M79" s="86">
        <f t="shared" si="41"/>
        <v>0</v>
      </c>
      <c r="N79" s="86">
        <f t="shared" si="41"/>
        <v>0</v>
      </c>
      <c r="O79" s="86">
        <f t="shared" si="41"/>
        <v>0</v>
      </c>
      <c r="P79" s="86">
        <f t="shared" si="41"/>
        <v>0</v>
      </c>
      <c r="Q79" s="86">
        <f t="shared" si="41"/>
        <v>8015.6596349286401</v>
      </c>
      <c r="R79" s="86">
        <f t="shared" si="41"/>
        <v>3289.2925248264</v>
      </c>
      <c r="S79" s="86">
        <f t="shared" si="41"/>
        <v>0</v>
      </c>
      <c r="T79" s="86">
        <f t="shared" si="41"/>
        <v>0</v>
      </c>
      <c r="U79" s="86">
        <f t="shared" si="41"/>
        <v>8015.6596349286401</v>
      </c>
      <c r="V79" s="86">
        <f t="shared" si="41"/>
        <v>0</v>
      </c>
      <c r="W79" s="86">
        <f t="shared" si="41"/>
        <v>0</v>
      </c>
      <c r="X79" s="86">
        <f t="shared" si="41"/>
        <v>8011.7133593046392</v>
      </c>
      <c r="Y79" s="86">
        <f t="shared" si="41"/>
        <v>0</v>
      </c>
      <c r="Z79" s="86">
        <f t="shared" si="41"/>
        <v>3.9499999999999993</v>
      </c>
      <c r="AA79" s="86">
        <f t="shared" si="41"/>
        <v>0</v>
      </c>
      <c r="AB79" s="86">
        <f t="shared" si="41"/>
        <v>0</v>
      </c>
      <c r="AC79" s="86">
        <f t="shared" si="41"/>
        <v>0</v>
      </c>
      <c r="AD79" s="86">
        <f t="shared" si="41"/>
        <v>3.9499999999999993</v>
      </c>
      <c r="AE79" s="86">
        <f t="shared" si="41"/>
        <v>3.9462756240000001</v>
      </c>
      <c r="AF79" s="86">
        <f t="shared" si="41"/>
        <v>0</v>
      </c>
      <c r="AG79" s="86">
        <f t="shared" si="41"/>
        <v>0</v>
      </c>
      <c r="AH79" s="86">
        <f t="shared" si="41"/>
        <v>0</v>
      </c>
      <c r="AI79" s="86">
        <f t="shared" si="41"/>
        <v>3.9462756240000001</v>
      </c>
      <c r="AJ79" s="86">
        <f t="shared" si="41"/>
        <v>2436.5976999999998</v>
      </c>
      <c r="AK79" s="86">
        <f t="shared" si="41"/>
        <v>2436.5976999999998</v>
      </c>
      <c r="AL79" s="86">
        <f t="shared" si="41"/>
        <v>0</v>
      </c>
      <c r="AM79" s="86">
        <f t="shared" si="41"/>
        <v>0</v>
      </c>
      <c r="AN79" s="86">
        <f t="shared" si="41"/>
        <v>0</v>
      </c>
      <c r="AO79" s="86">
        <f t="shared" ref="AO79:BR79" si="42">AO80+AO81</f>
        <v>0</v>
      </c>
      <c r="AP79" s="86">
        <f t="shared" si="42"/>
        <v>0</v>
      </c>
      <c r="AQ79" s="86">
        <f t="shared" si="42"/>
        <v>0</v>
      </c>
      <c r="AR79" s="86">
        <f t="shared" si="42"/>
        <v>0</v>
      </c>
      <c r="AS79" s="86">
        <f t="shared" si="42"/>
        <v>0</v>
      </c>
      <c r="AT79" s="86">
        <f t="shared" si="42"/>
        <v>5575.1154999999999</v>
      </c>
      <c r="AU79" s="86">
        <f t="shared" si="42"/>
        <v>5575.1154999999999</v>
      </c>
      <c r="AV79" s="86">
        <f t="shared" si="42"/>
        <v>0</v>
      </c>
      <c r="AW79" s="86">
        <f t="shared" si="42"/>
        <v>0</v>
      </c>
      <c r="AX79" s="86">
        <f t="shared" si="42"/>
        <v>0</v>
      </c>
      <c r="AY79" s="86">
        <f t="shared" si="42"/>
        <v>0</v>
      </c>
      <c r="AZ79" s="86">
        <f t="shared" si="42"/>
        <v>0</v>
      </c>
      <c r="BA79" s="86">
        <f t="shared" si="42"/>
        <v>0</v>
      </c>
      <c r="BB79" s="86">
        <f t="shared" si="42"/>
        <v>0</v>
      </c>
      <c r="BC79" s="86">
        <f t="shared" si="42"/>
        <v>0</v>
      </c>
      <c r="BD79" s="86">
        <f t="shared" si="42"/>
        <v>0</v>
      </c>
      <c r="BE79" s="86">
        <f t="shared" si="42"/>
        <v>0</v>
      </c>
      <c r="BF79" s="86">
        <f t="shared" si="42"/>
        <v>0</v>
      </c>
      <c r="BG79" s="86">
        <f t="shared" si="42"/>
        <v>0</v>
      </c>
      <c r="BH79" s="86">
        <f t="shared" si="42"/>
        <v>0</v>
      </c>
      <c r="BI79" s="86">
        <f t="shared" si="42"/>
        <v>0</v>
      </c>
      <c r="BJ79" s="86">
        <f t="shared" si="42"/>
        <v>0</v>
      </c>
      <c r="BK79" s="86">
        <f t="shared" si="42"/>
        <v>0</v>
      </c>
      <c r="BL79" s="86">
        <f t="shared" si="42"/>
        <v>0</v>
      </c>
      <c r="BM79" s="86">
        <f t="shared" si="42"/>
        <v>0</v>
      </c>
      <c r="BN79" s="86">
        <f t="shared" si="42"/>
        <v>8011.7131999999992</v>
      </c>
      <c r="BO79" s="86">
        <f t="shared" si="42"/>
        <v>8011.7131999999992</v>
      </c>
      <c r="BP79" s="86">
        <f t="shared" si="42"/>
        <v>0</v>
      </c>
      <c r="BQ79" s="86">
        <f t="shared" si="42"/>
        <v>0</v>
      </c>
      <c r="BR79" s="86">
        <f t="shared" si="42"/>
        <v>0</v>
      </c>
      <c r="BS79" s="25"/>
      <c r="BT79" s="25"/>
      <c r="BU79" s="25"/>
      <c r="BV79" s="25"/>
      <c r="BW79" s="25"/>
      <c r="BX79" s="25"/>
    </row>
    <row r="80" spans="1:76" ht="75">
      <c r="B80" s="37" t="s">
        <v>287</v>
      </c>
      <c r="C80" s="38" t="s">
        <v>288</v>
      </c>
      <c r="D80" s="39" t="s">
        <v>178</v>
      </c>
      <c r="E80" s="39">
        <v>0</v>
      </c>
      <c r="F80" s="39">
        <v>0</v>
      </c>
      <c r="G80" s="39">
        <v>0</v>
      </c>
      <c r="H80" s="39">
        <v>0</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0">
        <v>0</v>
      </c>
      <c r="AI80" s="90">
        <v>0</v>
      </c>
      <c r="AJ80" s="90">
        <v>0</v>
      </c>
      <c r="AK80" s="90">
        <v>0</v>
      </c>
      <c r="AL80" s="90">
        <v>0</v>
      </c>
      <c r="AM80" s="90">
        <v>0</v>
      </c>
      <c r="AN80" s="90">
        <v>0</v>
      </c>
      <c r="AO80" s="90">
        <v>0</v>
      </c>
      <c r="AP80" s="90">
        <v>0</v>
      </c>
      <c r="AQ80" s="90">
        <v>0</v>
      </c>
      <c r="AR80" s="90">
        <v>0</v>
      </c>
      <c r="AS80" s="90">
        <v>0</v>
      </c>
      <c r="AT80" s="90">
        <v>0</v>
      </c>
      <c r="AU80" s="90">
        <v>0</v>
      </c>
      <c r="AV80" s="90">
        <v>0</v>
      </c>
      <c r="AW80" s="90">
        <v>0</v>
      </c>
      <c r="AX80" s="90">
        <v>0</v>
      </c>
      <c r="AY80" s="90">
        <v>0</v>
      </c>
      <c r="AZ80" s="90">
        <v>0</v>
      </c>
      <c r="BA80" s="90">
        <v>0</v>
      </c>
      <c r="BB80" s="90">
        <v>0</v>
      </c>
      <c r="BC80" s="90">
        <v>0</v>
      </c>
      <c r="BD80" s="90">
        <v>0</v>
      </c>
      <c r="BE80" s="90">
        <v>0</v>
      </c>
      <c r="BF80" s="90">
        <v>0</v>
      </c>
      <c r="BG80" s="90">
        <v>0</v>
      </c>
      <c r="BH80" s="90">
        <v>0</v>
      </c>
      <c r="BI80" s="90">
        <v>0</v>
      </c>
      <c r="BJ80" s="90">
        <v>0</v>
      </c>
      <c r="BK80" s="90">
        <v>0</v>
      </c>
      <c r="BL80" s="90">
        <v>0</v>
      </c>
      <c r="BM80" s="90">
        <v>0</v>
      </c>
      <c r="BN80" s="90">
        <v>0</v>
      </c>
      <c r="BO80" s="90">
        <v>0</v>
      </c>
      <c r="BP80" s="90">
        <v>0</v>
      </c>
      <c r="BQ80" s="90">
        <v>0</v>
      </c>
      <c r="BR80" s="90">
        <v>0</v>
      </c>
      <c r="BS80" s="39">
        <v>0</v>
      </c>
      <c r="BT80" s="39">
        <v>0</v>
      </c>
      <c r="BU80" s="39">
        <v>0</v>
      </c>
      <c r="BV80" s="39">
        <v>0</v>
      </c>
      <c r="BW80" s="39">
        <v>0</v>
      </c>
      <c r="BX80" s="39"/>
    </row>
    <row r="81" spans="1:81" ht="75">
      <c r="B81" s="37" t="s">
        <v>289</v>
      </c>
      <c r="C81" s="38" t="s">
        <v>290</v>
      </c>
      <c r="D81" s="39" t="s">
        <v>178</v>
      </c>
      <c r="E81" s="39">
        <v>0</v>
      </c>
      <c r="F81" s="39">
        <v>0</v>
      </c>
      <c r="G81" s="39">
        <v>0</v>
      </c>
      <c r="H81" s="39">
        <v>0</v>
      </c>
      <c r="I81" s="90">
        <f t="shared" ref="I81:AN81" si="43">SUM(I82:I92)</f>
        <v>296.84190000000001</v>
      </c>
      <c r="J81" s="90">
        <f t="shared" si="43"/>
        <v>1850.70163</v>
      </c>
      <c r="K81" s="90">
        <f t="shared" si="43"/>
        <v>0</v>
      </c>
      <c r="L81" s="90">
        <f t="shared" si="43"/>
        <v>0</v>
      </c>
      <c r="M81" s="90">
        <f t="shared" si="43"/>
        <v>0</v>
      </c>
      <c r="N81" s="90">
        <f t="shared" si="43"/>
        <v>0</v>
      </c>
      <c r="O81" s="90">
        <f t="shared" si="43"/>
        <v>0</v>
      </c>
      <c r="P81" s="90">
        <f t="shared" si="43"/>
        <v>0</v>
      </c>
      <c r="Q81" s="90">
        <f t="shared" si="43"/>
        <v>8015.6596349286401</v>
      </c>
      <c r="R81" s="90">
        <f t="shared" si="43"/>
        <v>3289.2925248264</v>
      </c>
      <c r="S81" s="90">
        <f t="shared" si="43"/>
        <v>0</v>
      </c>
      <c r="T81" s="90">
        <f t="shared" si="43"/>
        <v>0</v>
      </c>
      <c r="U81" s="90">
        <f t="shared" si="43"/>
        <v>8015.6596349286401</v>
      </c>
      <c r="V81" s="90">
        <f t="shared" si="43"/>
        <v>0</v>
      </c>
      <c r="W81" s="90">
        <f t="shared" si="43"/>
        <v>0</v>
      </c>
      <c r="X81" s="90">
        <f t="shared" si="43"/>
        <v>8011.7133593046392</v>
      </c>
      <c r="Y81" s="90">
        <f t="shared" si="43"/>
        <v>0</v>
      </c>
      <c r="Z81" s="90">
        <f t="shared" si="43"/>
        <v>3.9499999999999993</v>
      </c>
      <c r="AA81" s="90">
        <f t="shared" si="43"/>
        <v>0</v>
      </c>
      <c r="AB81" s="90">
        <f t="shared" si="43"/>
        <v>0</v>
      </c>
      <c r="AC81" s="90">
        <f t="shared" si="43"/>
        <v>0</v>
      </c>
      <c r="AD81" s="90">
        <f t="shared" si="43"/>
        <v>3.9499999999999993</v>
      </c>
      <c r="AE81" s="90">
        <f t="shared" si="43"/>
        <v>3.9462756240000001</v>
      </c>
      <c r="AF81" s="90">
        <f t="shared" si="43"/>
        <v>0</v>
      </c>
      <c r="AG81" s="90">
        <f t="shared" si="43"/>
        <v>0</v>
      </c>
      <c r="AH81" s="90">
        <f t="shared" si="43"/>
        <v>0</v>
      </c>
      <c r="AI81" s="90">
        <f t="shared" si="43"/>
        <v>3.9462756240000001</v>
      </c>
      <c r="AJ81" s="90">
        <f t="shared" si="43"/>
        <v>2436.5976999999998</v>
      </c>
      <c r="AK81" s="90">
        <f t="shared" si="43"/>
        <v>2436.5976999999998</v>
      </c>
      <c r="AL81" s="90">
        <f t="shared" si="43"/>
        <v>0</v>
      </c>
      <c r="AM81" s="90">
        <f t="shared" si="43"/>
        <v>0</v>
      </c>
      <c r="AN81" s="90">
        <f t="shared" si="43"/>
        <v>0</v>
      </c>
      <c r="AO81" s="90">
        <f t="shared" ref="AO81:BR81" si="44">SUM(AO82:AO92)</f>
        <v>0</v>
      </c>
      <c r="AP81" s="90">
        <f t="shared" si="44"/>
        <v>0</v>
      </c>
      <c r="AQ81" s="90">
        <f t="shared" si="44"/>
        <v>0</v>
      </c>
      <c r="AR81" s="90">
        <f t="shared" si="44"/>
        <v>0</v>
      </c>
      <c r="AS81" s="90">
        <f t="shared" si="44"/>
        <v>0</v>
      </c>
      <c r="AT81" s="90">
        <f t="shared" si="44"/>
        <v>5575.1154999999999</v>
      </c>
      <c r="AU81" s="90">
        <f t="shared" si="44"/>
        <v>5575.1154999999999</v>
      </c>
      <c r="AV81" s="90">
        <f t="shared" si="44"/>
        <v>0</v>
      </c>
      <c r="AW81" s="90">
        <f t="shared" si="44"/>
        <v>0</v>
      </c>
      <c r="AX81" s="90">
        <f t="shared" si="44"/>
        <v>0</v>
      </c>
      <c r="AY81" s="90">
        <f t="shared" si="44"/>
        <v>0</v>
      </c>
      <c r="AZ81" s="90">
        <f t="shared" si="44"/>
        <v>0</v>
      </c>
      <c r="BA81" s="90">
        <f t="shared" si="44"/>
        <v>0</v>
      </c>
      <c r="BB81" s="90">
        <f t="shared" si="44"/>
        <v>0</v>
      </c>
      <c r="BC81" s="90">
        <f t="shared" si="44"/>
        <v>0</v>
      </c>
      <c r="BD81" s="90">
        <f t="shared" si="44"/>
        <v>0</v>
      </c>
      <c r="BE81" s="90">
        <f t="shared" si="44"/>
        <v>0</v>
      </c>
      <c r="BF81" s="90">
        <f t="shared" si="44"/>
        <v>0</v>
      </c>
      <c r="BG81" s="90">
        <f t="shared" si="44"/>
        <v>0</v>
      </c>
      <c r="BH81" s="90">
        <f t="shared" si="44"/>
        <v>0</v>
      </c>
      <c r="BI81" s="90">
        <f t="shared" si="44"/>
        <v>0</v>
      </c>
      <c r="BJ81" s="90">
        <f t="shared" si="44"/>
        <v>0</v>
      </c>
      <c r="BK81" s="90">
        <f t="shared" si="44"/>
        <v>0</v>
      </c>
      <c r="BL81" s="90">
        <f t="shared" si="44"/>
        <v>0</v>
      </c>
      <c r="BM81" s="90">
        <f t="shared" si="44"/>
        <v>0</v>
      </c>
      <c r="BN81" s="90">
        <f t="shared" si="44"/>
        <v>8011.7131999999992</v>
      </c>
      <c r="BO81" s="90">
        <f t="shared" si="44"/>
        <v>8011.7131999999992</v>
      </c>
      <c r="BP81" s="90">
        <f t="shared" si="44"/>
        <v>0</v>
      </c>
      <c r="BQ81" s="90">
        <f t="shared" si="44"/>
        <v>0</v>
      </c>
      <c r="BR81" s="90">
        <f t="shared" si="44"/>
        <v>0</v>
      </c>
      <c r="BS81" s="39"/>
      <c r="BT81" s="39"/>
      <c r="BU81" s="39"/>
      <c r="BV81" s="39"/>
      <c r="BW81" s="39"/>
      <c r="BX81" s="39"/>
    </row>
    <row r="82" spans="1:81" ht="150">
      <c r="A82" s="23" t="s">
        <v>183</v>
      </c>
      <c r="B82" s="46" t="s">
        <v>289</v>
      </c>
      <c r="C82" s="40" t="s">
        <v>291</v>
      </c>
      <c r="D82" s="33" t="s">
        <v>292</v>
      </c>
      <c r="E82" s="33" t="s">
        <v>409</v>
      </c>
      <c r="F82" s="33">
        <v>2019</v>
      </c>
      <c r="G82" s="33">
        <v>2022</v>
      </c>
      <c r="H82" s="33" t="s">
        <v>197</v>
      </c>
      <c r="I82" s="33" t="s">
        <v>197</v>
      </c>
      <c r="J82" s="33" t="s">
        <v>197</v>
      </c>
      <c r="K82" s="33" t="s">
        <v>197</v>
      </c>
      <c r="L82" s="33" t="s">
        <v>197</v>
      </c>
      <c r="M82" s="33" t="s">
        <v>197</v>
      </c>
      <c r="N82" s="33" t="s">
        <v>197</v>
      </c>
      <c r="O82" s="47">
        <v>0</v>
      </c>
      <c r="P82" s="47">
        <v>0</v>
      </c>
      <c r="Q82" s="47">
        <f t="shared" ref="Q82:Q92" si="45">U82</f>
        <v>847.88176942799998</v>
      </c>
      <c r="R82" s="47">
        <f>Q82</f>
        <v>847.88176942799998</v>
      </c>
      <c r="S82" s="47" t="s">
        <v>197</v>
      </c>
      <c r="T82" s="47" t="s">
        <v>197</v>
      </c>
      <c r="U82" s="47">
        <v>847.88176942799998</v>
      </c>
      <c r="V82" s="47" t="s">
        <v>197</v>
      </c>
      <c r="W82" s="47">
        <v>0</v>
      </c>
      <c r="X82" s="47">
        <f t="shared" ref="X82:X92" si="46">U82-AE82</f>
        <v>847.61801834831999</v>
      </c>
      <c r="Y82" s="47" t="s">
        <v>197</v>
      </c>
      <c r="Z82" s="47">
        <f t="shared" ref="Z82:Z92" si="47">SUM(AA82:AD82)</f>
        <v>0.26400000000000001</v>
      </c>
      <c r="AA82" s="47">
        <v>0</v>
      </c>
      <c r="AB82" s="47">
        <v>0</v>
      </c>
      <c r="AC82" s="47">
        <v>0</v>
      </c>
      <c r="AD82" s="47">
        <v>0.26400000000000001</v>
      </c>
      <c r="AE82" s="47">
        <f t="shared" ref="AE82:AE92" si="48">SUM(AF82:AI82)</f>
        <v>0.26375107968</v>
      </c>
      <c r="AF82" s="47">
        <v>0</v>
      </c>
      <c r="AG82" s="47">
        <v>0</v>
      </c>
      <c r="AH82" s="47">
        <v>0</v>
      </c>
      <c r="AI82" s="94">
        <f>AD82*0.99905712</f>
        <v>0.26375107968</v>
      </c>
      <c r="AJ82" s="36">
        <f t="shared" ref="AJ82:AJ92" si="49">SUM(AK82:AN82)</f>
        <v>32.385769428000003</v>
      </c>
      <c r="AK82" s="47">
        <f>32.385769428</f>
        <v>32.385769428000003</v>
      </c>
      <c r="AL82" s="47">
        <v>0</v>
      </c>
      <c r="AM82" s="47">
        <v>0</v>
      </c>
      <c r="AN82" s="47">
        <v>0</v>
      </c>
      <c r="AO82" s="47"/>
      <c r="AP82" s="47"/>
      <c r="AQ82" s="47"/>
      <c r="AR82" s="47"/>
      <c r="AS82" s="47"/>
      <c r="AT82" s="36">
        <f t="shared" ref="AT82:AT92" si="50">SUM(AU82:AX82)</f>
        <v>815.23599999999999</v>
      </c>
      <c r="AU82" s="47">
        <f>407.618+407.618</f>
        <v>815.23599999999999</v>
      </c>
      <c r="AV82" s="47">
        <v>0</v>
      </c>
      <c r="AW82" s="47">
        <v>0</v>
      </c>
      <c r="AX82" s="47">
        <v>0</v>
      </c>
      <c r="AY82" s="47"/>
      <c r="AZ82" s="47"/>
      <c r="BA82" s="47"/>
      <c r="BB82" s="47"/>
      <c r="BC82" s="47"/>
      <c r="BD82" s="36">
        <f t="shared" ref="BD82:BD92" si="51">SUM(BE82:BH82)</f>
        <v>0</v>
      </c>
      <c r="BE82" s="47">
        <v>0</v>
      </c>
      <c r="BF82" s="47">
        <v>0</v>
      </c>
      <c r="BG82" s="47">
        <v>0</v>
      </c>
      <c r="BH82" s="47">
        <v>0</v>
      </c>
      <c r="BI82" s="47"/>
      <c r="BJ82" s="47"/>
      <c r="BK82" s="47"/>
      <c r="BL82" s="47"/>
      <c r="BM82" s="47"/>
      <c r="BN82" s="36">
        <f t="shared" ref="BN82:BN92" si="52">SUM(BO82:BR82)</f>
        <v>847.62176942799999</v>
      </c>
      <c r="BO82" s="104">
        <f t="shared" ref="BO82:BO92" si="53">BE82+AU82+AK82</f>
        <v>847.62176942799999</v>
      </c>
      <c r="BP82" s="104">
        <f t="shared" ref="BP82:BP92" si="54">BF82+AV82+AL82</f>
        <v>0</v>
      </c>
      <c r="BQ82" s="104">
        <f t="shared" ref="BQ82:BQ92" si="55">BG82+AW82+AM82</f>
        <v>0</v>
      </c>
      <c r="BR82" s="104">
        <f t="shared" ref="BR82:BR92" si="56">BH82+AX82+AN82</f>
        <v>0</v>
      </c>
      <c r="BS82" s="33"/>
      <c r="BT82" s="33"/>
      <c r="BU82" s="33"/>
      <c r="BV82" s="33"/>
      <c r="BW82" s="33"/>
      <c r="BX82" s="33"/>
    </row>
    <row r="83" spans="1:81" ht="131.25">
      <c r="A83" s="23" t="s">
        <v>183</v>
      </c>
      <c r="B83" s="46" t="s">
        <v>289</v>
      </c>
      <c r="C83" s="40" t="s">
        <v>410</v>
      </c>
      <c r="D83" s="33" t="s">
        <v>294</v>
      </c>
      <c r="E83" s="33" t="s">
        <v>409</v>
      </c>
      <c r="F83" s="33">
        <v>2019</v>
      </c>
      <c r="G83" s="33">
        <v>2021</v>
      </c>
      <c r="H83" s="33" t="s">
        <v>197</v>
      </c>
      <c r="I83" s="33">
        <v>150.55016000000001</v>
      </c>
      <c r="J83" s="84">
        <v>931.71382000000006</v>
      </c>
      <c r="K83" s="84" t="s">
        <v>411</v>
      </c>
      <c r="L83" s="33" t="s">
        <v>197</v>
      </c>
      <c r="M83" s="33" t="s">
        <v>197</v>
      </c>
      <c r="N83" s="33" t="s">
        <v>197</v>
      </c>
      <c r="O83" s="47">
        <v>0</v>
      </c>
      <c r="P83" s="47">
        <v>0</v>
      </c>
      <c r="Q83" s="47">
        <f t="shared" si="45"/>
        <v>935.97618</v>
      </c>
      <c r="R83" s="47">
        <f>Q83</f>
        <v>935.97618</v>
      </c>
      <c r="S83" s="47" t="s">
        <v>197</v>
      </c>
      <c r="T83" s="47" t="s">
        <v>197</v>
      </c>
      <c r="U83" s="47">
        <v>935.97618</v>
      </c>
      <c r="V83" s="47" t="s">
        <v>197</v>
      </c>
      <c r="W83" s="47">
        <v>0</v>
      </c>
      <c r="X83" s="47">
        <f t="shared" si="46"/>
        <v>934.20385266912001</v>
      </c>
      <c r="Y83" s="47" t="s">
        <v>197</v>
      </c>
      <c r="Z83" s="47">
        <f t="shared" si="47"/>
        <v>1.7739999999999998</v>
      </c>
      <c r="AA83" s="47">
        <v>0</v>
      </c>
      <c r="AB83" s="47">
        <v>0</v>
      </c>
      <c r="AC83" s="47">
        <v>0</v>
      </c>
      <c r="AD83" s="98">
        <f>3.094-1.32</f>
        <v>1.7739999999999998</v>
      </c>
      <c r="AE83" s="47">
        <f t="shared" si="48"/>
        <v>1.7723273308799998</v>
      </c>
      <c r="AF83" s="47">
        <v>0</v>
      </c>
      <c r="AG83" s="47">
        <v>0</v>
      </c>
      <c r="AH83" s="47">
        <v>0</v>
      </c>
      <c r="AI83" s="105">
        <f>(AD83*0.99905712)</f>
        <v>1.7723273308799998</v>
      </c>
      <c r="AJ83" s="36">
        <f t="shared" si="49"/>
        <v>878.29737999999998</v>
      </c>
      <c r="AK83" s="47">
        <f>51.09978+827.1976</f>
        <v>878.29737999999998</v>
      </c>
      <c r="AL83" s="47">
        <v>0</v>
      </c>
      <c r="AM83" s="47">
        <v>0</v>
      </c>
      <c r="AN83" s="47">
        <v>0</v>
      </c>
      <c r="AO83" s="47"/>
      <c r="AP83" s="47"/>
      <c r="AQ83" s="47"/>
      <c r="AR83" s="47"/>
      <c r="AS83" s="47"/>
      <c r="AT83" s="36">
        <f t="shared" si="50"/>
        <v>55.9026</v>
      </c>
      <c r="AU83" s="47">
        <f>55.9026</f>
        <v>55.9026</v>
      </c>
      <c r="AV83" s="47">
        <v>0</v>
      </c>
      <c r="AW83" s="47">
        <v>0</v>
      </c>
      <c r="AX83" s="47">
        <v>0</v>
      </c>
      <c r="AY83" s="47"/>
      <c r="AZ83" s="47"/>
      <c r="BA83" s="47"/>
      <c r="BB83" s="47"/>
      <c r="BC83" s="47"/>
      <c r="BD83" s="36">
        <f t="shared" si="51"/>
        <v>0</v>
      </c>
      <c r="BE83" s="47">
        <v>0</v>
      </c>
      <c r="BF83" s="47">
        <v>0</v>
      </c>
      <c r="BG83" s="47">
        <v>0</v>
      </c>
      <c r="BH83" s="47">
        <v>0</v>
      </c>
      <c r="BI83" s="47"/>
      <c r="BJ83" s="47"/>
      <c r="BK83" s="47"/>
      <c r="BL83" s="47"/>
      <c r="BM83" s="47"/>
      <c r="BN83" s="36">
        <f t="shared" si="52"/>
        <v>934.19997999999998</v>
      </c>
      <c r="BO83" s="104">
        <f t="shared" si="53"/>
        <v>934.19997999999998</v>
      </c>
      <c r="BP83" s="104">
        <f t="shared" si="54"/>
        <v>0</v>
      </c>
      <c r="BQ83" s="104">
        <f t="shared" si="55"/>
        <v>0</v>
      </c>
      <c r="BR83" s="104">
        <f t="shared" si="56"/>
        <v>0</v>
      </c>
      <c r="BS83" s="33"/>
      <c r="BT83" s="33"/>
      <c r="BU83" s="33"/>
      <c r="BV83" s="33"/>
      <c r="BW83" s="33"/>
      <c r="BX83" s="33"/>
      <c r="CB83">
        <f>CC83-Q83</f>
        <v>-3.8726691200281493E-3</v>
      </c>
      <c r="CC83">
        <f>AI83+BN83</f>
        <v>935.97230733087997</v>
      </c>
    </row>
    <row r="84" spans="1:81" ht="300">
      <c r="A84" s="23" t="s">
        <v>183</v>
      </c>
      <c r="B84" s="46" t="s">
        <v>289</v>
      </c>
      <c r="C84" s="40" t="s">
        <v>412</v>
      </c>
      <c r="D84" s="33" t="s">
        <v>296</v>
      </c>
      <c r="E84" s="33" t="s">
        <v>409</v>
      </c>
      <c r="F84" s="33">
        <v>2019</v>
      </c>
      <c r="G84" s="33">
        <v>2022</v>
      </c>
      <c r="H84" s="33" t="s">
        <v>197</v>
      </c>
      <c r="I84" s="33" t="s">
        <v>197</v>
      </c>
      <c r="J84" s="33" t="s">
        <v>197</v>
      </c>
      <c r="K84" s="33" t="s">
        <v>197</v>
      </c>
      <c r="L84" s="33" t="s">
        <v>197</v>
      </c>
      <c r="M84" s="33" t="s">
        <v>197</v>
      </c>
      <c r="N84" s="33" t="s">
        <v>197</v>
      </c>
      <c r="O84" s="47">
        <v>0</v>
      </c>
      <c r="P84" s="47">
        <v>0</v>
      </c>
      <c r="Q84" s="47">
        <f t="shared" si="45"/>
        <v>1505.4345753984001</v>
      </c>
      <c r="R84" s="47">
        <f>Q84</f>
        <v>1505.4345753984001</v>
      </c>
      <c r="S84" s="47">
        <v>0</v>
      </c>
      <c r="T84" s="47">
        <v>0</v>
      </c>
      <c r="U84" s="47">
        <f>AE84+BN84</f>
        <v>1505.4345753984001</v>
      </c>
      <c r="V84" s="47">
        <v>0</v>
      </c>
      <c r="W84" s="47">
        <v>0</v>
      </c>
      <c r="X84" s="47">
        <f t="shared" si="46"/>
        <v>1504.11582</v>
      </c>
      <c r="Y84" s="47" t="s">
        <v>197</v>
      </c>
      <c r="Z84" s="47">
        <f t="shared" si="47"/>
        <v>1.32</v>
      </c>
      <c r="AA84" s="47">
        <v>0</v>
      </c>
      <c r="AB84" s="47">
        <v>0</v>
      </c>
      <c r="AC84" s="47">
        <v>0</v>
      </c>
      <c r="AD84" s="98">
        <v>1.32</v>
      </c>
      <c r="AE84" s="47">
        <f t="shared" si="48"/>
        <v>1.3187553984</v>
      </c>
      <c r="AF84" s="47">
        <v>0</v>
      </c>
      <c r="AG84" s="47">
        <v>0</v>
      </c>
      <c r="AH84" s="47">
        <v>0</v>
      </c>
      <c r="AI84" s="105">
        <f>(AD84*0.99905712)</f>
        <v>1.3187553984</v>
      </c>
      <c r="AJ84" s="36">
        <f t="shared" si="49"/>
        <v>95.855220000000003</v>
      </c>
      <c r="AK84" s="47">
        <f>95.85522</f>
        <v>95.855220000000003</v>
      </c>
      <c r="AL84" s="47">
        <v>0</v>
      </c>
      <c r="AM84" s="47">
        <v>0</v>
      </c>
      <c r="AN84" s="47">
        <v>0</v>
      </c>
      <c r="AO84" s="47"/>
      <c r="AP84" s="47"/>
      <c r="AQ84" s="47"/>
      <c r="AR84" s="47"/>
      <c r="AS84" s="47"/>
      <c r="AT84" s="36">
        <f t="shared" si="50"/>
        <v>1408.2606000000001</v>
      </c>
      <c r="AU84" s="47">
        <f>1276.0617+132.1989</f>
        <v>1408.2606000000001</v>
      </c>
      <c r="AV84" s="47">
        <v>0</v>
      </c>
      <c r="AW84" s="47">
        <v>0</v>
      </c>
      <c r="AX84" s="47">
        <v>0</v>
      </c>
      <c r="AY84" s="47"/>
      <c r="AZ84" s="47"/>
      <c r="BA84" s="47"/>
      <c r="BB84" s="47"/>
      <c r="BC84" s="47"/>
      <c r="BD84" s="36">
        <f t="shared" si="51"/>
        <v>0</v>
      </c>
      <c r="BE84" s="47">
        <v>0</v>
      </c>
      <c r="BF84" s="47">
        <v>0</v>
      </c>
      <c r="BG84" s="47">
        <v>0</v>
      </c>
      <c r="BH84" s="47">
        <v>0</v>
      </c>
      <c r="BI84" s="47"/>
      <c r="BJ84" s="47"/>
      <c r="BK84" s="47"/>
      <c r="BL84" s="47"/>
      <c r="BM84" s="47"/>
      <c r="BN84" s="36">
        <f t="shared" si="52"/>
        <v>1504.11582</v>
      </c>
      <c r="BO84" s="104">
        <f t="shared" si="53"/>
        <v>1504.11582</v>
      </c>
      <c r="BP84" s="104">
        <f t="shared" si="54"/>
        <v>0</v>
      </c>
      <c r="BQ84" s="104">
        <f t="shared" si="55"/>
        <v>0</v>
      </c>
      <c r="BR84" s="104">
        <f t="shared" si="56"/>
        <v>0</v>
      </c>
      <c r="BS84" s="33"/>
      <c r="BT84" s="33"/>
      <c r="BU84" s="33"/>
      <c r="BV84" s="33"/>
      <c r="BW84" s="33"/>
      <c r="BX84" s="33"/>
    </row>
    <row r="85" spans="1:81" ht="300">
      <c r="A85" s="23" t="s">
        <v>183</v>
      </c>
      <c r="B85" s="46" t="s">
        <v>289</v>
      </c>
      <c r="C85" s="40" t="s">
        <v>413</v>
      </c>
      <c r="D85" s="33" t="s">
        <v>298</v>
      </c>
      <c r="E85" s="33" t="s">
        <v>409</v>
      </c>
      <c r="F85" s="33">
        <v>2019</v>
      </c>
      <c r="G85" s="33">
        <v>2022</v>
      </c>
      <c r="H85" s="33" t="s">
        <v>197</v>
      </c>
      <c r="I85" s="33" t="s">
        <v>197</v>
      </c>
      <c r="J85" s="33" t="s">
        <v>197</v>
      </c>
      <c r="K85" s="33" t="s">
        <v>197</v>
      </c>
      <c r="L85" s="33" t="s">
        <v>197</v>
      </c>
      <c r="M85" s="33" t="s">
        <v>197</v>
      </c>
      <c r="N85" s="33" t="s">
        <v>197</v>
      </c>
      <c r="O85" s="47">
        <v>0</v>
      </c>
      <c r="P85" s="47">
        <v>0</v>
      </c>
      <c r="Q85" s="47">
        <f t="shared" si="45"/>
        <v>1360.3659359999999</v>
      </c>
      <c r="R85" s="47">
        <v>0</v>
      </c>
      <c r="S85" s="47">
        <v>0</v>
      </c>
      <c r="T85" s="47">
        <v>0</v>
      </c>
      <c r="U85" s="47">
        <f>AE85+BN85</f>
        <v>1360.3659359999999</v>
      </c>
      <c r="V85" s="47">
        <v>0</v>
      </c>
      <c r="W85" s="47">
        <v>0</v>
      </c>
      <c r="X85" s="47">
        <f t="shared" si="46"/>
        <v>1360.3659359999999</v>
      </c>
      <c r="Y85" s="47" t="s">
        <v>197</v>
      </c>
      <c r="Z85" s="47">
        <f t="shared" si="47"/>
        <v>0</v>
      </c>
      <c r="AA85" s="47">
        <v>0</v>
      </c>
      <c r="AB85" s="47">
        <v>0</v>
      </c>
      <c r="AC85" s="47">
        <v>0</v>
      </c>
      <c r="AD85" s="47"/>
      <c r="AE85" s="47">
        <f t="shared" si="48"/>
        <v>0</v>
      </c>
      <c r="AF85" s="47">
        <v>0</v>
      </c>
      <c r="AG85" s="47">
        <v>0</v>
      </c>
      <c r="AH85" s="47">
        <v>0</v>
      </c>
      <c r="AI85" s="94">
        <v>0</v>
      </c>
      <c r="AJ85" s="36">
        <f t="shared" si="49"/>
        <v>118.20423599999999</v>
      </c>
      <c r="AK85" s="47">
        <f>118.204236</f>
        <v>118.20423599999999</v>
      </c>
      <c r="AL85" s="47">
        <v>0</v>
      </c>
      <c r="AM85" s="47">
        <v>0</v>
      </c>
      <c r="AN85" s="47">
        <v>0</v>
      </c>
      <c r="AO85" s="47"/>
      <c r="AP85" s="47"/>
      <c r="AQ85" s="47"/>
      <c r="AR85" s="47"/>
      <c r="AS85" s="47"/>
      <c r="AT85" s="36">
        <f t="shared" si="50"/>
        <v>1242.1616999999999</v>
      </c>
      <c r="AU85" s="47">
        <f>1124.0989+118.0628</f>
        <v>1242.1616999999999</v>
      </c>
      <c r="AV85" s="47">
        <v>0</v>
      </c>
      <c r="AW85" s="47">
        <v>0</v>
      </c>
      <c r="AX85" s="47">
        <v>0</v>
      </c>
      <c r="AY85" s="47"/>
      <c r="AZ85" s="47"/>
      <c r="BA85" s="47"/>
      <c r="BB85" s="47"/>
      <c r="BC85" s="47"/>
      <c r="BD85" s="36">
        <f t="shared" si="51"/>
        <v>0</v>
      </c>
      <c r="BE85" s="47">
        <v>0</v>
      </c>
      <c r="BF85" s="47">
        <v>0</v>
      </c>
      <c r="BG85" s="47">
        <v>0</v>
      </c>
      <c r="BH85" s="47">
        <v>0</v>
      </c>
      <c r="BI85" s="47"/>
      <c r="BJ85" s="47"/>
      <c r="BK85" s="47"/>
      <c r="BL85" s="47"/>
      <c r="BM85" s="47"/>
      <c r="BN85" s="36">
        <f t="shared" si="52"/>
        <v>1360.3659359999999</v>
      </c>
      <c r="BO85" s="104">
        <f t="shared" si="53"/>
        <v>1360.3659359999999</v>
      </c>
      <c r="BP85" s="104">
        <f t="shared" si="54"/>
        <v>0</v>
      </c>
      <c r="BQ85" s="104">
        <f t="shared" si="55"/>
        <v>0</v>
      </c>
      <c r="BR85" s="104">
        <f t="shared" si="56"/>
        <v>0</v>
      </c>
      <c r="BS85" s="33"/>
      <c r="BT85" s="33"/>
      <c r="BU85" s="33"/>
      <c r="BV85" s="33"/>
      <c r="BW85" s="33"/>
      <c r="BX85" s="33"/>
    </row>
    <row r="86" spans="1:81" ht="131.25">
      <c r="A86" s="23" t="s">
        <v>183</v>
      </c>
      <c r="B86" s="46" t="s">
        <v>289</v>
      </c>
      <c r="C86" s="40" t="s">
        <v>414</v>
      </c>
      <c r="D86" s="33" t="s">
        <v>300</v>
      </c>
      <c r="E86" s="33" t="s">
        <v>409</v>
      </c>
      <c r="F86" s="33">
        <v>2019</v>
      </c>
      <c r="G86" s="33">
        <v>2021</v>
      </c>
      <c r="H86" s="33" t="s">
        <v>197</v>
      </c>
      <c r="I86" s="84">
        <v>146.29174</v>
      </c>
      <c r="J86" s="84">
        <v>918.98780999999997</v>
      </c>
      <c r="K86" s="33" t="s">
        <v>197</v>
      </c>
      <c r="L86" s="33" t="s">
        <v>197</v>
      </c>
      <c r="M86" s="33" t="s">
        <v>197</v>
      </c>
      <c r="N86" s="33" t="s">
        <v>197</v>
      </c>
      <c r="O86" s="47">
        <v>0</v>
      </c>
      <c r="P86" s="47">
        <v>0</v>
      </c>
      <c r="Q86" s="47">
        <f t="shared" si="45"/>
        <v>920.23142399999995</v>
      </c>
      <c r="R86" s="47">
        <v>0</v>
      </c>
      <c r="S86" s="47">
        <v>0</v>
      </c>
      <c r="T86" s="47">
        <v>0</v>
      </c>
      <c r="U86" s="47">
        <f>AE86+BN86</f>
        <v>920.23142399999995</v>
      </c>
      <c r="V86" s="47">
        <v>0</v>
      </c>
      <c r="W86" s="47">
        <v>0</v>
      </c>
      <c r="X86" s="47">
        <f t="shared" si="46"/>
        <v>920.23142399999995</v>
      </c>
      <c r="Y86" s="47" t="s">
        <v>197</v>
      </c>
      <c r="Z86" s="47">
        <f t="shared" si="47"/>
        <v>0</v>
      </c>
      <c r="AA86" s="47">
        <v>0</v>
      </c>
      <c r="AB86" s="47">
        <v>0</v>
      </c>
      <c r="AC86" s="47">
        <v>0</v>
      </c>
      <c r="AD86" s="47"/>
      <c r="AE86" s="47">
        <f t="shared" si="48"/>
        <v>0</v>
      </c>
      <c r="AF86" s="47">
        <v>0</v>
      </c>
      <c r="AG86" s="47">
        <v>0</v>
      </c>
      <c r="AH86" s="47">
        <v>0</v>
      </c>
      <c r="AI86" s="94">
        <v>0</v>
      </c>
      <c r="AJ86" s="36">
        <f t="shared" si="49"/>
        <v>850.39252399999998</v>
      </c>
      <c r="AK86" s="47">
        <f>50.124524+800.268</f>
        <v>850.39252399999998</v>
      </c>
      <c r="AL86" s="47">
        <v>0</v>
      </c>
      <c r="AM86" s="47">
        <v>0</v>
      </c>
      <c r="AN86" s="47">
        <v>0</v>
      </c>
      <c r="AO86" s="47"/>
      <c r="AP86" s="47"/>
      <c r="AQ86" s="47"/>
      <c r="AR86" s="47"/>
      <c r="AS86" s="47"/>
      <c r="AT86" s="36">
        <f t="shared" si="50"/>
        <v>69.838899999999995</v>
      </c>
      <c r="AU86" s="47">
        <f>69.8389</f>
        <v>69.838899999999995</v>
      </c>
      <c r="AV86" s="47">
        <v>0</v>
      </c>
      <c r="AW86" s="47">
        <v>0</v>
      </c>
      <c r="AX86" s="47">
        <v>0</v>
      </c>
      <c r="AY86" s="47"/>
      <c r="AZ86" s="47"/>
      <c r="BA86" s="47"/>
      <c r="BB86" s="47"/>
      <c r="BC86" s="47"/>
      <c r="BD86" s="36">
        <f t="shared" si="51"/>
        <v>0</v>
      </c>
      <c r="BE86" s="47">
        <v>0</v>
      </c>
      <c r="BF86" s="47">
        <v>0</v>
      </c>
      <c r="BG86" s="47">
        <v>0</v>
      </c>
      <c r="BH86" s="47">
        <v>0</v>
      </c>
      <c r="BI86" s="47"/>
      <c r="BJ86" s="47"/>
      <c r="BK86" s="47"/>
      <c r="BL86" s="47"/>
      <c r="BM86" s="47"/>
      <c r="BN86" s="36">
        <f t="shared" si="52"/>
        <v>920.23142399999995</v>
      </c>
      <c r="BO86" s="104">
        <f t="shared" si="53"/>
        <v>920.23142399999995</v>
      </c>
      <c r="BP86" s="104">
        <f t="shared" si="54"/>
        <v>0</v>
      </c>
      <c r="BQ86" s="104">
        <f t="shared" si="55"/>
        <v>0</v>
      </c>
      <c r="BR86" s="104">
        <f t="shared" si="56"/>
        <v>0</v>
      </c>
      <c r="BS86" s="33"/>
      <c r="BT86" s="33"/>
      <c r="BU86" s="33"/>
      <c r="BV86" s="33"/>
      <c r="BW86" s="33"/>
      <c r="BX86" s="33"/>
    </row>
    <row r="87" spans="1:81" ht="318.75">
      <c r="A87" s="23" t="s">
        <v>183</v>
      </c>
      <c r="B87" s="46" t="s">
        <v>289</v>
      </c>
      <c r="C87" s="40" t="s">
        <v>415</v>
      </c>
      <c r="D87" s="33" t="s">
        <v>302</v>
      </c>
      <c r="E87" s="33" t="s">
        <v>409</v>
      </c>
      <c r="F87" s="33">
        <v>2019</v>
      </c>
      <c r="G87" s="33">
        <v>2022</v>
      </c>
      <c r="H87" s="33" t="s">
        <v>197</v>
      </c>
      <c r="I87" s="33" t="s">
        <v>197</v>
      </c>
      <c r="J87" s="33" t="s">
        <v>197</v>
      </c>
      <c r="K87" s="33" t="s">
        <v>197</v>
      </c>
      <c r="L87" s="33" t="s">
        <v>197</v>
      </c>
      <c r="M87" s="33" t="s">
        <v>197</v>
      </c>
      <c r="N87" s="33" t="s">
        <v>197</v>
      </c>
      <c r="O87" s="47">
        <v>0</v>
      </c>
      <c r="P87" s="47">
        <v>0</v>
      </c>
      <c r="Q87" s="47">
        <f t="shared" si="45"/>
        <v>661.88494000000003</v>
      </c>
      <c r="R87" s="47">
        <v>0</v>
      </c>
      <c r="S87" s="47">
        <v>0</v>
      </c>
      <c r="T87" s="47">
        <v>0</v>
      </c>
      <c r="U87" s="47">
        <f>AE87+BN87</f>
        <v>661.88494000000003</v>
      </c>
      <c r="V87" s="47">
        <v>0</v>
      </c>
      <c r="W87" s="47">
        <v>0</v>
      </c>
      <c r="X87" s="47">
        <f t="shared" si="46"/>
        <v>661.88494000000003</v>
      </c>
      <c r="Y87" s="47" t="s">
        <v>197</v>
      </c>
      <c r="Z87" s="47">
        <f t="shared" si="47"/>
        <v>0</v>
      </c>
      <c r="AA87" s="47">
        <v>0</v>
      </c>
      <c r="AB87" s="47">
        <v>0</v>
      </c>
      <c r="AC87" s="47">
        <v>0</v>
      </c>
      <c r="AD87" s="47"/>
      <c r="AE87" s="47">
        <f t="shared" si="48"/>
        <v>0</v>
      </c>
      <c r="AF87" s="47">
        <v>0</v>
      </c>
      <c r="AG87" s="47">
        <v>0</v>
      </c>
      <c r="AH87" s="47">
        <v>0</v>
      </c>
      <c r="AI87" s="94">
        <v>0</v>
      </c>
      <c r="AJ87" s="36">
        <f t="shared" si="49"/>
        <v>72.290239999999997</v>
      </c>
      <c r="AK87" s="47">
        <f>72.29024</f>
        <v>72.290239999999997</v>
      </c>
      <c r="AL87" s="47">
        <v>0</v>
      </c>
      <c r="AM87" s="47">
        <v>0</v>
      </c>
      <c r="AN87" s="47">
        <v>0</v>
      </c>
      <c r="AO87" s="47"/>
      <c r="AP87" s="47"/>
      <c r="AQ87" s="47"/>
      <c r="AR87" s="47"/>
      <c r="AS87" s="47"/>
      <c r="AT87" s="36">
        <f t="shared" si="50"/>
        <v>589.59469999999999</v>
      </c>
      <c r="AU87" s="47">
        <f>589.5947</f>
        <v>589.59469999999999</v>
      </c>
      <c r="AV87" s="47">
        <v>0</v>
      </c>
      <c r="AW87" s="47">
        <v>0</v>
      </c>
      <c r="AX87" s="47">
        <v>0</v>
      </c>
      <c r="AY87" s="47"/>
      <c r="AZ87" s="47"/>
      <c r="BA87" s="47"/>
      <c r="BB87" s="47"/>
      <c r="BC87" s="47"/>
      <c r="BD87" s="36">
        <f t="shared" si="51"/>
        <v>0</v>
      </c>
      <c r="BE87" s="47">
        <v>0</v>
      </c>
      <c r="BF87" s="47">
        <v>0</v>
      </c>
      <c r="BG87" s="47">
        <v>0</v>
      </c>
      <c r="BH87" s="47">
        <v>0</v>
      </c>
      <c r="BI87" s="47"/>
      <c r="BJ87" s="47"/>
      <c r="BK87" s="47"/>
      <c r="BL87" s="47"/>
      <c r="BM87" s="47"/>
      <c r="BN87" s="36">
        <f t="shared" si="52"/>
        <v>661.88494000000003</v>
      </c>
      <c r="BO87" s="104">
        <f t="shared" si="53"/>
        <v>661.88494000000003</v>
      </c>
      <c r="BP87" s="104">
        <f t="shared" si="54"/>
        <v>0</v>
      </c>
      <c r="BQ87" s="104">
        <f t="shared" si="55"/>
        <v>0</v>
      </c>
      <c r="BR87" s="104">
        <f t="shared" si="56"/>
        <v>0</v>
      </c>
      <c r="BS87" s="33"/>
      <c r="BT87" s="33"/>
      <c r="BU87" s="33"/>
      <c r="BV87" s="33"/>
      <c r="BW87" s="33"/>
      <c r="BX87" s="33"/>
    </row>
    <row r="88" spans="1:81" ht="75">
      <c r="A88" s="23" t="s">
        <v>183</v>
      </c>
      <c r="B88" s="46" t="s">
        <v>289</v>
      </c>
      <c r="C88" s="40" t="s">
        <v>303</v>
      </c>
      <c r="D88" s="33" t="s">
        <v>304</v>
      </c>
      <c r="E88" s="33" t="s">
        <v>409</v>
      </c>
      <c r="F88" s="33">
        <v>2019</v>
      </c>
      <c r="G88" s="33">
        <v>2022</v>
      </c>
      <c r="H88" s="33" t="s">
        <v>197</v>
      </c>
      <c r="I88" s="33" t="s">
        <v>197</v>
      </c>
      <c r="J88" s="33" t="s">
        <v>197</v>
      </c>
      <c r="K88" s="33" t="s">
        <v>197</v>
      </c>
      <c r="L88" s="33" t="s">
        <v>197</v>
      </c>
      <c r="M88" s="33" t="s">
        <v>197</v>
      </c>
      <c r="N88" s="33" t="s">
        <v>197</v>
      </c>
      <c r="O88" s="47">
        <v>0</v>
      </c>
      <c r="P88" s="47">
        <v>0</v>
      </c>
      <c r="Q88" s="47">
        <f t="shared" si="45"/>
        <v>216.28352893600001</v>
      </c>
      <c r="R88" s="47">
        <v>0</v>
      </c>
      <c r="S88" s="47" t="s">
        <v>197</v>
      </c>
      <c r="T88" s="47" t="s">
        <v>197</v>
      </c>
      <c r="U88" s="47">
        <v>216.28352893600001</v>
      </c>
      <c r="V88" s="47" t="s">
        <v>197</v>
      </c>
      <c r="W88" s="47">
        <v>0</v>
      </c>
      <c r="X88" s="47">
        <f t="shared" si="46"/>
        <v>216.24356665120001</v>
      </c>
      <c r="Y88" s="47" t="s">
        <v>197</v>
      </c>
      <c r="Z88" s="47">
        <f t="shared" si="47"/>
        <v>0.04</v>
      </c>
      <c r="AA88" s="47">
        <v>0</v>
      </c>
      <c r="AB88" s="47">
        <v>0</v>
      </c>
      <c r="AC88" s="47">
        <v>0</v>
      </c>
      <c r="AD88" s="47">
        <v>0.04</v>
      </c>
      <c r="AE88" s="47">
        <f t="shared" si="48"/>
        <v>3.9962284800000004E-2</v>
      </c>
      <c r="AF88" s="47">
        <v>0</v>
      </c>
      <c r="AG88" s="47">
        <v>0</v>
      </c>
      <c r="AH88" s="47">
        <v>0</v>
      </c>
      <c r="AI88" s="94">
        <f>AD88*0.99905712</f>
        <v>3.9962284800000004E-2</v>
      </c>
      <c r="AJ88" s="36">
        <f t="shared" si="49"/>
        <v>15.600528936</v>
      </c>
      <c r="AK88" s="47">
        <f>15.600528936</f>
        <v>15.600528936</v>
      </c>
      <c r="AL88" s="47">
        <v>0</v>
      </c>
      <c r="AM88" s="47">
        <v>0</v>
      </c>
      <c r="AN88" s="47">
        <v>0</v>
      </c>
      <c r="AO88" s="47"/>
      <c r="AP88" s="47"/>
      <c r="AQ88" s="47"/>
      <c r="AR88" s="47"/>
      <c r="AS88" s="47"/>
      <c r="AT88" s="36">
        <f t="shared" si="50"/>
        <v>200.643</v>
      </c>
      <c r="AU88" s="47">
        <f>40.129+160.514</f>
        <v>200.643</v>
      </c>
      <c r="AV88" s="47">
        <v>0</v>
      </c>
      <c r="AW88" s="47">
        <v>0</v>
      </c>
      <c r="AX88" s="47">
        <v>0</v>
      </c>
      <c r="AY88" s="47"/>
      <c r="AZ88" s="47"/>
      <c r="BA88" s="47"/>
      <c r="BB88" s="47"/>
      <c r="BC88" s="47"/>
      <c r="BD88" s="36">
        <f t="shared" si="51"/>
        <v>0</v>
      </c>
      <c r="BE88" s="47">
        <v>0</v>
      </c>
      <c r="BF88" s="47">
        <v>0</v>
      </c>
      <c r="BG88" s="47">
        <v>0</v>
      </c>
      <c r="BH88" s="47">
        <v>0</v>
      </c>
      <c r="BI88" s="47"/>
      <c r="BJ88" s="47"/>
      <c r="BK88" s="47"/>
      <c r="BL88" s="47"/>
      <c r="BM88" s="47"/>
      <c r="BN88" s="36">
        <f t="shared" si="52"/>
        <v>216.24352893599999</v>
      </c>
      <c r="BO88" s="104">
        <f t="shared" si="53"/>
        <v>216.24352893599999</v>
      </c>
      <c r="BP88" s="104">
        <f t="shared" si="54"/>
        <v>0</v>
      </c>
      <c r="BQ88" s="104">
        <f t="shared" si="55"/>
        <v>0</v>
      </c>
      <c r="BR88" s="104">
        <f t="shared" si="56"/>
        <v>0</v>
      </c>
      <c r="BS88" s="33"/>
      <c r="BT88" s="33"/>
      <c r="BU88" s="33"/>
      <c r="BV88" s="33"/>
      <c r="BW88" s="33"/>
      <c r="BX88" s="33"/>
    </row>
    <row r="89" spans="1:81" ht="93.75">
      <c r="A89" s="23" t="s">
        <v>183</v>
      </c>
      <c r="B89" s="46" t="s">
        <v>289</v>
      </c>
      <c r="C89" s="40" t="s">
        <v>305</v>
      </c>
      <c r="D89" s="33" t="s">
        <v>306</v>
      </c>
      <c r="E89" s="33" t="s">
        <v>409</v>
      </c>
      <c r="F89" s="33">
        <v>2019</v>
      </c>
      <c r="G89" s="33">
        <v>2022</v>
      </c>
      <c r="H89" s="33" t="s">
        <v>197</v>
      </c>
      <c r="I89" s="33" t="s">
        <v>197</v>
      </c>
      <c r="J89" s="33" t="s">
        <v>197</v>
      </c>
      <c r="K89" s="33" t="s">
        <v>197</v>
      </c>
      <c r="L89" s="33" t="s">
        <v>197</v>
      </c>
      <c r="M89" s="33" t="s">
        <v>197</v>
      </c>
      <c r="N89" s="33" t="s">
        <v>197</v>
      </c>
      <c r="O89" s="47">
        <v>0</v>
      </c>
      <c r="P89" s="47">
        <v>0</v>
      </c>
      <c r="Q89" s="47">
        <f t="shared" si="45"/>
        <v>454.42721128704</v>
      </c>
      <c r="R89" s="47">
        <v>0</v>
      </c>
      <c r="S89" s="47" t="s">
        <v>197</v>
      </c>
      <c r="T89" s="47" t="s">
        <v>197</v>
      </c>
      <c r="U89" s="47">
        <f>AE89+BN89</f>
        <v>454.42721128704</v>
      </c>
      <c r="V89" s="47" t="s">
        <v>197</v>
      </c>
      <c r="W89" s="47">
        <v>0</v>
      </c>
      <c r="X89" s="47">
        <f t="shared" si="46"/>
        <v>454.38525088799997</v>
      </c>
      <c r="Y89" s="47" t="s">
        <v>197</v>
      </c>
      <c r="Z89" s="47">
        <f t="shared" si="47"/>
        <v>4.2000000000000003E-2</v>
      </c>
      <c r="AA89" s="47">
        <v>0</v>
      </c>
      <c r="AB89" s="47">
        <v>0</v>
      </c>
      <c r="AC89" s="47">
        <v>0</v>
      </c>
      <c r="AD89" s="47">
        <v>4.2000000000000003E-2</v>
      </c>
      <c r="AE89" s="47">
        <f t="shared" si="48"/>
        <v>4.1960399040000006E-2</v>
      </c>
      <c r="AF89" s="47">
        <v>0</v>
      </c>
      <c r="AG89" s="47">
        <v>0</v>
      </c>
      <c r="AH89" s="47">
        <v>0</v>
      </c>
      <c r="AI89" s="94">
        <f>AD89*0.99905712</f>
        <v>4.1960399040000006E-2</v>
      </c>
      <c r="AJ89" s="36">
        <f t="shared" si="49"/>
        <v>31.700250887999999</v>
      </c>
      <c r="AK89" s="47">
        <f>31.700250888</f>
        <v>31.700250887999999</v>
      </c>
      <c r="AL89" s="47">
        <v>0</v>
      </c>
      <c r="AM89" s="47">
        <v>0</v>
      </c>
      <c r="AN89" s="47">
        <v>0</v>
      </c>
      <c r="AO89" s="47"/>
      <c r="AP89" s="47"/>
      <c r="AQ89" s="47"/>
      <c r="AR89" s="47"/>
      <c r="AS89" s="47"/>
      <c r="AT89" s="36">
        <f t="shared" si="50"/>
        <v>422.685</v>
      </c>
      <c r="AU89" s="47">
        <f>186.337+236.348</f>
        <v>422.685</v>
      </c>
      <c r="AV89" s="47">
        <v>0</v>
      </c>
      <c r="AW89" s="47">
        <v>0</v>
      </c>
      <c r="AX89" s="47">
        <v>0</v>
      </c>
      <c r="AY89" s="47"/>
      <c r="AZ89" s="47"/>
      <c r="BA89" s="47"/>
      <c r="BB89" s="47"/>
      <c r="BC89" s="47"/>
      <c r="BD89" s="36">
        <f t="shared" si="51"/>
        <v>0</v>
      </c>
      <c r="BE89" s="47">
        <v>0</v>
      </c>
      <c r="BF89" s="47">
        <v>0</v>
      </c>
      <c r="BG89" s="47">
        <v>0</v>
      </c>
      <c r="BH89" s="47">
        <v>0</v>
      </c>
      <c r="BI89" s="47"/>
      <c r="BJ89" s="47"/>
      <c r="BK89" s="47"/>
      <c r="BL89" s="47"/>
      <c r="BM89" s="47"/>
      <c r="BN89" s="36">
        <f t="shared" si="52"/>
        <v>454.38525088799997</v>
      </c>
      <c r="BO89" s="104">
        <f t="shared" si="53"/>
        <v>454.38525088799997</v>
      </c>
      <c r="BP89" s="104">
        <f t="shared" si="54"/>
        <v>0</v>
      </c>
      <c r="BQ89" s="104">
        <f t="shared" si="55"/>
        <v>0</v>
      </c>
      <c r="BR89" s="104">
        <f t="shared" si="56"/>
        <v>0</v>
      </c>
      <c r="BS89" s="33"/>
      <c r="BT89" s="33"/>
      <c r="BU89" s="33"/>
      <c r="BV89" s="33"/>
      <c r="BW89" s="33"/>
      <c r="BX89" s="33"/>
    </row>
    <row r="90" spans="1:81" ht="75">
      <c r="A90" s="23" t="s">
        <v>183</v>
      </c>
      <c r="B90" s="46" t="s">
        <v>289</v>
      </c>
      <c r="C90" s="40" t="s">
        <v>307</v>
      </c>
      <c r="D90" s="33" t="s">
        <v>308</v>
      </c>
      <c r="E90" s="33" t="s">
        <v>409</v>
      </c>
      <c r="F90" s="33">
        <v>2019</v>
      </c>
      <c r="G90" s="33">
        <v>2022</v>
      </c>
      <c r="H90" s="33" t="s">
        <v>197</v>
      </c>
      <c r="I90" s="33" t="s">
        <v>197</v>
      </c>
      <c r="J90" s="33" t="s">
        <v>197</v>
      </c>
      <c r="K90" s="33" t="s">
        <v>197</v>
      </c>
      <c r="L90" s="33" t="s">
        <v>197</v>
      </c>
      <c r="M90" s="33" t="s">
        <v>197</v>
      </c>
      <c r="N90" s="33" t="s">
        <v>197</v>
      </c>
      <c r="O90" s="47">
        <v>0</v>
      </c>
      <c r="P90" s="47">
        <v>0</v>
      </c>
      <c r="Q90" s="47">
        <f t="shared" si="45"/>
        <v>680.44459586879998</v>
      </c>
      <c r="R90" s="47">
        <v>0</v>
      </c>
      <c r="S90" s="47" t="s">
        <v>197</v>
      </c>
      <c r="T90" s="47" t="s">
        <v>197</v>
      </c>
      <c r="U90" s="47">
        <f>AE90+BN90</f>
        <v>680.44459586879998</v>
      </c>
      <c r="V90" s="47" t="s">
        <v>197</v>
      </c>
      <c r="W90" s="47">
        <v>0</v>
      </c>
      <c r="X90" s="47">
        <f t="shared" si="46"/>
        <v>680.12989287599999</v>
      </c>
      <c r="Y90" s="47" t="s">
        <v>197</v>
      </c>
      <c r="Z90" s="47">
        <f t="shared" si="47"/>
        <v>0.315</v>
      </c>
      <c r="AA90" s="47">
        <v>0</v>
      </c>
      <c r="AB90" s="47">
        <v>0</v>
      </c>
      <c r="AC90" s="47">
        <v>0</v>
      </c>
      <c r="AD90" s="47">
        <v>0.315</v>
      </c>
      <c r="AE90" s="47">
        <f t="shared" si="48"/>
        <v>0.31470299280000003</v>
      </c>
      <c r="AF90" s="47">
        <v>0</v>
      </c>
      <c r="AG90" s="47">
        <v>0</v>
      </c>
      <c r="AH90" s="47">
        <v>0</v>
      </c>
      <c r="AI90" s="94">
        <f>AD90*0.99905712</f>
        <v>0.31470299280000003</v>
      </c>
      <c r="AJ90" s="36">
        <f t="shared" si="49"/>
        <v>109.97989287599999</v>
      </c>
      <c r="AK90" s="47">
        <f>109.979892876</f>
        <v>109.97989287599999</v>
      </c>
      <c r="AL90" s="47">
        <v>0</v>
      </c>
      <c r="AM90" s="47">
        <v>0</v>
      </c>
      <c r="AN90" s="47">
        <v>0</v>
      </c>
      <c r="AO90" s="47"/>
      <c r="AP90" s="47"/>
      <c r="AQ90" s="47"/>
      <c r="AR90" s="47"/>
      <c r="AS90" s="47"/>
      <c r="AT90" s="36">
        <f t="shared" si="50"/>
        <v>570.15</v>
      </c>
      <c r="AU90" s="47">
        <f>342.09+228.06</f>
        <v>570.15</v>
      </c>
      <c r="AV90" s="47">
        <v>0</v>
      </c>
      <c r="AW90" s="47">
        <v>0</v>
      </c>
      <c r="AX90" s="47">
        <v>0</v>
      </c>
      <c r="AY90" s="47"/>
      <c r="AZ90" s="47"/>
      <c r="BA90" s="47"/>
      <c r="BB90" s="47"/>
      <c r="BC90" s="47"/>
      <c r="BD90" s="36">
        <f t="shared" si="51"/>
        <v>0</v>
      </c>
      <c r="BE90" s="47">
        <v>0</v>
      </c>
      <c r="BF90" s="47">
        <v>0</v>
      </c>
      <c r="BG90" s="47">
        <v>0</v>
      </c>
      <c r="BH90" s="47">
        <v>0</v>
      </c>
      <c r="BI90" s="47"/>
      <c r="BJ90" s="47"/>
      <c r="BK90" s="47"/>
      <c r="BL90" s="47"/>
      <c r="BM90" s="47"/>
      <c r="BN90" s="36">
        <f t="shared" si="52"/>
        <v>680.12989287599999</v>
      </c>
      <c r="BO90" s="104">
        <f t="shared" si="53"/>
        <v>680.12989287599999</v>
      </c>
      <c r="BP90" s="104">
        <f t="shared" si="54"/>
        <v>0</v>
      </c>
      <c r="BQ90" s="104">
        <f t="shared" si="55"/>
        <v>0</v>
      </c>
      <c r="BR90" s="104">
        <f t="shared" si="56"/>
        <v>0</v>
      </c>
      <c r="BS90" s="33"/>
      <c r="BT90" s="33"/>
      <c r="BU90" s="33"/>
      <c r="BV90" s="33"/>
      <c r="BW90" s="33"/>
      <c r="BX90" s="33"/>
    </row>
    <row r="91" spans="1:81" ht="75">
      <c r="A91" s="23" t="s">
        <v>183</v>
      </c>
      <c r="B91" s="46" t="s">
        <v>289</v>
      </c>
      <c r="C91" s="40" t="s">
        <v>309</v>
      </c>
      <c r="D91" s="33" t="s">
        <v>310</v>
      </c>
      <c r="E91" s="33" t="s">
        <v>409</v>
      </c>
      <c r="F91" s="33">
        <v>2019</v>
      </c>
      <c r="G91" s="33">
        <v>2022</v>
      </c>
      <c r="H91" s="33" t="s">
        <v>197</v>
      </c>
      <c r="I91" s="33" t="s">
        <v>197</v>
      </c>
      <c r="J91" s="33" t="s">
        <v>197</v>
      </c>
      <c r="K91" s="33" t="s">
        <v>197</v>
      </c>
      <c r="L91" s="33" t="s">
        <v>197</v>
      </c>
      <c r="M91" s="33" t="s">
        <v>197</v>
      </c>
      <c r="N91" s="33" t="s">
        <v>197</v>
      </c>
      <c r="O91" s="47">
        <v>0</v>
      </c>
      <c r="P91" s="47">
        <v>0</v>
      </c>
      <c r="Q91" s="47">
        <f t="shared" si="45"/>
        <v>216.32715001694399</v>
      </c>
      <c r="R91" s="47">
        <v>0</v>
      </c>
      <c r="S91" s="47" t="s">
        <v>197</v>
      </c>
      <c r="T91" s="47" t="s">
        <v>197</v>
      </c>
      <c r="U91" s="47">
        <f>AE91+BN91</f>
        <v>216.32715001694399</v>
      </c>
      <c r="V91" s="47" t="s">
        <v>197</v>
      </c>
      <c r="W91" s="47">
        <v>0</v>
      </c>
      <c r="X91" s="47">
        <f t="shared" si="46"/>
        <v>216.24352893599999</v>
      </c>
      <c r="Y91" s="47" t="s">
        <v>197</v>
      </c>
      <c r="Z91" s="47">
        <f t="shared" si="47"/>
        <v>8.3699999999999997E-2</v>
      </c>
      <c r="AA91" s="47">
        <v>0</v>
      </c>
      <c r="AB91" s="47">
        <v>0</v>
      </c>
      <c r="AC91" s="47">
        <v>0</v>
      </c>
      <c r="AD91" s="47">
        <v>8.3699999999999997E-2</v>
      </c>
      <c r="AE91" s="47">
        <f t="shared" si="48"/>
        <v>8.3621080944000004E-2</v>
      </c>
      <c r="AF91" s="47">
        <v>0</v>
      </c>
      <c r="AG91" s="47">
        <v>0</v>
      </c>
      <c r="AH91" s="47">
        <v>0</v>
      </c>
      <c r="AI91" s="94">
        <f>AD91*0.99905712</f>
        <v>8.3621080944000004E-2</v>
      </c>
      <c r="AJ91" s="36">
        <f t="shared" si="49"/>
        <v>15.600528936</v>
      </c>
      <c r="AK91" s="47">
        <f>15.600528936</f>
        <v>15.600528936</v>
      </c>
      <c r="AL91" s="47">
        <v>0</v>
      </c>
      <c r="AM91" s="47">
        <v>0</v>
      </c>
      <c r="AN91" s="47">
        <v>0</v>
      </c>
      <c r="AO91" s="47"/>
      <c r="AP91" s="47"/>
      <c r="AQ91" s="47"/>
      <c r="AR91" s="47"/>
      <c r="AS91" s="47"/>
      <c r="AT91" s="36">
        <f t="shared" si="50"/>
        <v>200.643</v>
      </c>
      <c r="AU91" s="47">
        <f>40.129+160.514</f>
        <v>200.643</v>
      </c>
      <c r="AV91" s="47">
        <v>0</v>
      </c>
      <c r="AW91" s="47">
        <v>0</v>
      </c>
      <c r="AX91" s="47">
        <v>0</v>
      </c>
      <c r="AY91" s="47"/>
      <c r="AZ91" s="47"/>
      <c r="BA91" s="47"/>
      <c r="BB91" s="47"/>
      <c r="BC91" s="47"/>
      <c r="BD91" s="36">
        <f t="shared" si="51"/>
        <v>0</v>
      </c>
      <c r="BE91" s="47">
        <v>0</v>
      </c>
      <c r="BF91" s="47">
        <v>0</v>
      </c>
      <c r="BG91" s="47">
        <v>0</v>
      </c>
      <c r="BH91" s="47">
        <v>0</v>
      </c>
      <c r="BI91" s="47"/>
      <c r="BJ91" s="47"/>
      <c r="BK91" s="47"/>
      <c r="BL91" s="47"/>
      <c r="BM91" s="47"/>
      <c r="BN91" s="36">
        <f t="shared" si="52"/>
        <v>216.24352893599999</v>
      </c>
      <c r="BO91" s="104">
        <f t="shared" si="53"/>
        <v>216.24352893599999</v>
      </c>
      <c r="BP91" s="104">
        <f t="shared" si="54"/>
        <v>0</v>
      </c>
      <c r="BQ91" s="104">
        <f t="shared" si="55"/>
        <v>0</v>
      </c>
      <c r="BR91" s="104">
        <f t="shared" si="56"/>
        <v>0</v>
      </c>
      <c r="BS91" s="33"/>
      <c r="BT91" s="33"/>
      <c r="BU91" s="33"/>
      <c r="BV91" s="33"/>
      <c r="BW91" s="33"/>
      <c r="BX91" s="33"/>
    </row>
    <row r="92" spans="1:81" ht="75">
      <c r="A92" s="23" t="s">
        <v>183</v>
      </c>
      <c r="B92" s="46" t="s">
        <v>289</v>
      </c>
      <c r="C92" s="40" t="s">
        <v>311</v>
      </c>
      <c r="D92" s="33" t="s">
        <v>312</v>
      </c>
      <c r="E92" s="33" t="s">
        <v>409</v>
      </c>
      <c r="F92" s="33">
        <v>2019</v>
      </c>
      <c r="G92" s="33">
        <v>2021</v>
      </c>
      <c r="H92" s="33" t="s">
        <v>197</v>
      </c>
      <c r="I92" s="33" t="s">
        <v>197</v>
      </c>
      <c r="J92" s="33" t="s">
        <v>197</v>
      </c>
      <c r="K92" s="33" t="s">
        <v>197</v>
      </c>
      <c r="L92" s="33" t="s">
        <v>197</v>
      </c>
      <c r="M92" s="33" t="s">
        <v>197</v>
      </c>
      <c r="N92" s="33" t="s">
        <v>197</v>
      </c>
      <c r="O92" s="47">
        <v>0</v>
      </c>
      <c r="P92" s="47">
        <v>0</v>
      </c>
      <c r="Q92" s="47">
        <f t="shared" si="45"/>
        <v>216.40232399345598</v>
      </c>
      <c r="R92" s="47">
        <v>0</v>
      </c>
      <c r="S92" s="47" t="s">
        <v>197</v>
      </c>
      <c r="T92" s="47" t="s">
        <v>197</v>
      </c>
      <c r="U92" s="47">
        <f>AE92+BN92</f>
        <v>216.40232399345598</v>
      </c>
      <c r="V92" s="47" t="s">
        <v>197</v>
      </c>
      <c r="W92" s="47">
        <v>0</v>
      </c>
      <c r="X92" s="47">
        <f t="shared" si="46"/>
        <v>216.29112893599998</v>
      </c>
      <c r="Y92" s="47" t="s">
        <v>197</v>
      </c>
      <c r="Z92" s="47">
        <f t="shared" si="47"/>
        <v>0.1113</v>
      </c>
      <c r="AA92" s="47">
        <v>0</v>
      </c>
      <c r="AB92" s="47">
        <v>0</v>
      </c>
      <c r="AC92" s="47">
        <v>0</v>
      </c>
      <c r="AD92" s="47">
        <v>0.1113</v>
      </c>
      <c r="AE92" s="47">
        <f t="shared" si="48"/>
        <v>0.111195057456</v>
      </c>
      <c r="AF92" s="47">
        <v>0</v>
      </c>
      <c r="AG92" s="47">
        <v>0</v>
      </c>
      <c r="AH92" s="47">
        <v>0</v>
      </c>
      <c r="AI92" s="94">
        <f>AD92*0.99905712</f>
        <v>0.111195057456</v>
      </c>
      <c r="AJ92" s="36">
        <f t="shared" si="49"/>
        <v>216.29112893599998</v>
      </c>
      <c r="AK92" s="47">
        <f>200.6906+15.600528936</f>
        <v>216.29112893599998</v>
      </c>
      <c r="AL92" s="47">
        <v>0</v>
      </c>
      <c r="AM92" s="47">
        <v>0</v>
      </c>
      <c r="AN92" s="47">
        <v>0</v>
      </c>
      <c r="AO92" s="47"/>
      <c r="AP92" s="47"/>
      <c r="AQ92" s="47"/>
      <c r="AR92" s="47"/>
      <c r="AS92" s="47"/>
      <c r="AT92" s="36">
        <f t="shared" si="50"/>
        <v>0</v>
      </c>
      <c r="AU92" s="47">
        <v>0</v>
      </c>
      <c r="AV92" s="47">
        <v>0</v>
      </c>
      <c r="AW92" s="47">
        <v>0</v>
      </c>
      <c r="AX92" s="47">
        <v>0</v>
      </c>
      <c r="AY92" s="47"/>
      <c r="AZ92" s="47"/>
      <c r="BA92" s="47"/>
      <c r="BB92" s="47"/>
      <c r="BC92" s="47"/>
      <c r="BD92" s="36">
        <f t="shared" si="51"/>
        <v>0</v>
      </c>
      <c r="BE92" s="47">
        <v>0</v>
      </c>
      <c r="BF92" s="47">
        <v>0</v>
      </c>
      <c r="BG92" s="47">
        <v>0</v>
      </c>
      <c r="BH92" s="47">
        <v>0</v>
      </c>
      <c r="BI92" s="47"/>
      <c r="BJ92" s="47"/>
      <c r="BK92" s="47"/>
      <c r="BL92" s="47"/>
      <c r="BM92" s="47"/>
      <c r="BN92" s="36">
        <f t="shared" si="52"/>
        <v>216.29112893599998</v>
      </c>
      <c r="BO92" s="104">
        <f t="shared" si="53"/>
        <v>216.29112893599998</v>
      </c>
      <c r="BP92" s="104">
        <f t="shared" si="54"/>
        <v>0</v>
      </c>
      <c r="BQ92" s="104">
        <f t="shared" si="55"/>
        <v>0</v>
      </c>
      <c r="BR92" s="104">
        <f t="shared" si="56"/>
        <v>0</v>
      </c>
      <c r="BS92" s="33"/>
      <c r="BT92" s="33"/>
      <c r="BU92" s="33"/>
      <c r="BV92" s="33"/>
      <c r="BW92" s="33"/>
      <c r="BX92" s="33"/>
    </row>
    <row r="93" spans="1:81" ht="56.25">
      <c r="B93" s="23" t="s">
        <v>313</v>
      </c>
      <c r="C93" s="24" t="s">
        <v>314</v>
      </c>
      <c r="D93" s="48" t="s">
        <v>178</v>
      </c>
      <c r="E93" s="106" t="s">
        <v>197</v>
      </c>
      <c r="F93" s="106" t="s">
        <v>197</v>
      </c>
      <c r="G93" s="106" t="s">
        <v>197</v>
      </c>
      <c r="H93" s="106" t="s">
        <v>197</v>
      </c>
      <c r="I93" s="106" t="s">
        <v>197</v>
      </c>
      <c r="J93" s="106" t="s">
        <v>197</v>
      </c>
      <c r="K93" s="106" t="s">
        <v>197</v>
      </c>
      <c r="L93" s="106" t="s">
        <v>197</v>
      </c>
      <c r="M93" s="106" t="s">
        <v>197</v>
      </c>
      <c r="N93" s="106" t="s">
        <v>197</v>
      </c>
      <c r="O93" s="106" t="s">
        <v>197</v>
      </c>
      <c r="P93" s="106" t="s">
        <v>197</v>
      </c>
      <c r="Q93" s="106" t="s">
        <v>197</v>
      </c>
      <c r="R93" s="106" t="s">
        <v>197</v>
      </c>
      <c r="S93" s="106" t="s">
        <v>197</v>
      </c>
      <c r="T93" s="106" t="s">
        <v>197</v>
      </c>
      <c r="U93" s="106" t="s">
        <v>197</v>
      </c>
      <c r="V93" s="106" t="s">
        <v>197</v>
      </c>
      <c r="W93" s="106" t="s">
        <v>197</v>
      </c>
      <c r="X93" s="106" t="s">
        <v>197</v>
      </c>
      <c r="Y93" s="106" t="s">
        <v>197</v>
      </c>
      <c r="Z93" s="106" t="s">
        <v>197</v>
      </c>
      <c r="AA93" s="106" t="s">
        <v>197</v>
      </c>
      <c r="AB93" s="106" t="s">
        <v>197</v>
      </c>
      <c r="AC93" s="106" t="s">
        <v>197</v>
      </c>
      <c r="AD93" s="106" t="s">
        <v>197</v>
      </c>
      <c r="AE93" s="106" t="s">
        <v>197</v>
      </c>
      <c r="AF93" s="106" t="s">
        <v>197</v>
      </c>
      <c r="AG93" s="106" t="s">
        <v>197</v>
      </c>
      <c r="AH93" s="106" t="s">
        <v>197</v>
      </c>
      <c r="AI93" s="106" t="s">
        <v>197</v>
      </c>
      <c r="AJ93" s="106" t="s">
        <v>197</v>
      </c>
      <c r="AK93" s="106" t="s">
        <v>197</v>
      </c>
      <c r="AL93" s="106" t="s">
        <v>197</v>
      </c>
      <c r="AM93" s="106" t="s">
        <v>197</v>
      </c>
      <c r="AN93" s="106" t="s">
        <v>197</v>
      </c>
      <c r="AO93" s="106" t="s">
        <v>197</v>
      </c>
      <c r="AP93" s="106" t="s">
        <v>197</v>
      </c>
      <c r="AQ93" s="106" t="s">
        <v>197</v>
      </c>
      <c r="AR93" s="106" t="s">
        <v>197</v>
      </c>
      <c r="AS93" s="106" t="s">
        <v>197</v>
      </c>
      <c r="AT93" s="106" t="s">
        <v>197</v>
      </c>
      <c r="AU93" s="106" t="s">
        <v>197</v>
      </c>
      <c r="AV93" s="106" t="s">
        <v>197</v>
      </c>
      <c r="AW93" s="106" t="s">
        <v>197</v>
      </c>
      <c r="AX93" s="106" t="s">
        <v>197</v>
      </c>
      <c r="AY93" s="106" t="s">
        <v>197</v>
      </c>
      <c r="AZ93" s="106" t="s">
        <v>197</v>
      </c>
      <c r="BA93" s="106" t="s">
        <v>197</v>
      </c>
      <c r="BB93" s="106" t="s">
        <v>197</v>
      </c>
      <c r="BC93" s="106" t="s">
        <v>197</v>
      </c>
      <c r="BD93" s="106" t="s">
        <v>197</v>
      </c>
      <c r="BE93" s="106" t="s">
        <v>197</v>
      </c>
      <c r="BF93" s="106" t="s">
        <v>197</v>
      </c>
      <c r="BG93" s="106" t="s">
        <v>197</v>
      </c>
      <c r="BH93" s="106" t="s">
        <v>197</v>
      </c>
      <c r="BI93" s="106" t="s">
        <v>197</v>
      </c>
      <c r="BJ93" s="106" t="s">
        <v>197</v>
      </c>
      <c r="BK93" s="106" t="s">
        <v>197</v>
      </c>
      <c r="BL93" s="106" t="s">
        <v>197</v>
      </c>
      <c r="BM93" s="106" t="s">
        <v>197</v>
      </c>
      <c r="BN93" s="106" t="s">
        <v>197</v>
      </c>
      <c r="BO93" s="106" t="s">
        <v>197</v>
      </c>
      <c r="BP93" s="106" t="s">
        <v>197</v>
      </c>
      <c r="BQ93" s="106" t="s">
        <v>197</v>
      </c>
      <c r="BR93" s="106" t="s">
        <v>197</v>
      </c>
      <c r="BS93" s="107"/>
      <c r="BT93" s="107"/>
      <c r="BU93" s="107"/>
      <c r="BV93" s="107"/>
      <c r="BW93" s="107"/>
      <c r="BX93" s="107"/>
    </row>
    <row r="94" spans="1:81" ht="56.25">
      <c r="B94" s="23" t="s">
        <v>315</v>
      </c>
      <c r="C94" s="29" t="s">
        <v>316</v>
      </c>
      <c r="D94" s="48" t="s">
        <v>178</v>
      </c>
      <c r="E94" s="106" t="s">
        <v>197</v>
      </c>
      <c r="F94" s="106" t="s">
        <v>197</v>
      </c>
      <c r="G94" s="106" t="s">
        <v>197</v>
      </c>
      <c r="H94" s="106" t="s">
        <v>197</v>
      </c>
      <c r="I94" s="106" t="s">
        <v>197</v>
      </c>
      <c r="J94" s="106" t="s">
        <v>197</v>
      </c>
      <c r="K94" s="106" t="s">
        <v>197</v>
      </c>
      <c r="L94" s="106" t="s">
        <v>197</v>
      </c>
      <c r="M94" s="106" t="s">
        <v>197</v>
      </c>
      <c r="N94" s="106" t="s">
        <v>197</v>
      </c>
      <c r="O94" s="106" t="s">
        <v>197</v>
      </c>
      <c r="P94" s="106" t="s">
        <v>197</v>
      </c>
      <c r="Q94" s="106" t="s">
        <v>197</v>
      </c>
      <c r="R94" s="106" t="s">
        <v>197</v>
      </c>
      <c r="S94" s="106" t="s">
        <v>197</v>
      </c>
      <c r="T94" s="106" t="s">
        <v>197</v>
      </c>
      <c r="U94" s="106" t="s">
        <v>197</v>
      </c>
      <c r="V94" s="106" t="s">
        <v>197</v>
      </c>
      <c r="W94" s="106" t="s">
        <v>197</v>
      </c>
      <c r="X94" s="106" t="s">
        <v>197</v>
      </c>
      <c r="Y94" s="106" t="s">
        <v>197</v>
      </c>
      <c r="Z94" s="106" t="s">
        <v>197</v>
      </c>
      <c r="AA94" s="106" t="s">
        <v>197</v>
      </c>
      <c r="AB94" s="106" t="s">
        <v>197</v>
      </c>
      <c r="AC94" s="106" t="s">
        <v>197</v>
      </c>
      <c r="AD94" s="106" t="s">
        <v>197</v>
      </c>
      <c r="AE94" s="106" t="s">
        <v>197</v>
      </c>
      <c r="AF94" s="106" t="s">
        <v>197</v>
      </c>
      <c r="AG94" s="106" t="s">
        <v>197</v>
      </c>
      <c r="AH94" s="106" t="s">
        <v>197</v>
      </c>
      <c r="AI94" s="106" t="s">
        <v>197</v>
      </c>
      <c r="AJ94" s="106" t="s">
        <v>197</v>
      </c>
      <c r="AK94" s="106" t="s">
        <v>197</v>
      </c>
      <c r="AL94" s="106" t="s">
        <v>197</v>
      </c>
      <c r="AM94" s="106" t="s">
        <v>197</v>
      </c>
      <c r="AN94" s="106" t="s">
        <v>197</v>
      </c>
      <c r="AO94" s="106" t="s">
        <v>197</v>
      </c>
      <c r="AP94" s="106" t="s">
        <v>197</v>
      </c>
      <c r="AQ94" s="106" t="s">
        <v>197</v>
      </c>
      <c r="AR94" s="106" t="s">
        <v>197</v>
      </c>
      <c r="AS94" s="106" t="s">
        <v>197</v>
      </c>
      <c r="AT94" s="106" t="s">
        <v>197</v>
      </c>
      <c r="AU94" s="106" t="s">
        <v>197</v>
      </c>
      <c r="AV94" s="106" t="s">
        <v>197</v>
      </c>
      <c r="AW94" s="106" t="s">
        <v>197</v>
      </c>
      <c r="AX94" s="106" t="s">
        <v>197</v>
      </c>
      <c r="AY94" s="106" t="s">
        <v>197</v>
      </c>
      <c r="AZ94" s="106" t="s">
        <v>197</v>
      </c>
      <c r="BA94" s="106" t="s">
        <v>197</v>
      </c>
      <c r="BB94" s="106" t="s">
        <v>197</v>
      </c>
      <c r="BC94" s="106" t="s">
        <v>197</v>
      </c>
      <c r="BD94" s="106" t="s">
        <v>197</v>
      </c>
      <c r="BE94" s="106" t="s">
        <v>197</v>
      </c>
      <c r="BF94" s="106" t="s">
        <v>197</v>
      </c>
      <c r="BG94" s="106" t="s">
        <v>197</v>
      </c>
      <c r="BH94" s="106" t="s">
        <v>197</v>
      </c>
      <c r="BI94" s="106" t="s">
        <v>197</v>
      </c>
      <c r="BJ94" s="106" t="s">
        <v>197</v>
      </c>
      <c r="BK94" s="106" t="s">
        <v>197</v>
      </c>
      <c r="BL94" s="106" t="s">
        <v>197</v>
      </c>
      <c r="BM94" s="106" t="s">
        <v>197</v>
      </c>
      <c r="BN94" s="106" t="s">
        <v>197</v>
      </c>
      <c r="BO94" s="106" t="s">
        <v>197</v>
      </c>
      <c r="BP94" s="106" t="s">
        <v>197</v>
      </c>
      <c r="BQ94" s="106" t="s">
        <v>197</v>
      </c>
      <c r="BR94" s="106" t="s">
        <v>197</v>
      </c>
      <c r="BS94" s="107"/>
      <c r="BT94" s="107"/>
      <c r="BU94" s="107"/>
      <c r="BV94" s="107"/>
      <c r="BW94" s="107"/>
      <c r="BX94" s="107"/>
    </row>
    <row r="95" spans="1:81" ht="37.5">
      <c r="B95" s="23" t="s">
        <v>317</v>
      </c>
      <c r="C95" s="29" t="s">
        <v>318</v>
      </c>
      <c r="D95" s="48" t="s">
        <v>178</v>
      </c>
      <c r="E95" s="106" t="str">
        <f>E96</f>
        <v>Н</v>
      </c>
      <c r="F95" s="106">
        <f>F96</f>
        <v>2021</v>
      </c>
      <c r="G95" s="106">
        <f>G96</f>
        <v>2021</v>
      </c>
      <c r="H95" s="108">
        <f t="shared" ref="H95:AM95" si="57">SUM(H96:H97)</f>
        <v>0</v>
      </c>
      <c r="I95" s="108">
        <f t="shared" si="57"/>
        <v>0</v>
      </c>
      <c r="J95" s="108">
        <f t="shared" si="57"/>
        <v>0</v>
      </c>
      <c r="K95" s="108">
        <f t="shared" si="57"/>
        <v>0</v>
      </c>
      <c r="L95" s="108">
        <f t="shared" si="57"/>
        <v>0</v>
      </c>
      <c r="M95" s="108">
        <f t="shared" si="57"/>
        <v>0</v>
      </c>
      <c r="N95" s="108">
        <f t="shared" si="57"/>
        <v>0</v>
      </c>
      <c r="O95" s="108">
        <f t="shared" si="57"/>
        <v>0</v>
      </c>
      <c r="P95" s="108">
        <f t="shared" si="57"/>
        <v>0</v>
      </c>
      <c r="Q95" s="108">
        <f t="shared" si="57"/>
        <v>1.62784</v>
      </c>
      <c r="R95" s="108">
        <f t="shared" si="57"/>
        <v>1.6864422399999999</v>
      </c>
      <c r="S95" s="108">
        <f t="shared" si="57"/>
        <v>0</v>
      </c>
      <c r="T95" s="108">
        <f t="shared" si="57"/>
        <v>0</v>
      </c>
      <c r="U95" s="108">
        <f t="shared" si="57"/>
        <v>1.6864422399999999</v>
      </c>
      <c r="V95" s="108">
        <f t="shared" si="57"/>
        <v>0</v>
      </c>
      <c r="W95" s="108">
        <f t="shared" si="57"/>
        <v>0</v>
      </c>
      <c r="X95" s="108">
        <f t="shared" si="57"/>
        <v>1.6864422399999999</v>
      </c>
      <c r="Y95" s="108">
        <f t="shared" si="57"/>
        <v>0</v>
      </c>
      <c r="Z95" s="108">
        <f t="shared" si="57"/>
        <v>0</v>
      </c>
      <c r="AA95" s="108">
        <f t="shared" si="57"/>
        <v>0</v>
      </c>
      <c r="AB95" s="108">
        <f t="shared" si="57"/>
        <v>0</v>
      </c>
      <c r="AC95" s="108">
        <f t="shared" si="57"/>
        <v>0</v>
      </c>
      <c r="AD95" s="108">
        <f t="shared" si="57"/>
        <v>0</v>
      </c>
      <c r="AE95" s="108">
        <f t="shared" si="57"/>
        <v>0</v>
      </c>
      <c r="AF95" s="108">
        <f t="shared" si="57"/>
        <v>0</v>
      </c>
      <c r="AG95" s="108">
        <f t="shared" si="57"/>
        <v>0</v>
      </c>
      <c r="AH95" s="108">
        <f t="shared" si="57"/>
        <v>0</v>
      </c>
      <c r="AI95" s="108">
        <f t="shared" si="57"/>
        <v>0</v>
      </c>
      <c r="AJ95" s="108">
        <f t="shared" si="57"/>
        <v>0</v>
      </c>
      <c r="AK95" s="108">
        <f t="shared" si="57"/>
        <v>0</v>
      </c>
      <c r="AL95" s="108">
        <f t="shared" si="57"/>
        <v>0</v>
      </c>
      <c r="AM95" s="108">
        <f t="shared" si="57"/>
        <v>0</v>
      </c>
      <c r="AN95" s="108">
        <f t="shared" ref="AN95:BR95" si="58">SUM(AN96:AN97)</f>
        <v>0</v>
      </c>
      <c r="AO95" s="108">
        <f t="shared" si="58"/>
        <v>0</v>
      </c>
      <c r="AP95" s="108">
        <f t="shared" si="58"/>
        <v>0</v>
      </c>
      <c r="AQ95" s="108">
        <f t="shared" si="58"/>
        <v>0</v>
      </c>
      <c r="AR95" s="108">
        <f t="shared" si="58"/>
        <v>0</v>
      </c>
      <c r="AS95" s="108">
        <f t="shared" si="58"/>
        <v>0</v>
      </c>
      <c r="AT95" s="108">
        <f t="shared" si="58"/>
        <v>1.6864422399999999</v>
      </c>
      <c r="AU95" s="108">
        <f t="shared" si="58"/>
        <v>0</v>
      </c>
      <c r="AV95" s="108">
        <f t="shared" si="58"/>
        <v>0</v>
      </c>
      <c r="AW95" s="108">
        <f t="shared" si="58"/>
        <v>1.6864422399999999</v>
      </c>
      <c r="AX95" s="108">
        <f t="shared" si="58"/>
        <v>0</v>
      </c>
      <c r="AY95" s="108">
        <f t="shared" si="58"/>
        <v>0</v>
      </c>
      <c r="AZ95" s="108">
        <f t="shared" si="58"/>
        <v>0</v>
      </c>
      <c r="BA95" s="108">
        <f t="shared" si="58"/>
        <v>0</v>
      </c>
      <c r="BB95" s="108">
        <f t="shared" si="58"/>
        <v>0</v>
      </c>
      <c r="BC95" s="108">
        <f t="shared" si="58"/>
        <v>0</v>
      </c>
      <c r="BD95" s="108">
        <f t="shared" si="58"/>
        <v>0</v>
      </c>
      <c r="BE95" s="108">
        <f t="shared" si="58"/>
        <v>0</v>
      </c>
      <c r="BF95" s="108">
        <f t="shared" si="58"/>
        <v>0</v>
      </c>
      <c r="BG95" s="108">
        <f t="shared" si="58"/>
        <v>0</v>
      </c>
      <c r="BH95" s="108">
        <f t="shared" si="58"/>
        <v>0</v>
      </c>
      <c r="BI95" s="108">
        <f t="shared" si="58"/>
        <v>0</v>
      </c>
      <c r="BJ95" s="108">
        <f t="shared" si="58"/>
        <v>0</v>
      </c>
      <c r="BK95" s="108">
        <f t="shared" si="58"/>
        <v>0</v>
      </c>
      <c r="BL95" s="108">
        <f t="shared" si="58"/>
        <v>0</v>
      </c>
      <c r="BM95" s="108">
        <f t="shared" si="58"/>
        <v>0</v>
      </c>
      <c r="BN95" s="108">
        <f t="shared" si="58"/>
        <v>1.6864422399999999</v>
      </c>
      <c r="BO95" s="108">
        <f t="shared" si="58"/>
        <v>0</v>
      </c>
      <c r="BP95" s="108">
        <f t="shared" si="58"/>
        <v>0</v>
      </c>
      <c r="BQ95" s="108">
        <f t="shared" si="58"/>
        <v>1.6864422399999999</v>
      </c>
      <c r="BR95" s="108">
        <f t="shared" si="58"/>
        <v>0</v>
      </c>
      <c r="BS95" s="109"/>
      <c r="BT95" s="109"/>
      <c r="BU95" s="109"/>
      <c r="BV95" s="109"/>
      <c r="BW95" s="109"/>
      <c r="BX95" s="109"/>
    </row>
    <row r="96" spans="1:81" ht="75">
      <c r="A96" s="93" t="s">
        <v>189</v>
      </c>
      <c r="B96" s="31" t="s">
        <v>317</v>
      </c>
      <c r="C96" s="50" t="s">
        <v>319</v>
      </c>
      <c r="D96" s="33" t="s">
        <v>320</v>
      </c>
      <c r="E96" s="110" t="s">
        <v>416</v>
      </c>
      <c r="F96" s="110">
        <v>2021</v>
      </c>
      <c r="G96" s="110">
        <v>2021</v>
      </c>
      <c r="H96" s="110" t="s">
        <v>197</v>
      </c>
      <c r="I96" s="110" t="s">
        <v>197</v>
      </c>
      <c r="J96" s="110" t="s">
        <v>197</v>
      </c>
      <c r="K96" s="110" t="s">
        <v>197</v>
      </c>
      <c r="L96" s="110" t="s">
        <v>197</v>
      </c>
      <c r="M96" s="110" t="s">
        <v>197</v>
      </c>
      <c r="N96" s="110" t="s">
        <v>197</v>
      </c>
      <c r="O96" s="111">
        <v>0</v>
      </c>
      <c r="P96" s="111">
        <v>0</v>
      </c>
      <c r="Q96" s="47">
        <v>0.58823999999999999</v>
      </c>
      <c r="R96" s="47">
        <f>Q96*1.036</f>
        <v>0.60941663999999995</v>
      </c>
      <c r="S96" s="47" t="s">
        <v>197</v>
      </c>
      <c r="T96" s="47" t="s">
        <v>197</v>
      </c>
      <c r="U96" s="391">
        <f>R96</f>
        <v>0.60941663999999995</v>
      </c>
      <c r="V96" s="47" t="s">
        <v>197</v>
      </c>
      <c r="W96" s="104">
        <v>0</v>
      </c>
      <c r="X96" s="47">
        <f>U96-AE96</f>
        <v>0.60941663999999995</v>
      </c>
      <c r="Y96" s="47" t="s">
        <v>197</v>
      </c>
      <c r="Z96" s="391">
        <f>SUM(AA96:AD96)</f>
        <v>0</v>
      </c>
      <c r="AA96" s="391">
        <v>0</v>
      </c>
      <c r="AB96" s="391">
        <v>0</v>
      </c>
      <c r="AC96" s="391">
        <v>0</v>
      </c>
      <c r="AD96" s="391">
        <v>0</v>
      </c>
      <c r="AE96" s="391">
        <f>SUM(AF96:AI96)</f>
        <v>0</v>
      </c>
      <c r="AF96" s="47">
        <v>0</v>
      </c>
      <c r="AG96" s="47">
        <v>0</v>
      </c>
      <c r="AH96" s="47">
        <v>0</v>
      </c>
      <c r="AI96" s="47">
        <v>0</v>
      </c>
      <c r="AJ96" s="36">
        <f>SUM(AK96:AN96)</f>
        <v>0</v>
      </c>
      <c r="AK96" s="111">
        <v>0</v>
      </c>
      <c r="AL96" s="111">
        <v>0</v>
      </c>
      <c r="AM96" s="111">
        <v>0</v>
      </c>
      <c r="AN96" s="111">
        <v>0</v>
      </c>
      <c r="AO96" s="111"/>
      <c r="AP96" s="111"/>
      <c r="AQ96" s="111"/>
      <c r="AR96" s="111"/>
      <c r="AS96" s="111"/>
      <c r="AT96" s="36">
        <f>SUM(AU96:AX96)</f>
        <v>0.60941663999999995</v>
      </c>
      <c r="AU96" s="112">
        <v>0</v>
      </c>
      <c r="AV96" s="112">
        <v>0</v>
      </c>
      <c r="AW96" s="113">
        <f>X96</f>
        <v>0.60941663999999995</v>
      </c>
      <c r="AX96" s="112">
        <v>0</v>
      </c>
      <c r="AY96" s="112"/>
      <c r="AZ96" s="112"/>
      <c r="BA96" s="112"/>
      <c r="BB96" s="112"/>
      <c r="BC96" s="112"/>
      <c r="BD96" s="36">
        <f>SUM(BE96:BH96)</f>
        <v>0</v>
      </c>
      <c r="BE96" s="112">
        <v>0</v>
      </c>
      <c r="BF96" s="112">
        <v>0</v>
      </c>
      <c r="BG96" s="112">
        <v>0</v>
      </c>
      <c r="BH96" s="112">
        <v>0</v>
      </c>
      <c r="BI96" s="112"/>
      <c r="BJ96" s="112"/>
      <c r="BK96" s="112"/>
      <c r="BL96" s="112"/>
      <c r="BM96" s="112"/>
      <c r="BN96" s="114">
        <f>SUM(BO96:BR96)</f>
        <v>0.60941663999999995</v>
      </c>
      <c r="BO96" s="115">
        <f t="shared" ref="BO96:BR97" si="59">BE96+AU96+AK96</f>
        <v>0</v>
      </c>
      <c r="BP96" s="115">
        <f t="shared" si="59"/>
        <v>0</v>
      </c>
      <c r="BQ96" s="113">
        <f t="shared" si="59"/>
        <v>0.60941663999999995</v>
      </c>
      <c r="BR96" s="115">
        <f t="shared" si="59"/>
        <v>0</v>
      </c>
      <c r="BS96" s="116"/>
      <c r="BT96" s="116"/>
      <c r="BU96" s="116"/>
      <c r="BV96" s="116"/>
      <c r="BW96" s="116"/>
      <c r="BX96" s="116"/>
    </row>
    <row r="97" spans="1:76" ht="54.2" customHeight="1">
      <c r="A97" s="93" t="s">
        <v>189</v>
      </c>
      <c r="B97" s="31" t="s">
        <v>317</v>
      </c>
      <c r="C97" s="50" t="s">
        <v>321</v>
      </c>
      <c r="D97" s="33" t="s">
        <v>322</v>
      </c>
      <c r="E97" s="110" t="s">
        <v>416</v>
      </c>
      <c r="F97" s="110">
        <v>2021</v>
      </c>
      <c r="G97" s="110">
        <v>2021</v>
      </c>
      <c r="H97" s="110" t="s">
        <v>197</v>
      </c>
      <c r="I97" s="110" t="s">
        <v>197</v>
      </c>
      <c r="J97" s="110" t="s">
        <v>197</v>
      </c>
      <c r="K97" s="110" t="s">
        <v>197</v>
      </c>
      <c r="L97" s="110" t="s">
        <v>197</v>
      </c>
      <c r="M97" s="110" t="s">
        <v>197</v>
      </c>
      <c r="N97" s="110" t="s">
        <v>197</v>
      </c>
      <c r="O97" s="111">
        <v>0</v>
      </c>
      <c r="P97" s="111">
        <v>0</v>
      </c>
      <c r="Q97" s="47">
        <v>1.0396000000000001</v>
      </c>
      <c r="R97" s="47">
        <f>Q97*1.036</f>
        <v>1.0770256</v>
      </c>
      <c r="S97" s="47" t="s">
        <v>197</v>
      </c>
      <c r="T97" s="47" t="s">
        <v>197</v>
      </c>
      <c r="U97" s="117">
        <f>R97</f>
        <v>1.0770256</v>
      </c>
      <c r="V97" s="47" t="s">
        <v>197</v>
      </c>
      <c r="W97" s="111"/>
      <c r="X97" s="47">
        <f>U97-AE97</f>
        <v>1.0770256</v>
      </c>
      <c r="Y97" s="47" t="s">
        <v>197</v>
      </c>
      <c r="Z97" s="391">
        <f>SUM(AA97:AD97)</f>
        <v>0</v>
      </c>
      <c r="AA97" s="391">
        <v>0</v>
      </c>
      <c r="AB97" s="391">
        <v>0</v>
      </c>
      <c r="AC97" s="391">
        <v>0</v>
      </c>
      <c r="AD97" s="391">
        <v>0</v>
      </c>
      <c r="AE97" s="391">
        <f>SUM(AF97:AI97)</f>
        <v>0</v>
      </c>
      <c r="AF97" s="47">
        <v>0</v>
      </c>
      <c r="AG97" s="47">
        <v>0</v>
      </c>
      <c r="AH97" s="47">
        <v>0</v>
      </c>
      <c r="AI97" s="47">
        <v>0</v>
      </c>
      <c r="AJ97" s="36">
        <f>SUM(AK97:AN97)</f>
        <v>0</v>
      </c>
      <c r="AK97" s="111">
        <v>0</v>
      </c>
      <c r="AL97" s="111">
        <v>0</v>
      </c>
      <c r="AM97" s="111">
        <v>0</v>
      </c>
      <c r="AN97" s="111">
        <v>0</v>
      </c>
      <c r="AO97" s="111"/>
      <c r="AP97" s="111"/>
      <c r="AQ97" s="111"/>
      <c r="AR97" s="111"/>
      <c r="AS97" s="111"/>
      <c r="AT97" s="36">
        <f>SUM(AU97:AX97)</f>
        <v>1.0770256</v>
      </c>
      <c r="AU97" s="111">
        <v>0</v>
      </c>
      <c r="AV97" s="111">
        <v>0</v>
      </c>
      <c r="AW97" s="113">
        <f>X97</f>
        <v>1.0770256</v>
      </c>
      <c r="AX97" s="111">
        <v>0</v>
      </c>
      <c r="AY97" s="111"/>
      <c r="AZ97" s="111"/>
      <c r="BA97" s="111"/>
      <c r="BB97" s="111"/>
      <c r="BC97" s="111"/>
      <c r="BD97" s="36">
        <f>SUM(BE97:BH97)</f>
        <v>0</v>
      </c>
      <c r="BE97" s="111">
        <v>0</v>
      </c>
      <c r="BF97" s="111">
        <v>0</v>
      </c>
      <c r="BG97" s="111">
        <v>0</v>
      </c>
      <c r="BH97" s="111">
        <v>0</v>
      </c>
      <c r="BI97" s="111"/>
      <c r="BJ97" s="111"/>
      <c r="BK97" s="111"/>
      <c r="BL97" s="111"/>
      <c r="BM97" s="111"/>
      <c r="BN97" s="114">
        <f>SUM(BO97:BR97)</f>
        <v>1.0770256</v>
      </c>
      <c r="BO97" s="115">
        <f t="shared" si="59"/>
        <v>0</v>
      </c>
      <c r="BP97" s="115">
        <f t="shared" si="59"/>
        <v>0</v>
      </c>
      <c r="BQ97" s="113">
        <f t="shared" si="59"/>
        <v>1.0770256</v>
      </c>
      <c r="BR97" s="115">
        <f t="shared" si="59"/>
        <v>0</v>
      </c>
      <c r="BS97" s="118"/>
      <c r="BT97" s="118"/>
      <c r="BU97" s="118"/>
      <c r="BV97" s="118"/>
      <c r="BW97" s="118"/>
      <c r="BX97" s="118"/>
    </row>
    <row r="98" spans="1:76">
      <c r="B98" s="119"/>
      <c r="C98" s="120"/>
      <c r="D98" s="8"/>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K98" s="121"/>
      <c r="AL98" s="121"/>
      <c r="AM98" s="121"/>
      <c r="AN98" s="121"/>
      <c r="AO98" s="121"/>
      <c r="AP98" s="121"/>
      <c r="AQ98" s="121"/>
      <c r="AR98" s="121"/>
      <c r="AS98" s="121"/>
      <c r="AT98" s="122"/>
      <c r="AU98" s="121"/>
      <c r="AV98" s="121"/>
      <c r="AW98" s="121"/>
      <c r="AX98" s="121"/>
      <c r="AY98" s="121"/>
      <c r="AZ98" s="121"/>
      <c r="BA98" s="121"/>
      <c r="BB98" s="121"/>
      <c r="BC98" s="121"/>
      <c r="BD98" s="122"/>
      <c r="BE98" s="121"/>
      <c r="BF98" s="121"/>
      <c r="BG98" s="121"/>
      <c r="BH98" s="121"/>
      <c r="BI98" s="121"/>
      <c r="BJ98" s="121"/>
      <c r="BK98" s="121"/>
      <c r="BL98" s="121"/>
      <c r="BM98" s="121"/>
      <c r="BN98" s="122"/>
      <c r="BO98" s="121"/>
      <c r="BP98" s="121"/>
      <c r="BQ98" s="121"/>
      <c r="BR98" s="121"/>
      <c r="BS98" s="123"/>
      <c r="BT98" s="123"/>
      <c r="BU98" s="123"/>
      <c r="BV98" s="123"/>
      <c r="BW98" s="123"/>
      <c r="BX98" s="123"/>
    </row>
    <row r="100" spans="1:76" ht="48.6" customHeight="1">
      <c r="B100" s="420" t="s">
        <v>417</v>
      </c>
      <c r="C100" s="420"/>
      <c r="D100" s="420"/>
      <c r="E100" s="420"/>
      <c r="F100" s="420"/>
      <c r="G100" s="420"/>
      <c r="H100" s="420"/>
      <c r="I100" s="420"/>
      <c r="J100" s="420"/>
      <c r="K100" s="420"/>
      <c r="L100" s="420"/>
      <c r="M100" s="420"/>
      <c r="N100" s="420"/>
      <c r="O100" s="420"/>
      <c r="P100" s="420"/>
      <c r="Q100" s="420"/>
      <c r="R100" s="124"/>
      <c r="S100" s="124"/>
      <c r="T100" s="124"/>
      <c r="U100" s="124"/>
      <c r="V100" s="124"/>
    </row>
    <row r="101" spans="1:76" ht="32.85" customHeight="1">
      <c r="B101" s="420" t="s">
        <v>418</v>
      </c>
      <c r="C101" s="420"/>
      <c r="D101" s="420"/>
      <c r="E101" s="420"/>
      <c r="F101" s="420"/>
      <c r="G101" s="420"/>
      <c r="H101" s="420"/>
      <c r="I101" s="420"/>
      <c r="J101" s="420"/>
      <c r="K101" s="420"/>
      <c r="L101" s="420"/>
      <c r="M101" s="420"/>
      <c r="N101" s="420"/>
      <c r="O101" s="420"/>
      <c r="P101" s="420"/>
      <c r="Q101" s="420"/>
      <c r="R101" s="125"/>
      <c r="S101" s="125"/>
      <c r="T101" s="125"/>
      <c r="U101" s="125"/>
      <c r="V101" s="125"/>
    </row>
    <row r="102" spans="1:76" ht="32.85" customHeight="1">
      <c r="B102" s="420" t="s">
        <v>419</v>
      </c>
      <c r="C102" s="420"/>
      <c r="D102" s="420"/>
      <c r="E102" s="420"/>
      <c r="F102" s="420"/>
      <c r="G102" s="420"/>
      <c r="H102" s="420"/>
      <c r="I102" s="420"/>
      <c r="J102" s="420"/>
      <c r="K102" s="420"/>
      <c r="L102" s="420"/>
      <c r="M102" s="420"/>
      <c r="N102" s="420"/>
      <c r="O102" s="420"/>
      <c r="P102" s="420"/>
      <c r="Q102" s="420"/>
      <c r="R102" s="125"/>
      <c r="S102" s="125"/>
      <c r="T102" s="125"/>
      <c r="U102" s="125"/>
      <c r="V102" s="125"/>
    </row>
    <row r="103" spans="1:76" ht="32.85" customHeight="1">
      <c r="B103" s="420" t="s">
        <v>420</v>
      </c>
      <c r="C103" s="420"/>
      <c r="D103" s="420"/>
      <c r="E103" s="420"/>
      <c r="F103" s="420"/>
      <c r="G103" s="420"/>
      <c r="H103" s="420"/>
      <c r="I103" s="420"/>
      <c r="J103" s="420"/>
      <c r="K103" s="420"/>
      <c r="L103" s="420"/>
      <c r="M103" s="420"/>
      <c r="N103" s="420"/>
      <c r="O103" s="420"/>
      <c r="P103" s="420"/>
      <c r="Q103" s="420"/>
      <c r="R103" s="125"/>
      <c r="S103" s="125"/>
      <c r="T103" s="125"/>
      <c r="U103" s="125"/>
      <c r="V103" s="125"/>
    </row>
    <row r="104" spans="1:76">
      <c r="B104" s="423"/>
      <c r="C104" s="423"/>
      <c r="D104" s="423"/>
      <c r="E104" s="423"/>
      <c r="F104" s="423"/>
      <c r="G104" s="423"/>
      <c r="H104" s="423"/>
      <c r="I104" s="423"/>
      <c r="J104" s="423"/>
      <c r="K104" s="423"/>
      <c r="L104" s="423"/>
      <c r="M104" s="423"/>
      <c r="N104" s="423"/>
      <c r="O104" s="423"/>
      <c r="P104" s="423"/>
      <c r="Q104" s="423"/>
      <c r="R104" s="126"/>
      <c r="S104" s="126"/>
      <c r="T104" s="126"/>
      <c r="U104" s="126"/>
      <c r="V104" s="126"/>
      <c r="W104" s="124"/>
      <c r="BD104" s="56" t="s">
        <v>421</v>
      </c>
    </row>
    <row r="105" spans="1:76">
      <c r="B105" s="424"/>
      <c r="C105" s="424"/>
      <c r="D105" s="424"/>
      <c r="E105" s="424"/>
      <c r="F105" s="424"/>
      <c r="G105" s="424"/>
      <c r="H105" s="424"/>
      <c r="I105" s="424"/>
      <c r="J105" s="424"/>
      <c r="K105" s="424"/>
      <c r="L105" s="424"/>
      <c r="M105" s="424"/>
      <c r="N105" s="424"/>
      <c r="O105" s="424"/>
      <c r="P105" s="424"/>
      <c r="Q105" s="424"/>
      <c r="BD105" s="56">
        <v>2</v>
      </c>
      <c r="BE105" s="47">
        <v>5584.2959062090404</v>
      </c>
    </row>
    <row r="106" spans="1:76">
      <c r="C106" s="425"/>
      <c r="D106" s="425"/>
      <c r="E106" s="425"/>
      <c r="F106" s="425"/>
      <c r="G106" s="425"/>
      <c r="H106" s="425"/>
      <c r="I106" s="425"/>
      <c r="J106" s="425"/>
      <c r="K106" s="425"/>
      <c r="L106" s="425"/>
      <c r="M106" s="425"/>
      <c r="N106" s="425"/>
      <c r="O106" s="425"/>
      <c r="P106" s="425"/>
      <c r="Q106" s="425"/>
      <c r="R106" s="425"/>
      <c r="S106" s="425"/>
      <c r="T106" s="425"/>
      <c r="U106" s="425"/>
      <c r="V106" s="425"/>
      <c r="W106" s="425"/>
      <c r="BD106" s="56">
        <v>3</v>
      </c>
      <c r="BE106" s="47">
        <v>5188.26444077825</v>
      </c>
    </row>
    <row r="107" spans="1:76">
      <c r="C107" s="425"/>
      <c r="D107" s="425"/>
      <c r="E107" s="425"/>
      <c r="F107" s="425"/>
      <c r="G107" s="425"/>
      <c r="H107" s="425"/>
      <c r="I107" s="425"/>
      <c r="J107" s="425"/>
      <c r="K107" s="425"/>
      <c r="L107" s="425"/>
      <c r="M107" s="425"/>
      <c r="N107" s="425"/>
      <c r="O107" s="425"/>
      <c r="P107" s="425"/>
      <c r="Q107" s="425"/>
      <c r="R107" s="425"/>
      <c r="S107" s="425"/>
      <c r="T107" s="425"/>
      <c r="U107" s="425"/>
      <c r="V107" s="425"/>
      <c r="W107" s="425"/>
      <c r="BD107" s="56">
        <v>4</v>
      </c>
    </row>
    <row r="108" spans="1:76">
      <c r="C108" s="425"/>
      <c r="D108" s="425"/>
      <c r="E108" s="425"/>
      <c r="F108" s="425"/>
      <c r="G108" s="425"/>
      <c r="H108" s="425"/>
      <c r="I108" s="425"/>
      <c r="J108" s="425"/>
      <c r="K108" s="425"/>
      <c r="L108" s="425"/>
      <c r="M108" s="425"/>
      <c r="N108" s="425"/>
      <c r="O108" s="425"/>
      <c r="P108" s="425"/>
      <c r="Q108" s="425"/>
      <c r="R108" s="425"/>
      <c r="S108" s="425"/>
      <c r="T108" s="425"/>
      <c r="U108" s="425"/>
      <c r="V108" s="425"/>
      <c r="W108" s="425"/>
      <c r="BD108" s="56">
        <v>5</v>
      </c>
      <c r="BE108" s="47">
        <v>2467.0658570126998</v>
      </c>
    </row>
    <row r="109" spans="1:76">
      <c r="C109" s="421"/>
      <c r="D109" s="421"/>
      <c r="E109" s="421"/>
      <c r="F109" s="421"/>
      <c r="G109" s="421"/>
      <c r="H109" s="421"/>
      <c r="I109" s="421"/>
      <c r="J109" s="421"/>
      <c r="K109" s="421"/>
      <c r="L109" s="421"/>
      <c r="M109" s="421"/>
      <c r="N109" s="421"/>
      <c r="O109" s="421"/>
      <c r="P109" s="421"/>
      <c r="Q109" s="421"/>
      <c r="R109" s="421"/>
      <c r="S109" s="421"/>
      <c r="T109" s="421"/>
      <c r="U109" s="421"/>
      <c r="V109" s="421"/>
      <c r="W109" s="421"/>
    </row>
    <row r="110" spans="1:76">
      <c r="C110" s="127"/>
      <c r="D110" s="57"/>
      <c r="E110" s="54"/>
      <c r="F110" s="54"/>
      <c r="G110" s="54"/>
      <c r="H110" s="54"/>
      <c r="I110" s="54"/>
      <c r="J110" s="54"/>
      <c r="K110" s="54"/>
      <c r="L110" s="54"/>
      <c r="M110" s="54"/>
    </row>
    <row r="111" spans="1:76">
      <c r="C111" s="422"/>
      <c r="D111" s="422"/>
      <c r="E111" s="422"/>
      <c r="F111" s="422"/>
      <c r="G111" s="422"/>
      <c r="H111" s="422"/>
      <c r="I111" s="422"/>
      <c r="J111" s="422"/>
      <c r="K111" s="422"/>
      <c r="L111" s="422"/>
      <c r="M111" s="422"/>
      <c r="N111" s="422"/>
      <c r="O111" s="422"/>
      <c r="P111" s="422"/>
      <c r="Q111" s="422"/>
      <c r="R111" s="422"/>
      <c r="S111" s="422"/>
      <c r="T111" s="422"/>
      <c r="U111" s="422"/>
      <c r="V111" s="422"/>
      <c r="W111" s="422"/>
    </row>
  </sheetData>
  <autoFilter ref="B18:BX97">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49">
    <mergeCell ref="C109:W109"/>
    <mergeCell ref="C111:W111"/>
    <mergeCell ref="B104:Q104"/>
    <mergeCell ref="B105:Q105"/>
    <mergeCell ref="C106:W106"/>
    <mergeCell ref="C107:W107"/>
    <mergeCell ref="C108:W108"/>
    <mergeCell ref="BS15:BW15"/>
    <mergeCell ref="B100:Q100"/>
    <mergeCell ref="B101:Q101"/>
    <mergeCell ref="B102:Q102"/>
    <mergeCell ref="B103:Q103"/>
    <mergeCell ref="Z14:AI14"/>
    <mergeCell ref="AJ14:BW14"/>
    <mergeCell ref="BX14:BX16"/>
    <mergeCell ref="I15:K15"/>
    <mergeCell ref="L15:N15"/>
    <mergeCell ref="Q15:R15"/>
    <mergeCell ref="S15:T15"/>
    <mergeCell ref="Z15:AD15"/>
    <mergeCell ref="AE15:AI15"/>
    <mergeCell ref="AJ15:AN15"/>
    <mergeCell ref="AO15:AS15"/>
    <mergeCell ref="AT15:AX15"/>
    <mergeCell ref="AY15:BC15"/>
    <mergeCell ref="BD15:BH15"/>
    <mergeCell ref="BI15:BM15"/>
    <mergeCell ref="BN15:BR15"/>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B4:AI4"/>
    <mergeCell ref="B5:AI5"/>
    <mergeCell ref="B6:AI6"/>
    <mergeCell ref="B7:AI7"/>
    <mergeCell ref="B8:AI8"/>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headerFooter>
    <oddHeader>&amp;C&amp;P</oddHeader>
  </headerFooter>
  <rowBreaks count="1" manualBreakCount="1">
    <brk id="86" max="16383" man="1"/>
  </rowBreaks>
  <colBreaks count="1" manualBreakCount="1">
    <brk id="3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BS1085"/>
  <sheetViews>
    <sheetView topLeftCell="B13" zoomScale="65" zoomScaleNormal="65" zoomScalePageLayoutView="55" workbookViewId="0">
      <pane xSplit="3" ySplit="6" topLeftCell="E46" activePane="bottomRight" state="frozen"/>
      <selection activeCell="B13" sqref="B13"/>
      <selection pane="topRight" activeCell="E13" sqref="E13"/>
      <selection pane="bottomLeft" activeCell="B19" sqref="B19"/>
      <selection pane="bottomRight" activeCell="E52" sqref="E52"/>
    </sheetView>
  </sheetViews>
  <sheetFormatPr defaultColWidth="9" defaultRowHeight="15.75"/>
  <cols>
    <col min="1" max="1" width="6.125" style="128" hidden="1" customWidth="1"/>
    <col min="2" max="2" width="10.875" style="129" customWidth="1"/>
    <col min="3" max="3" width="46.875" style="130" customWidth="1"/>
    <col min="4" max="4" width="16.125" style="129" customWidth="1"/>
    <col min="5" max="6" width="10.875" style="129" customWidth="1"/>
    <col min="7" max="7" width="13" style="129" customWidth="1"/>
    <col min="8" max="8" width="14.375" style="129" customWidth="1"/>
    <col min="9" max="9" width="16" style="129" customWidth="1"/>
    <col min="10" max="11" width="19" style="129" customWidth="1"/>
    <col min="12" max="12" width="15.125" style="129" customWidth="1"/>
    <col min="13" max="21" width="15.125" style="131" customWidth="1"/>
    <col min="22" max="22" width="11.25" style="131" customWidth="1"/>
    <col min="23" max="23" width="12.375" style="131" customWidth="1"/>
    <col min="24" max="24" width="13.875" style="131" customWidth="1"/>
    <col min="25" max="25" width="14.5" style="131" customWidth="1"/>
    <col min="26" max="26" width="13.75" style="131" customWidth="1"/>
    <col min="27" max="27" width="15.375" style="131" customWidth="1"/>
    <col min="28" max="28" width="14.125" style="131" customWidth="1"/>
    <col min="29" max="29" width="15.875" style="131" customWidth="1"/>
    <col min="30" max="37" width="16.625" style="131" customWidth="1"/>
    <col min="38" max="38" width="19.5" style="131" customWidth="1"/>
    <col min="39" max="39" width="7.25" style="131" customWidth="1"/>
    <col min="40" max="40" width="9.875" style="131" customWidth="1"/>
    <col min="41" max="41" width="7.125" style="131" customWidth="1"/>
    <col min="42" max="42" width="6" style="129" customWidth="1"/>
    <col min="43" max="43" width="8.375" style="129" customWidth="1"/>
    <col min="44" max="44" width="5.625" style="129" customWidth="1"/>
    <col min="45" max="45" width="7.375" style="129" customWidth="1"/>
    <col min="46" max="46" width="10" style="129" customWidth="1"/>
    <col min="47" max="47" width="7.875" style="129" customWidth="1"/>
    <col min="48" max="48" width="6.75" style="129" customWidth="1"/>
    <col min="49" max="49" width="9" style="129"/>
    <col min="50" max="50" width="6.125" style="129" customWidth="1"/>
    <col min="51" max="51" width="6.75" style="129" customWidth="1"/>
    <col min="52" max="52" width="9.375" style="129" customWidth="1"/>
    <col min="53" max="53" width="7.375" style="129" customWidth="1"/>
    <col min="54" max="60" width="7.25" style="129" customWidth="1"/>
    <col min="61" max="61" width="8.625" style="129" customWidth="1"/>
    <col min="62" max="62" width="6.125" style="129" customWidth="1"/>
    <col min="63" max="63" width="6.875" style="129" customWidth="1"/>
    <col min="64" max="64" width="9.625" style="129" customWidth="1"/>
    <col min="65" max="65" width="6.75" style="129" customWidth="1"/>
    <col min="66" max="66" width="7.75" style="129" customWidth="1"/>
    <col min="67" max="71" width="9" style="129"/>
  </cols>
  <sheetData>
    <row r="1" spans="2:71" ht="18.75">
      <c r="B1" s="131"/>
      <c r="C1" s="132"/>
      <c r="D1" s="131"/>
      <c r="E1" s="131"/>
      <c r="F1" s="131"/>
      <c r="G1" s="131"/>
      <c r="H1" s="131"/>
      <c r="I1" s="131"/>
      <c r="J1" s="131"/>
      <c r="K1" s="131"/>
      <c r="L1" s="131"/>
      <c r="AL1" s="2" t="s">
        <v>422</v>
      </c>
      <c r="AP1" s="131"/>
      <c r="AQ1" s="131"/>
      <c r="AR1" s="131"/>
      <c r="AS1" s="131"/>
      <c r="AT1" s="131"/>
    </row>
    <row r="2" spans="2:71" ht="18.75">
      <c r="B2" s="131"/>
      <c r="C2" s="132"/>
      <c r="D2" s="131"/>
      <c r="E2" s="131"/>
      <c r="F2" s="131"/>
      <c r="G2" s="131"/>
      <c r="H2" s="131"/>
      <c r="I2" s="131"/>
      <c r="J2" s="131"/>
      <c r="K2" s="131"/>
      <c r="L2" s="131"/>
      <c r="AJ2" s="54"/>
      <c r="AK2" s="58"/>
      <c r="AL2" s="4" t="s">
        <v>1</v>
      </c>
      <c r="AP2" s="131"/>
      <c r="AQ2" s="131"/>
      <c r="AR2" s="131"/>
      <c r="AS2" s="131"/>
      <c r="AT2" s="131"/>
    </row>
    <row r="3" spans="2:71" ht="18.75">
      <c r="B3" s="131"/>
      <c r="C3" s="132"/>
      <c r="D3" s="131"/>
      <c r="E3" s="131"/>
      <c r="F3" s="131"/>
      <c r="G3" s="131"/>
      <c r="H3" s="131"/>
      <c r="I3" s="131"/>
      <c r="J3" s="131"/>
      <c r="K3" s="131"/>
      <c r="L3" s="131"/>
      <c r="AJ3" s="54"/>
      <c r="AK3" s="58"/>
      <c r="AL3" s="4" t="s">
        <v>2</v>
      </c>
      <c r="AP3" s="131"/>
      <c r="AQ3" s="131"/>
      <c r="AR3" s="131"/>
      <c r="AS3" s="131"/>
      <c r="AT3" s="131"/>
    </row>
    <row r="4" spans="2:71" ht="18.75">
      <c r="B4" s="415" t="s">
        <v>423</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P4" s="131"/>
      <c r="AQ4" s="131"/>
      <c r="AR4" s="131"/>
      <c r="AS4" s="131"/>
      <c r="AT4" s="131"/>
    </row>
    <row r="5" spans="2:71" ht="18.75">
      <c r="B5" s="60"/>
      <c r="C5" s="133"/>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row>
    <row r="6" spans="2:71" ht="18.75">
      <c r="B6" s="402" t="s">
        <v>424</v>
      </c>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row>
    <row r="7" spans="2:71">
      <c r="B7" s="403" t="s">
        <v>6</v>
      </c>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row>
    <row r="8" spans="2:71" ht="18.75">
      <c r="B8" s="131"/>
      <c r="C8" s="132"/>
      <c r="D8" s="131"/>
      <c r="E8" s="131"/>
      <c r="F8" s="131"/>
      <c r="G8" s="131"/>
      <c r="H8" s="131"/>
      <c r="I8" s="131"/>
      <c r="J8" s="131"/>
      <c r="K8" s="131"/>
      <c r="L8" s="131"/>
      <c r="AK8" s="66"/>
      <c r="AP8" s="131"/>
      <c r="AQ8" s="131"/>
      <c r="AR8" s="131"/>
      <c r="AS8" s="131"/>
      <c r="AT8" s="131"/>
    </row>
    <row r="9" spans="2:71" ht="18.75">
      <c r="B9" s="404" t="s">
        <v>7</v>
      </c>
      <c r="C9" s="404"/>
      <c r="D9" s="404"/>
      <c r="E9" s="404"/>
      <c r="F9" s="404"/>
      <c r="G9" s="404"/>
      <c r="H9" s="404"/>
      <c r="I9" s="404"/>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K9" s="404"/>
      <c r="AL9" s="404"/>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row>
    <row r="10" spans="2:71" ht="18.75">
      <c r="B10" s="60"/>
      <c r="C10" s="133"/>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row>
    <row r="11" spans="2:71" ht="18.75">
      <c r="B11" s="404" t="s">
        <v>8</v>
      </c>
      <c r="C11" s="404"/>
      <c r="D11" s="404"/>
      <c r="E11" s="404"/>
      <c r="F11" s="404"/>
      <c r="G11" s="404"/>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row>
    <row r="12" spans="2:71">
      <c r="B12" s="405" t="s">
        <v>425</v>
      </c>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2:71" ht="15.75" customHeight="1">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135"/>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row>
    <row r="14" spans="2:71" ht="72.75" customHeight="1">
      <c r="B14" s="427" t="s">
        <v>10</v>
      </c>
      <c r="C14" s="427" t="s">
        <v>11</v>
      </c>
      <c r="D14" s="427" t="s">
        <v>12</v>
      </c>
      <c r="E14" s="428" t="s">
        <v>426</v>
      </c>
      <c r="F14" s="428" t="s">
        <v>337</v>
      </c>
      <c r="G14" s="427" t="s">
        <v>427</v>
      </c>
      <c r="H14" s="427"/>
      <c r="I14" s="427" t="s">
        <v>428</v>
      </c>
      <c r="J14" s="427"/>
      <c r="K14" s="427" t="s">
        <v>429</v>
      </c>
      <c r="L14" s="427" t="s">
        <v>430</v>
      </c>
      <c r="M14" s="427"/>
      <c r="N14" s="427"/>
      <c r="O14" s="427"/>
      <c r="P14" s="427"/>
      <c r="Q14" s="427"/>
      <c r="R14" s="427"/>
      <c r="S14" s="427"/>
      <c r="T14" s="427"/>
      <c r="U14" s="427"/>
      <c r="V14" s="427" t="s">
        <v>431</v>
      </c>
      <c r="W14" s="427"/>
      <c r="X14" s="427"/>
      <c r="Y14" s="427"/>
      <c r="Z14" s="427"/>
      <c r="AA14" s="427"/>
      <c r="AB14" s="427" t="s">
        <v>432</v>
      </c>
      <c r="AC14" s="427"/>
      <c r="AD14" s="429" t="s">
        <v>433</v>
      </c>
      <c r="AE14" s="429"/>
      <c r="AF14" s="429"/>
      <c r="AG14" s="429"/>
      <c r="AH14" s="429"/>
      <c r="AI14" s="429"/>
      <c r="AJ14" s="429"/>
      <c r="AK14" s="429"/>
      <c r="AL14" s="427" t="s">
        <v>434</v>
      </c>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row>
    <row r="15" spans="2:71" ht="66" customHeight="1">
      <c r="B15" s="427"/>
      <c r="C15" s="427"/>
      <c r="D15" s="427"/>
      <c r="E15" s="428"/>
      <c r="F15" s="428"/>
      <c r="G15" s="427"/>
      <c r="H15" s="427"/>
      <c r="I15" s="427"/>
      <c r="J15" s="427"/>
      <c r="K15" s="427"/>
      <c r="L15" s="427" t="s">
        <v>74</v>
      </c>
      <c r="M15" s="427"/>
      <c r="N15" s="427"/>
      <c r="O15" s="427"/>
      <c r="P15" s="427"/>
      <c r="Q15" s="427" t="s">
        <v>435</v>
      </c>
      <c r="R15" s="427"/>
      <c r="S15" s="427"/>
      <c r="T15" s="427"/>
      <c r="U15" s="427"/>
      <c r="V15" s="427" t="s">
        <v>436</v>
      </c>
      <c r="W15" s="427"/>
      <c r="X15" s="427" t="s">
        <v>365</v>
      </c>
      <c r="Y15" s="427"/>
      <c r="Z15" s="427" t="s">
        <v>437</v>
      </c>
      <c r="AA15" s="427"/>
      <c r="AB15" s="427"/>
      <c r="AC15" s="427"/>
      <c r="AD15" s="430">
        <v>2020</v>
      </c>
      <c r="AE15" s="430"/>
      <c r="AF15" s="430">
        <v>2021</v>
      </c>
      <c r="AG15" s="430"/>
      <c r="AH15" s="430">
        <v>2022</v>
      </c>
      <c r="AI15" s="430"/>
      <c r="AJ15" s="427" t="s">
        <v>356</v>
      </c>
      <c r="AK15" s="427" t="s">
        <v>438</v>
      </c>
      <c r="AL15" s="427"/>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row>
    <row r="16" spans="2:71" ht="135" customHeight="1">
      <c r="B16" s="427"/>
      <c r="C16" s="427"/>
      <c r="D16" s="427"/>
      <c r="E16" s="428"/>
      <c r="F16" s="428"/>
      <c r="G16" s="139" t="s">
        <v>74</v>
      </c>
      <c r="H16" s="139" t="s">
        <v>75</v>
      </c>
      <c r="I16" s="140" t="s">
        <v>358</v>
      </c>
      <c r="J16" s="140" t="s">
        <v>75</v>
      </c>
      <c r="K16" s="427"/>
      <c r="L16" s="137" t="s">
        <v>439</v>
      </c>
      <c r="M16" s="137" t="s">
        <v>440</v>
      </c>
      <c r="N16" s="137" t="s">
        <v>441</v>
      </c>
      <c r="O16" s="141" t="s">
        <v>442</v>
      </c>
      <c r="P16" s="141" t="s">
        <v>443</v>
      </c>
      <c r="Q16" s="137" t="s">
        <v>439</v>
      </c>
      <c r="R16" s="137" t="s">
        <v>440</v>
      </c>
      <c r="S16" s="137" t="s">
        <v>441</v>
      </c>
      <c r="T16" s="141" t="s">
        <v>442</v>
      </c>
      <c r="U16" s="141" t="s">
        <v>443</v>
      </c>
      <c r="V16" s="137" t="s">
        <v>444</v>
      </c>
      <c r="W16" s="137" t="s">
        <v>445</v>
      </c>
      <c r="X16" s="137" t="s">
        <v>444</v>
      </c>
      <c r="Y16" s="137" t="s">
        <v>445</v>
      </c>
      <c r="Z16" s="137" t="s">
        <v>444</v>
      </c>
      <c r="AA16" s="137" t="s">
        <v>445</v>
      </c>
      <c r="AB16" s="136" t="s">
        <v>446</v>
      </c>
      <c r="AC16" s="136" t="s">
        <v>447</v>
      </c>
      <c r="AD16" s="136" t="s">
        <v>448</v>
      </c>
      <c r="AE16" s="136" t="s">
        <v>447</v>
      </c>
      <c r="AF16" s="136" t="s">
        <v>448</v>
      </c>
      <c r="AG16" s="136" t="s">
        <v>449</v>
      </c>
      <c r="AH16" s="136" t="s">
        <v>448</v>
      </c>
      <c r="AI16" s="136" t="s">
        <v>449</v>
      </c>
      <c r="AJ16" s="427"/>
      <c r="AK16" s="427"/>
      <c r="AL16" s="427"/>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row>
    <row r="17" spans="1:66" ht="19.5" customHeight="1">
      <c r="B17" s="136">
        <v>1</v>
      </c>
      <c r="C17" s="136">
        <v>2</v>
      </c>
      <c r="D17" s="136">
        <v>3</v>
      </c>
      <c r="E17" s="136">
        <v>4</v>
      </c>
      <c r="F17" s="136">
        <v>5</v>
      </c>
      <c r="G17" s="136">
        <v>6</v>
      </c>
      <c r="H17" s="136">
        <v>7</v>
      </c>
      <c r="I17" s="136">
        <v>8</v>
      </c>
      <c r="J17" s="136">
        <v>9</v>
      </c>
      <c r="K17" s="136">
        <v>10</v>
      </c>
      <c r="L17" s="136">
        <v>11</v>
      </c>
      <c r="M17" s="136">
        <v>12</v>
      </c>
      <c r="N17" s="136">
        <v>13</v>
      </c>
      <c r="O17" s="136">
        <v>14</v>
      </c>
      <c r="P17" s="136">
        <v>15</v>
      </c>
      <c r="Q17" s="136">
        <v>16</v>
      </c>
      <c r="R17" s="136">
        <v>17</v>
      </c>
      <c r="S17" s="136">
        <v>18</v>
      </c>
      <c r="T17" s="136">
        <v>19</v>
      </c>
      <c r="U17" s="136">
        <v>20</v>
      </c>
      <c r="V17" s="136">
        <v>21</v>
      </c>
      <c r="W17" s="136">
        <v>22</v>
      </c>
      <c r="X17" s="136">
        <v>23</v>
      </c>
      <c r="Y17" s="136">
        <v>24</v>
      </c>
      <c r="Z17" s="136">
        <v>25</v>
      </c>
      <c r="AA17" s="136">
        <v>26</v>
      </c>
      <c r="AB17" s="136">
        <v>27</v>
      </c>
      <c r="AC17" s="136">
        <v>28</v>
      </c>
      <c r="AD17" s="142" t="s">
        <v>450</v>
      </c>
      <c r="AE17" s="142" t="s">
        <v>451</v>
      </c>
      <c r="AF17" s="142" t="s">
        <v>452</v>
      </c>
      <c r="AG17" s="142" t="s">
        <v>453</v>
      </c>
      <c r="AH17" s="142" t="s">
        <v>454</v>
      </c>
      <c r="AI17" s="142" t="s">
        <v>455</v>
      </c>
      <c r="AJ17" s="136">
        <v>30</v>
      </c>
      <c r="AK17" s="136">
        <v>31</v>
      </c>
      <c r="AL17" s="136">
        <v>32</v>
      </c>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row>
    <row r="18" spans="1:66" ht="37.5">
      <c r="A18" s="143">
        <f>'2'!A18</f>
        <v>0</v>
      </c>
      <c r="B18" s="144">
        <v>0</v>
      </c>
      <c r="C18" s="21" t="s">
        <v>177</v>
      </c>
      <c r="D18" s="22">
        <v>0</v>
      </c>
      <c r="E18" s="22">
        <f>'2'!E18</f>
        <v>0</v>
      </c>
      <c r="F18" s="22">
        <f>'2'!F18</f>
        <v>0</v>
      </c>
      <c r="G18" s="22">
        <f>'2'!G18</f>
        <v>0</v>
      </c>
      <c r="H18" s="22">
        <f>'2'!H18</f>
        <v>0</v>
      </c>
      <c r="I18" s="52">
        <f t="shared" ref="I18:AK18" si="0">SUM(I19:I24)</f>
        <v>247.36825000000002</v>
      </c>
      <c r="J18" s="52">
        <f t="shared" si="0"/>
        <v>0</v>
      </c>
      <c r="K18" s="52">
        <f t="shared" si="0"/>
        <v>1.0786352627118645</v>
      </c>
      <c r="L18" s="52">
        <f t="shared" si="0"/>
        <v>7443.2146405572066</v>
      </c>
      <c r="M18" s="52">
        <f t="shared" si="0"/>
        <v>548.78279666666663</v>
      </c>
      <c r="N18" s="52">
        <f t="shared" si="0"/>
        <v>3825.9478776538017</v>
      </c>
      <c r="O18" s="52">
        <f t="shared" si="0"/>
        <v>2465.8398533566988</v>
      </c>
      <c r="P18" s="52">
        <f t="shared" si="0"/>
        <v>602.64411288004021</v>
      </c>
      <c r="Q18" s="52">
        <f t="shared" si="0"/>
        <v>0</v>
      </c>
      <c r="R18" s="52">
        <f t="shared" si="0"/>
        <v>0</v>
      </c>
      <c r="S18" s="52">
        <f t="shared" si="0"/>
        <v>0</v>
      </c>
      <c r="T18" s="52">
        <f t="shared" si="0"/>
        <v>0</v>
      </c>
      <c r="U18" s="52">
        <f t="shared" si="0"/>
        <v>0</v>
      </c>
      <c r="V18" s="52">
        <f t="shared" si="0"/>
        <v>0</v>
      </c>
      <c r="W18" s="52">
        <f t="shared" si="0"/>
        <v>0</v>
      </c>
      <c r="X18" s="52">
        <f t="shared" si="0"/>
        <v>705.42452873728826</v>
      </c>
      <c r="Y18" s="52">
        <f t="shared" si="0"/>
        <v>7438.8474422744948</v>
      </c>
      <c r="Z18" s="52">
        <f t="shared" si="0"/>
        <v>0</v>
      </c>
      <c r="AA18" s="52">
        <f t="shared" si="0"/>
        <v>0</v>
      </c>
      <c r="AB18" s="52">
        <f t="shared" si="0"/>
        <v>0</v>
      </c>
      <c r="AC18" s="52">
        <f t="shared" si="0"/>
        <v>0</v>
      </c>
      <c r="AD18" s="52">
        <f t="shared" si="0"/>
        <v>2035.6637500000002</v>
      </c>
      <c r="AE18" s="52">
        <f t="shared" si="0"/>
        <v>0</v>
      </c>
      <c r="AF18" s="52">
        <f t="shared" si="0"/>
        <v>4818.5636918151804</v>
      </c>
      <c r="AG18" s="52">
        <f t="shared" si="0"/>
        <v>0</v>
      </c>
      <c r="AH18" s="52">
        <f t="shared" si="0"/>
        <v>524.45682630149327</v>
      </c>
      <c r="AI18" s="52">
        <f t="shared" si="0"/>
        <v>0</v>
      </c>
      <c r="AJ18" s="52">
        <f t="shared" si="0"/>
        <v>7378.6842681166745</v>
      </c>
      <c r="AK18" s="52">
        <f t="shared" si="0"/>
        <v>0</v>
      </c>
      <c r="AL18" s="52"/>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row>
    <row r="19" spans="1:66" ht="18.75">
      <c r="A19" s="143">
        <f>'2'!A19</f>
        <v>0</v>
      </c>
      <c r="B19" s="23" t="s">
        <v>179</v>
      </c>
      <c r="C19" s="24" t="s">
        <v>180</v>
      </c>
      <c r="D19" s="25" t="s">
        <v>178</v>
      </c>
      <c r="E19" s="25">
        <f>'2'!E19</f>
        <v>0</v>
      </c>
      <c r="F19" s="25">
        <f>'2'!F19</f>
        <v>0</v>
      </c>
      <c r="G19" s="25">
        <f>'2'!G19</f>
        <v>0</v>
      </c>
      <c r="H19" s="25">
        <f>'2'!H19</f>
        <v>0</v>
      </c>
      <c r="I19" s="86">
        <f t="shared" ref="I19:R24" si="1">SUMIF($A$25:$A$97,$B19,I$25:I$97)</f>
        <v>0</v>
      </c>
      <c r="J19" s="86">
        <f t="shared" si="1"/>
        <v>0</v>
      </c>
      <c r="K19" s="86">
        <f t="shared" si="1"/>
        <v>0</v>
      </c>
      <c r="L19" s="86">
        <f t="shared" si="1"/>
        <v>393.81716666666671</v>
      </c>
      <c r="M19" s="86">
        <f t="shared" si="1"/>
        <v>31.126916666666666</v>
      </c>
      <c r="N19" s="86">
        <f t="shared" si="1"/>
        <v>362.69024999999999</v>
      </c>
      <c r="O19" s="86">
        <f t="shared" si="1"/>
        <v>0</v>
      </c>
      <c r="P19" s="86">
        <f t="shared" si="1"/>
        <v>0</v>
      </c>
      <c r="Q19" s="86">
        <f t="shared" si="1"/>
        <v>0</v>
      </c>
      <c r="R19" s="86">
        <f t="shared" si="1"/>
        <v>0</v>
      </c>
      <c r="S19" s="86">
        <f t="shared" ref="S19:AB24" si="2">SUMIF($A$25:$A$97,$B19,S$25:S$97)</f>
        <v>0</v>
      </c>
      <c r="T19" s="86">
        <f t="shared" si="2"/>
        <v>0</v>
      </c>
      <c r="U19" s="86">
        <f t="shared" si="2"/>
        <v>0</v>
      </c>
      <c r="V19" s="86">
        <f t="shared" si="2"/>
        <v>0</v>
      </c>
      <c r="W19" s="86">
        <f t="shared" si="2"/>
        <v>0</v>
      </c>
      <c r="X19" s="86">
        <f t="shared" si="2"/>
        <v>368.75961833333338</v>
      </c>
      <c r="Y19" s="86">
        <f t="shared" si="2"/>
        <v>393.81716666666671</v>
      </c>
      <c r="Z19" s="86">
        <f t="shared" si="2"/>
        <v>0</v>
      </c>
      <c r="AA19" s="86">
        <f t="shared" si="2"/>
        <v>0</v>
      </c>
      <c r="AB19" s="86">
        <f t="shared" si="2"/>
        <v>0</v>
      </c>
      <c r="AC19" s="86">
        <f t="shared" ref="AC19:AK24" si="3">SUMIF($A$25:$A$97,$B19,AC$25:AC$97)</f>
        <v>0</v>
      </c>
      <c r="AD19" s="86">
        <f t="shared" si="3"/>
        <v>5.1656666666666666</v>
      </c>
      <c r="AE19" s="86">
        <f t="shared" si="3"/>
        <v>0</v>
      </c>
      <c r="AF19" s="86">
        <f t="shared" si="3"/>
        <v>33.046813333333333</v>
      </c>
      <c r="AG19" s="86">
        <f t="shared" si="3"/>
        <v>0</v>
      </c>
      <c r="AH19" s="86">
        <f t="shared" si="3"/>
        <v>297.2593333333333</v>
      </c>
      <c r="AI19" s="86">
        <f t="shared" si="3"/>
        <v>0</v>
      </c>
      <c r="AJ19" s="86">
        <f t="shared" si="3"/>
        <v>335.47181333333333</v>
      </c>
      <c r="AK19" s="86">
        <f t="shared" si="3"/>
        <v>0</v>
      </c>
      <c r="AL19" s="86"/>
    </row>
    <row r="20" spans="1:66" ht="37.5">
      <c r="A20" s="143">
        <f>'2'!A20</f>
        <v>0</v>
      </c>
      <c r="B20" s="26" t="s">
        <v>181</v>
      </c>
      <c r="C20" s="27" t="s">
        <v>182</v>
      </c>
      <c r="D20" s="28" t="s">
        <v>178</v>
      </c>
      <c r="E20" s="28">
        <f>'2'!E20</f>
        <v>0</v>
      </c>
      <c r="F20" s="28">
        <f>'2'!F20</f>
        <v>0</v>
      </c>
      <c r="G20" s="28">
        <f>'2'!G20</f>
        <v>0</v>
      </c>
      <c r="H20" s="28">
        <f>'2'!H20</f>
        <v>0</v>
      </c>
      <c r="I20" s="88">
        <f t="shared" si="1"/>
        <v>0</v>
      </c>
      <c r="J20" s="88">
        <f t="shared" si="1"/>
        <v>0</v>
      </c>
      <c r="K20" s="88">
        <f t="shared" si="1"/>
        <v>1.0786352627118645</v>
      </c>
      <c r="L20" s="88">
        <f t="shared" si="1"/>
        <v>368.27574291667338</v>
      </c>
      <c r="M20" s="88">
        <f t="shared" si="1"/>
        <v>8.9750000000000014</v>
      </c>
      <c r="N20" s="88">
        <f t="shared" si="1"/>
        <v>359.30074291667341</v>
      </c>
      <c r="O20" s="88">
        <f t="shared" si="1"/>
        <v>0</v>
      </c>
      <c r="P20" s="88">
        <f t="shared" si="1"/>
        <v>0</v>
      </c>
      <c r="Q20" s="88">
        <f t="shared" si="1"/>
        <v>0</v>
      </c>
      <c r="R20" s="88">
        <f t="shared" si="1"/>
        <v>0</v>
      </c>
      <c r="S20" s="88">
        <f t="shared" si="2"/>
        <v>0</v>
      </c>
      <c r="T20" s="88">
        <f t="shared" si="2"/>
        <v>0</v>
      </c>
      <c r="U20" s="88">
        <f t="shared" si="2"/>
        <v>0</v>
      </c>
      <c r="V20" s="88">
        <f t="shared" si="2"/>
        <v>0</v>
      </c>
      <c r="W20" s="88">
        <f t="shared" si="2"/>
        <v>0</v>
      </c>
      <c r="X20" s="88">
        <f t="shared" si="2"/>
        <v>336.66491040395482</v>
      </c>
      <c r="Y20" s="88">
        <f t="shared" si="2"/>
        <v>367.1971076539615</v>
      </c>
      <c r="Z20" s="88">
        <f t="shared" si="2"/>
        <v>0</v>
      </c>
      <c r="AA20" s="88">
        <f t="shared" si="2"/>
        <v>0</v>
      </c>
      <c r="AB20" s="88">
        <f t="shared" si="2"/>
        <v>0</v>
      </c>
      <c r="AC20" s="88">
        <f t="shared" si="3"/>
        <v>0</v>
      </c>
      <c r="AD20" s="88">
        <f t="shared" si="3"/>
        <v>0</v>
      </c>
      <c r="AE20" s="88">
        <f t="shared" si="3"/>
        <v>0</v>
      </c>
      <c r="AF20" s="88">
        <f t="shared" si="3"/>
        <v>138.18192661518</v>
      </c>
      <c r="AG20" s="88">
        <f t="shared" si="3"/>
        <v>0</v>
      </c>
      <c r="AH20" s="88">
        <f t="shared" si="3"/>
        <v>227.19749296816002</v>
      </c>
      <c r="AI20" s="88">
        <f t="shared" si="3"/>
        <v>0</v>
      </c>
      <c r="AJ20" s="88">
        <f t="shared" si="3"/>
        <v>365.37941958334005</v>
      </c>
      <c r="AK20" s="88">
        <f t="shared" si="3"/>
        <v>0</v>
      </c>
      <c r="AL20" s="88"/>
    </row>
    <row r="21" spans="1:66" ht="75">
      <c r="A21" s="143">
        <f>'2'!A21</f>
        <v>0</v>
      </c>
      <c r="B21" s="23" t="s">
        <v>183</v>
      </c>
      <c r="C21" s="29" t="s">
        <v>184</v>
      </c>
      <c r="D21" s="25" t="s">
        <v>178</v>
      </c>
      <c r="E21" s="25">
        <f>'2'!E21</f>
        <v>0</v>
      </c>
      <c r="F21" s="25">
        <f>'2'!F21</f>
        <v>0</v>
      </c>
      <c r="G21" s="25">
        <f>'2'!G21</f>
        <v>0</v>
      </c>
      <c r="H21" s="25">
        <f>'2'!H21</f>
        <v>0</v>
      </c>
      <c r="I21" s="86">
        <f t="shared" si="1"/>
        <v>247.36825000000002</v>
      </c>
      <c r="J21" s="86">
        <f t="shared" si="1"/>
        <v>0</v>
      </c>
      <c r="K21" s="86">
        <f t="shared" si="1"/>
        <v>0</v>
      </c>
      <c r="L21" s="86">
        <f t="shared" si="1"/>
        <v>6679.716362440533</v>
      </c>
      <c r="M21" s="86">
        <f t="shared" si="1"/>
        <v>508.68088</v>
      </c>
      <c r="N21" s="86">
        <f t="shared" si="1"/>
        <v>3102.551516203795</v>
      </c>
      <c r="O21" s="86">
        <f t="shared" si="1"/>
        <v>2465.8398533566988</v>
      </c>
      <c r="P21" s="86">
        <f t="shared" si="1"/>
        <v>602.64411288004021</v>
      </c>
      <c r="Q21" s="86">
        <f t="shared" si="1"/>
        <v>0</v>
      </c>
      <c r="R21" s="86">
        <f t="shared" si="1"/>
        <v>0</v>
      </c>
      <c r="S21" s="86">
        <f t="shared" si="2"/>
        <v>0</v>
      </c>
      <c r="T21" s="86">
        <f t="shared" si="2"/>
        <v>0</v>
      </c>
      <c r="U21" s="86">
        <f t="shared" si="2"/>
        <v>0</v>
      </c>
      <c r="V21" s="86">
        <f t="shared" si="2"/>
        <v>0</v>
      </c>
      <c r="W21" s="86">
        <f t="shared" si="2"/>
        <v>0</v>
      </c>
      <c r="X21" s="86">
        <f t="shared" si="2"/>
        <v>0</v>
      </c>
      <c r="Y21" s="86">
        <f t="shared" si="2"/>
        <v>6676.4277994205331</v>
      </c>
      <c r="Z21" s="86">
        <f t="shared" si="2"/>
        <v>0</v>
      </c>
      <c r="AA21" s="86">
        <f t="shared" si="2"/>
        <v>0</v>
      </c>
      <c r="AB21" s="86">
        <f t="shared" si="2"/>
        <v>0</v>
      </c>
      <c r="AC21" s="86">
        <f t="shared" si="3"/>
        <v>0</v>
      </c>
      <c r="AD21" s="86">
        <f t="shared" si="3"/>
        <v>2030.4980833333334</v>
      </c>
      <c r="AE21" s="86">
        <f t="shared" si="3"/>
        <v>0</v>
      </c>
      <c r="AF21" s="86">
        <f t="shared" si="3"/>
        <v>4645.9295833333335</v>
      </c>
      <c r="AG21" s="86">
        <f t="shared" si="3"/>
        <v>0</v>
      </c>
      <c r="AH21" s="86">
        <f t="shared" si="3"/>
        <v>0</v>
      </c>
      <c r="AI21" s="86">
        <f t="shared" si="3"/>
        <v>0</v>
      </c>
      <c r="AJ21" s="86">
        <f t="shared" si="3"/>
        <v>6676.4276666666674</v>
      </c>
      <c r="AK21" s="86">
        <f t="shared" si="3"/>
        <v>0</v>
      </c>
      <c r="AL21" s="86"/>
    </row>
    <row r="22" spans="1:66" ht="37.5">
      <c r="A22" s="143">
        <f>'2'!A22</f>
        <v>0</v>
      </c>
      <c r="B22" s="26" t="s">
        <v>185</v>
      </c>
      <c r="C22" s="27" t="s">
        <v>186</v>
      </c>
      <c r="D22" s="28" t="s">
        <v>178</v>
      </c>
      <c r="E22" s="28">
        <f>'2'!E22</f>
        <v>0</v>
      </c>
      <c r="F22" s="28">
        <f>'2'!F22</f>
        <v>0</v>
      </c>
      <c r="G22" s="28">
        <f>'2'!G22</f>
        <v>0</v>
      </c>
      <c r="H22" s="28">
        <f>'2'!H22</f>
        <v>0</v>
      </c>
      <c r="I22" s="88">
        <f t="shared" si="1"/>
        <v>0</v>
      </c>
      <c r="J22" s="88">
        <f t="shared" si="1"/>
        <v>0</v>
      </c>
      <c r="K22" s="88">
        <f t="shared" si="1"/>
        <v>0</v>
      </c>
      <c r="L22" s="88">
        <f t="shared" si="1"/>
        <v>0</v>
      </c>
      <c r="M22" s="88">
        <f t="shared" si="1"/>
        <v>0</v>
      </c>
      <c r="N22" s="88">
        <f t="shared" si="1"/>
        <v>0</v>
      </c>
      <c r="O22" s="88">
        <f t="shared" si="1"/>
        <v>0</v>
      </c>
      <c r="P22" s="88">
        <f t="shared" si="1"/>
        <v>0</v>
      </c>
      <c r="Q22" s="88">
        <f t="shared" si="1"/>
        <v>0</v>
      </c>
      <c r="R22" s="88">
        <f t="shared" si="1"/>
        <v>0</v>
      </c>
      <c r="S22" s="88">
        <f t="shared" si="2"/>
        <v>0</v>
      </c>
      <c r="T22" s="88">
        <f t="shared" si="2"/>
        <v>0</v>
      </c>
      <c r="U22" s="88">
        <f t="shared" si="2"/>
        <v>0</v>
      </c>
      <c r="V22" s="88">
        <f t="shared" si="2"/>
        <v>0</v>
      </c>
      <c r="W22" s="88">
        <f t="shared" si="2"/>
        <v>0</v>
      </c>
      <c r="X22" s="88">
        <f t="shared" si="2"/>
        <v>0</v>
      </c>
      <c r="Y22" s="88">
        <f t="shared" si="2"/>
        <v>0</v>
      </c>
      <c r="Z22" s="88">
        <f t="shared" si="2"/>
        <v>0</v>
      </c>
      <c r="AA22" s="88">
        <f t="shared" si="2"/>
        <v>0</v>
      </c>
      <c r="AB22" s="88">
        <f t="shared" si="2"/>
        <v>0</v>
      </c>
      <c r="AC22" s="88">
        <f t="shared" si="3"/>
        <v>0</v>
      </c>
      <c r="AD22" s="88">
        <f t="shared" si="3"/>
        <v>0</v>
      </c>
      <c r="AE22" s="88">
        <f t="shared" si="3"/>
        <v>0</v>
      </c>
      <c r="AF22" s="88">
        <f t="shared" si="3"/>
        <v>0</v>
      </c>
      <c r="AG22" s="88">
        <f t="shared" si="3"/>
        <v>0</v>
      </c>
      <c r="AH22" s="88">
        <f t="shared" si="3"/>
        <v>0</v>
      </c>
      <c r="AI22" s="88">
        <f t="shared" si="3"/>
        <v>0</v>
      </c>
      <c r="AJ22" s="88">
        <f t="shared" si="3"/>
        <v>0</v>
      </c>
      <c r="AK22" s="88">
        <f t="shared" si="3"/>
        <v>0</v>
      </c>
      <c r="AL22" s="88"/>
    </row>
    <row r="23" spans="1:66" ht="56.25">
      <c r="A23" s="143">
        <f>'2'!A23</f>
        <v>0</v>
      </c>
      <c r="B23" s="23" t="s">
        <v>187</v>
      </c>
      <c r="C23" s="24" t="s">
        <v>188</v>
      </c>
      <c r="D23" s="25" t="s">
        <v>178</v>
      </c>
      <c r="E23" s="25">
        <f>'2'!E23</f>
        <v>0</v>
      </c>
      <c r="F23" s="25">
        <f>'2'!F23</f>
        <v>0</v>
      </c>
      <c r="G23" s="25">
        <f>'2'!G23</f>
        <v>0</v>
      </c>
      <c r="H23" s="25">
        <f>'2'!H23</f>
        <v>0</v>
      </c>
      <c r="I23" s="86">
        <f t="shared" si="1"/>
        <v>0</v>
      </c>
      <c r="J23" s="86">
        <f t="shared" si="1"/>
        <v>0</v>
      </c>
      <c r="K23" s="86">
        <f t="shared" si="1"/>
        <v>0</v>
      </c>
      <c r="L23" s="86">
        <f t="shared" si="1"/>
        <v>0</v>
      </c>
      <c r="M23" s="86">
        <f t="shared" si="1"/>
        <v>0</v>
      </c>
      <c r="N23" s="86">
        <f t="shared" si="1"/>
        <v>0</v>
      </c>
      <c r="O23" s="86">
        <f t="shared" si="1"/>
        <v>0</v>
      </c>
      <c r="P23" s="86">
        <f t="shared" si="1"/>
        <v>0</v>
      </c>
      <c r="Q23" s="86">
        <f t="shared" si="1"/>
        <v>0</v>
      </c>
      <c r="R23" s="86">
        <f t="shared" si="1"/>
        <v>0</v>
      </c>
      <c r="S23" s="86">
        <f t="shared" si="2"/>
        <v>0</v>
      </c>
      <c r="T23" s="86">
        <f t="shared" si="2"/>
        <v>0</v>
      </c>
      <c r="U23" s="86">
        <f t="shared" si="2"/>
        <v>0</v>
      </c>
      <c r="V23" s="86">
        <f t="shared" si="2"/>
        <v>0</v>
      </c>
      <c r="W23" s="86">
        <f t="shared" si="2"/>
        <v>0</v>
      </c>
      <c r="X23" s="86">
        <f t="shared" si="2"/>
        <v>0</v>
      </c>
      <c r="Y23" s="86">
        <f t="shared" si="2"/>
        <v>0</v>
      </c>
      <c r="Z23" s="86">
        <f t="shared" si="2"/>
        <v>0</v>
      </c>
      <c r="AA23" s="86">
        <f t="shared" si="2"/>
        <v>0</v>
      </c>
      <c r="AB23" s="86">
        <f t="shared" si="2"/>
        <v>0</v>
      </c>
      <c r="AC23" s="86">
        <f t="shared" si="3"/>
        <v>0</v>
      </c>
      <c r="AD23" s="86">
        <f t="shared" si="3"/>
        <v>0</v>
      </c>
      <c r="AE23" s="86">
        <f t="shared" si="3"/>
        <v>0</v>
      </c>
      <c r="AF23" s="86">
        <f t="shared" si="3"/>
        <v>0</v>
      </c>
      <c r="AG23" s="86">
        <f t="shared" si="3"/>
        <v>0</v>
      </c>
      <c r="AH23" s="86">
        <f t="shared" si="3"/>
        <v>0</v>
      </c>
      <c r="AI23" s="86">
        <f t="shared" si="3"/>
        <v>0</v>
      </c>
      <c r="AJ23" s="86">
        <f t="shared" si="3"/>
        <v>0</v>
      </c>
      <c r="AK23" s="86">
        <f t="shared" si="3"/>
        <v>0</v>
      </c>
      <c r="AL23" s="86"/>
    </row>
    <row r="24" spans="1:66" ht="18.75">
      <c r="A24" s="143">
        <f>'2'!A24</f>
        <v>0</v>
      </c>
      <c r="B24" s="26" t="s">
        <v>189</v>
      </c>
      <c r="C24" s="30" t="s">
        <v>190</v>
      </c>
      <c r="D24" s="28" t="s">
        <v>178</v>
      </c>
      <c r="E24" s="28">
        <f>'2'!E24</f>
        <v>0</v>
      </c>
      <c r="F24" s="28">
        <f>'2'!F24</f>
        <v>0</v>
      </c>
      <c r="G24" s="28">
        <f>'2'!G24</f>
        <v>0</v>
      </c>
      <c r="H24" s="28">
        <f>'2'!H24</f>
        <v>0</v>
      </c>
      <c r="I24" s="88">
        <f t="shared" si="1"/>
        <v>0</v>
      </c>
      <c r="J24" s="88">
        <f t="shared" si="1"/>
        <v>0</v>
      </c>
      <c r="K24" s="88">
        <f t="shared" si="1"/>
        <v>0</v>
      </c>
      <c r="L24" s="88">
        <f t="shared" si="1"/>
        <v>1.4053685333333332</v>
      </c>
      <c r="M24" s="88">
        <f t="shared" si="1"/>
        <v>0</v>
      </c>
      <c r="N24" s="88">
        <f t="shared" si="1"/>
        <v>1.4053685333333332</v>
      </c>
      <c r="O24" s="88">
        <f t="shared" si="1"/>
        <v>0</v>
      </c>
      <c r="P24" s="88">
        <f t="shared" si="1"/>
        <v>0</v>
      </c>
      <c r="Q24" s="88">
        <f t="shared" si="1"/>
        <v>0</v>
      </c>
      <c r="R24" s="88">
        <f t="shared" si="1"/>
        <v>0</v>
      </c>
      <c r="S24" s="88">
        <f t="shared" si="2"/>
        <v>0</v>
      </c>
      <c r="T24" s="88">
        <f t="shared" si="2"/>
        <v>0</v>
      </c>
      <c r="U24" s="88">
        <f t="shared" si="2"/>
        <v>0</v>
      </c>
      <c r="V24" s="88">
        <f t="shared" si="2"/>
        <v>0</v>
      </c>
      <c r="W24" s="88">
        <f t="shared" si="2"/>
        <v>0</v>
      </c>
      <c r="X24" s="88">
        <f t="shared" si="2"/>
        <v>0</v>
      </c>
      <c r="Y24" s="88">
        <f t="shared" si="2"/>
        <v>1.4053685333333332</v>
      </c>
      <c r="Z24" s="88">
        <f t="shared" si="2"/>
        <v>0</v>
      </c>
      <c r="AA24" s="88">
        <f t="shared" si="2"/>
        <v>0</v>
      </c>
      <c r="AB24" s="88">
        <f t="shared" si="2"/>
        <v>0</v>
      </c>
      <c r="AC24" s="88">
        <f t="shared" si="3"/>
        <v>0</v>
      </c>
      <c r="AD24" s="88">
        <f t="shared" si="3"/>
        <v>0</v>
      </c>
      <c r="AE24" s="88">
        <f t="shared" si="3"/>
        <v>0</v>
      </c>
      <c r="AF24" s="88">
        <f t="shared" si="3"/>
        <v>1.4053685333333332</v>
      </c>
      <c r="AG24" s="88">
        <f t="shared" si="3"/>
        <v>0</v>
      </c>
      <c r="AH24" s="88">
        <f t="shared" si="3"/>
        <v>0</v>
      </c>
      <c r="AI24" s="88">
        <f t="shared" si="3"/>
        <v>0</v>
      </c>
      <c r="AJ24" s="88">
        <f t="shared" si="3"/>
        <v>1.4053685333333332</v>
      </c>
      <c r="AK24" s="88">
        <f t="shared" si="3"/>
        <v>0</v>
      </c>
      <c r="AL24" s="88"/>
    </row>
    <row r="25" spans="1:66" ht="18.75">
      <c r="A25" s="143">
        <f>'2'!A25</f>
        <v>0</v>
      </c>
      <c r="B25" s="34" t="s">
        <v>191</v>
      </c>
      <c r="C25" s="35" t="s">
        <v>192</v>
      </c>
      <c r="D25" s="36" t="s">
        <v>178</v>
      </c>
      <c r="E25" s="36" t="str">
        <f>'2'!E25</f>
        <v>П,С</v>
      </c>
      <c r="F25" s="36">
        <f>'2'!F25</f>
        <v>0</v>
      </c>
      <c r="G25" s="36">
        <f>'2'!G25</f>
        <v>2022</v>
      </c>
      <c r="H25" s="36">
        <f>'2'!H25</f>
        <v>0</v>
      </c>
      <c r="I25" s="36">
        <f>I26+I52+I79+I95</f>
        <v>247.36825000000002</v>
      </c>
      <c r="J25" s="36">
        <f>J26+J52+J79+J95</f>
        <v>0</v>
      </c>
      <c r="K25" s="36">
        <f>K26+K52+K79+K95</f>
        <v>1.0786352627118645</v>
      </c>
      <c r="L25" s="36">
        <f>L26+L52+L79+L95</f>
        <v>7443.2146405572075</v>
      </c>
      <c r="M25" s="36">
        <f t="shared" ref="M25:AK25" si="4">SUM(M26,M52,M79,M95)</f>
        <v>548.78279666666663</v>
      </c>
      <c r="N25" s="36">
        <f t="shared" si="4"/>
        <v>3825.9478776538017</v>
      </c>
      <c r="O25" s="36">
        <f t="shared" si="4"/>
        <v>2465.8398533566988</v>
      </c>
      <c r="P25" s="36">
        <f t="shared" si="4"/>
        <v>602.64411288004021</v>
      </c>
      <c r="Q25" s="36">
        <f t="shared" si="4"/>
        <v>0</v>
      </c>
      <c r="R25" s="36">
        <f t="shared" si="4"/>
        <v>0</v>
      </c>
      <c r="S25" s="36">
        <f t="shared" si="4"/>
        <v>0</v>
      </c>
      <c r="T25" s="36">
        <f t="shared" si="4"/>
        <v>0</v>
      </c>
      <c r="U25" s="36">
        <f t="shared" si="4"/>
        <v>0</v>
      </c>
      <c r="V25" s="36">
        <f t="shared" si="4"/>
        <v>0</v>
      </c>
      <c r="W25" s="36">
        <f t="shared" si="4"/>
        <v>0</v>
      </c>
      <c r="X25" s="36">
        <f t="shared" si="4"/>
        <v>705.42452873728814</v>
      </c>
      <c r="Y25" s="36">
        <f t="shared" si="4"/>
        <v>7438.8474422744948</v>
      </c>
      <c r="Z25" s="36">
        <f t="shared" si="4"/>
        <v>0</v>
      </c>
      <c r="AA25" s="36">
        <f t="shared" si="4"/>
        <v>0</v>
      </c>
      <c r="AB25" s="36">
        <f t="shared" si="4"/>
        <v>0</v>
      </c>
      <c r="AC25" s="36">
        <f t="shared" si="4"/>
        <v>0</v>
      </c>
      <c r="AD25" s="36">
        <f t="shared" si="4"/>
        <v>2035.6637500000002</v>
      </c>
      <c r="AE25" s="36">
        <f t="shared" si="4"/>
        <v>0</v>
      </c>
      <c r="AF25" s="36">
        <f t="shared" si="4"/>
        <v>4818.5636918151804</v>
      </c>
      <c r="AG25" s="36">
        <f t="shared" si="4"/>
        <v>0</v>
      </c>
      <c r="AH25" s="36">
        <f t="shared" si="4"/>
        <v>524.45682630149327</v>
      </c>
      <c r="AI25" s="36">
        <f t="shared" si="4"/>
        <v>0</v>
      </c>
      <c r="AJ25" s="36">
        <f t="shared" si="4"/>
        <v>7378.6842681166736</v>
      </c>
      <c r="AK25" s="36">
        <f t="shared" si="4"/>
        <v>0</v>
      </c>
      <c r="AL25" s="36"/>
    </row>
    <row r="26" spans="1:66" ht="37.5">
      <c r="A26" s="143">
        <f>'2'!A26</f>
        <v>0</v>
      </c>
      <c r="B26" s="23" t="s">
        <v>193</v>
      </c>
      <c r="C26" s="24" t="s">
        <v>194</v>
      </c>
      <c r="D26" s="25" t="s">
        <v>178</v>
      </c>
      <c r="E26" s="25" t="str">
        <f>'2'!E26</f>
        <v>П,С</v>
      </c>
      <c r="F26" s="25">
        <f>'2'!F26</f>
        <v>0</v>
      </c>
      <c r="G26" s="25">
        <f>'2'!G26</f>
        <v>2022</v>
      </c>
      <c r="H26" s="25">
        <f t="shared" ref="H26:AK26" si="5">H43</f>
        <v>0</v>
      </c>
      <c r="I26" s="25">
        <f t="shared" si="5"/>
        <v>0</v>
      </c>
      <c r="J26" s="25">
        <f t="shared" si="5"/>
        <v>0</v>
      </c>
      <c r="K26" s="86">
        <f t="shared" si="5"/>
        <v>0</v>
      </c>
      <c r="L26" s="86">
        <f t="shared" si="5"/>
        <v>393.81716666666665</v>
      </c>
      <c r="M26" s="86">
        <f t="shared" si="5"/>
        <v>31.126916666666663</v>
      </c>
      <c r="N26" s="86">
        <f t="shared" si="5"/>
        <v>362.69025000000005</v>
      </c>
      <c r="O26" s="86">
        <f t="shared" si="5"/>
        <v>0</v>
      </c>
      <c r="P26" s="86">
        <f t="shared" si="5"/>
        <v>0</v>
      </c>
      <c r="Q26" s="86">
        <f t="shared" si="5"/>
        <v>0</v>
      </c>
      <c r="R26" s="86">
        <f t="shared" si="5"/>
        <v>0</v>
      </c>
      <c r="S26" s="86">
        <f t="shared" si="5"/>
        <v>0</v>
      </c>
      <c r="T26" s="86">
        <f t="shared" si="5"/>
        <v>0</v>
      </c>
      <c r="U26" s="86">
        <f t="shared" si="5"/>
        <v>0</v>
      </c>
      <c r="V26" s="86">
        <f t="shared" si="5"/>
        <v>0</v>
      </c>
      <c r="W26" s="86">
        <f t="shared" si="5"/>
        <v>0</v>
      </c>
      <c r="X26" s="86">
        <f t="shared" si="5"/>
        <v>368.75961833333332</v>
      </c>
      <c r="Y26" s="86">
        <f t="shared" si="5"/>
        <v>393.81716666666665</v>
      </c>
      <c r="Z26" s="86">
        <f t="shared" si="5"/>
        <v>0</v>
      </c>
      <c r="AA26" s="86">
        <f t="shared" si="5"/>
        <v>0</v>
      </c>
      <c r="AB26" s="86">
        <f t="shared" si="5"/>
        <v>0</v>
      </c>
      <c r="AC26" s="86">
        <f t="shared" si="5"/>
        <v>0</v>
      </c>
      <c r="AD26" s="86">
        <f t="shared" si="5"/>
        <v>5.1656666666666666</v>
      </c>
      <c r="AE26" s="86">
        <f t="shared" si="5"/>
        <v>0</v>
      </c>
      <c r="AF26" s="86">
        <f t="shared" si="5"/>
        <v>33.046813333333333</v>
      </c>
      <c r="AG26" s="86">
        <f t="shared" si="5"/>
        <v>0</v>
      </c>
      <c r="AH26" s="86">
        <f t="shared" si="5"/>
        <v>297.2593333333333</v>
      </c>
      <c r="AI26" s="86">
        <f t="shared" si="5"/>
        <v>0</v>
      </c>
      <c r="AJ26" s="86">
        <f t="shared" si="5"/>
        <v>335.47181333333339</v>
      </c>
      <c r="AK26" s="86">
        <f t="shared" si="5"/>
        <v>0</v>
      </c>
      <c r="AL26" s="86"/>
    </row>
    <row r="27" spans="1:66" ht="56.25">
      <c r="A27" s="143">
        <f>'2'!A27</f>
        <v>0</v>
      </c>
      <c r="B27" s="37" t="s">
        <v>195</v>
      </c>
      <c r="C27" s="38" t="s">
        <v>196</v>
      </c>
      <c r="D27" s="39" t="s">
        <v>178</v>
      </c>
      <c r="E27" s="39" t="str">
        <f>'2'!E27</f>
        <v>НД</v>
      </c>
      <c r="F27" s="39" t="str">
        <f>'2'!F27</f>
        <v>НД</v>
      </c>
      <c r="G27" s="39" t="str">
        <f>'2'!G27</f>
        <v>НД</v>
      </c>
      <c r="H27" s="39" t="str">
        <f>'2'!H27</f>
        <v>НД</v>
      </c>
      <c r="I27" s="90" t="str">
        <f>IF('2'!I27="НД","НД",'2'!I27/1.2)</f>
        <v>НД</v>
      </c>
      <c r="J27" s="90" t="str">
        <f>IF('2'!L27="НД","НД",'2'!L27/1.2)</f>
        <v>НД</v>
      </c>
      <c r="K27" s="90" t="s">
        <v>197</v>
      </c>
      <c r="L27" s="90" t="str">
        <f>IF('2'!U27="НД","НД",'2'!U27/1.2)</f>
        <v>НД</v>
      </c>
      <c r="M27" s="90" t="s">
        <v>197</v>
      </c>
      <c r="N27" s="90" t="s">
        <v>197</v>
      </c>
      <c r="O27" s="90" t="s">
        <v>197</v>
      </c>
      <c r="P27" s="90" t="s">
        <v>197</v>
      </c>
      <c r="Q27" s="90" t="s">
        <v>197</v>
      </c>
      <c r="R27" s="90" t="s">
        <v>197</v>
      </c>
      <c r="S27" s="90" t="s">
        <v>197</v>
      </c>
      <c r="T27" s="90" t="s">
        <v>197</v>
      </c>
      <c r="U27" s="90" t="s">
        <v>197</v>
      </c>
      <c r="V27" s="90" t="s">
        <v>197</v>
      </c>
      <c r="W27" s="90" t="str">
        <f>IF('2'!W27="НД","НД",'2'!W27/1.2)</f>
        <v>НД</v>
      </c>
      <c r="X27" s="90" t="s">
        <v>197</v>
      </c>
      <c r="Y27" s="90" t="str">
        <f>IF('2'!X27="НД","НД",'2'!X27/1.2)</f>
        <v>НД</v>
      </c>
      <c r="Z27" s="90" t="s">
        <v>197</v>
      </c>
      <c r="AA27" s="90" t="s">
        <v>197</v>
      </c>
      <c r="AB27" s="90" t="s">
        <v>197</v>
      </c>
      <c r="AC27" s="90" t="s">
        <v>197</v>
      </c>
      <c r="AD27" s="90" t="s">
        <v>197</v>
      </c>
      <c r="AE27" s="90" t="s">
        <v>197</v>
      </c>
      <c r="AF27" s="90" t="s">
        <v>197</v>
      </c>
      <c r="AG27" s="90" t="s">
        <v>197</v>
      </c>
      <c r="AH27" s="90" t="s">
        <v>197</v>
      </c>
      <c r="AI27" s="90" t="s">
        <v>197</v>
      </c>
      <c r="AJ27" s="90" t="s">
        <v>197</v>
      </c>
      <c r="AK27" s="90" t="s">
        <v>197</v>
      </c>
      <c r="AL27" s="90"/>
    </row>
    <row r="28" spans="1:66" ht="75">
      <c r="A28" s="143" t="str">
        <f>'2'!A28</f>
        <v>0.1</v>
      </c>
      <c r="B28" s="31" t="s">
        <v>198</v>
      </c>
      <c r="C28" s="32" t="s">
        <v>199</v>
      </c>
      <c r="D28" s="33" t="s">
        <v>178</v>
      </c>
      <c r="E28" s="33" t="str">
        <f>'2'!E28</f>
        <v>НД</v>
      </c>
      <c r="F28" s="33" t="str">
        <f>'2'!F28</f>
        <v>НД</v>
      </c>
      <c r="G28" s="33" t="str">
        <f>'2'!G28</f>
        <v>НД</v>
      </c>
      <c r="H28" s="33" t="str">
        <f>'2'!H28</f>
        <v>НД</v>
      </c>
      <c r="I28" s="47" t="str">
        <f>IF('2'!I28="НД","НД",'2'!I28/1.2)</f>
        <v>НД</v>
      </c>
      <c r="J28" s="47" t="str">
        <f>IF('2'!L28="НД","НД",'2'!L28/1.2)</f>
        <v>НД</v>
      </c>
      <c r="K28" s="47" t="s">
        <v>197</v>
      </c>
      <c r="L28" s="47" t="str">
        <f>IF('2'!U28="НД","НД",'2'!U28/1.2)</f>
        <v>НД</v>
      </c>
      <c r="M28" s="47" t="s">
        <v>197</v>
      </c>
      <c r="N28" s="47" t="s">
        <v>197</v>
      </c>
      <c r="O28" s="47" t="s">
        <v>197</v>
      </c>
      <c r="P28" s="47" t="s">
        <v>197</v>
      </c>
      <c r="Q28" s="47" t="s">
        <v>197</v>
      </c>
      <c r="R28" s="47" t="s">
        <v>197</v>
      </c>
      <c r="S28" s="47" t="s">
        <v>197</v>
      </c>
      <c r="T28" s="47" t="s">
        <v>197</v>
      </c>
      <c r="U28" s="47" t="s">
        <v>197</v>
      </c>
      <c r="V28" s="47" t="s">
        <v>197</v>
      </c>
      <c r="W28" s="47" t="str">
        <f>IF('2'!W28="НД","НД",'2'!W28/1.2)</f>
        <v>НД</v>
      </c>
      <c r="X28" s="47" t="s">
        <v>197</v>
      </c>
      <c r="Y28" s="47" t="str">
        <f>IF('2'!X28="НД","НД",'2'!X28/1.2)</f>
        <v>НД</v>
      </c>
      <c r="Z28" s="47" t="s">
        <v>197</v>
      </c>
      <c r="AA28" s="47" t="s">
        <v>197</v>
      </c>
      <c r="AB28" s="47" t="s">
        <v>197</v>
      </c>
      <c r="AC28" s="47" t="s">
        <v>197</v>
      </c>
      <c r="AD28" s="47" t="s">
        <v>197</v>
      </c>
      <c r="AE28" s="47" t="s">
        <v>197</v>
      </c>
      <c r="AF28" s="47" t="s">
        <v>197</v>
      </c>
      <c r="AG28" s="47" t="s">
        <v>197</v>
      </c>
      <c r="AH28" s="47" t="s">
        <v>197</v>
      </c>
      <c r="AI28" s="47" t="s">
        <v>197</v>
      </c>
      <c r="AJ28" s="47" t="s">
        <v>197</v>
      </c>
      <c r="AK28" s="47" t="s">
        <v>197</v>
      </c>
      <c r="AL28" s="47"/>
    </row>
    <row r="29" spans="1:66" ht="75">
      <c r="A29" s="143" t="str">
        <f>'2'!A29</f>
        <v>0.1</v>
      </c>
      <c r="B29" s="31" t="s">
        <v>200</v>
      </c>
      <c r="C29" s="32" t="s">
        <v>201</v>
      </c>
      <c r="D29" s="33" t="s">
        <v>178</v>
      </c>
      <c r="E29" s="33" t="str">
        <f>'2'!E29</f>
        <v>НД</v>
      </c>
      <c r="F29" s="33" t="str">
        <f>'2'!F29</f>
        <v>НД</v>
      </c>
      <c r="G29" s="33" t="str">
        <f>'2'!G29</f>
        <v>НД</v>
      </c>
      <c r="H29" s="33" t="str">
        <f>'2'!H29</f>
        <v>НД</v>
      </c>
      <c r="I29" s="47" t="str">
        <f>IF('2'!I29="НД","НД",'2'!I29/1.2)</f>
        <v>НД</v>
      </c>
      <c r="J29" s="47" t="str">
        <f>IF('2'!L29="НД","НД",'2'!L29/1.2)</f>
        <v>НД</v>
      </c>
      <c r="K29" s="47" t="s">
        <v>197</v>
      </c>
      <c r="L29" s="47" t="str">
        <f>IF('2'!U29="НД","НД",'2'!U29/1.2)</f>
        <v>НД</v>
      </c>
      <c r="M29" s="47" t="s">
        <v>197</v>
      </c>
      <c r="N29" s="47" t="s">
        <v>197</v>
      </c>
      <c r="O29" s="47" t="s">
        <v>197</v>
      </c>
      <c r="P29" s="47" t="s">
        <v>197</v>
      </c>
      <c r="Q29" s="47" t="s">
        <v>197</v>
      </c>
      <c r="R29" s="47" t="s">
        <v>197</v>
      </c>
      <c r="S29" s="47" t="s">
        <v>197</v>
      </c>
      <c r="T29" s="47" t="s">
        <v>197</v>
      </c>
      <c r="U29" s="47" t="s">
        <v>197</v>
      </c>
      <c r="V29" s="47" t="s">
        <v>197</v>
      </c>
      <c r="W29" s="47" t="str">
        <f>IF('2'!W29="НД","НД",'2'!W29/1.2)</f>
        <v>НД</v>
      </c>
      <c r="X29" s="47" t="s">
        <v>197</v>
      </c>
      <c r="Y29" s="47" t="str">
        <f>IF('2'!X29="НД","НД",'2'!X29/1.2)</f>
        <v>НД</v>
      </c>
      <c r="Z29" s="47" t="s">
        <v>197</v>
      </c>
      <c r="AA29" s="47" t="s">
        <v>197</v>
      </c>
      <c r="AB29" s="47" t="s">
        <v>197</v>
      </c>
      <c r="AC29" s="47" t="s">
        <v>197</v>
      </c>
      <c r="AD29" s="47" t="s">
        <v>197</v>
      </c>
      <c r="AE29" s="47" t="s">
        <v>197</v>
      </c>
      <c r="AF29" s="47" t="s">
        <v>197</v>
      </c>
      <c r="AG29" s="47" t="s">
        <v>197</v>
      </c>
      <c r="AH29" s="47" t="s">
        <v>197</v>
      </c>
      <c r="AI29" s="47" t="s">
        <v>197</v>
      </c>
      <c r="AJ29" s="47" t="s">
        <v>197</v>
      </c>
      <c r="AK29" s="47" t="s">
        <v>197</v>
      </c>
      <c r="AL29" s="47"/>
    </row>
    <row r="30" spans="1:66" ht="75">
      <c r="A30" s="143">
        <f>'2'!A30</f>
        <v>0</v>
      </c>
      <c r="B30" s="31" t="s">
        <v>202</v>
      </c>
      <c r="C30" s="32" t="s">
        <v>203</v>
      </c>
      <c r="D30" s="33" t="s">
        <v>178</v>
      </c>
      <c r="E30" s="33" t="str">
        <f>'2'!E30</f>
        <v>НД</v>
      </c>
      <c r="F30" s="33" t="str">
        <f>'2'!F30</f>
        <v>НД</v>
      </c>
      <c r="G30" s="33" t="str">
        <f>'2'!G30</f>
        <v>НД</v>
      </c>
      <c r="H30" s="33" t="str">
        <f>'2'!H30</f>
        <v>НД</v>
      </c>
      <c r="I30" s="47" t="str">
        <f>IF('2'!I30="НД","НД",'2'!I30/1.2)</f>
        <v>НД</v>
      </c>
      <c r="J30" s="47" t="str">
        <f>IF('2'!L30="НД","НД",'2'!L30/1.2)</f>
        <v>НД</v>
      </c>
      <c r="K30" s="47" t="s">
        <v>197</v>
      </c>
      <c r="L30" s="47" t="str">
        <f>IF('2'!U30="НД","НД",'2'!U30/1.2)</f>
        <v>НД</v>
      </c>
      <c r="M30" s="47" t="s">
        <v>197</v>
      </c>
      <c r="N30" s="47" t="s">
        <v>197</v>
      </c>
      <c r="O30" s="47" t="s">
        <v>197</v>
      </c>
      <c r="P30" s="47" t="s">
        <v>197</v>
      </c>
      <c r="Q30" s="47" t="s">
        <v>197</v>
      </c>
      <c r="R30" s="47" t="s">
        <v>197</v>
      </c>
      <c r="S30" s="47" t="s">
        <v>197</v>
      </c>
      <c r="T30" s="47" t="s">
        <v>197</v>
      </c>
      <c r="U30" s="47" t="s">
        <v>197</v>
      </c>
      <c r="V30" s="47" t="s">
        <v>197</v>
      </c>
      <c r="W30" s="47" t="str">
        <f>IF('2'!W30="НД","НД",'2'!W30/1.2)</f>
        <v>НД</v>
      </c>
      <c r="X30" s="47" t="s">
        <v>197</v>
      </c>
      <c r="Y30" s="47" t="str">
        <f>IF('2'!X30="НД","НД",'2'!X30/1.2)</f>
        <v>НД</v>
      </c>
      <c r="Z30" s="47" t="s">
        <v>197</v>
      </c>
      <c r="AA30" s="47" t="s">
        <v>197</v>
      </c>
      <c r="AB30" s="47" t="s">
        <v>197</v>
      </c>
      <c r="AC30" s="47" t="s">
        <v>197</v>
      </c>
      <c r="AD30" s="47" t="s">
        <v>197</v>
      </c>
      <c r="AE30" s="47" t="s">
        <v>197</v>
      </c>
      <c r="AF30" s="47" t="s">
        <v>197</v>
      </c>
      <c r="AG30" s="47" t="s">
        <v>197</v>
      </c>
      <c r="AH30" s="47" t="s">
        <v>197</v>
      </c>
      <c r="AI30" s="47" t="s">
        <v>197</v>
      </c>
      <c r="AJ30" s="47" t="s">
        <v>197</v>
      </c>
      <c r="AK30" s="47" t="s">
        <v>197</v>
      </c>
      <c r="AL30" s="47"/>
    </row>
    <row r="31" spans="1:66" ht="56.25">
      <c r="A31" s="143">
        <f>'2'!A31</f>
        <v>0</v>
      </c>
      <c r="B31" s="37" t="s">
        <v>206</v>
      </c>
      <c r="C31" s="38" t="s">
        <v>207</v>
      </c>
      <c r="D31" s="39" t="s">
        <v>178</v>
      </c>
      <c r="E31" s="39" t="str">
        <f>'2'!E31</f>
        <v>НД</v>
      </c>
      <c r="F31" s="39" t="str">
        <f>'2'!F31</f>
        <v>НД</v>
      </c>
      <c r="G31" s="39" t="str">
        <f>'2'!G31</f>
        <v>НД</v>
      </c>
      <c r="H31" s="39" t="str">
        <f>'2'!H31</f>
        <v>НД</v>
      </c>
      <c r="I31" s="90" t="str">
        <f>IF('2'!I31="НД","НД",'2'!I31/1.2)</f>
        <v>НД</v>
      </c>
      <c r="J31" s="90" t="str">
        <f>IF('2'!L31="НД","НД",'2'!L31/1.2)</f>
        <v>НД</v>
      </c>
      <c r="K31" s="90" t="s">
        <v>197</v>
      </c>
      <c r="L31" s="90" t="str">
        <f>IF('2'!U31="НД","НД",'2'!U31/1.2)</f>
        <v>НД</v>
      </c>
      <c r="M31" s="90" t="s">
        <v>197</v>
      </c>
      <c r="N31" s="90" t="s">
        <v>197</v>
      </c>
      <c r="O31" s="90" t="s">
        <v>197</v>
      </c>
      <c r="P31" s="90" t="s">
        <v>197</v>
      </c>
      <c r="Q31" s="90" t="s">
        <v>197</v>
      </c>
      <c r="R31" s="90" t="s">
        <v>197</v>
      </c>
      <c r="S31" s="90" t="s">
        <v>197</v>
      </c>
      <c r="T31" s="90" t="s">
        <v>197</v>
      </c>
      <c r="U31" s="90" t="s">
        <v>197</v>
      </c>
      <c r="V31" s="90" t="s">
        <v>197</v>
      </c>
      <c r="W31" s="90" t="str">
        <f>IF('2'!W31="НД","НД",'2'!W31/1.2)</f>
        <v>НД</v>
      </c>
      <c r="X31" s="90" t="s">
        <v>197</v>
      </c>
      <c r="Y31" s="90" t="str">
        <f>IF('2'!X31="НД","НД",'2'!X31/1.2)</f>
        <v>НД</v>
      </c>
      <c r="Z31" s="90" t="s">
        <v>197</v>
      </c>
      <c r="AA31" s="90" t="s">
        <v>197</v>
      </c>
      <c r="AB31" s="90" t="s">
        <v>197</v>
      </c>
      <c r="AC31" s="90" t="s">
        <v>197</v>
      </c>
      <c r="AD31" s="90" t="s">
        <v>197</v>
      </c>
      <c r="AE31" s="90" t="s">
        <v>197</v>
      </c>
      <c r="AF31" s="90" t="s">
        <v>197</v>
      </c>
      <c r="AG31" s="90" t="s">
        <v>197</v>
      </c>
      <c r="AH31" s="90" t="s">
        <v>197</v>
      </c>
      <c r="AI31" s="90" t="s">
        <v>197</v>
      </c>
      <c r="AJ31" s="90" t="s">
        <v>197</v>
      </c>
      <c r="AK31" s="90" t="s">
        <v>197</v>
      </c>
      <c r="AL31" s="90"/>
    </row>
    <row r="32" spans="1:66" ht="75">
      <c r="A32" s="143">
        <f>'2'!A32</f>
        <v>0</v>
      </c>
      <c r="B32" s="31" t="s">
        <v>208</v>
      </c>
      <c r="C32" s="32" t="s">
        <v>209</v>
      </c>
      <c r="D32" s="33" t="s">
        <v>178</v>
      </c>
      <c r="E32" s="33" t="str">
        <f>'2'!E32</f>
        <v>НД</v>
      </c>
      <c r="F32" s="33" t="str">
        <f>'2'!F32</f>
        <v>НД</v>
      </c>
      <c r="G32" s="33" t="str">
        <f>'2'!G32</f>
        <v>НД</v>
      </c>
      <c r="H32" s="33" t="str">
        <f>'2'!H32</f>
        <v>НД</v>
      </c>
      <c r="I32" s="47" t="str">
        <f>IF('2'!I32="НД","НД",'2'!I32/1.2)</f>
        <v>НД</v>
      </c>
      <c r="J32" s="47" t="str">
        <f>IF('2'!L32="НД","НД",'2'!L32/1.2)</f>
        <v>НД</v>
      </c>
      <c r="K32" s="47" t="s">
        <v>197</v>
      </c>
      <c r="L32" s="47" t="str">
        <f>IF('2'!U32="НД","НД",'2'!U32/1.2)</f>
        <v>НД</v>
      </c>
      <c r="M32" s="47" t="s">
        <v>197</v>
      </c>
      <c r="N32" s="47" t="s">
        <v>197</v>
      </c>
      <c r="O32" s="47" t="s">
        <v>197</v>
      </c>
      <c r="P32" s="47" t="s">
        <v>197</v>
      </c>
      <c r="Q32" s="47" t="s">
        <v>197</v>
      </c>
      <c r="R32" s="47" t="s">
        <v>197</v>
      </c>
      <c r="S32" s="47" t="s">
        <v>197</v>
      </c>
      <c r="T32" s="47" t="s">
        <v>197</v>
      </c>
      <c r="U32" s="47" t="s">
        <v>197</v>
      </c>
      <c r="V32" s="47" t="s">
        <v>197</v>
      </c>
      <c r="W32" s="47" t="str">
        <f>IF('2'!W32="НД","НД",'2'!W32/1.2)</f>
        <v>НД</v>
      </c>
      <c r="X32" s="47" t="s">
        <v>197</v>
      </c>
      <c r="Y32" s="47" t="str">
        <f>IF('2'!X32="НД","НД",'2'!X32/1.2)</f>
        <v>НД</v>
      </c>
      <c r="Z32" s="47" t="s">
        <v>197</v>
      </c>
      <c r="AA32" s="47" t="s">
        <v>197</v>
      </c>
      <c r="AB32" s="47" t="s">
        <v>197</v>
      </c>
      <c r="AC32" s="47" t="s">
        <v>197</v>
      </c>
      <c r="AD32" s="47" t="s">
        <v>197</v>
      </c>
      <c r="AE32" s="47" t="s">
        <v>197</v>
      </c>
      <c r="AF32" s="47" t="s">
        <v>197</v>
      </c>
      <c r="AG32" s="47" t="s">
        <v>197</v>
      </c>
      <c r="AH32" s="47" t="s">
        <v>197</v>
      </c>
      <c r="AI32" s="47" t="s">
        <v>197</v>
      </c>
      <c r="AJ32" s="47" t="s">
        <v>197</v>
      </c>
      <c r="AK32" s="47" t="s">
        <v>197</v>
      </c>
      <c r="AL32" s="47"/>
    </row>
    <row r="33" spans="1:38" ht="56.25">
      <c r="A33" s="143">
        <f>'2'!A33</f>
        <v>0</v>
      </c>
      <c r="B33" s="31" t="s">
        <v>210</v>
      </c>
      <c r="C33" s="32" t="s">
        <v>211</v>
      </c>
      <c r="D33" s="33" t="s">
        <v>178</v>
      </c>
      <c r="E33" s="33" t="str">
        <f>'2'!E33</f>
        <v>НД</v>
      </c>
      <c r="F33" s="33" t="str">
        <f>'2'!F33</f>
        <v>НД</v>
      </c>
      <c r="G33" s="33" t="str">
        <f>'2'!G33</f>
        <v>НД</v>
      </c>
      <c r="H33" s="33" t="str">
        <f>'2'!H33</f>
        <v>НД</v>
      </c>
      <c r="I33" s="47" t="str">
        <f>IF('2'!I33="НД","НД",'2'!I33/1.2)</f>
        <v>НД</v>
      </c>
      <c r="J33" s="47" t="str">
        <f>IF('2'!L33="НД","НД",'2'!L33/1.2)</f>
        <v>НД</v>
      </c>
      <c r="K33" s="47" t="s">
        <v>197</v>
      </c>
      <c r="L33" s="47" t="str">
        <f>IF('2'!U33="НД","НД",'2'!U33/1.2)</f>
        <v>НД</v>
      </c>
      <c r="M33" s="47" t="s">
        <v>197</v>
      </c>
      <c r="N33" s="47" t="s">
        <v>197</v>
      </c>
      <c r="O33" s="47" t="s">
        <v>197</v>
      </c>
      <c r="P33" s="47" t="s">
        <v>197</v>
      </c>
      <c r="Q33" s="47" t="s">
        <v>197</v>
      </c>
      <c r="R33" s="47" t="s">
        <v>197</v>
      </c>
      <c r="S33" s="47" t="s">
        <v>197</v>
      </c>
      <c r="T33" s="47" t="s">
        <v>197</v>
      </c>
      <c r="U33" s="47" t="s">
        <v>197</v>
      </c>
      <c r="V33" s="47" t="s">
        <v>197</v>
      </c>
      <c r="W33" s="47" t="str">
        <f>IF('2'!W33="НД","НД",'2'!W33/1.2)</f>
        <v>НД</v>
      </c>
      <c r="X33" s="47" t="s">
        <v>197</v>
      </c>
      <c r="Y33" s="47" t="str">
        <f>IF('2'!X33="НД","НД",'2'!X33/1.2)</f>
        <v>НД</v>
      </c>
      <c r="Z33" s="47" t="s">
        <v>197</v>
      </c>
      <c r="AA33" s="47" t="s">
        <v>197</v>
      </c>
      <c r="AB33" s="47" t="s">
        <v>197</v>
      </c>
      <c r="AC33" s="47" t="s">
        <v>197</v>
      </c>
      <c r="AD33" s="47" t="s">
        <v>197</v>
      </c>
      <c r="AE33" s="47" t="s">
        <v>197</v>
      </c>
      <c r="AF33" s="47" t="s">
        <v>197</v>
      </c>
      <c r="AG33" s="47" t="s">
        <v>197</v>
      </c>
      <c r="AH33" s="47" t="s">
        <v>197</v>
      </c>
      <c r="AI33" s="47" t="s">
        <v>197</v>
      </c>
      <c r="AJ33" s="47" t="s">
        <v>197</v>
      </c>
      <c r="AK33" s="47" t="s">
        <v>197</v>
      </c>
      <c r="AL33" s="47"/>
    </row>
    <row r="34" spans="1:38" ht="56.25">
      <c r="A34" s="143">
        <f>'2'!A34</f>
        <v>0</v>
      </c>
      <c r="B34" s="37" t="s">
        <v>212</v>
      </c>
      <c r="C34" s="38" t="s">
        <v>213</v>
      </c>
      <c r="D34" s="39" t="s">
        <v>178</v>
      </c>
      <c r="E34" s="39" t="str">
        <f>'2'!E34</f>
        <v>НД</v>
      </c>
      <c r="F34" s="39" t="str">
        <f>'2'!F34</f>
        <v>НД</v>
      </c>
      <c r="G34" s="39" t="str">
        <f>'2'!G34</f>
        <v>НД</v>
      </c>
      <c r="H34" s="39" t="str">
        <f>'2'!H34</f>
        <v>НД</v>
      </c>
      <c r="I34" s="90" t="str">
        <f>IF('2'!I34="НД","НД",'2'!I34/1.2)</f>
        <v>НД</v>
      </c>
      <c r="J34" s="90" t="str">
        <f>IF('2'!L34="НД","НД",'2'!L34/1.2)</f>
        <v>НД</v>
      </c>
      <c r="K34" s="90" t="s">
        <v>197</v>
      </c>
      <c r="L34" s="90" t="str">
        <f>IF('2'!U34="НД","НД",'2'!U34/1.2)</f>
        <v>НД</v>
      </c>
      <c r="M34" s="90" t="s">
        <v>197</v>
      </c>
      <c r="N34" s="90" t="s">
        <v>197</v>
      </c>
      <c r="O34" s="90" t="s">
        <v>197</v>
      </c>
      <c r="P34" s="90" t="s">
        <v>197</v>
      </c>
      <c r="Q34" s="90" t="s">
        <v>197</v>
      </c>
      <c r="R34" s="90" t="s">
        <v>197</v>
      </c>
      <c r="S34" s="90" t="s">
        <v>197</v>
      </c>
      <c r="T34" s="90" t="s">
        <v>197</v>
      </c>
      <c r="U34" s="90" t="s">
        <v>197</v>
      </c>
      <c r="V34" s="90" t="s">
        <v>197</v>
      </c>
      <c r="W34" s="90" t="str">
        <f>IF('2'!W34="НД","НД",'2'!W34/1.2)</f>
        <v>НД</v>
      </c>
      <c r="X34" s="90" t="s">
        <v>197</v>
      </c>
      <c r="Y34" s="90" t="str">
        <f>IF('2'!X34="НД","НД",'2'!X34/1.2)</f>
        <v>НД</v>
      </c>
      <c r="Z34" s="90" t="s">
        <v>197</v>
      </c>
      <c r="AA34" s="90" t="s">
        <v>197</v>
      </c>
      <c r="AB34" s="90" t="s">
        <v>197</v>
      </c>
      <c r="AC34" s="90" t="s">
        <v>197</v>
      </c>
      <c r="AD34" s="90" t="s">
        <v>197</v>
      </c>
      <c r="AE34" s="90" t="s">
        <v>197</v>
      </c>
      <c r="AF34" s="90" t="s">
        <v>197</v>
      </c>
      <c r="AG34" s="90" t="s">
        <v>197</v>
      </c>
      <c r="AH34" s="90" t="s">
        <v>197</v>
      </c>
      <c r="AI34" s="90" t="s">
        <v>197</v>
      </c>
      <c r="AJ34" s="90" t="s">
        <v>197</v>
      </c>
      <c r="AK34" s="90" t="s">
        <v>197</v>
      </c>
      <c r="AL34" s="90"/>
    </row>
    <row r="35" spans="1:38" ht="37.5">
      <c r="A35" s="143">
        <f>'2'!A35</f>
        <v>0</v>
      </c>
      <c r="B35" s="31" t="s">
        <v>214</v>
      </c>
      <c r="C35" s="32" t="s">
        <v>215</v>
      </c>
      <c r="D35" s="33" t="s">
        <v>178</v>
      </c>
      <c r="E35" s="33" t="str">
        <f>'2'!E35</f>
        <v>НД</v>
      </c>
      <c r="F35" s="33" t="str">
        <f>'2'!F35</f>
        <v>НД</v>
      </c>
      <c r="G35" s="33" t="str">
        <f>'2'!G35</f>
        <v>НД</v>
      </c>
      <c r="H35" s="33" t="str">
        <f>'2'!H35</f>
        <v>НД</v>
      </c>
      <c r="I35" s="47" t="str">
        <f>IF('2'!I35="НД","НД",'2'!I35/1.2)</f>
        <v>НД</v>
      </c>
      <c r="J35" s="47" t="str">
        <f>IF('2'!L35="НД","НД",'2'!L35/1.2)</f>
        <v>НД</v>
      </c>
      <c r="K35" s="47" t="s">
        <v>197</v>
      </c>
      <c r="L35" s="47" t="str">
        <f>IF('2'!U35="НД","НД",'2'!U35/1.2)</f>
        <v>НД</v>
      </c>
      <c r="M35" s="47" t="s">
        <v>197</v>
      </c>
      <c r="N35" s="47" t="s">
        <v>197</v>
      </c>
      <c r="O35" s="47" t="s">
        <v>197</v>
      </c>
      <c r="P35" s="47" t="s">
        <v>197</v>
      </c>
      <c r="Q35" s="47" t="s">
        <v>197</v>
      </c>
      <c r="R35" s="47" t="s">
        <v>197</v>
      </c>
      <c r="S35" s="47" t="s">
        <v>197</v>
      </c>
      <c r="T35" s="47" t="s">
        <v>197</v>
      </c>
      <c r="U35" s="47" t="s">
        <v>197</v>
      </c>
      <c r="V35" s="47" t="s">
        <v>197</v>
      </c>
      <c r="W35" s="47" t="str">
        <f>IF('2'!W35="НД","НД",'2'!W35/1.2)</f>
        <v>НД</v>
      </c>
      <c r="X35" s="47" t="s">
        <v>197</v>
      </c>
      <c r="Y35" s="47" t="str">
        <f>IF('2'!X35="НД","НД",'2'!X35/1.2)</f>
        <v>НД</v>
      </c>
      <c r="Z35" s="47" t="s">
        <v>197</v>
      </c>
      <c r="AA35" s="47" t="s">
        <v>197</v>
      </c>
      <c r="AB35" s="47" t="s">
        <v>197</v>
      </c>
      <c r="AC35" s="47" t="s">
        <v>197</v>
      </c>
      <c r="AD35" s="47" t="s">
        <v>197</v>
      </c>
      <c r="AE35" s="47" t="s">
        <v>197</v>
      </c>
      <c r="AF35" s="47" t="s">
        <v>197</v>
      </c>
      <c r="AG35" s="47" t="s">
        <v>197</v>
      </c>
      <c r="AH35" s="47" t="s">
        <v>197</v>
      </c>
      <c r="AI35" s="47" t="s">
        <v>197</v>
      </c>
      <c r="AJ35" s="47" t="s">
        <v>197</v>
      </c>
      <c r="AK35" s="47" t="s">
        <v>197</v>
      </c>
      <c r="AL35" s="47"/>
    </row>
    <row r="36" spans="1:38" ht="131.25">
      <c r="A36" s="143">
        <f>'2'!A36</f>
        <v>0</v>
      </c>
      <c r="B36" s="31" t="s">
        <v>214</v>
      </c>
      <c r="C36" s="32" t="s">
        <v>216</v>
      </c>
      <c r="D36" s="33" t="s">
        <v>178</v>
      </c>
      <c r="E36" s="33" t="str">
        <f>'2'!E36</f>
        <v>НД</v>
      </c>
      <c r="F36" s="33" t="str">
        <f>'2'!F36</f>
        <v>НД</v>
      </c>
      <c r="G36" s="33" t="str">
        <f>'2'!G36</f>
        <v>НД</v>
      </c>
      <c r="H36" s="33" t="str">
        <f>'2'!H36</f>
        <v>НД</v>
      </c>
      <c r="I36" s="47" t="str">
        <f>IF('2'!I36="НД","НД",'2'!I36/1.2)</f>
        <v>НД</v>
      </c>
      <c r="J36" s="47" t="str">
        <f>IF('2'!L36="НД","НД",'2'!L36/1.2)</f>
        <v>НД</v>
      </c>
      <c r="K36" s="47" t="s">
        <v>197</v>
      </c>
      <c r="L36" s="47" t="str">
        <f>IF('2'!U36="НД","НД",'2'!U36/1.2)</f>
        <v>НД</v>
      </c>
      <c r="M36" s="47" t="s">
        <v>197</v>
      </c>
      <c r="N36" s="47" t="s">
        <v>197</v>
      </c>
      <c r="O36" s="47" t="s">
        <v>197</v>
      </c>
      <c r="P36" s="47" t="s">
        <v>197</v>
      </c>
      <c r="Q36" s="47" t="s">
        <v>197</v>
      </c>
      <c r="R36" s="47" t="s">
        <v>197</v>
      </c>
      <c r="S36" s="47" t="s">
        <v>197</v>
      </c>
      <c r="T36" s="47" t="s">
        <v>197</v>
      </c>
      <c r="U36" s="47" t="s">
        <v>197</v>
      </c>
      <c r="V36" s="47" t="s">
        <v>197</v>
      </c>
      <c r="W36" s="47" t="str">
        <f>IF('2'!W36="НД","НД",'2'!W36/1.2)</f>
        <v>НД</v>
      </c>
      <c r="X36" s="47" t="s">
        <v>197</v>
      </c>
      <c r="Y36" s="47" t="str">
        <f>IF('2'!X36="НД","НД",'2'!X36/1.2)</f>
        <v>НД</v>
      </c>
      <c r="Z36" s="47" t="s">
        <v>197</v>
      </c>
      <c r="AA36" s="47" t="s">
        <v>197</v>
      </c>
      <c r="AB36" s="47" t="s">
        <v>197</v>
      </c>
      <c r="AC36" s="47" t="s">
        <v>197</v>
      </c>
      <c r="AD36" s="47" t="s">
        <v>197</v>
      </c>
      <c r="AE36" s="47" t="s">
        <v>197</v>
      </c>
      <c r="AF36" s="47" t="s">
        <v>197</v>
      </c>
      <c r="AG36" s="47" t="s">
        <v>197</v>
      </c>
      <c r="AH36" s="47" t="s">
        <v>197</v>
      </c>
      <c r="AI36" s="47" t="s">
        <v>197</v>
      </c>
      <c r="AJ36" s="47" t="s">
        <v>197</v>
      </c>
      <c r="AK36" s="47" t="s">
        <v>197</v>
      </c>
      <c r="AL36" s="47"/>
    </row>
    <row r="37" spans="1:38" ht="112.5">
      <c r="A37" s="143">
        <f>'2'!A37</f>
        <v>0</v>
      </c>
      <c r="B37" s="31" t="s">
        <v>214</v>
      </c>
      <c r="C37" s="32" t="s">
        <v>217</v>
      </c>
      <c r="D37" s="33" t="s">
        <v>178</v>
      </c>
      <c r="E37" s="33" t="str">
        <f>'2'!E37</f>
        <v>НД</v>
      </c>
      <c r="F37" s="33" t="str">
        <f>'2'!F37</f>
        <v>НД</v>
      </c>
      <c r="G37" s="33" t="str">
        <f>'2'!G37</f>
        <v>НД</v>
      </c>
      <c r="H37" s="33" t="str">
        <f>'2'!H37</f>
        <v>НД</v>
      </c>
      <c r="I37" s="47" t="str">
        <f>IF('2'!I37="НД","НД",'2'!I37/1.2)</f>
        <v>НД</v>
      </c>
      <c r="J37" s="47" t="str">
        <f>IF('2'!L37="НД","НД",'2'!L37/1.2)</f>
        <v>НД</v>
      </c>
      <c r="K37" s="47" t="s">
        <v>197</v>
      </c>
      <c r="L37" s="47" t="str">
        <f>IF('2'!U37="НД","НД",'2'!U37/1.2)</f>
        <v>НД</v>
      </c>
      <c r="M37" s="47" t="s">
        <v>197</v>
      </c>
      <c r="N37" s="47" t="s">
        <v>197</v>
      </c>
      <c r="O37" s="47" t="s">
        <v>197</v>
      </c>
      <c r="P37" s="47" t="s">
        <v>197</v>
      </c>
      <c r="Q37" s="47" t="s">
        <v>197</v>
      </c>
      <c r="R37" s="47" t="s">
        <v>197</v>
      </c>
      <c r="S37" s="47" t="s">
        <v>197</v>
      </c>
      <c r="T37" s="47" t="s">
        <v>197</v>
      </c>
      <c r="U37" s="47" t="s">
        <v>197</v>
      </c>
      <c r="V37" s="47" t="s">
        <v>197</v>
      </c>
      <c r="W37" s="47" t="str">
        <f>IF('2'!W37="НД","НД",'2'!W37/1.2)</f>
        <v>НД</v>
      </c>
      <c r="X37" s="47" t="s">
        <v>197</v>
      </c>
      <c r="Y37" s="47" t="str">
        <f>IF('2'!X37="НД","НД",'2'!X37/1.2)</f>
        <v>НД</v>
      </c>
      <c r="Z37" s="47" t="s">
        <v>197</v>
      </c>
      <c r="AA37" s="47" t="s">
        <v>197</v>
      </c>
      <c r="AB37" s="47" t="s">
        <v>197</v>
      </c>
      <c r="AC37" s="47" t="s">
        <v>197</v>
      </c>
      <c r="AD37" s="47" t="s">
        <v>197</v>
      </c>
      <c r="AE37" s="47" t="s">
        <v>197</v>
      </c>
      <c r="AF37" s="47" t="s">
        <v>197</v>
      </c>
      <c r="AG37" s="47" t="s">
        <v>197</v>
      </c>
      <c r="AH37" s="47" t="s">
        <v>197</v>
      </c>
      <c r="AI37" s="47" t="s">
        <v>197</v>
      </c>
      <c r="AJ37" s="47" t="s">
        <v>197</v>
      </c>
      <c r="AK37" s="47" t="s">
        <v>197</v>
      </c>
      <c r="AL37" s="47"/>
    </row>
    <row r="38" spans="1:38" ht="112.5">
      <c r="A38" s="143">
        <f>'2'!A38</f>
        <v>0</v>
      </c>
      <c r="B38" s="31" t="s">
        <v>214</v>
      </c>
      <c r="C38" s="32" t="s">
        <v>218</v>
      </c>
      <c r="D38" s="33" t="s">
        <v>178</v>
      </c>
      <c r="E38" s="33" t="str">
        <f>'2'!E38</f>
        <v>НД</v>
      </c>
      <c r="F38" s="33" t="str">
        <f>'2'!F38</f>
        <v>НД</v>
      </c>
      <c r="G38" s="33" t="str">
        <f>'2'!G38</f>
        <v>НД</v>
      </c>
      <c r="H38" s="33" t="str">
        <f>'2'!H38</f>
        <v>НД</v>
      </c>
      <c r="I38" s="47" t="str">
        <f>IF('2'!I38="НД","НД",'2'!I38/1.2)</f>
        <v>НД</v>
      </c>
      <c r="J38" s="47" t="str">
        <f>IF('2'!L38="НД","НД",'2'!L38/1.2)</f>
        <v>НД</v>
      </c>
      <c r="K38" s="47" t="s">
        <v>197</v>
      </c>
      <c r="L38" s="47" t="str">
        <f>IF('2'!U38="НД","НД",'2'!U38/1.2)</f>
        <v>НД</v>
      </c>
      <c r="M38" s="47" t="s">
        <v>197</v>
      </c>
      <c r="N38" s="47" t="s">
        <v>197</v>
      </c>
      <c r="O38" s="47" t="s">
        <v>197</v>
      </c>
      <c r="P38" s="47" t="s">
        <v>197</v>
      </c>
      <c r="Q38" s="47" t="s">
        <v>197</v>
      </c>
      <c r="R38" s="47" t="s">
        <v>197</v>
      </c>
      <c r="S38" s="47" t="s">
        <v>197</v>
      </c>
      <c r="T38" s="47" t="s">
        <v>197</v>
      </c>
      <c r="U38" s="47" t="s">
        <v>197</v>
      </c>
      <c r="V38" s="47" t="s">
        <v>197</v>
      </c>
      <c r="W38" s="47" t="str">
        <f>IF('2'!W38="НД","НД",'2'!W38/1.2)</f>
        <v>НД</v>
      </c>
      <c r="X38" s="47" t="s">
        <v>197</v>
      </c>
      <c r="Y38" s="47" t="str">
        <f>IF('2'!X38="НД","НД",'2'!X38/1.2)</f>
        <v>НД</v>
      </c>
      <c r="Z38" s="47" t="s">
        <v>197</v>
      </c>
      <c r="AA38" s="47" t="s">
        <v>197</v>
      </c>
      <c r="AB38" s="47" t="s">
        <v>197</v>
      </c>
      <c r="AC38" s="47" t="s">
        <v>197</v>
      </c>
      <c r="AD38" s="47" t="s">
        <v>197</v>
      </c>
      <c r="AE38" s="47" t="s">
        <v>197</v>
      </c>
      <c r="AF38" s="47" t="s">
        <v>197</v>
      </c>
      <c r="AG38" s="47" t="s">
        <v>197</v>
      </c>
      <c r="AH38" s="47" t="s">
        <v>197</v>
      </c>
      <c r="AI38" s="47" t="s">
        <v>197</v>
      </c>
      <c r="AJ38" s="47" t="s">
        <v>197</v>
      </c>
      <c r="AK38" s="47" t="s">
        <v>197</v>
      </c>
      <c r="AL38" s="47"/>
    </row>
    <row r="39" spans="1:38" ht="37.5">
      <c r="A39" s="143">
        <f>'2'!A39</f>
        <v>0</v>
      </c>
      <c r="B39" s="31" t="s">
        <v>219</v>
      </c>
      <c r="C39" s="32" t="s">
        <v>215</v>
      </c>
      <c r="D39" s="33" t="s">
        <v>178</v>
      </c>
      <c r="E39" s="33" t="str">
        <f>'2'!E39</f>
        <v>НД</v>
      </c>
      <c r="F39" s="33" t="str">
        <f>'2'!F39</f>
        <v>НД</v>
      </c>
      <c r="G39" s="33" t="str">
        <f>'2'!G39</f>
        <v>НД</v>
      </c>
      <c r="H39" s="33" t="str">
        <f>'2'!H39</f>
        <v>НД</v>
      </c>
      <c r="I39" s="47" t="str">
        <f>IF('2'!I39="НД","НД",'2'!I39/1.2)</f>
        <v>НД</v>
      </c>
      <c r="J39" s="47" t="str">
        <f>IF('2'!L39="НД","НД",'2'!L39/1.2)</f>
        <v>НД</v>
      </c>
      <c r="K39" s="47" t="s">
        <v>197</v>
      </c>
      <c r="L39" s="47" t="str">
        <f>IF('2'!U39="НД","НД",'2'!U39/1.2)</f>
        <v>НД</v>
      </c>
      <c r="M39" s="47" t="s">
        <v>197</v>
      </c>
      <c r="N39" s="47" t="s">
        <v>197</v>
      </c>
      <c r="O39" s="47" t="s">
        <v>197</v>
      </c>
      <c r="P39" s="47" t="s">
        <v>197</v>
      </c>
      <c r="Q39" s="47" t="s">
        <v>197</v>
      </c>
      <c r="R39" s="47" t="s">
        <v>197</v>
      </c>
      <c r="S39" s="47" t="s">
        <v>197</v>
      </c>
      <c r="T39" s="47" t="s">
        <v>197</v>
      </c>
      <c r="U39" s="47" t="s">
        <v>197</v>
      </c>
      <c r="V39" s="47" t="s">
        <v>197</v>
      </c>
      <c r="W39" s="47" t="str">
        <f>IF('2'!W39="НД","НД",'2'!W39/1.2)</f>
        <v>НД</v>
      </c>
      <c r="X39" s="47" t="s">
        <v>197</v>
      </c>
      <c r="Y39" s="47" t="str">
        <f>IF('2'!X39="НД","НД",'2'!X39/1.2)</f>
        <v>НД</v>
      </c>
      <c r="Z39" s="47" t="s">
        <v>197</v>
      </c>
      <c r="AA39" s="47" t="s">
        <v>197</v>
      </c>
      <c r="AB39" s="47" t="s">
        <v>197</v>
      </c>
      <c r="AC39" s="47" t="s">
        <v>197</v>
      </c>
      <c r="AD39" s="47" t="s">
        <v>197</v>
      </c>
      <c r="AE39" s="47" t="s">
        <v>197</v>
      </c>
      <c r="AF39" s="47" t="s">
        <v>197</v>
      </c>
      <c r="AG39" s="47" t="s">
        <v>197</v>
      </c>
      <c r="AH39" s="47" t="s">
        <v>197</v>
      </c>
      <c r="AI39" s="47" t="s">
        <v>197</v>
      </c>
      <c r="AJ39" s="47" t="s">
        <v>197</v>
      </c>
      <c r="AK39" s="47" t="s">
        <v>197</v>
      </c>
      <c r="AL39" s="47"/>
    </row>
    <row r="40" spans="1:38" ht="131.25">
      <c r="A40" s="143">
        <f>'2'!A40</f>
        <v>0</v>
      </c>
      <c r="B40" s="31" t="s">
        <v>219</v>
      </c>
      <c r="C40" s="32" t="s">
        <v>216</v>
      </c>
      <c r="D40" s="33" t="s">
        <v>178</v>
      </c>
      <c r="E40" s="33" t="str">
        <f>'2'!E40</f>
        <v>НД</v>
      </c>
      <c r="F40" s="33" t="str">
        <f>'2'!F40</f>
        <v>НД</v>
      </c>
      <c r="G40" s="33" t="str">
        <f>'2'!G40</f>
        <v>НД</v>
      </c>
      <c r="H40" s="33" t="str">
        <f>'2'!H40</f>
        <v>НД</v>
      </c>
      <c r="I40" s="47" t="str">
        <f>IF('2'!I40="НД","НД",'2'!I40/1.2)</f>
        <v>НД</v>
      </c>
      <c r="J40" s="47" t="str">
        <f>IF('2'!L40="НД","НД",'2'!L40/1.2)</f>
        <v>НД</v>
      </c>
      <c r="K40" s="47" t="s">
        <v>197</v>
      </c>
      <c r="L40" s="47" t="str">
        <f>IF('2'!U40="НД","НД",'2'!U40/1.2)</f>
        <v>НД</v>
      </c>
      <c r="M40" s="47" t="s">
        <v>197</v>
      </c>
      <c r="N40" s="47" t="s">
        <v>197</v>
      </c>
      <c r="O40" s="47" t="s">
        <v>197</v>
      </c>
      <c r="P40" s="47" t="s">
        <v>197</v>
      </c>
      <c r="Q40" s="47" t="s">
        <v>197</v>
      </c>
      <c r="R40" s="47" t="s">
        <v>197</v>
      </c>
      <c r="S40" s="47" t="s">
        <v>197</v>
      </c>
      <c r="T40" s="47" t="s">
        <v>197</v>
      </c>
      <c r="U40" s="47" t="s">
        <v>197</v>
      </c>
      <c r="V40" s="47" t="s">
        <v>197</v>
      </c>
      <c r="W40" s="47" t="str">
        <f>IF('2'!W40="НД","НД",'2'!W40/1.2)</f>
        <v>НД</v>
      </c>
      <c r="X40" s="47" t="s">
        <v>197</v>
      </c>
      <c r="Y40" s="47" t="str">
        <f>IF('2'!X40="НД","НД",'2'!X40/1.2)</f>
        <v>НД</v>
      </c>
      <c r="Z40" s="47" t="s">
        <v>197</v>
      </c>
      <c r="AA40" s="47" t="s">
        <v>197</v>
      </c>
      <c r="AB40" s="47" t="s">
        <v>197</v>
      </c>
      <c r="AC40" s="47" t="s">
        <v>197</v>
      </c>
      <c r="AD40" s="47" t="s">
        <v>197</v>
      </c>
      <c r="AE40" s="47" t="s">
        <v>197</v>
      </c>
      <c r="AF40" s="47" t="s">
        <v>197</v>
      </c>
      <c r="AG40" s="47" t="s">
        <v>197</v>
      </c>
      <c r="AH40" s="47" t="s">
        <v>197</v>
      </c>
      <c r="AI40" s="47" t="s">
        <v>197</v>
      </c>
      <c r="AJ40" s="47" t="s">
        <v>197</v>
      </c>
      <c r="AK40" s="47" t="s">
        <v>197</v>
      </c>
      <c r="AL40" s="47"/>
    </row>
    <row r="41" spans="1:38" ht="112.5">
      <c r="A41" s="143">
        <f>'2'!A41</f>
        <v>0</v>
      </c>
      <c r="B41" s="31" t="s">
        <v>219</v>
      </c>
      <c r="C41" s="32" t="s">
        <v>217</v>
      </c>
      <c r="D41" s="33" t="s">
        <v>178</v>
      </c>
      <c r="E41" s="33" t="str">
        <f>'2'!E41</f>
        <v>НД</v>
      </c>
      <c r="F41" s="33" t="str">
        <f>'2'!F41</f>
        <v>НД</v>
      </c>
      <c r="G41" s="33" t="str">
        <f>'2'!G41</f>
        <v>НД</v>
      </c>
      <c r="H41" s="33" t="str">
        <f>'2'!H41</f>
        <v>НД</v>
      </c>
      <c r="I41" s="47" t="str">
        <f>IF('2'!I41="НД","НД",'2'!I41/1.2)</f>
        <v>НД</v>
      </c>
      <c r="J41" s="47" t="str">
        <f>IF('2'!L41="НД","НД",'2'!L41/1.2)</f>
        <v>НД</v>
      </c>
      <c r="K41" s="47" t="s">
        <v>197</v>
      </c>
      <c r="L41" s="47" t="str">
        <f>IF('2'!U41="НД","НД",'2'!U41/1.2)</f>
        <v>НД</v>
      </c>
      <c r="M41" s="47" t="s">
        <v>197</v>
      </c>
      <c r="N41" s="47" t="s">
        <v>197</v>
      </c>
      <c r="O41" s="47" t="s">
        <v>197</v>
      </c>
      <c r="P41" s="47" t="s">
        <v>197</v>
      </c>
      <c r="Q41" s="47" t="s">
        <v>197</v>
      </c>
      <c r="R41" s="47" t="s">
        <v>197</v>
      </c>
      <c r="S41" s="47" t="s">
        <v>197</v>
      </c>
      <c r="T41" s="47" t="s">
        <v>197</v>
      </c>
      <c r="U41" s="47" t="s">
        <v>197</v>
      </c>
      <c r="V41" s="47" t="s">
        <v>197</v>
      </c>
      <c r="W41" s="47" t="str">
        <f>IF('2'!W41="НД","НД",'2'!W41/1.2)</f>
        <v>НД</v>
      </c>
      <c r="X41" s="47" t="s">
        <v>197</v>
      </c>
      <c r="Y41" s="47" t="str">
        <f>IF('2'!X41="НД","НД",'2'!X41/1.2)</f>
        <v>НД</v>
      </c>
      <c r="Z41" s="47" t="s">
        <v>197</v>
      </c>
      <c r="AA41" s="47" t="s">
        <v>197</v>
      </c>
      <c r="AB41" s="47" t="s">
        <v>197</v>
      </c>
      <c r="AC41" s="47" t="s">
        <v>197</v>
      </c>
      <c r="AD41" s="47" t="s">
        <v>197</v>
      </c>
      <c r="AE41" s="47" t="s">
        <v>197</v>
      </c>
      <c r="AF41" s="47" t="s">
        <v>197</v>
      </c>
      <c r="AG41" s="47" t="s">
        <v>197</v>
      </c>
      <c r="AH41" s="47" t="s">
        <v>197</v>
      </c>
      <c r="AI41" s="47" t="s">
        <v>197</v>
      </c>
      <c r="AJ41" s="47" t="s">
        <v>197</v>
      </c>
      <c r="AK41" s="47" t="s">
        <v>197</v>
      </c>
      <c r="AL41" s="47"/>
    </row>
    <row r="42" spans="1:38" ht="112.5">
      <c r="A42" s="143">
        <f>'2'!A42</f>
        <v>0</v>
      </c>
      <c r="B42" s="31" t="s">
        <v>219</v>
      </c>
      <c r="C42" s="32" t="s">
        <v>220</v>
      </c>
      <c r="D42" s="33" t="s">
        <v>178</v>
      </c>
      <c r="E42" s="33" t="str">
        <f>'2'!E42</f>
        <v>НД</v>
      </c>
      <c r="F42" s="33" t="str">
        <f>'2'!F42</f>
        <v>НД</v>
      </c>
      <c r="G42" s="33" t="str">
        <f>'2'!G42</f>
        <v>НД</v>
      </c>
      <c r="H42" s="33" t="str">
        <f>'2'!H42</f>
        <v>НД</v>
      </c>
      <c r="I42" s="47" t="str">
        <f>IF('2'!I42="НД","НД",'2'!I42/1.2)</f>
        <v>НД</v>
      </c>
      <c r="J42" s="47" t="str">
        <f>IF('2'!L42="НД","НД",'2'!L42/1.2)</f>
        <v>НД</v>
      </c>
      <c r="K42" s="47" t="s">
        <v>197</v>
      </c>
      <c r="L42" s="47" t="str">
        <f>IF('2'!U42="НД","НД",'2'!U42/1.2)</f>
        <v>НД</v>
      </c>
      <c r="M42" s="47" t="s">
        <v>197</v>
      </c>
      <c r="N42" s="47" t="s">
        <v>197</v>
      </c>
      <c r="O42" s="47" t="s">
        <v>197</v>
      </c>
      <c r="P42" s="47" t="s">
        <v>197</v>
      </c>
      <c r="Q42" s="47" t="s">
        <v>197</v>
      </c>
      <c r="R42" s="47" t="s">
        <v>197</v>
      </c>
      <c r="S42" s="47" t="s">
        <v>197</v>
      </c>
      <c r="T42" s="47" t="s">
        <v>197</v>
      </c>
      <c r="U42" s="47" t="s">
        <v>197</v>
      </c>
      <c r="V42" s="47" t="s">
        <v>197</v>
      </c>
      <c r="W42" s="47" t="str">
        <f>IF('2'!W42="НД","НД",'2'!W42/1.2)</f>
        <v>НД</v>
      </c>
      <c r="X42" s="47" t="s">
        <v>197</v>
      </c>
      <c r="Y42" s="47" t="str">
        <f>IF('2'!X42="НД","НД",'2'!X42/1.2)</f>
        <v>НД</v>
      </c>
      <c r="Z42" s="47" t="s">
        <v>197</v>
      </c>
      <c r="AA42" s="47" t="s">
        <v>197</v>
      </c>
      <c r="AB42" s="47" t="s">
        <v>197</v>
      </c>
      <c r="AC42" s="47" t="s">
        <v>197</v>
      </c>
      <c r="AD42" s="47" t="s">
        <v>197</v>
      </c>
      <c r="AE42" s="47" t="s">
        <v>197</v>
      </c>
      <c r="AF42" s="47" t="s">
        <v>197</v>
      </c>
      <c r="AG42" s="47" t="s">
        <v>197</v>
      </c>
      <c r="AH42" s="47" t="s">
        <v>197</v>
      </c>
      <c r="AI42" s="47" t="s">
        <v>197</v>
      </c>
      <c r="AJ42" s="47" t="s">
        <v>197</v>
      </c>
      <c r="AK42" s="47" t="s">
        <v>197</v>
      </c>
      <c r="AL42" s="47"/>
    </row>
    <row r="43" spans="1:38" ht="112.5">
      <c r="A43" s="143">
        <f>'2'!A43</f>
        <v>0</v>
      </c>
      <c r="B43" s="37" t="s">
        <v>221</v>
      </c>
      <c r="C43" s="38" t="s">
        <v>222</v>
      </c>
      <c r="D43" s="39" t="s">
        <v>178</v>
      </c>
      <c r="E43" s="39" t="str">
        <f>'2'!E43</f>
        <v>П,С</v>
      </c>
      <c r="F43" s="39">
        <f>'2'!F43</f>
        <v>0</v>
      </c>
      <c r="G43" s="39">
        <f>'2'!G43</f>
        <v>2022</v>
      </c>
      <c r="H43" s="39">
        <f t="shared" ref="H43:AK43" si="6">H44+H47</f>
        <v>0</v>
      </c>
      <c r="I43" s="39">
        <f t="shared" si="6"/>
        <v>0</v>
      </c>
      <c r="J43" s="39">
        <f t="shared" si="6"/>
        <v>0</v>
      </c>
      <c r="K43" s="39">
        <f t="shared" si="6"/>
        <v>0</v>
      </c>
      <c r="L43" s="90">
        <f t="shared" si="6"/>
        <v>393.81716666666665</v>
      </c>
      <c r="M43" s="90">
        <f t="shared" si="6"/>
        <v>31.126916666666663</v>
      </c>
      <c r="N43" s="90">
        <f t="shared" si="6"/>
        <v>362.69025000000005</v>
      </c>
      <c r="O43" s="90">
        <f t="shared" si="6"/>
        <v>0</v>
      </c>
      <c r="P43" s="90">
        <f t="shared" si="6"/>
        <v>0</v>
      </c>
      <c r="Q43" s="90">
        <f t="shared" si="6"/>
        <v>0</v>
      </c>
      <c r="R43" s="90">
        <f t="shared" si="6"/>
        <v>0</v>
      </c>
      <c r="S43" s="90">
        <f t="shared" si="6"/>
        <v>0</v>
      </c>
      <c r="T43" s="90">
        <f t="shared" si="6"/>
        <v>0</v>
      </c>
      <c r="U43" s="90">
        <f t="shared" si="6"/>
        <v>0</v>
      </c>
      <c r="V43" s="90">
        <f t="shared" si="6"/>
        <v>0</v>
      </c>
      <c r="W43" s="90">
        <f t="shared" si="6"/>
        <v>0</v>
      </c>
      <c r="X43" s="90">
        <f t="shared" si="6"/>
        <v>368.75961833333332</v>
      </c>
      <c r="Y43" s="90">
        <f t="shared" si="6"/>
        <v>393.81716666666665</v>
      </c>
      <c r="Z43" s="90">
        <f t="shared" si="6"/>
        <v>0</v>
      </c>
      <c r="AA43" s="90">
        <f t="shared" si="6"/>
        <v>0</v>
      </c>
      <c r="AB43" s="90">
        <f t="shared" si="6"/>
        <v>0</v>
      </c>
      <c r="AC43" s="90">
        <f t="shared" si="6"/>
        <v>0</v>
      </c>
      <c r="AD43" s="90">
        <f t="shared" si="6"/>
        <v>5.1656666666666666</v>
      </c>
      <c r="AE43" s="90">
        <f t="shared" si="6"/>
        <v>0</v>
      </c>
      <c r="AF43" s="90">
        <f t="shared" si="6"/>
        <v>33.046813333333333</v>
      </c>
      <c r="AG43" s="90">
        <f t="shared" si="6"/>
        <v>0</v>
      </c>
      <c r="AH43" s="90">
        <f t="shared" si="6"/>
        <v>297.2593333333333</v>
      </c>
      <c r="AI43" s="90">
        <f t="shared" si="6"/>
        <v>0</v>
      </c>
      <c r="AJ43" s="90">
        <f t="shared" si="6"/>
        <v>335.47181333333339</v>
      </c>
      <c r="AK43" s="90">
        <f t="shared" si="6"/>
        <v>0</v>
      </c>
      <c r="AL43" s="90"/>
    </row>
    <row r="44" spans="1:38" ht="93.75">
      <c r="A44" s="143">
        <f>'2'!A44</f>
        <v>0</v>
      </c>
      <c r="B44" s="31" t="s">
        <v>223</v>
      </c>
      <c r="C44" s="145" t="s">
        <v>224</v>
      </c>
      <c r="D44" s="33" t="s">
        <v>178</v>
      </c>
      <c r="E44" s="33" t="str">
        <f>'2'!E44</f>
        <v>П,С</v>
      </c>
      <c r="F44" s="33">
        <f>'2'!F44</f>
        <v>2020</v>
      </c>
      <c r="G44" s="33">
        <f>'2'!G44</f>
        <v>2021</v>
      </c>
      <c r="H44" s="47">
        <f t="shared" ref="H44:AK44" si="7">SUM(H45:H46)</f>
        <v>0</v>
      </c>
      <c r="I44" s="47">
        <f t="shared" si="7"/>
        <v>0</v>
      </c>
      <c r="J44" s="47">
        <f t="shared" si="7"/>
        <v>0</v>
      </c>
      <c r="K44" s="47">
        <f t="shared" si="7"/>
        <v>0</v>
      </c>
      <c r="L44" s="47">
        <f t="shared" si="7"/>
        <v>42.603000000000002</v>
      </c>
      <c r="M44" s="47">
        <f t="shared" si="7"/>
        <v>5.1656666666666631</v>
      </c>
      <c r="N44" s="47">
        <f t="shared" si="7"/>
        <v>37.437333333333335</v>
      </c>
      <c r="O44" s="47">
        <f t="shared" si="7"/>
        <v>0</v>
      </c>
      <c r="P44" s="47">
        <f t="shared" si="7"/>
        <v>0</v>
      </c>
      <c r="Q44" s="47">
        <f t="shared" si="7"/>
        <v>0</v>
      </c>
      <c r="R44" s="47">
        <f t="shared" si="7"/>
        <v>0</v>
      </c>
      <c r="S44" s="47">
        <f t="shared" si="7"/>
        <v>0</v>
      </c>
      <c r="T44" s="47">
        <f t="shared" si="7"/>
        <v>0</v>
      </c>
      <c r="U44" s="47">
        <f t="shared" si="7"/>
        <v>0</v>
      </c>
      <c r="V44" s="47">
        <f t="shared" si="7"/>
        <v>0</v>
      </c>
      <c r="W44" s="47">
        <f t="shared" si="7"/>
        <v>0</v>
      </c>
      <c r="X44" s="47">
        <f t="shared" si="7"/>
        <v>41.267265000000002</v>
      </c>
      <c r="Y44" s="47">
        <f t="shared" si="7"/>
        <v>42.603000000000002</v>
      </c>
      <c r="Z44" s="47">
        <f t="shared" si="7"/>
        <v>0</v>
      </c>
      <c r="AA44" s="47">
        <f t="shared" si="7"/>
        <v>0</v>
      </c>
      <c r="AB44" s="47">
        <f t="shared" si="7"/>
        <v>0</v>
      </c>
      <c r="AC44" s="47">
        <f t="shared" si="7"/>
        <v>0</v>
      </c>
      <c r="AD44" s="47">
        <f t="shared" si="7"/>
        <v>5.1656666666666666</v>
      </c>
      <c r="AE44" s="47">
        <f t="shared" si="7"/>
        <v>0</v>
      </c>
      <c r="AF44" s="47">
        <f t="shared" si="7"/>
        <v>7.085563333333333</v>
      </c>
      <c r="AG44" s="47">
        <f t="shared" si="7"/>
        <v>0</v>
      </c>
      <c r="AH44" s="47">
        <f t="shared" si="7"/>
        <v>0</v>
      </c>
      <c r="AI44" s="47">
        <f t="shared" si="7"/>
        <v>0</v>
      </c>
      <c r="AJ44" s="47">
        <f t="shared" si="7"/>
        <v>12.25123</v>
      </c>
      <c r="AK44" s="47">
        <f t="shared" si="7"/>
        <v>0</v>
      </c>
      <c r="AL44" s="47"/>
    </row>
    <row r="45" spans="1:38" ht="56.25">
      <c r="A45" s="143" t="str">
        <f>'2'!A45</f>
        <v>0.1</v>
      </c>
      <c r="B45" s="31" t="s">
        <v>223</v>
      </c>
      <c r="C45" s="32" t="s">
        <v>225</v>
      </c>
      <c r="D45" s="41" t="s">
        <v>226</v>
      </c>
      <c r="E45" s="33" t="str">
        <f>'2'!E45</f>
        <v>П,С</v>
      </c>
      <c r="F45" s="33">
        <f>'2'!F45</f>
        <v>2020</v>
      </c>
      <c r="G45" s="33">
        <f>'2'!G45</f>
        <v>2021</v>
      </c>
      <c r="H45" s="33" t="str">
        <f>'2'!H45</f>
        <v>НД</v>
      </c>
      <c r="I45" s="47" t="s">
        <v>197</v>
      </c>
      <c r="J45" s="47" t="s">
        <v>197</v>
      </c>
      <c r="K45" s="47">
        <f>'2'!P45/1.18</f>
        <v>0</v>
      </c>
      <c r="L45" s="47">
        <f>SUM(M45:P45)</f>
        <v>34.695999999999998</v>
      </c>
      <c r="M45" s="47">
        <v>4.6093333333333302</v>
      </c>
      <c r="N45" s="47">
        <f>('2'!R45/1.2)-M45</f>
        <v>30.086666666666666</v>
      </c>
      <c r="O45" s="47">
        <v>0</v>
      </c>
      <c r="P45" s="47">
        <v>0</v>
      </c>
      <c r="Q45" s="47" t="s">
        <v>197</v>
      </c>
      <c r="R45" s="47" t="s">
        <v>197</v>
      </c>
      <c r="S45" s="47" t="s">
        <v>197</v>
      </c>
      <c r="T45" s="47" t="s">
        <v>197</v>
      </c>
      <c r="U45" s="47" t="s">
        <v>197</v>
      </c>
      <c r="V45" s="47" t="s">
        <v>197</v>
      </c>
      <c r="W45" s="47">
        <f>IF('2'!W45="НД","НД",'2'!W45/1.2)</f>
        <v>0</v>
      </c>
      <c r="X45" s="47">
        <f>'2'!Q45/1.2-K45</f>
        <v>33.622540000000001</v>
      </c>
      <c r="Y45" s="47">
        <f>L45-K45</f>
        <v>34.695999999999998</v>
      </c>
      <c r="Z45" s="47" t="s">
        <v>197</v>
      </c>
      <c r="AA45" s="47" t="s">
        <v>197</v>
      </c>
      <c r="AB45" s="47">
        <v>0</v>
      </c>
      <c r="AC45" s="47">
        <v>0</v>
      </c>
      <c r="AD45" s="47">
        <f>'2'!AJ45/1.2</f>
        <v>4.6093333333333337</v>
      </c>
      <c r="AE45" s="47">
        <v>0</v>
      </c>
      <c r="AF45" s="47">
        <f>'2'!AT45/1.2</f>
        <v>3.5158666666666667</v>
      </c>
      <c r="AG45" s="47">
        <v>0</v>
      </c>
      <c r="AH45" s="47">
        <f>'2'!BD45/1.2</f>
        <v>0</v>
      </c>
      <c r="AI45" s="47">
        <v>0</v>
      </c>
      <c r="AJ45" s="47">
        <f>AH45+AF45+AD45</f>
        <v>8.1251999999999995</v>
      </c>
      <c r="AK45" s="47">
        <f>AI45+AG45+AE45</f>
        <v>0</v>
      </c>
      <c r="AL45" s="47"/>
    </row>
    <row r="46" spans="1:38" ht="37.5">
      <c r="A46" s="143" t="str">
        <f>'2'!A46</f>
        <v>0.1</v>
      </c>
      <c r="B46" s="31" t="s">
        <v>223</v>
      </c>
      <c r="C46" s="32" t="s">
        <v>227</v>
      </c>
      <c r="D46" s="41" t="s">
        <v>228</v>
      </c>
      <c r="E46" s="33" t="str">
        <f>'2'!E46</f>
        <v>П,С</v>
      </c>
      <c r="F46" s="33">
        <f>'2'!F46</f>
        <v>2020</v>
      </c>
      <c r="G46" s="33">
        <f>'2'!G46</f>
        <v>2021</v>
      </c>
      <c r="H46" s="33" t="str">
        <f>'2'!H46</f>
        <v>НД</v>
      </c>
      <c r="I46" s="47" t="s">
        <v>197</v>
      </c>
      <c r="J46" s="47" t="s">
        <v>197</v>
      </c>
      <c r="K46" s="47">
        <f>'2'!P46/1.18</f>
        <v>0</v>
      </c>
      <c r="L46" s="47">
        <f>SUM(M46:P46)</f>
        <v>7.9070000000000009</v>
      </c>
      <c r="M46" s="47">
        <v>0.55633333333333301</v>
      </c>
      <c r="N46" s="47">
        <f>('2'!R46/1.2)-M46</f>
        <v>7.350666666666668</v>
      </c>
      <c r="O46" s="47">
        <v>0</v>
      </c>
      <c r="P46" s="47">
        <v>0</v>
      </c>
      <c r="Q46" s="47" t="s">
        <v>197</v>
      </c>
      <c r="R46" s="47" t="s">
        <v>197</v>
      </c>
      <c r="S46" s="47" t="s">
        <v>197</v>
      </c>
      <c r="T46" s="47" t="s">
        <v>197</v>
      </c>
      <c r="U46" s="47" t="s">
        <v>197</v>
      </c>
      <c r="V46" s="47" t="s">
        <v>197</v>
      </c>
      <c r="W46" s="47">
        <f>IF('2'!W46="НД","НД",'2'!W46/1.2)</f>
        <v>0</v>
      </c>
      <c r="X46" s="47">
        <f>'2'!Q46/1.2-K46</f>
        <v>7.6447250000000002</v>
      </c>
      <c r="Y46" s="47">
        <f>L46-K46</f>
        <v>7.9070000000000009</v>
      </c>
      <c r="Z46" s="47" t="s">
        <v>197</v>
      </c>
      <c r="AA46" s="47" t="s">
        <v>197</v>
      </c>
      <c r="AB46" s="47">
        <v>0</v>
      </c>
      <c r="AC46" s="47">
        <v>0</v>
      </c>
      <c r="AD46" s="47">
        <f>'2'!AJ46/1.2</f>
        <v>0.55633333333333335</v>
      </c>
      <c r="AE46" s="47">
        <v>0</v>
      </c>
      <c r="AF46" s="47">
        <f>'2'!AT46/1.2</f>
        <v>3.5696966666666663</v>
      </c>
      <c r="AG46" s="47">
        <v>0</v>
      </c>
      <c r="AH46" s="47">
        <f>'2'!BD46/1.2</f>
        <v>0</v>
      </c>
      <c r="AI46" s="47">
        <v>0</v>
      </c>
      <c r="AJ46" s="47">
        <f>AH46+AF46+AD46</f>
        <v>4.1260300000000001</v>
      </c>
      <c r="AK46" s="47">
        <f>AI46+AG46+AE46</f>
        <v>0</v>
      </c>
      <c r="AL46" s="47"/>
    </row>
    <row r="47" spans="1:38" ht="93.75">
      <c r="A47" s="143">
        <f>'2'!A47</f>
        <v>0</v>
      </c>
      <c r="B47" s="31" t="s">
        <v>229</v>
      </c>
      <c r="C47" s="145" t="s">
        <v>230</v>
      </c>
      <c r="D47" s="33" t="s">
        <v>178</v>
      </c>
      <c r="E47" s="33" t="str">
        <f>'2'!E47</f>
        <v>П,С</v>
      </c>
      <c r="F47" s="33">
        <f>'2'!F47</f>
        <v>0</v>
      </c>
      <c r="G47" s="33">
        <f>'2'!G47</f>
        <v>2022</v>
      </c>
      <c r="H47" s="33">
        <f t="shared" ref="H47:AL47" si="8">SUM(H48:H51)</f>
        <v>0</v>
      </c>
      <c r="I47" s="33">
        <f t="shared" si="8"/>
        <v>0</v>
      </c>
      <c r="J47" s="33">
        <f t="shared" si="8"/>
        <v>0</v>
      </c>
      <c r="K47" s="33">
        <f t="shared" si="8"/>
        <v>0</v>
      </c>
      <c r="L47" s="47">
        <f t="shared" si="8"/>
        <v>351.21416666666664</v>
      </c>
      <c r="M47" s="47">
        <f t="shared" si="8"/>
        <v>25.96125</v>
      </c>
      <c r="N47" s="47">
        <f t="shared" si="8"/>
        <v>325.25291666666669</v>
      </c>
      <c r="O47" s="47">
        <f t="shared" si="8"/>
        <v>0</v>
      </c>
      <c r="P47" s="47">
        <f t="shared" si="8"/>
        <v>0</v>
      </c>
      <c r="Q47" s="47">
        <f t="shared" si="8"/>
        <v>0</v>
      </c>
      <c r="R47" s="47">
        <f t="shared" si="8"/>
        <v>0</v>
      </c>
      <c r="S47" s="47">
        <f t="shared" si="8"/>
        <v>0</v>
      </c>
      <c r="T47" s="47">
        <f t="shared" si="8"/>
        <v>0</v>
      </c>
      <c r="U47" s="47">
        <f t="shared" si="8"/>
        <v>0</v>
      </c>
      <c r="V47" s="47">
        <f t="shared" si="8"/>
        <v>0</v>
      </c>
      <c r="W47" s="47">
        <f t="shared" si="8"/>
        <v>0</v>
      </c>
      <c r="X47" s="47">
        <f t="shared" si="8"/>
        <v>327.49235333333331</v>
      </c>
      <c r="Y47" s="47">
        <f t="shared" si="8"/>
        <v>351.21416666666664</v>
      </c>
      <c r="Z47" s="47">
        <f t="shared" si="8"/>
        <v>0</v>
      </c>
      <c r="AA47" s="47">
        <f t="shared" si="8"/>
        <v>0</v>
      </c>
      <c r="AB47" s="47">
        <f t="shared" si="8"/>
        <v>0</v>
      </c>
      <c r="AC47" s="47">
        <f t="shared" si="8"/>
        <v>0</v>
      </c>
      <c r="AD47" s="47">
        <f t="shared" si="8"/>
        <v>0</v>
      </c>
      <c r="AE47" s="47">
        <f t="shared" si="8"/>
        <v>0</v>
      </c>
      <c r="AF47" s="47">
        <f t="shared" si="8"/>
        <v>25.96125</v>
      </c>
      <c r="AG47" s="47">
        <f t="shared" si="8"/>
        <v>0</v>
      </c>
      <c r="AH47" s="47">
        <f t="shared" si="8"/>
        <v>297.2593333333333</v>
      </c>
      <c r="AI47" s="47">
        <f t="shared" si="8"/>
        <v>0</v>
      </c>
      <c r="AJ47" s="47">
        <f t="shared" si="8"/>
        <v>323.22058333333337</v>
      </c>
      <c r="AK47" s="47">
        <f t="shared" si="8"/>
        <v>0</v>
      </c>
      <c r="AL47" s="33">
        <f t="shared" si="8"/>
        <v>0</v>
      </c>
    </row>
    <row r="48" spans="1:38" ht="52.15" customHeight="1">
      <c r="A48" s="143" t="str">
        <f>'2'!A48</f>
        <v>0.1</v>
      </c>
      <c r="B48" s="31" t="s">
        <v>229</v>
      </c>
      <c r="C48" s="42" t="s">
        <v>231</v>
      </c>
      <c r="D48" s="41" t="s">
        <v>232</v>
      </c>
      <c r="E48" s="33" t="str">
        <f>'2'!E48</f>
        <v>П,С</v>
      </c>
      <c r="F48" s="33">
        <f>'2'!F48</f>
        <v>2021</v>
      </c>
      <c r="G48" s="33">
        <f>'2'!G48</f>
        <v>2022</v>
      </c>
      <c r="H48" s="33" t="str">
        <f>'2'!H48</f>
        <v>НД</v>
      </c>
      <c r="I48" s="47" t="s">
        <v>197</v>
      </c>
      <c r="J48" s="47" t="s">
        <v>197</v>
      </c>
      <c r="K48" s="47">
        <f>'2'!P48/1.18</f>
        <v>0</v>
      </c>
      <c r="L48" s="47">
        <f>SUM(M48:P48)</f>
        <v>138.50083333333333</v>
      </c>
      <c r="M48" s="47">
        <v>8.6537500000000005</v>
      </c>
      <c r="N48" s="47">
        <f>('2'!R48/1.2)-M48</f>
        <v>129.84708333333333</v>
      </c>
      <c r="O48" s="47">
        <v>0</v>
      </c>
      <c r="P48" s="47">
        <v>0</v>
      </c>
      <c r="Q48" s="47" t="s">
        <v>197</v>
      </c>
      <c r="R48" s="47" t="s">
        <v>197</v>
      </c>
      <c r="S48" s="47" t="s">
        <v>197</v>
      </c>
      <c r="T48" s="47" t="s">
        <v>197</v>
      </c>
      <c r="U48" s="47" t="s">
        <v>197</v>
      </c>
      <c r="V48" s="47" t="s">
        <v>197</v>
      </c>
      <c r="W48" s="47">
        <f>IF('2'!W48="НД","НД",'2'!W48/1.2)</f>
        <v>0</v>
      </c>
      <c r="X48" s="47">
        <f>'2'!Q48/1.2-K48</f>
        <v>129.09192250000001</v>
      </c>
      <c r="Y48" s="47">
        <f>L48-K48</f>
        <v>138.50083333333333</v>
      </c>
      <c r="Z48" s="47" t="s">
        <v>197</v>
      </c>
      <c r="AA48" s="47" t="s">
        <v>197</v>
      </c>
      <c r="AB48" s="47">
        <v>0</v>
      </c>
      <c r="AC48" s="47">
        <v>0</v>
      </c>
      <c r="AD48" s="47">
        <f>'2'!AJ48/1.2</f>
        <v>0</v>
      </c>
      <c r="AE48" s="47">
        <v>0</v>
      </c>
      <c r="AF48" s="47">
        <f>'2'!AT48/1.2</f>
        <v>8.6537500000000005</v>
      </c>
      <c r="AG48" s="47">
        <v>0</v>
      </c>
      <c r="AH48" s="47">
        <f>'2'!BD48/1.2</f>
        <v>101.8535</v>
      </c>
      <c r="AI48" s="47">
        <v>0</v>
      </c>
      <c r="AJ48" s="47">
        <f t="shared" ref="AJ48:AK51" si="9">AH48+AF48+AD48</f>
        <v>110.50725</v>
      </c>
      <c r="AK48" s="47">
        <f t="shared" si="9"/>
        <v>0</v>
      </c>
      <c r="AL48" s="47"/>
    </row>
    <row r="49" spans="1:38" ht="59.65" customHeight="1">
      <c r="A49" s="143" t="str">
        <f>'2'!A49</f>
        <v>0.1</v>
      </c>
      <c r="B49" s="31" t="s">
        <v>229</v>
      </c>
      <c r="C49" s="42" t="s">
        <v>233</v>
      </c>
      <c r="D49" s="41" t="s">
        <v>234</v>
      </c>
      <c r="E49" s="33" t="str">
        <f>'2'!E49</f>
        <v>П,С</v>
      </c>
      <c r="F49" s="33">
        <f>'2'!F49</f>
        <v>2021</v>
      </c>
      <c r="G49" s="33">
        <f>'2'!G49</f>
        <v>2022</v>
      </c>
      <c r="H49" s="33" t="str">
        <f>'2'!H49</f>
        <v>НД</v>
      </c>
      <c r="I49" s="47" t="s">
        <v>197</v>
      </c>
      <c r="J49" s="47" t="s">
        <v>197</v>
      </c>
      <c r="K49" s="47">
        <f>'2'!P49/1.18</f>
        <v>0</v>
      </c>
      <c r="L49" s="47">
        <f>SUM(M49:P49)</f>
        <v>212.71333333333334</v>
      </c>
      <c r="M49" s="47">
        <v>17.307500000000001</v>
      </c>
      <c r="N49" s="47">
        <f>('2'!R49/1.2)-M49</f>
        <v>195.40583333333333</v>
      </c>
      <c r="O49" s="47">
        <v>0</v>
      </c>
      <c r="P49" s="47">
        <v>0</v>
      </c>
      <c r="Q49" s="47" t="s">
        <v>197</v>
      </c>
      <c r="R49" s="47" t="s">
        <v>197</v>
      </c>
      <c r="S49" s="47" t="s">
        <v>197</v>
      </c>
      <c r="T49" s="47" t="s">
        <v>197</v>
      </c>
      <c r="U49" s="47" t="s">
        <v>197</v>
      </c>
      <c r="V49" s="47" t="s">
        <v>197</v>
      </c>
      <c r="W49" s="47">
        <f>IF('2'!W49="НД","НД",'2'!W49/1.2)</f>
        <v>0</v>
      </c>
      <c r="X49" s="47">
        <f>'2'!Q49/1.2-K49</f>
        <v>198.40043083333333</v>
      </c>
      <c r="Y49" s="47">
        <f>L49-K49</f>
        <v>212.71333333333334</v>
      </c>
      <c r="Z49" s="47" t="s">
        <v>197</v>
      </c>
      <c r="AA49" s="47" t="s">
        <v>197</v>
      </c>
      <c r="AB49" s="47">
        <v>0</v>
      </c>
      <c r="AC49" s="47">
        <v>0</v>
      </c>
      <c r="AD49" s="47">
        <f>'2'!AJ49/1.2</f>
        <v>0</v>
      </c>
      <c r="AE49" s="47">
        <v>0</v>
      </c>
      <c r="AF49" s="47">
        <f>'2'!AT49/1.2</f>
        <v>17.307500000000001</v>
      </c>
      <c r="AG49" s="47">
        <v>0</v>
      </c>
      <c r="AH49" s="47">
        <f>'2'!BD49/1.2</f>
        <v>195.40583333333333</v>
      </c>
      <c r="AI49" s="47">
        <v>0</v>
      </c>
      <c r="AJ49" s="47">
        <f t="shared" si="9"/>
        <v>212.71333333333334</v>
      </c>
      <c r="AK49" s="47">
        <f t="shared" si="9"/>
        <v>0</v>
      </c>
      <c r="AL49" s="47"/>
    </row>
    <row r="50" spans="1:38" ht="18.75" hidden="1">
      <c r="A50" s="143" t="str">
        <f>'2'!A50</f>
        <v>0.1</v>
      </c>
      <c r="B50" s="31" t="s">
        <v>229</v>
      </c>
      <c r="C50" s="43">
        <v>0</v>
      </c>
      <c r="D50" s="41">
        <v>0</v>
      </c>
      <c r="E50" s="33">
        <f>'2'!E50</f>
        <v>0</v>
      </c>
      <c r="F50" s="33">
        <f>'2'!F50</f>
        <v>0</v>
      </c>
      <c r="G50" s="33">
        <f>'2'!G50</f>
        <v>0</v>
      </c>
      <c r="H50" s="33">
        <f>'2'!H50</f>
        <v>0</v>
      </c>
      <c r="I50" s="47" t="s">
        <v>197</v>
      </c>
      <c r="J50" s="47" t="s">
        <v>197</v>
      </c>
      <c r="K50" s="47">
        <f>'2'!P50/1.18</f>
        <v>0</v>
      </c>
      <c r="L50" s="47">
        <f>SUM(M50:P50)</f>
        <v>0</v>
      </c>
      <c r="M50" s="47">
        <v>0</v>
      </c>
      <c r="N50" s="47">
        <f>('2'!R50/1.2)-M50</f>
        <v>0</v>
      </c>
      <c r="O50" s="47">
        <v>0</v>
      </c>
      <c r="P50" s="47">
        <v>0</v>
      </c>
      <c r="Q50" s="47" t="s">
        <v>197</v>
      </c>
      <c r="R50" s="47" t="s">
        <v>197</v>
      </c>
      <c r="S50" s="47" t="s">
        <v>197</v>
      </c>
      <c r="T50" s="47" t="s">
        <v>197</v>
      </c>
      <c r="U50" s="47" t="s">
        <v>197</v>
      </c>
      <c r="V50" s="47" t="s">
        <v>197</v>
      </c>
      <c r="W50" s="47">
        <f>IF('2'!W50="НД","НД",'2'!W50/1.2)</f>
        <v>0</v>
      </c>
      <c r="X50" s="47">
        <f>'2'!Q50/1.2-K50</f>
        <v>0</v>
      </c>
      <c r="Y50" s="47">
        <f>L50-K50</f>
        <v>0</v>
      </c>
      <c r="Z50" s="47" t="s">
        <v>197</v>
      </c>
      <c r="AA50" s="47" t="s">
        <v>197</v>
      </c>
      <c r="AB50" s="47">
        <v>0</v>
      </c>
      <c r="AC50" s="47">
        <v>0</v>
      </c>
      <c r="AD50" s="47">
        <f>'2'!AJ50/1.2</f>
        <v>0</v>
      </c>
      <c r="AE50" s="47">
        <v>0</v>
      </c>
      <c r="AF50" s="47">
        <f>'2'!AT50/1.2</f>
        <v>0</v>
      </c>
      <c r="AG50" s="47">
        <v>0</v>
      </c>
      <c r="AH50" s="47">
        <f>'2'!BD50/1.2</f>
        <v>0</v>
      </c>
      <c r="AI50" s="47">
        <v>0</v>
      </c>
      <c r="AJ50" s="47">
        <f t="shared" si="9"/>
        <v>0</v>
      </c>
      <c r="AK50" s="47">
        <f t="shared" si="9"/>
        <v>0</v>
      </c>
      <c r="AL50" s="47"/>
    </row>
    <row r="51" spans="1:38" ht="18.75" hidden="1">
      <c r="A51" s="143" t="str">
        <f>'2'!A51</f>
        <v>0.1</v>
      </c>
      <c r="B51" s="31" t="s">
        <v>229</v>
      </c>
      <c r="C51" s="43">
        <v>0</v>
      </c>
      <c r="D51" s="41">
        <v>0</v>
      </c>
      <c r="E51" s="33">
        <f>'2'!E51</f>
        <v>0</v>
      </c>
      <c r="F51" s="33">
        <f>'2'!F51</f>
        <v>0</v>
      </c>
      <c r="G51" s="33">
        <f>'2'!G51</f>
        <v>0</v>
      </c>
      <c r="H51" s="33" t="str">
        <f>'2'!H51</f>
        <v>НД</v>
      </c>
      <c r="I51" s="47" t="s">
        <v>197</v>
      </c>
      <c r="J51" s="47" t="s">
        <v>197</v>
      </c>
      <c r="K51" s="47">
        <f>'2'!P51/1.18</f>
        <v>0</v>
      </c>
      <c r="L51" s="47">
        <f>SUM(M51:P51)</f>
        <v>0</v>
      </c>
      <c r="M51" s="47">
        <v>0</v>
      </c>
      <c r="N51" s="47">
        <f>('2'!R51/1.2)-M51</f>
        <v>0</v>
      </c>
      <c r="O51" s="47">
        <v>0</v>
      </c>
      <c r="P51" s="47">
        <v>0</v>
      </c>
      <c r="Q51" s="47" t="s">
        <v>197</v>
      </c>
      <c r="R51" s="47" t="s">
        <v>197</v>
      </c>
      <c r="S51" s="47" t="s">
        <v>197</v>
      </c>
      <c r="T51" s="47" t="s">
        <v>197</v>
      </c>
      <c r="U51" s="47" t="s">
        <v>197</v>
      </c>
      <c r="V51" s="47" t="s">
        <v>197</v>
      </c>
      <c r="W51" s="47">
        <f>IF('2'!W51="НД","НД",'2'!W51/1.2)</f>
        <v>0</v>
      </c>
      <c r="X51" s="47">
        <f>'2'!Q51/1.2-K51</f>
        <v>0</v>
      </c>
      <c r="Y51" s="47">
        <f>L51-K51</f>
        <v>0</v>
      </c>
      <c r="Z51" s="47" t="s">
        <v>197</v>
      </c>
      <c r="AA51" s="47" t="s">
        <v>197</v>
      </c>
      <c r="AB51" s="47">
        <v>0</v>
      </c>
      <c r="AC51" s="47">
        <v>0</v>
      </c>
      <c r="AD51" s="47">
        <f>'2'!AJ51/1.2</f>
        <v>0</v>
      </c>
      <c r="AE51" s="47">
        <v>0</v>
      </c>
      <c r="AF51" s="47">
        <f>'2'!AT51/1.2</f>
        <v>0</v>
      </c>
      <c r="AG51" s="47">
        <v>0</v>
      </c>
      <c r="AH51" s="47">
        <f>'2'!BD51/1.2</f>
        <v>0</v>
      </c>
      <c r="AI51" s="47">
        <v>0</v>
      </c>
      <c r="AJ51" s="47">
        <f t="shared" si="9"/>
        <v>0</v>
      </c>
      <c r="AK51" s="47">
        <f t="shared" si="9"/>
        <v>0</v>
      </c>
      <c r="AL51" s="47"/>
    </row>
    <row r="52" spans="1:38" ht="37.5">
      <c r="A52" s="143">
        <f>'2'!A52</f>
        <v>0</v>
      </c>
      <c r="B52" s="23" t="s">
        <v>235</v>
      </c>
      <c r="C52" s="24" t="s">
        <v>236</v>
      </c>
      <c r="D52" s="25" t="s">
        <v>178</v>
      </c>
      <c r="E52" s="25">
        <f>'2'!E52</f>
        <v>0</v>
      </c>
      <c r="F52" s="25">
        <f>'2'!F52</f>
        <v>2020</v>
      </c>
      <c r="G52" s="25">
        <f>'2'!G52</f>
        <v>2021</v>
      </c>
      <c r="H52" s="86">
        <f t="shared" ref="H52:AK52" si="10">SUM(H53,H58,H61,H70)</f>
        <v>0</v>
      </c>
      <c r="I52" s="86">
        <f t="shared" si="10"/>
        <v>0</v>
      </c>
      <c r="J52" s="86">
        <f t="shared" si="10"/>
        <v>0</v>
      </c>
      <c r="K52" s="86">
        <f t="shared" si="10"/>
        <v>1.0786352627118645</v>
      </c>
      <c r="L52" s="86">
        <f t="shared" si="10"/>
        <v>368.27574291667338</v>
      </c>
      <c r="M52" s="86">
        <f t="shared" si="10"/>
        <v>8.9750000000000014</v>
      </c>
      <c r="N52" s="86">
        <f t="shared" si="10"/>
        <v>359.30074291667336</v>
      </c>
      <c r="O52" s="86">
        <f t="shared" si="10"/>
        <v>0</v>
      </c>
      <c r="P52" s="86">
        <f t="shared" si="10"/>
        <v>0</v>
      </c>
      <c r="Q52" s="86">
        <f t="shared" si="10"/>
        <v>0</v>
      </c>
      <c r="R52" s="86">
        <f t="shared" si="10"/>
        <v>0</v>
      </c>
      <c r="S52" s="86">
        <f t="shared" si="10"/>
        <v>0</v>
      </c>
      <c r="T52" s="86">
        <f t="shared" si="10"/>
        <v>0</v>
      </c>
      <c r="U52" s="86">
        <f t="shared" si="10"/>
        <v>0</v>
      </c>
      <c r="V52" s="86">
        <f t="shared" si="10"/>
        <v>0</v>
      </c>
      <c r="W52" s="86">
        <f t="shared" si="10"/>
        <v>0</v>
      </c>
      <c r="X52" s="86">
        <f t="shared" si="10"/>
        <v>336.66491040395482</v>
      </c>
      <c r="Y52" s="86">
        <f t="shared" si="10"/>
        <v>367.1971076539615</v>
      </c>
      <c r="Z52" s="86">
        <f t="shared" si="10"/>
        <v>0</v>
      </c>
      <c r="AA52" s="86">
        <f t="shared" si="10"/>
        <v>0</v>
      </c>
      <c r="AB52" s="86">
        <f t="shared" si="10"/>
        <v>0</v>
      </c>
      <c r="AC52" s="86">
        <f t="shared" si="10"/>
        <v>0</v>
      </c>
      <c r="AD52" s="86">
        <f t="shared" si="10"/>
        <v>0</v>
      </c>
      <c r="AE52" s="86">
        <f t="shared" si="10"/>
        <v>0</v>
      </c>
      <c r="AF52" s="86">
        <f t="shared" si="10"/>
        <v>138.18192661518</v>
      </c>
      <c r="AG52" s="86">
        <f t="shared" si="10"/>
        <v>0</v>
      </c>
      <c r="AH52" s="86">
        <f t="shared" si="10"/>
        <v>227.19749296816002</v>
      </c>
      <c r="AI52" s="86">
        <f t="shared" si="10"/>
        <v>0</v>
      </c>
      <c r="AJ52" s="86">
        <f t="shared" si="10"/>
        <v>365.37941958334005</v>
      </c>
      <c r="AK52" s="86">
        <f t="shared" si="10"/>
        <v>0</v>
      </c>
      <c r="AL52" s="86"/>
    </row>
    <row r="53" spans="1:38" ht="75">
      <c r="A53" s="143">
        <f>'2'!A53</f>
        <v>0</v>
      </c>
      <c r="B53" s="37" t="s">
        <v>237</v>
      </c>
      <c r="C53" s="38" t="s">
        <v>238</v>
      </c>
      <c r="D53" s="39" t="s">
        <v>178</v>
      </c>
      <c r="E53" s="39">
        <f>'2'!E53</f>
        <v>0</v>
      </c>
      <c r="F53" s="39">
        <f>'2'!F53</f>
        <v>2021</v>
      </c>
      <c r="G53" s="39">
        <f>'2'!G53</f>
        <v>2022</v>
      </c>
      <c r="H53" s="39">
        <f t="shared" ref="H53:AK53" si="11">SUM(H54,H57)</f>
        <v>0</v>
      </c>
      <c r="I53" s="39">
        <f t="shared" si="11"/>
        <v>0</v>
      </c>
      <c r="J53" s="39">
        <f t="shared" si="11"/>
        <v>0</v>
      </c>
      <c r="K53" s="39">
        <f t="shared" si="11"/>
        <v>0</v>
      </c>
      <c r="L53" s="99">
        <f t="shared" si="11"/>
        <v>80.798333333333346</v>
      </c>
      <c r="M53" s="99">
        <f t="shared" si="11"/>
        <v>8.9750000000000014</v>
      </c>
      <c r="N53" s="99">
        <f t="shared" si="11"/>
        <v>71.823333333333338</v>
      </c>
      <c r="O53" s="99">
        <f t="shared" si="11"/>
        <v>0</v>
      </c>
      <c r="P53" s="99">
        <f t="shared" si="11"/>
        <v>0</v>
      </c>
      <c r="Q53" s="99">
        <f t="shared" si="11"/>
        <v>0</v>
      </c>
      <c r="R53" s="99">
        <f t="shared" si="11"/>
        <v>0</v>
      </c>
      <c r="S53" s="99">
        <f t="shared" si="11"/>
        <v>0</v>
      </c>
      <c r="T53" s="99">
        <f t="shared" si="11"/>
        <v>0</v>
      </c>
      <c r="U53" s="99">
        <f t="shared" si="11"/>
        <v>0</v>
      </c>
      <c r="V53" s="99">
        <f t="shared" si="11"/>
        <v>0</v>
      </c>
      <c r="W53" s="99">
        <f t="shared" si="11"/>
        <v>0</v>
      </c>
      <c r="X53" s="99">
        <f t="shared" si="11"/>
        <v>75.444166666666661</v>
      </c>
      <c r="Y53" s="99">
        <f t="shared" si="11"/>
        <v>80.798333333333346</v>
      </c>
      <c r="Z53" s="99">
        <f t="shared" si="11"/>
        <v>0</v>
      </c>
      <c r="AA53" s="99">
        <f t="shared" si="11"/>
        <v>0</v>
      </c>
      <c r="AB53" s="99">
        <f t="shared" si="11"/>
        <v>0</v>
      </c>
      <c r="AC53" s="99">
        <f t="shared" si="11"/>
        <v>0</v>
      </c>
      <c r="AD53" s="99">
        <f t="shared" si="11"/>
        <v>0</v>
      </c>
      <c r="AE53" s="99">
        <f t="shared" si="11"/>
        <v>0</v>
      </c>
      <c r="AF53" s="99">
        <f t="shared" si="11"/>
        <v>9.9202600000000007</v>
      </c>
      <c r="AG53" s="99">
        <f t="shared" si="11"/>
        <v>0</v>
      </c>
      <c r="AH53" s="99">
        <f t="shared" si="11"/>
        <v>67.981750000000005</v>
      </c>
      <c r="AI53" s="99">
        <f t="shared" si="11"/>
        <v>0</v>
      </c>
      <c r="AJ53" s="99">
        <f t="shared" si="11"/>
        <v>77.902010000000004</v>
      </c>
      <c r="AK53" s="99">
        <f t="shared" si="11"/>
        <v>0</v>
      </c>
      <c r="AL53" s="90"/>
    </row>
    <row r="54" spans="1:38" ht="37.5">
      <c r="A54" s="143">
        <f>'2'!A54</f>
        <v>0</v>
      </c>
      <c r="B54" s="31" t="s">
        <v>239</v>
      </c>
      <c r="C54" s="32" t="s">
        <v>240</v>
      </c>
      <c r="D54" s="33" t="s">
        <v>178</v>
      </c>
      <c r="E54" s="33">
        <f>'2'!E54</f>
        <v>0</v>
      </c>
      <c r="F54" s="33">
        <f>'2'!F54</f>
        <v>2021</v>
      </c>
      <c r="G54" s="33">
        <f>'2'!G54</f>
        <v>2022</v>
      </c>
      <c r="H54" s="33">
        <f t="shared" ref="H54:AK54" si="12">SUM(H55:H56)</f>
        <v>0</v>
      </c>
      <c r="I54" s="33">
        <f t="shared" si="12"/>
        <v>0</v>
      </c>
      <c r="J54" s="33">
        <f t="shared" si="12"/>
        <v>0</v>
      </c>
      <c r="K54" s="33">
        <f t="shared" si="12"/>
        <v>0</v>
      </c>
      <c r="L54" s="146">
        <f t="shared" si="12"/>
        <v>80.798333333333346</v>
      </c>
      <c r="M54" s="146">
        <f t="shared" si="12"/>
        <v>8.9750000000000014</v>
      </c>
      <c r="N54" s="146">
        <f t="shared" si="12"/>
        <v>71.823333333333338</v>
      </c>
      <c r="O54" s="146">
        <f t="shared" si="12"/>
        <v>0</v>
      </c>
      <c r="P54" s="146">
        <f t="shared" si="12"/>
        <v>0</v>
      </c>
      <c r="Q54" s="146">
        <f t="shared" si="12"/>
        <v>0</v>
      </c>
      <c r="R54" s="146">
        <f t="shared" si="12"/>
        <v>0</v>
      </c>
      <c r="S54" s="146">
        <f t="shared" si="12"/>
        <v>0</v>
      </c>
      <c r="T54" s="146">
        <f t="shared" si="12"/>
        <v>0</v>
      </c>
      <c r="U54" s="146">
        <f t="shared" si="12"/>
        <v>0</v>
      </c>
      <c r="V54" s="146">
        <f t="shared" si="12"/>
        <v>0</v>
      </c>
      <c r="W54" s="146">
        <f t="shared" si="12"/>
        <v>0</v>
      </c>
      <c r="X54" s="146">
        <f t="shared" si="12"/>
        <v>75.444166666666661</v>
      </c>
      <c r="Y54" s="146">
        <f t="shared" si="12"/>
        <v>80.798333333333346</v>
      </c>
      <c r="Z54" s="146">
        <f t="shared" si="12"/>
        <v>0</v>
      </c>
      <c r="AA54" s="146">
        <f t="shared" si="12"/>
        <v>0</v>
      </c>
      <c r="AB54" s="146">
        <f t="shared" si="12"/>
        <v>0</v>
      </c>
      <c r="AC54" s="146">
        <f t="shared" si="12"/>
        <v>0</v>
      </c>
      <c r="AD54" s="146">
        <f t="shared" si="12"/>
        <v>0</v>
      </c>
      <c r="AE54" s="146">
        <f t="shared" si="12"/>
        <v>0</v>
      </c>
      <c r="AF54" s="146">
        <f t="shared" si="12"/>
        <v>9.9202600000000007</v>
      </c>
      <c r="AG54" s="146">
        <f t="shared" si="12"/>
        <v>0</v>
      </c>
      <c r="AH54" s="146">
        <f t="shared" si="12"/>
        <v>67.981750000000005</v>
      </c>
      <c r="AI54" s="146">
        <f t="shared" si="12"/>
        <v>0</v>
      </c>
      <c r="AJ54" s="146">
        <f t="shared" si="12"/>
        <v>77.902010000000004</v>
      </c>
      <c r="AK54" s="146">
        <f t="shared" si="12"/>
        <v>0</v>
      </c>
      <c r="AL54" s="47"/>
    </row>
    <row r="55" spans="1:38" ht="56.25">
      <c r="A55" s="26" t="s">
        <v>181</v>
      </c>
      <c r="B55" s="31" t="s">
        <v>239</v>
      </c>
      <c r="C55" s="32" t="s">
        <v>329</v>
      </c>
      <c r="D55" s="33" t="s">
        <v>330</v>
      </c>
      <c r="E55" s="33" t="s">
        <v>407</v>
      </c>
      <c r="F55" s="33">
        <f>'2'!F55</f>
        <v>2021</v>
      </c>
      <c r="G55" s="33">
        <f>'2'!G55</f>
        <v>2022</v>
      </c>
      <c r="H55" s="33" t="str">
        <f>'2'!H55</f>
        <v>НД</v>
      </c>
      <c r="I55" s="33" t="str">
        <f>'2'!I55</f>
        <v>НД</v>
      </c>
      <c r="J55" s="33" t="str">
        <f>'2'!J55</f>
        <v>НД</v>
      </c>
      <c r="K55" s="47">
        <v>0</v>
      </c>
      <c r="L55" s="146">
        <f>SUM(M55:P55)</f>
        <v>76.635000000000005</v>
      </c>
      <c r="M55" s="146">
        <f>10.384/1.2</f>
        <v>8.6533333333333342</v>
      </c>
      <c r="N55" s="146">
        <f>('2'!U55/1.2)-M55</f>
        <v>67.981666666666669</v>
      </c>
      <c r="O55" s="47">
        <v>0</v>
      </c>
      <c r="P55" s="47">
        <v>0</v>
      </c>
      <c r="Q55" s="47" t="s">
        <v>197</v>
      </c>
      <c r="R55" s="47" t="s">
        <v>197</v>
      </c>
      <c r="S55" s="47" t="s">
        <v>197</v>
      </c>
      <c r="T55" s="47" t="s">
        <v>197</v>
      </c>
      <c r="U55" s="47" t="s">
        <v>197</v>
      </c>
      <c r="V55" s="146">
        <v>0</v>
      </c>
      <c r="W55" s="146">
        <v>0</v>
      </c>
      <c r="X55" s="47">
        <f>'2'!Q55/1.2-K55</f>
        <v>71.561666666666667</v>
      </c>
      <c r="Y55" s="47">
        <f>L55-K55</f>
        <v>76.635000000000005</v>
      </c>
      <c r="Z55" s="47" t="s">
        <v>197</v>
      </c>
      <c r="AA55" s="47" t="s">
        <v>197</v>
      </c>
      <c r="AB55" s="146">
        <v>0</v>
      </c>
      <c r="AC55" s="146">
        <v>0</v>
      </c>
      <c r="AD55" s="146">
        <v>0</v>
      </c>
      <c r="AE55" s="146">
        <v>0</v>
      </c>
      <c r="AF55" s="47">
        <f>'2'!AT55/1.2</f>
        <v>8.6537500000000005</v>
      </c>
      <c r="AG55" s="146">
        <v>0</v>
      </c>
      <c r="AH55" s="47">
        <f>'2'!BD55/1.2</f>
        <v>67.981750000000005</v>
      </c>
      <c r="AI55" s="146">
        <v>0</v>
      </c>
      <c r="AJ55" s="47">
        <f>AH55+AF55+AD55</f>
        <v>76.635500000000008</v>
      </c>
      <c r="AK55" s="47">
        <f>AI55+AG55+AE55</f>
        <v>0</v>
      </c>
      <c r="AL55" s="47"/>
    </row>
    <row r="56" spans="1:38" ht="41.25" customHeight="1">
      <c r="A56" s="26" t="s">
        <v>181</v>
      </c>
      <c r="B56" s="31" t="s">
        <v>239</v>
      </c>
      <c r="C56" s="32" t="s">
        <v>327</v>
      </c>
      <c r="D56" s="33" t="s">
        <v>328</v>
      </c>
      <c r="E56" s="33" t="s">
        <v>407</v>
      </c>
      <c r="F56" s="33">
        <f>'2'!F56</f>
        <v>2021</v>
      </c>
      <c r="G56" s="33">
        <f>'2'!G56</f>
        <v>2021</v>
      </c>
      <c r="H56" s="33" t="str">
        <f>'2'!H56</f>
        <v>НД</v>
      </c>
      <c r="I56" s="33" t="str">
        <f>'2'!I56</f>
        <v>НД</v>
      </c>
      <c r="J56" s="33" t="str">
        <f>'2'!J56</f>
        <v>НД</v>
      </c>
      <c r="K56" s="47">
        <v>0</v>
      </c>
      <c r="L56" s="146">
        <f>SUM(M56:P56)</f>
        <v>4.163333333333334</v>
      </c>
      <c r="M56" s="146">
        <f>0.386/1.2</f>
        <v>0.32166666666666671</v>
      </c>
      <c r="N56" s="146">
        <f>('2'!U56/1.2)-M56</f>
        <v>3.8416666666666672</v>
      </c>
      <c r="O56" s="47">
        <v>0</v>
      </c>
      <c r="P56" s="47">
        <v>0</v>
      </c>
      <c r="Q56" s="47" t="s">
        <v>197</v>
      </c>
      <c r="R56" s="47" t="s">
        <v>197</v>
      </c>
      <c r="S56" s="47" t="s">
        <v>197</v>
      </c>
      <c r="T56" s="47" t="s">
        <v>197</v>
      </c>
      <c r="U56" s="47" t="s">
        <v>197</v>
      </c>
      <c r="V56" s="146">
        <v>0</v>
      </c>
      <c r="W56" s="146">
        <v>0</v>
      </c>
      <c r="X56" s="47">
        <f>'2'!Q56/1.2-K56</f>
        <v>3.8824999999999998</v>
      </c>
      <c r="Y56" s="47">
        <f>L56-K56</f>
        <v>4.163333333333334</v>
      </c>
      <c r="Z56" s="47" t="s">
        <v>197</v>
      </c>
      <c r="AA56" s="47" t="s">
        <v>197</v>
      </c>
      <c r="AB56" s="146">
        <v>0</v>
      </c>
      <c r="AC56" s="146">
        <v>0</v>
      </c>
      <c r="AD56" s="146">
        <v>0</v>
      </c>
      <c r="AE56" s="146">
        <v>0</v>
      </c>
      <c r="AF56" s="47">
        <f>'2'!AT56/1.2</f>
        <v>1.2665100000000002</v>
      </c>
      <c r="AG56" s="146">
        <v>0</v>
      </c>
      <c r="AH56" s="47">
        <f>'2'!BD56/1.2</f>
        <v>0</v>
      </c>
      <c r="AI56" s="146">
        <v>0</v>
      </c>
      <c r="AJ56" s="47">
        <f>AH56+AF56+AD56</f>
        <v>1.2665100000000002</v>
      </c>
      <c r="AK56" s="47">
        <f>AI56+AG56+AE56</f>
        <v>0</v>
      </c>
      <c r="AL56" s="47"/>
    </row>
    <row r="57" spans="1:38" ht="75">
      <c r="A57" s="143">
        <f>'2'!A57</f>
        <v>0</v>
      </c>
      <c r="B57" s="31" t="s">
        <v>241</v>
      </c>
      <c r="C57" s="32" t="s">
        <v>242</v>
      </c>
      <c r="D57" s="33" t="s">
        <v>178</v>
      </c>
      <c r="E57" s="33" t="str">
        <f>'2'!E57</f>
        <v>НД</v>
      </c>
      <c r="F57" s="33" t="str">
        <f>'2'!F57</f>
        <v>НД</v>
      </c>
      <c r="G57" s="33" t="str">
        <f>'2'!G57</f>
        <v>НД</v>
      </c>
      <c r="H57" s="33" t="str">
        <f>'2'!H57</f>
        <v>НД</v>
      </c>
      <c r="I57" s="47" t="str">
        <f>IF('2'!I57="НД","НД",'2'!I57/1.2)</f>
        <v>НД</v>
      </c>
      <c r="J57" s="47" t="str">
        <f>IF('2'!L57="НД","НД",'2'!L57/1.2)</f>
        <v>НД</v>
      </c>
      <c r="K57" s="47" t="s">
        <v>197</v>
      </c>
      <c r="L57" s="47" t="str">
        <f>IF('2'!U57="НД","НД",'2'!U57/1.2)</f>
        <v>НД</v>
      </c>
      <c r="M57" s="47" t="s">
        <v>197</v>
      </c>
      <c r="N57" s="47" t="s">
        <v>197</v>
      </c>
      <c r="O57" s="47" t="s">
        <v>197</v>
      </c>
      <c r="P57" s="47" t="s">
        <v>197</v>
      </c>
      <c r="Q57" s="47" t="s">
        <v>197</v>
      </c>
      <c r="R57" s="47" t="s">
        <v>197</v>
      </c>
      <c r="S57" s="47" t="s">
        <v>197</v>
      </c>
      <c r="T57" s="47" t="s">
        <v>197</v>
      </c>
      <c r="U57" s="47" t="s">
        <v>197</v>
      </c>
      <c r="V57" s="47" t="s">
        <v>197</v>
      </c>
      <c r="W57" s="47" t="str">
        <f>IF('2'!W57="НД","НД",'2'!W57/1.2)</f>
        <v>НД</v>
      </c>
      <c r="X57" s="47" t="s">
        <v>197</v>
      </c>
      <c r="Y57" s="47" t="str">
        <f>IF('2'!X57="НД","НД",'2'!X57/1.2)</f>
        <v>НД</v>
      </c>
      <c r="Z57" s="47" t="s">
        <v>197</v>
      </c>
      <c r="AA57" s="47" t="s">
        <v>197</v>
      </c>
      <c r="AB57" s="47" t="s">
        <v>197</v>
      </c>
      <c r="AC57" s="47" t="s">
        <v>197</v>
      </c>
      <c r="AD57" s="47" t="s">
        <v>197</v>
      </c>
      <c r="AE57" s="47" t="s">
        <v>197</v>
      </c>
      <c r="AF57" s="47" t="s">
        <v>197</v>
      </c>
      <c r="AG57" s="47" t="s">
        <v>197</v>
      </c>
      <c r="AH57" s="47" t="s">
        <v>197</v>
      </c>
      <c r="AI57" s="47" t="s">
        <v>197</v>
      </c>
      <c r="AJ57" s="47" t="s">
        <v>197</v>
      </c>
      <c r="AK57" s="47" t="s">
        <v>197</v>
      </c>
      <c r="AL57" s="47"/>
    </row>
    <row r="58" spans="1:38" ht="56.25">
      <c r="A58" s="143">
        <f>'2'!A58</f>
        <v>0</v>
      </c>
      <c r="B58" s="37" t="s">
        <v>243</v>
      </c>
      <c r="C58" s="38" t="s">
        <v>244</v>
      </c>
      <c r="D58" s="39" t="s">
        <v>178</v>
      </c>
      <c r="E58" s="39" t="str">
        <f>'2'!E58</f>
        <v>НД</v>
      </c>
      <c r="F58" s="39" t="str">
        <f>'2'!F58</f>
        <v>НД</v>
      </c>
      <c r="G58" s="39" t="str">
        <f>'2'!G58</f>
        <v>НД</v>
      </c>
      <c r="H58" s="39" t="str">
        <f>'2'!H58</f>
        <v>НД</v>
      </c>
      <c r="I58" s="90" t="str">
        <f>IF('2'!I58="НД","НД",'2'!I58/1.2)</f>
        <v>НД</v>
      </c>
      <c r="J58" s="90" t="str">
        <f>IF('2'!L58="НД","НД",'2'!L58/1.2)</f>
        <v>НД</v>
      </c>
      <c r="K58" s="90" t="s">
        <v>197</v>
      </c>
      <c r="L58" s="90" t="str">
        <f>IF('2'!U58="НД","НД",'2'!U58/1.2)</f>
        <v>НД</v>
      </c>
      <c r="M58" s="90" t="s">
        <v>197</v>
      </c>
      <c r="N58" s="90" t="s">
        <v>197</v>
      </c>
      <c r="O58" s="90" t="s">
        <v>197</v>
      </c>
      <c r="P58" s="90" t="s">
        <v>197</v>
      </c>
      <c r="Q58" s="90" t="s">
        <v>197</v>
      </c>
      <c r="R58" s="90" t="s">
        <v>197</v>
      </c>
      <c r="S58" s="90" t="s">
        <v>197</v>
      </c>
      <c r="T58" s="90" t="s">
        <v>197</v>
      </c>
      <c r="U58" s="90" t="s">
        <v>197</v>
      </c>
      <c r="V58" s="90" t="s">
        <v>197</v>
      </c>
      <c r="W58" s="90" t="str">
        <f>IF('2'!W58="НД","НД",'2'!W58/1.2)</f>
        <v>НД</v>
      </c>
      <c r="X58" s="90" t="s">
        <v>197</v>
      </c>
      <c r="Y58" s="90" t="str">
        <f>IF('2'!X58="НД","НД",'2'!X58/1.2)</f>
        <v>НД</v>
      </c>
      <c r="Z58" s="90" t="s">
        <v>197</v>
      </c>
      <c r="AA58" s="90" t="s">
        <v>197</v>
      </c>
      <c r="AB58" s="90" t="s">
        <v>197</v>
      </c>
      <c r="AC58" s="90" t="s">
        <v>197</v>
      </c>
      <c r="AD58" s="90" t="s">
        <v>197</v>
      </c>
      <c r="AE58" s="90" t="s">
        <v>197</v>
      </c>
      <c r="AF58" s="90" t="s">
        <v>197</v>
      </c>
      <c r="AG58" s="90" t="s">
        <v>197</v>
      </c>
      <c r="AH58" s="90" t="s">
        <v>197</v>
      </c>
      <c r="AI58" s="90" t="s">
        <v>197</v>
      </c>
      <c r="AJ58" s="90" t="s">
        <v>197</v>
      </c>
      <c r="AK58" s="90" t="s">
        <v>197</v>
      </c>
      <c r="AL58" s="90"/>
    </row>
    <row r="59" spans="1:38" ht="37.5">
      <c r="A59" s="143">
        <f>'2'!A59</f>
        <v>0</v>
      </c>
      <c r="B59" s="31" t="s">
        <v>245</v>
      </c>
      <c r="C59" s="32" t="s">
        <v>246</v>
      </c>
      <c r="D59" s="33" t="s">
        <v>178</v>
      </c>
      <c r="E59" s="33" t="str">
        <f>'2'!E59</f>
        <v>НД</v>
      </c>
      <c r="F59" s="33" t="str">
        <f>'2'!F59</f>
        <v>НД</v>
      </c>
      <c r="G59" s="33" t="str">
        <f>'2'!G59</f>
        <v>НД</v>
      </c>
      <c r="H59" s="33" t="str">
        <f>'2'!H59</f>
        <v>НД</v>
      </c>
      <c r="I59" s="47" t="str">
        <f>IF('2'!I59="НД","НД",'2'!I59/1.2)</f>
        <v>НД</v>
      </c>
      <c r="J59" s="47" t="str">
        <f>IF('2'!L59="НД","НД",'2'!L59/1.2)</f>
        <v>НД</v>
      </c>
      <c r="K59" s="47" t="s">
        <v>197</v>
      </c>
      <c r="L59" s="47" t="str">
        <f>IF('2'!U59="НД","НД",'2'!U59/1.2)</f>
        <v>НД</v>
      </c>
      <c r="M59" s="47" t="s">
        <v>197</v>
      </c>
      <c r="N59" s="47" t="s">
        <v>197</v>
      </c>
      <c r="O59" s="47" t="s">
        <v>197</v>
      </c>
      <c r="P59" s="47" t="s">
        <v>197</v>
      </c>
      <c r="Q59" s="47" t="s">
        <v>197</v>
      </c>
      <c r="R59" s="47" t="s">
        <v>197</v>
      </c>
      <c r="S59" s="47" t="s">
        <v>197</v>
      </c>
      <c r="T59" s="47" t="s">
        <v>197</v>
      </c>
      <c r="U59" s="47" t="s">
        <v>197</v>
      </c>
      <c r="V59" s="47" t="s">
        <v>197</v>
      </c>
      <c r="W59" s="47" t="str">
        <f>IF('2'!W59="НД","НД",'2'!W59/1.2)</f>
        <v>НД</v>
      </c>
      <c r="X59" s="47" t="s">
        <v>197</v>
      </c>
      <c r="Y59" s="47" t="str">
        <f>IF('2'!X59="НД","НД",'2'!X59/1.2)</f>
        <v>НД</v>
      </c>
      <c r="Z59" s="47" t="s">
        <v>197</v>
      </c>
      <c r="AA59" s="47" t="s">
        <v>197</v>
      </c>
      <c r="AB59" s="47" t="s">
        <v>197</v>
      </c>
      <c r="AC59" s="47" t="s">
        <v>197</v>
      </c>
      <c r="AD59" s="47" t="s">
        <v>197</v>
      </c>
      <c r="AE59" s="47" t="s">
        <v>197</v>
      </c>
      <c r="AF59" s="47" t="s">
        <v>197</v>
      </c>
      <c r="AG59" s="47" t="s">
        <v>197</v>
      </c>
      <c r="AH59" s="47" t="s">
        <v>197</v>
      </c>
      <c r="AI59" s="47" t="s">
        <v>197</v>
      </c>
      <c r="AJ59" s="47" t="s">
        <v>197</v>
      </c>
      <c r="AK59" s="47" t="s">
        <v>197</v>
      </c>
      <c r="AL59" s="47"/>
    </row>
    <row r="60" spans="1:38" ht="56.25">
      <c r="A60" s="143">
        <f>'2'!A60</f>
        <v>0</v>
      </c>
      <c r="B60" s="31" t="s">
        <v>247</v>
      </c>
      <c r="C60" s="32" t="s">
        <v>248</v>
      </c>
      <c r="D60" s="33" t="s">
        <v>178</v>
      </c>
      <c r="E60" s="33" t="str">
        <f>'2'!E60</f>
        <v>НД</v>
      </c>
      <c r="F60" s="33" t="str">
        <f>'2'!F60</f>
        <v>НД</v>
      </c>
      <c r="G60" s="33" t="str">
        <f>'2'!G60</f>
        <v>НД</v>
      </c>
      <c r="H60" s="33" t="str">
        <f>'2'!H60</f>
        <v>НД</v>
      </c>
      <c r="I60" s="47" t="str">
        <f>IF('2'!I60="НД","НД",'2'!I60/1.2)</f>
        <v>НД</v>
      </c>
      <c r="J60" s="47" t="str">
        <f>IF('2'!L60="НД","НД",'2'!L60/1.2)</f>
        <v>НД</v>
      </c>
      <c r="K60" s="47" t="s">
        <v>197</v>
      </c>
      <c r="L60" s="47" t="str">
        <f>IF('2'!U60="НД","НД",'2'!U60/1.2)</f>
        <v>НД</v>
      </c>
      <c r="M60" s="47" t="s">
        <v>197</v>
      </c>
      <c r="N60" s="47" t="s">
        <v>197</v>
      </c>
      <c r="O60" s="47" t="s">
        <v>197</v>
      </c>
      <c r="P60" s="47" t="s">
        <v>197</v>
      </c>
      <c r="Q60" s="47" t="s">
        <v>197</v>
      </c>
      <c r="R60" s="47" t="s">
        <v>197</v>
      </c>
      <c r="S60" s="47" t="s">
        <v>197</v>
      </c>
      <c r="T60" s="47" t="s">
        <v>197</v>
      </c>
      <c r="U60" s="47" t="s">
        <v>197</v>
      </c>
      <c r="V60" s="47" t="s">
        <v>197</v>
      </c>
      <c r="W60" s="47" t="str">
        <f>IF('2'!W60="НД","НД",'2'!W60/1.2)</f>
        <v>НД</v>
      </c>
      <c r="X60" s="47" t="s">
        <v>197</v>
      </c>
      <c r="Y60" s="47" t="str">
        <f>IF('2'!X60="НД","НД",'2'!X60/1.2)</f>
        <v>НД</v>
      </c>
      <c r="Z60" s="47" t="s">
        <v>197</v>
      </c>
      <c r="AA60" s="47" t="s">
        <v>197</v>
      </c>
      <c r="AB60" s="47" t="s">
        <v>197</v>
      </c>
      <c r="AC60" s="47" t="s">
        <v>197</v>
      </c>
      <c r="AD60" s="47" t="s">
        <v>197</v>
      </c>
      <c r="AE60" s="47" t="s">
        <v>197</v>
      </c>
      <c r="AF60" s="47" t="s">
        <v>197</v>
      </c>
      <c r="AG60" s="47" t="s">
        <v>197</v>
      </c>
      <c r="AH60" s="47" t="s">
        <v>197</v>
      </c>
      <c r="AI60" s="47" t="s">
        <v>197</v>
      </c>
      <c r="AJ60" s="47" t="s">
        <v>197</v>
      </c>
      <c r="AK60" s="47" t="s">
        <v>197</v>
      </c>
      <c r="AL60" s="47"/>
    </row>
    <row r="61" spans="1:38" ht="56.25">
      <c r="A61" s="143">
        <f>'2'!A61</f>
        <v>0</v>
      </c>
      <c r="B61" s="37" t="s">
        <v>249</v>
      </c>
      <c r="C61" s="38" t="s">
        <v>250</v>
      </c>
      <c r="D61" s="39" t="s">
        <v>178</v>
      </c>
      <c r="E61" s="39" t="str">
        <f>'2'!E61</f>
        <v>НД</v>
      </c>
      <c r="F61" s="39" t="str">
        <f>'2'!F61</f>
        <v>НД</v>
      </c>
      <c r="G61" s="39" t="str">
        <f>'2'!G61</f>
        <v>НД</v>
      </c>
      <c r="H61" s="39" t="str">
        <f>'2'!H61</f>
        <v>НД</v>
      </c>
      <c r="I61" s="90" t="str">
        <f>IF('2'!I61="НД","НД",'2'!I61/1.2)</f>
        <v>НД</v>
      </c>
      <c r="J61" s="90" t="str">
        <f>IF('2'!L61="НД","НД",'2'!L61/1.2)</f>
        <v>НД</v>
      </c>
      <c r="K61" s="90" t="s">
        <v>197</v>
      </c>
      <c r="L61" s="90" t="str">
        <f>IF('2'!U61="НД","НД",'2'!U61/1.2)</f>
        <v>НД</v>
      </c>
      <c r="M61" s="90" t="s">
        <v>197</v>
      </c>
      <c r="N61" s="90" t="s">
        <v>197</v>
      </c>
      <c r="O61" s="90" t="s">
        <v>197</v>
      </c>
      <c r="P61" s="90" t="s">
        <v>197</v>
      </c>
      <c r="Q61" s="90" t="s">
        <v>197</v>
      </c>
      <c r="R61" s="90" t="s">
        <v>197</v>
      </c>
      <c r="S61" s="90" t="s">
        <v>197</v>
      </c>
      <c r="T61" s="90" t="s">
        <v>197</v>
      </c>
      <c r="U61" s="90" t="s">
        <v>197</v>
      </c>
      <c r="V61" s="90" t="s">
        <v>197</v>
      </c>
      <c r="W61" s="90" t="str">
        <f>IF('2'!W61="НД","НД",'2'!W61/1.2)</f>
        <v>НД</v>
      </c>
      <c r="X61" s="90" t="s">
        <v>197</v>
      </c>
      <c r="Y61" s="90" t="str">
        <f>IF('2'!X61="НД","НД",'2'!X61/1.2)</f>
        <v>НД</v>
      </c>
      <c r="Z61" s="90" t="s">
        <v>197</v>
      </c>
      <c r="AA61" s="90" t="s">
        <v>197</v>
      </c>
      <c r="AB61" s="90" t="s">
        <v>197</v>
      </c>
      <c r="AC61" s="90" t="s">
        <v>197</v>
      </c>
      <c r="AD61" s="90" t="s">
        <v>197</v>
      </c>
      <c r="AE61" s="90" t="s">
        <v>197</v>
      </c>
      <c r="AF61" s="90" t="s">
        <v>197</v>
      </c>
      <c r="AG61" s="90" t="s">
        <v>197</v>
      </c>
      <c r="AH61" s="90" t="s">
        <v>197</v>
      </c>
      <c r="AI61" s="90" t="s">
        <v>197</v>
      </c>
      <c r="AJ61" s="90" t="s">
        <v>197</v>
      </c>
      <c r="AK61" s="90" t="s">
        <v>197</v>
      </c>
      <c r="AL61" s="90"/>
    </row>
    <row r="62" spans="1:38" ht="56.25">
      <c r="A62" s="143">
        <f>'2'!A62</f>
        <v>0</v>
      </c>
      <c r="B62" s="31" t="s">
        <v>251</v>
      </c>
      <c r="C62" s="32" t="s">
        <v>252</v>
      </c>
      <c r="D62" s="33" t="s">
        <v>178</v>
      </c>
      <c r="E62" s="33" t="str">
        <f>'2'!E62</f>
        <v>НД</v>
      </c>
      <c r="F62" s="33" t="str">
        <f>'2'!F62</f>
        <v>НД</v>
      </c>
      <c r="G62" s="33" t="str">
        <f>'2'!G62</f>
        <v>НД</v>
      </c>
      <c r="H62" s="33" t="str">
        <f>'2'!H62</f>
        <v>НД</v>
      </c>
      <c r="I62" s="47" t="str">
        <f>IF('2'!I62="НД","НД",'2'!I62/1.2)</f>
        <v>НД</v>
      </c>
      <c r="J62" s="47" t="str">
        <f>IF('2'!L62="НД","НД",'2'!L62/1.2)</f>
        <v>НД</v>
      </c>
      <c r="K62" s="47" t="s">
        <v>197</v>
      </c>
      <c r="L62" s="47" t="str">
        <f>IF('2'!U62="НД","НД",'2'!U62/1.2)</f>
        <v>НД</v>
      </c>
      <c r="M62" s="47" t="s">
        <v>197</v>
      </c>
      <c r="N62" s="47" t="s">
        <v>197</v>
      </c>
      <c r="O62" s="47" t="s">
        <v>197</v>
      </c>
      <c r="P62" s="47" t="s">
        <v>197</v>
      </c>
      <c r="Q62" s="47" t="s">
        <v>197</v>
      </c>
      <c r="R62" s="47" t="s">
        <v>197</v>
      </c>
      <c r="S62" s="47" t="s">
        <v>197</v>
      </c>
      <c r="T62" s="47" t="s">
        <v>197</v>
      </c>
      <c r="U62" s="47" t="s">
        <v>197</v>
      </c>
      <c r="V62" s="47" t="s">
        <v>197</v>
      </c>
      <c r="W62" s="47" t="str">
        <f>IF('2'!W62="НД","НД",'2'!W62/1.2)</f>
        <v>НД</v>
      </c>
      <c r="X62" s="47" t="s">
        <v>197</v>
      </c>
      <c r="Y62" s="47" t="str">
        <f>IF('2'!X62="НД","НД",'2'!X62/1.2)</f>
        <v>НД</v>
      </c>
      <c r="Z62" s="47" t="s">
        <v>197</v>
      </c>
      <c r="AA62" s="47" t="s">
        <v>197</v>
      </c>
      <c r="AB62" s="47" t="s">
        <v>197</v>
      </c>
      <c r="AC62" s="47" t="s">
        <v>197</v>
      </c>
      <c r="AD62" s="47" t="s">
        <v>197</v>
      </c>
      <c r="AE62" s="47" t="s">
        <v>197</v>
      </c>
      <c r="AF62" s="47" t="s">
        <v>197</v>
      </c>
      <c r="AG62" s="47" t="s">
        <v>197</v>
      </c>
      <c r="AH62" s="47" t="s">
        <v>197</v>
      </c>
      <c r="AI62" s="47" t="s">
        <v>197</v>
      </c>
      <c r="AJ62" s="47" t="s">
        <v>197</v>
      </c>
      <c r="AK62" s="47" t="s">
        <v>197</v>
      </c>
      <c r="AL62" s="47"/>
    </row>
    <row r="63" spans="1:38" ht="37.5">
      <c r="A63" s="143">
        <f>'2'!A63</f>
        <v>0</v>
      </c>
      <c r="B63" s="31" t="s">
        <v>253</v>
      </c>
      <c r="C63" s="32" t="s">
        <v>254</v>
      </c>
      <c r="D63" s="33" t="s">
        <v>178</v>
      </c>
      <c r="E63" s="33" t="str">
        <f>'2'!E63</f>
        <v>НД</v>
      </c>
      <c r="F63" s="33" t="str">
        <f>'2'!F63</f>
        <v>НД</v>
      </c>
      <c r="G63" s="33" t="str">
        <f>'2'!G63</f>
        <v>НД</v>
      </c>
      <c r="H63" s="33" t="str">
        <f>'2'!H63</f>
        <v>НД</v>
      </c>
      <c r="I63" s="47" t="str">
        <f>IF('2'!I63="НД","НД",'2'!I63/1.2)</f>
        <v>НД</v>
      </c>
      <c r="J63" s="47" t="str">
        <f>IF('2'!L63="НД","НД",'2'!L63/1.2)</f>
        <v>НД</v>
      </c>
      <c r="K63" s="47" t="s">
        <v>197</v>
      </c>
      <c r="L63" s="47" t="str">
        <f>IF('2'!U63="НД","НД",'2'!U63/1.2)</f>
        <v>НД</v>
      </c>
      <c r="M63" s="47" t="s">
        <v>197</v>
      </c>
      <c r="N63" s="47" t="s">
        <v>197</v>
      </c>
      <c r="O63" s="47" t="s">
        <v>197</v>
      </c>
      <c r="P63" s="47" t="s">
        <v>197</v>
      </c>
      <c r="Q63" s="47" t="s">
        <v>197</v>
      </c>
      <c r="R63" s="47" t="s">
        <v>197</v>
      </c>
      <c r="S63" s="47" t="s">
        <v>197</v>
      </c>
      <c r="T63" s="47" t="s">
        <v>197</v>
      </c>
      <c r="U63" s="47" t="s">
        <v>197</v>
      </c>
      <c r="V63" s="47" t="s">
        <v>197</v>
      </c>
      <c r="W63" s="47" t="str">
        <f>IF('2'!W63="НД","НД",'2'!W63/1.2)</f>
        <v>НД</v>
      </c>
      <c r="X63" s="47" t="s">
        <v>197</v>
      </c>
      <c r="Y63" s="47" t="str">
        <f>IF('2'!X63="НД","НД",'2'!X63/1.2)</f>
        <v>НД</v>
      </c>
      <c r="Z63" s="47" t="s">
        <v>197</v>
      </c>
      <c r="AA63" s="47" t="s">
        <v>197</v>
      </c>
      <c r="AB63" s="47" t="s">
        <v>197</v>
      </c>
      <c r="AC63" s="47" t="s">
        <v>197</v>
      </c>
      <c r="AD63" s="47" t="s">
        <v>197</v>
      </c>
      <c r="AE63" s="47" t="s">
        <v>197</v>
      </c>
      <c r="AF63" s="47" t="s">
        <v>197</v>
      </c>
      <c r="AG63" s="47" t="s">
        <v>197</v>
      </c>
      <c r="AH63" s="47" t="s">
        <v>197</v>
      </c>
      <c r="AI63" s="47" t="s">
        <v>197</v>
      </c>
      <c r="AJ63" s="47" t="s">
        <v>197</v>
      </c>
      <c r="AK63" s="47" t="s">
        <v>197</v>
      </c>
      <c r="AL63" s="47"/>
    </row>
    <row r="64" spans="1:38" ht="37.5">
      <c r="A64" s="143">
        <f>'2'!A64</f>
        <v>0</v>
      </c>
      <c r="B64" s="31" t="s">
        <v>255</v>
      </c>
      <c r="C64" s="32" t="s">
        <v>256</v>
      </c>
      <c r="D64" s="33" t="s">
        <v>178</v>
      </c>
      <c r="E64" s="33" t="str">
        <f>'2'!E64</f>
        <v>НД</v>
      </c>
      <c r="F64" s="33" t="str">
        <f>'2'!F64</f>
        <v>НД</v>
      </c>
      <c r="G64" s="33" t="str">
        <f>'2'!G64</f>
        <v>НД</v>
      </c>
      <c r="H64" s="33" t="str">
        <f>'2'!H64</f>
        <v>НД</v>
      </c>
      <c r="I64" s="47" t="str">
        <f>IF('2'!I64="НД","НД",'2'!I64/1.2)</f>
        <v>НД</v>
      </c>
      <c r="J64" s="47" t="str">
        <f>IF('2'!L64="НД","НД",'2'!L64/1.2)</f>
        <v>НД</v>
      </c>
      <c r="K64" s="47" t="s">
        <v>197</v>
      </c>
      <c r="L64" s="47" t="str">
        <f>IF('2'!U64="НД","НД",'2'!U64/1.2)</f>
        <v>НД</v>
      </c>
      <c r="M64" s="47" t="s">
        <v>197</v>
      </c>
      <c r="N64" s="47" t="s">
        <v>197</v>
      </c>
      <c r="O64" s="47" t="s">
        <v>197</v>
      </c>
      <c r="P64" s="47" t="s">
        <v>197</v>
      </c>
      <c r="Q64" s="47" t="s">
        <v>197</v>
      </c>
      <c r="R64" s="47" t="s">
        <v>197</v>
      </c>
      <c r="S64" s="47" t="s">
        <v>197</v>
      </c>
      <c r="T64" s="47" t="s">
        <v>197</v>
      </c>
      <c r="U64" s="47" t="s">
        <v>197</v>
      </c>
      <c r="V64" s="47" t="s">
        <v>197</v>
      </c>
      <c r="W64" s="47" t="str">
        <f>IF('2'!W64="НД","НД",'2'!W64/1.2)</f>
        <v>НД</v>
      </c>
      <c r="X64" s="47" t="s">
        <v>197</v>
      </c>
      <c r="Y64" s="47" t="str">
        <f>IF('2'!X64="НД","НД",'2'!X64/1.2)</f>
        <v>НД</v>
      </c>
      <c r="Z64" s="47" t="s">
        <v>197</v>
      </c>
      <c r="AA64" s="47" t="s">
        <v>197</v>
      </c>
      <c r="AB64" s="47" t="s">
        <v>197</v>
      </c>
      <c r="AC64" s="47" t="s">
        <v>197</v>
      </c>
      <c r="AD64" s="47" t="s">
        <v>197</v>
      </c>
      <c r="AE64" s="47" t="s">
        <v>197</v>
      </c>
      <c r="AF64" s="47" t="s">
        <v>197</v>
      </c>
      <c r="AG64" s="47" t="s">
        <v>197</v>
      </c>
      <c r="AH64" s="47" t="s">
        <v>197</v>
      </c>
      <c r="AI64" s="47" t="s">
        <v>197</v>
      </c>
      <c r="AJ64" s="47" t="s">
        <v>197</v>
      </c>
      <c r="AK64" s="47" t="s">
        <v>197</v>
      </c>
      <c r="AL64" s="47"/>
    </row>
    <row r="65" spans="1:38" ht="56.25">
      <c r="A65" s="143">
        <f>'2'!A65</f>
        <v>0</v>
      </c>
      <c r="B65" s="31" t="s">
        <v>257</v>
      </c>
      <c r="C65" s="32" t="s">
        <v>258</v>
      </c>
      <c r="D65" s="33" t="s">
        <v>178</v>
      </c>
      <c r="E65" s="33" t="str">
        <f>'2'!E65</f>
        <v>НД</v>
      </c>
      <c r="F65" s="33" t="str">
        <f>'2'!F65</f>
        <v>НД</v>
      </c>
      <c r="G65" s="33" t="str">
        <f>'2'!G65</f>
        <v>НД</v>
      </c>
      <c r="H65" s="33" t="str">
        <f>'2'!H65</f>
        <v>НД</v>
      </c>
      <c r="I65" s="47" t="str">
        <f>IF('2'!I65="НД","НД",'2'!I65/1.2)</f>
        <v>НД</v>
      </c>
      <c r="J65" s="47" t="str">
        <f>IF('2'!L65="НД","НД",'2'!L65/1.2)</f>
        <v>НД</v>
      </c>
      <c r="K65" s="47" t="s">
        <v>197</v>
      </c>
      <c r="L65" s="47" t="str">
        <f>IF('2'!U65="НД","НД",'2'!U65/1.2)</f>
        <v>НД</v>
      </c>
      <c r="M65" s="47" t="s">
        <v>197</v>
      </c>
      <c r="N65" s="47" t="s">
        <v>197</v>
      </c>
      <c r="O65" s="47" t="s">
        <v>197</v>
      </c>
      <c r="P65" s="47" t="s">
        <v>197</v>
      </c>
      <c r="Q65" s="47" t="s">
        <v>197</v>
      </c>
      <c r="R65" s="47" t="s">
        <v>197</v>
      </c>
      <c r="S65" s="47" t="s">
        <v>197</v>
      </c>
      <c r="T65" s="47" t="s">
        <v>197</v>
      </c>
      <c r="U65" s="47" t="s">
        <v>197</v>
      </c>
      <c r="V65" s="47" t="s">
        <v>197</v>
      </c>
      <c r="W65" s="47" t="str">
        <f>IF('2'!W65="НД","НД",'2'!W65/1.2)</f>
        <v>НД</v>
      </c>
      <c r="X65" s="47" t="s">
        <v>197</v>
      </c>
      <c r="Y65" s="47" t="str">
        <f>IF('2'!X65="НД","НД",'2'!X65/1.2)</f>
        <v>НД</v>
      </c>
      <c r="Z65" s="47" t="s">
        <v>197</v>
      </c>
      <c r="AA65" s="47" t="s">
        <v>197</v>
      </c>
      <c r="AB65" s="47" t="s">
        <v>197</v>
      </c>
      <c r="AC65" s="47" t="s">
        <v>197</v>
      </c>
      <c r="AD65" s="47" t="s">
        <v>197</v>
      </c>
      <c r="AE65" s="47" t="s">
        <v>197</v>
      </c>
      <c r="AF65" s="47" t="s">
        <v>197</v>
      </c>
      <c r="AG65" s="47" t="s">
        <v>197</v>
      </c>
      <c r="AH65" s="47" t="s">
        <v>197</v>
      </c>
      <c r="AI65" s="47" t="s">
        <v>197</v>
      </c>
      <c r="AJ65" s="47" t="s">
        <v>197</v>
      </c>
      <c r="AK65" s="47" t="s">
        <v>197</v>
      </c>
      <c r="AL65" s="47"/>
    </row>
    <row r="66" spans="1:38" ht="75">
      <c r="A66" s="143">
        <f>'2'!A66</f>
        <v>0</v>
      </c>
      <c r="B66" s="31" t="s">
        <v>259</v>
      </c>
      <c r="C66" s="32" t="s">
        <v>260</v>
      </c>
      <c r="D66" s="33" t="s">
        <v>178</v>
      </c>
      <c r="E66" s="33" t="str">
        <f>'2'!E66</f>
        <v>НД</v>
      </c>
      <c r="F66" s="33" t="str">
        <f>'2'!F66</f>
        <v>НД</v>
      </c>
      <c r="G66" s="33" t="str">
        <f>'2'!G66</f>
        <v>НД</v>
      </c>
      <c r="H66" s="33" t="str">
        <f>'2'!H66</f>
        <v>НД</v>
      </c>
      <c r="I66" s="47" t="str">
        <f>IF('2'!I66="НД","НД",'2'!I66/1.2)</f>
        <v>НД</v>
      </c>
      <c r="J66" s="47" t="str">
        <f>IF('2'!L66="НД","НД",'2'!L66/1.2)</f>
        <v>НД</v>
      </c>
      <c r="K66" s="47" t="s">
        <v>197</v>
      </c>
      <c r="L66" s="47" t="str">
        <f>IF('2'!U66="НД","НД",'2'!U66/1.2)</f>
        <v>НД</v>
      </c>
      <c r="M66" s="47" t="s">
        <v>197</v>
      </c>
      <c r="N66" s="47" t="s">
        <v>197</v>
      </c>
      <c r="O66" s="47" t="s">
        <v>197</v>
      </c>
      <c r="P66" s="47" t="s">
        <v>197</v>
      </c>
      <c r="Q66" s="47" t="s">
        <v>197</v>
      </c>
      <c r="R66" s="47" t="s">
        <v>197</v>
      </c>
      <c r="S66" s="47" t="s">
        <v>197</v>
      </c>
      <c r="T66" s="47" t="s">
        <v>197</v>
      </c>
      <c r="U66" s="47" t="s">
        <v>197</v>
      </c>
      <c r="V66" s="47" t="s">
        <v>197</v>
      </c>
      <c r="W66" s="47" t="str">
        <f>IF('2'!W66="НД","НД",'2'!W66/1.2)</f>
        <v>НД</v>
      </c>
      <c r="X66" s="47" t="s">
        <v>197</v>
      </c>
      <c r="Y66" s="47" t="str">
        <f>IF('2'!X66="НД","НД",'2'!X66/1.2)</f>
        <v>НД</v>
      </c>
      <c r="Z66" s="47" t="s">
        <v>197</v>
      </c>
      <c r="AA66" s="47" t="s">
        <v>197</v>
      </c>
      <c r="AB66" s="47" t="s">
        <v>197</v>
      </c>
      <c r="AC66" s="47" t="s">
        <v>197</v>
      </c>
      <c r="AD66" s="47" t="s">
        <v>197</v>
      </c>
      <c r="AE66" s="47" t="s">
        <v>197</v>
      </c>
      <c r="AF66" s="47" t="s">
        <v>197</v>
      </c>
      <c r="AG66" s="47" t="s">
        <v>197</v>
      </c>
      <c r="AH66" s="47" t="s">
        <v>197</v>
      </c>
      <c r="AI66" s="47" t="s">
        <v>197</v>
      </c>
      <c r="AJ66" s="47" t="s">
        <v>197</v>
      </c>
      <c r="AK66" s="47" t="s">
        <v>197</v>
      </c>
      <c r="AL66" s="47"/>
    </row>
    <row r="67" spans="1:38" ht="56.25">
      <c r="A67" s="143">
        <f>'2'!A67</f>
        <v>0</v>
      </c>
      <c r="B67" s="31" t="s">
        <v>261</v>
      </c>
      <c r="C67" s="32" t="s">
        <v>262</v>
      </c>
      <c r="D67" s="33" t="s">
        <v>178</v>
      </c>
      <c r="E67" s="33" t="str">
        <f>'2'!E67</f>
        <v>НД</v>
      </c>
      <c r="F67" s="33" t="str">
        <f>'2'!F67</f>
        <v>НД</v>
      </c>
      <c r="G67" s="33" t="str">
        <f>'2'!G67</f>
        <v>НД</v>
      </c>
      <c r="H67" s="33" t="str">
        <f>'2'!H67</f>
        <v>НД</v>
      </c>
      <c r="I67" s="47" t="str">
        <f>IF('2'!I67="НД","НД",'2'!I67/1.2)</f>
        <v>НД</v>
      </c>
      <c r="J67" s="47" t="str">
        <f>IF('2'!L67="НД","НД",'2'!L67/1.2)</f>
        <v>НД</v>
      </c>
      <c r="K67" s="47" t="s">
        <v>197</v>
      </c>
      <c r="L67" s="47" t="str">
        <f>IF('2'!U67="НД","НД",'2'!U67/1.2)</f>
        <v>НД</v>
      </c>
      <c r="M67" s="47" t="s">
        <v>197</v>
      </c>
      <c r="N67" s="47" t="s">
        <v>197</v>
      </c>
      <c r="O67" s="47" t="s">
        <v>197</v>
      </c>
      <c r="P67" s="47" t="s">
        <v>197</v>
      </c>
      <c r="Q67" s="47" t="s">
        <v>197</v>
      </c>
      <c r="R67" s="47" t="s">
        <v>197</v>
      </c>
      <c r="S67" s="47" t="s">
        <v>197</v>
      </c>
      <c r="T67" s="47" t="s">
        <v>197</v>
      </c>
      <c r="U67" s="47" t="s">
        <v>197</v>
      </c>
      <c r="V67" s="47" t="s">
        <v>197</v>
      </c>
      <c r="W67" s="47" t="str">
        <f>IF('2'!W67="НД","НД",'2'!W67/1.2)</f>
        <v>НД</v>
      </c>
      <c r="X67" s="47" t="s">
        <v>197</v>
      </c>
      <c r="Y67" s="47" t="str">
        <f>IF('2'!X67="НД","НД",'2'!X67/1.2)</f>
        <v>НД</v>
      </c>
      <c r="Z67" s="47" t="s">
        <v>197</v>
      </c>
      <c r="AA67" s="47" t="s">
        <v>197</v>
      </c>
      <c r="AB67" s="47" t="s">
        <v>197</v>
      </c>
      <c r="AC67" s="47" t="s">
        <v>197</v>
      </c>
      <c r="AD67" s="47" t="s">
        <v>197</v>
      </c>
      <c r="AE67" s="47" t="s">
        <v>197</v>
      </c>
      <c r="AF67" s="47" t="s">
        <v>197</v>
      </c>
      <c r="AG67" s="47" t="s">
        <v>197</v>
      </c>
      <c r="AH67" s="47" t="s">
        <v>197</v>
      </c>
      <c r="AI67" s="47" t="s">
        <v>197</v>
      </c>
      <c r="AJ67" s="47" t="s">
        <v>197</v>
      </c>
      <c r="AK67" s="47" t="s">
        <v>197</v>
      </c>
      <c r="AL67" s="47"/>
    </row>
    <row r="68" spans="1:38" ht="56.25">
      <c r="A68" s="143">
        <f>'2'!A68</f>
        <v>0</v>
      </c>
      <c r="B68" s="31" t="s">
        <v>263</v>
      </c>
      <c r="C68" s="32" t="s">
        <v>264</v>
      </c>
      <c r="D68" s="33" t="s">
        <v>178</v>
      </c>
      <c r="E68" s="33" t="str">
        <f>'2'!E68</f>
        <v>НД</v>
      </c>
      <c r="F68" s="33" t="str">
        <f>'2'!F68</f>
        <v>НД</v>
      </c>
      <c r="G68" s="33" t="str">
        <f>'2'!G68</f>
        <v>НД</v>
      </c>
      <c r="H68" s="33" t="str">
        <f>'2'!H68</f>
        <v>НД</v>
      </c>
      <c r="I68" s="47" t="str">
        <f>IF('2'!I68="НД","НД",'2'!I68/1.2)</f>
        <v>НД</v>
      </c>
      <c r="J68" s="47" t="str">
        <f>IF('2'!L68="НД","НД",'2'!L68/1.2)</f>
        <v>НД</v>
      </c>
      <c r="K68" s="47" t="s">
        <v>197</v>
      </c>
      <c r="L68" s="47" t="str">
        <f>IF('2'!U68="НД","НД",'2'!U68/1.2)</f>
        <v>НД</v>
      </c>
      <c r="M68" s="47" t="s">
        <v>197</v>
      </c>
      <c r="N68" s="47" t="s">
        <v>197</v>
      </c>
      <c r="O68" s="47" t="s">
        <v>197</v>
      </c>
      <c r="P68" s="47" t="s">
        <v>197</v>
      </c>
      <c r="Q68" s="47" t="s">
        <v>197</v>
      </c>
      <c r="R68" s="47" t="s">
        <v>197</v>
      </c>
      <c r="S68" s="47" t="s">
        <v>197</v>
      </c>
      <c r="T68" s="47" t="s">
        <v>197</v>
      </c>
      <c r="U68" s="47" t="s">
        <v>197</v>
      </c>
      <c r="V68" s="47" t="s">
        <v>197</v>
      </c>
      <c r="W68" s="47" t="str">
        <f>IF('2'!W68="НД","НД",'2'!W68/1.2)</f>
        <v>НД</v>
      </c>
      <c r="X68" s="47" t="s">
        <v>197</v>
      </c>
      <c r="Y68" s="47" t="str">
        <f>IF('2'!X68="НД","НД",'2'!X68/1.2)</f>
        <v>НД</v>
      </c>
      <c r="Z68" s="47" t="s">
        <v>197</v>
      </c>
      <c r="AA68" s="47" t="s">
        <v>197</v>
      </c>
      <c r="AB68" s="47" t="s">
        <v>197</v>
      </c>
      <c r="AC68" s="47" t="s">
        <v>197</v>
      </c>
      <c r="AD68" s="47" t="s">
        <v>197</v>
      </c>
      <c r="AE68" s="47" t="s">
        <v>197</v>
      </c>
      <c r="AF68" s="47" t="s">
        <v>197</v>
      </c>
      <c r="AG68" s="47" t="s">
        <v>197</v>
      </c>
      <c r="AH68" s="47" t="s">
        <v>197</v>
      </c>
      <c r="AI68" s="47" t="s">
        <v>197</v>
      </c>
      <c r="AJ68" s="47" t="s">
        <v>197</v>
      </c>
      <c r="AK68" s="47" t="s">
        <v>197</v>
      </c>
      <c r="AL68" s="47"/>
    </row>
    <row r="69" spans="1:38" ht="75">
      <c r="A69" s="143">
        <f>'2'!A69</f>
        <v>0</v>
      </c>
      <c r="B69" s="31" t="s">
        <v>265</v>
      </c>
      <c r="C69" s="32" t="s">
        <v>266</v>
      </c>
      <c r="D69" s="33" t="s">
        <v>178</v>
      </c>
      <c r="E69" s="33" t="str">
        <f>'2'!E69</f>
        <v>НД</v>
      </c>
      <c r="F69" s="33" t="str">
        <f>'2'!F69</f>
        <v>НД</v>
      </c>
      <c r="G69" s="33" t="str">
        <f>'2'!G69</f>
        <v>НД</v>
      </c>
      <c r="H69" s="33" t="str">
        <f>'2'!H69</f>
        <v>НД</v>
      </c>
      <c r="I69" s="47" t="str">
        <f>IF('2'!I69="НД","НД",'2'!I69/1.2)</f>
        <v>НД</v>
      </c>
      <c r="J69" s="47" t="str">
        <f>IF('2'!L69="НД","НД",'2'!L69/1.2)</f>
        <v>НД</v>
      </c>
      <c r="K69" s="47" t="s">
        <v>197</v>
      </c>
      <c r="L69" s="47" t="str">
        <f>IF('2'!U69="НД","НД",'2'!U69/1.2)</f>
        <v>НД</v>
      </c>
      <c r="M69" s="47" t="s">
        <v>197</v>
      </c>
      <c r="N69" s="47" t="s">
        <v>197</v>
      </c>
      <c r="O69" s="47" t="s">
        <v>197</v>
      </c>
      <c r="P69" s="47" t="s">
        <v>197</v>
      </c>
      <c r="Q69" s="47" t="s">
        <v>197</v>
      </c>
      <c r="R69" s="47" t="s">
        <v>197</v>
      </c>
      <c r="S69" s="47" t="s">
        <v>197</v>
      </c>
      <c r="T69" s="47" t="s">
        <v>197</v>
      </c>
      <c r="U69" s="47" t="s">
        <v>197</v>
      </c>
      <c r="V69" s="47" t="s">
        <v>197</v>
      </c>
      <c r="W69" s="47" t="str">
        <f>IF('2'!W69="НД","НД",'2'!W69/1.2)</f>
        <v>НД</v>
      </c>
      <c r="X69" s="47" t="s">
        <v>197</v>
      </c>
      <c r="Y69" s="47" t="str">
        <f>IF('2'!X69="НД","НД",'2'!X69/1.2)</f>
        <v>НД</v>
      </c>
      <c r="Z69" s="47" t="s">
        <v>197</v>
      </c>
      <c r="AA69" s="47" t="s">
        <v>197</v>
      </c>
      <c r="AB69" s="47" t="s">
        <v>197</v>
      </c>
      <c r="AC69" s="47" t="s">
        <v>197</v>
      </c>
      <c r="AD69" s="47" t="s">
        <v>197</v>
      </c>
      <c r="AE69" s="47" t="s">
        <v>197</v>
      </c>
      <c r="AF69" s="47" t="s">
        <v>197</v>
      </c>
      <c r="AG69" s="47" t="s">
        <v>197</v>
      </c>
      <c r="AH69" s="47" t="s">
        <v>197</v>
      </c>
      <c r="AI69" s="47" t="s">
        <v>197</v>
      </c>
      <c r="AJ69" s="47" t="s">
        <v>197</v>
      </c>
      <c r="AK69" s="47" t="s">
        <v>197</v>
      </c>
      <c r="AL69" s="47"/>
    </row>
    <row r="70" spans="1:38" ht="75">
      <c r="A70" s="143">
        <f>'2'!A70</f>
        <v>0</v>
      </c>
      <c r="B70" s="37" t="s">
        <v>267</v>
      </c>
      <c r="C70" s="38" t="s">
        <v>268</v>
      </c>
      <c r="D70" s="39" t="s">
        <v>178</v>
      </c>
      <c r="E70" s="39">
        <f>'2'!E70</f>
        <v>0</v>
      </c>
      <c r="F70" s="39">
        <f>'2'!F70</f>
        <v>2020</v>
      </c>
      <c r="G70" s="39">
        <f>'2'!G70</f>
        <v>2021</v>
      </c>
      <c r="H70" s="90">
        <f t="shared" ref="H70:AK70" si="13">H71</f>
        <v>0</v>
      </c>
      <c r="I70" s="90">
        <f t="shared" si="13"/>
        <v>0</v>
      </c>
      <c r="J70" s="90">
        <f t="shared" si="13"/>
        <v>0</v>
      </c>
      <c r="K70" s="90">
        <f t="shared" si="13"/>
        <v>1.0786352627118645</v>
      </c>
      <c r="L70" s="90">
        <f t="shared" si="13"/>
        <v>287.47740958334003</v>
      </c>
      <c r="M70" s="90">
        <f t="shared" si="13"/>
        <v>0</v>
      </c>
      <c r="N70" s="90">
        <f t="shared" si="13"/>
        <v>287.47740958334003</v>
      </c>
      <c r="O70" s="90">
        <f t="shared" si="13"/>
        <v>0</v>
      </c>
      <c r="P70" s="90">
        <f t="shared" si="13"/>
        <v>0</v>
      </c>
      <c r="Q70" s="90">
        <f t="shared" si="13"/>
        <v>0</v>
      </c>
      <c r="R70" s="90">
        <f t="shared" si="13"/>
        <v>0</v>
      </c>
      <c r="S70" s="90">
        <f t="shared" si="13"/>
        <v>0</v>
      </c>
      <c r="T70" s="90">
        <f t="shared" si="13"/>
        <v>0</v>
      </c>
      <c r="U70" s="90">
        <f t="shared" si="13"/>
        <v>0</v>
      </c>
      <c r="V70" s="90">
        <f t="shared" si="13"/>
        <v>0</v>
      </c>
      <c r="W70" s="90">
        <f t="shared" si="13"/>
        <v>0</v>
      </c>
      <c r="X70" s="90">
        <f t="shared" si="13"/>
        <v>261.22074373728816</v>
      </c>
      <c r="Y70" s="90">
        <f t="shared" si="13"/>
        <v>286.39877432062815</v>
      </c>
      <c r="Z70" s="90">
        <f t="shared" si="13"/>
        <v>0</v>
      </c>
      <c r="AA70" s="90">
        <f t="shared" si="13"/>
        <v>0</v>
      </c>
      <c r="AB70" s="90">
        <f t="shared" si="13"/>
        <v>0</v>
      </c>
      <c r="AC70" s="90">
        <f t="shared" si="13"/>
        <v>0</v>
      </c>
      <c r="AD70" s="90">
        <f t="shared" si="13"/>
        <v>0</v>
      </c>
      <c r="AE70" s="90">
        <f t="shared" si="13"/>
        <v>0</v>
      </c>
      <c r="AF70" s="90">
        <f t="shared" si="13"/>
        <v>128.26166661517999</v>
      </c>
      <c r="AG70" s="90">
        <f t="shared" si="13"/>
        <v>0</v>
      </c>
      <c r="AH70" s="90">
        <f t="shared" si="13"/>
        <v>159.21574296816001</v>
      </c>
      <c r="AI70" s="90">
        <f t="shared" si="13"/>
        <v>0</v>
      </c>
      <c r="AJ70" s="90">
        <f t="shared" si="13"/>
        <v>287.47740958334003</v>
      </c>
      <c r="AK70" s="90">
        <f t="shared" si="13"/>
        <v>0</v>
      </c>
      <c r="AL70" s="90"/>
    </row>
    <row r="71" spans="1:38" ht="37.5">
      <c r="A71" s="143">
        <f>'2'!A71</f>
        <v>0</v>
      </c>
      <c r="B71" s="31" t="s">
        <v>269</v>
      </c>
      <c r="C71" s="32" t="s">
        <v>270</v>
      </c>
      <c r="D71" s="33" t="s">
        <v>178</v>
      </c>
      <c r="E71" s="33">
        <f>'2'!E71</f>
        <v>0</v>
      </c>
      <c r="F71" s="33">
        <f>'2'!F71</f>
        <v>2020</v>
      </c>
      <c r="G71" s="33">
        <f>'2'!G71</f>
        <v>2021</v>
      </c>
      <c r="H71" s="47">
        <f t="shared" ref="H71:AK71" si="14">SUM(H72:H77)</f>
        <v>0</v>
      </c>
      <c r="I71" s="47">
        <f t="shared" si="14"/>
        <v>0</v>
      </c>
      <c r="J71" s="47">
        <f t="shared" si="14"/>
        <v>0</v>
      </c>
      <c r="K71" s="47">
        <f t="shared" si="14"/>
        <v>1.0786352627118645</v>
      </c>
      <c r="L71" s="47">
        <f t="shared" si="14"/>
        <v>287.47740958334003</v>
      </c>
      <c r="M71" s="47">
        <f t="shared" si="14"/>
        <v>0</v>
      </c>
      <c r="N71" s="47">
        <f t="shared" si="14"/>
        <v>287.47740958334003</v>
      </c>
      <c r="O71" s="47">
        <f t="shared" si="14"/>
        <v>0</v>
      </c>
      <c r="P71" s="47">
        <f t="shared" si="14"/>
        <v>0</v>
      </c>
      <c r="Q71" s="47">
        <f t="shared" si="14"/>
        <v>0</v>
      </c>
      <c r="R71" s="47">
        <f t="shared" si="14"/>
        <v>0</v>
      </c>
      <c r="S71" s="47">
        <f t="shared" si="14"/>
        <v>0</v>
      </c>
      <c r="T71" s="47">
        <f t="shared" si="14"/>
        <v>0</v>
      </c>
      <c r="U71" s="47">
        <f t="shared" si="14"/>
        <v>0</v>
      </c>
      <c r="V71" s="47">
        <f t="shared" si="14"/>
        <v>0</v>
      </c>
      <c r="W71" s="47">
        <f t="shared" si="14"/>
        <v>0</v>
      </c>
      <c r="X71" s="47">
        <f t="shared" si="14"/>
        <v>261.22074373728816</v>
      </c>
      <c r="Y71" s="47">
        <f t="shared" si="14"/>
        <v>286.39877432062815</v>
      </c>
      <c r="Z71" s="47">
        <f t="shared" si="14"/>
        <v>0</v>
      </c>
      <c r="AA71" s="47">
        <f t="shared" si="14"/>
        <v>0</v>
      </c>
      <c r="AB71" s="47">
        <f t="shared" si="14"/>
        <v>0</v>
      </c>
      <c r="AC71" s="47">
        <f t="shared" si="14"/>
        <v>0</v>
      </c>
      <c r="AD71" s="47">
        <f t="shared" si="14"/>
        <v>0</v>
      </c>
      <c r="AE71" s="47">
        <f t="shared" si="14"/>
        <v>0</v>
      </c>
      <c r="AF71" s="47">
        <f t="shared" si="14"/>
        <v>128.26166661517999</v>
      </c>
      <c r="AG71" s="47">
        <f t="shared" si="14"/>
        <v>0</v>
      </c>
      <c r="AH71" s="47">
        <f t="shared" si="14"/>
        <v>159.21574296816001</v>
      </c>
      <c r="AI71" s="47">
        <f t="shared" si="14"/>
        <v>0</v>
      </c>
      <c r="AJ71" s="47">
        <f t="shared" si="14"/>
        <v>287.47740958334003</v>
      </c>
      <c r="AK71" s="47">
        <f t="shared" si="14"/>
        <v>0</v>
      </c>
      <c r="AL71" s="47"/>
    </row>
    <row r="72" spans="1:38" ht="75">
      <c r="A72" s="147" t="s">
        <v>181</v>
      </c>
      <c r="B72" s="31" t="s">
        <v>269</v>
      </c>
      <c r="C72" s="32" t="s">
        <v>271</v>
      </c>
      <c r="D72" s="41" t="s">
        <v>272</v>
      </c>
      <c r="E72" s="33" t="str">
        <f>'2'!E72</f>
        <v>П,С</v>
      </c>
      <c r="F72" s="33">
        <f>'2'!F72</f>
        <v>2020</v>
      </c>
      <c r="G72" s="33">
        <f>'2'!G72</f>
        <v>2022</v>
      </c>
      <c r="H72" s="33" t="str">
        <f>'2'!H72</f>
        <v>НД</v>
      </c>
      <c r="I72" s="47" t="s">
        <v>197</v>
      </c>
      <c r="J72" s="47" t="s">
        <v>197</v>
      </c>
      <c r="K72" s="47">
        <f>'2'!P72/1.18</f>
        <v>0.37256531355932204</v>
      </c>
      <c r="L72" s="47">
        <f t="shared" ref="L72:L77" si="15">SUM(M72:P72)</f>
        <v>77.17249540983201</v>
      </c>
      <c r="M72" s="47">
        <v>0</v>
      </c>
      <c r="N72" s="47">
        <f>'2'!R72/1.2</f>
        <v>77.17249540983201</v>
      </c>
      <c r="O72" s="47">
        <v>0</v>
      </c>
      <c r="P72" s="47">
        <v>0</v>
      </c>
      <c r="Q72" s="47" t="s">
        <v>197</v>
      </c>
      <c r="R72" s="47" t="s">
        <v>197</v>
      </c>
      <c r="S72" s="47" t="s">
        <v>197</v>
      </c>
      <c r="T72" s="47" t="s">
        <v>197</v>
      </c>
      <c r="U72" s="47" t="s">
        <v>197</v>
      </c>
      <c r="V72" s="47" t="s">
        <v>197</v>
      </c>
      <c r="W72" s="47">
        <f>IF('2'!W72="НД","НД",'2'!W72/1.2)</f>
        <v>0</v>
      </c>
      <c r="X72" s="47">
        <f>'2'!Q72/1.2-K72</f>
        <v>68.897448686440683</v>
      </c>
      <c r="Y72" s="47">
        <f t="shared" ref="Y72:Y77" si="16">L72-K72</f>
        <v>76.799930096272689</v>
      </c>
      <c r="Z72" s="47" t="s">
        <v>197</v>
      </c>
      <c r="AA72" s="47" t="s">
        <v>197</v>
      </c>
      <c r="AB72" s="47">
        <v>0</v>
      </c>
      <c r="AC72" s="47">
        <v>0</v>
      </c>
      <c r="AD72" s="47">
        <v>0</v>
      </c>
      <c r="AE72" s="47">
        <v>0</v>
      </c>
      <c r="AF72" s="47">
        <f>'2'!AT72/1.2</f>
        <v>0</v>
      </c>
      <c r="AG72" s="47">
        <v>0</v>
      </c>
      <c r="AH72" s="47">
        <f>'2'!BD72/1.2</f>
        <v>77.17249540983201</v>
      </c>
      <c r="AI72" s="47">
        <v>0</v>
      </c>
      <c r="AJ72" s="47">
        <f t="shared" ref="AJ72:AK77" si="17">AH72+AF72+AD72</f>
        <v>77.17249540983201</v>
      </c>
      <c r="AK72" s="47">
        <f t="shared" si="17"/>
        <v>0</v>
      </c>
      <c r="AL72" s="47"/>
    </row>
    <row r="73" spans="1:38" ht="75">
      <c r="A73" s="147" t="s">
        <v>181</v>
      </c>
      <c r="B73" s="31" t="s">
        <v>269</v>
      </c>
      <c r="C73" s="32" t="s">
        <v>273</v>
      </c>
      <c r="D73" s="41" t="s">
        <v>274</v>
      </c>
      <c r="E73" s="33" t="str">
        <f>'2'!E73</f>
        <v>П,С</v>
      </c>
      <c r="F73" s="33">
        <f>'2'!F73</f>
        <v>2020</v>
      </c>
      <c r="G73" s="33">
        <f>'2'!G73</f>
        <v>2021</v>
      </c>
      <c r="H73" s="33" t="str">
        <f>'2'!H73</f>
        <v>НД</v>
      </c>
      <c r="I73" s="47" t="s">
        <v>197</v>
      </c>
      <c r="J73" s="47" t="s">
        <v>197</v>
      </c>
      <c r="K73" s="47">
        <f>'2'!P73/1.18</f>
        <v>0.34751743220338988</v>
      </c>
      <c r="L73" s="47">
        <f t="shared" si="15"/>
        <v>58.679908555464003</v>
      </c>
      <c r="M73" s="47">
        <v>0</v>
      </c>
      <c r="N73" s="47">
        <f>'2'!R73/1.2</f>
        <v>58.679908555464003</v>
      </c>
      <c r="O73" s="47">
        <v>0</v>
      </c>
      <c r="P73" s="47">
        <v>0</v>
      </c>
      <c r="Q73" s="47" t="s">
        <v>197</v>
      </c>
      <c r="R73" s="47" t="s">
        <v>197</v>
      </c>
      <c r="S73" s="47" t="s">
        <v>197</v>
      </c>
      <c r="T73" s="47" t="s">
        <v>197</v>
      </c>
      <c r="U73" s="47" t="s">
        <v>197</v>
      </c>
      <c r="V73" s="47" t="s">
        <v>197</v>
      </c>
      <c r="W73" s="47">
        <f>IF('2'!W73="НД","НД",'2'!W73/1.2)</f>
        <v>0</v>
      </c>
      <c r="X73" s="47">
        <f>'2'!Q73/1.2-K73</f>
        <v>54.272384567796614</v>
      </c>
      <c r="Y73" s="47">
        <f t="shared" si="16"/>
        <v>58.332391123260614</v>
      </c>
      <c r="Z73" s="47" t="s">
        <v>197</v>
      </c>
      <c r="AA73" s="47" t="s">
        <v>197</v>
      </c>
      <c r="AB73" s="47">
        <v>0</v>
      </c>
      <c r="AC73" s="47">
        <v>0</v>
      </c>
      <c r="AD73" s="47">
        <v>0</v>
      </c>
      <c r="AE73" s="47">
        <v>0</v>
      </c>
      <c r="AF73" s="47">
        <f>'2'!AT73/1.2</f>
        <v>58.679908555464003</v>
      </c>
      <c r="AG73" s="47">
        <v>0</v>
      </c>
      <c r="AH73" s="47">
        <f>'2'!BD73/1.2</f>
        <v>0</v>
      </c>
      <c r="AI73" s="47">
        <v>0</v>
      </c>
      <c r="AJ73" s="47">
        <f t="shared" si="17"/>
        <v>58.679908555464003</v>
      </c>
      <c r="AK73" s="47">
        <f t="shared" si="17"/>
        <v>0</v>
      </c>
      <c r="AL73" s="47"/>
    </row>
    <row r="74" spans="1:38" ht="93.75">
      <c r="A74" s="147" t="s">
        <v>181</v>
      </c>
      <c r="B74" s="31" t="s">
        <v>269</v>
      </c>
      <c r="C74" s="32" t="s">
        <v>275</v>
      </c>
      <c r="D74" s="41" t="s">
        <v>276</v>
      </c>
      <c r="E74" s="33" t="str">
        <f>'2'!E74</f>
        <v>П,С</v>
      </c>
      <c r="F74" s="33">
        <f>'2'!F74</f>
        <v>2020</v>
      </c>
      <c r="G74" s="33">
        <f>'2'!G74</f>
        <v>2021</v>
      </c>
      <c r="H74" s="33" t="str">
        <f>'2'!H74</f>
        <v>НД</v>
      </c>
      <c r="I74" s="47" t="s">
        <v>197</v>
      </c>
      <c r="J74" s="47" t="s">
        <v>197</v>
      </c>
      <c r="K74" s="47">
        <f>'2'!P74/1.18</f>
        <v>0</v>
      </c>
      <c r="L74" s="47">
        <f t="shared" si="15"/>
        <v>13.439841752064002</v>
      </c>
      <c r="M74" s="47">
        <v>0</v>
      </c>
      <c r="N74" s="47">
        <f>'2'!R74/1.2</f>
        <v>13.439841752064002</v>
      </c>
      <c r="O74" s="47">
        <v>0</v>
      </c>
      <c r="P74" s="47">
        <v>0</v>
      </c>
      <c r="Q74" s="47" t="s">
        <v>197</v>
      </c>
      <c r="R74" s="47" t="s">
        <v>197</v>
      </c>
      <c r="S74" s="47" t="s">
        <v>197</v>
      </c>
      <c r="T74" s="47" t="s">
        <v>197</v>
      </c>
      <c r="U74" s="47" t="s">
        <v>197</v>
      </c>
      <c r="V74" s="47" t="s">
        <v>197</v>
      </c>
      <c r="W74" s="47">
        <f>IF('2'!W74="НД","НД",'2'!W74/1.2)</f>
        <v>0</v>
      </c>
      <c r="X74" s="47">
        <f>'2'!Q74/1.2-K74</f>
        <v>12.509952</v>
      </c>
      <c r="Y74" s="47">
        <f t="shared" si="16"/>
        <v>13.439841752064002</v>
      </c>
      <c r="Z74" s="47" t="s">
        <v>197</v>
      </c>
      <c r="AA74" s="47" t="s">
        <v>197</v>
      </c>
      <c r="AB74" s="47">
        <v>0</v>
      </c>
      <c r="AC74" s="47">
        <v>0</v>
      </c>
      <c r="AD74" s="47">
        <v>0</v>
      </c>
      <c r="AE74" s="47">
        <v>0</v>
      </c>
      <c r="AF74" s="47">
        <f>'2'!AT74/1.2</f>
        <v>13.439841752064002</v>
      </c>
      <c r="AG74" s="47">
        <v>0</v>
      </c>
      <c r="AH74" s="47">
        <f>'2'!BD74/1.2</f>
        <v>0</v>
      </c>
      <c r="AI74" s="47">
        <v>0</v>
      </c>
      <c r="AJ74" s="47">
        <f t="shared" si="17"/>
        <v>13.439841752064002</v>
      </c>
      <c r="AK74" s="47">
        <f t="shared" si="17"/>
        <v>0</v>
      </c>
      <c r="AL74" s="47"/>
    </row>
    <row r="75" spans="1:38" ht="75">
      <c r="A75" s="147" t="s">
        <v>181</v>
      </c>
      <c r="B75" s="31" t="s">
        <v>269</v>
      </c>
      <c r="C75" s="32" t="s">
        <v>277</v>
      </c>
      <c r="D75" s="41" t="s">
        <v>278</v>
      </c>
      <c r="E75" s="33" t="str">
        <f>'2'!E75</f>
        <v>П,С</v>
      </c>
      <c r="F75" s="33">
        <f>'2'!F75</f>
        <v>2020</v>
      </c>
      <c r="G75" s="33">
        <f>'2'!G75</f>
        <v>2021</v>
      </c>
      <c r="H75" s="33" t="str">
        <f>'2'!H75</f>
        <v>НД</v>
      </c>
      <c r="I75" s="47" t="s">
        <v>197</v>
      </c>
      <c r="J75" s="47" t="s">
        <v>197</v>
      </c>
      <c r="K75" s="47">
        <f>'2'!P75/1.18</f>
        <v>0.35855251694915252</v>
      </c>
      <c r="L75" s="47">
        <f t="shared" si="15"/>
        <v>56.141916307651996</v>
      </c>
      <c r="M75" s="47">
        <v>0</v>
      </c>
      <c r="N75" s="47">
        <f>'2'!R75/1.2</f>
        <v>56.141916307651996</v>
      </c>
      <c r="O75" s="47">
        <v>0</v>
      </c>
      <c r="P75" s="47">
        <v>0</v>
      </c>
      <c r="Q75" s="47" t="s">
        <v>197</v>
      </c>
      <c r="R75" s="47" t="s">
        <v>197</v>
      </c>
      <c r="S75" s="47" t="s">
        <v>197</v>
      </c>
      <c r="T75" s="47" t="s">
        <v>197</v>
      </c>
      <c r="U75" s="47" t="s">
        <v>197</v>
      </c>
      <c r="V75" s="47" t="s">
        <v>197</v>
      </c>
      <c r="W75" s="47">
        <f>IF('2'!W75="НД","НД",'2'!W75/1.2)</f>
        <v>0</v>
      </c>
      <c r="X75" s="47">
        <f>'2'!Q75/1.2-K75</f>
        <v>51.898958483050848</v>
      </c>
      <c r="Y75" s="47">
        <f t="shared" si="16"/>
        <v>55.783363790702843</v>
      </c>
      <c r="Z75" s="47" t="s">
        <v>197</v>
      </c>
      <c r="AA75" s="47" t="s">
        <v>197</v>
      </c>
      <c r="AB75" s="47">
        <v>0</v>
      </c>
      <c r="AC75" s="47">
        <v>0</v>
      </c>
      <c r="AD75" s="47">
        <v>0</v>
      </c>
      <c r="AE75" s="47">
        <v>0</v>
      </c>
      <c r="AF75" s="47">
        <f>'2'!AT75/1.2</f>
        <v>56.141916307651996</v>
      </c>
      <c r="AG75" s="47">
        <v>0</v>
      </c>
      <c r="AH75" s="47">
        <f>'2'!BD75/1.2</f>
        <v>0</v>
      </c>
      <c r="AI75" s="47">
        <v>0</v>
      </c>
      <c r="AJ75" s="47">
        <f t="shared" si="17"/>
        <v>56.141916307651996</v>
      </c>
      <c r="AK75" s="47">
        <f t="shared" si="17"/>
        <v>0</v>
      </c>
      <c r="AL75" s="47"/>
    </row>
    <row r="76" spans="1:38" ht="75">
      <c r="A76" s="147" t="s">
        <v>181</v>
      </c>
      <c r="B76" s="31" t="s">
        <v>269</v>
      </c>
      <c r="C76" s="32" t="s">
        <v>279</v>
      </c>
      <c r="D76" s="41" t="s">
        <v>280</v>
      </c>
      <c r="E76" s="33" t="str">
        <f>'2'!E76</f>
        <v>П,С</v>
      </c>
      <c r="F76" s="33">
        <f>'2'!F76</f>
        <v>2020</v>
      </c>
      <c r="G76" s="33">
        <f>'2'!G76</f>
        <v>2022</v>
      </c>
      <c r="H76" s="33" t="str">
        <f>'2'!H76</f>
        <v>НД</v>
      </c>
      <c r="I76" s="47" t="s">
        <v>197</v>
      </c>
      <c r="J76" s="47" t="s">
        <v>197</v>
      </c>
      <c r="K76" s="47">
        <f>'2'!P76/1.18</f>
        <v>0</v>
      </c>
      <c r="L76" s="47">
        <f t="shared" si="15"/>
        <v>15.058857496592832</v>
      </c>
      <c r="M76" s="47">
        <v>0</v>
      </c>
      <c r="N76" s="47">
        <f>'2'!R76/1.2</f>
        <v>15.058857496592832</v>
      </c>
      <c r="O76" s="47">
        <v>0</v>
      </c>
      <c r="P76" s="47">
        <v>0</v>
      </c>
      <c r="Q76" s="47" t="s">
        <v>197</v>
      </c>
      <c r="R76" s="47" t="s">
        <v>197</v>
      </c>
      <c r="S76" s="47" t="s">
        <v>197</v>
      </c>
      <c r="T76" s="47" t="s">
        <v>197</v>
      </c>
      <c r="U76" s="47" t="s">
        <v>197</v>
      </c>
      <c r="V76" s="47" t="s">
        <v>197</v>
      </c>
      <c r="W76" s="47">
        <f>IF('2'!W76="НД","НД",'2'!W76/1.2)</f>
        <v>0</v>
      </c>
      <c r="X76" s="47">
        <f>'2'!Q76/1.2-K76</f>
        <v>13.516826999999999</v>
      </c>
      <c r="Y76" s="47">
        <f t="shared" si="16"/>
        <v>15.058857496592832</v>
      </c>
      <c r="Z76" s="47" t="s">
        <v>197</v>
      </c>
      <c r="AA76" s="47" t="s">
        <v>197</v>
      </c>
      <c r="AB76" s="47">
        <v>0</v>
      </c>
      <c r="AC76" s="47">
        <v>0</v>
      </c>
      <c r="AD76" s="47">
        <v>0</v>
      </c>
      <c r="AE76" s="47">
        <v>0</v>
      </c>
      <c r="AF76" s="47">
        <f>'2'!AT76/1.2</f>
        <v>0</v>
      </c>
      <c r="AG76" s="47">
        <v>0</v>
      </c>
      <c r="AH76" s="47">
        <f>'2'!BD76/1.2</f>
        <v>15.058857496592832</v>
      </c>
      <c r="AI76" s="47">
        <v>0</v>
      </c>
      <c r="AJ76" s="47">
        <f t="shared" si="17"/>
        <v>15.058857496592832</v>
      </c>
      <c r="AK76" s="47">
        <f t="shared" si="17"/>
        <v>0</v>
      </c>
      <c r="AL76" s="47"/>
    </row>
    <row r="77" spans="1:38" ht="75">
      <c r="A77" s="147" t="s">
        <v>181</v>
      </c>
      <c r="B77" s="31" t="s">
        <v>269</v>
      </c>
      <c r="C77" s="32" t="s">
        <v>281</v>
      </c>
      <c r="D77" s="41" t="s">
        <v>282</v>
      </c>
      <c r="E77" s="33" t="str">
        <f>'2'!E77</f>
        <v>П,С</v>
      </c>
      <c r="F77" s="33">
        <f>'2'!F77</f>
        <v>2020</v>
      </c>
      <c r="G77" s="33">
        <f>'2'!G77</f>
        <v>2022</v>
      </c>
      <c r="H77" s="33" t="str">
        <f>'2'!H77</f>
        <v>НД</v>
      </c>
      <c r="I77" s="47" t="s">
        <v>197</v>
      </c>
      <c r="J77" s="47" t="s">
        <v>197</v>
      </c>
      <c r="K77" s="47">
        <f>'2'!P77/1.18</f>
        <v>0</v>
      </c>
      <c r="L77" s="47">
        <f t="shared" si="15"/>
        <v>66.984390061735169</v>
      </c>
      <c r="M77" s="47">
        <v>0</v>
      </c>
      <c r="N77" s="47">
        <f>'2'!R77/1.2</f>
        <v>66.984390061735169</v>
      </c>
      <c r="O77" s="47">
        <v>0</v>
      </c>
      <c r="P77" s="47">
        <v>0</v>
      </c>
      <c r="Q77" s="47" t="s">
        <v>197</v>
      </c>
      <c r="R77" s="47" t="s">
        <v>197</v>
      </c>
      <c r="S77" s="47" t="s">
        <v>197</v>
      </c>
      <c r="T77" s="47" t="s">
        <v>197</v>
      </c>
      <c r="U77" s="47" t="s">
        <v>197</v>
      </c>
      <c r="V77" s="47" t="s">
        <v>197</v>
      </c>
      <c r="W77" s="47">
        <f>IF('2'!W77="НД","НД",'2'!W77/1.2)</f>
        <v>0</v>
      </c>
      <c r="X77" s="47">
        <f>'2'!Q77/1.2-K77</f>
        <v>60.125173000000004</v>
      </c>
      <c r="Y77" s="47">
        <f t="shared" si="16"/>
        <v>66.984390061735169</v>
      </c>
      <c r="Z77" s="47" t="s">
        <v>197</v>
      </c>
      <c r="AA77" s="47" t="s">
        <v>197</v>
      </c>
      <c r="AB77" s="47">
        <v>0</v>
      </c>
      <c r="AC77" s="47">
        <v>0</v>
      </c>
      <c r="AD77" s="47">
        <v>0</v>
      </c>
      <c r="AE77" s="47">
        <v>0</v>
      </c>
      <c r="AF77" s="47">
        <f>'2'!AT77/1.2</f>
        <v>0</v>
      </c>
      <c r="AG77" s="47">
        <v>0</v>
      </c>
      <c r="AH77" s="47">
        <f>'2'!BD77/1.2</f>
        <v>66.984390061735169</v>
      </c>
      <c r="AI77" s="47">
        <v>0</v>
      </c>
      <c r="AJ77" s="47">
        <f t="shared" si="17"/>
        <v>66.984390061735169</v>
      </c>
      <c r="AK77" s="47">
        <f t="shared" si="17"/>
        <v>0</v>
      </c>
      <c r="AL77" s="47"/>
    </row>
    <row r="78" spans="1:38" ht="56.25">
      <c r="A78" s="143">
        <f>'2'!A78</f>
        <v>0</v>
      </c>
      <c r="B78" s="31" t="s">
        <v>283</v>
      </c>
      <c r="C78" s="32" t="s">
        <v>284</v>
      </c>
      <c r="D78" s="33" t="s">
        <v>178</v>
      </c>
      <c r="E78" s="33" t="str">
        <f>'2'!E78</f>
        <v>НД</v>
      </c>
      <c r="F78" s="33" t="str">
        <f>'2'!F78</f>
        <v>НД</v>
      </c>
      <c r="G78" s="33" t="str">
        <f>'2'!G78</f>
        <v>НД</v>
      </c>
      <c r="H78" s="33" t="str">
        <f>'2'!H78</f>
        <v>НД</v>
      </c>
      <c r="I78" s="47" t="str">
        <f>IF('2'!I78="НД","НД",'2'!I78/1.2)</f>
        <v>НД</v>
      </c>
      <c r="J78" s="47" t="str">
        <f>IF('2'!L78="НД","НД",'2'!L78/1.2)</f>
        <v>НД</v>
      </c>
      <c r="K78" s="47" t="s">
        <v>197</v>
      </c>
      <c r="L78" s="47" t="str">
        <f>IF('2'!U78="НД","НД",'2'!U78/1.2)</f>
        <v>НД</v>
      </c>
      <c r="M78" s="47" t="s">
        <v>197</v>
      </c>
      <c r="N78" s="47" t="s">
        <v>197</v>
      </c>
      <c r="O78" s="47" t="s">
        <v>197</v>
      </c>
      <c r="P78" s="47" t="s">
        <v>197</v>
      </c>
      <c r="Q78" s="47" t="s">
        <v>197</v>
      </c>
      <c r="R78" s="47" t="s">
        <v>197</v>
      </c>
      <c r="S78" s="47" t="s">
        <v>197</v>
      </c>
      <c r="T78" s="47" t="s">
        <v>197</v>
      </c>
      <c r="U78" s="47" t="s">
        <v>197</v>
      </c>
      <c r="V78" s="47" t="s">
        <v>197</v>
      </c>
      <c r="W78" s="47" t="str">
        <f>IF('2'!W78="НД","НД",'2'!W78/1.2)</f>
        <v>НД</v>
      </c>
      <c r="X78" s="47" t="s">
        <v>197</v>
      </c>
      <c r="Y78" s="47" t="str">
        <f>IF('2'!X78="НД","НД",'2'!X78/1.2)</f>
        <v>НД</v>
      </c>
      <c r="Z78" s="47" t="s">
        <v>197</v>
      </c>
      <c r="AA78" s="47" t="s">
        <v>197</v>
      </c>
      <c r="AB78" s="47" t="s">
        <v>197</v>
      </c>
      <c r="AC78" s="47" t="s">
        <v>197</v>
      </c>
      <c r="AD78" s="47" t="s">
        <v>197</v>
      </c>
      <c r="AE78" s="47" t="s">
        <v>197</v>
      </c>
      <c r="AF78" s="47" t="s">
        <v>197</v>
      </c>
      <c r="AG78" s="47" t="s">
        <v>197</v>
      </c>
      <c r="AH78" s="47" t="s">
        <v>197</v>
      </c>
      <c r="AI78" s="47" t="s">
        <v>197</v>
      </c>
      <c r="AJ78" s="47" t="s">
        <v>197</v>
      </c>
      <c r="AK78" s="47" t="s">
        <v>197</v>
      </c>
      <c r="AL78" s="47"/>
    </row>
    <row r="79" spans="1:38" ht="75">
      <c r="A79" s="143">
        <f>'2'!A79</f>
        <v>0</v>
      </c>
      <c r="B79" s="23" t="s">
        <v>285</v>
      </c>
      <c r="C79" s="24" t="s">
        <v>286</v>
      </c>
      <c r="D79" s="25" t="s">
        <v>178</v>
      </c>
      <c r="E79" s="25">
        <f>'2'!E79</f>
        <v>0</v>
      </c>
      <c r="F79" s="25">
        <f>'2'!F79</f>
        <v>2019</v>
      </c>
      <c r="G79" s="25">
        <f>'2'!G79</f>
        <v>0</v>
      </c>
      <c r="H79" s="25">
        <f>'2'!H79</f>
        <v>0</v>
      </c>
      <c r="I79" s="86">
        <f>IF('2'!I79="НД","НД",'2'!I79/1.2)</f>
        <v>247.36825000000002</v>
      </c>
      <c r="J79" s="86">
        <f>IF('2'!L79="НД","НД",'2'!L79/1.2)</f>
        <v>0</v>
      </c>
      <c r="K79" s="86">
        <f>K80+K81</f>
        <v>0</v>
      </c>
      <c r="L79" s="86">
        <f>IF('2'!U79="НД","НД",'2'!U79/1.2)</f>
        <v>6679.7163624405339</v>
      </c>
      <c r="M79" s="86">
        <f>M80+M81</f>
        <v>508.68088</v>
      </c>
      <c r="N79" s="86">
        <f>N80+N81</f>
        <v>3102.551516203795</v>
      </c>
      <c r="O79" s="86">
        <f>O80+O81</f>
        <v>2465.8398533566988</v>
      </c>
      <c r="P79" s="86">
        <f>P80+P81</f>
        <v>602.64411288004021</v>
      </c>
      <c r="Q79" s="86" t="s">
        <v>197</v>
      </c>
      <c r="R79" s="86" t="s">
        <v>197</v>
      </c>
      <c r="S79" s="86" t="s">
        <v>197</v>
      </c>
      <c r="T79" s="86" t="s">
        <v>197</v>
      </c>
      <c r="U79" s="86" t="s">
        <v>197</v>
      </c>
      <c r="V79" s="86">
        <f>V80+V81</f>
        <v>0</v>
      </c>
      <c r="W79" s="86">
        <f>IF('2'!W79="НД","НД",'2'!W79/1.2)</f>
        <v>0</v>
      </c>
      <c r="X79" s="86">
        <f>X80+X81</f>
        <v>0</v>
      </c>
      <c r="Y79" s="86">
        <f>IF('2'!X79="НД","НД",'2'!X79/1.2)</f>
        <v>6676.4277994205331</v>
      </c>
      <c r="Z79" s="86">
        <f t="shared" ref="Z79:AI79" si="18">Z80+Z81</f>
        <v>0</v>
      </c>
      <c r="AA79" s="86">
        <f t="shared" si="18"/>
        <v>0</v>
      </c>
      <c r="AB79" s="86">
        <f t="shared" si="18"/>
        <v>0</v>
      </c>
      <c r="AC79" s="86">
        <f t="shared" si="18"/>
        <v>0</v>
      </c>
      <c r="AD79" s="86">
        <f t="shared" si="18"/>
        <v>2030.4980833333334</v>
      </c>
      <c r="AE79" s="86">
        <f t="shared" si="18"/>
        <v>0</v>
      </c>
      <c r="AF79" s="86">
        <f t="shared" si="18"/>
        <v>4645.9295833333335</v>
      </c>
      <c r="AG79" s="86">
        <f t="shared" si="18"/>
        <v>0</v>
      </c>
      <c r="AH79" s="86">
        <f t="shared" si="18"/>
        <v>0</v>
      </c>
      <c r="AI79" s="86">
        <f t="shared" si="18"/>
        <v>0</v>
      </c>
      <c r="AJ79" s="86">
        <f>AD79+AF79+AH79</f>
        <v>6676.4276666666665</v>
      </c>
      <c r="AK79" s="86">
        <f>AE79+AG79+AI79</f>
        <v>0</v>
      </c>
      <c r="AL79" s="86"/>
    </row>
    <row r="80" spans="1:38" ht="75">
      <c r="A80" s="143">
        <f>'2'!A80</f>
        <v>0</v>
      </c>
      <c r="B80" s="37" t="s">
        <v>287</v>
      </c>
      <c r="C80" s="38" t="s">
        <v>288</v>
      </c>
      <c r="D80" s="39" t="s">
        <v>178</v>
      </c>
      <c r="E80" s="39">
        <f>'2'!E80</f>
        <v>0</v>
      </c>
      <c r="F80" s="39">
        <f>'2'!F80</f>
        <v>0</v>
      </c>
      <c r="G80" s="39">
        <f>'2'!G80</f>
        <v>0</v>
      </c>
      <c r="H80" s="39">
        <f>'2'!H80</f>
        <v>0</v>
      </c>
      <c r="I80" s="90">
        <f>IF('2'!I80="НД","НД",'2'!I80/1.2)</f>
        <v>0</v>
      </c>
      <c r="J80" s="90">
        <f>IF('2'!L80="НД","НД",'2'!L80/1.2)</f>
        <v>0</v>
      </c>
      <c r="K80" s="90">
        <v>0</v>
      </c>
      <c r="L80" s="90">
        <f>IF('2'!U80="НД","НД",'2'!U80/1.2)</f>
        <v>0</v>
      </c>
      <c r="M80" s="90">
        <v>0</v>
      </c>
      <c r="N80" s="90">
        <v>0</v>
      </c>
      <c r="O80" s="90">
        <v>0</v>
      </c>
      <c r="P80" s="90">
        <v>0</v>
      </c>
      <c r="Q80" s="90" t="s">
        <v>197</v>
      </c>
      <c r="R80" s="90" t="s">
        <v>197</v>
      </c>
      <c r="S80" s="90" t="s">
        <v>197</v>
      </c>
      <c r="T80" s="90" t="s">
        <v>197</v>
      </c>
      <c r="U80" s="90" t="s">
        <v>197</v>
      </c>
      <c r="V80" s="90">
        <v>0</v>
      </c>
      <c r="W80" s="90">
        <v>0</v>
      </c>
      <c r="X80" s="90">
        <v>0</v>
      </c>
      <c r="Y80" s="90">
        <v>0</v>
      </c>
      <c r="Z80" s="90">
        <v>0</v>
      </c>
      <c r="AA80" s="90">
        <v>0</v>
      </c>
      <c r="AB80" s="90">
        <v>0</v>
      </c>
      <c r="AC80" s="90">
        <v>0</v>
      </c>
      <c r="AD80" s="90">
        <v>0</v>
      </c>
      <c r="AE80" s="90">
        <v>0</v>
      </c>
      <c r="AF80" s="90">
        <v>0</v>
      </c>
      <c r="AG80" s="90">
        <v>0</v>
      </c>
      <c r="AH80" s="90">
        <v>0</v>
      </c>
      <c r="AI80" s="90">
        <v>0</v>
      </c>
      <c r="AJ80" s="90">
        <v>0</v>
      </c>
      <c r="AK80" s="90">
        <v>0</v>
      </c>
      <c r="AL80" s="90"/>
    </row>
    <row r="81" spans="1:38" ht="75">
      <c r="A81" s="143">
        <f>'2'!A81</f>
        <v>0</v>
      </c>
      <c r="B81" s="37" t="s">
        <v>289</v>
      </c>
      <c r="C81" s="38" t="s">
        <v>290</v>
      </c>
      <c r="D81" s="39" t="s">
        <v>178</v>
      </c>
      <c r="E81" s="39">
        <f>'2'!E81</f>
        <v>0</v>
      </c>
      <c r="F81" s="39">
        <f>'2'!F81</f>
        <v>0</v>
      </c>
      <c r="G81" s="39">
        <f>'2'!G81</f>
        <v>0</v>
      </c>
      <c r="H81" s="39">
        <f>'2'!H81</f>
        <v>0</v>
      </c>
      <c r="I81" s="90">
        <f>IF('2'!I81="НД","НД",'2'!I81/1.2)</f>
        <v>247.36825000000002</v>
      </c>
      <c r="J81" s="90">
        <f>IF('2'!L81="НД","НД",'2'!L81/1.2)</f>
        <v>0</v>
      </c>
      <c r="K81" s="90">
        <f>SUM(K82:K92)</f>
        <v>0</v>
      </c>
      <c r="L81" s="90">
        <f>IF('2'!U81="НД","НД",'2'!U81/1.2)</f>
        <v>6679.7163624405339</v>
      </c>
      <c r="M81" s="90">
        <f>SUM(M82:M92)</f>
        <v>508.68088</v>
      </c>
      <c r="N81" s="90">
        <f>SUM(N82:N92)</f>
        <v>3102.551516203795</v>
      </c>
      <c r="O81" s="90">
        <f>SUM(O82:O92)</f>
        <v>2465.8398533566988</v>
      </c>
      <c r="P81" s="90">
        <f>SUM(P82:P92)</f>
        <v>602.64411288004021</v>
      </c>
      <c r="Q81" s="90" t="s">
        <v>197</v>
      </c>
      <c r="R81" s="90" t="s">
        <v>197</v>
      </c>
      <c r="S81" s="90" t="s">
        <v>197</v>
      </c>
      <c r="T81" s="90" t="s">
        <v>197</v>
      </c>
      <c r="U81" s="90" t="s">
        <v>197</v>
      </c>
      <c r="V81" s="90">
        <f>SUM(V82:V88)</f>
        <v>0</v>
      </c>
      <c r="W81" s="90">
        <f>IF('2'!W81="НД","НД",'2'!W81/1.2)</f>
        <v>0</v>
      </c>
      <c r="X81" s="90">
        <f>SUM(X82:X92)</f>
        <v>0</v>
      </c>
      <c r="Y81" s="90">
        <f>IF('2'!X81="НД","НД",'2'!X81/1.2)</f>
        <v>6676.4277994205331</v>
      </c>
      <c r="Z81" s="90">
        <f>SUM(Z82:Z88)</f>
        <v>0</v>
      </c>
      <c r="AA81" s="90">
        <f>SUM(AA82:AA88)</f>
        <v>0</v>
      </c>
      <c r="AB81" s="90">
        <f t="shared" ref="AB81:AI81" si="19">SUM(AB82:AB92)</f>
        <v>0</v>
      </c>
      <c r="AC81" s="90">
        <f t="shared" si="19"/>
        <v>0</v>
      </c>
      <c r="AD81" s="90">
        <f t="shared" si="19"/>
        <v>2030.4980833333334</v>
      </c>
      <c r="AE81" s="90">
        <f t="shared" si="19"/>
        <v>0</v>
      </c>
      <c r="AF81" s="90">
        <f t="shared" si="19"/>
        <v>4645.9295833333335</v>
      </c>
      <c r="AG81" s="90">
        <f t="shared" si="19"/>
        <v>0</v>
      </c>
      <c r="AH81" s="90">
        <f t="shared" si="19"/>
        <v>0</v>
      </c>
      <c r="AI81" s="90">
        <f t="shared" si="19"/>
        <v>0</v>
      </c>
      <c r="AJ81" s="90">
        <f t="shared" ref="AJ81:AJ92" si="20">AD81+AF81+AH81</f>
        <v>6676.4276666666665</v>
      </c>
      <c r="AK81" s="90">
        <f t="shared" ref="AK81:AK92" si="21">AE81+AG81+AI81</f>
        <v>0</v>
      </c>
      <c r="AL81" s="90"/>
    </row>
    <row r="82" spans="1:38" ht="150">
      <c r="A82" s="148" t="str">
        <f>'2'!A82</f>
        <v>0.3</v>
      </c>
      <c r="B82" s="31" t="s">
        <v>289</v>
      </c>
      <c r="C82" s="40" t="s">
        <v>291</v>
      </c>
      <c r="D82" s="33" t="s">
        <v>292</v>
      </c>
      <c r="E82" s="33" t="str">
        <f>'2'!E82</f>
        <v>П</v>
      </c>
      <c r="F82" s="33">
        <f>'2'!F82</f>
        <v>2019</v>
      </c>
      <c r="G82" s="33">
        <f>'2'!G82</f>
        <v>2022</v>
      </c>
      <c r="H82" s="33" t="str">
        <f>'2'!H82</f>
        <v>НД</v>
      </c>
      <c r="I82" s="47" t="str">
        <f>IF('2'!I82="НД","НД",'2'!I82/1.2)</f>
        <v>НД</v>
      </c>
      <c r="J82" s="47" t="str">
        <f>IF('2'!L82="НД","НД",'2'!L82/1.2)</f>
        <v>НД</v>
      </c>
      <c r="K82" s="47">
        <v>0</v>
      </c>
      <c r="L82" s="47">
        <f>IF('2'!U82="НД","НД",'2'!U82/1.2)</f>
        <v>706.56814119000001</v>
      </c>
      <c r="M82" s="47">
        <f>32.503/1.2</f>
        <v>27.085833333333333</v>
      </c>
      <c r="N82" s="47">
        <f>653.004/1.2</f>
        <v>544.17000000000007</v>
      </c>
      <c r="O82" s="47">
        <f>81.524/1.2</f>
        <v>67.936666666666667</v>
      </c>
      <c r="P82" s="47">
        <f t="shared" ref="P82:P92" si="22">L82-SUM(M82:O82)</f>
        <v>67.375641189999897</v>
      </c>
      <c r="Q82" s="47" t="s">
        <v>197</v>
      </c>
      <c r="R82" s="47" t="s">
        <v>197</v>
      </c>
      <c r="S82" s="47" t="s">
        <v>197</v>
      </c>
      <c r="T82" s="47" t="s">
        <v>197</v>
      </c>
      <c r="U82" s="47" t="s">
        <v>197</v>
      </c>
      <c r="V82" s="47" t="s">
        <v>197</v>
      </c>
      <c r="W82" s="47">
        <f>IF('2'!W82="НД","НД",'2'!W82/1.2)</f>
        <v>0</v>
      </c>
      <c r="X82" s="47" t="s">
        <v>197</v>
      </c>
      <c r="Y82" s="47">
        <f>IF('2'!X82="НД","НД",'2'!X82/1.2)</f>
        <v>706.34834862360003</v>
      </c>
      <c r="Z82" s="47" t="s">
        <v>197</v>
      </c>
      <c r="AA82" s="47" t="s">
        <v>197</v>
      </c>
      <c r="AB82" s="47">
        <v>0</v>
      </c>
      <c r="AC82" s="47" t="s">
        <v>197</v>
      </c>
      <c r="AD82" s="47">
        <f>'2'!AJ82/1.2</f>
        <v>26.988141190000004</v>
      </c>
      <c r="AE82" s="47">
        <v>0</v>
      </c>
      <c r="AF82" s="47">
        <f>'2'!AT82/1.2</f>
        <v>679.36333333333334</v>
      </c>
      <c r="AG82" s="47">
        <v>0</v>
      </c>
      <c r="AH82" s="47">
        <f>'2'!BD82/1.2</f>
        <v>0</v>
      </c>
      <c r="AI82" s="47">
        <v>0</v>
      </c>
      <c r="AJ82" s="104">
        <f t="shared" si="20"/>
        <v>706.35147452333331</v>
      </c>
      <c r="AK82" s="104">
        <f t="shared" si="21"/>
        <v>0</v>
      </c>
      <c r="AL82" s="47"/>
    </row>
    <row r="83" spans="1:38" ht="112.5">
      <c r="A83" s="148" t="str">
        <f>'2'!A83</f>
        <v>0.3</v>
      </c>
      <c r="B83" s="46" t="s">
        <v>289</v>
      </c>
      <c r="C83" s="40" t="s">
        <v>293</v>
      </c>
      <c r="D83" s="33" t="s">
        <v>294</v>
      </c>
      <c r="E83" s="33" t="str">
        <f>'2'!E83</f>
        <v>П</v>
      </c>
      <c r="F83" s="33">
        <f>'2'!F83</f>
        <v>2019</v>
      </c>
      <c r="G83" s="33">
        <f>'2'!G83</f>
        <v>2021</v>
      </c>
      <c r="H83" s="33" t="str">
        <f>'2'!H83</f>
        <v>НД</v>
      </c>
      <c r="I83" s="47">
        <f>IF('2'!I83="НД","НД",'2'!I83/1.2)</f>
        <v>125.45846666666668</v>
      </c>
      <c r="J83" s="47" t="str">
        <f>IF('2'!L83="НД","НД",'2'!L83/1.2)</f>
        <v>НД</v>
      </c>
      <c r="K83" s="47">
        <v>0</v>
      </c>
      <c r="L83" s="47">
        <f>IF('2'!U83="НД","НД",'2'!U83/1.2)</f>
        <v>779.98014999999998</v>
      </c>
      <c r="M83" s="47">
        <f>51.4478/1.2</f>
        <v>42.87316666666667</v>
      </c>
      <c r="N83" s="47">
        <f>L83*0.473581624525021</f>
        <v>369.38426653426956</v>
      </c>
      <c r="O83" s="47">
        <f>L83*0.357600309704809</f>
        <v>278.92114320360338</v>
      </c>
      <c r="P83" s="47">
        <f t="shared" si="22"/>
        <v>88.801573595460354</v>
      </c>
      <c r="Q83" s="47" t="s">
        <v>197</v>
      </c>
      <c r="R83" s="47" t="s">
        <v>197</v>
      </c>
      <c r="S83" s="47" t="s">
        <v>197</v>
      </c>
      <c r="T83" s="47" t="s">
        <v>197</v>
      </c>
      <c r="U83" s="47" t="s">
        <v>197</v>
      </c>
      <c r="V83" s="47" t="s">
        <v>197</v>
      </c>
      <c r="W83" s="47">
        <f>IF('2'!W83="НД","НД",'2'!W83/1.2)</f>
        <v>0</v>
      </c>
      <c r="X83" s="47" t="s">
        <v>197</v>
      </c>
      <c r="Y83" s="47">
        <f>IF('2'!X83="НД","НД",'2'!X83/1.2)</f>
        <v>778.50321055760003</v>
      </c>
      <c r="Z83" s="47" t="s">
        <v>197</v>
      </c>
      <c r="AA83" s="47" t="s">
        <v>197</v>
      </c>
      <c r="AB83" s="47">
        <v>0</v>
      </c>
      <c r="AC83" s="47" t="s">
        <v>197</v>
      </c>
      <c r="AD83" s="47">
        <f>'2'!AJ83/1.2</f>
        <v>731.91448333333335</v>
      </c>
      <c r="AE83" s="47">
        <v>0</v>
      </c>
      <c r="AF83" s="47">
        <f>'2'!AT83/1.2</f>
        <v>46.585500000000003</v>
      </c>
      <c r="AG83" s="47">
        <v>0</v>
      </c>
      <c r="AH83" s="47">
        <f>'2'!BD83/1.2</f>
        <v>0</v>
      </c>
      <c r="AI83" s="47">
        <v>0</v>
      </c>
      <c r="AJ83" s="104">
        <f t="shared" si="20"/>
        <v>778.49998333333338</v>
      </c>
      <c r="AK83" s="104">
        <f t="shared" si="21"/>
        <v>0</v>
      </c>
      <c r="AL83" s="47"/>
    </row>
    <row r="84" spans="1:38" ht="300">
      <c r="A84" s="148" t="str">
        <f>'2'!A84</f>
        <v>0.3</v>
      </c>
      <c r="B84" s="46" t="s">
        <v>289</v>
      </c>
      <c r="C84" s="40" t="s">
        <v>295</v>
      </c>
      <c r="D84" s="33" t="s">
        <v>296</v>
      </c>
      <c r="E84" s="33" t="str">
        <f>'2'!E84</f>
        <v>П</v>
      </c>
      <c r="F84" s="33">
        <f>'2'!F84</f>
        <v>2019</v>
      </c>
      <c r="G84" s="33">
        <f>'2'!G84</f>
        <v>2022</v>
      </c>
      <c r="H84" s="33" t="str">
        <f>'2'!H84</f>
        <v>НД</v>
      </c>
      <c r="I84" s="47" t="str">
        <f>IF('2'!I84="НД","НД",'2'!I84/1.2)</f>
        <v>НД</v>
      </c>
      <c r="J84" s="47" t="str">
        <f>IF('2'!L84="НД","НД",'2'!L84/1.2)</f>
        <v>НД</v>
      </c>
      <c r="K84" s="47">
        <v>0</v>
      </c>
      <c r="L84" s="47">
        <f>IF('2'!U84="НД","НД",'2'!U84/1.2)</f>
        <v>1254.5288128320001</v>
      </c>
      <c r="M84" s="47">
        <f>95.85522/1.2</f>
        <v>79.879350000000002</v>
      </c>
      <c r="N84" s="47">
        <f>L84*0.473581624525021</f>
        <v>594.12179319442464</v>
      </c>
      <c r="O84" s="47">
        <f>L84*0.357600309704809</f>
        <v>448.61989200232961</v>
      </c>
      <c r="P84" s="47">
        <f t="shared" si="22"/>
        <v>131.90777763524579</v>
      </c>
      <c r="Q84" s="47" t="s">
        <v>197</v>
      </c>
      <c r="R84" s="47" t="s">
        <v>197</v>
      </c>
      <c r="S84" s="47" t="s">
        <v>197</v>
      </c>
      <c r="T84" s="47" t="s">
        <v>197</v>
      </c>
      <c r="U84" s="47" t="s">
        <v>197</v>
      </c>
      <c r="V84" s="47" t="s">
        <v>197</v>
      </c>
      <c r="W84" s="47">
        <f>IF('2'!W84="НД","НД",'2'!W84/1.2)</f>
        <v>0</v>
      </c>
      <c r="X84" s="47" t="s">
        <v>197</v>
      </c>
      <c r="Y84" s="47">
        <f>IF('2'!X84="НД","НД",'2'!X84/1.2)</f>
        <v>1253.42985</v>
      </c>
      <c r="Z84" s="47" t="s">
        <v>197</v>
      </c>
      <c r="AA84" s="47" t="s">
        <v>197</v>
      </c>
      <c r="AB84" s="47">
        <v>0</v>
      </c>
      <c r="AC84" s="47" t="s">
        <v>197</v>
      </c>
      <c r="AD84" s="47">
        <f>'2'!AJ84/1.2</f>
        <v>79.879350000000002</v>
      </c>
      <c r="AE84" s="47">
        <v>0</v>
      </c>
      <c r="AF84" s="47">
        <f>'2'!AT84/1.2</f>
        <v>1173.5505000000001</v>
      </c>
      <c r="AG84" s="47">
        <v>0</v>
      </c>
      <c r="AH84" s="47">
        <f>'2'!BD84/1.2</f>
        <v>0</v>
      </c>
      <c r="AI84" s="47">
        <v>0</v>
      </c>
      <c r="AJ84" s="104">
        <f t="shared" si="20"/>
        <v>1253.42985</v>
      </c>
      <c r="AK84" s="104">
        <f t="shared" si="21"/>
        <v>0</v>
      </c>
      <c r="AL84" s="47"/>
    </row>
    <row r="85" spans="1:38" ht="300">
      <c r="A85" s="148" t="str">
        <f>'2'!A85</f>
        <v>0.3</v>
      </c>
      <c r="B85" s="46" t="s">
        <v>289</v>
      </c>
      <c r="C85" s="40" t="s">
        <v>297</v>
      </c>
      <c r="D85" s="33" t="s">
        <v>298</v>
      </c>
      <c r="E85" s="33" t="str">
        <f>'2'!E85</f>
        <v>П</v>
      </c>
      <c r="F85" s="33">
        <f>'2'!F85</f>
        <v>2019</v>
      </c>
      <c r="G85" s="33">
        <f>'2'!G85</f>
        <v>2022</v>
      </c>
      <c r="H85" s="33" t="str">
        <f>'2'!H85</f>
        <v>НД</v>
      </c>
      <c r="I85" s="47" t="str">
        <f>IF('2'!I85="НД","НД",'2'!I85/1.2)</f>
        <v>НД</v>
      </c>
      <c r="J85" s="47" t="str">
        <f>IF('2'!L85="НД","НД",'2'!L85/1.2)</f>
        <v>НД</v>
      </c>
      <c r="K85" s="47">
        <v>0</v>
      </c>
      <c r="L85" s="47">
        <f>IF('2'!U85="НД","НД",'2'!U85/1.2)</f>
        <v>1133.6382799999999</v>
      </c>
      <c r="M85" s="47">
        <f>118.204236/1.2</f>
        <v>98.503529999999998</v>
      </c>
      <c r="N85" s="47">
        <f>L85*0.473581624525021</f>
        <v>536.87025826615059</v>
      </c>
      <c r="O85" s="47">
        <f>L85*0.357600309704809</f>
        <v>405.38940002122695</v>
      </c>
      <c r="P85" s="47">
        <f t="shared" si="22"/>
        <v>92.875091712622407</v>
      </c>
      <c r="Q85" s="47" t="s">
        <v>197</v>
      </c>
      <c r="R85" s="47" t="s">
        <v>197</v>
      </c>
      <c r="S85" s="47" t="s">
        <v>197</v>
      </c>
      <c r="T85" s="47" t="s">
        <v>197</v>
      </c>
      <c r="U85" s="47" t="s">
        <v>197</v>
      </c>
      <c r="V85" s="47" t="s">
        <v>197</v>
      </c>
      <c r="W85" s="47">
        <f>IF('2'!W85="НД","НД",'2'!W85/1.2)</f>
        <v>0</v>
      </c>
      <c r="X85" s="47" t="s">
        <v>197</v>
      </c>
      <c r="Y85" s="47">
        <f>IF('2'!X85="НД","НД",'2'!X85/1.2)</f>
        <v>1133.6382799999999</v>
      </c>
      <c r="Z85" s="47" t="s">
        <v>197</v>
      </c>
      <c r="AA85" s="47" t="s">
        <v>197</v>
      </c>
      <c r="AB85" s="47">
        <v>0</v>
      </c>
      <c r="AC85" s="47" t="s">
        <v>197</v>
      </c>
      <c r="AD85" s="47">
        <f>'2'!AJ85/1.2</f>
        <v>98.503529999999998</v>
      </c>
      <c r="AE85" s="47">
        <v>0</v>
      </c>
      <c r="AF85" s="47">
        <f>'2'!AT85/1.2</f>
        <v>1035.1347499999999</v>
      </c>
      <c r="AG85" s="47">
        <v>0</v>
      </c>
      <c r="AH85" s="47">
        <f>'2'!BD85/1.2</f>
        <v>0</v>
      </c>
      <c r="AI85" s="47">
        <v>0</v>
      </c>
      <c r="AJ85" s="104">
        <f t="shared" si="20"/>
        <v>1133.6382799999999</v>
      </c>
      <c r="AK85" s="104">
        <f t="shared" si="21"/>
        <v>0</v>
      </c>
      <c r="AL85" s="47"/>
    </row>
    <row r="86" spans="1:38" ht="131.25">
      <c r="A86" s="148" t="str">
        <f>'2'!A86</f>
        <v>0.3</v>
      </c>
      <c r="B86" s="46" t="s">
        <v>289</v>
      </c>
      <c r="C86" s="40" t="s">
        <v>299</v>
      </c>
      <c r="D86" s="33" t="s">
        <v>300</v>
      </c>
      <c r="E86" s="33" t="str">
        <f>'2'!E86</f>
        <v>П</v>
      </c>
      <c r="F86" s="33">
        <f>'2'!F86</f>
        <v>2019</v>
      </c>
      <c r="G86" s="33">
        <f>'2'!G86</f>
        <v>2021</v>
      </c>
      <c r="H86" s="33" t="str">
        <f>'2'!H86</f>
        <v>НД</v>
      </c>
      <c r="I86" s="47">
        <f>IF('2'!I86="НД","НД",'2'!I86/1.2)</f>
        <v>121.90978333333334</v>
      </c>
      <c r="J86" s="47" t="str">
        <f>IF('2'!L86="НД","НД",'2'!L86/1.2)</f>
        <v>НД</v>
      </c>
      <c r="K86" s="47">
        <v>0</v>
      </c>
      <c r="L86" s="47">
        <f>IF('2'!U86="НД","НД",'2'!U86/1.2)</f>
        <v>766.85951999999997</v>
      </c>
      <c r="M86" s="47">
        <f>50.9526/1.2</f>
        <v>42.460499999999996</v>
      </c>
      <c r="N86" s="47">
        <f>L86*0.473581624525021</f>
        <v>363.17057726407785</v>
      </c>
      <c r="O86" s="47">
        <f>L86*0.357600309704809</f>
        <v>274.22920185208113</v>
      </c>
      <c r="P86" s="47">
        <f t="shared" si="22"/>
        <v>86.999240883841026</v>
      </c>
      <c r="Q86" s="47" t="s">
        <v>197</v>
      </c>
      <c r="R86" s="47" t="s">
        <v>197</v>
      </c>
      <c r="S86" s="47" t="s">
        <v>197</v>
      </c>
      <c r="T86" s="47" t="s">
        <v>197</v>
      </c>
      <c r="U86" s="47" t="s">
        <v>197</v>
      </c>
      <c r="V86" s="47" t="s">
        <v>197</v>
      </c>
      <c r="W86" s="47">
        <f>IF('2'!W86="НД","НД",'2'!W86/1.2)</f>
        <v>0</v>
      </c>
      <c r="X86" s="47" t="s">
        <v>197</v>
      </c>
      <c r="Y86" s="47">
        <f>IF('2'!X86="НД","НД",'2'!X86/1.2)</f>
        <v>766.85951999999997</v>
      </c>
      <c r="Z86" s="47" t="s">
        <v>197</v>
      </c>
      <c r="AA86" s="47" t="s">
        <v>197</v>
      </c>
      <c r="AB86" s="47">
        <v>0</v>
      </c>
      <c r="AC86" s="47" t="s">
        <v>197</v>
      </c>
      <c r="AD86" s="47">
        <f>'2'!AJ86/1.2</f>
        <v>708.66043666666667</v>
      </c>
      <c r="AE86" s="47">
        <v>0</v>
      </c>
      <c r="AF86" s="47">
        <f>'2'!AT86/1.2</f>
        <v>58.199083333333334</v>
      </c>
      <c r="AG86" s="47">
        <v>0</v>
      </c>
      <c r="AH86" s="47">
        <f>'2'!BD86/1.2</f>
        <v>0</v>
      </c>
      <c r="AI86" s="47">
        <v>0</v>
      </c>
      <c r="AJ86" s="104">
        <f t="shared" si="20"/>
        <v>766.85951999999997</v>
      </c>
      <c r="AK86" s="104">
        <f t="shared" si="21"/>
        <v>0</v>
      </c>
      <c r="AL86" s="47"/>
    </row>
    <row r="87" spans="1:38" ht="337.5">
      <c r="A87" s="148" t="str">
        <f>'2'!A87</f>
        <v>0.3</v>
      </c>
      <c r="B87" s="46" t="s">
        <v>289</v>
      </c>
      <c r="C87" s="40" t="s">
        <v>301</v>
      </c>
      <c r="D87" s="33" t="s">
        <v>302</v>
      </c>
      <c r="E87" s="33" t="str">
        <f>'2'!E87</f>
        <v>П</v>
      </c>
      <c r="F87" s="33">
        <f>'2'!F87</f>
        <v>2019</v>
      </c>
      <c r="G87" s="33">
        <f>'2'!G87</f>
        <v>2022</v>
      </c>
      <c r="H87" s="33" t="str">
        <f>'2'!H87</f>
        <v>НД</v>
      </c>
      <c r="I87" s="47" t="str">
        <f>IF('2'!I87="НД","НД",'2'!I87/1.2)</f>
        <v>НД</v>
      </c>
      <c r="J87" s="47" t="str">
        <f>IF('2'!L87="НД","НД",'2'!L87/1.2)</f>
        <v>НД</v>
      </c>
      <c r="K87" s="47">
        <v>0</v>
      </c>
      <c r="L87" s="47">
        <f>IF('2'!U87="НД","НД",'2'!U87/1.2)</f>
        <v>551.57078333333334</v>
      </c>
      <c r="M87" s="47">
        <f>72.2902/1.2</f>
        <v>60.241833333333332</v>
      </c>
      <c r="N87" s="47">
        <f>L87*0.473581624525021</f>
        <v>261.21378761153841</v>
      </c>
      <c r="O87" s="47">
        <f>L87*0.357600309704809</f>
        <v>197.24188294412411</v>
      </c>
      <c r="P87" s="47">
        <f t="shared" si="22"/>
        <v>32.873279444337527</v>
      </c>
      <c r="Q87" s="47" t="s">
        <v>197</v>
      </c>
      <c r="R87" s="47" t="s">
        <v>197</v>
      </c>
      <c r="S87" s="47" t="s">
        <v>197</v>
      </c>
      <c r="T87" s="47" t="s">
        <v>197</v>
      </c>
      <c r="U87" s="47" t="s">
        <v>197</v>
      </c>
      <c r="V87" s="47" t="s">
        <v>197</v>
      </c>
      <c r="W87" s="47">
        <f>IF('2'!W87="НД","НД",'2'!W87/1.2)</f>
        <v>0</v>
      </c>
      <c r="X87" s="47" t="s">
        <v>197</v>
      </c>
      <c r="Y87" s="47">
        <f>IF('2'!X87="НД","НД",'2'!X87/1.2)</f>
        <v>551.57078333333334</v>
      </c>
      <c r="Z87" s="47" t="s">
        <v>197</v>
      </c>
      <c r="AA87" s="47" t="s">
        <v>197</v>
      </c>
      <c r="AB87" s="47">
        <v>0</v>
      </c>
      <c r="AC87" s="47" t="s">
        <v>197</v>
      </c>
      <c r="AD87" s="47">
        <f>'2'!AJ87/1.2</f>
        <v>60.241866666666667</v>
      </c>
      <c r="AE87" s="47">
        <v>0</v>
      </c>
      <c r="AF87" s="47">
        <f>'2'!AT87/1.2</f>
        <v>491.32891666666666</v>
      </c>
      <c r="AG87" s="47">
        <v>0</v>
      </c>
      <c r="AH87" s="47">
        <f>'2'!BD87/1.2</f>
        <v>0</v>
      </c>
      <c r="AI87" s="47">
        <v>0</v>
      </c>
      <c r="AJ87" s="104">
        <f t="shared" si="20"/>
        <v>551.57078333333334</v>
      </c>
      <c r="AK87" s="104">
        <f t="shared" si="21"/>
        <v>0</v>
      </c>
      <c r="AL87" s="47"/>
    </row>
    <row r="88" spans="1:38" ht="75">
      <c r="A88" s="148" t="str">
        <f>'2'!A88</f>
        <v>0.3</v>
      </c>
      <c r="B88" s="31" t="s">
        <v>289</v>
      </c>
      <c r="C88" s="40" t="s">
        <v>303</v>
      </c>
      <c r="D88" s="33" t="s">
        <v>304</v>
      </c>
      <c r="E88" s="33" t="str">
        <f>'2'!E88</f>
        <v>П</v>
      </c>
      <c r="F88" s="33">
        <f>'2'!F88</f>
        <v>2019</v>
      </c>
      <c r="G88" s="33">
        <f>'2'!G88</f>
        <v>2022</v>
      </c>
      <c r="H88" s="33" t="str">
        <f>'2'!H88</f>
        <v>НД</v>
      </c>
      <c r="I88" s="47" t="str">
        <f>IF('2'!I88="НД","НД",'2'!I88/1.2)</f>
        <v>НД</v>
      </c>
      <c r="J88" s="47" t="str">
        <f>IF('2'!L88="НД","НД",'2'!L88/1.2)</f>
        <v>НД</v>
      </c>
      <c r="K88" s="47">
        <v>0</v>
      </c>
      <c r="L88" s="47">
        <f>IF('2'!U88="НД","НД",'2'!U88/1.2)</f>
        <v>180.23627411333334</v>
      </c>
      <c r="M88" s="47">
        <f>15.657/1.2</f>
        <v>13.047500000000001</v>
      </c>
      <c r="N88" s="47">
        <f>47.586/1.2</f>
        <v>39.655000000000001</v>
      </c>
      <c r="O88" s="47">
        <f>142.758/1.2</f>
        <v>118.96500000000002</v>
      </c>
      <c r="P88" s="47">
        <f t="shared" si="22"/>
        <v>8.5687741133333191</v>
      </c>
      <c r="Q88" s="47" t="s">
        <v>197</v>
      </c>
      <c r="R88" s="47" t="s">
        <v>197</v>
      </c>
      <c r="S88" s="47" t="s">
        <v>197</v>
      </c>
      <c r="T88" s="47" t="s">
        <v>197</v>
      </c>
      <c r="U88" s="47" t="s">
        <v>197</v>
      </c>
      <c r="V88" s="47" t="s">
        <v>197</v>
      </c>
      <c r="W88" s="47">
        <f>IF('2'!W88="НД","НД",'2'!W88/1.2)</f>
        <v>0</v>
      </c>
      <c r="X88" s="47" t="s">
        <v>197</v>
      </c>
      <c r="Y88" s="47">
        <f>IF('2'!X88="НД","НД",'2'!X88/1.2)</f>
        <v>180.20297220933335</v>
      </c>
      <c r="Z88" s="47" t="s">
        <v>197</v>
      </c>
      <c r="AA88" s="47" t="s">
        <v>197</v>
      </c>
      <c r="AB88" s="47">
        <v>0</v>
      </c>
      <c r="AC88" s="47" t="s">
        <v>197</v>
      </c>
      <c r="AD88" s="47">
        <f>'2'!AJ88/1.2</f>
        <v>13.00044078</v>
      </c>
      <c r="AE88" s="47">
        <v>0</v>
      </c>
      <c r="AF88" s="47">
        <f>'2'!AT88/1.2</f>
        <v>167.20250000000001</v>
      </c>
      <c r="AG88" s="47">
        <v>0</v>
      </c>
      <c r="AH88" s="47">
        <f>'2'!BD88/1.2</f>
        <v>0</v>
      </c>
      <c r="AI88" s="47">
        <v>0</v>
      </c>
      <c r="AJ88" s="104">
        <f t="shared" si="20"/>
        <v>180.20294078000001</v>
      </c>
      <c r="AK88" s="104">
        <f t="shared" si="21"/>
        <v>0</v>
      </c>
      <c r="AL88" s="47"/>
    </row>
    <row r="89" spans="1:38" ht="112.5">
      <c r="A89" s="148" t="str">
        <f>'2'!A89</f>
        <v>0.3</v>
      </c>
      <c r="B89" s="46" t="s">
        <v>289</v>
      </c>
      <c r="C89" s="40" t="s">
        <v>305</v>
      </c>
      <c r="D89" s="33" t="s">
        <v>306</v>
      </c>
      <c r="E89" s="33" t="str">
        <f>'2'!E89</f>
        <v>П</v>
      </c>
      <c r="F89" s="33">
        <f>'2'!F89</f>
        <v>2019</v>
      </c>
      <c r="G89" s="33">
        <f>'2'!G89</f>
        <v>2022</v>
      </c>
      <c r="H89" s="33" t="str">
        <f>'2'!H89</f>
        <v>НД</v>
      </c>
      <c r="I89" s="47" t="str">
        <f>IF('2'!I89="НД","НД",'2'!I89/1.2)</f>
        <v>НД</v>
      </c>
      <c r="J89" s="47" t="str">
        <f>IF('2'!L89="НД","НД",'2'!L89/1.2)</f>
        <v>НД</v>
      </c>
      <c r="K89" s="47">
        <v>0</v>
      </c>
      <c r="L89" s="47">
        <f>IF('2'!U89="НД","НД",'2'!U89/1.2)</f>
        <v>378.68934273920001</v>
      </c>
      <c r="M89" s="47">
        <f>31.815/1.2</f>
        <v>26.512500000000003</v>
      </c>
      <c r="N89" s="47">
        <f>261.897/1.2</f>
        <v>218.2475</v>
      </c>
      <c r="O89" s="47">
        <f>129.222/1.2</f>
        <v>107.68500000000002</v>
      </c>
      <c r="P89" s="47">
        <f t="shared" si="22"/>
        <v>26.244342739200022</v>
      </c>
      <c r="Q89" s="47" t="s">
        <v>197</v>
      </c>
      <c r="R89" s="47" t="s">
        <v>197</v>
      </c>
      <c r="S89" s="47" t="s">
        <v>197</v>
      </c>
      <c r="T89" s="47" t="s">
        <v>197</v>
      </c>
      <c r="U89" s="47" t="s">
        <v>197</v>
      </c>
      <c r="V89" s="47" t="s">
        <v>197</v>
      </c>
      <c r="W89" s="47">
        <f>IF('2'!W89="НД","НД",'2'!W89/1.2)</f>
        <v>0</v>
      </c>
      <c r="X89" s="47" t="s">
        <v>197</v>
      </c>
      <c r="Y89" s="47">
        <f>IF('2'!X89="НД","НД",'2'!X89/1.2)</f>
        <v>378.65437573999998</v>
      </c>
      <c r="Z89" s="47" t="s">
        <v>197</v>
      </c>
      <c r="AA89" s="47" t="s">
        <v>197</v>
      </c>
      <c r="AB89" s="47">
        <v>0</v>
      </c>
      <c r="AC89" s="47" t="s">
        <v>197</v>
      </c>
      <c r="AD89" s="47">
        <f>'2'!AJ89/1.2</f>
        <v>26.416875740000002</v>
      </c>
      <c r="AE89" s="47">
        <v>0</v>
      </c>
      <c r="AF89" s="47">
        <f>'2'!AT89/1.2</f>
        <v>352.23750000000001</v>
      </c>
      <c r="AG89" s="47">
        <v>0</v>
      </c>
      <c r="AH89" s="47">
        <f>'2'!BD89/1.2</f>
        <v>0</v>
      </c>
      <c r="AI89" s="47">
        <v>0</v>
      </c>
      <c r="AJ89" s="104">
        <f t="shared" si="20"/>
        <v>378.65437574000003</v>
      </c>
      <c r="AK89" s="104">
        <f t="shared" si="21"/>
        <v>0</v>
      </c>
      <c r="AL89" s="47"/>
    </row>
    <row r="90" spans="1:38" ht="75">
      <c r="A90" s="148" t="str">
        <f>'2'!A90</f>
        <v>0.3</v>
      </c>
      <c r="B90" s="46" t="s">
        <v>289</v>
      </c>
      <c r="C90" s="40" t="s">
        <v>307</v>
      </c>
      <c r="D90" s="33" t="s">
        <v>308</v>
      </c>
      <c r="E90" s="33" t="str">
        <f>'2'!E90</f>
        <v>П</v>
      </c>
      <c r="F90" s="33">
        <f>'2'!F90</f>
        <v>2019</v>
      </c>
      <c r="G90" s="33">
        <f>'2'!G90</f>
        <v>2022</v>
      </c>
      <c r="H90" s="33" t="str">
        <f>'2'!H90</f>
        <v>НД</v>
      </c>
      <c r="I90" s="47" t="str">
        <f>IF('2'!I90="НД","НД",'2'!I90/1.2)</f>
        <v>НД</v>
      </c>
      <c r="J90" s="47" t="str">
        <f>IF('2'!L90="НД","НД",'2'!L90/1.2)</f>
        <v>НД</v>
      </c>
      <c r="K90" s="47">
        <v>0</v>
      </c>
      <c r="L90" s="47">
        <f>IF('2'!U90="НД","НД",'2'!U90/1.2)</f>
        <v>567.03716322399998</v>
      </c>
      <c r="M90" s="47">
        <f>110.378/1.2</f>
        <v>91.981666666666669</v>
      </c>
      <c r="N90" s="47">
        <f>115.69/1.2</f>
        <v>96.408333333333331</v>
      </c>
      <c r="O90" s="47">
        <f>394.706/1.2</f>
        <v>328.92166666666668</v>
      </c>
      <c r="P90" s="47">
        <f t="shared" si="22"/>
        <v>49.725496557333258</v>
      </c>
      <c r="Q90" s="47" t="s">
        <v>197</v>
      </c>
      <c r="R90" s="47" t="s">
        <v>197</v>
      </c>
      <c r="S90" s="47" t="s">
        <v>197</v>
      </c>
      <c r="T90" s="47" t="s">
        <v>197</v>
      </c>
      <c r="U90" s="47" t="s">
        <v>197</v>
      </c>
      <c r="V90" s="47" t="s">
        <v>197</v>
      </c>
      <c r="W90" s="47">
        <f>IF('2'!W90="НД","НД",'2'!W90/1.2)</f>
        <v>0</v>
      </c>
      <c r="X90" s="47" t="s">
        <v>197</v>
      </c>
      <c r="Y90" s="47">
        <f>IF('2'!X90="НД","НД",'2'!X90/1.2)</f>
        <v>566.77491072999999</v>
      </c>
      <c r="Z90" s="47" t="s">
        <v>197</v>
      </c>
      <c r="AA90" s="47" t="s">
        <v>197</v>
      </c>
      <c r="AB90" s="47">
        <v>0</v>
      </c>
      <c r="AC90" s="47" t="s">
        <v>197</v>
      </c>
      <c r="AD90" s="47">
        <f>'2'!AJ90/1.2</f>
        <v>91.649910730000002</v>
      </c>
      <c r="AE90" s="47">
        <v>0</v>
      </c>
      <c r="AF90" s="47">
        <f>'2'!AT90/1.2</f>
        <v>475.125</v>
      </c>
      <c r="AG90" s="47">
        <v>0</v>
      </c>
      <c r="AH90" s="47">
        <f>'2'!BD90/1.2</f>
        <v>0</v>
      </c>
      <c r="AI90" s="47">
        <v>0</v>
      </c>
      <c r="AJ90" s="104">
        <f t="shared" si="20"/>
        <v>566.77491072999999</v>
      </c>
      <c r="AK90" s="104">
        <f t="shared" si="21"/>
        <v>0</v>
      </c>
      <c r="AL90" s="47"/>
    </row>
    <row r="91" spans="1:38" ht="75">
      <c r="A91" s="148" t="str">
        <f>'2'!A91</f>
        <v>0.3</v>
      </c>
      <c r="B91" s="46" t="s">
        <v>289</v>
      </c>
      <c r="C91" s="40" t="s">
        <v>309</v>
      </c>
      <c r="D91" s="33" t="s">
        <v>310</v>
      </c>
      <c r="E91" s="33" t="str">
        <f>'2'!E91</f>
        <v>П</v>
      </c>
      <c r="F91" s="33">
        <f>'2'!F91</f>
        <v>2019</v>
      </c>
      <c r="G91" s="33">
        <f>'2'!G91</f>
        <v>2022</v>
      </c>
      <c r="H91" s="33" t="str">
        <f>'2'!H91</f>
        <v>НД</v>
      </c>
      <c r="I91" s="47" t="str">
        <f>IF('2'!I91="НД","НД",'2'!I91/1.2)</f>
        <v>НД</v>
      </c>
      <c r="J91" s="47" t="str">
        <f>IF('2'!L91="НД","НД",'2'!L91/1.2)</f>
        <v>НД</v>
      </c>
      <c r="K91" s="47">
        <v>0</v>
      </c>
      <c r="L91" s="47">
        <f>IF('2'!U91="НД","НД",'2'!U91/1.2)</f>
        <v>180.27262501412</v>
      </c>
      <c r="M91" s="47">
        <f>15.657/1.2</f>
        <v>13.047500000000001</v>
      </c>
      <c r="N91" s="47">
        <f>47.586/1.2</f>
        <v>39.655000000000001</v>
      </c>
      <c r="O91" s="47">
        <f>142.758/1.2</f>
        <v>118.96500000000002</v>
      </c>
      <c r="P91" s="47">
        <f t="shared" si="22"/>
        <v>8.6051250141199773</v>
      </c>
      <c r="Q91" s="47" t="s">
        <v>197</v>
      </c>
      <c r="R91" s="47" t="s">
        <v>197</v>
      </c>
      <c r="S91" s="47" t="s">
        <v>197</v>
      </c>
      <c r="T91" s="47" t="s">
        <v>197</v>
      </c>
      <c r="U91" s="47" t="s">
        <v>197</v>
      </c>
      <c r="V91" s="47" t="s">
        <v>197</v>
      </c>
      <c r="W91" s="47">
        <f>IF('2'!W91="НД","НД",'2'!W91/1.2)</f>
        <v>0</v>
      </c>
      <c r="X91" s="47" t="s">
        <v>197</v>
      </c>
      <c r="Y91" s="47">
        <f>IF('2'!X91="НД","НД",'2'!X91/1.2)</f>
        <v>180.20294078000001</v>
      </c>
      <c r="Z91" s="47" t="s">
        <v>197</v>
      </c>
      <c r="AA91" s="47" t="s">
        <v>197</v>
      </c>
      <c r="AB91" s="47">
        <v>0</v>
      </c>
      <c r="AC91" s="47" t="s">
        <v>197</v>
      </c>
      <c r="AD91" s="47">
        <f>'2'!AJ91/1.2</f>
        <v>13.00044078</v>
      </c>
      <c r="AE91" s="47">
        <v>0</v>
      </c>
      <c r="AF91" s="47">
        <f>'2'!AT91/1.2</f>
        <v>167.20250000000001</v>
      </c>
      <c r="AG91" s="47">
        <v>0</v>
      </c>
      <c r="AH91" s="47">
        <f>'2'!BD91/1.2</f>
        <v>0</v>
      </c>
      <c r="AI91" s="47">
        <v>0</v>
      </c>
      <c r="AJ91" s="104">
        <f t="shared" si="20"/>
        <v>180.20294078000001</v>
      </c>
      <c r="AK91" s="104">
        <f t="shared" si="21"/>
        <v>0</v>
      </c>
      <c r="AL91" s="47"/>
    </row>
    <row r="92" spans="1:38" ht="75">
      <c r="A92" s="148" t="str">
        <f>'2'!A92</f>
        <v>0.3</v>
      </c>
      <c r="B92" s="46" t="s">
        <v>289</v>
      </c>
      <c r="C92" s="40" t="s">
        <v>311</v>
      </c>
      <c r="D92" s="33" t="s">
        <v>312</v>
      </c>
      <c r="E92" s="33" t="str">
        <f>'2'!E92</f>
        <v>П</v>
      </c>
      <c r="F92" s="33">
        <f>'2'!F92</f>
        <v>2019</v>
      </c>
      <c r="G92" s="33">
        <f>'2'!G92</f>
        <v>2021</v>
      </c>
      <c r="H92" s="33" t="str">
        <f>'2'!H92</f>
        <v>НД</v>
      </c>
      <c r="I92" s="47" t="str">
        <f>IF('2'!I92="НД","НД",'2'!I92/1.2)</f>
        <v>НД</v>
      </c>
      <c r="J92" s="47" t="str">
        <f>IF('2'!L92="НД","НД",'2'!L92/1.2)</f>
        <v>НД</v>
      </c>
      <c r="K92" s="47">
        <v>0</v>
      </c>
      <c r="L92" s="47">
        <f>IF('2'!U92="НД","НД",'2'!U92/1.2)</f>
        <v>180.33526999454665</v>
      </c>
      <c r="M92" s="47">
        <f>15.657/1.2</f>
        <v>13.047500000000001</v>
      </c>
      <c r="N92" s="47">
        <f>47.586/1.2</f>
        <v>39.655000000000001</v>
      </c>
      <c r="O92" s="47">
        <f>142.758/1.2</f>
        <v>118.96500000000002</v>
      </c>
      <c r="P92" s="47">
        <f t="shared" si="22"/>
        <v>8.6677699945466316</v>
      </c>
      <c r="Q92" s="47" t="s">
        <v>197</v>
      </c>
      <c r="R92" s="47" t="s">
        <v>197</v>
      </c>
      <c r="S92" s="47" t="s">
        <v>197</v>
      </c>
      <c r="T92" s="47" t="s">
        <v>197</v>
      </c>
      <c r="U92" s="47" t="s">
        <v>197</v>
      </c>
      <c r="V92" s="47" t="s">
        <v>197</v>
      </c>
      <c r="W92" s="47">
        <f>IF('2'!W92="НД","НД",'2'!W92/1.2)</f>
        <v>0</v>
      </c>
      <c r="X92" s="47" t="s">
        <v>197</v>
      </c>
      <c r="Y92" s="47">
        <f>IF('2'!X92="НД","НД",'2'!X92/1.2)</f>
        <v>180.24260744666665</v>
      </c>
      <c r="Z92" s="47" t="s">
        <v>197</v>
      </c>
      <c r="AA92" s="47" t="s">
        <v>197</v>
      </c>
      <c r="AB92" s="47">
        <v>0</v>
      </c>
      <c r="AC92" s="47" t="s">
        <v>197</v>
      </c>
      <c r="AD92" s="47">
        <f>'2'!AJ92/1.2</f>
        <v>180.24260744666665</v>
      </c>
      <c r="AE92" s="47">
        <v>0</v>
      </c>
      <c r="AF92" s="47">
        <f>'2'!AT92/1.2</f>
        <v>0</v>
      </c>
      <c r="AG92" s="47">
        <v>0</v>
      </c>
      <c r="AH92" s="47">
        <f>'2'!BD92/1.2</f>
        <v>0</v>
      </c>
      <c r="AI92" s="47">
        <v>0</v>
      </c>
      <c r="AJ92" s="104">
        <f t="shared" si="20"/>
        <v>180.24260744666665</v>
      </c>
      <c r="AK92" s="104">
        <f t="shared" si="21"/>
        <v>0</v>
      </c>
      <c r="AL92" s="47"/>
    </row>
    <row r="93" spans="1:38" ht="56.25">
      <c r="A93" s="143">
        <f>'2'!A93</f>
        <v>0</v>
      </c>
      <c r="B93" s="23" t="s">
        <v>313</v>
      </c>
      <c r="C93" s="24" t="s">
        <v>314</v>
      </c>
      <c r="D93" s="48" t="s">
        <v>178</v>
      </c>
      <c r="E93" s="106" t="str">
        <f>'2'!E93</f>
        <v>НД</v>
      </c>
      <c r="F93" s="106" t="str">
        <f>'2'!F93</f>
        <v>НД</v>
      </c>
      <c r="G93" s="106" t="str">
        <f>'2'!G93</f>
        <v>НД</v>
      </c>
      <c r="H93" s="106" t="str">
        <f>'2'!H93</f>
        <v>НД</v>
      </c>
      <c r="I93" s="149" t="str">
        <f>IF('2'!I93="НД","НД",'2'!I93/1.2)</f>
        <v>НД</v>
      </c>
      <c r="J93" s="149" t="str">
        <f>IF('2'!L93="НД","НД",'2'!L93/1.2)</f>
        <v>НД</v>
      </c>
      <c r="K93" s="149">
        <v>0</v>
      </c>
      <c r="L93" s="149" t="str">
        <f>IF('2'!U93="НД","НД",'2'!U93/1.2)</f>
        <v>НД</v>
      </c>
      <c r="M93" s="149" t="str">
        <f>IF('2'!V93="НД","НД",'2'!V93/1.2)</f>
        <v>НД</v>
      </c>
      <c r="N93" s="149" t="str">
        <f>IF('2'!W93="НД","НД",'2'!W93/1.2)</f>
        <v>НД</v>
      </c>
      <c r="O93" s="149" t="str">
        <f>IF('2'!X93="НД","НД",'2'!X93/1.2)</f>
        <v>НД</v>
      </c>
      <c r="P93" s="149" t="str">
        <f>IF('2'!Y93="НД","НД",'2'!Y93/1.2)</f>
        <v>НД</v>
      </c>
      <c r="Q93" s="149" t="s">
        <v>197</v>
      </c>
      <c r="R93" s="149" t="s">
        <v>197</v>
      </c>
      <c r="S93" s="149" t="s">
        <v>197</v>
      </c>
      <c r="T93" s="149" t="s">
        <v>197</v>
      </c>
      <c r="U93" s="149" t="s">
        <v>197</v>
      </c>
      <c r="V93" s="149" t="s">
        <v>197</v>
      </c>
      <c r="W93" s="149" t="str">
        <f>IF('2'!W93="НД","НД",'2'!W93/1.2)</f>
        <v>НД</v>
      </c>
      <c r="X93" s="149" t="str">
        <f>IF('2'!W93="НД","НД",'2'!W93/1.2)</f>
        <v>НД</v>
      </c>
      <c r="Y93" s="149" t="str">
        <f>IF('2'!X93="НД","НД",'2'!X93/1.2)</f>
        <v>НД</v>
      </c>
      <c r="Z93" s="149" t="s">
        <v>197</v>
      </c>
      <c r="AA93" s="149" t="s">
        <v>197</v>
      </c>
      <c r="AB93" s="149" t="s">
        <v>197</v>
      </c>
      <c r="AC93" s="149" t="s">
        <v>197</v>
      </c>
      <c r="AD93" s="149" t="s">
        <v>197</v>
      </c>
      <c r="AE93" s="149" t="s">
        <v>197</v>
      </c>
      <c r="AF93" s="149" t="s">
        <v>197</v>
      </c>
      <c r="AG93" s="149" t="s">
        <v>197</v>
      </c>
      <c r="AH93" s="149" t="s">
        <v>197</v>
      </c>
      <c r="AI93" s="149" t="s">
        <v>197</v>
      </c>
      <c r="AJ93" s="149" t="s">
        <v>197</v>
      </c>
      <c r="AK93" s="149" t="s">
        <v>197</v>
      </c>
      <c r="AL93" s="149"/>
    </row>
    <row r="94" spans="1:38" ht="56.25">
      <c r="A94" s="143">
        <f>'2'!A94</f>
        <v>0</v>
      </c>
      <c r="B94" s="23" t="s">
        <v>315</v>
      </c>
      <c r="C94" s="29" t="s">
        <v>316</v>
      </c>
      <c r="D94" s="48" t="s">
        <v>178</v>
      </c>
      <c r="E94" s="106" t="str">
        <f>'2'!E94</f>
        <v>НД</v>
      </c>
      <c r="F94" s="106" t="str">
        <f>'2'!F94</f>
        <v>НД</v>
      </c>
      <c r="G94" s="106" t="str">
        <f>'2'!G94</f>
        <v>НД</v>
      </c>
      <c r="H94" s="106" t="str">
        <f>'2'!H94</f>
        <v>НД</v>
      </c>
      <c r="I94" s="149" t="str">
        <f>IF('2'!I94="НД","НД",'2'!I94/1.2)</f>
        <v>НД</v>
      </c>
      <c r="J94" s="149" t="str">
        <f>IF('2'!L94="НД","НД",'2'!L94/1.2)</f>
        <v>НД</v>
      </c>
      <c r="K94" s="149">
        <v>0</v>
      </c>
      <c r="L94" s="149" t="str">
        <f>IF('2'!U94="НД","НД",'2'!U94/1.2)</f>
        <v>НД</v>
      </c>
      <c r="M94" s="149" t="str">
        <f>IF('2'!V94="НД","НД",'2'!V94/1.2)</f>
        <v>НД</v>
      </c>
      <c r="N94" s="149" t="str">
        <f>IF('2'!W94="НД","НД",'2'!W94/1.2)</f>
        <v>НД</v>
      </c>
      <c r="O94" s="149" t="str">
        <f>IF('2'!X94="НД","НД",'2'!X94/1.2)</f>
        <v>НД</v>
      </c>
      <c r="P94" s="149" t="str">
        <f>IF('2'!Y94="НД","НД",'2'!Y94/1.2)</f>
        <v>НД</v>
      </c>
      <c r="Q94" s="149" t="s">
        <v>197</v>
      </c>
      <c r="R94" s="149" t="s">
        <v>197</v>
      </c>
      <c r="S94" s="149" t="s">
        <v>197</v>
      </c>
      <c r="T94" s="149" t="s">
        <v>197</v>
      </c>
      <c r="U94" s="149" t="s">
        <v>197</v>
      </c>
      <c r="V94" s="149" t="s">
        <v>197</v>
      </c>
      <c r="W94" s="149" t="str">
        <f>IF('2'!W94="НД","НД",'2'!W94/1.2)</f>
        <v>НД</v>
      </c>
      <c r="X94" s="149" t="s">
        <v>197</v>
      </c>
      <c r="Y94" s="149" t="str">
        <f>IF('2'!X94="НД","НД",'2'!X94/1.2)</f>
        <v>НД</v>
      </c>
      <c r="Z94" s="149" t="s">
        <v>197</v>
      </c>
      <c r="AA94" s="149" t="s">
        <v>197</v>
      </c>
      <c r="AB94" s="149" t="s">
        <v>197</v>
      </c>
      <c r="AC94" s="149" t="s">
        <v>197</v>
      </c>
      <c r="AD94" s="149" t="s">
        <v>197</v>
      </c>
      <c r="AE94" s="149" t="s">
        <v>197</v>
      </c>
      <c r="AF94" s="149" t="s">
        <v>197</v>
      </c>
      <c r="AG94" s="149" t="s">
        <v>197</v>
      </c>
      <c r="AH94" s="149" t="s">
        <v>197</v>
      </c>
      <c r="AI94" s="149" t="s">
        <v>197</v>
      </c>
      <c r="AJ94" s="149" t="s">
        <v>197</v>
      </c>
      <c r="AK94" s="149" t="s">
        <v>197</v>
      </c>
      <c r="AL94" s="149"/>
    </row>
    <row r="95" spans="1:38" ht="37.5">
      <c r="A95" s="143">
        <f>'2'!A95</f>
        <v>0</v>
      </c>
      <c r="B95" s="23" t="s">
        <v>317</v>
      </c>
      <c r="C95" s="29" t="s">
        <v>318</v>
      </c>
      <c r="D95" s="48" t="s">
        <v>178</v>
      </c>
      <c r="E95" s="150" t="str">
        <f>E96</f>
        <v>Н</v>
      </c>
      <c r="F95" s="149">
        <f>F96</f>
        <v>2021</v>
      </c>
      <c r="G95" s="149">
        <f>G96</f>
        <v>2021</v>
      </c>
      <c r="H95" s="149">
        <f t="shared" ref="H95:AK95" si="23">SUM(H96:H97)</f>
        <v>0</v>
      </c>
      <c r="I95" s="149">
        <f t="shared" si="23"/>
        <v>0</v>
      </c>
      <c r="J95" s="149">
        <f t="shared" si="23"/>
        <v>0</v>
      </c>
      <c r="K95" s="149">
        <f t="shared" si="23"/>
        <v>0</v>
      </c>
      <c r="L95" s="149">
        <f t="shared" si="23"/>
        <v>1.4053685333333332</v>
      </c>
      <c r="M95" s="149">
        <f t="shared" si="23"/>
        <v>0</v>
      </c>
      <c r="N95" s="149">
        <f t="shared" si="23"/>
        <v>1.4053685333333332</v>
      </c>
      <c r="O95" s="149">
        <f t="shared" si="23"/>
        <v>0</v>
      </c>
      <c r="P95" s="149">
        <f t="shared" si="23"/>
        <v>0</v>
      </c>
      <c r="Q95" s="149">
        <f t="shared" si="23"/>
        <v>0</v>
      </c>
      <c r="R95" s="149">
        <f t="shared" si="23"/>
        <v>0</v>
      </c>
      <c r="S95" s="149">
        <f t="shared" si="23"/>
        <v>0</v>
      </c>
      <c r="T95" s="149">
        <f t="shared" si="23"/>
        <v>0</v>
      </c>
      <c r="U95" s="149">
        <f t="shared" si="23"/>
        <v>0</v>
      </c>
      <c r="V95" s="149">
        <f t="shared" si="23"/>
        <v>0</v>
      </c>
      <c r="W95" s="149">
        <f t="shared" si="23"/>
        <v>0</v>
      </c>
      <c r="X95" s="149">
        <f t="shared" si="23"/>
        <v>0</v>
      </c>
      <c r="Y95" s="149">
        <f t="shared" si="23"/>
        <v>1.4053685333333332</v>
      </c>
      <c r="Z95" s="149">
        <f t="shared" si="23"/>
        <v>0</v>
      </c>
      <c r="AA95" s="149">
        <f t="shared" si="23"/>
        <v>0</v>
      </c>
      <c r="AB95" s="149">
        <f t="shared" si="23"/>
        <v>0</v>
      </c>
      <c r="AC95" s="149">
        <f t="shared" si="23"/>
        <v>0</v>
      </c>
      <c r="AD95" s="149">
        <f t="shared" si="23"/>
        <v>0</v>
      </c>
      <c r="AE95" s="149">
        <f t="shared" si="23"/>
        <v>0</v>
      </c>
      <c r="AF95" s="149">
        <f t="shared" si="23"/>
        <v>1.4053685333333332</v>
      </c>
      <c r="AG95" s="149">
        <f t="shared" si="23"/>
        <v>0</v>
      </c>
      <c r="AH95" s="149">
        <f t="shared" si="23"/>
        <v>0</v>
      </c>
      <c r="AI95" s="149">
        <f t="shared" si="23"/>
        <v>0</v>
      </c>
      <c r="AJ95" s="149">
        <f t="shared" si="23"/>
        <v>1.4053685333333332</v>
      </c>
      <c r="AK95" s="149">
        <f t="shared" si="23"/>
        <v>0</v>
      </c>
      <c r="AL95" s="149"/>
    </row>
    <row r="96" spans="1:38" ht="75">
      <c r="A96" s="26" t="s">
        <v>189</v>
      </c>
      <c r="B96" s="31" t="s">
        <v>317</v>
      </c>
      <c r="C96" s="50" t="s">
        <v>319</v>
      </c>
      <c r="D96" s="33" t="s">
        <v>320</v>
      </c>
      <c r="E96" s="33" t="str">
        <f>'2'!E96</f>
        <v>Н</v>
      </c>
      <c r="F96" s="33">
        <f>'2'!F96</f>
        <v>2021</v>
      </c>
      <c r="G96" s="33">
        <f>'2'!G96</f>
        <v>2021</v>
      </c>
      <c r="H96" s="33" t="str">
        <f>'2'!H96</f>
        <v>НД</v>
      </c>
      <c r="I96" s="47" t="str">
        <f>IF('2'!I96="НД","НД",'2'!I96/1.2)</f>
        <v>НД</v>
      </c>
      <c r="J96" s="47" t="str">
        <f>IF('2'!L96="НД","НД",'2'!L96/1.2)</f>
        <v>НД</v>
      </c>
      <c r="K96" s="47">
        <v>0</v>
      </c>
      <c r="L96" s="47">
        <f>IF('2'!U96="НД","НД",'2'!U96/1.2)</f>
        <v>0.50784719999999994</v>
      </c>
      <c r="M96" s="47">
        <v>0</v>
      </c>
      <c r="N96" s="47">
        <f>'2'!R96/1.2</f>
        <v>0.50784719999999994</v>
      </c>
      <c r="O96" s="47">
        <v>0</v>
      </c>
      <c r="P96" s="47">
        <f>L96-SUM(M96:O96)</f>
        <v>0</v>
      </c>
      <c r="Q96" s="47" t="s">
        <v>197</v>
      </c>
      <c r="R96" s="47" t="s">
        <v>197</v>
      </c>
      <c r="S96" s="47" t="s">
        <v>197</v>
      </c>
      <c r="T96" s="47" t="s">
        <v>197</v>
      </c>
      <c r="U96" s="47" t="s">
        <v>197</v>
      </c>
      <c r="V96" s="47" t="s">
        <v>197</v>
      </c>
      <c r="W96" s="47">
        <f>IF('2'!W96="НД","НД",'2'!W96/1.2)</f>
        <v>0</v>
      </c>
      <c r="X96" s="47" t="s">
        <v>197</v>
      </c>
      <c r="Y96" s="47">
        <f>IF('2'!X96="НД","НД",'2'!X96/1.2)</f>
        <v>0.50784719999999994</v>
      </c>
      <c r="Z96" s="47" t="s">
        <v>197</v>
      </c>
      <c r="AA96" s="47" t="s">
        <v>197</v>
      </c>
      <c r="AB96" s="47">
        <v>0</v>
      </c>
      <c r="AC96" s="47" t="s">
        <v>197</v>
      </c>
      <c r="AD96" s="47">
        <f>'2'!AJ96/1.2</f>
        <v>0</v>
      </c>
      <c r="AE96" s="47">
        <v>0</v>
      </c>
      <c r="AF96" s="47">
        <f>'2'!AT96/1.2</f>
        <v>0.50784719999999994</v>
      </c>
      <c r="AG96" s="47">
        <v>0</v>
      </c>
      <c r="AH96" s="47">
        <f>'2'!BD96/1.2</f>
        <v>0</v>
      </c>
      <c r="AI96" s="47">
        <v>0</v>
      </c>
      <c r="AJ96" s="104">
        <f>AD96+AF96+AH96</f>
        <v>0.50784719999999994</v>
      </c>
      <c r="AK96" s="104">
        <f>AE96+AG96+AI96</f>
        <v>0</v>
      </c>
      <c r="AL96" s="111"/>
    </row>
    <row r="97" spans="1:38" ht="56.25">
      <c r="A97" s="26" t="s">
        <v>189</v>
      </c>
      <c r="B97" s="31" t="s">
        <v>317</v>
      </c>
      <c r="C97" s="50" t="s">
        <v>321</v>
      </c>
      <c r="D97" s="33" t="s">
        <v>322</v>
      </c>
      <c r="E97" s="33" t="str">
        <f>'2'!E97</f>
        <v>Н</v>
      </c>
      <c r="F97" s="33">
        <f>'2'!F97</f>
        <v>2021</v>
      </c>
      <c r="G97" s="33">
        <f>'2'!G97</f>
        <v>2021</v>
      </c>
      <c r="H97" s="33" t="str">
        <f>'2'!H97</f>
        <v>НД</v>
      </c>
      <c r="I97" s="47" t="str">
        <f>IF('2'!I97="НД","НД",'2'!I97/1.2)</f>
        <v>НД</v>
      </c>
      <c r="J97" s="47" t="str">
        <f>IF('2'!L97="НД","НД",'2'!L97/1.2)</f>
        <v>НД</v>
      </c>
      <c r="K97" s="47">
        <v>0</v>
      </c>
      <c r="L97" s="47">
        <f>IF('2'!U97="НД","НД",'2'!U97/1.2)</f>
        <v>0.89752133333333339</v>
      </c>
      <c r="M97" s="47">
        <v>0</v>
      </c>
      <c r="N97" s="47">
        <f>'2'!R97/1.2</f>
        <v>0.89752133333333339</v>
      </c>
      <c r="O97" s="47">
        <v>0</v>
      </c>
      <c r="P97" s="47">
        <f>L97-SUM(M97:O97)</f>
        <v>0</v>
      </c>
      <c r="Q97" s="47" t="s">
        <v>197</v>
      </c>
      <c r="R97" s="47" t="s">
        <v>197</v>
      </c>
      <c r="S97" s="47" t="s">
        <v>197</v>
      </c>
      <c r="T97" s="47" t="s">
        <v>197</v>
      </c>
      <c r="U97" s="47" t="s">
        <v>197</v>
      </c>
      <c r="V97" s="47" t="s">
        <v>197</v>
      </c>
      <c r="W97" s="47">
        <f>IF('2'!W97="НД","НД",'2'!W97/1.2)</f>
        <v>0</v>
      </c>
      <c r="X97" s="47" t="s">
        <v>197</v>
      </c>
      <c r="Y97" s="47">
        <f>IF('2'!X97="НД","НД",'2'!X97/1.2)</f>
        <v>0.89752133333333339</v>
      </c>
      <c r="Z97" s="47" t="s">
        <v>197</v>
      </c>
      <c r="AA97" s="47" t="s">
        <v>197</v>
      </c>
      <c r="AB97" s="47">
        <v>0</v>
      </c>
      <c r="AC97" s="47" t="s">
        <v>197</v>
      </c>
      <c r="AD97" s="47">
        <f>'2'!AJ97/1.2</f>
        <v>0</v>
      </c>
      <c r="AE97" s="47">
        <v>0</v>
      </c>
      <c r="AF97" s="47">
        <f>'2'!AT97/1.2</f>
        <v>0.89752133333333339</v>
      </c>
      <c r="AG97" s="47">
        <v>0</v>
      </c>
      <c r="AH97" s="47">
        <f>'2'!BD97/1.2</f>
        <v>0</v>
      </c>
      <c r="AI97" s="47">
        <v>0</v>
      </c>
      <c r="AJ97" s="104">
        <f>AD97+AF97+AH97</f>
        <v>0.89752133333333339</v>
      </c>
      <c r="AK97" s="104">
        <f>AE97+AG97+AI97</f>
        <v>0</v>
      </c>
      <c r="AL97" s="111"/>
    </row>
    <row r="98" spans="1:38">
      <c r="G98" s="151"/>
      <c r="H98" s="151"/>
      <c r="I98" s="151"/>
      <c r="J98" s="151"/>
      <c r="K98" s="151"/>
      <c r="L98" s="151"/>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row>
    <row r="99" spans="1:38">
      <c r="G99" s="151"/>
      <c r="H99" s="151"/>
      <c r="I99" s="151"/>
      <c r="J99" s="151"/>
      <c r="K99" s="151"/>
      <c r="L99" s="151"/>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row>
    <row r="100" spans="1:38">
      <c r="G100" s="151"/>
      <c r="H100" s="151"/>
      <c r="I100" s="151"/>
      <c r="J100" s="151"/>
      <c r="K100" s="151"/>
      <c r="L100" s="151"/>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row>
    <row r="101" spans="1:38">
      <c r="G101" s="151"/>
      <c r="H101" s="151"/>
      <c r="I101" s="151"/>
      <c r="J101" s="151"/>
      <c r="K101" s="151"/>
      <c r="L101" s="151"/>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row>
    <row r="102" spans="1:38">
      <c r="G102" s="151"/>
      <c r="H102" s="151"/>
      <c r="I102" s="151"/>
      <c r="J102" s="151"/>
      <c r="K102" s="151"/>
      <c r="L102" s="151"/>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row>
    <row r="103" spans="1:38">
      <c r="G103" s="151"/>
      <c r="H103" s="151"/>
      <c r="I103" s="151"/>
      <c r="J103" s="151"/>
      <c r="K103" s="151"/>
      <c r="L103" s="151"/>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row>
    <row r="104" spans="1:38">
      <c r="G104" s="151"/>
      <c r="H104" s="151"/>
      <c r="I104" s="151"/>
      <c r="J104" s="151"/>
      <c r="K104" s="151"/>
      <c r="L104" s="151"/>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row>
    <row r="105" spans="1:38">
      <c r="G105" s="151"/>
      <c r="H105" s="151"/>
      <c r="I105" s="151"/>
      <c r="J105" s="151"/>
      <c r="K105" s="151"/>
      <c r="L105" s="151"/>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row>
    <row r="106" spans="1:38">
      <c r="G106" s="151"/>
      <c r="H106" s="151"/>
      <c r="I106" s="151"/>
      <c r="J106" s="151"/>
      <c r="K106" s="151"/>
      <c r="L106" s="151"/>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row>
    <row r="107" spans="1:38">
      <c r="G107" s="151"/>
      <c r="H107" s="151"/>
      <c r="I107" s="151"/>
      <c r="J107" s="151"/>
      <c r="K107" s="151"/>
      <c r="L107" s="151"/>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row>
    <row r="108" spans="1:38">
      <c r="G108" s="151"/>
      <c r="H108" s="151"/>
      <c r="I108" s="151"/>
      <c r="J108" s="151"/>
      <c r="K108" s="151"/>
      <c r="L108" s="151"/>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row>
    <row r="109" spans="1:38">
      <c r="G109" s="151"/>
      <c r="H109" s="151"/>
      <c r="I109" s="151"/>
      <c r="J109" s="151"/>
      <c r="K109" s="151"/>
      <c r="L109" s="151"/>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row>
    <row r="110" spans="1:38">
      <c r="G110" s="151"/>
      <c r="H110" s="151"/>
      <c r="I110" s="151"/>
      <c r="J110" s="151"/>
      <c r="K110" s="151"/>
      <c r="L110" s="151"/>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row>
    <row r="111" spans="1:38">
      <c r="G111" s="151"/>
      <c r="H111" s="151"/>
      <c r="I111" s="151"/>
      <c r="J111" s="151"/>
      <c r="K111" s="151"/>
      <c r="L111" s="151"/>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row>
    <row r="112" spans="1:38">
      <c r="G112" s="151"/>
      <c r="H112" s="151"/>
      <c r="I112" s="151"/>
      <c r="J112" s="151"/>
      <c r="K112" s="151"/>
      <c r="L112" s="151"/>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row>
    <row r="113" spans="7:37">
      <c r="G113" s="151"/>
      <c r="H113" s="151"/>
      <c r="I113" s="151"/>
      <c r="J113" s="151"/>
      <c r="K113" s="151"/>
      <c r="L113" s="151"/>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row>
    <row r="114" spans="7:37">
      <c r="G114" s="151"/>
      <c r="H114" s="151"/>
      <c r="I114" s="151"/>
      <c r="J114" s="151"/>
      <c r="K114" s="151"/>
      <c r="L114" s="151"/>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row>
    <row r="115" spans="7:37">
      <c r="G115" s="151"/>
      <c r="H115" s="151"/>
      <c r="I115" s="151"/>
      <c r="J115" s="151"/>
      <c r="K115" s="151"/>
      <c r="L115" s="151"/>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row>
    <row r="116" spans="7:37">
      <c r="G116" s="151"/>
      <c r="H116" s="151"/>
      <c r="I116" s="151"/>
      <c r="J116" s="151"/>
      <c r="K116" s="151"/>
      <c r="L116" s="151"/>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row>
    <row r="117" spans="7:37">
      <c r="G117" s="151"/>
      <c r="H117" s="151"/>
      <c r="I117" s="151"/>
      <c r="J117" s="151"/>
      <c r="K117" s="151"/>
      <c r="L117" s="151"/>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row>
    <row r="118" spans="7:37">
      <c r="G118" s="151"/>
      <c r="H118" s="151"/>
      <c r="I118" s="151"/>
      <c r="J118" s="151"/>
      <c r="K118" s="151"/>
      <c r="L118" s="151"/>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row>
    <row r="119" spans="7:37">
      <c r="G119" s="151"/>
      <c r="H119" s="151"/>
      <c r="I119" s="151"/>
      <c r="J119" s="151"/>
      <c r="K119" s="151"/>
      <c r="L119" s="151"/>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row>
    <row r="120" spans="7:37">
      <c r="G120" s="151"/>
      <c r="H120" s="151"/>
      <c r="I120" s="151"/>
      <c r="J120" s="151"/>
      <c r="K120" s="151"/>
      <c r="L120" s="151"/>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row>
    <row r="121" spans="7:37">
      <c r="G121" s="151"/>
      <c r="H121" s="151"/>
      <c r="I121" s="151"/>
      <c r="J121" s="151"/>
      <c r="K121" s="151"/>
      <c r="L121" s="151"/>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row>
    <row r="122" spans="7:37">
      <c r="G122" s="151"/>
      <c r="H122" s="151"/>
      <c r="I122" s="151"/>
      <c r="J122" s="151"/>
      <c r="K122" s="151"/>
      <c r="L122" s="151"/>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row>
    <row r="123" spans="7:37">
      <c r="G123" s="151"/>
      <c r="H123" s="151"/>
      <c r="I123" s="151"/>
      <c r="J123" s="151"/>
      <c r="K123" s="151"/>
      <c r="L123" s="151"/>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row>
    <row r="124" spans="7:37">
      <c r="G124" s="151"/>
      <c r="H124" s="151"/>
      <c r="I124" s="151"/>
      <c r="J124" s="151"/>
      <c r="K124" s="151"/>
      <c r="L124" s="151"/>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row>
    <row r="125" spans="7:37">
      <c r="G125" s="151"/>
      <c r="H125" s="151"/>
      <c r="I125" s="151"/>
      <c r="J125" s="151"/>
      <c r="K125" s="151"/>
      <c r="L125" s="151"/>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row>
    <row r="126" spans="7:37">
      <c r="G126" s="151"/>
      <c r="H126" s="151"/>
      <c r="I126" s="151"/>
      <c r="J126" s="151"/>
      <c r="K126" s="151"/>
      <c r="L126" s="151"/>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row>
    <row r="127" spans="7:37">
      <c r="G127" s="151"/>
      <c r="H127" s="151"/>
      <c r="I127" s="151"/>
      <c r="J127" s="151"/>
      <c r="K127" s="151"/>
      <c r="L127" s="151"/>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row>
    <row r="128" spans="7:37">
      <c r="G128" s="151"/>
      <c r="H128" s="151"/>
      <c r="I128" s="151"/>
      <c r="J128" s="151"/>
      <c r="K128" s="151"/>
      <c r="L128" s="151"/>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row>
    <row r="129" spans="7:37">
      <c r="G129" s="151"/>
      <c r="H129" s="151"/>
      <c r="I129" s="151"/>
      <c r="J129" s="151"/>
      <c r="K129" s="151"/>
      <c r="L129" s="151"/>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row>
    <row r="130" spans="7:37">
      <c r="G130" s="151"/>
      <c r="H130" s="151"/>
      <c r="I130" s="151"/>
      <c r="J130" s="151"/>
      <c r="K130" s="151"/>
      <c r="L130" s="151"/>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row>
    <row r="131" spans="7:37">
      <c r="G131" s="151"/>
      <c r="H131" s="151"/>
      <c r="I131" s="151"/>
      <c r="J131" s="151"/>
      <c r="K131" s="151"/>
      <c r="L131" s="151"/>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row>
    <row r="132" spans="7:37">
      <c r="G132" s="151"/>
      <c r="H132" s="151"/>
      <c r="I132" s="151"/>
      <c r="J132" s="151"/>
      <c r="K132" s="151"/>
      <c r="L132" s="151"/>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row>
    <row r="133" spans="7:37">
      <c r="G133" s="151"/>
      <c r="H133" s="151"/>
      <c r="I133" s="151"/>
      <c r="J133" s="151"/>
      <c r="K133" s="151"/>
      <c r="L133" s="151"/>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row>
    <row r="134" spans="7:37">
      <c r="G134" s="151"/>
      <c r="H134" s="151"/>
      <c r="I134" s="151"/>
      <c r="J134" s="151"/>
      <c r="K134" s="151"/>
      <c r="L134" s="151"/>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row>
    <row r="135" spans="7:37">
      <c r="G135" s="151"/>
      <c r="H135" s="151"/>
      <c r="I135" s="151"/>
      <c r="J135" s="151"/>
      <c r="K135" s="151"/>
      <c r="L135" s="151"/>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row>
    <row r="136" spans="7:37">
      <c r="G136" s="151"/>
      <c r="H136" s="151"/>
      <c r="I136" s="151"/>
      <c r="J136" s="151"/>
      <c r="K136" s="151"/>
      <c r="L136" s="151"/>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row>
    <row r="137" spans="7:37">
      <c r="G137" s="151"/>
      <c r="H137" s="151"/>
      <c r="I137" s="151"/>
      <c r="J137" s="151"/>
      <c r="K137" s="151"/>
      <c r="L137" s="151"/>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row>
    <row r="138" spans="7:37">
      <c r="G138" s="151"/>
      <c r="H138" s="151"/>
      <c r="I138" s="151"/>
      <c r="J138" s="151"/>
      <c r="K138" s="151"/>
      <c r="L138" s="151"/>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row>
    <row r="139" spans="7:37">
      <c r="G139" s="151"/>
      <c r="H139" s="151"/>
      <c r="I139" s="151"/>
      <c r="J139" s="151"/>
      <c r="K139" s="151"/>
      <c r="L139" s="151"/>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row>
    <row r="140" spans="7:37">
      <c r="G140" s="151"/>
      <c r="H140" s="151"/>
      <c r="I140" s="151"/>
      <c r="J140" s="151"/>
      <c r="K140" s="151"/>
      <c r="L140" s="151"/>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row>
    <row r="141" spans="7:37">
      <c r="G141" s="151"/>
      <c r="H141" s="151"/>
      <c r="I141" s="151"/>
      <c r="J141" s="151"/>
      <c r="K141" s="151"/>
      <c r="L141" s="151"/>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row>
    <row r="142" spans="7:37">
      <c r="G142" s="151"/>
      <c r="H142" s="151"/>
      <c r="I142" s="151"/>
      <c r="J142" s="151"/>
      <c r="K142" s="151"/>
      <c r="L142" s="151"/>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row>
    <row r="143" spans="7:37">
      <c r="G143" s="151"/>
      <c r="H143" s="151"/>
      <c r="I143" s="151"/>
      <c r="J143" s="151"/>
      <c r="K143" s="151"/>
      <c r="L143" s="151"/>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row>
    <row r="144" spans="7:37">
      <c r="G144" s="151"/>
      <c r="H144" s="151"/>
      <c r="I144" s="151"/>
      <c r="J144" s="151"/>
      <c r="K144" s="151"/>
      <c r="L144" s="151"/>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row>
    <row r="145" spans="7:37">
      <c r="G145" s="151"/>
      <c r="H145" s="151"/>
      <c r="I145" s="151"/>
      <c r="J145" s="151"/>
      <c r="K145" s="151"/>
      <c r="L145" s="151"/>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row>
    <row r="146" spans="7:37">
      <c r="G146" s="151"/>
      <c r="H146" s="151"/>
      <c r="I146" s="151"/>
      <c r="J146" s="151"/>
      <c r="K146" s="151"/>
      <c r="L146" s="151"/>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row>
    <row r="147" spans="7:37">
      <c r="G147" s="151"/>
      <c r="H147" s="151"/>
      <c r="I147" s="151"/>
      <c r="J147" s="151"/>
      <c r="K147" s="151"/>
      <c r="L147" s="151"/>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row>
    <row r="148" spans="7:37">
      <c r="G148" s="151"/>
      <c r="H148" s="151"/>
      <c r="I148" s="151"/>
      <c r="J148" s="151"/>
      <c r="K148" s="151"/>
      <c r="L148" s="151"/>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row>
    <row r="149" spans="7:37">
      <c r="G149" s="151"/>
      <c r="H149" s="151"/>
      <c r="I149" s="151"/>
      <c r="J149" s="151"/>
      <c r="K149" s="151"/>
      <c r="L149" s="151"/>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row>
    <row r="150" spans="7:37">
      <c r="G150" s="151"/>
      <c r="H150" s="151"/>
      <c r="I150" s="151"/>
      <c r="J150" s="151"/>
      <c r="K150" s="151"/>
      <c r="L150" s="151"/>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row>
    <row r="151" spans="7:37">
      <c r="G151" s="151"/>
      <c r="H151" s="151"/>
      <c r="I151" s="151"/>
      <c r="J151" s="151"/>
      <c r="K151" s="151"/>
      <c r="L151" s="151"/>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row>
    <row r="152" spans="7:37">
      <c r="G152" s="151"/>
      <c r="H152" s="151"/>
      <c r="I152" s="151"/>
      <c r="J152" s="151"/>
      <c r="K152" s="151"/>
      <c r="L152" s="151"/>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row>
    <row r="153" spans="7:37">
      <c r="G153" s="151"/>
      <c r="H153" s="151"/>
      <c r="I153" s="151"/>
      <c r="J153" s="151"/>
      <c r="K153" s="151"/>
      <c r="L153" s="151"/>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row>
    <row r="154" spans="7:37">
      <c r="G154" s="151"/>
      <c r="H154" s="151"/>
      <c r="I154" s="151"/>
      <c r="J154" s="151"/>
      <c r="K154" s="151"/>
      <c r="L154" s="151"/>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row>
    <row r="155" spans="7:37">
      <c r="G155" s="151"/>
      <c r="H155" s="151"/>
      <c r="I155" s="151"/>
      <c r="J155" s="151"/>
      <c r="K155" s="151"/>
      <c r="L155" s="151"/>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row>
    <row r="156" spans="7:37">
      <c r="G156" s="151"/>
      <c r="H156" s="151"/>
      <c r="I156" s="151"/>
      <c r="J156" s="151"/>
      <c r="K156" s="151"/>
      <c r="L156" s="151"/>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row>
    <row r="157" spans="7:37">
      <c r="G157" s="151"/>
      <c r="H157" s="151"/>
      <c r="I157" s="151"/>
      <c r="J157" s="151"/>
      <c r="K157" s="151"/>
      <c r="L157" s="151"/>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row>
    <row r="158" spans="7:37">
      <c r="G158" s="151"/>
      <c r="H158" s="151"/>
      <c r="I158" s="151"/>
      <c r="J158" s="151"/>
      <c r="K158" s="151"/>
      <c r="L158" s="151"/>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row>
    <row r="159" spans="7:37">
      <c r="G159" s="151"/>
      <c r="H159" s="151"/>
      <c r="I159" s="151"/>
      <c r="J159" s="151"/>
      <c r="K159" s="151"/>
      <c r="L159" s="151"/>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row>
    <row r="160" spans="7:37">
      <c r="G160" s="151"/>
      <c r="H160" s="151"/>
      <c r="I160" s="151"/>
      <c r="J160" s="151"/>
      <c r="K160" s="151"/>
      <c r="L160" s="151"/>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row>
    <row r="161" spans="7:37">
      <c r="G161" s="151"/>
      <c r="H161" s="151"/>
      <c r="I161" s="151"/>
      <c r="J161" s="151"/>
      <c r="K161" s="151"/>
      <c r="L161" s="151"/>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row>
    <row r="162" spans="7:37">
      <c r="G162" s="151"/>
      <c r="H162" s="151"/>
      <c r="I162" s="151"/>
      <c r="J162" s="151"/>
      <c r="K162" s="151"/>
      <c r="L162" s="151"/>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row>
    <row r="163" spans="7:37">
      <c r="G163" s="151"/>
      <c r="H163" s="151"/>
      <c r="I163" s="151"/>
      <c r="J163" s="151"/>
      <c r="K163" s="151"/>
      <c r="L163" s="151"/>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row>
    <row r="164" spans="7:37">
      <c r="G164" s="151"/>
      <c r="H164" s="151"/>
      <c r="I164" s="151"/>
      <c r="J164" s="151"/>
      <c r="K164" s="151"/>
      <c r="L164" s="151"/>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row>
    <row r="165" spans="7:37">
      <c r="G165" s="151"/>
      <c r="H165" s="151"/>
      <c r="I165" s="151"/>
      <c r="J165" s="151"/>
      <c r="K165" s="151"/>
      <c r="L165" s="151"/>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row>
    <row r="166" spans="7:37">
      <c r="G166" s="151"/>
      <c r="H166" s="151"/>
      <c r="I166" s="151"/>
      <c r="J166" s="151"/>
      <c r="K166" s="151"/>
      <c r="L166" s="151"/>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row>
    <row r="167" spans="7:37">
      <c r="G167" s="151"/>
      <c r="H167" s="151"/>
      <c r="I167" s="151"/>
      <c r="J167" s="151"/>
      <c r="K167" s="151"/>
      <c r="L167" s="151"/>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row>
    <row r="168" spans="7:37">
      <c r="G168" s="151"/>
      <c r="H168" s="151"/>
      <c r="I168" s="151"/>
      <c r="J168" s="151"/>
      <c r="K168" s="151"/>
      <c r="L168" s="151"/>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row>
    <row r="169" spans="7:37">
      <c r="G169" s="151"/>
      <c r="H169" s="151"/>
      <c r="I169" s="151"/>
      <c r="J169" s="151"/>
      <c r="K169" s="151"/>
      <c r="L169" s="151"/>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row>
    <row r="170" spans="7:37">
      <c r="G170" s="151"/>
      <c r="H170" s="151"/>
      <c r="I170" s="151"/>
      <c r="J170" s="151"/>
      <c r="K170" s="151"/>
      <c r="L170" s="151"/>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row>
    <row r="171" spans="7:37">
      <c r="G171" s="151"/>
      <c r="H171" s="151"/>
      <c r="I171" s="151"/>
      <c r="J171" s="151"/>
      <c r="K171" s="151"/>
      <c r="L171" s="151"/>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row>
    <row r="172" spans="7:37">
      <c r="G172" s="151"/>
      <c r="H172" s="151"/>
      <c r="I172" s="151"/>
      <c r="J172" s="151"/>
      <c r="K172" s="151"/>
      <c r="L172" s="151"/>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row>
    <row r="173" spans="7:37">
      <c r="G173" s="151"/>
      <c r="H173" s="151"/>
      <c r="I173" s="151"/>
      <c r="J173" s="151"/>
      <c r="K173" s="151"/>
      <c r="L173" s="151"/>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row>
    <row r="174" spans="7:37">
      <c r="G174" s="151"/>
      <c r="H174" s="151"/>
      <c r="I174" s="151"/>
      <c r="J174" s="151"/>
      <c r="K174" s="151"/>
      <c r="L174" s="151"/>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row>
    <row r="175" spans="7:37">
      <c r="G175" s="151"/>
      <c r="H175" s="151"/>
      <c r="I175" s="151"/>
      <c r="J175" s="151"/>
      <c r="K175" s="151"/>
      <c r="L175" s="151"/>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row>
    <row r="176" spans="7:37">
      <c r="G176" s="151"/>
      <c r="H176" s="151"/>
      <c r="I176" s="151"/>
      <c r="J176" s="151"/>
      <c r="K176" s="151"/>
      <c r="L176" s="151"/>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row>
    <row r="177" spans="7:37">
      <c r="G177" s="151"/>
      <c r="H177" s="151"/>
      <c r="I177" s="151"/>
      <c r="J177" s="151"/>
      <c r="K177" s="151"/>
      <c r="L177" s="151"/>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row>
    <row r="178" spans="7:37">
      <c r="G178" s="151"/>
      <c r="H178" s="151"/>
      <c r="I178" s="151"/>
      <c r="J178" s="151"/>
      <c r="K178" s="151"/>
      <c r="L178" s="151"/>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row>
    <row r="179" spans="7:37">
      <c r="G179" s="151"/>
      <c r="H179" s="151"/>
      <c r="I179" s="151"/>
      <c r="J179" s="151"/>
      <c r="K179" s="151"/>
      <c r="L179" s="151"/>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row>
    <row r="180" spans="7:37">
      <c r="G180" s="151"/>
      <c r="H180" s="151"/>
      <c r="I180" s="151"/>
      <c r="J180" s="151"/>
      <c r="K180" s="151"/>
      <c r="L180" s="151"/>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row>
    <row r="181" spans="7:37">
      <c r="G181" s="151"/>
      <c r="H181" s="151"/>
      <c r="I181" s="151"/>
      <c r="J181" s="151"/>
      <c r="K181" s="151"/>
      <c r="L181" s="151"/>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row>
    <row r="182" spans="7:37">
      <c r="G182" s="151"/>
      <c r="H182" s="151"/>
      <c r="I182" s="151"/>
      <c r="J182" s="151"/>
      <c r="K182" s="151"/>
      <c r="L182" s="151"/>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row>
    <row r="183" spans="7:37">
      <c r="G183" s="151"/>
      <c r="H183" s="151"/>
      <c r="I183" s="151"/>
      <c r="J183" s="151"/>
      <c r="K183" s="151"/>
      <c r="L183" s="151"/>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row>
    <row r="184" spans="7:37">
      <c r="G184" s="151"/>
      <c r="H184" s="151"/>
      <c r="I184" s="151"/>
      <c r="J184" s="151"/>
      <c r="K184" s="151"/>
      <c r="L184" s="151"/>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row>
    <row r="185" spans="7:37">
      <c r="G185" s="151"/>
      <c r="H185" s="151"/>
      <c r="I185" s="151"/>
      <c r="J185" s="151"/>
      <c r="K185" s="151"/>
      <c r="L185" s="151"/>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row>
    <row r="186" spans="7:37">
      <c r="G186" s="151"/>
      <c r="H186" s="151"/>
      <c r="I186" s="151"/>
      <c r="J186" s="151"/>
      <c r="K186" s="151"/>
      <c r="L186" s="151"/>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row>
    <row r="187" spans="7:37">
      <c r="G187" s="151"/>
      <c r="H187" s="151"/>
      <c r="I187" s="151"/>
      <c r="J187" s="151"/>
      <c r="K187" s="151"/>
      <c r="L187" s="151"/>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row>
    <row r="188" spans="7:37">
      <c r="G188" s="151"/>
      <c r="H188" s="151"/>
      <c r="I188" s="151"/>
      <c r="J188" s="151"/>
      <c r="K188" s="151"/>
      <c r="L188" s="151"/>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row>
    <row r="189" spans="7:37">
      <c r="G189" s="151"/>
      <c r="H189" s="151"/>
      <c r="I189" s="151"/>
      <c r="J189" s="151"/>
      <c r="K189" s="151"/>
      <c r="L189" s="151"/>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row>
    <row r="190" spans="7:37">
      <c r="G190" s="151"/>
      <c r="H190" s="151"/>
      <c r="I190" s="151"/>
      <c r="J190" s="151"/>
      <c r="K190" s="151"/>
      <c r="L190" s="151"/>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row>
    <row r="191" spans="7:37">
      <c r="G191" s="151"/>
      <c r="H191" s="151"/>
      <c r="I191" s="151"/>
      <c r="J191" s="151"/>
      <c r="K191" s="151"/>
      <c r="L191" s="151"/>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row>
    <row r="192" spans="7:37">
      <c r="G192" s="151"/>
      <c r="H192" s="151"/>
      <c r="I192" s="151"/>
      <c r="J192" s="151"/>
      <c r="K192" s="151"/>
      <c r="L192" s="151"/>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row>
    <row r="193" spans="7:37">
      <c r="G193" s="151"/>
      <c r="H193" s="151"/>
      <c r="I193" s="151"/>
      <c r="J193" s="151"/>
      <c r="K193" s="151"/>
      <c r="L193" s="151"/>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row>
    <row r="194" spans="7:37">
      <c r="G194" s="151"/>
      <c r="H194" s="151"/>
      <c r="I194" s="151"/>
      <c r="J194" s="151"/>
      <c r="K194" s="151"/>
      <c r="L194" s="151"/>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row>
    <row r="195" spans="7:37">
      <c r="G195" s="151"/>
      <c r="H195" s="151"/>
      <c r="I195" s="151"/>
      <c r="J195" s="151"/>
      <c r="K195" s="151"/>
      <c r="L195" s="151"/>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row>
    <row r="196" spans="7:37">
      <c r="G196" s="151"/>
      <c r="H196" s="151"/>
      <c r="I196" s="151"/>
      <c r="J196" s="151"/>
      <c r="K196" s="151"/>
      <c r="L196" s="151"/>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row>
    <row r="197" spans="7:37">
      <c r="G197" s="151"/>
      <c r="H197" s="151"/>
      <c r="I197" s="151"/>
      <c r="J197" s="151"/>
      <c r="K197" s="151"/>
      <c r="L197" s="151"/>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row>
    <row r="198" spans="7:37">
      <c r="G198" s="151"/>
      <c r="H198" s="151"/>
      <c r="I198" s="151"/>
      <c r="J198" s="151"/>
      <c r="K198" s="151"/>
      <c r="L198" s="151"/>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row>
    <row r="199" spans="7:37">
      <c r="G199" s="151"/>
      <c r="H199" s="151"/>
      <c r="I199" s="151"/>
      <c r="J199" s="151"/>
      <c r="K199" s="151"/>
      <c r="L199" s="151"/>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row>
    <row r="200" spans="7:37">
      <c r="G200" s="151"/>
      <c r="H200" s="151"/>
      <c r="I200" s="151"/>
      <c r="J200" s="151"/>
      <c r="K200" s="151"/>
      <c r="L200" s="151"/>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row>
    <row r="201" spans="7:37">
      <c r="G201" s="151"/>
      <c r="H201" s="151"/>
      <c r="I201" s="151"/>
      <c r="J201" s="151"/>
      <c r="K201" s="151"/>
      <c r="L201" s="151"/>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row>
    <row r="202" spans="7:37">
      <c r="G202" s="151"/>
      <c r="H202" s="151"/>
      <c r="I202" s="151"/>
      <c r="J202" s="151"/>
      <c r="K202" s="151"/>
      <c r="L202" s="151"/>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row>
    <row r="203" spans="7:37">
      <c r="G203" s="151"/>
      <c r="H203" s="151"/>
      <c r="I203" s="151"/>
      <c r="J203" s="151"/>
      <c r="K203" s="151"/>
      <c r="L203" s="151"/>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row>
    <row r="204" spans="7:37">
      <c r="G204" s="151"/>
      <c r="H204" s="151"/>
      <c r="I204" s="151"/>
      <c r="J204" s="151"/>
      <c r="K204" s="151"/>
      <c r="L204" s="151"/>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row>
    <row r="205" spans="7:37">
      <c r="G205" s="151"/>
      <c r="H205" s="151"/>
      <c r="I205" s="151"/>
      <c r="J205" s="151"/>
      <c r="K205" s="151"/>
      <c r="L205" s="151"/>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row>
    <row r="206" spans="7:37">
      <c r="G206" s="151"/>
      <c r="H206" s="151"/>
      <c r="I206" s="151"/>
      <c r="J206" s="151"/>
      <c r="K206" s="151"/>
      <c r="L206" s="151"/>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row>
    <row r="207" spans="7:37">
      <c r="G207" s="151"/>
      <c r="H207" s="151"/>
      <c r="I207" s="151"/>
      <c r="J207" s="151"/>
      <c r="K207" s="151"/>
      <c r="L207" s="151"/>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row>
    <row r="208" spans="7:37">
      <c r="G208" s="151"/>
      <c r="H208" s="151"/>
      <c r="I208" s="151"/>
      <c r="J208" s="151"/>
      <c r="K208" s="151"/>
      <c r="L208" s="151"/>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row>
    <row r="209" spans="7:37">
      <c r="G209" s="151"/>
      <c r="H209" s="151"/>
      <c r="I209" s="151"/>
      <c r="J209" s="151"/>
      <c r="K209" s="151"/>
      <c r="L209" s="151"/>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row>
    <row r="210" spans="7:37">
      <c r="G210" s="151"/>
      <c r="H210" s="151"/>
      <c r="I210" s="151"/>
      <c r="J210" s="151"/>
      <c r="K210" s="151"/>
      <c r="L210" s="151"/>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row>
    <row r="211" spans="7:37">
      <c r="G211" s="151"/>
      <c r="H211" s="151"/>
      <c r="I211" s="151"/>
      <c r="J211" s="151"/>
      <c r="K211" s="151"/>
      <c r="L211" s="151"/>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row>
    <row r="212" spans="7:37">
      <c r="G212" s="151"/>
      <c r="H212" s="151"/>
      <c r="I212" s="151"/>
      <c r="J212" s="151"/>
      <c r="K212" s="151"/>
      <c r="L212" s="151"/>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row>
    <row r="213" spans="7:37">
      <c r="G213" s="151"/>
      <c r="H213" s="151"/>
      <c r="I213" s="151"/>
      <c r="J213" s="151"/>
      <c r="K213" s="151"/>
      <c r="L213" s="151"/>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row>
    <row r="214" spans="7:37">
      <c r="G214" s="151"/>
      <c r="H214" s="151"/>
      <c r="I214" s="151"/>
      <c r="J214" s="151"/>
      <c r="K214" s="151"/>
      <c r="L214" s="151"/>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row>
    <row r="215" spans="7:37">
      <c r="G215" s="151"/>
      <c r="H215" s="151"/>
      <c r="I215" s="151"/>
      <c r="J215" s="151"/>
      <c r="K215" s="151"/>
      <c r="L215" s="151"/>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row>
    <row r="216" spans="7:37">
      <c r="G216" s="151"/>
      <c r="H216" s="151"/>
      <c r="I216" s="151"/>
      <c r="J216" s="151"/>
      <c r="K216" s="151"/>
      <c r="L216" s="151"/>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row>
    <row r="217" spans="7:37">
      <c r="G217" s="151"/>
      <c r="H217" s="151"/>
      <c r="I217" s="151"/>
      <c r="J217" s="151"/>
      <c r="K217" s="151"/>
      <c r="L217" s="151"/>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c r="AJ217" s="152"/>
      <c r="AK217" s="152"/>
    </row>
    <row r="218" spans="7:37">
      <c r="G218" s="151"/>
      <c r="H218" s="151"/>
      <c r="I218" s="151"/>
      <c r="J218" s="151"/>
      <c r="K218" s="151"/>
      <c r="L218" s="151"/>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c r="AJ218" s="152"/>
      <c r="AK218" s="152"/>
    </row>
    <row r="219" spans="7:37">
      <c r="G219" s="151"/>
      <c r="H219" s="151"/>
      <c r="I219" s="151"/>
      <c r="J219" s="151"/>
      <c r="K219" s="151"/>
      <c r="L219" s="151"/>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row>
    <row r="220" spans="7:37">
      <c r="G220" s="151"/>
      <c r="H220" s="151"/>
      <c r="I220" s="151"/>
      <c r="J220" s="151"/>
      <c r="K220" s="151"/>
      <c r="L220" s="151"/>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row>
    <row r="221" spans="7:37">
      <c r="G221" s="151"/>
      <c r="H221" s="151"/>
      <c r="I221" s="151"/>
      <c r="J221" s="151"/>
      <c r="K221" s="151"/>
      <c r="L221" s="151"/>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row>
    <row r="222" spans="7:37">
      <c r="G222" s="151"/>
      <c r="H222" s="151"/>
      <c r="I222" s="151"/>
      <c r="J222" s="151"/>
      <c r="K222" s="151"/>
      <c r="L222" s="151"/>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row>
    <row r="223" spans="7:37">
      <c r="G223" s="151"/>
      <c r="H223" s="151"/>
      <c r="I223" s="151"/>
      <c r="J223" s="151"/>
      <c r="K223" s="151"/>
      <c r="L223" s="151"/>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row>
    <row r="224" spans="7:37">
      <c r="G224" s="151"/>
      <c r="H224" s="151"/>
      <c r="I224" s="151"/>
      <c r="J224" s="151"/>
      <c r="K224" s="151"/>
      <c r="L224" s="151"/>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row>
    <row r="225" spans="7:37">
      <c r="G225" s="151"/>
      <c r="H225" s="151"/>
      <c r="I225" s="151"/>
      <c r="J225" s="151"/>
      <c r="K225" s="151"/>
      <c r="L225" s="151"/>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row>
    <row r="226" spans="7:37">
      <c r="G226" s="151"/>
      <c r="H226" s="151"/>
      <c r="I226" s="151"/>
      <c r="J226" s="151"/>
      <c r="K226" s="151"/>
      <c r="L226" s="151"/>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row>
    <row r="227" spans="7:37">
      <c r="G227" s="151"/>
      <c r="H227" s="151"/>
      <c r="I227" s="151"/>
      <c r="J227" s="151"/>
      <c r="K227" s="151"/>
      <c r="L227" s="151"/>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row>
    <row r="228" spans="7:37">
      <c r="G228" s="151"/>
      <c r="H228" s="151"/>
      <c r="I228" s="151"/>
      <c r="J228" s="151"/>
      <c r="K228" s="151"/>
      <c r="L228" s="151"/>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row>
    <row r="229" spans="7:37">
      <c r="G229" s="151"/>
      <c r="H229" s="151"/>
      <c r="I229" s="151"/>
      <c r="J229" s="151"/>
      <c r="K229" s="151"/>
      <c r="L229" s="151"/>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row>
    <row r="230" spans="7:37">
      <c r="G230" s="151"/>
      <c r="H230" s="151"/>
      <c r="I230" s="151"/>
      <c r="J230" s="151"/>
      <c r="K230" s="151"/>
      <c r="L230" s="151"/>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row>
    <row r="231" spans="7:37">
      <c r="G231" s="151"/>
      <c r="H231" s="151"/>
      <c r="I231" s="151"/>
      <c r="J231" s="151"/>
      <c r="K231" s="151"/>
      <c r="L231" s="151"/>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row>
    <row r="232" spans="7:37">
      <c r="G232" s="151"/>
      <c r="H232" s="151"/>
      <c r="I232" s="151"/>
      <c r="J232" s="151"/>
      <c r="K232" s="151"/>
      <c r="L232" s="151"/>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row>
    <row r="233" spans="7:37">
      <c r="G233" s="151"/>
      <c r="H233" s="151"/>
      <c r="I233" s="151"/>
      <c r="J233" s="151"/>
      <c r="K233" s="151"/>
      <c r="L233" s="151"/>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c r="AJ233" s="152"/>
      <c r="AK233" s="152"/>
    </row>
    <row r="234" spans="7:37">
      <c r="G234" s="151"/>
      <c r="H234" s="151"/>
      <c r="I234" s="151"/>
      <c r="J234" s="151"/>
      <c r="K234" s="151"/>
      <c r="L234" s="151"/>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row>
    <row r="235" spans="7:37">
      <c r="G235" s="151"/>
      <c r="H235" s="151"/>
      <c r="I235" s="151"/>
      <c r="J235" s="151"/>
      <c r="K235" s="151"/>
      <c r="L235" s="151"/>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c r="AJ235" s="152"/>
      <c r="AK235" s="152"/>
    </row>
    <row r="236" spans="7:37">
      <c r="G236" s="151"/>
      <c r="H236" s="151"/>
      <c r="I236" s="151"/>
      <c r="J236" s="151"/>
      <c r="K236" s="151"/>
      <c r="L236" s="151"/>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row>
    <row r="237" spans="7:37">
      <c r="G237" s="151"/>
      <c r="H237" s="151"/>
      <c r="I237" s="151"/>
      <c r="J237" s="151"/>
      <c r="K237" s="151"/>
      <c r="L237" s="151"/>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row>
    <row r="238" spans="7:37">
      <c r="G238" s="151"/>
      <c r="H238" s="151"/>
      <c r="I238" s="151"/>
      <c r="J238" s="151"/>
      <c r="K238" s="151"/>
      <c r="L238" s="151"/>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row>
    <row r="239" spans="7:37">
      <c r="G239" s="151"/>
      <c r="H239" s="151"/>
      <c r="I239" s="151"/>
      <c r="J239" s="151"/>
      <c r="K239" s="151"/>
      <c r="L239" s="151"/>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row>
    <row r="240" spans="7:37">
      <c r="G240" s="151"/>
      <c r="H240" s="151"/>
      <c r="I240" s="151"/>
      <c r="J240" s="151"/>
      <c r="K240" s="151"/>
      <c r="L240" s="151"/>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row>
    <row r="241" spans="7:37">
      <c r="G241" s="151"/>
      <c r="H241" s="151"/>
      <c r="I241" s="151"/>
      <c r="J241" s="151"/>
      <c r="K241" s="151"/>
      <c r="L241" s="151"/>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row>
    <row r="242" spans="7:37">
      <c r="G242" s="151"/>
      <c r="H242" s="151"/>
      <c r="I242" s="151"/>
      <c r="J242" s="151"/>
      <c r="K242" s="151"/>
      <c r="L242" s="151"/>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row>
    <row r="243" spans="7:37">
      <c r="G243" s="151"/>
      <c r="H243" s="151"/>
      <c r="I243" s="151"/>
      <c r="J243" s="151"/>
      <c r="K243" s="151"/>
      <c r="L243" s="151"/>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row>
    <row r="244" spans="7:37">
      <c r="G244" s="151"/>
      <c r="H244" s="151"/>
      <c r="I244" s="151"/>
      <c r="J244" s="151"/>
      <c r="K244" s="151"/>
      <c r="L244" s="151"/>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row>
    <row r="245" spans="7:37">
      <c r="G245" s="151"/>
      <c r="H245" s="151"/>
      <c r="I245" s="151"/>
      <c r="J245" s="151"/>
      <c r="K245" s="151"/>
      <c r="L245" s="151"/>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row>
    <row r="246" spans="7:37">
      <c r="G246" s="151"/>
      <c r="H246" s="151"/>
      <c r="I246" s="151"/>
      <c r="J246" s="151"/>
      <c r="K246" s="151"/>
      <c r="L246" s="151"/>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row>
    <row r="247" spans="7:37">
      <c r="G247" s="151"/>
      <c r="H247" s="151"/>
      <c r="I247" s="151"/>
      <c r="J247" s="151"/>
      <c r="K247" s="151"/>
      <c r="L247" s="151"/>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row>
    <row r="248" spans="7:37">
      <c r="G248" s="151"/>
      <c r="H248" s="151"/>
      <c r="I248" s="151"/>
      <c r="J248" s="151"/>
      <c r="K248" s="151"/>
      <c r="L248" s="151"/>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row>
    <row r="249" spans="7:37">
      <c r="G249" s="151"/>
      <c r="H249" s="151"/>
      <c r="I249" s="151"/>
      <c r="J249" s="151"/>
      <c r="K249" s="151"/>
      <c r="L249" s="151"/>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row>
    <row r="250" spans="7:37">
      <c r="G250" s="151"/>
      <c r="H250" s="151"/>
      <c r="I250" s="151"/>
      <c r="J250" s="151"/>
      <c r="K250" s="151"/>
      <c r="L250" s="151"/>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c r="AJ250" s="152"/>
      <c r="AK250" s="152"/>
    </row>
    <row r="251" spans="7:37">
      <c r="G251" s="151"/>
      <c r="H251" s="151"/>
      <c r="I251" s="151"/>
      <c r="J251" s="151"/>
      <c r="K251" s="151"/>
      <c r="L251" s="151"/>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row>
    <row r="252" spans="7:37">
      <c r="G252" s="151"/>
      <c r="H252" s="151"/>
      <c r="I252" s="151"/>
      <c r="J252" s="151"/>
      <c r="K252" s="151"/>
      <c r="L252" s="151"/>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row>
    <row r="253" spans="7:37">
      <c r="G253" s="151"/>
      <c r="H253" s="151"/>
      <c r="I253" s="151"/>
      <c r="J253" s="151"/>
      <c r="K253" s="151"/>
      <c r="L253" s="151"/>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c r="AJ253" s="152"/>
      <c r="AK253" s="152"/>
    </row>
    <row r="254" spans="7:37">
      <c r="G254" s="151"/>
      <c r="H254" s="151"/>
      <c r="I254" s="151"/>
      <c r="J254" s="151"/>
      <c r="K254" s="151"/>
      <c r="L254" s="151"/>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c r="AJ254" s="152"/>
      <c r="AK254" s="152"/>
    </row>
    <row r="255" spans="7:37">
      <c r="G255" s="151"/>
      <c r="H255" s="151"/>
      <c r="I255" s="151"/>
      <c r="J255" s="151"/>
      <c r="K255" s="151"/>
      <c r="L255" s="151"/>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c r="AJ255" s="152"/>
      <c r="AK255" s="152"/>
    </row>
    <row r="256" spans="7:37">
      <c r="G256" s="151"/>
      <c r="H256" s="151"/>
      <c r="I256" s="151"/>
      <c r="J256" s="151"/>
      <c r="K256" s="151"/>
      <c r="L256" s="151"/>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row>
    <row r="257" spans="7:37">
      <c r="G257" s="151"/>
      <c r="H257" s="151"/>
      <c r="I257" s="151"/>
      <c r="J257" s="151"/>
      <c r="K257" s="151"/>
      <c r="L257" s="151"/>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row>
    <row r="258" spans="7:37">
      <c r="G258" s="151"/>
      <c r="H258" s="151"/>
      <c r="I258" s="151"/>
      <c r="J258" s="151"/>
      <c r="K258" s="151"/>
      <c r="L258" s="151"/>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row>
    <row r="259" spans="7:37">
      <c r="G259" s="151"/>
      <c r="H259" s="151"/>
      <c r="I259" s="151"/>
      <c r="J259" s="151"/>
      <c r="K259" s="151"/>
      <c r="L259" s="151"/>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row>
    <row r="260" spans="7:37">
      <c r="G260" s="151"/>
      <c r="H260" s="151"/>
      <c r="I260" s="151"/>
      <c r="J260" s="151"/>
      <c r="K260" s="151"/>
      <c r="L260" s="151"/>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row>
    <row r="261" spans="7:37">
      <c r="G261" s="151"/>
      <c r="H261" s="151"/>
      <c r="I261" s="151"/>
      <c r="J261" s="151"/>
      <c r="K261" s="151"/>
      <c r="L261" s="151"/>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c r="AJ261" s="152"/>
      <c r="AK261" s="152"/>
    </row>
    <row r="262" spans="7:37">
      <c r="G262" s="151"/>
      <c r="H262" s="151"/>
      <c r="I262" s="151"/>
      <c r="J262" s="151"/>
      <c r="K262" s="151"/>
      <c r="L262" s="151"/>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row>
    <row r="263" spans="7:37">
      <c r="G263" s="151"/>
      <c r="H263" s="151"/>
      <c r="I263" s="151"/>
      <c r="J263" s="151"/>
      <c r="K263" s="151"/>
      <c r="L263" s="151"/>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row>
    <row r="264" spans="7:37">
      <c r="G264" s="151"/>
      <c r="H264" s="151"/>
      <c r="I264" s="151"/>
      <c r="J264" s="151"/>
      <c r="K264" s="151"/>
      <c r="L264" s="151"/>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row>
    <row r="265" spans="7:37">
      <c r="G265" s="151"/>
      <c r="H265" s="151"/>
      <c r="I265" s="151"/>
      <c r="J265" s="151"/>
      <c r="K265" s="151"/>
      <c r="L265" s="151"/>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row>
    <row r="266" spans="7:37">
      <c r="G266" s="151"/>
      <c r="H266" s="151"/>
      <c r="I266" s="151"/>
      <c r="J266" s="151"/>
      <c r="K266" s="151"/>
      <c r="L266" s="151"/>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row>
    <row r="267" spans="7:37">
      <c r="G267" s="151"/>
      <c r="H267" s="151"/>
      <c r="I267" s="151"/>
      <c r="J267" s="151"/>
      <c r="K267" s="151"/>
      <c r="L267" s="151"/>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c r="AJ267" s="152"/>
      <c r="AK267" s="152"/>
    </row>
    <row r="268" spans="7:37">
      <c r="G268" s="151"/>
      <c r="H268" s="151"/>
      <c r="I268" s="151"/>
      <c r="J268" s="151"/>
      <c r="K268" s="151"/>
      <c r="L268" s="151"/>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row>
    <row r="269" spans="7:37">
      <c r="G269" s="151"/>
      <c r="H269" s="151"/>
      <c r="I269" s="151"/>
      <c r="J269" s="151"/>
      <c r="K269" s="151"/>
      <c r="L269" s="151"/>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c r="AJ269" s="152"/>
      <c r="AK269" s="152"/>
    </row>
    <row r="270" spans="7:37">
      <c r="G270" s="151"/>
      <c r="H270" s="151"/>
      <c r="I270" s="151"/>
      <c r="J270" s="151"/>
      <c r="K270" s="151"/>
      <c r="L270" s="151"/>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row>
    <row r="271" spans="7:37">
      <c r="G271" s="151"/>
      <c r="H271" s="151"/>
      <c r="I271" s="151"/>
      <c r="J271" s="151"/>
      <c r="K271" s="151"/>
      <c r="L271" s="151"/>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row>
    <row r="272" spans="7:37">
      <c r="G272" s="151"/>
      <c r="H272" s="151"/>
      <c r="I272" s="151"/>
      <c r="J272" s="151"/>
      <c r="K272" s="151"/>
      <c r="L272" s="151"/>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row>
    <row r="273" spans="7:37">
      <c r="G273" s="151"/>
      <c r="H273" s="151"/>
      <c r="I273" s="151"/>
      <c r="J273" s="151"/>
      <c r="K273" s="151"/>
      <c r="L273" s="151"/>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row>
    <row r="274" spans="7:37">
      <c r="G274" s="151"/>
      <c r="H274" s="151"/>
      <c r="I274" s="151"/>
      <c r="J274" s="151"/>
      <c r="K274" s="151"/>
      <c r="L274" s="151"/>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row>
    <row r="275" spans="7:37">
      <c r="G275" s="151"/>
      <c r="H275" s="151"/>
      <c r="I275" s="151"/>
      <c r="J275" s="151"/>
      <c r="K275" s="151"/>
      <c r="L275" s="151"/>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c r="AJ275" s="152"/>
      <c r="AK275" s="152"/>
    </row>
    <row r="276" spans="7:37">
      <c r="G276" s="151"/>
      <c r="H276" s="151"/>
      <c r="I276" s="151"/>
      <c r="J276" s="151"/>
      <c r="K276" s="151"/>
      <c r="L276" s="151"/>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c r="AJ276" s="152"/>
      <c r="AK276" s="152"/>
    </row>
    <row r="277" spans="7:37">
      <c r="G277" s="151"/>
      <c r="H277" s="151"/>
      <c r="I277" s="151"/>
      <c r="J277" s="151"/>
      <c r="K277" s="151"/>
      <c r="L277" s="151"/>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c r="AJ277" s="152"/>
      <c r="AK277" s="152"/>
    </row>
    <row r="278" spans="7:37">
      <c r="G278" s="151"/>
      <c r="H278" s="151"/>
      <c r="I278" s="151"/>
      <c r="J278" s="151"/>
      <c r="K278" s="151"/>
      <c r="L278" s="151"/>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row>
    <row r="279" spans="7:37">
      <c r="G279" s="151"/>
      <c r="H279" s="151"/>
      <c r="I279" s="151"/>
      <c r="J279" s="151"/>
      <c r="K279" s="151"/>
      <c r="L279" s="151"/>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c r="AJ279" s="152"/>
      <c r="AK279" s="152"/>
    </row>
    <row r="280" spans="7:37">
      <c r="G280" s="151"/>
      <c r="H280" s="151"/>
      <c r="I280" s="151"/>
      <c r="J280" s="151"/>
      <c r="K280" s="151"/>
      <c r="L280" s="151"/>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row>
    <row r="281" spans="7:37">
      <c r="G281" s="151"/>
      <c r="H281" s="151"/>
      <c r="I281" s="151"/>
      <c r="J281" s="151"/>
      <c r="K281" s="151"/>
      <c r="L281" s="151"/>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row>
    <row r="282" spans="7:37">
      <c r="G282" s="151"/>
      <c r="H282" s="151"/>
      <c r="I282" s="151"/>
      <c r="J282" s="151"/>
      <c r="K282" s="151"/>
      <c r="L282" s="151"/>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c r="AJ282" s="152"/>
      <c r="AK282" s="152"/>
    </row>
    <row r="283" spans="7:37">
      <c r="G283" s="151"/>
      <c r="H283" s="151"/>
      <c r="I283" s="151"/>
      <c r="J283" s="151"/>
      <c r="K283" s="151"/>
      <c r="L283" s="151"/>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c r="AJ283" s="152"/>
      <c r="AK283" s="152"/>
    </row>
    <row r="284" spans="7:37">
      <c r="G284" s="151"/>
      <c r="H284" s="151"/>
      <c r="I284" s="151"/>
      <c r="J284" s="151"/>
      <c r="K284" s="151"/>
      <c r="L284" s="151"/>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row>
    <row r="285" spans="7:37">
      <c r="G285" s="151"/>
      <c r="H285" s="151"/>
      <c r="I285" s="151"/>
      <c r="J285" s="151"/>
      <c r="K285" s="151"/>
      <c r="L285" s="151"/>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c r="AJ285" s="152"/>
      <c r="AK285" s="152"/>
    </row>
    <row r="286" spans="7:37">
      <c r="G286" s="151"/>
      <c r="H286" s="151"/>
      <c r="I286" s="151"/>
      <c r="J286" s="151"/>
      <c r="K286" s="151"/>
      <c r="L286" s="151"/>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row>
    <row r="287" spans="7:37">
      <c r="G287" s="151"/>
      <c r="H287" s="151"/>
      <c r="I287" s="151"/>
      <c r="J287" s="151"/>
      <c r="K287" s="151"/>
      <c r="L287" s="151"/>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row>
    <row r="288" spans="7:37">
      <c r="G288" s="151"/>
      <c r="H288" s="151"/>
      <c r="I288" s="151"/>
      <c r="J288" s="151"/>
      <c r="K288" s="151"/>
      <c r="L288" s="151"/>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row>
    <row r="289" spans="7:37">
      <c r="G289" s="151"/>
      <c r="H289" s="151"/>
      <c r="I289" s="151"/>
      <c r="J289" s="151"/>
      <c r="K289" s="151"/>
      <c r="L289" s="151"/>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c r="AJ289" s="152"/>
      <c r="AK289" s="152"/>
    </row>
    <row r="290" spans="7:37">
      <c r="G290" s="151"/>
      <c r="H290" s="151"/>
      <c r="I290" s="151"/>
      <c r="J290" s="151"/>
      <c r="K290" s="151"/>
      <c r="L290" s="151"/>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row>
    <row r="291" spans="7:37">
      <c r="G291" s="151"/>
      <c r="H291" s="151"/>
      <c r="I291" s="151"/>
      <c r="J291" s="151"/>
      <c r="K291" s="151"/>
      <c r="L291" s="151"/>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row>
    <row r="292" spans="7:37">
      <c r="G292" s="151"/>
      <c r="H292" s="151"/>
      <c r="I292" s="151"/>
      <c r="J292" s="151"/>
      <c r="K292" s="151"/>
      <c r="L292" s="151"/>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row>
    <row r="293" spans="7:37">
      <c r="G293" s="151"/>
      <c r="H293" s="151"/>
      <c r="I293" s="151"/>
      <c r="J293" s="151"/>
      <c r="K293" s="151"/>
      <c r="L293" s="151"/>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row>
    <row r="294" spans="7:37">
      <c r="G294" s="151"/>
      <c r="H294" s="151"/>
      <c r="I294" s="151"/>
      <c r="J294" s="151"/>
      <c r="K294" s="151"/>
      <c r="L294" s="151"/>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row>
    <row r="295" spans="7:37">
      <c r="G295" s="151"/>
      <c r="H295" s="151"/>
      <c r="I295" s="151"/>
      <c r="J295" s="151"/>
      <c r="K295" s="151"/>
      <c r="L295" s="151"/>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row>
    <row r="296" spans="7:37">
      <c r="G296" s="151"/>
      <c r="H296" s="151"/>
      <c r="I296" s="151"/>
      <c r="J296" s="151"/>
      <c r="K296" s="151"/>
      <c r="L296" s="151"/>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row>
    <row r="297" spans="7:37">
      <c r="G297" s="151"/>
      <c r="H297" s="151"/>
      <c r="I297" s="151"/>
      <c r="J297" s="151"/>
      <c r="K297" s="151"/>
      <c r="L297" s="151"/>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row>
    <row r="298" spans="7:37">
      <c r="G298" s="151"/>
      <c r="H298" s="151"/>
      <c r="I298" s="151"/>
      <c r="J298" s="151"/>
      <c r="K298" s="151"/>
      <c r="L298" s="151"/>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row>
    <row r="299" spans="7:37">
      <c r="G299" s="151"/>
      <c r="H299" s="151"/>
      <c r="I299" s="151"/>
      <c r="J299" s="151"/>
      <c r="K299" s="151"/>
      <c r="L299" s="151"/>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row>
    <row r="300" spans="7:37">
      <c r="G300" s="151"/>
      <c r="H300" s="151"/>
      <c r="I300" s="151"/>
      <c r="J300" s="151"/>
      <c r="K300" s="151"/>
      <c r="L300" s="151"/>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row>
    <row r="301" spans="7:37">
      <c r="G301" s="151"/>
      <c r="H301" s="151"/>
      <c r="I301" s="151"/>
      <c r="J301" s="151"/>
      <c r="K301" s="151"/>
      <c r="L301" s="151"/>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row>
    <row r="302" spans="7:37">
      <c r="G302" s="151"/>
      <c r="H302" s="151"/>
      <c r="I302" s="151"/>
      <c r="J302" s="151"/>
      <c r="K302" s="151"/>
      <c r="L302" s="151"/>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row>
    <row r="303" spans="7:37">
      <c r="G303" s="151"/>
      <c r="H303" s="151"/>
      <c r="I303" s="151"/>
      <c r="J303" s="151"/>
      <c r="K303" s="151"/>
      <c r="L303" s="151"/>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c r="AJ303" s="152"/>
      <c r="AK303" s="152"/>
    </row>
    <row r="304" spans="7:37">
      <c r="G304" s="151"/>
      <c r="H304" s="151"/>
      <c r="I304" s="151"/>
      <c r="J304" s="151"/>
      <c r="K304" s="151"/>
      <c r="L304" s="151"/>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c r="AJ304" s="152"/>
      <c r="AK304" s="152"/>
    </row>
    <row r="305" spans="7:37">
      <c r="G305" s="151"/>
      <c r="H305" s="151"/>
      <c r="I305" s="151"/>
      <c r="J305" s="151"/>
      <c r="K305" s="151"/>
      <c r="L305" s="151"/>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c r="AJ305" s="152"/>
      <c r="AK305" s="152"/>
    </row>
    <row r="306" spans="7:37">
      <c r="G306" s="151"/>
      <c r="H306" s="151"/>
      <c r="I306" s="151"/>
      <c r="J306" s="151"/>
      <c r="K306" s="151"/>
      <c r="L306" s="151"/>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row>
    <row r="307" spans="7:37">
      <c r="G307" s="151"/>
      <c r="H307" s="151"/>
      <c r="I307" s="151"/>
      <c r="J307" s="151"/>
      <c r="K307" s="151"/>
      <c r="L307" s="151"/>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c r="AJ307" s="152"/>
      <c r="AK307" s="152"/>
    </row>
    <row r="308" spans="7:37">
      <c r="G308" s="151"/>
      <c r="H308" s="151"/>
      <c r="I308" s="151"/>
      <c r="J308" s="151"/>
      <c r="K308" s="151"/>
      <c r="L308" s="151"/>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row>
    <row r="309" spans="7:37">
      <c r="G309" s="151"/>
      <c r="H309" s="151"/>
      <c r="I309" s="151"/>
      <c r="J309" s="151"/>
      <c r="K309" s="151"/>
      <c r="L309" s="151"/>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row>
    <row r="310" spans="7:37">
      <c r="G310" s="151"/>
      <c r="H310" s="151"/>
      <c r="I310" s="151"/>
      <c r="J310" s="151"/>
      <c r="K310" s="151"/>
      <c r="L310" s="151"/>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row>
    <row r="311" spans="7:37">
      <c r="G311" s="151"/>
      <c r="H311" s="151"/>
      <c r="I311" s="151"/>
      <c r="J311" s="151"/>
      <c r="K311" s="151"/>
      <c r="L311" s="151"/>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row>
    <row r="312" spans="7:37">
      <c r="G312" s="151"/>
      <c r="H312" s="151"/>
      <c r="I312" s="151"/>
      <c r="J312" s="151"/>
      <c r="K312" s="151"/>
      <c r="L312" s="151"/>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row>
    <row r="313" spans="7:37">
      <c r="G313" s="151"/>
      <c r="H313" s="151"/>
      <c r="I313" s="151"/>
      <c r="J313" s="151"/>
      <c r="K313" s="151"/>
      <c r="L313" s="151"/>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row>
    <row r="314" spans="7:37">
      <c r="G314" s="151"/>
      <c r="H314" s="151"/>
      <c r="I314" s="151"/>
      <c r="J314" s="151"/>
      <c r="K314" s="151"/>
      <c r="L314" s="151"/>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row>
    <row r="315" spans="7:37">
      <c r="G315" s="151"/>
      <c r="H315" s="151"/>
      <c r="I315" s="151"/>
      <c r="J315" s="151"/>
      <c r="K315" s="151"/>
      <c r="L315" s="151"/>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row>
    <row r="316" spans="7:37">
      <c r="G316" s="151"/>
      <c r="H316" s="151"/>
      <c r="I316" s="151"/>
      <c r="J316" s="151"/>
      <c r="K316" s="151"/>
      <c r="L316" s="151"/>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c r="AJ316" s="152"/>
      <c r="AK316" s="152"/>
    </row>
    <row r="317" spans="7:37">
      <c r="G317" s="151"/>
      <c r="H317" s="151"/>
      <c r="I317" s="151"/>
      <c r="J317" s="151"/>
      <c r="K317" s="151"/>
      <c r="L317" s="151"/>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row>
    <row r="318" spans="7:37">
      <c r="G318" s="151"/>
      <c r="H318" s="151"/>
      <c r="I318" s="151"/>
      <c r="J318" s="151"/>
      <c r="K318" s="151"/>
      <c r="L318" s="151"/>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row>
    <row r="319" spans="7:37">
      <c r="G319" s="151"/>
      <c r="H319" s="151"/>
      <c r="I319" s="151"/>
      <c r="J319" s="151"/>
      <c r="K319" s="151"/>
      <c r="L319" s="151"/>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c r="AJ319" s="152"/>
      <c r="AK319" s="152"/>
    </row>
    <row r="320" spans="7:37">
      <c r="G320" s="151"/>
      <c r="H320" s="151"/>
      <c r="I320" s="151"/>
      <c r="J320" s="151"/>
      <c r="K320" s="151"/>
      <c r="L320" s="151"/>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row>
    <row r="321" spans="7:37">
      <c r="G321" s="151"/>
      <c r="H321" s="151"/>
      <c r="I321" s="151"/>
      <c r="J321" s="151"/>
      <c r="K321" s="151"/>
      <c r="L321" s="151"/>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row>
    <row r="322" spans="7:37">
      <c r="G322" s="151"/>
      <c r="H322" s="151"/>
      <c r="I322" s="151"/>
      <c r="J322" s="151"/>
      <c r="K322" s="151"/>
      <c r="L322" s="151"/>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row>
    <row r="323" spans="7:37">
      <c r="G323" s="151"/>
      <c r="H323" s="151"/>
      <c r="I323" s="151"/>
      <c r="J323" s="151"/>
      <c r="K323" s="151"/>
      <c r="L323" s="151"/>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row>
    <row r="324" spans="7:37">
      <c r="G324" s="151"/>
      <c r="H324" s="151"/>
      <c r="I324" s="151"/>
      <c r="J324" s="151"/>
      <c r="K324" s="151"/>
      <c r="L324" s="151"/>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row>
    <row r="325" spans="7:37">
      <c r="G325" s="151"/>
      <c r="H325" s="151"/>
      <c r="I325" s="151"/>
      <c r="J325" s="151"/>
      <c r="K325" s="151"/>
      <c r="L325" s="151"/>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row>
    <row r="326" spans="7:37">
      <c r="G326" s="151"/>
      <c r="H326" s="151"/>
      <c r="I326" s="151"/>
      <c r="J326" s="151"/>
      <c r="K326" s="151"/>
      <c r="L326" s="151"/>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row>
    <row r="327" spans="7:37">
      <c r="G327" s="151"/>
      <c r="H327" s="151"/>
      <c r="I327" s="151"/>
      <c r="J327" s="151"/>
      <c r="K327" s="151"/>
      <c r="L327" s="151"/>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row>
    <row r="328" spans="7:37">
      <c r="G328" s="151"/>
      <c r="H328" s="151"/>
      <c r="I328" s="151"/>
      <c r="J328" s="151"/>
      <c r="K328" s="151"/>
      <c r="L328" s="151"/>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row>
    <row r="329" spans="7:37">
      <c r="G329" s="151"/>
      <c r="H329" s="151"/>
      <c r="I329" s="151"/>
      <c r="J329" s="151"/>
      <c r="K329" s="151"/>
      <c r="L329" s="151"/>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c r="AJ329" s="152"/>
      <c r="AK329" s="152"/>
    </row>
    <row r="330" spans="7:37">
      <c r="G330" s="151"/>
      <c r="H330" s="151"/>
      <c r="I330" s="151"/>
      <c r="J330" s="151"/>
      <c r="K330" s="151"/>
      <c r="L330" s="151"/>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row>
    <row r="331" spans="7:37">
      <c r="G331" s="151"/>
      <c r="H331" s="151"/>
      <c r="I331" s="151"/>
      <c r="J331" s="151"/>
      <c r="K331" s="151"/>
      <c r="L331" s="151"/>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row>
    <row r="332" spans="7:37">
      <c r="G332" s="151"/>
      <c r="H332" s="151"/>
      <c r="I332" s="151"/>
      <c r="J332" s="151"/>
      <c r="K332" s="151"/>
      <c r="L332" s="151"/>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row>
    <row r="333" spans="7:37">
      <c r="G333" s="151"/>
      <c r="H333" s="151"/>
      <c r="I333" s="151"/>
      <c r="J333" s="151"/>
      <c r="K333" s="151"/>
      <c r="L333" s="151"/>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row>
    <row r="334" spans="7:37">
      <c r="G334" s="151"/>
      <c r="H334" s="151"/>
      <c r="I334" s="151"/>
      <c r="J334" s="151"/>
      <c r="K334" s="151"/>
      <c r="L334" s="151"/>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row>
    <row r="335" spans="7:37">
      <c r="G335" s="151"/>
      <c r="H335" s="151"/>
      <c r="I335" s="151"/>
      <c r="J335" s="151"/>
      <c r="K335" s="151"/>
      <c r="L335" s="151"/>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row>
    <row r="336" spans="7:37">
      <c r="G336" s="151"/>
      <c r="H336" s="151"/>
      <c r="I336" s="151"/>
      <c r="J336" s="151"/>
      <c r="K336" s="151"/>
      <c r="L336" s="151"/>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row>
    <row r="337" spans="7:37">
      <c r="G337" s="151"/>
      <c r="H337" s="151"/>
      <c r="I337" s="151"/>
      <c r="J337" s="151"/>
      <c r="K337" s="151"/>
      <c r="L337" s="151"/>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row>
    <row r="338" spans="7:37">
      <c r="G338" s="151"/>
      <c r="H338" s="151"/>
      <c r="I338" s="151"/>
      <c r="J338" s="151"/>
      <c r="K338" s="151"/>
      <c r="L338" s="151"/>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row>
    <row r="339" spans="7:37">
      <c r="G339" s="151"/>
      <c r="H339" s="151"/>
      <c r="I339" s="151"/>
      <c r="J339" s="151"/>
      <c r="K339" s="151"/>
      <c r="L339" s="151"/>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row>
    <row r="340" spans="7:37">
      <c r="G340" s="151"/>
      <c r="H340" s="151"/>
      <c r="I340" s="151"/>
      <c r="J340" s="151"/>
      <c r="K340" s="151"/>
      <c r="L340" s="151"/>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row>
    <row r="341" spans="7:37">
      <c r="G341" s="151"/>
      <c r="H341" s="151"/>
      <c r="I341" s="151"/>
      <c r="J341" s="151"/>
      <c r="K341" s="151"/>
      <c r="L341" s="151"/>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c r="AJ341" s="152"/>
      <c r="AK341" s="152"/>
    </row>
    <row r="342" spans="7:37">
      <c r="G342" s="151"/>
      <c r="H342" s="151"/>
      <c r="I342" s="151"/>
      <c r="J342" s="151"/>
      <c r="K342" s="151"/>
      <c r="L342" s="151"/>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row>
    <row r="343" spans="7:37">
      <c r="G343" s="151"/>
      <c r="H343" s="151"/>
      <c r="I343" s="151"/>
      <c r="J343" s="151"/>
      <c r="K343" s="151"/>
      <c r="L343" s="151"/>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c r="AJ343" s="152"/>
      <c r="AK343" s="152"/>
    </row>
    <row r="344" spans="7:37">
      <c r="G344" s="151"/>
      <c r="H344" s="151"/>
      <c r="I344" s="151"/>
      <c r="J344" s="151"/>
      <c r="K344" s="151"/>
      <c r="L344" s="151"/>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row>
    <row r="345" spans="7:37">
      <c r="G345" s="151"/>
      <c r="H345" s="151"/>
      <c r="I345" s="151"/>
      <c r="J345" s="151"/>
      <c r="K345" s="151"/>
      <c r="L345" s="151"/>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c r="AJ345" s="152"/>
      <c r="AK345" s="152"/>
    </row>
    <row r="346" spans="7:37">
      <c r="G346" s="151"/>
      <c r="H346" s="151"/>
      <c r="I346" s="151"/>
      <c r="J346" s="151"/>
      <c r="K346" s="151"/>
      <c r="L346" s="151"/>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row>
    <row r="347" spans="7:37">
      <c r="G347" s="151"/>
      <c r="H347" s="151"/>
      <c r="I347" s="151"/>
      <c r="J347" s="151"/>
      <c r="K347" s="151"/>
      <c r="L347" s="151"/>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row>
    <row r="348" spans="7:37">
      <c r="G348" s="151"/>
      <c r="H348" s="151"/>
      <c r="I348" s="151"/>
      <c r="J348" s="151"/>
      <c r="K348" s="151"/>
      <c r="L348" s="151"/>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row>
    <row r="349" spans="7:37">
      <c r="G349" s="151"/>
      <c r="H349" s="151"/>
      <c r="I349" s="151"/>
      <c r="J349" s="151"/>
      <c r="K349" s="151"/>
      <c r="L349" s="151"/>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c r="AJ349" s="152"/>
      <c r="AK349" s="152"/>
    </row>
    <row r="350" spans="7:37">
      <c r="G350" s="151"/>
      <c r="H350" s="151"/>
      <c r="I350" s="151"/>
      <c r="J350" s="151"/>
      <c r="K350" s="151"/>
      <c r="L350" s="151"/>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row>
    <row r="351" spans="7:37">
      <c r="G351" s="151"/>
      <c r="H351" s="151"/>
      <c r="I351" s="151"/>
      <c r="J351" s="151"/>
      <c r="K351" s="151"/>
      <c r="L351" s="151"/>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c r="AJ351" s="152"/>
      <c r="AK351" s="152"/>
    </row>
    <row r="352" spans="7:37">
      <c r="G352" s="151"/>
      <c r="H352" s="151"/>
      <c r="I352" s="151"/>
      <c r="J352" s="151"/>
      <c r="K352" s="151"/>
      <c r="L352" s="151"/>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row>
    <row r="353" spans="7:37">
      <c r="G353" s="151"/>
      <c r="H353" s="151"/>
      <c r="I353" s="151"/>
      <c r="J353" s="151"/>
      <c r="K353" s="151"/>
      <c r="L353" s="151"/>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c r="AJ353" s="152"/>
      <c r="AK353" s="152"/>
    </row>
    <row r="354" spans="7:37">
      <c r="G354" s="151"/>
      <c r="H354" s="151"/>
      <c r="I354" s="151"/>
      <c r="J354" s="151"/>
      <c r="K354" s="151"/>
      <c r="L354" s="151"/>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row>
    <row r="355" spans="7:37">
      <c r="G355" s="151"/>
      <c r="H355" s="151"/>
      <c r="I355" s="151"/>
      <c r="J355" s="151"/>
      <c r="K355" s="151"/>
      <c r="L355" s="151"/>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row>
    <row r="356" spans="7:37">
      <c r="G356" s="151"/>
      <c r="H356" s="151"/>
      <c r="I356" s="151"/>
      <c r="J356" s="151"/>
      <c r="K356" s="151"/>
      <c r="L356" s="151"/>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row>
    <row r="357" spans="7:37">
      <c r="G357" s="151"/>
      <c r="H357" s="151"/>
      <c r="I357" s="151"/>
      <c r="J357" s="151"/>
      <c r="K357" s="151"/>
      <c r="L357" s="151"/>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row>
    <row r="358" spans="7:37">
      <c r="G358" s="151"/>
      <c r="H358" s="151"/>
      <c r="I358" s="151"/>
      <c r="J358" s="151"/>
      <c r="K358" s="151"/>
      <c r="L358" s="151"/>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row>
    <row r="359" spans="7:37">
      <c r="G359" s="151"/>
      <c r="H359" s="151"/>
      <c r="I359" s="151"/>
      <c r="J359" s="151"/>
      <c r="K359" s="151"/>
      <c r="L359" s="151"/>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row>
    <row r="360" spans="7:37">
      <c r="G360" s="151"/>
      <c r="H360" s="151"/>
      <c r="I360" s="151"/>
      <c r="J360" s="151"/>
      <c r="K360" s="151"/>
      <c r="L360" s="151"/>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row>
    <row r="361" spans="7:37">
      <c r="G361" s="151"/>
      <c r="H361" s="151"/>
      <c r="I361" s="151"/>
      <c r="J361" s="151"/>
      <c r="K361" s="151"/>
      <c r="L361" s="151"/>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row>
    <row r="362" spans="7:37">
      <c r="G362" s="151"/>
      <c r="H362" s="151"/>
      <c r="I362" s="151"/>
      <c r="J362" s="151"/>
      <c r="K362" s="151"/>
      <c r="L362" s="151"/>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c r="AJ362" s="152"/>
      <c r="AK362" s="152"/>
    </row>
    <row r="363" spans="7:37">
      <c r="G363" s="151"/>
      <c r="H363" s="151"/>
      <c r="I363" s="151"/>
      <c r="J363" s="151"/>
      <c r="K363" s="151"/>
      <c r="L363" s="151"/>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c r="AJ363" s="152"/>
      <c r="AK363" s="152"/>
    </row>
    <row r="364" spans="7:37">
      <c r="G364" s="151"/>
      <c r="H364" s="151"/>
      <c r="I364" s="151"/>
      <c r="J364" s="151"/>
      <c r="K364" s="151"/>
      <c r="L364" s="151"/>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c r="AJ364" s="152"/>
      <c r="AK364" s="152"/>
    </row>
    <row r="365" spans="7:37">
      <c r="G365" s="151"/>
      <c r="H365" s="151"/>
      <c r="I365" s="151"/>
      <c r="J365" s="151"/>
      <c r="K365" s="151"/>
      <c r="L365" s="151"/>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c r="AJ365" s="152"/>
      <c r="AK365" s="152"/>
    </row>
    <row r="366" spans="7:37">
      <c r="G366" s="151"/>
      <c r="H366" s="151"/>
      <c r="I366" s="151"/>
      <c r="J366" s="151"/>
      <c r="K366" s="151"/>
      <c r="L366" s="151"/>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row>
    <row r="367" spans="7:37">
      <c r="G367" s="151"/>
      <c r="H367" s="151"/>
      <c r="I367" s="151"/>
      <c r="J367" s="151"/>
      <c r="K367" s="151"/>
      <c r="L367" s="151"/>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row>
    <row r="368" spans="7:37">
      <c r="G368" s="151"/>
      <c r="H368" s="151"/>
      <c r="I368" s="151"/>
      <c r="J368" s="151"/>
      <c r="K368" s="151"/>
      <c r="L368" s="151"/>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row>
    <row r="369" spans="7:37">
      <c r="G369" s="151"/>
      <c r="H369" s="151"/>
      <c r="I369" s="151"/>
      <c r="J369" s="151"/>
      <c r="K369" s="151"/>
      <c r="L369" s="151"/>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c r="AJ369" s="152"/>
      <c r="AK369" s="152"/>
    </row>
    <row r="370" spans="7:37">
      <c r="G370" s="151"/>
      <c r="H370" s="151"/>
      <c r="I370" s="151"/>
      <c r="J370" s="151"/>
      <c r="K370" s="151"/>
      <c r="L370" s="151"/>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row>
    <row r="371" spans="7:37">
      <c r="G371" s="151"/>
      <c r="H371" s="151"/>
      <c r="I371" s="151"/>
      <c r="J371" s="151"/>
      <c r="K371" s="151"/>
      <c r="L371" s="151"/>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row>
    <row r="372" spans="7:37">
      <c r="G372" s="151"/>
      <c r="H372" s="151"/>
      <c r="I372" s="151"/>
      <c r="J372" s="151"/>
      <c r="K372" s="151"/>
      <c r="L372" s="151"/>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row>
    <row r="373" spans="7:37">
      <c r="G373" s="151"/>
      <c r="H373" s="151"/>
      <c r="I373" s="151"/>
      <c r="J373" s="151"/>
      <c r="K373" s="151"/>
      <c r="L373" s="151"/>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row>
    <row r="374" spans="7:37">
      <c r="G374" s="151"/>
      <c r="H374" s="151"/>
      <c r="I374" s="151"/>
      <c r="J374" s="151"/>
      <c r="K374" s="151"/>
      <c r="L374" s="151"/>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c r="AJ374" s="152"/>
      <c r="AK374" s="152"/>
    </row>
    <row r="375" spans="7:37">
      <c r="G375" s="151"/>
      <c r="H375" s="151"/>
      <c r="I375" s="151"/>
      <c r="J375" s="151"/>
      <c r="K375" s="151"/>
      <c r="L375" s="151"/>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row>
    <row r="376" spans="7:37">
      <c r="G376" s="151"/>
      <c r="H376" s="151"/>
      <c r="I376" s="151"/>
      <c r="J376" s="151"/>
      <c r="K376" s="151"/>
      <c r="L376" s="151"/>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c r="AJ376" s="152"/>
      <c r="AK376" s="152"/>
    </row>
    <row r="377" spans="7:37">
      <c r="G377" s="151"/>
      <c r="H377" s="151"/>
      <c r="I377" s="151"/>
      <c r="J377" s="151"/>
      <c r="K377" s="151"/>
      <c r="L377" s="151"/>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row>
    <row r="378" spans="7:37">
      <c r="G378" s="151"/>
      <c r="H378" s="151"/>
      <c r="I378" s="151"/>
      <c r="J378" s="151"/>
      <c r="K378" s="151"/>
      <c r="L378" s="151"/>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c r="AJ378" s="152"/>
      <c r="AK378" s="152"/>
    </row>
    <row r="379" spans="7:37">
      <c r="G379" s="151"/>
      <c r="H379" s="151"/>
      <c r="I379" s="151"/>
      <c r="J379" s="151"/>
      <c r="K379" s="151"/>
      <c r="L379" s="151"/>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row>
    <row r="380" spans="7:37">
      <c r="G380" s="151"/>
      <c r="H380" s="151"/>
      <c r="I380" s="151"/>
      <c r="J380" s="151"/>
      <c r="K380" s="151"/>
      <c r="L380" s="151"/>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row>
    <row r="381" spans="7:37">
      <c r="G381" s="151"/>
      <c r="H381" s="151"/>
      <c r="I381" s="151"/>
      <c r="J381" s="151"/>
      <c r="K381" s="151"/>
      <c r="L381" s="151"/>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row>
    <row r="382" spans="7:37">
      <c r="G382" s="151"/>
      <c r="H382" s="151"/>
      <c r="I382" s="151"/>
      <c r="J382" s="151"/>
      <c r="K382" s="151"/>
      <c r="L382" s="151"/>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c r="AJ382" s="152"/>
      <c r="AK382" s="152"/>
    </row>
    <row r="383" spans="7:37">
      <c r="G383" s="151"/>
      <c r="H383" s="151"/>
      <c r="I383" s="151"/>
      <c r="J383" s="151"/>
      <c r="K383" s="151"/>
      <c r="L383" s="151"/>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row>
    <row r="384" spans="7:37">
      <c r="G384" s="151"/>
      <c r="H384" s="151"/>
      <c r="I384" s="151"/>
      <c r="J384" s="151"/>
      <c r="K384" s="151"/>
      <c r="L384" s="151"/>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c r="AJ384" s="152"/>
      <c r="AK384" s="152"/>
    </row>
    <row r="385" spans="7:37">
      <c r="G385" s="151"/>
      <c r="H385" s="151"/>
      <c r="I385" s="151"/>
      <c r="J385" s="151"/>
      <c r="K385" s="151"/>
      <c r="L385" s="151"/>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c r="AJ385" s="152"/>
      <c r="AK385" s="152"/>
    </row>
    <row r="386" spans="7:37">
      <c r="G386" s="151"/>
      <c r="H386" s="151"/>
      <c r="I386" s="151"/>
      <c r="J386" s="151"/>
      <c r="K386" s="151"/>
      <c r="L386" s="151"/>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row>
    <row r="387" spans="7:37">
      <c r="G387" s="151"/>
      <c r="H387" s="151"/>
      <c r="I387" s="151"/>
      <c r="J387" s="151"/>
      <c r="K387" s="151"/>
      <c r="L387" s="151"/>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c r="AJ387" s="152"/>
      <c r="AK387" s="152"/>
    </row>
    <row r="388" spans="7:37">
      <c r="G388" s="151"/>
      <c r="H388" s="151"/>
      <c r="I388" s="151"/>
      <c r="J388" s="151"/>
      <c r="K388" s="151"/>
      <c r="L388" s="151"/>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row>
    <row r="389" spans="7:37">
      <c r="G389" s="151"/>
      <c r="H389" s="151"/>
      <c r="I389" s="151"/>
      <c r="J389" s="151"/>
      <c r="K389" s="151"/>
      <c r="L389" s="151"/>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row>
    <row r="390" spans="7:37">
      <c r="G390" s="151"/>
      <c r="H390" s="151"/>
      <c r="I390" s="151"/>
      <c r="J390" s="151"/>
      <c r="K390" s="151"/>
      <c r="L390" s="151"/>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c r="AJ390" s="152"/>
      <c r="AK390" s="152"/>
    </row>
    <row r="391" spans="7:37">
      <c r="G391" s="151"/>
      <c r="H391" s="151"/>
      <c r="I391" s="151"/>
      <c r="J391" s="151"/>
      <c r="K391" s="151"/>
      <c r="L391" s="151"/>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c r="AJ391" s="152"/>
      <c r="AK391" s="152"/>
    </row>
    <row r="392" spans="7:37">
      <c r="G392" s="151"/>
      <c r="H392" s="151"/>
      <c r="I392" s="151"/>
      <c r="J392" s="151"/>
      <c r="K392" s="151"/>
      <c r="L392" s="151"/>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row>
    <row r="393" spans="7:37">
      <c r="G393" s="151"/>
      <c r="H393" s="151"/>
      <c r="I393" s="151"/>
      <c r="J393" s="151"/>
      <c r="K393" s="151"/>
      <c r="L393" s="151"/>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c r="AJ393" s="152"/>
      <c r="AK393" s="152"/>
    </row>
    <row r="394" spans="7:37">
      <c r="G394" s="151"/>
      <c r="H394" s="151"/>
      <c r="I394" s="151"/>
      <c r="J394" s="151"/>
      <c r="K394" s="151"/>
      <c r="L394" s="151"/>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c r="AJ394" s="152"/>
      <c r="AK394" s="152"/>
    </row>
    <row r="395" spans="7:37">
      <c r="G395" s="151"/>
      <c r="H395" s="151"/>
      <c r="I395" s="151"/>
      <c r="J395" s="151"/>
      <c r="K395" s="151"/>
      <c r="L395" s="151"/>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c r="AJ395" s="152"/>
      <c r="AK395" s="152"/>
    </row>
    <row r="396" spans="7:37">
      <c r="G396" s="151"/>
      <c r="H396" s="151"/>
      <c r="I396" s="151"/>
      <c r="J396" s="151"/>
      <c r="K396" s="151"/>
      <c r="L396" s="151"/>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c r="AJ396" s="152"/>
      <c r="AK396" s="152"/>
    </row>
    <row r="397" spans="7:37">
      <c r="G397" s="151"/>
      <c r="H397" s="151"/>
      <c r="I397" s="151"/>
      <c r="J397" s="151"/>
      <c r="K397" s="151"/>
      <c r="L397" s="151"/>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c r="AJ397" s="152"/>
      <c r="AK397" s="152"/>
    </row>
    <row r="398" spans="7:37">
      <c r="G398" s="151"/>
      <c r="H398" s="151"/>
      <c r="I398" s="151"/>
      <c r="J398" s="151"/>
      <c r="K398" s="151"/>
      <c r="L398" s="151"/>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c r="AJ398" s="152"/>
      <c r="AK398" s="152"/>
    </row>
    <row r="399" spans="7:37">
      <c r="G399" s="151"/>
      <c r="H399" s="151"/>
      <c r="I399" s="151"/>
      <c r="J399" s="151"/>
      <c r="K399" s="151"/>
      <c r="L399" s="151"/>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c r="AJ399" s="152"/>
      <c r="AK399" s="152"/>
    </row>
    <row r="400" spans="7:37">
      <c r="G400" s="151"/>
      <c r="H400" s="151"/>
      <c r="I400" s="151"/>
      <c r="J400" s="151"/>
      <c r="K400" s="151"/>
      <c r="L400" s="151"/>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row>
    <row r="401" spans="7:37">
      <c r="G401" s="151"/>
      <c r="H401" s="151"/>
      <c r="I401" s="151"/>
      <c r="J401" s="151"/>
      <c r="K401" s="151"/>
      <c r="L401" s="151"/>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c r="AJ401" s="152"/>
      <c r="AK401" s="152"/>
    </row>
    <row r="402" spans="7:37">
      <c r="G402" s="151"/>
      <c r="H402" s="151"/>
      <c r="I402" s="151"/>
      <c r="J402" s="151"/>
      <c r="K402" s="151"/>
      <c r="L402" s="151"/>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row>
    <row r="403" spans="7:37">
      <c r="G403" s="151"/>
      <c r="H403" s="151"/>
      <c r="I403" s="151"/>
      <c r="J403" s="151"/>
      <c r="K403" s="151"/>
      <c r="L403" s="151"/>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c r="AJ403" s="152"/>
      <c r="AK403" s="152"/>
    </row>
    <row r="404" spans="7:37">
      <c r="G404" s="151"/>
      <c r="H404" s="151"/>
      <c r="I404" s="151"/>
      <c r="J404" s="151"/>
      <c r="K404" s="151"/>
      <c r="L404" s="151"/>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c r="AJ404" s="152"/>
      <c r="AK404" s="152"/>
    </row>
    <row r="405" spans="7:37">
      <c r="G405" s="151"/>
      <c r="H405" s="151"/>
      <c r="I405" s="151"/>
      <c r="J405" s="151"/>
      <c r="K405" s="151"/>
      <c r="L405" s="151"/>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row>
    <row r="406" spans="7:37">
      <c r="G406" s="151"/>
      <c r="H406" s="151"/>
      <c r="I406" s="151"/>
      <c r="J406" s="151"/>
      <c r="K406" s="151"/>
      <c r="L406" s="151"/>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c r="AJ406" s="152"/>
      <c r="AK406" s="152"/>
    </row>
    <row r="407" spans="7:37">
      <c r="G407" s="151"/>
      <c r="H407" s="151"/>
      <c r="I407" s="151"/>
      <c r="J407" s="151"/>
      <c r="K407" s="151"/>
      <c r="L407" s="151"/>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row>
    <row r="408" spans="7:37">
      <c r="G408" s="151"/>
      <c r="H408" s="151"/>
      <c r="I408" s="151"/>
      <c r="J408" s="151"/>
      <c r="K408" s="151"/>
      <c r="L408" s="151"/>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row>
    <row r="409" spans="7:37">
      <c r="G409" s="151"/>
      <c r="H409" s="151"/>
      <c r="I409" s="151"/>
      <c r="J409" s="151"/>
      <c r="K409" s="151"/>
      <c r="L409" s="151"/>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c r="AJ409" s="152"/>
      <c r="AK409" s="152"/>
    </row>
    <row r="410" spans="7:37">
      <c r="G410" s="151"/>
      <c r="H410" s="151"/>
      <c r="I410" s="151"/>
      <c r="J410" s="151"/>
      <c r="K410" s="151"/>
      <c r="L410" s="151"/>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c r="AJ410" s="152"/>
      <c r="AK410" s="152"/>
    </row>
    <row r="411" spans="7:37">
      <c r="G411" s="151"/>
      <c r="H411" s="151"/>
      <c r="I411" s="151"/>
      <c r="J411" s="151"/>
      <c r="K411" s="151"/>
      <c r="L411" s="151"/>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c r="AJ411" s="152"/>
      <c r="AK411" s="152"/>
    </row>
    <row r="412" spans="7:37">
      <c r="G412" s="151"/>
      <c r="H412" s="151"/>
      <c r="I412" s="151"/>
      <c r="J412" s="151"/>
      <c r="K412" s="151"/>
      <c r="L412" s="151"/>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c r="AJ412" s="152"/>
      <c r="AK412" s="152"/>
    </row>
    <row r="413" spans="7:37">
      <c r="G413" s="151"/>
      <c r="H413" s="151"/>
      <c r="I413" s="151"/>
      <c r="J413" s="151"/>
      <c r="K413" s="151"/>
      <c r="L413" s="151"/>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row>
    <row r="414" spans="7:37">
      <c r="G414" s="151"/>
      <c r="H414" s="151"/>
      <c r="I414" s="151"/>
      <c r="J414" s="151"/>
      <c r="K414" s="151"/>
      <c r="L414" s="151"/>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c r="AJ414" s="152"/>
      <c r="AK414" s="152"/>
    </row>
    <row r="415" spans="7:37">
      <c r="G415" s="151"/>
      <c r="H415" s="151"/>
      <c r="I415" s="151"/>
      <c r="J415" s="151"/>
      <c r="K415" s="151"/>
      <c r="L415" s="151"/>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c r="AJ415" s="152"/>
      <c r="AK415" s="152"/>
    </row>
    <row r="416" spans="7:37">
      <c r="G416" s="151"/>
      <c r="H416" s="151"/>
      <c r="I416" s="151"/>
      <c r="J416" s="151"/>
      <c r="K416" s="151"/>
      <c r="L416" s="151"/>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row>
    <row r="417" spans="7:37">
      <c r="G417" s="151"/>
      <c r="H417" s="151"/>
      <c r="I417" s="151"/>
      <c r="J417" s="151"/>
      <c r="K417" s="151"/>
      <c r="L417" s="151"/>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c r="AJ417" s="152"/>
      <c r="AK417" s="152"/>
    </row>
    <row r="418" spans="7:37">
      <c r="G418" s="151"/>
      <c r="H418" s="151"/>
      <c r="I418" s="151"/>
      <c r="J418" s="151"/>
      <c r="K418" s="151"/>
      <c r="L418" s="151"/>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row>
    <row r="419" spans="7:37">
      <c r="G419" s="151"/>
      <c r="H419" s="151"/>
      <c r="I419" s="151"/>
      <c r="J419" s="151"/>
      <c r="K419" s="151"/>
      <c r="L419" s="151"/>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c r="AJ419" s="152"/>
      <c r="AK419" s="152"/>
    </row>
    <row r="420" spans="7:37">
      <c r="G420" s="151"/>
      <c r="H420" s="151"/>
      <c r="I420" s="151"/>
      <c r="J420" s="151"/>
      <c r="K420" s="151"/>
      <c r="L420" s="151"/>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row>
    <row r="421" spans="7:37">
      <c r="G421" s="151"/>
      <c r="H421" s="151"/>
      <c r="I421" s="151"/>
      <c r="J421" s="151"/>
      <c r="K421" s="151"/>
      <c r="L421" s="151"/>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c r="AJ421" s="152"/>
      <c r="AK421" s="152"/>
    </row>
    <row r="422" spans="7:37">
      <c r="G422" s="151"/>
      <c r="H422" s="151"/>
      <c r="I422" s="151"/>
      <c r="J422" s="151"/>
      <c r="K422" s="151"/>
      <c r="L422" s="151"/>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c r="AJ422" s="152"/>
      <c r="AK422" s="152"/>
    </row>
    <row r="423" spans="7:37">
      <c r="G423" s="151"/>
      <c r="H423" s="151"/>
      <c r="I423" s="151"/>
      <c r="J423" s="151"/>
      <c r="K423" s="151"/>
      <c r="L423" s="151"/>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c r="AJ423" s="152"/>
      <c r="AK423" s="152"/>
    </row>
    <row r="424" spans="7:37">
      <c r="G424" s="151"/>
      <c r="H424" s="151"/>
      <c r="I424" s="151"/>
      <c r="J424" s="151"/>
      <c r="K424" s="151"/>
      <c r="L424" s="151"/>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row>
    <row r="425" spans="7:37">
      <c r="G425" s="151"/>
      <c r="H425" s="151"/>
      <c r="I425" s="151"/>
      <c r="J425" s="151"/>
      <c r="K425" s="151"/>
      <c r="L425" s="151"/>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row>
    <row r="426" spans="7:37">
      <c r="G426" s="151"/>
      <c r="H426" s="151"/>
      <c r="I426" s="151"/>
      <c r="J426" s="151"/>
      <c r="K426" s="151"/>
      <c r="L426" s="151"/>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row>
    <row r="427" spans="7:37">
      <c r="G427" s="151"/>
      <c r="H427" s="151"/>
      <c r="I427" s="151"/>
      <c r="J427" s="151"/>
      <c r="K427" s="151"/>
      <c r="L427" s="151"/>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row>
    <row r="428" spans="7:37">
      <c r="G428" s="151"/>
      <c r="H428" s="151"/>
      <c r="I428" s="151"/>
      <c r="J428" s="151"/>
      <c r="K428" s="151"/>
      <c r="L428" s="151"/>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row>
    <row r="429" spans="7:37">
      <c r="G429" s="151"/>
      <c r="H429" s="151"/>
      <c r="I429" s="151"/>
      <c r="J429" s="151"/>
      <c r="K429" s="151"/>
      <c r="L429" s="151"/>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row>
    <row r="430" spans="7:37">
      <c r="G430" s="151"/>
      <c r="H430" s="151"/>
      <c r="I430" s="151"/>
      <c r="J430" s="151"/>
      <c r="K430" s="151"/>
      <c r="L430" s="151"/>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c r="AJ430" s="152"/>
      <c r="AK430" s="152"/>
    </row>
    <row r="431" spans="7:37">
      <c r="G431" s="151"/>
      <c r="H431" s="151"/>
      <c r="I431" s="151"/>
      <c r="J431" s="151"/>
      <c r="K431" s="151"/>
      <c r="L431" s="151"/>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AJ431" s="152"/>
      <c r="AK431" s="152"/>
    </row>
    <row r="432" spans="7:37">
      <c r="G432" s="151"/>
      <c r="H432" s="151"/>
      <c r="I432" s="151"/>
      <c r="J432" s="151"/>
      <c r="K432" s="151"/>
      <c r="L432" s="151"/>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row>
    <row r="433" spans="7:37">
      <c r="G433" s="151"/>
      <c r="H433" s="151"/>
      <c r="I433" s="151"/>
      <c r="J433" s="151"/>
      <c r="K433" s="151"/>
      <c r="L433" s="151"/>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row>
    <row r="434" spans="7:37">
      <c r="G434" s="151"/>
      <c r="H434" s="151"/>
      <c r="I434" s="151"/>
      <c r="J434" s="151"/>
      <c r="K434" s="151"/>
      <c r="L434" s="151"/>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row>
    <row r="435" spans="7:37">
      <c r="G435" s="151"/>
      <c r="H435" s="151"/>
      <c r="I435" s="151"/>
      <c r="J435" s="151"/>
      <c r="K435" s="151"/>
      <c r="L435" s="151"/>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row>
    <row r="436" spans="7:37">
      <c r="G436" s="151"/>
      <c r="H436" s="151"/>
      <c r="I436" s="151"/>
      <c r="J436" s="151"/>
      <c r="K436" s="151"/>
      <c r="L436" s="151"/>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row>
    <row r="437" spans="7:37">
      <c r="G437" s="151"/>
      <c r="H437" s="151"/>
      <c r="I437" s="151"/>
      <c r="J437" s="151"/>
      <c r="K437" s="151"/>
      <c r="L437" s="151"/>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row>
    <row r="438" spans="7:37">
      <c r="G438" s="151"/>
      <c r="H438" s="151"/>
      <c r="I438" s="151"/>
      <c r="J438" s="151"/>
      <c r="K438" s="151"/>
      <c r="L438" s="151"/>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row>
    <row r="439" spans="7:37">
      <c r="G439" s="151"/>
      <c r="H439" s="151"/>
      <c r="I439" s="151"/>
      <c r="J439" s="151"/>
      <c r="K439" s="151"/>
      <c r="L439" s="151"/>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c r="AJ439" s="152"/>
      <c r="AK439" s="152"/>
    </row>
    <row r="440" spans="7:37">
      <c r="G440" s="151"/>
      <c r="H440" s="151"/>
      <c r="I440" s="151"/>
      <c r="J440" s="151"/>
      <c r="K440" s="151"/>
      <c r="L440" s="151"/>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c r="AJ440" s="152"/>
      <c r="AK440" s="152"/>
    </row>
    <row r="441" spans="7:37">
      <c r="G441" s="151"/>
      <c r="H441" s="151"/>
      <c r="I441" s="151"/>
      <c r="J441" s="151"/>
      <c r="K441" s="151"/>
      <c r="L441" s="151"/>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row>
    <row r="442" spans="7:37">
      <c r="G442" s="151"/>
      <c r="H442" s="151"/>
      <c r="I442" s="151"/>
      <c r="J442" s="151"/>
      <c r="K442" s="151"/>
      <c r="L442" s="151"/>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c r="AJ442" s="152"/>
      <c r="AK442" s="152"/>
    </row>
    <row r="443" spans="7:37">
      <c r="G443" s="151"/>
      <c r="H443" s="151"/>
      <c r="I443" s="151"/>
      <c r="J443" s="151"/>
      <c r="K443" s="151"/>
      <c r="L443" s="151"/>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c r="AJ443" s="152"/>
      <c r="AK443" s="152"/>
    </row>
    <row r="444" spans="7:37">
      <c r="G444" s="151"/>
      <c r="H444" s="151"/>
      <c r="I444" s="151"/>
      <c r="J444" s="151"/>
      <c r="K444" s="151"/>
      <c r="L444" s="151"/>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row>
    <row r="445" spans="7:37">
      <c r="G445" s="151"/>
      <c r="H445" s="151"/>
      <c r="I445" s="151"/>
      <c r="J445" s="151"/>
      <c r="K445" s="151"/>
      <c r="L445" s="151"/>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row>
    <row r="446" spans="7:37">
      <c r="G446" s="151"/>
      <c r="H446" s="151"/>
      <c r="I446" s="151"/>
      <c r="J446" s="151"/>
      <c r="K446" s="151"/>
      <c r="L446" s="151"/>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row>
    <row r="447" spans="7:37">
      <c r="G447" s="151"/>
      <c r="H447" s="151"/>
      <c r="I447" s="151"/>
      <c r="J447" s="151"/>
      <c r="K447" s="151"/>
      <c r="L447" s="151"/>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2"/>
      <c r="AI447" s="152"/>
      <c r="AJ447" s="152"/>
      <c r="AK447" s="152"/>
    </row>
    <row r="448" spans="7:37">
      <c r="G448" s="151"/>
      <c r="H448" s="151"/>
      <c r="I448" s="151"/>
      <c r="J448" s="151"/>
      <c r="K448" s="151"/>
      <c r="L448" s="151"/>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row>
    <row r="449" spans="7:37">
      <c r="G449" s="151"/>
      <c r="H449" s="151"/>
      <c r="I449" s="151"/>
      <c r="J449" s="151"/>
      <c r="K449" s="151"/>
      <c r="L449" s="151"/>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2"/>
      <c r="AI449" s="152"/>
      <c r="AJ449" s="152"/>
      <c r="AK449" s="152"/>
    </row>
    <row r="450" spans="7:37">
      <c r="G450" s="151"/>
      <c r="H450" s="151"/>
      <c r="I450" s="151"/>
      <c r="J450" s="151"/>
      <c r="K450" s="151"/>
      <c r="L450" s="151"/>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row>
    <row r="451" spans="7:37">
      <c r="G451" s="151"/>
      <c r="H451" s="151"/>
      <c r="I451" s="151"/>
      <c r="J451" s="151"/>
      <c r="K451" s="151"/>
      <c r="L451" s="151"/>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row>
    <row r="452" spans="7:37">
      <c r="G452" s="151"/>
      <c r="H452" s="151"/>
      <c r="I452" s="151"/>
      <c r="J452" s="151"/>
      <c r="K452" s="151"/>
      <c r="L452" s="151"/>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row>
    <row r="453" spans="7:37">
      <c r="G453" s="151"/>
      <c r="H453" s="151"/>
      <c r="I453" s="151"/>
      <c r="J453" s="151"/>
      <c r="K453" s="151"/>
      <c r="L453" s="151"/>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2"/>
      <c r="AI453" s="152"/>
      <c r="AJ453" s="152"/>
      <c r="AK453" s="152"/>
    </row>
    <row r="454" spans="7:37">
      <c r="G454" s="151"/>
      <c r="H454" s="151"/>
      <c r="I454" s="151"/>
      <c r="J454" s="151"/>
      <c r="K454" s="151"/>
      <c r="L454" s="151"/>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row>
    <row r="455" spans="7:37">
      <c r="G455" s="151"/>
      <c r="H455" s="151"/>
      <c r="I455" s="151"/>
      <c r="J455" s="151"/>
      <c r="K455" s="151"/>
      <c r="L455" s="151"/>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2"/>
      <c r="AI455" s="152"/>
      <c r="AJ455" s="152"/>
      <c r="AK455" s="152"/>
    </row>
    <row r="456" spans="7:37">
      <c r="G456" s="151"/>
      <c r="H456" s="151"/>
      <c r="I456" s="151"/>
      <c r="J456" s="151"/>
      <c r="K456" s="151"/>
      <c r="L456" s="151"/>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row>
    <row r="457" spans="7:37">
      <c r="G457" s="151"/>
      <c r="H457" s="151"/>
      <c r="I457" s="151"/>
      <c r="J457" s="151"/>
      <c r="K457" s="151"/>
      <c r="L457" s="151"/>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row>
    <row r="458" spans="7:37">
      <c r="G458" s="151"/>
      <c r="H458" s="151"/>
      <c r="I458" s="151"/>
      <c r="J458" s="151"/>
      <c r="K458" s="151"/>
      <c r="L458" s="151"/>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row>
    <row r="459" spans="7:37">
      <c r="G459" s="151"/>
      <c r="H459" s="151"/>
      <c r="I459" s="151"/>
      <c r="J459" s="151"/>
      <c r="K459" s="151"/>
      <c r="L459" s="151"/>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2"/>
      <c r="AI459" s="152"/>
      <c r="AJ459" s="152"/>
      <c r="AK459" s="152"/>
    </row>
    <row r="460" spans="7:37">
      <c r="G460" s="151"/>
      <c r="H460" s="151"/>
      <c r="I460" s="151"/>
      <c r="J460" s="151"/>
      <c r="K460" s="151"/>
      <c r="L460" s="151"/>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row>
    <row r="461" spans="7:37">
      <c r="G461" s="151"/>
      <c r="H461" s="151"/>
      <c r="I461" s="151"/>
      <c r="J461" s="151"/>
      <c r="K461" s="151"/>
      <c r="L461" s="151"/>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2"/>
      <c r="AI461" s="152"/>
      <c r="AJ461" s="152"/>
      <c r="AK461" s="152"/>
    </row>
    <row r="462" spans="7:37">
      <c r="G462" s="151"/>
      <c r="H462" s="151"/>
      <c r="I462" s="151"/>
      <c r="J462" s="151"/>
      <c r="K462" s="151"/>
      <c r="L462" s="151"/>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2"/>
      <c r="AI462" s="152"/>
      <c r="AJ462" s="152"/>
      <c r="AK462" s="152"/>
    </row>
    <row r="463" spans="7:37">
      <c r="G463" s="151"/>
      <c r="H463" s="151"/>
      <c r="I463" s="151"/>
      <c r="J463" s="151"/>
      <c r="K463" s="151"/>
      <c r="L463" s="151"/>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2"/>
      <c r="AI463" s="152"/>
      <c r="AJ463" s="152"/>
      <c r="AK463" s="152"/>
    </row>
    <row r="464" spans="7:37">
      <c r="G464" s="151"/>
      <c r="H464" s="151"/>
      <c r="I464" s="151"/>
      <c r="J464" s="151"/>
      <c r="K464" s="151"/>
      <c r="L464" s="151"/>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row>
    <row r="465" spans="7:37">
      <c r="G465" s="151"/>
      <c r="H465" s="151"/>
      <c r="I465" s="151"/>
      <c r="J465" s="151"/>
      <c r="K465" s="151"/>
      <c r="L465" s="151"/>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row>
    <row r="466" spans="7:37">
      <c r="G466" s="151"/>
      <c r="H466" s="151"/>
      <c r="I466" s="151"/>
      <c r="J466" s="151"/>
      <c r="K466" s="151"/>
      <c r="L466" s="151"/>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2"/>
      <c r="AI466" s="152"/>
      <c r="AJ466" s="152"/>
      <c r="AK466" s="152"/>
    </row>
    <row r="467" spans="7:37">
      <c r="G467" s="151"/>
      <c r="H467" s="151"/>
      <c r="I467" s="151"/>
      <c r="J467" s="151"/>
      <c r="K467" s="151"/>
      <c r="L467" s="151"/>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2"/>
      <c r="AI467" s="152"/>
      <c r="AJ467" s="152"/>
      <c r="AK467" s="152"/>
    </row>
    <row r="468" spans="7:37">
      <c r="G468" s="151"/>
      <c r="H468" s="151"/>
      <c r="I468" s="151"/>
      <c r="J468" s="151"/>
      <c r="K468" s="151"/>
      <c r="L468" s="151"/>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2"/>
      <c r="AI468" s="152"/>
      <c r="AJ468" s="152"/>
      <c r="AK468" s="152"/>
    </row>
    <row r="469" spans="7:37">
      <c r="G469" s="151"/>
      <c r="H469" s="151"/>
      <c r="I469" s="151"/>
      <c r="J469" s="151"/>
      <c r="K469" s="151"/>
      <c r="L469" s="151"/>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2"/>
      <c r="AI469" s="152"/>
      <c r="AJ469" s="152"/>
      <c r="AK469" s="152"/>
    </row>
    <row r="470" spans="7:37">
      <c r="G470" s="151"/>
      <c r="H470" s="151"/>
      <c r="I470" s="151"/>
      <c r="J470" s="151"/>
      <c r="K470" s="151"/>
      <c r="L470" s="151"/>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row>
    <row r="471" spans="7:37">
      <c r="G471" s="151"/>
      <c r="H471" s="151"/>
      <c r="I471" s="151"/>
      <c r="J471" s="151"/>
      <c r="K471" s="151"/>
      <c r="L471" s="151"/>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2"/>
      <c r="AI471" s="152"/>
      <c r="AJ471" s="152"/>
      <c r="AK471" s="152"/>
    </row>
    <row r="472" spans="7:37">
      <c r="G472" s="151"/>
      <c r="H472" s="151"/>
      <c r="I472" s="151"/>
      <c r="J472" s="151"/>
      <c r="K472" s="151"/>
      <c r="L472" s="151"/>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2"/>
      <c r="AI472" s="152"/>
      <c r="AJ472" s="152"/>
      <c r="AK472" s="152"/>
    </row>
    <row r="473" spans="7:37">
      <c r="G473" s="151"/>
      <c r="H473" s="151"/>
      <c r="I473" s="151"/>
      <c r="J473" s="151"/>
      <c r="K473" s="151"/>
      <c r="L473" s="151"/>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2"/>
      <c r="AI473" s="152"/>
      <c r="AJ473" s="152"/>
      <c r="AK473" s="152"/>
    </row>
    <row r="474" spans="7:37">
      <c r="G474" s="151"/>
      <c r="H474" s="151"/>
      <c r="I474" s="151"/>
      <c r="J474" s="151"/>
      <c r="K474" s="151"/>
      <c r="L474" s="151"/>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2"/>
      <c r="AI474" s="152"/>
      <c r="AJ474" s="152"/>
      <c r="AK474" s="152"/>
    </row>
    <row r="475" spans="7:37">
      <c r="G475" s="151"/>
      <c r="H475" s="151"/>
      <c r="I475" s="151"/>
      <c r="J475" s="151"/>
      <c r="K475" s="151"/>
      <c r="L475" s="151"/>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2"/>
      <c r="AI475" s="152"/>
      <c r="AJ475" s="152"/>
      <c r="AK475" s="152"/>
    </row>
    <row r="476" spans="7:37">
      <c r="G476" s="151"/>
      <c r="H476" s="151"/>
      <c r="I476" s="151"/>
      <c r="J476" s="151"/>
      <c r="K476" s="151"/>
      <c r="L476" s="151"/>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2"/>
      <c r="AI476" s="152"/>
      <c r="AJ476" s="152"/>
      <c r="AK476" s="152"/>
    </row>
    <row r="477" spans="7:37">
      <c r="G477" s="151"/>
      <c r="H477" s="151"/>
      <c r="I477" s="151"/>
      <c r="J477" s="151"/>
      <c r="K477" s="151"/>
      <c r="L477" s="151"/>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2"/>
      <c r="AI477" s="152"/>
      <c r="AJ477" s="152"/>
      <c r="AK477" s="152"/>
    </row>
    <row r="478" spans="7:37">
      <c r="G478" s="151"/>
      <c r="H478" s="151"/>
      <c r="I478" s="151"/>
      <c r="J478" s="151"/>
      <c r="K478" s="151"/>
      <c r="L478" s="151"/>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2"/>
      <c r="AI478" s="152"/>
      <c r="AJ478" s="152"/>
      <c r="AK478" s="152"/>
    </row>
    <row r="479" spans="7:37">
      <c r="G479" s="151"/>
      <c r="H479" s="151"/>
      <c r="I479" s="151"/>
      <c r="J479" s="151"/>
      <c r="K479" s="151"/>
      <c r="L479" s="151"/>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2"/>
      <c r="AI479" s="152"/>
      <c r="AJ479" s="152"/>
      <c r="AK479" s="152"/>
    </row>
    <row r="480" spans="7:37">
      <c r="G480" s="151"/>
      <c r="H480" s="151"/>
      <c r="I480" s="151"/>
      <c r="J480" s="151"/>
      <c r="K480" s="151"/>
      <c r="L480" s="151"/>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2"/>
      <c r="AI480" s="152"/>
      <c r="AJ480" s="152"/>
      <c r="AK480" s="152"/>
    </row>
    <row r="481" spans="7:37">
      <c r="G481" s="151"/>
      <c r="H481" s="151"/>
      <c r="I481" s="151"/>
      <c r="J481" s="151"/>
      <c r="K481" s="151"/>
      <c r="L481" s="151"/>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2"/>
      <c r="AI481" s="152"/>
      <c r="AJ481" s="152"/>
      <c r="AK481" s="152"/>
    </row>
    <row r="482" spans="7:37">
      <c r="G482" s="151"/>
      <c r="H482" s="151"/>
      <c r="I482" s="151"/>
      <c r="J482" s="151"/>
      <c r="K482" s="151"/>
      <c r="L482" s="151"/>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2"/>
      <c r="AI482" s="152"/>
      <c r="AJ482" s="152"/>
      <c r="AK482" s="152"/>
    </row>
    <row r="483" spans="7:37">
      <c r="G483" s="151"/>
      <c r="H483" s="151"/>
      <c r="I483" s="151"/>
      <c r="J483" s="151"/>
      <c r="K483" s="151"/>
      <c r="L483" s="151"/>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2"/>
      <c r="AI483" s="152"/>
      <c r="AJ483" s="152"/>
      <c r="AK483" s="152"/>
    </row>
    <row r="484" spans="7:37">
      <c r="G484" s="151"/>
      <c r="H484" s="151"/>
      <c r="I484" s="151"/>
      <c r="J484" s="151"/>
      <c r="K484" s="151"/>
      <c r="L484" s="151"/>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row>
    <row r="485" spans="7:37">
      <c r="G485" s="151"/>
      <c r="H485" s="151"/>
      <c r="I485" s="151"/>
      <c r="J485" s="151"/>
      <c r="K485" s="151"/>
      <c r="L485" s="151"/>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2"/>
      <c r="AI485" s="152"/>
      <c r="AJ485" s="152"/>
      <c r="AK485" s="152"/>
    </row>
    <row r="486" spans="7:37">
      <c r="G486" s="151"/>
      <c r="H486" s="151"/>
      <c r="I486" s="151"/>
      <c r="J486" s="151"/>
      <c r="K486" s="151"/>
      <c r="L486" s="151"/>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2"/>
      <c r="AI486" s="152"/>
      <c r="AJ486" s="152"/>
      <c r="AK486" s="152"/>
    </row>
    <row r="487" spans="7:37">
      <c r="G487" s="151"/>
      <c r="H487" s="151"/>
      <c r="I487" s="151"/>
      <c r="J487" s="151"/>
      <c r="K487" s="151"/>
      <c r="L487" s="151"/>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2"/>
      <c r="AI487" s="152"/>
      <c r="AJ487" s="152"/>
      <c r="AK487" s="152"/>
    </row>
    <row r="488" spans="7:37">
      <c r="G488" s="151"/>
      <c r="H488" s="151"/>
      <c r="I488" s="151"/>
      <c r="J488" s="151"/>
      <c r="K488" s="151"/>
      <c r="L488" s="151"/>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2"/>
      <c r="AI488" s="152"/>
      <c r="AJ488" s="152"/>
      <c r="AK488" s="152"/>
    </row>
    <row r="489" spans="7:37">
      <c r="G489" s="151"/>
      <c r="H489" s="151"/>
      <c r="I489" s="151"/>
      <c r="J489" s="151"/>
      <c r="K489" s="151"/>
      <c r="L489" s="151"/>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row>
    <row r="490" spans="7:37">
      <c r="G490" s="151"/>
      <c r="H490" s="151"/>
      <c r="I490" s="151"/>
      <c r="J490" s="151"/>
      <c r="K490" s="151"/>
      <c r="L490" s="151"/>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2"/>
      <c r="AI490" s="152"/>
      <c r="AJ490" s="152"/>
      <c r="AK490" s="152"/>
    </row>
    <row r="491" spans="7:37">
      <c r="G491" s="151"/>
      <c r="H491" s="151"/>
      <c r="I491" s="151"/>
      <c r="J491" s="151"/>
      <c r="K491" s="151"/>
      <c r="L491" s="151"/>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2"/>
      <c r="AI491" s="152"/>
      <c r="AJ491" s="152"/>
      <c r="AK491" s="152"/>
    </row>
    <row r="492" spans="7:37">
      <c r="G492" s="151"/>
      <c r="H492" s="151"/>
      <c r="I492" s="151"/>
      <c r="J492" s="151"/>
      <c r="K492" s="151"/>
      <c r="L492" s="151"/>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2"/>
      <c r="AI492" s="152"/>
      <c r="AJ492" s="152"/>
      <c r="AK492" s="152"/>
    </row>
    <row r="493" spans="7:37">
      <c r="G493" s="151"/>
      <c r="H493" s="151"/>
      <c r="I493" s="151"/>
      <c r="J493" s="151"/>
      <c r="K493" s="151"/>
      <c r="L493" s="151"/>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2"/>
      <c r="AI493" s="152"/>
      <c r="AJ493" s="152"/>
      <c r="AK493" s="152"/>
    </row>
    <row r="494" spans="7:37">
      <c r="G494" s="151"/>
      <c r="H494" s="151"/>
      <c r="I494" s="151"/>
      <c r="J494" s="151"/>
      <c r="K494" s="151"/>
      <c r="L494" s="151"/>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row>
    <row r="495" spans="7:37">
      <c r="G495" s="151"/>
      <c r="H495" s="151"/>
      <c r="I495" s="151"/>
      <c r="J495" s="151"/>
      <c r="K495" s="151"/>
      <c r="L495" s="151"/>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2"/>
      <c r="AI495" s="152"/>
      <c r="AJ495" s="152"/>
      <c r="AK495" s="152"/>
    </row>
    <row r="496" spans="7:37">
      <c r="G496" s="151"/>
      <c r="H496" s="151"/>
      <c r="I496" s="151"/>
      <c r="J496" s="151"/>
      <c r="K496" s="151"/>
      <c r="L496" s="151"/>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2"/>
      <c r="AI496" s="152"/>
      <c r="AJ496" s="152"/>
      <c r="AK496" s="152"/>
    </row>
    <row r="497" spans="7:37">
      <c r="G497" s="151"/>
      <c r="H497" s="151"/>
      <c r="I497" s="151"/>
      <c r="J497" s="151"/>
      <c r="K497" s="151"/>
      <c r="L497" s="151"/>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2"/>
      <c r="AI497" s="152"/>
      <c r="AJ497" s="152"/>
      <c r="AK497" s="152"/>
    </row>
    <row r="498" spans="7:37">
      <c r="G498" s="151"/>
      <c r="H498" s="151"/>
      <c r="I498" s="151"/>
      <c r="J498" s="151"/>
      <c r="K498" s="151"/>
      <c r="L498" s="151"/>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2"/>
      <c r="AI498" s="152"/>
      <c r="AJ498" s="152"/>
      <c r="AK498" s="152"/>
    </row>
    <row r="499" spans="7:37">
      <c r="G499" s="151"/>
      <c r="H499" s="151"/>
      <c r="I499" s="151"/>
      <c r="J499" s="151"/>
      <c r="K499" s="151"/>
      <c r="L499" s="151"/>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2"/>
      <c r="AI499" s="152"/>
      <c r="AJ499" s="152"/>
      <c r="AK499" s="152"/>
    </row>
    <row r="500" spans="7:37">
      <c r="G500" s="151"/>
      <c r="H500" s="151"/>
      <c r="I500" s="151"/>
      <c r="J500" s="151"/>
      <c r="K500" s="151"/>
      <c r="L500" s="151"/>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2"/>
      <c r="AI500" s="152"/>
      <c r="AJ500" s="152"/>
      <c r="AK500" s="152"/>
    </row>
    <row r="501" spans="7:37">
      <c r="G501" s="151"/>
      <c r="H501" s="151"/>
      <c r="I501" s="151"/>
      <c r="J501" s="151"/>
      <c r="K501" s="151"/>
      <c r="L501" s="151"/>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2"/>
      <c r="AI501" s="152"/>
      <c r="AJ501" s="152"/>
      <c r="AK501" s="152"/>
    </row>
    <row r="502" spans="7:37">
      <c r="G502" s="151"/>
      <c r="H502" s="151"/>
      <c r="I502" s="151"/>
      <c r="J502" s="151"/>
      <c r="K502" s="151"/>
      <c r="L502" s="151"/>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2"/>
      <c r="AI502" s="152"/>
      <c r="AJ502" s="152"/>
      <c r="AK502" s="152"/>
    </row>
    <row r="503" spans="7:37">
      <c r="G503" s="151"/>
      <c r="H503" s="151"/>
      <c r="I503" s="151"/>
      <c r="J503" s="151"/>
      <c r="K503" s="151"/>
      <c r="L503" s="151"/>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2"/>
      <c r="AI503" s="152"/>
      <c r="AJ503" s="152"/>
      <c r="AK503" s="152"/>
    </row>
    <row r="504" spans="7:37">
      <c r="G504" s="151"/>
      <c r="H504" s="151"/>
      <c r="I504" s="151"/>
      <c r="J504" s="151"/>
      <c r="K504" s="151"/>
      <c r="L504" s="151"/>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2"/>
      <c r="AI504" s="152"/>
      <c r="AJ504" s="152"/>
      <c r="AK504" s="152"/>
    </row>
    <row r="505" spans="7:37">
      <c r="G505" s="151"/>
      <c r="H505" s="151"/>
      <c r="I505" s="151"/>
      <c r="J505" s="151"/>
      <c r="K505" s="151"/>
      <c r="L505" s="151"/>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2"/>
      <c r="AI505" s="152"/>
      <c r="AJ505" s="152"/>
      <c r="AK505" s="152"/>
    </row>
    <row r="506" spans="7:37">
      <c r="G506" s="151"/>
      <c r="H506" s="151"/>
      <c r="I506" s="151"/>
      <c r="J506" s="151"/>
      <c r="K506" s="151"/>
      <c r="L506" s="151"/>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2"/>
      <c r="AI506" s="152"/>
      <c r="AJ506" s="152"/>
      <c r="AK506" s="152"/>
    </row>
    <row r="507" spans="7:37">
      <c r="G507" s="151"/>
      <c r="H507" s="151"/>
      <c r="I507" s="151"/>
      <c r="J507" s="151"/>
      <c r="K507" s="151"/>
      <c r="L507" s="151"/>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2"/>
      <c r="AI507" s="152"/>
      <c r="AJ507" s="152"/>
      <c r="AK507" s="152"/>
    </row>
    <row r="508" spans="7:37">
      <c r="G508" s="151"/>
      <c r="H508" s="151"/>
      <c r="I508" s="151"/>
      <c r="J508" s="151"/>
      <c r="K508" s="151"/>
      <c r="L508" s="151"/>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2"/>
      <c r="AI508" s="152"/>
      <c r="AJ508" s="152"/>
      <c r="AK508" s="152"/>
    </row>
    <row r="509" spans="7:37">
      <c r="G509" s="151"/>
      <c r="H509" s="151"/>
      <c r="I509" s="151"/>
      <c r="J509" s="151"/>
      <c r="K509" s="151"/>
      <c r="L509" s="151"/>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2"/>
      <c r="AI509" s="152"/>
      <c r="AJ509" s="152"/>
      <c r="AK509" s="152"/>
    </row>
    <row r="510" spans="7:37">
      <c r="G510" s="151"/>
      <c r="H510" s="151"/>
      <c r="I510" s="151"/>
      <c r="J510" s="151"/>
      <c r="K510" s="151"/>
      <c r="L510" s="151"/>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row>
    <row r="511" spans="7:37">
      <c r="G511" s="151"/>
      <c r="H511" s="151"/>
      <c r="I511" s="151"/>
      <c r="J511" s="151"/>
      <c r="K511" s="151"/>
      <c r="L511" s="151"/>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2"/>
      <c r="AI511" s="152"/>
      <c r="AJ511" s="152"/>
      <c r="AK511" s="152"/>
    </row>
    <row r="512" spans="7:37">
      <c r="G512" s="151"/>
      <c r="H512" s="151"/>
      <c r="I512" s="151"/>
      <c r="J512" s="151"/>
      <c r="K512" s="151"/>
      <c r="L512" s="151"/>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2"/>
      <c r="AI512" s="152"/>
      <c r="AJ512" s="152"/>
      <c r="AK512" s="152"/>
    </row>
    <row r="513" spans="7:37">
      <c r="G513" s="151"/>
      <c r="H513" s="151"/>
      <c r="I513" s="151"/>
      <c r="J513" s="151"/>
      <c r="K513" s="151"/>
      <c r="L513" s="151"/>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2"/>
      <c r="AI513" s="152"/>
      <c r="AJ513" s="152"/>
      <c r="AK513" s="152"/>
    </row>
    <row r="514" spans="7:37">
      <c r="G514" s="151"/>
      <c r="H514" s="151"/>
      <c r="I514" s="151"/>
      <c r="J514" s="151"/>
      <c r="K514" s="151"/>
      <c r="L514" s="151"/>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2"/>
      <c r="AI514" s="152"/>
      <c r="AJ514" s="152"/>
      <c r="AK514" s="152"/>
    </row>
    <row r="515" spans="7:37">
      <c r="G515" s="151"/>
      <c r="H515" s="151"/>
      <c r="I515" s="151"/>
      <c r="J515" s="151"/>
      <c r="K515" s="151"/>
      <c r="L515" s="151"/>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2"/>
      <c r="AI515" s="152"/>
      <c r="AJ515" s="152"/>
      <c r="AK515" s="152"/>
    </row>
    <row r="516" spans="7:37">
      <c r="G516" s="151"/>
      <c r="H516" s="151"/>
      <c r="I516" s="151"/>
      <c r="J516" s="151"/>
      <c r="K516" s="151"/>
      <c r="L516" s="151"/>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2"/>
      <c r="AI516" s="152"/>
      <c r="AJ516" s="152"/>
      <c r="AK516" s="152"/>
    </row>
    <row r="517" spans="7:37">
      <c r="G517" s="151"/>
      <c r="H517" s="151"/>
      <c r="I517" s="151"/>
      <c r="J517" s="151"/>
      <c r="K517" s="151"/>
      <c r="L517" s="151"/>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2"/>
      <c r="AI517" s="152"/>
      <c r="AJ517" s="152"/>
      <c r="AK517" s="152"/>
    </row>
    <row r="518" spans="7:37">
      <c r="G518" s="151"/>
      <c r="H518" s="151"/>
      <c r="I518" s="151"/>
      <c r="J518" s="151"/>
      <c r="K518" s="151"/>
      <c r="L518" s="151"/>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2"/>
      <c r="AI518" s="152"/>
      <c r="AJ518" s="152"/>
      <c r="AK518" s="152"/>
    </row>
    <row r="519" spans="7:37">
      <c r="G519" s="151"/>
      <c r="H519" s="151"/>
      <c r="I519" s="151"/>
      <c r="J519" s="151"/>
      <c r="K519" s="151"/>
      <c r="L519" s="151"/>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2"/>
      <c r="AI519" s="152"/>
      <c r="AJ519" s="152"/>
      <c r="AK519" s="152"/>
    </row>
    <row r="520" spans="7:37">
      <c r="G520" s="151"/>
      <c r="H520" s="151"/>
      <c r="I520" s="151"/>
      <c r="J520" s="151"/>
      <c r="K520" s="151"/>
      <c r="L520" s="151"/>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2"/>
      <c r="AI520" s="152"/>
      <c r="AJ520" s="152"/>
      <c r="AK520" s="152"/>
    </row>
    <row r="521" spans="7:37">
      <c r="G521" s="151"/>
      <c r="H521" s="151"/>
      <c r="I521" s="151"/>
      <c r="J521" s="151"/>
      <c r="K521" s="151"/>
      <c r="L521" s="151"/>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2"/>
      <c r="AI521" s="152"/>
      <c r="AJ521" s="152"/>
      <c r="AK521" s="152"/>
    </row>
    <row r="522" spans="7:37">
      <c r="G522" s="151"/>
      <c r="H522" s="151"/>
      <c r="I522" s="151"/>
      <c r="J522" s="151"/>
      <c r="K522" s="151"/>
      <c r="L522" s="151"/>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row>
    <row r="523" spans="7:37">
      <c r="G523" s="151"/>
      <c r="H523" s="151"/>
      <c r="I523" s="151"/>
      <c r="J523" s="151"/>
      <c r="K523" s="151"/>
      <c r="L523" s="151"/>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2"/>
      <c r="AI523" s="152"/>
      <c r="AJ523" s="152"/>
      <c r="AK523" s="152"/>
    </row>
    <row r="524" spans="7:37">
      <c r="G524" s="151"/>
      <c r="H524" s="151"/>
      <c r="I524" s="151"/>
      <c r="J524" s="151"/>
      <c r="K524" s="151"/>
      <c r="L524" s="151"/>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2"/>
      <c r="AI524" s="152"/>
      <c r="AJ524" s="152"/>
      <c r="AK524" s="152"/>
    </row>
    <row r="525" spans="7:37">
      <c r="G525" s="151"/>
      <c r="H525" s="151"/>
      <c r="I525" s="151"/>
      <c r="J525" s="151"/>
      <c r="K525" s="151"/>
      <c r="L525" s="151"/>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2"/>
      <c r="AI525" s="152"/>
      <c r="AJ525" s="152"/>
      <c r="AK525" s="152"/>
    </row>
    <row r="526" spans="7:37">
      <c r="G526" s="151"/>
      <c r="H526" s="151"/>
      <c r="I526" s="151"/>
      <c r="J526" s="151"/>
      <c r="K526" s="151"/>
      <c r="L526" s="151"/>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2"/>
      <c r="AI526" s="152"/>
      <c r="AJ526" s="152"/>
      <c r="AK526" s="152"/>
    </row>
    <row r="527" spans="7:37">
      <c r="G527" s="151"/>
      <c r="H527" s="151"/>
      <c r="I527" s="151"/>
      <c r="J527" s="151"/>
      <c r="K527" s="151"/>
      <c r="L527" s="151"/>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2"/>
      <c r="AI527" s="152"/>
      <c r="AJ527" s="152"/>
      <c r="AK527" s="152"/>
    </row>
    <row r="528" spans="7:37">
      <c r="G528" s="151"/>
      <c r="H528" s="151"/>
      <c r="I528" s="151"/>
      <c r="J528" s="151"/>
      <c r="K528" s="151"/>
      <c r="L528" s="151"/>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2"/>
      <c r="AI528" s="152"/>
      <c r="AJ528" s="152"/>
      <c r="AK528" s="152"/>
    </row>
    <row r="529" spans="7:37">
      <c r="G529" s="151"/>
      <c r="H529" s="151"/>
      <c r="I529" s="151"/>
      <c r="J529" s="151"/>
      <c r="K529" s="151"/>
      <c r="L529" s="151"/>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2"/>
      <c r="AI529" s="152"/>
      <c r="AJ529" s="152"/>
      <c r="AK529" s="152"/>
    </row>
    <row r="530" spans="7:37">
      <c r="G530" s="151"/>
      <c r="H530" s="151"/>
      <c r="I530" s="151"/>
      <c r="J530" s="151"/>
      <c r="K530" s="151"/>
      <c r="L530" s="151"/>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row>
    <row r="531" spans="7:37">
      <c r="G531" s="151"/>
      <c r="H531" s="151"/>
      <c r="I531" s="151"/>
      <c r="J531" s="151"/>
      <c r="K531" s="151"/>
      <c r="L531" s="151"/>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2"/>
      <c r="AI531" s="152"/>
      <c r="AJ531" s="152"/>
      <c r="AK531" s="152"/>
    </row>
    <row r="532" spans="7:37">
      <c r="G532" s="151"/>
      <c r="H532" s="151"/>
      <c r="I532" s="151"/>
      <c r="J532" s="151"/>
      <c r="K532" s="151"/>
      <c r="L532" s="151"/>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2"/>
      <c r="AI532" s="152"/>
      <c r="AJ532" s="152"/>
      <c r="AK532" s="152"/>
    </row>
    <row r="533" spans="7:37">
      <c r="G533" s="151"/>
      <c r="H533" s="151"/>
      <c r="I533" s="151"/>
      <c r="J533" s="151"/>
      <c r="K533" s="151"/>
      <c r="L533" s="151"/>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2"/>
      <c r="AI533" s="152"/>
      <c r="AJ533" s="152"/>
      <c r="AK533" s="152"/>
    </row>
    <row r="534" spans="7:37">
      <c r="G534" s="151"/>
      <c r="H534" s="151"/>
      <c r="I534" s="151"/>
      <c r="J534" s="151"/>
      <c r="K534" s="151"/>
      <c r="L534" s="151"/>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2"/>
      <c r="AI534" s="152"/>
      <c r="AJ534" s="152"/>
      <c r="AK534" s="152"/>
    </row>
    <row r="535" spans="7:37">
      <c r="G535" s="151"/>
      <c r="H535" s="151"/>
      <c r="I535" s="151"/>
      <c r="J535" s="151"/>
      <c r="K535" s="151"/>
      <c r="L535" s="151"/>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2"/>
      <c r="AI535" s="152"/>
      <c r="AJ535" s="152"/>
      <c r="AK535" s="152"/>
    </row>
    <row r="536" spans="7:37">
      <c r="G536" s="151"/>
      <c r="H536" s="151"/>
      <c r="I536" s="151"/>
      <c r="J536" s="151"/>
      <c r="K536" s="151"/>
      <c r="L536" s="151"/>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2"/>
      <c r="AI536" s="152"/>
      <c r="AJ536" s="152"/>
      <c r="AK536" s="152"/>
    </row>
    <row r="537" spans="7:37">
      <c r="G537" s="151"/>
      <c r="H537" s="151"/>
      <c r="I537" s="151"/>
      <c r="J537" s="151"/>
      <c r="K537" s="151"/>
      <c r="L537" s="151"/>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2"/>
      <c r="AI537" s="152"/>
      <c r="AJ537" s="152"/>
      <c r="AK537" s="152"/>
    </row>
    <row r="538" spans="7:37">
      <c r="G538" s="151"/>
      <c r="H538" s="151"/>
      <c r="I538" s="151"/>
      <c r="J538" s="151"/>
      <c r="K538" s="151"/>
      <c r="L538" s="151"/>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2"/>
      <c r="AI538" s="152"/>
      <c r="AJ538" s="152"/>
      <c r="AK538" s="152"/>
    </row>
    <row r="539" spans="7:37">
      <c r="G539" s="151"/>
      <c r="H539" s="151"/>
      <c r="I539" s="151"/>
      <c r="J539" s="151"/>
      <c r="K539" s="151"/>
      <c r="L539" s="151"/>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2"/>
      <c r="AI539" s="152"/>
      <c r="AJ539" s="152"/>
      <c r="AK539" s="152"/>
    </row>
    <row r="540" spans="7:37">
      <c r="G540" s="151"/>
      <c r="H540" s="151"/>
      <c r="I540" s="151"/>
      <c r="J540" s="151"/>
      <c r="K540" s="151"/>
      <c r="L540" s="151"/>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row>
    <row r="541" spans="7:37">
      <c r="G541" s="151"/>
      <c r="H541" s="151"/>
      <c r="I541" s="151"/>
      <c r="J541" s="151"/>
      <c r="K541" s="151"/>
      <c r="L541" s="151"/>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2"/>
      <c r="AI541" s="152"/>
      <c r="AJ541" s="152"/>
      <c r="AK541" s="152"/>
    </row>
    <row r="542" spans="7:37">
      <c r="G542" s="151"/>
      <c r="H542" s="151"/>
      <c r="I542" s="151"/>
      <c r="J542" s="151"/>
      <c r="K542" s="151"/>
      <c r="L542" s="151"/>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2"/>
      <c r="AI542" s="152"/>
      <c r="AJ542" s="152"/>
      <c r="AK542" s="152"/>
    </row>
    <row r="543" spans="7:37">
      <c r="G543" s="151"/>
      <c r="H543" s="151"/>
      <c r="I543" s="151"/>
      <c r="J543" s="151"/>
      <c r="K543" s="151"/>
      <c r="L543" s="151"/>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2"/>
      <c r="AI543" s="152"/>
      <c r="AJ543" s="152"/>
      <c r="AK543" s="152"/>
    </row>
    <row r="544" spans="7:37">
      <c r="G544" s="151"/>
      <c r="H544" s="151"/>
      <c r="I544" s="151"/>
      <c r="J544" s="151"/>
      <c r="K544" s="151"/>
      <c r="L544" s="151"/>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2"/>
      <c r="AI544" s="152"/>
      <c r="AJ544" s="152"/>
      <c r="AK544" s="152"/>
    </row>
    <row r="545" spans="7:37">
      <c r="G545" s="151"/>
      <c r="H545" s="151"/>
      <c r="I545" s="151"/>
      <c r="J545" s="151"/>
      <c r="K545" s="151"/>
      <c r="L545" s="151"/>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row>
    <row r="546" spans="7:37">
      <c r="G546" s="151"/>
      <c r="H546" s="151"/>
      <c r="I546" s="151"/>
      <c r="J546" s="151"/>
      <c r="K546" s="151"/>
      <c r="L546" s="151"/>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2"/>
      <c r="AI546" s="152"/>
      <c r="AJ546" s="152"/>
      <c r="AK546" s="152"/>
    </row>
    <row r="547" spans="7:37">
      <c r="G547" s="151"/>
      <c r="H547" s="151"/>
      <c r="I547" s="151"/>
      <c r="J547" s="151"/>
      <c r="K547" s="151"/>
      <c r="L547" s="151"/>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2"/>
      <c r="AI547" s="152"/>
      <c r="AJ547" s="152"/>
      <c r="AK547" s="152"/>
    </row>
    <row r="548" spans="7:37">
      <c r="G548" s="151"/>
      <c r="H548" s="151"/>
      <c r="I548" s="151"/>
      <c r="J548" s="151"/>
      <c r="K548" s="151"/>
      <c r="L548" s="151"/>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2"/>
      <c r="AI548" s="152"/>
      <c r="AJ548" s="152"/>
      <c r="AK548" s="152"/>
    </row>
    <row r="549" spans="7:37">
      <c r="G549" s="151"/>
      <c r="H549" s="151"/>
      <c r="I549" s="151"/>
      <c r="J549" s="151"/>
      <c r="K549" s="151"/>
      <c r="L549" s="151"/>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2"/>
      <c r="AI549" s="152"/>
      <c r="AJ549" s="152"/>
      <c r="AK549" s="152"/>
    </row>
    <row r="550" spans="7:37">
      <c r="G550" s="151"/>
      <c r="H550" s="151"/>
      <c r="I550" s="151"/>
      <c r="J550" s="151"/>
      <c r="K550" s="151"/>
      <c r="L550" s="151"/>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2"/>
      <c r="AI550" s="152"/>
      <c r="AJ550" s="152"/>
      <c r="AK550" s="152"/>
    </row>
    <row r="551" spans="7:37">
      <c r="G551" s="151"/>
      <c r="H551" s="151"/>
      <c r="I551" s="151"/>
      <c r="J551" s="151"/>
      <c r="K551" s="151"/>
      <c r="L551" s="151"/>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2"/>
      <c r="AI551" s="152"/>
      <c r="AJ551" s="152"/>
      <c r="AK551" s="152"/>
    </row>
    <row r="552" spans="7:37">
      <c r="G552" s="151"/>
      <c r="H552" s="151"/>
      <c r="I552" s="151"/>
      <c r="J552" s="151"/>
      <c r="K552" s="151"/>
      <c r="L552" s="151"/>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2"/>
      <c r="AI552" s="152"/>
      <c r="AJ552" s="152"/>
      <c r="AK552" s="152"/>
    </row>
    <row r="553" spans="7:37">
      <c r="G553" s="151"/>
      <c r="H553" s="151"/>
      <c r="I553" s="151"/>
      <c r="J553" s="151"/>
      <c r="K553" s="151"/>
      <c r="L553" s="151"/>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2"/>
      <c r="AI553" s="152"/>
      <c r="AJ553" s="152"/>
      <c r="AK553" s="152"/>
    </row>
    <row r="554" spans="7:37">
      <c r="G554" s="151"/>
      <c r="H554" s="151"/>
      <c r="I554" s="151"/>
      <c r="J554" s="151"/>
      <c r="K554" s="151"/>
      <c r="L554" s="151"/>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2"/>
      <c r="AI554" s="152"/>
      <c r="AJ554" s="152"/>
      <c r="AK554" s="152"/>
    </row>
    <row r="555" spans="7:37">
      <c r="G555" s="151"/>
      <c r="H555" s="151"/>
      <c r="I555" s="151"/>
      <c r="J555" s="151"/>
      <c r="K555" s="151"/>
      <c r="L555" s="151"/>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2"/>
      <c r="AI555" s="152"/>
      <c r="AJ555" s="152"/>
      <c r="AK555" s="152"/>
    </row>
    <row r="556" spans="7:37">
      <c r="G556" s="151"/>
      <c r="H556" s="151"/>
      <c r="I556" s="151"/>
      <c r="J556" s="151"/>
      <c r="K556" s="151"/>
      <c r="L556" s="151"/>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row>
    <row r="557" spans="7:37">
      <c r="G557" s="151"/>
      <c r="H557" s="151"/>
      <c r="I557" s="151"/>
      <c r="J557" s="151"/>
      <c r="K557" s="151"/>
      <c r="L557" s="151"/>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row>
    <row r="558" spans="7:37">
      <c r="G558" s="151"/>
      <c r="H558" s="151"/>
      <c r="I558" s="151"/>
      <c r="J558" s="151"/>
      <c r="K558" s="151"/>
      <c r="L558" s="151"/>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2"/>
      <c r="AI558" s="152"/>
      <c r="AJ558" s="152"/>
      <c r="AK558" s="152"/>
    </row>
    <row r="559" spans="7:37">
      <c r="G559" s="151"/>
      <c r="H559" s="151"/>
      <c r="I559" s="151"/>
      <c r="J559" s="151"/>
      <c r="K559" s="151"/>
      <c r="L559" s="151"/>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2"/>
      <c r="AI559" s="152"/>
      <c r="AJ559" s="152"/>
      <c r="AK559" s="152"/>
    </row>
    <row r="560" spans="7:37">
      <c r="G560" s="151"/>
      <c r="H560" s="151"/>
      <c r="I560" s="151"/>
      <c r="J560" s="151"/>
      <c r="K560" s="151"/>
      <c r="L560" s="151"/>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2"/>
      <c r="AI560" s="152"/>
      <c r="AJ560" s="152"/>
      <c r="AK560" s="152"/>
    </row>
    <row r="561" spans="7:37">
      <c r="G561" s="151"/>
      <c r="H561" s="151"/>
      <c r="I561" s="151"/>
      <c r="J561" s="151"/>
      <c r="K561" s="151"/>
      <c r="L561" s="151"/>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2"/>
      <c r="AI561" s="152"/>
      <c r="AJ561" s="152"/>
      <c r="AK561" s="152"/>
    </row>
    <row r="562" spans="7:37">
      <c r="G562" s="151"/>
      <c r="H562" s="151"/>
      <c r="I562" s="151"/>
      <c r="J562" s="151"/>
      <c r="K562" s="151"/>
      <c r="L562" s="151"/>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2"/>
      <c r="AI562" s="152"/>
      <c r="AJ562" s="152"/>
      <c r="AK562" s="152"/>
    </row>
    <row r="563" spans="7:37">
      <c r="G563" s="151"/>
      <c r="H563" s="151"/>
      <c r="I563" s="151"/>
      <c r="J563" s="151"/>
      <c r="K563" s="151"/>
      <c r="L563" s="151"/>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2"/>
      <c r="AI563" s="152"/>
      <c r="AJ563" s="152"/>
      <c r="AK563" s="152"/>
    </row>
    <row r="564" spans="7:37">
      <c r="G564" s="151"/>
      <c r="H564" s="151"/>
      <c r="I564" s="151"/>
      <c r="J564" s="151"/>
      <c r="K564" s="151"/>
      <c r="L564" s="151"/>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2"/>
      <c r="AI564" s="152"/>
      <c r="AJ564" s="152"/>
      <c r="AK564" s="152"/>
    </row>
    <row r="565" spans="7:37">
      <c r="G565" s="151"/>
      <c r="H565" s="151"/>
      <c r="I565" s="151"/>
      <c r="J565" s="151"/>
      <c r="K565" s="151"/>
      <c r="L565" s="151"/>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2"/>
      <c r="AI565" s="152"/>
      <c r="AJ565" s="152"/>
      <c r="AK565" s="152"/>
    </row>
    <row r="566" spans="7:37">
      <c r="G566" s="151"/>
      <c r="H566" s="151"/>
      <c r="I566" s="151"/>
      <c r="J566" s="151"/>
      <c r="K566" s="151"/>
      <c r="L566" s="151"/>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2"/>
      <c r="AI566" s="152"/>
      <c r="AJ566" s="152"/>
      <c r="AK566" s="152"/>
    </row>
    <row r="567" spans="7:37">
      <c r="G567" s="151"/>
      <c r="H567" s="151"/>
      <c r="I567" s="151"/>
      <c r="J567" s="151"/>
      <c r="K567" s="151"/>
      <c r="L567" s="151"/>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2"/>
      <c r="AI567" s="152"/>
      <c r="AJ567" s="152"/>
      <c r="AK567" s="152"/>
    </row>
    <row r="568" spans="7:37">
      <c r="G568" s="151"/>
      <c r="H568" s="151"/>
      <c r="I568" s="151"/>
      <c r="J568" s="151"/>
      <c r="K568" s="151"/>
      <c r="L568" s="151"/>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2"/>
      <c r="AI568" s="152"/>
      <c r="AJ568" s="152"/>
      <c r="AK568" s="152"/>
    </row>
    <row r="569" spans="7:37">
      <c r="G569" s="151"/>
      <c r="H569" s="151"/>
      <c r="I569" s="151"/>
      <c r="J569" s="151"/>
      <c r="K569" s="151"/>
      <c r="L569" s="151"/>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2"/>
      <c r="AI569" s="152"/>
      <c r="AJ569" s="152"/>
      <c r="AK569" s="152"/>
    </row>
    <row r="570" spans="7:37">
      <c r="G570" s="151"/>
      <c r="H570" s="151"/>
      <c r="I570" s="151"/>
      <c r="J570" s="151"/>
      <c r="K570" s="151"/>
      <c r="L570" s="151"/>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2"/>
      <c r="AI570" s="152"/>
      <c r="AJ570" s="152"/>
      <c r="AK570" s="152"/>
    </row>
    <row r="571" spans="7:37">
      <c r="G571" s="151"/>
      <c r="H571" s="151"/>
      <c r="I571" s="151"/>
      <c r="J571" s="151"/>
      <c r="K571" s="151"/>
      <c r="L571" s="151"/>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2"/>
      <c r="AI571" s="152"/>
      <c r="AJ571" s="152"/>
      <c r="AK571" s="152"/>
    </row>
    <row r="572" spans="7:37">
      <c r="G572" s="151"/>
      <c r="H572" s="151"/>
      <c r="I572" s="151"/>
      <c r="J572" s="151"/>
      <c r="K572" s="151"/>
      <c r="L572" s="151"/>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2"/>
      <c r="AI572" s="152"/>
      <c r="AJ572" s="152"/>
      <c r="AK572" s="152"/>
    </row>
    <row r="573" spans="7:37">
      <c r="G573" s="151"/>
      <c r="H573" s="151"/>
      <c r="I573" s="151"/>
      <c r="J573" s="151"/>
      <c r="K573" s="151"/>
      <c r="L573" s="151"/>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2"/>
      <c r="AI573" s="152"/>
      <c r="AJ573" s="152"/>
      <c r="AK573" s="152"/>
    </row>
    <row r="574" spans="7:37">
      <c r="G574" s="151"/>
      <c r="H574" s="151"/>
      <c r="I574" s="151"/>
      <c r="J574" s="151"/>
      <c r="K574" s="151"/>
      <c r="L574" s="151"/>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2"/>
      <c r="AI574" s="152"/>
      <c r="AJ574" s="152"/>
      <c r="AK574" s="152"/>
    </row>
    <row r="575" spans="7:37">
      <c r="G575" s="151"/>
      <c r="H575" s="151"/>
      <c r="I575" s="151"/>
      <c r="J575" s="151"/>
      <c r="K575" s="151"/>
      <c r="L575" s="151"/>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2"/>
      <c r="AI575" s="152"/>
      <c r="AJ575" s="152"/>
      <c r="AK575" s="152"/>
    </row>
    <row r="576" spans="7:37">
      <c r="G576" s="151"/>
      <c r="H576" s="151"/>
      <c r="I576" s="151"/>
      <c r="J576" s="151"/>
      <c r="K576" s="151"/>
      <c r="L576" s="151"/>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row>
    <row r="577" spans="7:37">
      <c r="G577" s="151"/>
      <c r="H577" s="151"/>
      <c r="I577" s="151"/>
      <c r="J577" s="151"/>
      <c r="K577" s="151"/>
      <c r="L577" s="151"/>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2"/>
      <c r="AI577" s="152"/>
      <c r="AJ577" s="152"/>
      <c r="AK577" s="152"/>
    </row>
    <row r="578" spans="7:37">
      <c r="G578" s="151"/>
      <c r="H578" s="151"/>
      <c r="I578" s="151"/>
      <c r="J578" s="151"/>
      <c r="K578" s="151"/>
      <c r="L578" s="151"/>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2"/>
      <c r="AI578" s="152"/>
      <c r="AJ578" s="152"/>
      <c r="AK578" s="152"/>
    </row>
    <row r="579" spans="7:37">
      <c r="G579" s="151"/>
      <c r="H579" s="151"/>
      <c r="I579" s="151"/>
      <c r="J579" s="151"/>
      <c r="K579" s="151"/>
      <c r="L579" s="151"/>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2"/>
      <c r="AI579" s="152"/>
      <c r="AJ579" s="152"/>
      <c r="AK579" s="152"/>
    </row>
    <row r="580" spans="7:37">
      <c r="G580" s="151"/>
      <c r="H580" s="151"/>
      <c r="I580" s="151"/>
      <c r="J580" s="151"/>
      <c r="K580" s="151"/>
      <c r="L580" s="151"/>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row>
    <row r="581" spans="7:37">
      <c r="G581" s="151"/>
      <c r="H581" s="151"/>
      <c r="I581" s="151"/>
      <c r="J581" s="151"/>
      <c r="K581" s="151"/>
      <c r="L581" s="151"/>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2"/>
      <c r="AJ581" s="152"/>
      <c r="AK581" s="152"/>
    </row>
    <row r="582" spans="7:37">
      <c r="G582" s="151"/>
      <c r="H582" s="151"/>
      <c r="I582" s="151"/>
      <c r="J582" s="151"/>
      <c r="K582" s="151"/>
      <c r="L582" s="151"/>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2"/>
      <c r="AI582" s="152"/>
      <c r="AJ582" s="152"/>
      <c r="AK582" s="152"/>
    </row>
    <row r="583" spans="7:37">
      <c r="G583" s="151"/>
      <c r="H583" s="151"/>
      <c r="I583" s="151"/>
      <c r="J583" s="151"/>
      <c r="K583" s="151"/>
      <c r="L583" s="151"/>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2"/>
      <c r="AI583" s="152"/>
      <c r="AJ583" s="152"/>
      <c r="AK583" s="152"/>
    </row>
    <row r="584" spans="7:37">
      <c r="G584" s="151"/>
      <c r="H584" s="151"/>
      <c r="I584" s="151"/>
      <c r="J584" s="151"/>
      <c r="K584" s="151"/>
      <c r="L584" s="151"/>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2"/>
      <c r="AI584" s="152"/>
      <c r="AJ584" s="152"/>
      <c r="AK584" s="152"/>
    </row>
    <row r="585" spans="7:37">
      <c r="G585" s="151"/>
      <c r="H585" s="151"/>
      <c r="I585" s="151"/>
      <c r="J585" s="151"/>
      <c r="K585" s="151"/>
      <c r="L585" s="151"/>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2"/>
      <c r="AJ585" s="152"/>
      <c r="AK585" s="152"/>
    </row>
    <row r="586" spans="7:37">
      <c r="G586" s="151"/>
      <c r="H586" s="151"/>
      <c r="I586" s="151"/>
      <c r="J586" s="151"/>
      <c r="K586" s="151"/>
      <c r="L586" s="151"/>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row>
    <row r="587" spans="7:37">
      <c r="G587" s="151"/>
      <c r="H587" s="151"/>
      <c r="I587" s="151"/>
      <c r="J587" s="151"/>
      <c r="K587" s="151"/>
      <c r="L587" s="151"/>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c r="AJ587" s="152"/>
      <c r="AK587" s="152"/>
    </row>
    <row r="588" spans="7:37">
      <c r="G588" s="151"/>
      <c r="H588" s="151"/>
      <c r="I588" s="151"/>
      <c r="J588" s="151"/>
      <c r="K588" s="151"/>
      <c r="L588" s="151"/>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2"/>
      <c r="AI588" s="152"/>
      <c r="AJ588" s="152"/>
      <c r="AK588" s="152"/>
    </row>
    <row r="589" spans="7:37">
      <c r="G589" s="151"/>
      <c r="H589" s="151"/>
      <c r="I589" s="151"/>
      <c r="J589" s="151"/>
      <c r="K589" s="151"/>
      <c r="L589" s="151"/>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2"/>
      <c r="AI589" s="152"/>
      <c r="AJ589" s="152"/>
      <c r="AK589" s="152"/>
    </row>
    <row r="590" spans="7:37">
      <c r="G590" s="151"/>
      <c r="H590" s="151"/>
      <c r="I590" s="151"/>
      <c r="J590" s="151"/>
      <c r="K590" s="151"/>
      <c r="L590" s="151"/>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2"/>
      <c r="AJ590" s="152"/>
      <c r="AK590" s="152"/>
    </row>
    <row r="591" spans="7:37">
      <c r="G591" s="151"/>
      <c r="H591" s="151"/>
      <c r="I591" s="151"/>
      <c r="J591" s="151"/>
      <c r="K591" s="151"/>
      <c r="L591" s="151"/>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2"/>
      <c r="AJ591" s="152"/>
      <c r="AK591" s="152"/>
    </row>
    <row r="592" spans="7:37">
      <c r="G592" s="151"/>
      <c r="H592" s="151"/>
      <c r="I592" s="151"/>
      <c r="J592" s="151"/>
      <c r="K592" s="151"/>
      <c r="L592" s="151"/>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2"/>
      <c r="AJ592" s="152"/>
      <c r="AK592" s="152"/>
    </row>
    <row r="593" spans="7:37">
      <c r="G593" s="151"/>
      <c r="H593" s="151"/>
      <c r="I593" s="151"/>
      <c r="J593" s="151"/>
      <c r="K593" s="151"/>
      <c r="L593" s="151"/>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c r="AI593" s="152"/>
      <c r="AJ593" s="152"/>
      <c r="AK593" s="152"/>
    </row>
    <row r="594" spans="7:37">
      <c r="G594" s="151"/>
      <c r="H594" s="151"/>
      <c r="I594" s="151"/>
      <c r="J594" s="151"/>
      <c r="K594" s="151"/>
      <c r="L594" s="151"/>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c r="AI594" s="152"/>
      <c r="AJ594" s="152"/>
      <c r="AK594" s="152"/>
    </row>
    <row r="595" spans="7:37">
      <c r="G595" s="151"/>
      <c r="H595" s="151"/>
      <c r="I595" s="151"/>
      <c r="J595" s="151"/>
      <c r="K595" s="151"/>
      <c r="L595" s="151"/>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2"/>
      <c r="AI595" s="152"/>
      <c r="AJ595" s="152"/>
      <c r="AK595" s="152"/>
    </row>
    <row r="596" spans="7:37">
      <c r="G596" s="151"/>
      <c r="H596" s="151"/>
      <c r="I596" s="151"/>
      <c r="J596" s="151"/>
      <c r="K596" s="151"/>
      <c r="L596" s="151"/>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2"/>
      <c r="AI596" s="152"/>
      <c r="AJ596" s="152"/>
      <c r="AK596" s="152"/>
    </row>
    <row r="597" spans="7:37">
      <c r="G597" s="151"/>
      <c r="H597" s="151"/>
      <c r="I597" s="151"/>
      <c r="J597" s="151"/>
      <c r="K597" s="151"/>
      <c r="L597" s="151"/>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2"/>
      <c r="AI597" s="152"/>
      <c r="AJ597" s="152"/>
      <c r="AK597" s="152"/>
    </row>
    <row r="598" spans="7:37">
      <c r="G598" s="151"/>
      <c r="H598" s="151"/>
      <c r="I598" s="151"/>
      <c r="J598" s="151"/>
      <c r="K598" s="151"/>
      <c r="L598" s="151"/>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2"/>
      <c r="AI598" s="152"/>
      <c r="AJ598" s="152"/>
      <c r="AK598" s="152"/>
    </row>
    <row r="599" spans="7:37">
      <c r="G599" s="151"/>
      <c r="H599" s="151"/>
      <c r="I599" s="151"/>
      <c r="J599" s="151"/>
      <c r="K599" s="151"/>
      <c r="L599" s="151"/>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2"/>
      <c r="AI599" s="152"/>
      <c r="AJ599" s="152"/>
      <c r="AK599" s="152"/>
    </row>
    <row r="600" spans="7:37">
      <c r="G600" s="151"/>
      <c r="H600" s="151"/>
      <c r="I600" s="151"/>
      <c r="J600" s="151"/>
      <c r="K600" s="151"/>
      <c r="L600" s="151"/>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2"/>
      <c r="AJ600" s="152"/>
      <c r="AK600" s="152"/>
    </row>
    <row r="601" spans="7:37">
      <c r="G601" s="151"/>
      <c r="H601" s="151"/>
      <c r="I601" s="151"/>
      <c r="J601" s="151"/>
      <c r="K601" s="151"/>
      <c r="L601" s="151"/>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2"/>
      <c r="AI601" s="152"/>
      <c r="AJ601" s="152"/>
      <c r="AK601" s="152"/>
    </row>
    <row r="602" spans="7:37">
      <c r="G602" s="151"/>
      <c r="H602" s="151"/>
      <c r="I602" s="151"/>
      <c r="J602" s="151"/>
      <c r="K602" s="151"/>
      <c r="L602" s="151"/>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row>
    <row r="603" spans="7:37">
      <c r="G603" s="151"/>
      <c r="H603" s="151"/>
      <c r="I603" s="151"/>
      <c r="J603" s="151"/>
      <c r="K603" s="151"/>
      <c r="L603" s="151"/>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row>
    <row r="604" spans="7:37">
      <c r="G604" s="151"/>
      <c r="H604" s="151"/>
      <c r="I604" s="151"/>
      <c r="J604" s="151"/>
      <c r="K604" s="151"/>
      <c r="L604" s="151"/>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2"/>
      <c r="AJ604" s="152"/>
      <c r="AK604" s="152"/>
    </row>
    <row r="605" spans="7:37">
      <c r="G605" s="151"/>
      <c r="H605" s="151"/>
      <c r="I605" s="151"/>
      <c r="J605" s="151"/>
      <c r="K605" s="151"/>
      <c r="L605" s="151"/>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2"/>
      <c r="AI605" s="152"/>
      <c r="AJ605" s="152"/>
      <c r="AK605" s="152"/>
    </row>
    <row r="606" spans="7:37">
      <c r="G606" s="151"/>
      <c r="H606" s="151"/>
      <c r="I606" s="151"/>
      <c r="J606" s="151"/>
      <c r="K606" s="151"/>
      <c r="L606" s="151"/>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2"/>
      <c r="AI606" s="152"/>
      <c r="AJ606" s="152"/>
      <c r="AK606" s="152"/>
    </row>
    <row r="607" spans="7:37">
      <c r="G607" s="151"/>
      <c r="H607" s="151"/>
      <c r="I607" s="151"/>
      <c r="J607" s="151"/>
      <c r="K607" s="151"/>
      <c r="L607" s="151"/>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2"/>
      <c r="AI607" s="152"/>
      <c r="AJ607" s="152"/>
      <c r="AK607" s="152"/>
    </row>
    <row r="608" spans="7:37">
      <c r="G608" s="151"/>
      <c r="H608" s="151"/>
      <c r="I608" s="151"/>
      <c r="J608" s="151"/>
      <c r="K608" s="151"/>
      <c r="L608" s="151"/>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2"/>
      <c r="AI608" s="152"/>
      <c r="AJ608" s="152"/>
      <c r="AK608" s="152"/>
    </row>
    <row r="609" spans="7:37">
      <c r="G609" s="151"/>
      <c r="H609" s="151"/>
      <c r="I609" s="151"/>
      <c r="J609" s="151"/>
      <c r="K609" s="151"/>
      <c r="L609" s="151"/>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2"/>
      <c r="AI609" s="152"/>
      <c r="AJ609" s="152"/>
      <c r="AK609" s="152"/>
    </row>
    <row r="610" spans="7:37">
      <c r="G610" s="151"/>
      <c r="H610" s="151"/>
      <c r="I610" s="151"/>
      <c r="J610" s="151"/>
      <c r="K610" s="151"/>
      <c r="L610" s="151"/>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2"/>
      <c r="AI610" s="152"/>
      <c r="AJ610" s="152"/>
      <c r="AK610" s="152"/>
    </row>
    <row r="611" spans="7:37">
      <c r="G611" s="151"/>
      <c r="H611" s="151"/>
      <c r="I611" s="151"/>
      <c r="J611" s="151"/>
      <c r="K611" s="151"/>
      <c r="L611" s="151"/>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2"/>
      <c r="AI611" s="152"/>
      <c r="AJ611" s="152"/>
      <c r="AK611" s="152"/>
    </row>
    <row r="612" spans="7:37">
      <c r="G612" s="151"/>
      <c r="H612" s="151"/>
      <c r="I612" s="151"/>
      <c r="J612" s="151"/>
      <c r="K612" s="151"/>
      <c r="L612" s="151"/>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2"/>
      <c r="AJ612" s="152"/>
      <c r="AK612" s="152"/>
    </row>
    <row r="613" spans="7:37">
      <c r="G613" s="151"/>
      <c r="H613" s="151"/>
      <c r="I613" s="151"/>
      <c r="J613" s="151"/>
      <c r="K613" s="151"/>
      <c r="L613" s="151"/>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2"/>
      <c r="AI613" s="152"/>
      <c r="AJ613" s="152"/>
      <c r="AK613" s="152"/>
    </row>
    <row r="614" spans="7:37">
      <c r="G614" s="151"/>
      <c r="H614" s="151"/>
      <c r="I614" s="151"/>
      <c r="J614" s="151"/>
      <c r="K614" s="151"/>
      <c r="L614" s="151"/>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2"/>
      <c r="AI614" s="152"/>
      <c r="AJ614" s="152"/>
      <c r="AK614" s="152"/>
    </row>
    <row r="615" spans="7:37">
      <c r="G615" s="151"/>
      <c r="H615" s="151"/>
      <c r="I615" s="151"/>
      <c r="J615" s="151"/>
      <c r="K615" s="151"/>
      <c r="L615" s="151"/>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2"/>
      <c r="AI615" s="152"/>
      <c r="AJ615" s="152"/>
      <c r="AK615" s="152"/>
    </row>
    <row r="616" spans="7:37">
      <c r="G616" s="151"/>
      <c r="H616" s="151"/>
      <c r="I616" s="151"/>
      <c r="J616" s="151"/>
      <c r="K616" s="151"/>
      <c r="L616" s="151"/>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2"/>
      <c r="AJ616" s="152"/>
      <c r="AK616" s="152"/>
    </row>
    <row r="617" spans="7:37">
      <c r="G617" s="151"/>
      <c r="H617" s="151"/>
      <c r="I617" s="151"/>
      <c r="J617" s="151"/>
      <c r="K617" s="151"/>
      <c r="L617" s="151"/>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2"/>
      <c r="AI617" s="152"/>
      <c r="AJ617" s="152"/>
      <c r="AK617" s="152"/>
    </row>
    <row r="618" spans="7:37">
      <c r="G618" s="151"/>
      <c r="H618" s="151"/>
      <c r="I618" s="151"/>
      <c r="J618" s="151"/>
      <c r="K618" s="151"/>
      <c r="L618" s="151"/>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2"/>
      <c r="AI618" s="152"/>
      <c r="AJ618" s="152"/>
      <c r="AK618" s="152"/>
    </row>
    <row r="619" spans="7:37">
      <c r="G619" s="151"/>
      <c r="H619" s="151"/>
      <c r="I619" s="151"/>
      <c r="J619" s="151"/>
      <c r="K619" s="151"/>
      <c r="L619" s="151"/>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2"/>
      <c r="AI619" s="152"/>
      <c r="AJ619" s="152"/>
      <c r="AK619" s="152"/>
    </row>
    <row r="620" spans="7:37">
      <c r="G620" s="151"/>
      <c r="H620" s="151"/>
      <c r="I620" s="151"/>
      <c r="J620" s="151"/>
      <c r="K620" s="151"/>
      <c r="L620" s="151"/>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2"/>
      <c r="AI620" s="152"/>
      <c r="AJ620" s="152"/>
      <c r="AK620" s="152"/>
    </row>
    <row r="621" spans="7:37">
      <c r="G621" s="151"/>
      <c r="H621" s="151"/>
      <c r="I621" s="151"/>
      <c r="J621" s="151"/>
      <c r="K621" s="151"/>
      <c r="L621" s="151"/>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2"/>
      <c r="AI621" s="152"/>
      <c r="AJ621" s="152"/>
      <c r="AK621" s="152"/>
    </row>
    <row r="622" spans="7:37">
      <c r="G622" s="151"/>
      <c r="H622" s="151"/>
      <c r="I622" s="151"/>
      <c r="J622" s="151"/>
      <c r="K622" s="151"/>
      <c r="L622" s="151"/>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2"/>
      <c r="AI622" s="152"/>
      <c r="AJ622" s="152"/>
      <c r="AK622" s="152"/>
    </row>
    <row r="623" spans="7:37">
      <c r="G623" s="151"/>
      <c r="H623" s="151"/>
      <c r="I623" s="151"/>
      <c r="J623" s="151"/>
      <c r="K623" s="151"/>
      <c r="L623" s="151"/>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2"/>
      <c r="AJ623" s="152"/>
      <c r="AK623" s="152"/>
    </row>
    <row r="624" spans="7:37">
      <c r="G624" s="151"/>
      <c r="H624" s="151"/>
      <c r="I624" s="151"/>
      <c r="J624" s="151"/>
      <c r="K624" s="151"/>
      <c r="L624" s="151"/>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row>
    <row r="625" spans="7:37">
      <c r="G625" s="151"/>
      <c r="H625" s="151"/>
      <c r="I625" s="151"/>
      <c r="J625" s="151"/>
      <c r="K625" s="151"/>
      <c r="L625" s="151"/>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2"/>
      <c r="AI625" s="152"/>
      <c r="AJ625" s="152"/>
      <c r="AK625" s="152"/>
    </row>
    <row r="626" spans="7:37">
      <c r="G626" s="151"/>
      <c r="H626" s="151"/>
      <c r="I626" s="151"/>
      <c r="J626" s="151"/>
      <c r="K626" s="151"/>
      <c r="L626" s="151"/>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2"/>
      <c r="AI626" s="152"/>
      <c r="AJ626" s="152"/>
      <c r="AK626" s="152"/>
    </row>
    <row r="627" spans="7:37">
      <c r="G627" s="151"/>
      <c r="H627" s="151"/>
      <c r="I627" s="151"/>
      <c r="J627" s="151"/>
      <c r="K627" s="151"/>
      <c r="L627" s="151"/>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2"/>
      <c r="AI627" s="152"/>
      <c r="AJ627" s="152"/>
      <c r="AK627" s="152"/>
    </row>
    <row r="628" spans="7:37">
      <c r="G628" s="151"/>
      <c r="H628" s="151"/>
      <c r="I628" s="151"/>
      <c r="J628" s="151"/>
      <c r="K628" s="151"/>
      <c r="L628" s="151"/>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2"/>
      <c r="AI628" s="152"/>
      <c r="AJ628" s="152"/>
      <c r="AK628" s="152"/>
    </row>
    <row r="629" spans="7:37">
      <c r="G629" s="151"/>
      <c r="H629" s="151"/>
      <c r="I629" s="151"/>
      <c r="J629" s="151"/>
      <c r="K629" s="151"/>
      <c r="L629" s="151"/>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2"/>
      <c r="AJ629" s="152"/>
      <c r="AK629" s="152"/>
    </row>
    <row r="630" spans="7:37">
      <c r="G630" s="151"/>
      <c r="H630" s="151"/>
      <c r="I630" s="151"/>
      <c r="J630" s="151"/>
      <c r="K630" s="151"/>
      <c r="L630" s="151"/>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2"/>
      <c r="AI630" s="152"/>
      <c r="AJ630" s="152"/>
      <c r="AK630" s="152"/>
    </row>
    <row r="631" spans="7:37">
      <c r="G631" s="151"/>
      <c r="H631" s="151"/>
      <c r="I631" s="151"/>
      <c r="J631" s="151"/>
      <c r="K631" s="151"/>
      <c r="L631" s="151"/>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2"/>
      <c r="AI631" s="152"/>
      <c r="AJ631" s="152"/>
      <c r="AK631" s="152"/>
    </row>
    <row r="632" spans="7:37">
      <c r="G632" s="151"/>
      <c r="H632" s="151"/>
      <c r="I632" s="151"/>
      <c r="J632" s="151"/>
      <c r="K632" s="151"/>
      <c r="L632" s="151"/>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2"/>
      <c r="AJ632" s="152"/>
      <c r="AK632" s="152"/>
    </row>
    <row r="633" spans="7:37">
      <c r="G633" s="151"/>
      <c r="H633" s="151"/>
      <c r="I633" s="151"/>
      <c r="J633" s="151"/>
      <c r="K633" s="151"/>
      <c r="L633" s="151"/>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2"/>
      <c r="AI633" s="152"/>
      <c r="AJ633" s="152"/>
      <c r="AK633" s="152"/>
    </row>
    <row r="634" spans="7:37">
      <c r="G634" s="151"/>
      <c r="H634" s="151"/>
      <c r="I634" s="151"/>
      <c r="J634" s="151"/>
      <c r="K634" s="151"/>
      <c r="L634" s="151"/>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row>
    <row r="635" spans="7:37">
      <c r="G635" s="151"/>
      <c r="H635" s="151"/>
      <c r="I635" s="151"/>
      <c r="J635" s="151"/>
      <c r="K635" s="151"/>
      <c r="L635" s="151"/>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2"/>
      <c r="AI635" s="152"/>
      <c r="AJ635" s="152"/>
      <c r="AK635" s="152"/>
    </row>
    <row r="636" spans="7:37">
      <c r="G636" s="151"/>
      <c r="H636" s="151"/>
      <c r="I636" s="151"/>
      <c r="J636" s="151"/>
      <c r="K636" s="151"/>
      <c r="L636" s="151"/>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row>
    <row r="637" spans="7:37">
      <c r="G637" s="151"/>
      <c r="H637" s="151"/>
      <c r="I637" s="151"/>
      <c r="J637" s="151"/>
      <c r="K637" s="151"/>
      <c r="L637" s="151"/>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2"/>
      <c r="AI637" s="152"/>
      <c r="AJ637" s="152"/>
      <c r="AK637" s="152"/>
    </row>
    <row r="638" spans="7:37">
      <c r="G638" s="151"/>
      <c r="H638" s="151"/>
      <c r="I638" s="151"/>
      <c r="J638" s="151"/>
      <c r="K638" s="151"/>
      <c r="L638" s="151"/>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2"/>
      <c r="AJ638" s="152"/>
      <c r="AK638" s="152"/>
    </row>
    <row r="639" spans="7:37">
      <c r="G639" s="151"/>
      <c r="H639" s="151"/>
      <c r="I639" s="151"/>
      <c r="J639" s="151"/>
      <c r="K639" s="151"/>
      <c r="L639" s="151"/>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2"/>
      <c r="AI639" s="152"/>
      <c r="AJ639" s="152"/>
      <c r="AK639" s="152"/>
    </row>
    <row r="640" spans="7:37">
      <c r="G640" s="151"/>
      <c r="H640" s="151"/>
      <c r="I640" s="151"/>
      <c r="J640" s="151"/>
      <c r="K640" s="151"/>
      <c r="L640" s="151"/>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2"/>
      <c r="AI640" s="152"/>
      <c r="AJ640" s="152"/>
      <c r="AK640" s="152"/>
    </row>
    <row r="641" spans="7:37">
      <c r="G641" s="151"/>
      <c r="H641" s="151"/>
      <c r="I641" s="151"/>
      <c r="J641" s="151"/>
      <c r="K641" s="151"/>
      <c r="L641" s="151"/>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2"/>
      <c r="AI641" s="152"/>
      <c r="AJ641" s="152"/>
      <c r="AK641" s="152"/>
    </row>
    <row r="642" spans="7:37">
      <c r="G642" s="151"/>
      <c r="H642" s="151"/>
      <c r="I642" s="151"/>
      <c r="J642" s="151"/>
      <c r="K642" s="151"/>
      <c r="L642" s="151"/>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2"/>
      <c r="AI642" s="152"/>
      <c r="AJ642" s="152"/>
      <c r="AK642" s="152"/>
    </row>
    <row r="643" spans="7:37">
      <c r="G643" s="151"/>
      <c r="H643" s="151"/>
      <c r="I643" s="151"/>
      <c r="J643" s="151"/>
      <c r="K643" s="151"/>
      <c r="L643" s="151"/>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2"/>
      <c r="AJ643" s="152"/>
      <c r="AK643" s="152"/>
    </row>
    <row r="644" spans="7:37">
      <c r="G644" s="151"/>
      <c r="H644" s="151"/>
      <c r="I644" s="151"/>
      <c r="J644" s="151"/>
      <c r="K644" s="151"/>
      <c r="L644" s="151"/>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2"/>
      <c r="AJ644" s="152"/>
      <c r="AK644" s="152"/>
    </row>
    <row r="645" spans="7:37">
      <c r="G645" s="151"/>
      <c r="H645" s="151"/>
      <c r="I645" s="151"/>
      <c r="J645" s="151"/>
      <c r="K645" s="151"/>
      <c r="L645" s="151"/>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2"/>
      <c r="AI645" s="152"/>
      <c r="AJ645" s="152"/>
      <c r="AK645" s="152"/>
    </row>
    <row r="646" spans="7:37">
      <c r="G646" s="151"/>
      <c r="H646" s="151"/>
      <c r="I646" s="151"/>
      <c r="J646" s="151"/>
      <c r="K646" s="151"/>
      <c r="L646" s="151"/>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2"/>
      <c r="AI646" s="152"/>
      <c r="AJ646" s="152"/>
      <c r="AK646" s="152"/>
    </row>
    <row r="647" spans="7:37">
      <c r="G647" s="151"/>
      <c r="H647" s="151"/>
      <c r="I647" s="151"/>
      <c r="J647" s="151"/>
      <c r="K647" s="151"/>
      <c r="L647" s="151"/>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c r="AI647" s="152"/>
      <c r="AJ647" s="152"/>
      <c r="AK647" s="152"/>
    </row>
    <row r="648" spans="7:37">
      <c r="G648" s="151"/>
      <c r="H648" s="151"/>
      <c r="I648" s="151"/>
      <c r="J648" s="151"/>
      <c r="K648" s="151"/>
      <c r="L648" s="151"/>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c r="AI648" s="152"/>
      <c r="AJ648" s="152"/>
      <c r="AK648" s="152"/>
    </row>
    <row r="649" spans="7:37">
      <c r="G649" s="151"/>
      <c r="H649" s="151"/>
      <c r="I649" s="151"/>
      <c r="J649" s="151"/>
      <c r="K649" s="151"/>
      <c r="L649" s="151"/>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2"/>
      <c r="AJ649" s="152"/>
      <c r="AK649" s="152"/>
    </row>
    <row r="650" spans="7:37">
      <c r="G650" s="151"/>
      <c r="H650" s="151"/>
      <c r="I650" s="151"/>
      <c r="J650" s="151"/>
      <c r="K650" s="151"/>
      <c r="L650" s="151"/>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row>
    <row r="651" spans="7:37">
      <c r="G651" s="151"/>
      <c r="H651" s="151"/>
      <c r="I651" s="151"/>
      <c r="J651" s="151"/>
      <c r="K651" s="151"/>
      <c r="L651" s="151"/>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2"/>
      <c r="AI651" s="152"/>
      <c r="AJ651" s="152"/>
      <c r="AK651" s="152"/>
    </row>
    <row r="652" spans="7:37">
      <c r="G652" s="151"/>
      <c r="H652" s="151"/>
      <c r="I652" s="151"/>
      <c r="J652" s="151"/>
      <c r="K652" s="151"/>
      <c r="L652" s="151"/>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2"/>
      <c r="AI652" s="152"/>
      <c r="AJ652" s="152"/>
      <c r="AK652" s="152"/>
    </row>
    <row r="653" spans="7:37">
      <c r="G653" s="151"/>
      <c r="H653" s="151"/>
      <c r="I653" s="151"/>
      <c r="J653" s="151"/>
      <c r="K653" s="151"/>
      <c r="L653" s="151"/>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2"/>
      <c r="AI653" s="152"/>
      <c r="AJ653" s="152"/>
      <c r="AK653" s="152"/>
    </row>
    <row r="654" spans="7:37">
      <c r="G654" s="151"/>
      <c r="H654" s="151"/>
      <c r="I654" s="151"/>
      <c r="J654" s="151"/>
      <c r="K654" s="151"/>
      <c r="L654" s="151"/>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2"/>
      <c r="AI654" s="152"/>
      <c r="AJ654" s="152"/>
      <c r="AK654" s="152"/>
    </row>
    <row r="655" spans="7:37">
      <c r="G655" s="151"/>
      <c r="H655" s="151"/>
      <c r="I655" s="151"/>
      <c r="J655" s="151"/>
      <c r="K655" s="151"/>
      <c r="L655" s="151"/>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2"/>
      <c r="AI655" s="152"/>
      <c r="AJ655" s="152"/>
      <c r="AK655" s="152"/>
    </row>
    <row r="656" spans="7:37">
      <c r="G656" s="151"/>
      <c r="H656" s="151"/>
      <c r="I656" s="151"/>
      <c r="J656" s="151"/>
      <c r="K656" s="151"/>
      <c r="L656" s="151"/>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2"/>
      <c r="AI656" s="152"/>
      <c r="AJ656" s="152"/>
      <c r="AK656" s="152"/>
    </row>
    <row r="657" spans="7:37">
      <c r="G657" s="151"/>
      <c r="H657" s="151"/>
      <c r="I657" s="151"/>
      <c r="J657" s="151"/>
      <c r="K657" s="151"/>
      <c r="L657" s="151"/>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2"/>
      <c r="AJ657" s="152"/>
      <c r="AK657" s="152"/>
    </row>
    <row r="658" spans="7:37">
      <c r="G658" s="151"/>
      <c r="H658" s="151"/>
      <c r="I658" s="151"/>
      <c r="J658" s="151"/>
      <c r="K658" s="151"/>
      <c r="L658" s="151"/>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2"/>
      <c r="AJ658" s="152"/>
      <c r="AK658" s="152"/>
    </row>
    <row r="659" spans="7:37">
      <c r="G659" s="151"/>
      <c r="H659" s="151"/>
      <c r="I659" s="151"/>
      <c r="J659" s="151"/>
      <c r="K659" s="151"/>
      <c r="L659" s="151"/>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2"/>
      <c r="AI659" s="152"/>
      <c r="AJ659" s="152"/>
      <c r="AK659" s="152"/>
    </row>
    <row r="660" spans="7:37">
      <c r="G660" s="151"/>
      <c r="H660" s="151"/>
      <c r="I660" s="151"/>
      <c r="J660" s="151"/>
      <c r="K660" s="151"/>
      <c r="L660" s="151"/>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2"/>
      <c r="AJ660" s="152"/>
      <c r="AK660" s="152"/>
    </row>
    <row r="661" spans="7:37">
      <c r="G661" s="151"/>
      <c r="H661" s="151"/>
      <c r="I661" s="151"/>
      <c r="J661" s="151"/>
      <c r="K661" s="151"/>
      <c r="L661" s="151"/>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2"/>
      <c r="AI661" s="152"/>
      <c r="AJ661" s="152"/>
      <c r="AK661" s="152"/>
    </row>
    <row r="662" spans="7:37">
      <c r="G662" s="151"/>
      <c r="H662" s="151"/>
      <c r="I662" s="151"/>
      <c r="J662" s="151"/>
      <c r="K662" s="151"/>
      <c r="L662" s="151"/>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2"/>
      <c r="AI662" s="152"/>
      <c r="AJ662" s="152"/>
      <c r="AK662" s="152"/>
    </row>
    <row r="663" spans="7:37">
      <c r="G663" s="151"/>
      <c r="H663" s="151"/>
      <c r="I663" s="151"/>
      <c r="J663" s="151"/>
      <c r="K663" s="151"/>
      <c r="L663" s="151"/>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2"/>
      <c r="AI663" s="152"/>
      <c r="AJ663" s="152"/>
      <c r="AK663" s="152"/>
    </row>
    <row r="664" spans="7:37">
      <c r="G664" s="151"/>
      <c r="H664" s="151"/>
      <c r="I664" s="151"/>
      <c r="J664" s="151"/>
      <c r="K664" s="151"/>
      <c r="L664" s="151"/>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2"/>
      <c r="AI664" s="152"/>
      <c r="AJ664" s="152"/>
      <c r="AK664" s="152"/>
    </row>
    <row r="665" spans="7:37">
      <c r="G665" s="151"/>
      <c r="H665" s="151"/>
      <c r="I665" s="151"/>
      <c r="J665" s="151"/>
      <c r="K665" s="151"/>
      <c r="L665" s="151"/>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2"/>
      <c r="AI665" s="152"/>
      <c r="AJ665" s="152"/>
      <c r="AK665" s="152"/>
    </row>
    <row r="666" spans="7:37">
      <c r="G666" s="151"/>
      <c r="H666" s="151"/>
      <c r="I666" s="151"/>
      <c r="J666" s="151"/>
      <c r="K666" s="151"/>
      <c r="L666" s="151"/>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2"/>
      <c r="AJ666" s="152"/>
      <c r="AK666" s="152"/>
    </row>
    <row r="667" spans="7:37">
      <c r="G667" s="151"/>
      <c r="H667" s="151"/>
      <c r="I667" s="151"/>
      <c r="J667" s="151"/>
      <c r="K667" s="151"/>
      <c r="L667" s="151"/>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2"/>
      <c r="AJ667" s="152"/>
      <c r="AK667" s="152"/>
    </row>
    <row r="668" spans="7:37">
      <c r="G668" s="151"/>
      <c r="H668" s="151"/>
      <c r="I668" s="151"/>
      <c r="J668" s="151"/>
      <c r="K668" s="151"/>
      <c r="L668" s="151"/>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2"/>
      <c r="AI668" s="152"/>
      <c r="AJ668" s="152"/>
      <c r="AK668" s="152"/>
    </row>
    <row r="669" spans="7:37">
      <c r="G669" s="151"/>
      <c r="H669" s="151"/>
      <c r="I669" s="151"/>
      <c r="J669" s="151"/>
      <c r="K669" s="151"/>
      <c r="L669" s="151"/>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2"/>
      <c r="AI669" s="152"/>
      <c r="AJ669" s="152"/>
      <c r="AK669" s="152"/>
    </row>
    <row r="670" spans="7:37">
      <c r="G670" s="151"/>
      <c r="H670" s="151"/>
      <c r="I670" s="151"/>
      <c r="J670" s="151"/>
      <c r="K670" s="151"/>
      <c r="L670" s="151"/>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row>
    <row r="671" spans="7:37">
      <c r="G671" s="151"/>
      <c r="H671" s="151"/>
      <c r="I671" s="151"/>
      <c r="J671" s="151"/>
      <c r="K671" s="151"/>
      <c r="L671" s="151"/>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2"/>
      <c r="AI671" s="152"/>
      <c r="AJ671" s="152"/>
      <c r="AK671" s="152"/>
    </row>
    <row r="672" spans="7:37">
      <c r="G672" s="151"/>
      <c r="H672" s="151"/>
      <c r="I672" s="151"/>
      <c r="J672" s="151"/>
      <c r="K672" s="151"/>
      <c r="L672" s="151"/>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2"/>
      <c r="AJ672" s="152"/>
      <c r="AK672" s="152"/>
    </row>
    <row r="673" spans="7:37">
      <c r="G673" s="151"/>
      <c r="H673" s="151"/>
      <c r="I673" s="151"/>
      <c r="J673" s="151"/>
      <c r="K673" s="151"/>
      <c r="L673" s="151"/>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2"/>
      <c r="AI673" s="152"/>
      <c r="AJ673" s="152"/>
      <c r="AK673" s="152"/>
    </row>
    <row r="674" spans="7:37">
      <c r="G674" s="151"/>
      <c r="H674" s="151"/>
      <c r="I674" s="151"/>
      <c r="J674" s="151"/>
      <c r="K674" s="151"/>
      <c r="L674" s="151"/>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2"/>
      <c r="AI674" s="152"/>
      <c r="AJ674" s="152"/>
      <c r="AK674" s="152"/>
    </row>
    <row r="675" spans="7:37">
      <c r="G675" s="151"/>
      <c r="H675" s="151"/>
      <c r="I675" s="151"/>
      <c r="J675" s="151"/>
      <c r="K675" s="151"/>
      <c r="L675" s="151"/>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2"/>
      <c r="AI675" s="152"/>
      <c r="AJ675" s="152"/>
      <c r="AK675" s="152"/>
    </row>
    <row r="676" spans="7:37">
      <c r="G676" s="151"/>
      <c r="H676" s="151"/>
      <c r="I676" s="151"/>
      <c r="J676" s="151"/>
      <c r="K676" s="151"/>
      <c r="L676" s="151"/>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2"/>
      <c r="AI676" s="152"/>
      <c r="AJ676" s="152"/>
      <c r="AK676" s="152"/>
    </row>
    <row r="677" spans="7:37">
      <c r="G677" s="151"/>
      <c r="H677" s="151"/>
      <c r="I677" s="151"/>
      <c r="J677" s="151"/>
      <c r="K677" s="151"/>
      <c r="L677" s="151"/>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c r="AJ677" s="152"/>
      <c r="AK677" s="152"/>
    </row>
    <row r="678" spans="7:37">
      <c r="G678" s="151"/>
      <c r="H678" s="151"/>
      <c r="I678" s="151"/>
      <c r="J678" s="151"/>
      <c r="K678" s="151"/>
      <c r="L678" s="151"/>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2"/>
      <c r="AI678" s="152"/>
      <c r="AJ678" s="152"/>
      <c r="AK678" s="152"/>
    </row>
    <row r="679" spans="7:37">
      <c r="G679" s="151"/>
      <c r="H679" s="151"/>
      <c r="I679" s="151"/>
      <c r="J679" s="151"/>
      <c r="K679" s="151"/>
      <c r="L679" s="151"/>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2"/>
      <c r="AI679" s="152"/>
      <c r="AJ679" s="152"/>
      <c r="AK679" s="152"/>
    </row>
    <row r="680" spans="7:37">
      <c r="G680" s="151"/>
      <c r="H680" s="151"/>
      <c r="I680" s="151"/>
      <c r="J680" s="151"/>
      <c r="K680" s="151"/>
      <c r="L680" s="151"/>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row>
    <row r="681" spans="7:37">
      <c r="G681" s="151"/>
      <c r="H681" s="151"/>
      <c r="I681" s="151"/>
      <c r="J681" s="151"/>
      <c r="K681" s="151"/>
      <c r="L681" s="151"/>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2"/>
      <c r="AI681" s="152"/>
      <c r="AJ681" s="152"/>
      <c r="AK681" s="152"/>
    </row>
    <row r="682" spans="7:37">
      <c r="G682" s="151"/>
      <c r="H682" s="151"/>
      <c r="I682" s="151"/>
      <c r="J682" s="151"/>
      <c r="K682" s="151"/>
      <c r="L682" s="151"/>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2"/>
      <c r="AI682" s="152"/>
      <c r="AJ682" s="152"/>
      <c r="AK682" s="152"/>
    </row>
    <row r="683" spans="7:37">
      <c r="G683" s="151"/>
      <c r="H683" s="151"/>
      <c r="I683" s="151"/>
      <c r="J683" s="151"/>
      <c r="K683" s="151"/>
      <c r="L683" s="151"/>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2"/>
      <c r="AJ683" s="152"/>
      <c r="AK683" s="152"/>
    </row>
    <row r="684" spans="7:37">
      <c r="G684" s="151"/>
      <c r="H684" s="151"/>
      <c r="I684" s="151"/>
      <c r="J684" s="151"/>
      <c r="K684" s="151"/>
      <c r="L684" s="151"/>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2"/>
      <c r="AJ684" s="152"/>
      <c r="AK684" s="152"/>
    </row>
    <row r="685" spans="7:37">
      <c r="G685" s="151"/>
      <c r="H685" s="151"/>
      <c r="I685" s="151"/>
      <c r="J685" s="151"/>
      <c r="K685" s="151"/>
      <c r="L685" s="151"/>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2"/>
      <c r="AI685" s="152"/>
      <c r="AJ685" s="152"/>
      <c r="AK685" s="152"/>
    </row>
    <row r="686" spans="7:37">
      <c r="G686" s="151"/>
      <c r="H686" s="151"/>
      <c r="I686" s="151"/>
      <c r="J686" s="151"/>
      <c r="K686" s="151"/>
      <c r="L686" s="151"/>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2"/>
      <c r="AI686" s="152"/>
      <c r="AJ686" s="152"/>
      <c r="AK686" s="152"/>
    </row>
    <row r="687" spans="7:37">
      <c r="G687" s="151"/>
      <c r="H687" s="151"/>
      <c r="I687" s="151"/>
      <c r="J687" s="151"/>
      <c r="K687" s="151"/>
      <c r="L687" s="151"/>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2"/>
      <c r="AI687" s="152"/>
      <c r="AJ687" s="152"/>
      <c r="AK687" s="152"/>
    </row>
    <row r="688" spans="7:37">
      <c r="G688" s="151"/>
      <c r="H688" s="151"/>
      <c r="I688" s="151"/>
      <c r="J688" s="151"/>
      <c r="K688" s="151"/>
      <c r="L688" s="151"/>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2"/>
      <c r="AI688" s="152"/>
      <c r="AJ688" s="152"/>
      <c r="AK688" s="152"/>
    </row>
    <row r="689" spans="7:37">
      <c r="G689" s="151"/>
      <c r="H689" s="151"/>
      <c r="I689" s="151"/>
      <c r="J689" s="151"/>
      <c r="K689" s="151"/>
      <c r="L689" s="151"/>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2"/>
      <c r="AJ689" s="152"/>
      <c r="AK689" s="152"/>
    </row>
    <row r="690" spans="7:37">
      <c r="G690" s="151"/>
      <c r="H690" s="151"/>
      <c r="I690" s="151"/>
      <c r="J690" s="151"/>
      <c r="K690" s="151"/>
      <c r="L690" s="151"/>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AJ690" s="152"/>
      <c r="AK690" s="152"/>
    </row>
    <row r="691" spans="7:37">
      <c r="G691" s="151"/>
      <c r="H691" s="151"/>
      <c r="I691" s="151"/>
      <c r="J691" s="151"/>
      <c r="K691" s="151"/>
      <c r="L691" s="151"/>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2"/>
      <c r="AI691" s="152"/>
      <c r="AJ691" s="152"/>
      <c r="AK691" s="152"/>
    </row>
    <row r="692" spans="7:37">
      <c r="G692" s="151"/>
      <c r="H692" s="151"/>
      <c r="I692" s="151"/>
      <c r="J692" s="151"/>
      <c r="K692" s="151"/>
      <c r="L692" s="151"/>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2"/>
      <c r="AI692" s="152"/>
      <c r="AJ692" s="152"/>
      <c r="AK692" s="152"/>
    </row>
    <row r="693" spans="7:37">
      <c r="G693" s="151"/>
      <c r="H693" s="151"/>
      <c r="I693" s="151"/>
      <c r="J693" s="151"/>
      <c r="K693" s="151"/>
      <c r="L693" s="151"/>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2"/>
      <c r="AJ693" s="152"/>
      <c r="AK693" s="152"/>
    </row>
    <row r="694" spans="7:37">
      <c r="G694" s="151"/>
      <c r="H694" s="151"/>
      <c r="I694" s="151"/>
      <c r="J694" s="151"/>
      <c r="K694" s="151"/>
      <c r="L694" s="151"/>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2"/>
      <c r="AI694" s="152"/>
      <c r="AJ694" s="152"/>
      <c r="AK694" s="152"/>
    </row>
    <row r="695" spans="7:37">
      <c r="G695" s="151"/>
      <c r="H695" s="151"/>
      <c r="I695" s="151"/>
      <c r="J695" s="151"/>
      <c r="K695" s="151"/>
      <c r="L695" s="151"/>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2"/>
      <c r="AI695" s="152"/>
      <c r="AJ695" s="152"/>
      <c r="AK695" s="152"/>
    </row>
    <row r="696" spans="7:37">
      <c r="G696" s="151"/>
      <c r="H696" s="151"/>
      <c r="I696" s="151"/>
      <c r="J696" s="151"/>
      <c r="K696" s="151"/>
      <c r="L696" s="151"/>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row>
    <row r="697" spans="7:37">
      <c r="G697" s="151"/>
      <c r="H697" s="151"/>
      <c r="I697" s="151"/>
      <c r="J697" s="151"/>
      <c r="K697" s="151"/>
      <c r="L697" s="151"/>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2"/>
      <c r="AI697" s="152"/>
      <c r="AJ697" s="152"/>
      <c r="AK697" s="152"/>
    </row>
    <row r="698" spans="7:37">
      <c r="G698" s="151"/>
      <c r="H698" s="151"/>
      <c r="I698" s="151"/>
      <c r="J698" s="151"/>
      <c r="K698" s="151"/>
      <c r="L698" s="151"/>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2"/>
      <c r="AJ698" s="152"/>
      <c r="AK698" s="152"/>
    </row>
    <row r="699" spans="7:37">
      <c r="G699" s="151"/>
      <c r="H699" s="151"/>
      <c r="I699" s="151"/>
      <c r="J699" s="151"/>
      <c r="K699" s="151"/>
      <c r="L699" s="151"/>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2"/>
      <c r="AI699" s="152"/>
      <c r="AJ699" s="152"/>
      <c r="AK699" s="152"/>
    </row>
    <row r="700" spans="7:37">
      <c r="G700" s="151"/>
      <c r="H700" s="151"/>
      <c r="I700" s="151"/>
      <c r="J700" s="151"/>
      <c r="K700" s="151"/>
      <c r="L700" s="151"/>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2"/>
      <c r="AI700" s="152"/>
      <c r="AJ700" s="152"/>
      <c r="AK700" s="152"/>
    </row>
    <row r="701" spans="7:37">
      <c r="G701" s="151"/>
      <c r="H701" s="151"/>
      <c r="I701" s="151"/>
      <c r="J701" s="151"/>
      <c r="K701" s="151"/>
      <c r="L701" s="151"/>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c r="AI701" s="152"/>
      <c r="AJ701" s="152"/>
      <c r="AK701" s="152"/>
    </row>
    <row r="702" spans="7:37">
      <c r="G702" s="151"/>
      <c r="H702" s="151"/>
      <c r="I702" s="151"/>
      <c r="J702" s="151"/>
      <c r="K702" s="151"/>
      <c r="L702" s="151"/>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c r="AI702" s="152"/>
      <c r="AJ702" s="152"/>
      <c r="AK702" s="152"/>
    </row>
    <row r="703" spans="7:37">
      <c r="G703" s="151"/>
      <c r="H703" s="151"/>
      <c r="I703" s="151"/>
      <c r="J703" s="151"/>
      <c r="K703" s="151"/>
      <c r="L703" s="151"/>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2"/>
      <c r="AJ703" s="152"/>
      <c r="AK703" s="152"/>
    </row>
    <row r="704" spans="7:37">
      <c r="G704" s="151"/>
      <c r="H704" s="151"/>
      <c r="I704" s="151"/>
      <c r="J704" s="151"/>
      <c r="K704" s="151"/>
      <c r="L704" s="151"/>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2"/>
      <c r="AJ704" s="152"/>
      <c r="AK704" s="152"/>
    </row>
    <row r="705" spans="7:37">
      <c r="G705" s="151"/>
      <c r="H705" s="151"/>
      <c r="I705" s="151"/>
      <c r="J705" s="151"/>
      <c r="K705" s="151"/>
      <c r="L705" s="151"/>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2"/>
      <c r="AI705" s="152"/>
      <c r="AJ705" s="152"/>
      <c r="AK705" s="152"/>
    </row>
    <row r="706" spans="7:37">
      <c r="G706" s="151"/>
      <c r="H706" s="151"/>
      <c r="I706" s="151"/>
      <c r="J706" s="151"/>
      <c r="K706" s="151"/>
      <c r="L706" s="151"/>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2"/>
      <c r="AI706" s="152"/>
      <c r="AJ706" s="152"/>
      <c r="AK706" s="152"/>
    </row>
    <row r="707" spans="7:37">
      <c r="G707" s="151"/>
      <c r="H707" s="151"/>
      <c r="I707" s="151"/>
      <c r="J707" s="151"/>
      <c r="K707" s="151"/>
      <c r="L707" s="151"/>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2"/>
      <c r="AI707" s="152"/>
      <c r="AJ707" s="152"/>
      <c r="AK707" s="152"/>
    </row>
    <row r="708" spans="7:37">
      <c r="G708" s="151"/>
      <c r="H708" s="151"/>
      <c r="I708" s="151"/>
      <c r="J708" s="151"/>
      <c r="K708" s="151"/>
      <c r="L708" s="151"/>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2"/>
      <c r="AJ708" s="152"/>
      <c r="AK708" s="152"/>
    </row>
    <row r="709" spans="7:37">
      <c r="G709" s="151"/>
      <c r="H709" s="151"/>
      <c r="I709" s="151"/>
      <c r="J709" s="151"/>
      <c r="K709" s="151"/>
      <c r="L709" s="151"/>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2"/>
      <c r="AJ709" s="152"/>
      <c r="AK709" s="152"/>
    </row>
    <row r="710" spans="7:37">
      <c r="G710" s="151"/>
      <c r="H710" s="151"/>
      <c r="I710" s="151"/>
      <c r="J710" s="151"/>
      <c r="K710" s="151"/>
      <c r="L710" s="151"/>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2"/>
      <c r="AI710" s="152"/>
      <c r="AJ710" s="152"/>
      <c r="AK710" s="152"/>
    </row>
    <row r="711" spans="7:37">
      <c r="G711" s="151"/>
      <c r="H711" s="151"/>
      <c r="I711" s="151"/>
      <c r="J711" s="151"/>
      <c r="K711" s="151"/>
      <c r="L711" s="151"/>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2"/>
      <c r="AI711" s="152"/>
      <c r="AJ711" s="152"/>
      <c r="AK711" s="152"/>
    </row>
    <row r="712" spans="7:37">
      <c r="G712" s="151"/>
      <c r="H712" s="151"/>
      <c r="I712" s="151"/>
      <c r="J712" s="151"/>
      <c r="K712" s="151"/>
      <c r="L712" s="151"/>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2"/>
      <c r="AI712" s="152"/>
      <c r="AJ712" s="152"/>
      <c r="AK712" s="152"/>
    </row>
    <row r="713" spans="7:37">
      <c r="G713" s="151"/>
      <c r="H713" s="151"/>
      <c r="I713" s="151"/>
      <c r="J713" s="151"/>
      <c r="K713" s="151"/>
      <c r="L713" s="151"/>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2"/>
      <c r="AI713" s="152"/>
      <c r="AJ713" s="152"/>
      <c r="AK713" s="152"/>
    </row>
    <row r="714" spans="7:37">
      <c r="G714" s="151"/>
      <c r="H714" s="151"/>
      <c r="I714" s="151"/>
      <c r="J714" s="151"/>
      <c r="K714" s="151"/>
      <c r="L714" s="151"/>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2"/>
      <c r="AI714" s="152"/>
      <c r="AJ714" s="152"/>
      <c r="AK714" s="152"/>
    </row>
    <row r="715" spans="7:37">
      <c r="G715" s="151"/>
      <c r="H715" s="151"/>
      <c r="I715" s="151"/>
      <c r="J715" s="151"/>
      <c r="K715" s="151"/>
      <c r="L715" s="151"/>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2"/>
      <c r="AJ715" s="152"/>
      <c r="AK715" s="152"/>
    </row>
    <row r="716" spans="7:37">
      <c r="G716" s="151"/>
      <c r="H716" s="151"/>
      <c r="I716" s="151"/>
      <c r="J716" s="151"/>
      <c r="K716" s="151"/>
      <c r="L716" s="151"/>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row>
    <row r="717" spans="7:37">
      <c r="G717" s="151"/>
      <c r="H717" s="151"/>
      <c r="I717" s="151"/>
      <c r="J717" s="151"/>
      <c r="K717" s="151"/>
      <c r="L717" s="151"/>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2"/>
      <c r="AI717" s="152"/>
      <c r="AJ717" s="152"/>
      <c r="AK717" s="152"/>
    </row>
    <row r="718" spans="7:37">
      <c r="G718" s="151"/>
      <c r="H718" s="151"/>
      <c r="I718" s="151"/>
      <c r="J718" s="151"/>
      <c r="K718" s="151"/>
      <c r="L718" s="151"/>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row>
    <row r="719" spans="7:37">
      <c r="G719" s="151"/>
      <c r="H719" s="151"/>
      <c r="I719" s="151"/>
      <c r="J719" s="151"/>
      <c r="K719" s="151"/>
      <c r="L719" s="151"/>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2"/>
      <c r="AI719" s="152"/>
      <c r="AJ719" s="152"/>
      <c r="AK719" s="152"/>
    </row>
    <row r="720" spans="7:37">
      <c r="G720" s="151"/>
      <c r="H720" s="151"/>
      <c r="I720" s="151"/>
      <c r="J720" s="151"/>
      <c r="K720" s="151"/>
      <c r="L720" s="151"/>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2"/>
      <c r="AI720" s="152"/>
      <c r="AJ720" s="152"/>
      <c r="AK720" s="152"/>
    </row>
    <row r="721" spans="7:37">
      <c r="G721" s="151"/>
      <c r="H721" s="151"/>
      <c r="I721" s="151"/>
      <c r="J721" s="151"/>
      <c r="K721" s="151"/>
      <c r="L721" s="151"/>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2"/>
      <c r="AI721" s="152"/>
      <c r="AJ721" s="152"/>
      <c r="AK721" s="152"/>
    </row>
    <row r="722" spans="7:37">
      <c r="G722" s="151"/>
      <c r="H722" s="151"/>
      <c r="I722" s="151"/>
      <c r="J722" s="151"/>
      <c r="K722" s="151"/>
      <c r="L722" s="151"/>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2"/>
      <c r="AI722" s="152"/>
      <c r="AJ722" s="152"/>
      <c r="AK722" s="152"/>
    </row>
    <row r="723" spans="7:37">
      <c r="G723" s="151"/>
      <c r="H723" s="151"/>
      <c r="I723" s="151"/>
      <c r="J723" s="151"/>
      <c r="K723" s="151"/>
      <c r="L723" s="151"/>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2"/>
      <c r="AI723" s="152"/>
      <c r="AJ723" s="152"/>
      <c r="AK723" s="152"/>
    </row>
    <row r="724" spans="7:37">
      <c r="G724" s="151"/>
      <c r="H724" s="151"/>
      <c r="I724" s="151"/>
      <c r="J724" s="151"/>
      <c r="K724" s="151"/>
      <c r="L724" s="151"/>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2"/>
      <c r="AJ724" s="152"/>
      <c r="AK724" s="152"/>
    </row>
    <row r="725" spans="7:37">
      <c r="G725" s="151"/>
      <c r="H725" s="151"/>
      <c r="I725" s="151"/>
      <c r="J725" s="151"/>
      <c r="K725" s="151"/>
      <c r="L725" s="151"/>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2"/>
      <c r="AI725" s="152"/>
      <c r="AJ725" s="152"/>
      <c r="AK725" s="152"/>
    </row>
    <row r="726" spans="7:37">
      <c r="G726" s="151"/>
      <c r="H726" s="151"/>
      <c r="I726" s="151"/>
      <c r="J726" s="151"/>
      <c r="K726" s="151"/>
      <c r="L726" s="151"/>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row>
    <row r="727" spans="7:37">
      <c r="G727" s="151"/>
      <c r="H727" s="151"/>
      <c r="I727" s="151"/>
      <c r="J727" s="151"/>
      <c r="K727" s="151"/>
      <c r="L727" s="151"/>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2"/>
      <c r="AI727" s="152"/>
      <c r="AJ727" s="152"/>
      <c r="AK727" s="152"/>
    </row>
    <row r="728" spans="7:37">
      <c r="G728" s="151"/>
      <c r="H728" s="151"/>
      <c r="I728" s="151"/>
      <c r="J728" s="151"/>
      <c r="K728" s="151"/>
      <c r="L728" s="151"/>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2"/>
      <c r="AI728" s="152"/>
      <c r="AJ728" s="152"/>
      <c r="AK728" s="152"/>
    </row>
    <row r="729" spans="7:37">
      <c r="G729" s="151"/>
      <c r="H729" s="151"/>
      <c r="I729" s="151"/>
      <c r="J729" s="151"/>
      <c r="K729" s="151"/>
      <c r="L729" s="151"/>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2"/>
      <c r="AI729" s="152"/>
      <c r="AJ729" s="152"/>
      <c r="AK729" s="152"/>
    </row>
    <row r="730" spans="7:37">
      <c r="G730" s="151"/>
      <c r="H730" s="151"/>
      <c r="I730" s="151"/>
      <c r="J730" s="151"/>
      <c r="K730" s="151"/>
      <c r="L730" s="151"/>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2"/>
      <c r="AI730" s="152"/>
      <c r="AJ730" s="152"/>
      <c r="AK730" s="152"/>
    </row>
    <row r="731" spans="7:37">
      <c r="G731" s="151"/>
      <c r="H731" s="151"/>
      <c r="I731" s="151"/>
      <c r="J731" s="151"/>
      <c r="K731" s="151"/>
      <c r="L731" s="151"/>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2"/>
      <c r="AJ731" s="152"/>
      <c r="AK731" s="152"/>
    </row>
    <row r="732" spans="7:37">
      <c r="G732" s="151"/>
      <c r="H732" s="151"/>
      <c r="I732" s="151"/>
      <c r="J732" s="151"/>
      <c r="K732" s="151"/>
      <c r="L732" s="151"/>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2"/>
      <c r="AJ732" s="152"/>
      <c r="AK732" s="152"/>
    </row>
    <row r="733" spans="7:37">
      <c r="G733" s="151"/>
      <c r="H733" s="151"/>
      <c r="I733" s="151"/>
      <c r="J733" s="151"/>
      <c r="K733" s="151"/>
      <c r="L733" s="151"/>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2"/>
      <c r="AI733" s="152"/>
      <c r="AJ733" s="152"/>
      <c r="AK733" s="152"/>
    </row>
    <row r="734" spans="7:37">
      <c r="G734" s="151"/>
      <c r="H734" s="151"/>
      <c r="I734" s="151"/>
      <c r="J734" s="151"/>
      <c r="K734" s="151"/>
      <c r="L734" s="151"/>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row>
    <row r="735" spans="7:37">
      <c r="G735" s="151"/>
      <c r="H735" s="151"/>
      <c r="I735" s="151"/>
      <c r="J735" s="151"/>
      <c r="K735" s="151"/>
      <c r="L735" s="151"/>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2"/>
      <c r="AI735" s="152"/>
      <c r="AJ735" s="152"/>
      <c r="AK735" s="152"/>
    </row>
    <row r="736" spans="7:37">
      <c r="G736" s="151"/>
      <c r="H736" s="151"/>
      <c r="I736" s="151"/>
      <c r="J736" s="151"/>
      <c r="K736" s="151"/>
      <c r="L736" s="151"/>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2"/>
      <c r="AI736" s="152"/>
      <c r="AJ736" s="152"/>
      <c r="AK736" s="152"/>
    </row>
    <row r="737" spans="7:37">
      <c r="G737" s="151"/>
      <c r="H737" s="151"/>
      <c r="I737" s="151"/>
      <c r="J737" s="151"/>
      <c r="K737" s="151"/>
      <c r="L737" s="151"/>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2"/>
      <c r="AI737" s="152"/>
      <c r="AJ737" s="152"/>
      <c r="AK737" s="152"/>
    </row>
    <row r="738" spans="7:37">
      <c r="G738" s="151"/>
      <c r="H738" s="151"/>
      <c r="I738" s="151"/>
      <c r="J738" s="151"/>
      <c r="K738" s="151"/>
      <c r="L738" s="151"/>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2"/>
      <c r="AJ738" s="152"/>
      <c r="AK738" s="152"/>
    </row>
    <row r="739" spans="7:37">
      <c r="G739" s="151"/>
      <c r="H739" s="151"/>
      <c r="I739" s="151"/>
      <c r="J739" s="151"/>
      <c r="K739" s="151"/>
      <c r="L739" s="151"/>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2"/>
      <c r="AJ739" s="152"/>
      <c r="AK739" s="152"/>
    </row>
    <row r="740" spans="7:37">
      <c r="G740" s="151"/>
      <c r="H740" s="151"/>
      <c r="I740" s="151"/>
      <c r="J740" s="151"/>
      <c r="K740" s="151"/>
      <c r="L740" s="151"/>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2"/>
      <c r="AI740" s="152"/>
      <c r="AJ740" s="152"/>
      <c r="AK740" s="152"/>
    </row>
    <row r="741" spans="7:37">
      <c r="G741" s="151"/>
      <c r="H741" s="151"/>
      <c r="I741" s="151"/>
      <c r="J741" s="151"/>
      <c r="K741" s="151"/>
      <c r="L741" s="151"/>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row>
    <row r="742" spans="7:37">
      <c r="G742" s="151"/>
      <c r="H742" s="151"/>
      <c r="I742" s="151"/>
      <c r="J742" s="151"/>
      <c r="K742" s="151"/>
      <c r="L742" s="151"/>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row>
    <row r="743" spans="7:37">
      <c r="G743" s="151"/>
      <c r="H743" s="151"/>
      <c r="I743" s="151"/>
      <c r="J743" s="151"/>
      <c r="K743" s="151"/>
      <c r="L743" s="151"/>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2"/>
      <c r="AI743" s="152"/>
      <c r="AJ743" s="152"/>
      <c r="AK743" s="152"/>
    </row>
    <row r="744" spans="7:37">
      <c r="G744" s="151"/>
      <c r="H744" s="151"/>
      <c r="I744" s="151"/>
      <c r="J744" s="151"/>
      <c r="K744" s="151"/>
      <c r="L744" s="151"/>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2"/>
      <c r="AI744" s="152"/>
      <c r="AJ744" s="152"/>
      <c r="AK744" s="152"/>
    </row>
    <row r="745" spans="7:37">
      <c r="G745" s="151"/>
      <c r="H745" s="151"/>
      <c r="I745" s="151"/>
      <c r="J745" s="151"/>
      <c r="K745" s="151"/>
      <c r="L745" s="151"/>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2"/>
      <c r="AI745" s="152"/>
      <c r="AJ745" s="152"/>
      <c r="AK745" s="152"/>
    </row>
    <row r="746" spans="7:37">
      <c r="G746" s="151"/>
      <c r="H746" s="151"/>
      <c r="I746" s="151"/>
      <c r="J746" s="151"/>
      <c r="K746" s="151"/>
      <c r="L746" s="151"/>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2"/>
      <c r="AJ746" s="152"/>
      <c r="AK746" s="152"/>
    </row>
    <row r="747" spans="7:37">
      <c r="G747" s="151"/>
      <c r="H747" s="151"/>
      <c r="I747" s="151"/>
      <c r="J747" s="151"/>
      <c r="K747" s="151"/>
      <c r="L747" s="151"/>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2"/>
      <c r="AJ747" s="152"/>
      <c r="AK747" s="152"/>
    </row>
    <row r="748" spans="7:37">
      <c r="G748" s="151"/>
      <c r="H748" s="151"/>
      <c r="I748" s="151"/>
      <c r="J748" s="151"/>
      <c r="K748" s="151"/>
      <c r="L748" s="151"/>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2"/>
      <c r="AI748" s="152"/>
      <c r="AJ748" s="152"/>
      <c r="AK748" s="152"/>
    </row>
    <row r="749" spans="7:37">
      <c r="G749" s="151"/>
      <c r="H749" s="151"/>
      <c r="I749" s="151"/>
      <c r="J749" s="151"/>
      <c r="K749" s="151"/>
      <c r="L749" s="151"/>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2"/>
      <c r="AJ749" s="152"/>
      <c r="AK749" s="152"/>
    </row>
    <row r="750" spans="7:37">
      <c r="G750" s="151"/>
      <c r="H750" s="151"/>
      <c r="I750" s="151"/>
      <c r="J750" s="151"/>
      <c r="K750" s="151"/>
      <c r="L750" s="151"/>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2"/>
      <c r="AJ750" s="152"/>
      <c r="AK750" s="152"/>
    </row>
    <row r="751" spans="7:37">
      <c r="G751" s="151"/>
      <c r="H751" s="151"/>
      <c r="I751" s="151"/>
      <c r="J751" s="151"/>
      <c r="K751" s="151"/>
      <c r="L751" s="151"/>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2"/>
      <c r="AI751" s="152"/>
      <c r="AJ751" s="152"/>
      <c r="AK751" s="152"/>
    </row>
    <row r="752" spans="7:37">
      <c r="G752" s="151"/>
      <c r="H752" s="151"/>
      <c r="I752" s="151"/>
      <c r="J752" s="151"/>
      <c r="K752" s="151"/>
      <c r="L752" s="151"/>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2"/>
      <c r="AI752" s="152"/>
      <c r="AJ752" s="152"/>
      <c r="AK752" s="152"/>
    </row>
    <row r="753" spans="7:37">
      <c r="G753" s="151"/>
      <c r="H753" s="151"/>
      <c r="I753" s="151"/>
      <c r="J753" s="151"/>
      <c r="K753" s="151"/>
      <c r="L753" s="151"/>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2"/>
      <c r="AI753" s="152"/>
      <c r="AJ753" s="152"/>
      <c r="AK753" s="152"/>
    </row>
    <row r="754" spans="7:37">
      <c r="G754" s="151"/>
      <c r="H754" s="151"/>
      <c r="I754" s="151"/>
      <c r="J754" s="151"/>
      <c r="K754" s="151"/>
      <c r="L754" s="151"/>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row>
    <row r="755" spans="7:37">
      <c r="G755" s="151"/>
      <c r="H755" s="151"/>
      <c r="I755" s="151"/>
      <c r="J755" s="151"/>
      <c r="K755" s="151"/>
      <c r="L755" s="151"/>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2"/>
      <c r="AJ755" s="152"/>
      <c r="AK755" s="152"/>
    </row>
    <row r="756" spans="7:37">
      <c r="G756" s="151"/>
      <c r="H756" s="151"/>
      <c r="I756" s="151"/>
      <c r="J756" s="151"/>
      <c r="K756" s="151"/>
      <c r="L756" s="151"/>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c r="AI756" s="152"/>
      <c r="AJ756" s="152"/>
      <c r="AK756" s="152"/>
    </row>
    <row r="757" spans="7:37">
      <c r="G757" s="151"/>
      <c r="H757" s="151"/>
      <c r="I757" s="151"/>
      <c r="J757" s="151"/>
      <c r="K757" s="151"/>
      <c r="L757" s="151"/>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2"/>
      <c r="AJ757" s="152"/>
      <c r="AK757" s="152"/>
    </row>
    <row r="758" spans="7:37">
      <c r="G758" s="151"/>
      <c r="H758" s="151"/>
      <c r="I758" s="151"/>
      <c r="J758" s="151"/>
      <c r="K758" s="151"/>
      <c r="L758" s="151"/>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2"/>
      <c r="AI758" s="152"/>
      <c r="AJ758" s="152"/>
      <c r="AK758" s="152"/>
    </row>
    <row r="759" spans="7:37">
      <c r="G759" s="151"/>
      <c r="H759" s="151"/>
      <c r="I759" s="151"/>
      <c r="J759" s="151"/>
      <c r="K759" s="151"/>
      <c r="L759" s="151"/>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2"/>
      <c r="AI759" s="152"/>
      <c r="AJ759" s="152"/>
      <c r="AK759" s="152"/>
    </row>
    <row r="760" spans="7:37">
      <c r="G760" s="151"/>
      <c r="H760" s="151"/>
      <c r="I760" s="151"/>
      <c r="J760" s="151"/>
      <c r="K760" s="151"/>
      <c r="L760" s="151"/>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2"/>
      <c r="AI760" s="152"/>
      <c r="AJ760" s="152"/>
      <c r="AK760" s="152"/>
    </row>
    <row r="761" spans="7:37">
      <c r="G761" s="151"/>
      <c r="H761" s="151"/>
      <c r="I761" s="151"/>
      <c r="J761" s="151"/>
      <c r="K761" s="151"/>
      <c r="L761" s="151"/>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row>
    <row r="762" spans="7:37">
      <c r="G762" s="151"/>
      <c r="H762" s="151"/>
      <c r="I762" s="151"/>
      <c r="J762" s="151"/>
      <c r="K762" s="151"/>
      <c r="L762" s="151"/>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row>
    <row r="763" spans="7:37">
      <c r="G763" s="151"/>
      <c r="H763" s="151"/>
      <c r="I763" s="151"/>
      <c r="J763" s="151"/>
      <c r="K763" s="151"/>
      <c r="L763" s="151"/>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2"/>
      <c r="AI763" s="152"/>
      <c r="AJ763" s="152"/>
      <c r="AK763" s="152"/>
    </row>
    <row r="764" spans="7:37">
      <c r="G764" s="151"/>
      <c r="H764" s="151"/>
      <c r="I764" s="151"/>
      <c r="J764" s="151"/>
      <c r="K764" s="151"/>
      <c r="L764" s="151"/>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2"/>
      <c r="AI764" s="152"/>
      <c r="AJ764" s="152"/>
      <c r="AK764" s="152"/>
    </row>
    <row r="765" spans="7:37">
      <c r="G765" s="151"/>
      <c r="H765" s="151"/>
      <c r="I765" s="151"/>
      <c r="J765" s="151"/>
      <c r="K765" s="151"/>
      <c r="L765" s="151"/>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2"/>
      <c r="AI765" s="152"/>
      <c r="AJ765" s="152"/>
      <c r="AK765" s="152"/>
    </row>
    <row r="766" spans="7:37">
      <c r="G766" s="151"/>
      <c r="H766" s="151"/>
      <c r="I766" s="151"/>
      <c r="J766" s="151"/>
      <c r="K766" s="151"/>
      <c r="L766" s="151"/>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2"/>
      <c r="AI766" s="152"/>
      <c r="AJ766" s="152"/>
      <c r="AK766" s="152"/>
    </row>
    <row r="767" spans="7:37">
      <c r="G767" s="151"/>
      <c r="H767" s="151"/>
      <c r="I767" s="151"/>
      <c r="J767" s="151"/>
      <c r="K767" s="151"/>
      <c r="L767" s="151"/>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2"/>
      <c r="AI767" s="152"/>
      <c r="AJ767" s="152"/>
      <c r="AK767" s="152"/>
    </row>
    <row r="768" spans="7:37">
      <c r="G768" s="151"/>
      <c r="H768" s="151"/>
      <c r="I768" s="151"/>
      <c r="J768" s="151"/>
      <c r="K768" s="151"/>
      <c r="L768" s="151"/>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2"/>
      <c r="AJ768" s="152"/>
      <c r="AK768" s="152"/>
    </row>
    <row r="769" spans="7:37">
      <c r="G769" s="151"/>
      <c r="H769" s="151"/>
      <c r="I769" s="151"/>
      <c r="J769" s="151"/>
      <c r="K769" s="151"/>
      <c r="L769" s="151"/>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2"/>
      <c r="AI769" s="152"/>
      <c r="AJ769" s="152"/>
      <c r="AK769" s="152"/>
    </row>
    <row r="770" spans="7:37">
      <c r="G770" s="151"/>
      <c r="H770" s="151"/>
      <c r="I770" s="151"/>
      <c r="J770" s="151"/>
      <c r="K770" s="151"/>
      <c r="L770" s="151"/>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2"/>
      <c r="AI770" s="152"/>
      <c r="AJ770" s="152"/>
      <c r="AK770" s="152"/>
    </row>
    <row r="771" spans="7:37">
      <c r="G771" s="151"/>
      <c r="H771" s="151"/>
      <c r="I771" s="151"/>
      <c r="J771" s="151"/>
      <c r="K771" s="151"/>
      <c r="L771" s="151"/>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2"/>
      <c r="AI771" s="152"/>
      <c r="AJ771" s="152"/>
      <c r="AK771" s="152"/>
    </row>
    <row r="772" spans="7:37">
      <c r="G772" s="151"/>
      <c r="H772" s="151"/>
      <c r="I772" s="151"/>
      <c r="J772" s="151"/>
      <c r="K772" s="151"/>
      <c r="L772" s="151"/>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row>
    <row r="773" spans="7:37">
      <c r="G773" s="151"/>
      <c r="H773" s="151"/>
      <c r="I773" s="151"/>
      <c r="J773" s="151"/>
      <c r="K773" s="151"/>
      <c r="L773" s="151"/>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2"/>
      <c r="AI773" s="152"/>
      <c r="AJ773" s="152"/>
      <c r="AK773" s="152"/>
    </row>
    <row r="774" spans="7:37">
      <c r="G774" s="151"/>
      <c r="H774" s="151"/>
      <c r="I774" s="151"/>
      <c r="J774" s="151"/>
      <c r="K774" s="151"/>
      <c r="L774" s="151"/>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2"/>
      <c r="AI774" s="152"/>
      <c r="AJ774" s="152"/>
      <c r="AK774" s="152"/>
    </row>
    <row r="775" spans="7:37">
      <c r="G775" s="151"/>
      <c r="H775" s="151"/>
      <c r="I775" s="151"/>
      <c r="J775" s="151"/>
      <c r="K775" s="151"/>
      <c r="L775" s="151"/>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2"/>
      <c r="AI775" s="152"/>
      <c r="AJ775" s="152"/>
      <c r="AK775" s="152"/>
    </row>
    <row r="776" spans="7:37">
      <c r="G776" s="151"/>
      <c r="H776" s="151"/>
      <c r="I776" s="151"/>
      <c r="J776" s="151"/>
      <c r="K776" s="151"/>
      <c r="L776" s="151"/>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2"/>
      <c r="AI776" s="152"/>
      <c r="AJ776" s="152"/>
      <c r="AK776" s="152"/>
    </row>
    <row r="777" spans="7:37">
      <c r="G777" s="151"/>
      <c r="H777" s="151"/>
      <c r="I777" s="151"/>
      <c r="J777" s="151"/>
      <c r="K777" s="151"/>
      <c r="L777" s="151"/>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2"/>
      <c r="AI777" s="152"/>
      <c r="AJ777" s="152"/>
      <c r="AK777" s="152"/>
    </row>
    <row r="778" spans="7:37">
      <c r="G778" s="151"/>
      <c r="H778" s="151"/>
      <c r="I778" s="151"/>
      <c r="J778" s="151"/>
      <c r="K778" s="151"/>
      <c r="L778" s="151"/>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2"/>
      <c r="AJ778" s="152"/>
      <c r="AK778" s="152"/>
    </row>
    <row r="779" spans="7:37">
      <c r="G779" s="151"/>
      <c r="H779" s="151"/>
      <c r="I779" s="151"/>
      <c r="J779" s="151"/>
      <c r="K779" s="151"/>
      <c r="L779" s="151"/>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2"/>
      <c r="AI779" s="152"/>
      <c r="AJ779" s="152"/>
      <c r="AK779" s="152"/>
    </row>
    <row r="780" spans="7:37">
      <c r="G780" s="151"/>
      <c r="H780" s="151"/>
      <c r="I780" s="151"/>
      <c r="J780" s="151"/>
      <c r="K780" s="151"/>
      <c r="L780" s="151"/>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2"/>
      <c r="AI780" s="152"/>
      <c r="AJ780" s="152"/>
      <c r="AK780" s="152"/>
    </row>
    <row r="781" spans="7:37">
      <c r="G781" s="151"/>
      <c r="H781" s="151"/>
      <c r="I781" s="151"/>
      <c r="J781" s="151"/>
      <c r="K781" s="151"/>
      <c r="L781" s="151"/>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2"/>
      <c r="AJ781" s="152"/>
      <c r="AK781" s="152"/>
    </row>
    <row r="782" spans="7:37">
      <c r="G782" s="151"/>
      <c r="H782" s="151"/>
      <c r="I782" s="151"/>
      <c r="J782" s="151"/>
      <c r="K782" s="151"/>
      <c r="L782" s="151"/>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row>
    <row r="783" spans="7:37">
      <c r="G783" s="151"/>
      <c r="H783" s="151"/>
      <c r="I783" s="151"/>
      <c r="J783" s="151"/>
      <c r="K783" s="151"/>
      <c r="L783" s="151"/>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row>
    <row r="784" spans="7:37">
      <c r="G784" s="151"/>
      <c r="H784" s="151"/>
      <c r="I784" s="151"/>
      <c r="J784" s="151"/>
      <c r="K784" s="151"/>
      <c r="L784" s="151"/>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row>
    <row r="785" spans="7:37">
      <c r="G785" s="151"/>
      <c r="H785" s="151"/>
      <c r="I785" s="151"/>
      <c r="J785" s="151"/>
      <c r="K785" s="151"/>
      <c r="L785" s="151"/>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2"/>
      <c r="AJ785" s="152"/>
      <c r="AK785" s="152"/>
    </row>
    <row r="786" spans="7:37">
      <c r="G786" s="151"/>
      <c r="H786" s="151"/>
      <c r="I786" s="151"/>
      <c r="J786" s="151"/>
      <c r="K786" s="151"/>
      <c r="L786" s="151"/>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2"/>
      <c r="AJ786" s="152"/>
      <c r="AK786" s="152"/>
    </row>
    <row r="787" spans="7:37">
      <c r="G787" s="151"/>
      <c r="H787" s="151"/>
      <c r="I787" s="151"/>
      <c r="J787" s="151"/>
      <c r="K787" s="151"/>
      <c r="L787" s="151"/>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row>
    <row r="788" spans="7:37">
      <c r="G788" s="151"/>
      <c r="H788" s="151"/>
      <c r="I788" s="151"/>
      <c r="J788" s="151"/>
      <c r="K788" s="151"/>
      <c r="L788" s="151"/>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row>
    <row r="789" spans="7:37">
      <c r="G789" s="151"/>
      <c r="H789" s="151"/>
      <c r="I789" s="151"/>
      <c r="J789" s="151"/>
      <c r="K789" s="151"/>
      <c r="L789" s="151"/>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2"/>
      <c r="AI789" s="152"/>
      <c r="AJ789" s="152"/>
      <c r="AK789" s="152"/>
    </row>
    <row r="790" spans="7:37">
      <c r="G790" s="151"/>
      <c r="H790" s="151"/>
      <c r="I790" s="151"/>
      <c r="J790" s="151"/>
      <c r="K790" s="151"/>
      <c r="L790" s="151"/>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row>
    <row r="791" spans="7:37">
      <c r="G791" s="151"/>
      <c r="H791" s="151"/>
      <c r="I791" s="151"/>
      <c r="J791" s="151"/>
      <c r="K791" s="151"/>
      <c r="L791" s="151"/>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2"/>
      <c r="AJ791" s="152"/>
      <c r="AK791" s="152"/>
    </row>
    <row r="792" spans="7:37">
      <c r="G792" s="151"/>
      <c r="H792" s="151"/>
      <c r="I792" s="151"/>
      <c r="J792" s="151"/>
      <c r="K792" s="151"/>
      <c r="L792" s="151"/>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2"/>
      <c r="AI792" s="152"/>
      <c r="AJ792" s="152"/>
      <c r="AK792" s="152"/>
    </row>
    <row r="793" spans="7:37">
      <c r="G793" s="151"/>
      <c r="H793" s="151"/>
      <c r="I793" s="151"/>
      <c r="J793" s="151"/>
      <c r="K793" s="151"/>
      <c r="L793" s="151"/>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2"/>
      <c r="AI793" s="152"/>
      <c r="AJ793" s="152"/>
      <c r="AK793" s="152"/>
    </row>
    <row r="794" spans="7:37">
      <c r="G794" s="151"/>
      <c r="H794" s="151"/>
      <c r="I794" s="151"/>
      <c r="J794" s="151"/>
      <c r="K794" s="151"/>
      <c r="L794" s="151"/>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2"/>
      <c r="AI794" s="152"/>
      <c r="AJ794" s="152"/>
      <c r="AK794" s="152"/>
    </row>
    <row r="795" spans="7:37">
      <c r="G795" s="151"/>
      <c r="H795" s="151"/>
      <c r="I795" s="151"/>
      <c r="J795" s="151"/>
      <c r="K795" s="151"/>
      <c r="L795" s="151"/>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2"/>
      <c r="AJ795" s="152"/>
      <c r="AK795" s="152"/>
    </row>
    <row r="796" spans="7:37">
      <c r="G796" s="151"/>
      <c r="H796" s="151"/>
      <c r="I796" s="151"/>
      <c r="J796" s="151"/>
      <c r="K796" s="151"/>
      <c r="L796" s="151"/>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2"/>
      <c r="AJ796" s="152"/>
      <c r="AK796" s="152"/>
    </row>
    <row r="797" spans="7:37">
      <c r="G797" s="151"/>
      <c r="H797" s="151"/>
      <c r="I797" s="151"/>
      <c r="J797" s="151"/>
      <c r="K797" s="151"/>
      <c r="L797" s="151"/>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2"/>
      <c r="AJ797" s="152"/>
      <c r="AK797" s="152"/>
    </row>
    <row r="798" spans="7:37">
      <c r="G798" s="151"/>
      <c r="H798" s="151"/>
      <c r="I798" s="151"/>
      <c r="J798" s="151"/>
      <c r="K798" s="151"/>
      <c r="L798" s="151"/>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row>
    <row r="799" spans="7:37">
      <c r="G799" s="151"/>
      <c r="H799" s="151"/>
      <c r="I799" s="151"/>
      <c r="J799" s="151"/>
      <c r="K799" s="151"/>
      <c r="L799" s="151"/>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2"/>
      <c r="AI799" s="152"/>
      <c r="AJ799" s="152"/>
      <c r="AK799" s="152"/>
    </row>
    <row r="800" spans="7:37">
      <c r="G800" s="151"/>
      <c r="H800" s="151"/>
      <c r="I800" s="151"/>
      <c r="J800" s="151"/>
      <c r="K800" s="151"/>
      <c r="L800" s="151"/>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2"/>
      <c r="AJ800" s="152"/>
      <c r="AK800" s="152"/>
    </row>
    <row r="801" spans="7:37">
      <c r="G801" s="151"/>
      <c r="H801" s="151"/>
      <c r="I801" s="151"/>
      <c r="J801" s="151"/>
      <c r="K801" s="151"/>
      <c r="L801" s="151"/>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row>
    <row r="802" spans="7:37">
      <c r="G802" s="151"/>
      <c r="H802" s="151"/>
      <c r="I802" s="151"/>
      <c r="J802" s="151"/>
      <c r="K802" s="151"/>
      <c r="L802" s="151"/>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2"/>
      <c r="AJ802" s="152"/>
      <c r="AK802" s="152"/>
    </row>
    <row r="803" spans="7:37">
      <c r="G803" s="151"/>
      <c r="H803" s="151"/>
      <c r="I803" s="151"/>
      <c r="J803" s="151"/>
      <c r="K803" s="151"/>
      <c r="L803" s="151"/>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2"/>
      <c r="AI803" s="152"/>
      <c r="AJ803" s="152"/>
      <c r="AK803" s="152"/>
    </row>
    <row r="804" spans="7:37">
      <c r="G804" s="151"/>
      <c r="H804" s="151"/>
      <c r="I804" s="151"/>
      <c r="J804" s="151"/>
      <c r="K804" s="151"/>
      <c r="L804" s="151"/>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2"/>
      <c r="AI804" s="152"/>
      <c r="AJ804" s="152"/>
      <c r="AK804" s="152"/>
    </row>
    <row r="805" spans="7:37">
      <c r="G805" s="151"/>
      <c r="H805" s="151"/>
      <c r="I805" s="151"/>
      <c r="J805" s="151"/>
      <c r="K805" s="151"/>
      <c r="L805" s="151"/>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2"/>
      <c r="AI805" s="152"/>
      <c r="AJ805" s="152"/>
      <c r="AK805" s="152"/>
    </row>
    <row r="806" spans="7:37">
      <c r="G806" s="151"/>
      <c r="H806" s="151"/>
      <c r="I806" s="151"/>
      <c r="J806" s="151"/>
      <c r="K806" s="151"/>
      <c r="L806" s="151"/>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2"/>
      <c r="AI806" s="152"/>
      <c r="AJ806" s="152"/>
      <c r="AK806" s="152"/>
    </row>
    <row r="807" spans="7:37">
      <c r="G807" s="151"/>
      <c r="H807" s="151"/>
      <c r="I807" s="151"/>
      <c r="J807" s="151"/>
      <c r="K807" s="151"/>
      <c r="L807" s="151"/>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2"/>
      <c r="AI807" s="152"/>
      <c r="AJ807" s="152"/>
      <c r="AK807" s="152"/>
    </row>
    <row r="808" spans="7:37">
      <c r="G808" s="151"/>
      <c r="H808" s="151"/>
      <c r="I808" s="151"/>
      <c r="J808" s="151"/>
      <c r="K808" s="151"/>
      <c r="L808" s="151"/>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row>
    <row r="809" spans="7:37">
      <c r="G809" s="151"/>
      <c r="H809" s="151"/>
      <c r="I809" s="151"/>
      <c r="J809" s="151"/>
      <c r="K809" s="151"/>
      <c r="L809" s="151"/>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c r="AI809" s="152"/>
      <c r="AJ809" s="152"/>
      <c r="AK809" s="152"/>
    </row>
    <row r="810" spans="7:37">
      <c r="G810" s="151"/>
      <c r="H810" s="151"/>
      <c r="I810" s="151"/>
      <c r="J810" s="151"/>
      <c r="K810" s="151"/>
      <c r="L810" s="151"/>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2"/>
      <c r="AJ810" s="152"/>
      <c r="AK810" s="152"/>
    </row>
    <row r="811" spans="7:37">
      <c r="G811" s="151"/>
      <c r="H811" s="151"/>
      <c r="I811" s="151"/>
      <c r="J811" s="151"/>
      <c r="K811" s="151"/>
      <c r="L811" s="151"/>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2"/>
      <c r="AI811" s="152"/>
      <c r="AJ811" s="152"/>
      <c r="AK811" s="152"/>
    </row>
    <row r="812" spans="7:37">
      <c r="G812" s="151"/>
      <c r="H812" s="151"/>
      <c r="I812" s="151"/>
      <c r="J812" s="151"/>
      <c r="K812" s="151"/>
      <c r="L812" s="151"/>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2"/>
      <c r="AI812" s="152"/>
      <c r="AJ812" s="152"/>
      <c r="AK812" s="152"/>
    </row>
    <row r="813" spans="7:37">
      <c r="G813" s="151"/>
      <c r="H813" s="151"/>
      <c r="I813" s="151"/>
      <c r="J813" s="151"/>
      <c r="K813" s="151"/>
      <c r="L813" s="151"/>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2"/>
      <c r="AI813" s="152"/>
      <c r="AJ813" s="152"/>
      <c r="AK813" s="152"/>
    </row>
    <row r="814" spans="7:37">
      <c r="G814" s="151"/>
      <c r="H814" s="151"/>
      <c r="I814" s="151"/>
      <c r="J814" s="151"/>
      <c r="K814" s="151"/>
      <c r="L814" s="151"/>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2"/>
      <c r="AI814" s="152"/>
      <c r="AJ814" s="152"/>
      <c r="AK814" s="152"/>
    </row>
    <row r="815" spans="7:37">
      <c r="G815" s="151"/>
      <c r="H815" s="151"/>
      <c r="I815" s="151"/>
      <c r="J815" s="151"/>
      <c r="K815" s="151"/>
      <c r="L815" s="151"/>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2"/>
      <c r="AJ815" s="152"/>
      <c r="AK815" s="152"/>
    </row>
    <row r="816" spans="7:37">
      <c r="G816" s="151"/>
      <c r="H816" s="151"/>
      <c r="I816" s="151"/>
      <c r="J816" s="151"/>
      <c r="K816" s="151"/>
      <c r="L816" s="151"/>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2"/>
      <c r="AI816" s="152"/>
      <c r="AJ816" s="152"/>
      <c r="AK816" s="152"/>
    </row>
    <row r="817" spans="7:37">
      <c r="G817" s="151"/>
      <c r="H817" s="151"/>
      <c r="I817" s="151"/>
      <c r="J817" s="151"/>
      <c r="K817" s="151"/>
      <c r="L817" s="151"/>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2"/>
      <c r="AI817" s="152"/>
      <c r="AJ817" s="152"/>
      <c r="AK817" s="152"/>
    </row>
    <row r="818" spans="7:37">
      <c r="G818" s="151"/>
      <c r="H818" s="151"/>
      <c r="I818" s="151"/>
      <c r="J818" s="151"/>
      <c r="K818" s="151"/>
      <c r="L818" s="151"/>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row>
    <row r="819" spans="7:37">
      <c r="G819" s="151"/>
      <c r="H819" s="151"/>
      <c r="I819" s="151"/>
      <c r="J819" s="151"/>
      <c r="K819" s="151"/>
      <c r="L819" s="151"/>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2"/>
      <c r="AI819" s="152"/>
      <c r="AJ819" s="152"/>
      <c r="AK819" s="152"/>
    </row>
    <row r="820" spans="7:37">
      <c r="G820" s="151"/>
      <c r="H820" s="151"/>
      <c r="I820" s="151"/>
      <c r="J820" s="151"/>
      <c r="K820" s="151"/>
      <c r="L820" s="151"/>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2"/>
      <c r="AI820" s="152"/>
      <c r="AJ820" s="152"/>
      <c r="AK820" s="152"/>
    </row>
    <row r="821" spans="7:37">
      <c r="G821" s="151"/>
      <c r="H821" s="151"/>
      <c r="I821" s="151"/>
      <c r="J821" s="151"/>
      <c r="K821" s="151"/>
      <c r="L821" s="151"/>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2"/>
      <c r="AI821" s="152"/>
      <c r="AJ821" s="152"/>
      <c r="AK821" s="152"/>
    </row>
    <row r="822" spans="7:37">
      <c r="G822" s="151"/>
      <c r="H822" s="151"/>
      <c r="I822" s="151"/>
      <c r="J822" s="151"/>
      <c r="K822" s="151"/>
      <c r="L822" s="151"/>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2"/>
      <c r="AI822" s="152"/>
      <c r="AJ822" s="152"/>
      <c r="AK822" s="152"/>
    </row>
    <row r="823" spans="7:37">
      <c r="G823" s="151"/>
      <c r="H823" s="151"/>
      <c r="I823" s="151"/>
      <c r="J823" s="151"/>
      <c r="K823" s="151"/>
      <c r="L823" s="151"/>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2"/>
      <c r="AI823" s="152"/>
      <c r="AJ823" s="152"/>
      <c r="AK823" s="152"/>
    </row>
    <row r="824" spans="7:37">
      <c r="G824" s="151"/>
      <c r="H824" s="151"/>
      <c r="I824" s="151"/>
      <c r="J824" s="151"/>
      <c r="K824" s="151"/>
      <c r="L824" s="151"/>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2"/>
      <c r="AI824" s="152"/>
      <c r="AJ824" s="152"/>
      <c r="AK824" s="152"/>
    </row>
    <row r="825" spans="7:37">
      <c r="G825" s="151"/>
      <c r="H825" s="151"/>
      <c r="I825" s="151"/>
      <c r="J825" s="151"/>
      <c r="K825" s="151"/>
      <c r="L825" s="151"/>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2"/>
      <c r="AI825" s="152"/>
      <c r="AJ825" s="152"/>
      <c r="AK825" s="152"/>
    </row>
    <row r="826" spans="7:37">
      <c r="G826" s="151"/>
      <c r="H826" s="151"/>
      <c r="I826" s="151"/>
      <c r="J826" s="151"/>
      <c r="K826" s="151"/>
      <c r="L826" s="151"/>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2"/>
      <c r="AI826" s="152"/>
      <c r="AJ826" s="152"/>
      <c r="AK826" s="152"/>
    </row>
    <row r="827" spans="7:37">
      <c r="G827" s="151"/>
      <c r="H827" s="151"/>
      <c r="I827" s="151"/>
      <c r="J827" s="151"/>
      <c r="K827" s="151"/>
      <c r="L827" s="151"/>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2"/>
      <c r="AI827" s="152"/>
      <c r="AJ827" s="152"/>
      <c r="AK827" s="152"/>
    </row>
    <row r="828" spans="7:37">
      <c r="G828" s="151"/>
      <c r="H828" s="151"/>
      <c r="I828" s="151"/>
      <c r="J828" s="151"/>
      <c r="K828" s="151"/>
      <c r="L828" s="151"/>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2"/>
      <c r="AI828" s="152"/>
      <c r="AJ828" s="152"/>
      <c r="AK828" s="152"/>
    </row>
    <row r="829" spans="7:37">
      <c r="G829" s="151"/>
      <c r="H829" s="151"/>
      <c r="I829" s="151"/>
      <c r="J829" s="151"/>
      <c r="K829" s="151"/>
      <c r="L829" s="151"/>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2"/>
      <c r="AI829" s="152"/>
      <c r="AJ829" s="152"/>
      <c r="AK829" s="152"/>
    </row>
    <row r="830" spans="7:37">
      <c r="G830" s="151"/>
      <c r="H830" s="151"/>
      <c r="I830" s="151"/>
      <c r="J830" s="151"/>
      <c r="K830" s="151"/>
      <c r="L830" s="151"/>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2"/>
      <c r="AI830" s="152"/>
      <c r="AJ830" s="152"/>
      <c r="AK830" s="152"/>
    </row>
    <row r="831" spans="7:37">
      <c r="G831" s="151"/>
      <c r="H831" s="151"/>
      <c r="I831" s="151"/>
      <c r="J831" s="151"/>
      <c r="K831" s="151"/>
      <c r="L831" s="151"/>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2"/>
      <c r="AI831" s="152"/>
      <c r="AJ831" s="152"/>
      <c r="AK831" s="152"/>
    </row>
    <row r="832" spans="7:37">
      <c r="G832" s="151"/>
      <c r="H832" s="151"/>
      <c r="I832" s="151"/>
      <c r="J832" s="151"/>
      <c r="K832" s="151"/>
      <c r="L832" s="151"/>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row>
    <row r="833" spans="7:37">
      <c r="G833" s="151"/>
      <c r="H833" s="151"/>
      <c r="I833" s="151"/>
      <c r="J833" s="151"/>
      <c r="K833" s="151"/>
      <c r="L833" s="151"/>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2"/>
      <c r="AI833" s="152"/>
      <c r="AJ833" s="152"/>
      <c r="AK833" s="152"/>
    </row>
    <row r="834" spans="7:37">
      <c r="G834" s="151"/>
      <c r="H834" s="151"/>
      <c r="I834" s="151"/>
      <c r="J834" s="151"/>
      <c r="K834" s="151"/>
      <c r="L834" s="151"/>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row>
    <row r="835" spans="7:37">
      <c r="G835" s="151"/>
      <c r="H835" s="151"/>
      <c r="I835" s="151"/>
      <c r="J835" s="151"/>
      <c r="K835" s="151"/>
      <c r="L835" s="151"/>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row>
    <row r="836" spans="7:37">
      <c r="G836" s="151"/>
      <c r="H836" s="151"/>
      <c r="I836" s="151"/>
      <c r="J836" s="151"/>
      <c r="K836" s="151"/>
      <c r="L836" s="151"/>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row>
    <row r="837" spans="7:37">
      <c r="G837" s="151"/>
      <c r="H837" s="151"/>
      <c r="I837" s="151"/>
      <c r="J837" s="151"/>
      <c r="K837" s="151"/>
      <c r="L837" s="151"/>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2"/>
      <c r="AI837" s="152"/>
      <c r="AJ837" s="152"/>
      <c r="AK837" s="152"/>
    </row>
    <row r="838" spans="7:37">
      <c r="G838" s="151"/>
      <c r="H838" s="151"/>
      <c r="I838" s="151"/>
      <c r="J838" s="151"/>
      <c r="K838" s="151"/>
      <c r="L838" s="151"/>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2"/>
      <c r="AI838" s="152"/>
      <c r="AJ838" s="152"/>
      <c r="AK838" s="152"/>
    </row>
    <row r="839" spans="7:37">
      <c r="G839" s="151"/>
      <c r="H839" s="151"/>
      <c r="I839" s="151"/>
      <c r="J839" s="151"/>
      <c r="K839" s="151"/>
      <c r="L839" s="151"/>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2"/>
      <c r="AI839" s="152"/>
      <c r="AJ839" s="152"/>
      <c r="AK839" s="152"/>
    </row>
    <row r="840" spans="7:37">
      <c r="G840" s="151"/>
      <c r="H840" s="151"/>
      <c r="I840" s="151"/>
      <c r="J840" s="151"/>
      <c r="K840" s="151"/>
      <c r="L840" s="151"/>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2"/>
      <c r="AI840" s="152"/>
      <c r="AJ840" s="152"/>
      <c r="AK840" s="152"/>
    </row>
    <row r="841" spans="7:37">
      <c r="G841" s="151"/>
      <c r="H841" s="151"/>
      <c r="I841" s="151"/>
      <c r="J841" s="151"/>
      <c r="K841" s="151"/>
      <c r="L841" s="151"/>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2"/>
      <c r="AI841" s="152"/>
      <c r="AJ841" s="152"/>
      <c r="AK841" s="152"/>
    </row>
    <row r="842" spans="7:37">
      <c r="G842" s="151"/>
      <c r="H842" s="151"/>
      <c r="I842" s="151"/>
      <c r="J842" s="151"/>
      <c r="K842" s="151"/>
      <c r="L842" s="151"/>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row>
    <row r="843" spans="7:37">
      <c r="G843" s="151"/>
      <c r="H843" s="151"/>
      <c r="I843" s="151"/>
      <c r="J843" s="151"/>
      <c r="K843" s="151"/>
      <c r="L843" s="151"/>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2"/>
      <c r="AI843" s="152"/>
      <c r="AJ843" s="152"/>
      <c r="AK843" s="152"/>
    </row>
    <row r="844" spans="7:37">
      <c r="G844" s="151"/>
      <c r="H844" s="151"/>
      <c r="I844" s="151"/>
      <c r="J844" s="151"/>
      <c r="K844" s="151"/>
      <c r="L844" s="151"/>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2"/>
      <c r="AI844" s="152"/>
      <c r="AJ844" s="152"/>
      <c r="AK844" s="152"/>
    </row>
    <row r="845" spans="7:37">
      <c r="G845" s="151"/>
      <c r="H845" s="151"/>
      <c r="I845" s="151"/>
      <c r="J845" s="151"/>
      <c r="K845" s="151"/>
      <c r="L845" s="151"/>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2"/>
      <c r="AI845" s="152"/>
      <c r="AJ845" s="152"/>
      <c r="AK845" s="152"/>
    </row>
    <row r="846" spans="7:37">
      <c r="G846" s="151"/>
      <c r="H846" s="151"/>
      <c r="I846" s="151"/>
      <c r="J846" s="151"/>
      <c r="K846" s="151"/>
      <c r="L846" s="151"/>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2"/>
      <c r="AI846" s="152"/>
      <c r="AJ846" s="152"/>
      <c r="AK846" s="152"/>
    </row>
    <row r="847" spans="7:37">
      <c r="G847" s="151"/>
      <c r="H847" s="151"/>
      <c r="I847" s="151"/>
      <c r="J847" s="151"/>
      <c r="K847" s="151"/>
      <c r="L847" s="151"/>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2"/>
      <c r="AI847" s="152"/>
      <c r="AJ847" s="152"/>
      <c r="AK847" s="152"/>
    </row>
    <row r="848" spans="7:37">
      <c r="G848" s="151"/>
      <c r="H848" s="151"/>
      <c r="I848" s="151"/>
      <c r="J848" s="151"/>
      <c r="K848" s="151"/>
      <c r="L848" s="151"/>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2"/>
      <c r="AI848" s="152"/>
      <c r="AJ848" s="152"/>
      <c r="AK848" s="152"/>
    </row>
    <row r="849" spans="7:37">
      <c r="G849" s="151"/>
      <c r="H849" s="151"/>
      <c r="I849" s="151"/>
      <c r="J849" s="151"/>
      <c r="K849" s="151"/>
      <c r="L849" s="151"/>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2"/>
      <c r="AI849" s="152"/>
      <c r="AJ849" s="152"/>
      <c r="AK849" s="152"/>
    </row>
    <row r="850" spans="7:37">
      <c r="G850" s="151"/>
      <c r="H850" s="151"/>
      <c r="I850" s="151"/>
      <c r="J850" s="151"/>
      <c r="K850" s="151"/>
      <c r="L850" s="151"/>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2"/>
      <c r="AI850" s="152"/>
      <c r="AJ850" s="152"/>
      <c r="AK850" s="152"/>
    </row>
    <row r="851" spans="7:37">
      <c r="G851" s="151"/>
      <c r="H851" s="151"/>
      <c r="I851" s="151"/>
      <c r="J851" s="151"/>
      <c r="K851" s="151"/>
      <c r="L851" s="151"/>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2"/>
      <c r="AI851" s="152"/>
      <c r="AJ851" s="152"/>
      <c r="AK851" s="152"/>
    </row>
    <row r="852" spans="7:37">
      <c r="G852" s="151"/>
      <c r="H852" s="151"/>
      <c r="I852" s="151"/>
      <c r="J852" s="151"/>
      <c r="K852" s="151"/>
      <c r="L852" s="151"/>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2"/>
      <c r="AI852" s="152"/>
      <c r="AJ852" s="152"/>
      <c r="AK852" s="152"/>
    </row>
    <row r="853" spans="7:37">
      <c r="G853" s="151"/>
      <c r="H853" s="151"/>
      <c r="I853" s="151"/>
      <c r="J853" s="151"/>
      <c r="K853" s="151"/>
      <c r="L853" s="151"/>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2"/>
      <c r="AI853" s="152"/>
      <c r="AJ853" s="152"/>
      <c r="AK853" s="152"/>
    </row>
    <row r="854" spans="7:37">
      <c r="G854" s="151"/>
      <c r="H854" s="151"/>
      <c r="I854" s="151"/>
      <c r="J854" s="151"/>
      <c r="K854" s="151"/>
      <c r="L854" s="151"/>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2"/>
      <c r="AI854" s="152"/>
      <c r="AJ854" s="152"/>
      <c r="AK854" s="152"/>
    </row>
    <row r="855" spans="7:37">
      <c r="G855" s="151"/>
      <c r="H855" s="151"/>
      <c r="I855" s="151"/>
      <c r="J855" s="151"/>
      <c r="K855" s="151"/>
      <c r="L855" s="151"/>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2"/>
      <c r="AJ855" s="152"/>
      <c r="AK855" s="152"/>
    </row>
    <row r="856" spans="7:37">
      <c r="G856" s="151"/>
      <c r="H856" s="151"/>
      <c r="I856" s="151"/>
      <c r="J856" s="151"/>
      <c r="K856" s="151"/>
      <c r="L856" s="151"/>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row>
    <row r="857" spans="7:37">
      <c r="G857" s="151"/>
      <c r="H857" s="151"/>
      <c r="I857" s="151"/>
      <c r="J857" s="151"/>
      <c r="K857" s="151"/>
      <c r="L857" s="151"/>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2"/>
      <c r="AI857" s="152"/>
      <c r="AJ857" s="152"/>
      <c r="AK857" s="152"/>
    </row>
    <row r="858" spans="7:37">
      <c r="G858" s="151"/>
      <c r="H858" s="151"/>
      <c r="I858" s="151"/>
      <c r="J858" s="151"/>
      <c r="K858" s="151"/>
      <c r="L858" s="151"/>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2"/>
      <c r="AI858" s="152"/>
      <c r="AJ858" s="152"/>
      <c r="AK858" s="152"/>
    </row>
    <row r="859" spans="7:37">
      <c r="G859" s="151"/>
      <c r="H859" s="151"/>
      <c r="I859" s="151"/>
      <c r="J859" s="151"/>
      <c r="K859" s="151"/>
      <c r="L859" s="151"/>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2"/>
      <c r="AI859" s="152"/>
      <c r="AJ859" s="152"/>
      <c r="AK859" s="152"/>
    </row>
    <row r="860" spans="7:37">
      <c r="G860" s="151"/>
      <c r="H860" s="151"/>
      <c r="I860" s="151"/>
      <c r="J860" s="151"/>
      <c r="K860" s="151"/>
      <c r="L860" s="151"/>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2"/>
      <c r="AI860" s="152"/>
      <c r="AJ860" s="152"/>
      <c r="AK860" s="152"/>
    </row>
    <row r="861" spans="7:37">
      <c r="G861" s="151"/>
      <c r="H861" s="151"/>
      <c r="I861" s="151"/>
      <c r="J861" s="151"/>
      <c r="K861" s="151"/>
      <c r="L861" s="151"/>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2"/>
      <c r="AJ861" s="152"/>
      <c r="AK861" s="152"/>
    </row>
    <row r="862" spans="7:37">
      <c r="G862" s="151"/>
      <c r="H862" s="151"/>
      <c r="I862" s="151"/>
      <c r="J862" s="151"/>
      <c r="K862" s="151"/>
      <c r="L862" s="151"/>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2"/>
      <c r="AJ862" s="152"/>
      <c r="AK862" s="152"/>
    </row>
    <row r="863" spans="7:37">
      <c r="G863" s="151"/>
      <c r="H863" s="151"/>
      <c r="I863" s="151"/>
      <c r="J863" s="151"/>
      <c r="K863" s="151"/>
      <c r="L863" s="151"/>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2"/>
      <c r="AJ863" s="152"/>
      <c r="AK863" s="152"/>
    </row>
    <row r="864" spans="7:37">
      <c r="G864" s="151"/>
      <c r="H864" s="151"/>
      <c r="I864" s="151"/>
      <c r="J864" s="151"/>
      <c r="K864" s="151"/>
      <c r="L864" s="151"/>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c r="AI864" s="152"/>
      <c r="AJ864" s="152"/>
      <c r="AK864" s="152"/>
    </row>
    <row r="865" spans="7:37">
      <c r="G865" s="151"/>
      <c r="H865" s="151"/>
      <c r="I865" s="151"/>
      <c r="J865" s="151"/>
      <c r="K865" s="151"/>
      <c r="L865" s="151"/>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row>
    <row r="866" spans="7:37">
      <c r="G866" s="151"/>
      <c r="H866" s="151"/>
      <c r="I866" s="151"/>
      <c r="J866" s="151"/>
      <c r="K866" s="151"/>
      <c r="L866" s="151"/>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row>
    <row r="867" spans="7:37">
      <c r="G867" s="151"/>
      <c r="H867" s="151"/>
      <c r="I867" s="151"/>
      <c r="J867" s="151"/>
      <c r="K867" s="151"/>
      <c r="L867" s="151"/>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2"/>
      <c r="AJ867" s="152"/>
      <c r="AK867" s="152"/>
    </row>
    <row r="868" spans="7:37">
      <c r="G868" s="151"/>
      <c r="H868" s="151"/>
      <c r="I868" s="151"/>
      <c r="J868" s="151"/>
      <c r="K868" s="151"/>
      <c r="L868" s="151"/>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2"/>
      <c r="AI868" s="152"/>
      <c r="AJ868" s="152"/>
      <c r="AK868" s="152"/>
    </row>
    <row r="869" spans="7:37">
      <c r="G869" s="151"/>
      <c r="H869" s="151"/>
      <c r="I869" s="151"/>
      <c r="J869" s="151"/>
      <c r="K869" s="151"/>
      <c r="L869" s="151"/>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2"/>
      <c r="AI869" s="152"/>
      <c r="AJ869" s="152"/>
      <c r="AK869" s="152"/>
    </row>
    <row r="870" spans="7:37">
      <c r="G870" s="151"/>
      <c r="H870" s="151"/>
      <c r="I870" s="151"/>
      <c r="J870" s="151"/>
      <c r="K870" s="151"/>
      <c r="L870" s="151"/>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2"/>
      <c r="AJ870" s="152"/>
      <c r="AK870" s="152"/>
    </row>
    <row r="871" spans="7:37">
      <c r="G871" s="151"/>
      <c r="H871" s="151"/>
      <c r="I871" s="151"/>
      <c r="J871" s="151"/>
      <c r="K871" s="151"/>
      <c r="L871" s="151"/>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2"/>
      <c r="AI871" s="152"/>
      <c r="AJ871" s="152"/>
      <c r="AK871" s="152"/>
    </row>
    <row r="872" spans="7:37">
      <c r="G872" s="151"/>
      <c r="H872" s="151"/>
      <c r="I872" s="151"/>
      <c r="J872" s="151"/>
      <c r="K872" s="151"/>
      <c r="L872" s="151"/>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2"/>
      <c r="AI872" s="152"/>
      <c r="AJ872" s="152"/>
      <c r="AK872" s="152"/>
    </row>
    <row r="873" spans="7:37">
      <c r="G873" s="151"/>
      <c r="H873" s="151"/>
      <c r="I873" s="151"/>
      <c r="J873" s="151"/>
      <c r="K873" s="151"/>
      <c r="L873" s="151"/>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2"/>
      <c r="AI873" s="152"/>
      <c r="AJ873" s="152"/>
      <c r="AK873" s="152"/>
    </row>
    <row r="874" spans="7:37">
      <c r="G874" s="151"/>
      <c r="H874" s="151"/>
      <c r="I874" s="151"/>
      <c r="J874" s="151"/>
      <c r="K874" s="151"/>
      <c r="L874" s="151"/>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2"/>
      <c r="AJ874" s="152"/>
      <c r="AK874" s="152"/>
    </row>
    <row r="875" spans="7:37">
      <c r="G875" s="151"/>
      <c r="H875" s="151"/>
      <c r="I875" s="151"/>
      <c r="J875" s="151"/>
      <c r="K875" s="151"/>
      <c r="L875" s="151"/>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2"/>
      <c r="AI875" s="152"/>
      <c r="AJ875" s="152"/>
      <c r="AK875" s="152"/>
    </row>
    <row r="876" spans="7:37">
      <c r="G876" s="151"/>
      <c r="H876" s="151"/>
      <c r="I876" s="151"/>
      <c r="J876" s="151"/>
      <c r="K876" s="151"/>
      <c r="L876" s="151"/>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2"/>
      <c r="AI876" s="152"/>
      <c r="AJ876" s="152"/>
      <c r="AK876" s="152"/>
    </row>
    <row r="877" spans="7:37">
      <c r="G877" s="151"/>
      <c r="H877" s="151"/>
      <c r="I877" s="151"/>
      <c r="J877" s="151"/>
      <c r="K877" s="151"/>
      <c r="L877" s="151"/>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2"/>
      <c r="AI877" s="152"/>
      <c r="AJ877" s="152"/>
      <c r="AK877" s="152"/>
    </row>
    <row r="878" spans="7:37">
      <c r="G878" s="151"/>
      <c r="H878" s="151"/>
      <c r="I878" s="151"/>
      <c r="J878" s="151"/>
      <c r="K878" s="151"/>
      <c r="L878" s="151"/>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2"/>
      <c r="AI878" s="152"/>
      <c r="AJ878" s="152"/>
      <c r="AK878" s="152"/>
    </row>
    <row r="879" spans="7:37">
      <c r="G879" s="151"/>
      <c r="H879" s="151"/>
      <c r="I879" s="151"/>
      <c r="J879" s="151"/>
      <c r="K879" s="151"/>
      <c r="L879" s="151"/>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2"/>
      <c r="AJ879" s="152"/>
      <c r="AK879" s="152"/>
    </row>
    <row r="880" spans="7:37">
      <c r="G880" s="151"/>
      <c r="H880" s="151"/>
      <c r="I880" s="151"/>
      <c r="J880" s="151"/>
      <c r="K880" s="151"/>
      <c r="L880" s="151"/>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2"/>
      <c r="AI880" s="152"/>
      <c r="AJ880" s="152"/>
      <c r="AK880" s="152"/>
    </row>
    <row r="881" spans="7:37">
      <c r="G881" s="151"/>
      <c r="H881" s="151"/>
      <c r="I881" s="151"/>
      <c r="J881" s="151"/>
      <c r="K881" s="151"/>
      <c r="L881" s="151"/>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2"/>
      <c r="AJ881" s="152"/>
      <c r="AK881" s="152"/>
    </row>
    <row r="882" spans="7:37">
      <c r="G882" s="151"/>
      <c r="H882" s="151"/>
      <c r="I882" s="151"/>
      <c r="J882" s="151"/>
      <c r="K882" s="151"/>
      <c r="L882" s="151"/>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row>
    <row r="883" spans="7:37">
      <c r="G883" s="151"/>
      <c r="H883" s="151"/>
      <c r="I883" s="151"/>
      <c r="J883" s="151"/>
      <c r="K883" s="151"/>
      <c r="L883" s="151"/>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2"/>
      <c r="AJ883" s="152"/>
      <c r="AK883" s="152"/>
    </row>
    <row r="884" spans="7:37">
      <c r="G884" s="151"/>
      <c r="H884" s="151"/>
      <c r="I884" s="151"/>
      <c r="J884" s="151"/>
      <c r="K884" s="151"/>
      <c r="L884" s="151"/>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2"/>
      <c r="AI884" s="152"/>
      <c r="AJ884" s="152"/>
      <c r="AK884" s="152"/>
    </row>
    <row r="885" spans="7:37">
      <c r="G885" s="151"/>
      <c r="H885" s="151"/>
      <c r="I885" s="151"/>
      <c r="J885" s="151"/>
      <c r="K885" s="151"/>
      <c r="L885" s="151"/>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row>
    <row r="886" spans="7:37">
      <c r="G886" s="151"/>
      <c r="H886" s="151"/>
      <c r="I886" s="151"/>
      <c r="J886" s="151"/>
      <c r="K886" s="151"/>
      <c r="L886" s="151"/>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2"/>
      <c r="AJ886" s="152"/>
      <c r="AK886" s="152"/>
    </row>
    <row r="887" spans="7:37">
      <c r="G887" s="151"/>
      <c r="H887" s="151"/>
      <c r="I887" s="151"/>
      <c r="J887" s="151"/>
      <c r="K887" s="151"/>
      <c r="L887" s="151"/>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2"/>
      <c r="AI887" s="152"/>
      <c r="AJ887" s="152"/>
      <c r="AK887" s="152"/>
    </row>
    <row r="888" spans="7:37">
      <c r="G888" s="151"/>
      <c r="H888" s="151"/>
      <c r="I888" s="151"/>
      <c r="J888" s="151"/>
      <c r="K888" s="151"/>
      <c r="L888" s="151"/>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2"/>
      <c r="AI888" s="152"/>
      <c r="AJ888" s="152"/>
      <c r="AK888" s="152"/>
    </row>
    <row r="889" spans="7:37">
      <c r="G889" s="151"/>
      <c r="H889" s="151"/>
      <c r="I889" s="151"/>
      <c r="J889" s="151"/>
      <c r="K889" s="151"/>
      <c r="L889" s="151"/>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2"/>
      <c r="AJ889" s="152"/>
      <c r="AK889" s="152"/>
    </row>
    <row r="890" spans="7:37">
      <c r="G890" s="151"/>
      <c r="H890" s="151"/>
      <c r="I890" s="151"/>
      <c r="J890" s="151"/>
      <c r="K890" s="151"/>
      <c r="L890" s="151"/>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row>
    <row r="891" spans="7:37">
      <c r="G891" s="151"/>
      <c r="H891" s="151"/>
      <c r="I891" s="151"/>
      <c r="J891" s="151"/>
      <c r="K891" s="151"/>
      <c r="L891" s="151"/>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2"/>
      <c r="AJ891" s="152"/>
      <c r="AK891" s="152"/>
    </row>
    <row r="892" spans="7:37">
      <c r="G892" s="151"/>
      <c r="H892" s="151"/>
      <c r="I892" s="151"/>
      <c r="J892" s="151"/>
      <c r="K892" s="151"/>
      <c r="L892" s="151"/>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2"/>
      <c r="AJ892" s="152"/>
      <c r="AK892" s="152"/>
    </row>
    <row r="893" spans="7:37">
      <c r="G893" s="151"/>
      <c r="H893" s="151"/>
      <c r="I893" s="151"/>
      <c r="J893" s="151"/>
      <c r="K893" s="151"/>
      <c r="L893" s="151"/>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row>
    <row r="894" spans="7:37">
      <c r="G894" s="151"/>
      <c r="H894" s="151"/>
      <c r="I894" s="151"/>
      <c r="J894" s="151"/>
      <c r="K894" s="151"/>
      <c r="L894" s="151"/>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2"/>
      <c r="AJ894" s="152"/>
      <c r="AK894" s="152"/>
    </row>
    <row r="895" spans="7:37">
      <c r="G895" s="151"/>
      <c r="H895" s="151"/>
      <c r="I895" s="151"/>
      <c r="J895" s="151"/>
      <c r="K895" s="151"/>
      <c r="L895" s="151"/>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2"/>
      <c r="AI895" s="152"/>
      <c r="AJ895" s="152"/>
      <c r="AK895" s="152"/>
    </row>
    <row r="896" spans="7:37">
      <c r="G896" s="151"/>
      <c r="H896" s="151"/>
      <c r="I896" s="151"/>
      <c r="J896" s="151"/>
      <c r="K896" s="151"/>
      <c r="L896" s="151"/>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2"/>
      <c r="AJ896" s="152"/>
      <c r="AK896" s="152"/>
    </row>
    <row r="897" spans="7:37">
      <c r="G897" s="151"/>
      <c r="H897" s="151"/>
      <c r="I897" s="151"/>
      <c r="J897" s="151"/>
      <c r="K897" s="151"/>
      <c r="L897" s="151"/>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2"/>
      <c r="AI897" s="152"/>
      <c r="AJ897" s="152"/>
      <c r="AK897" s="152"/>
    </row>
    <row r="898" spans="7:37">
      <c r="G898" s="151"/>
      <c r="H898" s="151"/>
      <c r="I898" s="151"/>
      <c r="J898" s="151"/>
      <c r="K898" s="151"/>
      <c r="L898" s="151"/>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2"/>
      <c r="AI898" s="152"/>
      <c r="AJ898" s="152"/>
      <c r="AK898" s="152"/>
    </row>
    <row r="899" spans="7:37">
      <c r="G899" s="151"/>
      <c r="H899" s="151"/>
      <c r="I899" s="151"/>
      <c r="J899" s="151"/>
      <c r="K899" s="151"/>
      <c r="L899" s="151"/>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2"/>
      <c r="AJ899" s="152"/>
      <c r="AK899" s="152"/>
    </row>
    <row r="900" spans="7:37">
      <c r="G900" s="151"/>
      <c r="H900" s="151"/>
      <c r="I900" s="151"/>
      <c r="J900" s="151"/>
      <c r="K900" s="151"/>
      <c r="L900" s="151"/>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2"/>
      <c r="AI900" s="152"/>
      <c r="AJ900" s="152"/>
      <c r="AK900" s="152"/>
    </row>
    <row r="901" spans="7:37">
      <c r="G901" s="151"/>
      <c r="H901" s="151"/>
      <c r="I901" s="151"/>
      <c r="J901" s="151"/>
      <c r="K901" s="151"/>
      <c r="L901" s="151"/>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2"/>
      <c r="AI901" s="152"/>
      <c r="AJ901" s="152"/>
      <c r="AK901" s="152"/>
    </row>
    <row r="902" spans="7:37">
      <c r="G902" s="151"/>
      <c r="H902" s="151"/>
      <c r="I902" s="151"/>
      <c r="J902" s="151"/>
      <c r="K902" s="151"/>
      <c r="L902" s="151"/>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row>
    <row r="903" spans="7:37">
      <c r="G903" s="151"/>
      <c r="H903" s="151"/>
      <c r="I903" s="151"/>
      <c r="J903" s="151"/>
      <c r="K903" s="151"/>
      <c r="L903" s="151"/>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2"/>
      <c r="AJ903" s="152"/>
      <c r="AK903" s="152"/>
    </row>
    <row r="904" spans="7:37">
      <c r="G904" s="151"/>
      <c r="H904" s="151"/>
      <c r="I904" s="151"/>
      <c r="J904" s="151"/>
      <c r="K904" s="151"/>
      <c r="L904" s="151"/>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2"/>
      <c r="AJ904" s="152"/>
      <c r="AK904" s="152"/>
    </row>
    <row r="905" spans="7:37">
      <c r="G905" s="151"/>
      <c r="H905" s="151"/>
      <c r="I905" s="151"/>
      <c r="J905" s="151"/>
      <c r="K905" s="151"/>
      <c r="L905" s="151"/>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2"/>
      <c r="AJ905" s="152"/>
      <c r="AK905" s="152"/>
    </row>
    <row r="906" spans="7:37">
      <c r="G906" s="151"/>
      <c r="H906" s="151"/>
      <c r="I906" s="151"/>
      <c r="J906" s="151"/>
      <c r="K906" s="151"/>
      <c r="L906" s="151"/>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52"/>
      <c r="AJ906" s="152"/>
      <c r="AK906" s="152"/>
    </row>
    <row r="907" spans="7:37">
      <c r="G907" s="151"/>
      <c r="H907" s="151"/>
      <c r="I907" s="151"/>
      <c r="J907" s="151"/>
      <c r="K907" s="151"/>
      <c r="L907" s="151"/>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2"/>
      <c r="AI907" s="152"/>
      <c r="AJ907" s="152"/>
      <c r="AK907" s="152"/>
    </row>
    <row r="908" spans="7:37">
      <c r="G908" s="151"/>
      <c r="H908" s="151"/>
      <c r="I908" s="151"/>
      <c r="J908" s="151"/>
      <c r="K908" s="151"/>
      <c r="L908" s="151"/>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row>
    <row r="909" spans="7:37">
      <c r="G909" s="151"/>
      <c r="H909" s="151"/>
      <c r="I909" s="151"/>
      <c r="J909" s="151"/>
      <c r="K909" s="151"/>
      <c r="L909" s="151"/>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2"/>
      <c r="AI909" s="152"/>
      <c r="AJ909" s="152"/>
      <c r="AK909" s="152"/>
    </row>
    <row r="910" spans="7:37">
      <c r="G910" s="151"/>
      <c r="H910" s="151"/>
      <c r="I910" s="151"/>
      <c r="J910" s="151"/>
      <c r="K910" s="151"/>
      <c r="L910" s="151"/>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2"/>
      <c r="AJ910" s="152"/>
      <c r="AK910" s="152"/>
    </row>
    <row r="911" spans="7:37">
      <c r="G911" s="151"/>
      <c r="H911" s="151"/>
      <c r="I911" s="151"/>
      <c r="J911" s="151"/>
      <c r="K911" s="151"/>
      <c r="L911" s="151"/>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2"/>
      <c r="AI911" s="152"/>
      <c r="AJ911" s="152"/>
      <c r="AK911" s="152"/>
    </row>
    <row r="912" spans="7:37">
      <c r="G912" s="151"/>
      <c r="H912" s="151"/>
      <c r="I912" s="151"/>
      <c r="J912" s="151"/>
      <c r="K912" s="151"/>
      <c r="L912" s="151"/>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row>
    <row r="913" spans="7:37">
      <c r="G913" s="151"/>
      <c r="H913" s="151"/>
      <c r="I913" s="151"/>
      <c r="J913" s="151"/>
      <c r="K913" s="151"/>
      <c r="L913" s="151"/>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2"/>
      <c r="AJ913" s="152"/>
      <c r="AK913" s="152"/>
    </row>
    <row r="914" spans="7:37">
      <c r="G914" s="151"/>
      <c r="H914" s="151"/>
      <c r="I914" s="151"/>
      <c r="J914" s="151"/>
      <c r="K914" s="151"/>
      <c r="L914" s="151"/>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2"/>
      <c r="AJ914" s="152"/>
      <c r="AK914" s="152"/>
    </row>
    <row r="915" spans="7:37">
      <c r="G915" s="151"/>
      <c r="H915" s="151"/>
      <c r="I915" s="151"/>
      <c r="J915" s="151"/>
      <c r="K915" s="151"/>
      <c r="L915" s="151"/>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52"/>
      <c r="AJ915" s="152"/>
      <c r="AK915" s="152"/>
    </row>
    <row r="916" spans="7:37">
      <c r="G916" s="151"/>
      <c r="H916" s="151"/>
      <c r="I916" s="151"/>
      <c r="J916" s="151"/>
      <c r="K916" s="151"/>
      <c r="L916" s="151"/>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2"/>
      <c r="AI916" s="152"/>
      <c r="AJ916" s="152"/>
      <c r="AK916" s="152"/>
    </row>
    <row r="917" spans="7:37">
      <c r="G917" s="151"/>
      <c r="H917" s="151"/>
      <c r="I917" s="151"/>
      <c r="J917" s="151"/>
      <c r="K917" s="151"/>
      <c r="L917" s="151"/>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52"/>
      <c r="AJ917" s="152"/>
      <c r="AK917" s="152"/>
    </row>
    <row r="918" spans="7:37">
      <c r="G918" s="151"/>
      <c r="H918" s="151"/>
      <c r="I918" s="151"/>
      <c r="J918" s="151"/>
      <c r="K918" s="151"/>
      <c r="L918" s="151"/>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2"/>
      <c r="AJ918" s="152"/>
      <c r="AK918" s="152"/>
    </row>
    <row r="919" spans="7:37">
      <c r="G919" s="151"/>
      <c r="H919" s="151"/>
      <c r="I919" s="151"/>
      <c r="J919" s="151"/>
      <c r="K919" s="151"/>
      <c r="L919" s="151"/>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2"/>
      <c r="AI919" s="152"/>
      <c r="AJ919" s="152"/>
      <c r="AK919" s="152"/>
    </row>
    <row r="920" spans="7:37">
      <c r="G920" s="151"/>
      <c r="H920" s="151"/>
      <c r="I920" s="151"/>
      <c r="J920" s="151"/>
      <c r="K920" s="151"/>
      <c r="L920" s="151"/>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2"/>
      <c r="AI920" s="152"/>
      <c r="AJ920" s="152"/>
      <c r="AK920" s="152"/>
    </row>
    <row r="921" spans="7:37">
      <c r="G921" s="151"/>
      <c r="H921" s="151"/>
      <c r="I921" s="151"/>
      <c r="J921" s="151"/>
      <c r="K921" s="151"/>
      <c r="L921" s="151"/>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2"/>
      <c r="AI921" s="152"/>
      <c r="AJ921" s="152"/>
      <c r="AK921" s="152"/>
    </row>
    <row r="922" spans="7:37">
      <c r="G922" s="151"/>
      <c r="H922" s="151"/>
      <c r="I922" s="151"/>
      <c r="J922" s="151"/>
      <c r="K922" s="151"/>
      <c r="L922" s="151"/>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2"/>
      <c r="AI922" s="152"/>
      <c r="AJ922" s="152"/>
      <c r="AK922" s="152"/>
    </row>
    <row r="923" spans="7:37">
      <c r="G923" s="151"/>
      <c r="H923" s="151"/>
      <c r="I923" s="151"/>
      <c r="J923" s="151"/>
      <c r="K923" s="151"/>
      <c r="L923" s="151"/>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2"/>
      <c r="AI923" s="152"/>
      <c r="AJ923" s="152"/>
      <c r="AK923" s="152"/>
    </row>
    <row r="924" spans="7:37">
      <c r="G924" s="151"/>
      <c r="H924" s="151"/>
      <c r="I924" s="151"/>
      <c r="J924" s="151"/>
      <c r="K924" s="151"/>
      <c r="L924" s="151"/>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2"/>
      <c r="AI924" s="152"/>
      <c r="AJ924" s="152"/>
      <c r="AK924" s="152"/>
    </row>
    <row r="925" spans="7:37">
      <c r="G925" s="151"/>
      <c r="H925" s="151"/>
      <c r="I925" s="151"/>
      <c r="J925" s="151"/>
      <c r="K925" s="151"/>
      <c r="L925" s="151"/>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2"/>
      <c r="AI925" s="152"/>
      <c r="AJ925" s="152"/>
      <c r="AK925" s="152"/>
    </row>
    <row r="926" spans="7:37">
      <c r="G926" s="151"/>
      <c r="H926" s="151"/>
      <c r="I926" s="151"/>
      <c r="J926" s="151"/>
      <c r="K926" s="151"/>
      <c r="L926" s="151"/>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row>
    <row r="927" spans="7:37">
      <c r="G927" s="151"/>
      <c r="H927" s="151"/>
      <c r="I927" s="151"/>
      <c r="J927" s="151"/>
      <c r="K927" s="151"/>
      <c r="L927" s="151"/>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2"/>
      <c r="AI927" s="152"/>
      <c r="AJ927" s="152"/>
      <c r="AK927" s="152"/>
    </row>
    <row r="928" spans="7:37">
      <c r="G928" s="151"/>
      <c r="H928" s="151"/>
      <c r="I928" s="151"/>
      <c r="J928" s="151"/>
      <c r="K928" s="151"/>
      <c r="L928" s="151"/>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row>
    <row r="929" spans="7:37">
      <c r="G929" s="151"/>
      <c r="H929" s="151"/>
      <c r="I929" s="151"/>
      <c r="J929" s="151"/>
      <c r="K929" s="151"/>
      <c r="L929" s="151"/>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2"/>
      <c r="AI929" s="152"/>
      <c r="AJ929" s="152"/>
      <c r="AK929" s="152"/>
    </row>
    <row r="930" spans="7:37">
      <c r="G930" s="151"/>
      <c r="H930" s="151"/>
      <c r="I930" s="151"/>
      <c r="J930" s="151"/>
      <c r="K930" s="151"/>
      <c r="L930" s="151"/>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2"/>
      <c r="AI930" s="152"/>
      <c r="AJ930" s="152"/>
      <c r="AK930" s="152"/>
    </row>
    <row r="931" spans="7:37">
      <c r="G931" s="151"/>
      <c r="H931" s="151"/>
      <c r="I931" s="151"/>
      <c r="J931" s="151"/>
      <c r="K931" s="151"/>
      <c r="L931" s="151"/>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2"/>
      <c r="AI931" s="152"/>
      <c r="AJ931" s="152"/>
      <c r="AK931" s="152"/>
    </row>
    <row r="932" spans="7:37">
      <c r="G932" s="151"/>
      <c r="H932" s="151"/>
      <c r="I932" s="151"/>
      <c r="J932" s="151"/>
      <c r="K932" s="151"/>
      <c r="L932" s="151"/>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2"/>
      <c r="AJ932" s="152"/>
      <c r="AK932" s="152"/>
    </row>
    <row r="933" spans="7:37">
      <c r="G933" s="151"/>
      <c r="H933" s="151"/>
      <c r="I933" s="151"/>
      <c r="J933" s="151"/>
      <c r="K933" s="151"/>
      <c r="L933" s="151"/>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2"/>
      <c r="AI933" s="152"/>
      <c r="AJ933" s="152"/>
      <c r="AK933" s="152"/>
    </row>
    <row r="934" spans="7:37">
      <c r="G934" s="151"/>
      <c r="H934" s="151"/>
      <c r="I934" s="151"/>
      <c r="J934" s="151"/>
      <c r="K934" s="151"/>
      <c r="L934" s="151"/>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2"/>
      <c r="AI934" s="152"/>
      <c r="AJ934" s="152"/>
      <c r="AK934" s="152"/>
    </row>
    <row r="935" spans="7:37">
      <c r="G935" s="151"/>
      <c r="H935" s="151"/>
      <c r="I935" s="151"/>
      <c r="J935" s="151"/>
      <c r="K935" s="151"/>
      <c r="L935" s="151"/>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2"/>
      <c r="AI935" s="152"/>
      <c r="AJ935" s="152"/>
      <c r="AK935" s="152"/>
    </row>
    <row r="936" spans="7:37">
      <c r="G936" s="151"/>
      <c r="H936" s="151"/>
      <c r="I936" s="151"/>
      <c r="J936" s="151"/>
      <c r="K936" s="151"/>
      <c r="L936" s="151"/>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2"/>
      <c r="AI936" s="152"/>
      <c r="AJ936" s="152"/>
      <c r="AK936" s="152"/>
    </row>
    <row r="937" spans="7:37">
      <c r="G937" s="151"/>
      <c r="H937" s="151"/>
      <c r="I937" s="151"/>
      <c r="J937" s="151"/>
      <c r="K937" s="151"/>
      <c r="L937" s="151"/>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2"/>
      <c r="AI937" s="152"/>
      <c r="AJ937" s="152"/>
      <c r="AK937" s="152"/>
    </row>
    <row r="938" spans="7:37">
      <c r="G938" s="151"/>
      <c r="H938" s="151"/>
      <c r="I938" s="151"/>
      <c r="J938" s="151"/>
      <c r="K938" s="151"/>
      <c r="L938" s="151"/>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2"/>
      <c r="AI938" s="152"/>
      <c r="AJ938" s="152"/>
      <c r="AK938" s="152"/>
    </row>
    <row r="939" spans="7:37">
      <c r="G939" s="151"/>
      <c r="H939" s="151"/>
      <c r="I939" s="151"/>
      <c r="J939" s="151"/>
      <c r="K939" s="151"/>
      <c r="L939" s="151"/>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2"/>
      <c r="AI939" s="152"/>
      <c r="AJ939" s="152"/>
      <c r="AK939" s="152"/>
    </row>
    <row r="940" spans="7:37">
      <c r="G940" s="151"/>
      <c r="H940" s="151"/>
      <c r="I940" s="151"/>
      <c r="J940" s="151"/>
      <c r="K940" s="151"/>
      <c r="L940" s="151"/>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2"/>
      <c r="AI940" s="152"/>
      <c r="AJ940" s="152"/>
      <c r="AK940" s="152"/>
    </row>
    <row r="941" spans="7:37">
      <c r="G941" s="151"/>
      <c r="H941" s="151"/>
      <c r="I941" s="151"/>
      <c r="J941" s="151"/>
      <c r="K941" s="151"/>
      <c r="L941" s="151"/>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2"/>
      <c r="AI941" s="152"/>
      <c r="AJ941" s="152"/>
      <c r="AK941" s="152"/>
    </row>
    <row r="942" spans="7:37">
      <c r="G942" s="151"/>
      <c r="H942" s="151"/>
      <c r="I942" s="151"/>
      <c r="J942" s="151"/>
      <c r="K942" s="151"/>
      <c r="L942" s="151"/>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2"/>
      <c r="AI942" s="152"/>
      <c r="AJ942" s="152"/>
      <c r="AK942" s="152"/>
    </row>
    <row r="943" spans="7:37">
      <c r="G943" s="151"/>
      <c r="H943" s="151"/>
      <c r="I943" s="151"/>
      <c r="J943" s="151"/>
      <c r="K943" s="151"/>
      <c r="L943" s="151"/>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2"/>
      <c r="AI943" s="152"/>
      <c r="AJ943" s="152"/>
      <c r="AK943" s="152"/>
    </row>
    <row r="944" spans="7:37">
      <c r="G944" s="151"/>
      <c r="H944" s="151"/>
      <c r="I944" s="151"/>
      <c r="J944" s="151"/>
      <c r="K944" s="151"/>
      <c r="L944" s="151"/>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2"/>
      <c r="AJ944" s="152"/>
      <c r="AK944" s="152"/>
    </row>
    <row r="945" spans="7:37">
      <c r="G945" s="151"/>
      <c r="H945" s="151"/>
      <c r="I945" s="151"/>
      <c r="J945" s="151"/>
      <c r="K945" s="151"/>
      <c r="L945" s="151"/>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2"/>
      <c r="AI945" s="152"/>
      <c r="AJ945" s="152"/>
      <c r="AK945" s="152"/>
    </row>
    <row r="946" spans="7:37">
      <c r="G946" s="151"/>
      <c r="H946" s="151"/>
      <c r="I946" s="151"/>
      <c r="J946" s="151"/>
      <c r="K946" s="151"/>
      <c r="L946" s="151"/>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2"/>
      <c r="AI946" s="152"/>
      <c r="AJ946" s="152"/>
      <c r="AK946" s="152"/>
    </row>
    <row r="947" spans="7:37">
      <c r="G947" s="151"/>
      <c r="H947" s="151"/>
      <c r="I947" s="151"/>
      <c r="J947" s="151"/>
      <c r="K947" s="151"/>
      <c r="L947" s="151"/>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2"/>
      <c r="AI947" s="152"/>
      <c r="AJ947" s="152"/>
      <c r="AK947" s="152"/>
    </row>
    <row r="948" spans="7:37">
      <c r="G948" s="151"/>
      <c r="H948" s="151"/>
      <c r="I948" s="151"/>
      <c r="J948" s="151"/>
      <c r="K948" s="151"/>
      <c r="L948" s="151"/>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row>
    <row r="949" spans="7:37">
      <c r="G949" s="151"/>
      <c r="H949" s="151"/>
      <c r="I949" s="151"/>
      <c r="J949" s="151"/>
      <c r="K949" s="151"/>
      <c r="L949" s="151"/>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2"/>
      <c r="AI949" s="152"/>
      <c r="AJ949" s="152"/>
      <c r="AK949" s="152"/>
    </row>
    <row r="950" spans="7:37">
      <c r="G950" s="151"/>
      <c r="H950" s="151"/>
      <c r="I950" s="151"/>
      <c r="J950" s="151"/>
      <c r="K950" s="151"/>
      <c r="L950" s="151"/>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2"/>
      <c r="AI950" s="152"/>
      <c r="AJ950" s="152"/>
      <c r="AK950" s="152"/>
    </row>
    <row r="951" spans="7:37">
      <c r="G951" s="151"/>
      <c r="H951" s="151"/>
      <c r="I951" s="151"/>
      <c r="J951" s="151"/>
      <c r="K951" s="151"/>
      <c r="L951" s="151"/>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2"/>
      <c r="AI951" s="152"/>
      <c r="AJ951" s="152"/>
      <c r="AK951" s="152"/>
    </row>
    <row r="952" spans="7:37">
      <c r="G952" s="151"/>
      <c r="H952" s="151"/>
      <c r="I952" s="151"/>
      <c r="J952" s="151"/>
      <c r="K952" s="151"/>
      <c r="L952" s="151"/>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2"/>
      <c r="AI952" s="152"/>
      <c r="AJ952" s="152"/>
      <c r="AK952" s="152"/>
    </row>
    <row r="953" spans="7:37">
      <c r="G953" s="151"/>
      <c r="H953" s="151"/>
      <c r="I953" s="151"/>
      <c r="J953" s="151"/>
      <c r="K953" s="151"/>
      <c r="L953" s="151"/>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2"/>
      <c r="AJ953" s="152"/>
      <c r="AK953" s="152"/>
    </row>
    <row r="954" spans="7:37">
      <c r="G954" s="151"/>
      <c r="H954" s="151"/>
      <c r="I954" s="151"/>
      <c r="J954" s="151"/>
      <c r="K954" s="151"/>
      <c r="L954" s="151"/>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2"/>
      <c r="AI954" s="152"/>
      <c r="AJ954" s="152"/>
      <c r="AK954" s="152"/>
    </row>
    <row r="955" spans="7:37">
      <c r="G955" s="151"/>
      <c r="H955" s="151"/>
      <c r="I955" s="151"/>
      <c r="J955" s="151"/>
      <c r="K955" s="151"/>
      <c r="L955" s="151"/>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2"/>
      <c r="AI955" s="152"/>
      <c r="AJ955" s="152"/>
      <c r="AK955" s="152"/>
    </row>
    <row r="956" spans="7:37">
      <c r="G956" s="151"/>
      <c r="H956" s="151"/>
      <c r="I956" s="151"/>
      <c r="J956" s="151"/>
      <c r="K956" s="151"/>
      <c r="L956" s="151"/>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2"/>
      <c r="AJ956" s="152"/>
      <c r="AK956" s="152"/>
    </row>
    <row r="957" spans="7:37">
      <c r="G957" s="151"/>
      <c r="H957" s="151"/>
      <c r="I957" s="151"/>
      <c r="J957" s="151"/>
      <c r="K957" s="151"/>
      <c r="L957" s="151"/>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2"/>
      <c r="AI957" s="152"/>
      <c r="AJ957" s="152"/>
      <c r="AK957" s="152"/>
    </row>
    <row r="958" spans="7:37">
      <c r="G958" s="151"/>
      <c r="H958" s="151"/>
      <c r="I958" s="151"/>
      <c r="J958" s="151"/>
      <c r="K958" s="151"/>
      <c r="L958" s="151"/>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row>
    <row r="959" spans="7:37">
      <c r="G959" s="151"/>
      <c r="H959" s="151"/>
      <c r="I959" s="151"/>
      <c r="J959" s="151"/>
      <c r="K959" s="151"/>
      <c r="L959" s="151"/>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2"/>
      <c r="AI959" s="152"/>
      <c r="AJ959" s="152"/>
      <c r="AK959" s="152"/>
    </row>
    <row r="960" spans="7:37">
      <c r="G960" s="151"/>
      <c r="H960" s="151"/>
      <c r="I960" s="151"/>
      <c r="J960" s="151"/>
      <c r="K960" s="151"/>
      <c r="L960" s="151"/>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2"/>
      <c r="AI960" s="152"/>
      <c r="AJ960" s="152"/>
      <c r="AK960" s="152"/>
    </row>
    <row r="961" spans="7:37">
      <c r="G961" s="151"/>
      <c r="H961" s="151"/>
      <c r="I961" s="151"/>
      <c r="J961" s="151"/>
      <c r="K961" s="151"/>
      <c r="L961" s="151"/>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2"/>
      <c r="AI961" s="152"/>
      <c r="AJ961" s="152"/>
      <c r="AK961" s="152"/>
    </row>
    <row r="962" spans="7:37">
      <c r="G962" s="151"/>
      <c r="H962" s="151"/>
      <c r="I962" s="151"/>
      <c r="J962" s="151"/>
      <c r="K962" s="151"/>
      <c r="L962" s="151"/>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2"/>
      <c r="AI962" s="152"/>
      <c r="AJ962" s="152"/>
      <c r="AK962" s="152"/>
    </row>
    <row r="963" spans="7:37">
      <c r="G963" s="151"/>
      <c r="H963" s="151"/>
      <c r="I963" s="151"/>
      <c r="J963" s="151"/>
      <c r="K963" s="151"/>
      <c r="L963" s="151"/>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2"/>
      <c r="AI963" s="152"/>
      <c r="AJ963" s="152"/>
      <c r="AK963" s="152"/>
    </row>
    <row r="964" spans="7:37">
      <c r="G964" s="151"/>
      <c r="H964" s="151"/>
      <c r="I964" s="151"/>
      <c r="J964" s="151"/>
      <c r="K964" s="151"/>
      <c r="L964" s="151"/>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2"/>
      <c r="AI964" s="152"/>
      <c r="AJ964" s="152"/>
      <c r="AK964" s="152"/>
    </row>
    <row r="965" spans="7:37">
      <c r="G965" s="151"/>
      <c r="H965" s="151"/>
      <c r="I965" s="151"/>
      <c r="J965" s="151"/>
      <c r="K965" s="151"/>
      <c r="L965" s="151"/>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2"/>
      <c r="AI965" s="152"/>
      <c r="AJ965" s="152"/>
      <c r="AK965" s="152"/>
    </row>
    <row r="966" spans="7:37">
      <c r="G966" s="151"/>
      <c r="H966" s="151"/>
      <c r="I966" s="151"/>
      <c r="J966" s="151"/>
      <c r="K966" s="151"/>
      <c r="L966" s="151"/>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2"/>
      <c r="AJ966" s="152"/>
      <c r="AK966" s="152"/>
    </row>
    <row r="967" spans="7:37">
      <c r="G967" s="151"/>
      <c r="H967" s="151"/>
      <c r="I967" s="151"/>
      <c r="J967" s="151"/>
      <c r="K967" s="151"/>
      <c r="L967" s="151"/>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2"/>
      <c r="AI967" s="152"/>
      <c r="AJ967" s="152"/>
      <c r="AK967" s="152"/>
    </row>
    <row r="968" spans="7:37">
      <c r="G968" s="151"/>
      <c r="H968" s="151"/>
      <c r="I968" s="151"/>
      <c r="J968" s="151"/>
      <c r="K968" s="151"/>
      <c r="L968" s="151"/>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2"/>
      <c r="AI968" s="152"/>
      <c r="AJ968" s="152"/>
      <c r="AK968" s="152"/>
    </row>
    <row r="969" spans="7:37">
      <c r="G969" s="151"/>
      <c r="H969" s="151"/>
      <c r="I969" s="151"/>
      <c r="J969" s="151"/>
      <c r="K969" s="151"/>
      <c r="L969" s="151"/>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row>
    <row r="970" spans="7:37">
      <c r="G970" s="151"/>
      <c r="H970" s="151"/>
      <c r="I970" s="151"/>
      <c r="J970" s="151"/>
      <c r="K970" s="151"/>
      <c r="L970" s="151"/>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2"/>
      <c r="AI970" s="152"/>
      <c r="AJ970" s="152"/>
      <c r="AK970" s="152"/>
    </row>
    <row r="971" spans="7:37">
      <c r="G971" s="151"/>
      <c r="H971" s="151"/>
      <c r="I971" s="151"/>
      <c r="J971" s="151"/>
      <c r="K971" s="151"/>
      <c r="L971" s="151"/>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2"/>
      <c r="AI971" s="152"/>
      <c r="AJ971" s="152"/>
      <c r="AK971" s="152"/>
    </row>
    <row r="972" spans="7:37">
      <c r="G972" s="151"/>
      <c r="H972" s="151"/>
      <c r="I972" s="151"/>
      <c r="J972" s="151"/>
      <c r="K972" s="151"/>
      <c r="L972" s="151"/>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2"/>
      <c r="AJ972" s="152"/>
      <c r="AK972" s="152"/>
    </row>
    <row r="973" spans="7:37">
      <c r="G973" s="151"/>
      <c r="H973" s="151"/>
      <c r="I973" s="151"/>
      <c r="J973" s="151"/>
      <c r="K973" s="151"/>
      <c r="L973" s="151"/>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2"/>
      <c r="AJ973" s="152"/>
      <c r="AK973" s="152"/>
    </row>
    <row r="974" spans="7:37">
      <c r="G974" s="151"/>
      <c r="H974" s="151"/>
      <c r="I974" s="151"/>
      <c r="J974" s="151"/>
      <c r="K974" s="151"/>
      <c r="L974" s="151"/>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row>
    <row r="975" spans="7:37">
      <c r="G975" s="151"/>
      <c r="H975" s="151"/>
      <c r="I975" s="151"/>
      <c r="J975" s="151"/>
      <c r="K975" s="151"/>
      <c r="L975" s="151"/>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2"/>
      <c r="AJ975" s="152"/>
      <c r="AK975" s="152"/>
    </row>
    <row r="976" spans="7:37">
      <c r="G976" s="151"/>
      <c r="H976" s="151"/>
      <c r="I976" s="151"/>
      <c r="J976" s="151"/>
      <c r="K976" s="151"/>
      <c r="L976" s="151"/>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row>
    <row r="977" spans="7:37">
      <c r="G977" s="151"/>
      <c r="H977" s="151"/>
      <c r="I977" s="151"/>
      <c r="J977" s="151"/>
      <c r="K977" s="151"/>
      <c r="L977" s="151"/>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2"/>
      <c r="AI977" s="152"/>
      <c r="AJ977" s="152"/>
      <c r="AK977" s="152"/>
    </row>
    <row r="978" spans="7:37">
      <c r="G978" s="151"/>
      <c r="H978" s="151"/>
      <c r="I978" s="151"/>
      <c r="J978" s="151"/>
      <c r="K978" s="151"/>
      <c r="L978" s="151"/>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2"/>
      <c r="AJ978" s="152"/>
      <c r="AK978" s="152"/>
    </row>
    <row r="979" spans="7:37">
      <c r="G979" s="151"/>
      <c r="H979" s="151"/>
      <c r="I979" s="151"/>
      <c r="J979" s="151"/>
      <c r="K979" s="151"/>
      <c r="L979" s="151"/>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2"/>
      <c r="AI979" s="152"/>
      <c r="AJ979" s="152"/>
      <c r="AK979" s="152"/>
    </row>
    <row r="980" spans="7:37">
      <c r="G980" s="151"/>
      <c r="H980" s="151"/>
      <c r="I980" s="151"/>
      <c r="J980" s="151"/>
      <c r="K980" s="151"/>
      <c r="L980" s="151"/>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2"/>
      <c r="AI980" s="152"/>
      <c r="AJ980" s="152"/>
      <c r="AK980" s="152"/>
    </row>
    <row r="981" spans="7:37">
      <c r="G981" s="151"/>
      <c r="H981" s="151"/>
      <c r="I981" s="151"/>
      <c r="J981" s="151"/>
      <c r="K981" s="151"/>
      <c r="L981" s="151"/>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2"/>
      <c r="AI981" s="152"/>
      <c r="AJ981" s="152"/>
      <c r="AK981" s="152"/>
    </row>
    <row r="982" spans="7:37">
      <c r="G982" s="151"/>
      <c r="H982" s="151"/>
      <c r="I982" s="151"/>
      <c r="J982" s="151"/>
      <c r="K982" s="151"/>
      <c r="L982" s="151"/>
      <c r="M982" s="152"/>
      <c r="N982" s="152"/>
      <c r="O982" s="152"/>
      <c r="P982" s="152"/>
      <c r="Q982" s="152"/>
      <c r="R982" s="152"/>
      <c r="S982" s="152"/>
      <c r="T982" s="152"/>
      <c r="U982" s="152"/>
      <c r="V982" s="152"/>
      <c r="W982" s="152"/>
      <c r="X982" s="152"/>
      <c r="Y982" s="152"/>
      <c r="Z982" s="152"/>
      <c r="AA982" s="152"/>
      <c r="AB982" s="152"/>
      <c r="AC982" s="152"/>
      <c r="AD982" s="152"/>
      <c r="AE982" s="152"/>
      <c r="AF982" s="152"/>
      <c r="AG982" s="152"/>
      <c r="AH982" s="152"/>
      <c r="AI982" s="152"/>
      <c r="AJ982" s="152"/>
      <c r="AK982" s="152"/>
    </row>
    <row r="983" spans="7:37">
      <c r="G983" s="151"/>
      <c r="H983" s="151"/>
      <c r="I983" s="151"/>
      <c r="J983" s="151"/>
      <c r="K983" s="151"/>
      <c r="L983" s="151"/>
      <c r="M983" s="152"/>
      <c r="N983" s="152"/>
      <c r="O983" s="152"/>
      <c r="P983" s="152"/>
      <c r="Q983" s="152"/>
      <c r="R983" s="152"/>
      <c r="S983" s="152"/>
      <c r="T983" s="152"/>
      <c r="U983" s="152"/>
      <c r="V983" s="152"/>
      <c r="W983" s="152"/>
      <c r="X983" s="152"/>
      <c r="Y983" s="152"/>
      <c r="Z983" s="152"/>
      <c r="AA983" s="152"/>
      <c r="AB983" s="152"/>
      <c r="AC983" s="152"/>
      <c r="AD983" s="152"/>
      <c r="AE983" s="152"/>
      <c r="AF983" s="152"/>
      <c r="AG983" s="152"/>
      <c r="AH983" s="152"/>
      <c r="AI983" s="152"/>
      <c r="AJ983" s="152"/>
      <c r="AK983" s="152"/>
    </row>
    <row r="984" spans="7:37">
      <c r="G984" s="151"/>
      <c r="H984" s="151"/>
      <c r="I984" s="151"/>
      <c r="J984" s="151"/>
      <c r="K984" s="151"/>
      <c r="L984" s="151"/>
      <c r="M984" s="152"/>
      <c r="N984" s="152"/>
      <c r="O984" s="152"/>
      <c r="P984" s="152"/>
      <c r="Q984" s="152"/>
      <c r="R984" s="152"/>
      <c r="S984" s="152"/>
      <c r="T984" s="152"/>
      <c r="U984" s="152"/>
      <c r="V984" s="152"/>
      <c r="W984" s="152"/>
      <c r="X984" s="152"/>
      <c r="Y984" s="152"/>
      <c r="Z984" s="152"/>
      <c r="AA984" s="152"/>
      <c r="AB984" s="152"/>
      <c r="AC984" s="152"/>
      <c r="AD984" s="152"/>
      <c r="AE984" s="152"/>
      <c r="AF984" s="152"/>
      <c r="AG984" s="152"/>
      <c r="AH984" s="152"/>
      <c r="AI984" s="152"/>
      <c r="AJ984" s="152"/>
      <c r="AK984" s="152"/>
    </row>
    <row r="985" spans="7:37">
      <c r="G985" s="151"/>
      <c r="H985" s="151"/>
      <c r="I985" s="151"/>
      <c r="J985" s="151"/>
      <c r="K985" s="151"/>
      <c r="L985" s="151"/>
      <c r="M985" s="152"/>
      <c r="N985" s="152"/>
      <c r="O985" s="152"/>
      <c r="P985" s="152"/>
      <c r="Q985" s="152"/>
      <c r="R985" s="152"/>
      <c r="S985" s="152"/>
      <c r="T985" s="152"/>
      <c r="U985" s="152"/>
      <c r="V985" s="152"/>
      <c r="W985" s="152"/>
      <c r="X985" s="152"/>
      <c r="Y985" s="152"/>
      <c r="Z985" s="152"/>
      <c r="AA985" s="152"/>
      <c r="AB985" s="152"/>
      <c r="AC985" s="152"/>
      <c r="AD985" s="152"/>
      <c r="AE985" s="152"/>
      <c r="AF985" s="152"/>
      <c r="AG985" s="152"/>
      <c r="AH985" s="152"/>
      <c r="AI985" s="152"/>
      <c r="AJ985" s="152"/>
      <c r="AK985" s="152"/>
    </row>
    <row r="986" spans="7:37">
      <c r="G986" s="151"/>
      <c r="H986" s="151"/>
      <c r="I986" s="151"/>
      <c r="J986" s="151"/>
      <c r="K986" s="151"/>
      <c r="L986" s="151"/>
      <c r="M986" s="152"/>
      <c r="N986" s="152"/>
      <c r="O986" s="152"/>
      <c r="P986" s="152"/>
      <c r="Q986" s="152"/>
      <c r="R986" s="152"/>
      <c r="S986" s="152"/>
      <c r="T986" s="152"/>
      <c r="U986" s="152"/>
      <c r="V986" s="152"/>
      <c r="W986" s="152"/>
      <c r="X986" s="152"/>
      <c r="Y986" s="152"/>
      <c r="Z986" s="152"/>
      <c r="AA986" s="152"/>
      <c r="AB986" s="152"/>
      <c r="AC986" s="152"/>
      <c r="AD986" s="152"/>
      <c r="AE986" s="152"/>
      <c r="AF986" s="152"/>
      <c r="AG986" s="152"/>
      <c r="AH986" s="152"/>
      <c r="AI986" s="152"/>
      <c r="AJ986" s="152"/>
      <c r="AK986" s="152"/>
    </row>
    <row r="987" spans="7:37">
      <c r="G987" s="151"/>
      <c r="H987" s="151"/>
      <c r="I987" s="151"/>
      <c r="J987" s="151"/>
      <c r="K987" s="151"/>
      <c r="L987" s="151"/>
      <c r="M987" s="152"/>
      <c r="N987" s="152"/>
      <c r="O987" s="152"/>
      <c r="P987" s="152"/>
      <c r="Q987" s="152"/>
      <c r="R987" s="152"/>
      <c r="S987" s="152"/>
      <c r="T987" s="152"/>
      <c r="U987" s="152"/>
      <c r="V987" s="152"/>
      <c r="W987" s="152"/>
      <c r="X987" s="152"/>
      <c r="Y987" s="152"/>
      <c r="Z987" s="152"/>
      <c r="AA987" s="152"/>
      <c r="AB987" s="152"/>
      <c r="AC987" s="152"/>
      <c r="AD987" s="152"/>
      <c r="AE987" s="152"/>
      <c r="AF987" s="152"/>
      <c r="AG987" s="152"/>
      <c r="AH987" s="152"/>
      <c r="AI987" s="152"/>
      <c r="AJ987" s="152"/>
      <c r="AK987" s="152"/>
    </row>
    <row r="988" spans="7:37">
      <c r="G988" s="151"/>
      <c r="H988" s="151"/>
      <c r="I988" s="151"/>
      <c r="J988" s="151"/>
      <c r="K988" s="151"/>
      <c r="L988" s="151"/>
      <c r="M988" s="152"/>
      <c r="N988" s="152"/>
      <c r="O988" s="152"/>
      <c r="P988" s="152"/>
      <c r="Q988" s="152"/>
      <c r="R988" s="152"/>
      <c r="S988" s="152"/>
      <c r="T988" s="152"/>
      <c r="U988" s="152"/>
      <c r="V988" s="152"/>
      <c r="W988" s="152"/>
      <c r="X988" s="152"/>
      <c r="Y988" s="152"/>
      <c r="Z988" s="152"/>
      <c r="AA988" s="152"/>
      <c r="AB988" s="152"/>
      <c r="AC988" s="152"/>
      <c r="AD988" s="152"/>
      <c r="AE988" s="152"/>
      <c r="AF988" s="152"/>
      <c r="AG988" s="152"/>
      <c r="AH988" s="152"/>
      <c r="AI988" s="152"/>
      <c r="AJ988" s="152"/>
      <c r="AK988" s="152"/>
    </row>
    <row r="989" spans="7:37">
      <c r="G989" s="151"/>
      <c r="H989" s="151"/>
      <c r="I989" s="151"/>
      <c r="J989" s="151"/>
      <c r="K989" s="151"/>
      <c r="L989" s="151"/>
      <c r="M989" s="152"/>
      <c r="N989" s="152"/>
      <c r="O989" s="152"/>
      <c r="P989" s="152"/>
      <c r="Q989" s="152"/>
      <c r="R989" s="152"/>
      <c r="S989" s="152"/>
      <c r="T989" s="152"/>
      <c r="U989" s="152"/>
      <c r="V989" s="152"/>
      <c r="W989" s="152"/>
      <c r="X989" s="152"/>
      <c r="Y989" s="152"/>
      <c r="Z989" s="152"/>
      <c r="AA989" s="152"/>
      <c r="AB989" s="152"/>
      <c r="AC989" s="152"/>
      <c r="AD989" s="152"/>
      <c r="AE989" s="152"/>
      <c r="AF989" s="152"/>
      <c r="AG989" s="152"/>
      <c r="AH989" s="152"/>
      <c r="AI989" s="152"/>
      <c r="AJ989" s="152"/>
      <c r="AK989" s="152"/>
    </row>
    <row r="990" spans="7:37">
      <c r="G990" s="151"/>
      <c r="H990" s="151"/>
      <c r="I990" s="151"/>
      <c r="J990" s="151"/>
      <c r="K990" s="151"/>
      <c r="L990" s="151"/>
      <c r="M990" s="152"/>
      <c r="N990" s="152"/>
      <c r="O990" s="152"/>
      <c r="P990" s="152"/>
      <c r="Q990" s="152"/>
      <c r="R990" s="152"/>
      <c r="S990" s="152"/>
      <c r="T990" s="152"/>
      <c r="U990" s="152"/>
      <c r="V990" s="152"/>
      <c r="W990" s="152"/>
      <c r="X990" s="152"/>
      <c r="Y990" s="152"/>
      <c r="Z990" s="152"/>
      <c r="AA990" s="152"/>
      <c r="AB990" s="152"/>
      <c r="AC990" s="152"/>
      <c r="AD990" s="152"/>
      <c r="AE990" s="152"/>
      <c r="AF990" s="152"/>
      <c r="AG990" s="152"/>
      <c r="AH990" s="152"/>
      <c r="AI990" s="152"/>
      <c r="AJ990" s="152"/>
      <c r="AK990" s="152"/>
    </row>
    <row r="991" spans="7:37">
      <c r="G991" s="151"/>
      <c r="H991" s="151"/>
      <c r="I991" s="151"/>
      <c r="J991" s="151"/>
      <c r="K991" s="151"/>
      <c r="L991" s="151"/>
      <c r="M991" s="152"/>
      <c r="N991" s="152"/>
      <c r="O991" s="152"/>
      <c r="P991" s="152"/>
      <c r="Q991" s="152"/>
      <c r="R991" s="152"/>
      <c r="S991" s="152"/>
      <c r="T991" s="152"/>
      <c r="U991" s="152"/>
      <c r="V991" s="152"/>
      <c r="W991" s="152"/>
      <c r="X991" s="152"/>
      <c r="Y991" s="152"/>
      <c r="Z991" s="152"/>
      <c r="AA991" s="152"/>
      <c r="AB991" s="152"/>
      <c r="AC991" s="152"/>
      <c r="AD991" s="152"/>
      <c r="AE991" s="152"/>
      <c r="AF991" s="152"/>
      <c r="AG991" s="152"/>
      <c r="AH991" s="152"/>
      <c r="AI991" s="152"/>
      <c r="AJ991" s="152"/>
      <c r="AK991" s="152"/>
    </row>
    <row r="992" spans="7:37">
      <c r="G992" s="151"/>
      <c r="H992" s="151"/>
      <c r="I992" s="151"/>
      <c r="J992" s="151"/>
      <c r="K992" s="151"/>
      <c r="L992" s="151"/>
      <c r="M992" s="152"/>
      <c r="N992" s="152"/>
      <c r="O992" s="152"/>
      <c r="P992" s="152"/>
      <c r="Q992" s="152"/>
      <c r="R992" s="152"/>
      <c r="S992" s="152"/>
      <c r="T992" s="152"/>
      <c r="U992" s="152"/>
      <c r="V992" s="152"/>
      <c r="W992" s="152"/>
      <c r="X992" s="152"/>
      <c r="Y992" s="152"/>
      <c r="Z992" s="152"/>
      <c r="AA992" s="152"/>
      <c r="AB992" s="152"/>
      <c r="AC992" s="152"/>
      <c r="AD992" s="152"/>
      <c r="AE992" s="152"/>
      <c r="AF992" s="152"/>
      <c r="AG992" s="152"/>
      <c r="AH992" s="152"/>
      <c r="AI992" s="152"/>
      <c r="AJ992" s="152"/>
      <c r="AK992" s="152"/>
    </row>
    <row r="993" spans="7:37">
      <c r="G993" s="151"/>
      <c r="H993" s="151"/>
      <c r="I993" s="151"/>
      <c r="J993" s="151"/>
      <c r="K993" s="151"/>
      <c r="L993" s="151"/>
      <c r="M993" s="152"/>
      <c r="N993" s="152"/>
      <c r="O993" s="152"/>
      <c r="P993" s="152"/>
      <c r="Q993" s="152"/>
      <c r="R993" s="152"/>
      <c r="S993" s="152"/>
      <c r="T993" s="152"/>
      <c r="U993" s="152"/>
      <c r="V993" s="152"/>
      <c r="W993" s="152"/>
      <c r="X993" s="152"/>
      <c r="Y993" s="152"/>
      <c r="Z993" s="152"/>
      <c r="AA993" s="152"/>
      <c r="AB993" s="152"/>
      <c r="AC993" s="152"/>
      <c r="AD993" s="152"/>
      <c r="AE993" s="152"/>
      <c r="AF993" s="152"/>
      <c r="AG993" s="152"/>
      <c r="AH993" s="152"/>
      <c r="AI993" s="152"/>
      <c r="AJ993" s="152"/>
      <c r="AK993" s="152"/>
    </row>
    <row r="994" spans="7:37">
      <c r="G994" s="151"/>
      <c r="H994" s="151"/>
      <c r="I994" s="151"/>
      <c r="J994" s="151"/>
      <c r="K994" s="151"/>
      <c r="L994" s="151"/>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row>
    <row r="995" spans="7:37">
      <c r="G995" s="151"/>
      <c r="H995" s="151"/>
      <c r="I995" s="151"/>
      <c r="J995" s="151"/>
      <c r="K995" s="151"/>
      <c r="L995" s="151"/>
      <c r="M995" s="152"/>
      <c r="N995" s="152"/>
      <c r="O995" s="152"/>
      <c r="P995" s="152"/>
      <c r="Q995" s="152"/>
      <c r="R995" s="152"/>
      <c r="S995" s="152"/>
      <c r="T995" s="152"/>
      <c r="U995" s="152"/>
      <c r="V995" s="152"/>
      <c r="W995" s="152"/>
      <c r="X995" s="152"/>
      <c r="Y995" s="152"/>
      <c r="Z995" s="152"/>
      <c r="AA995" s="152"/>
      <c r="AB995" s="152"/>
      <c r="AC995" s="152"/>
      <c r="AD995" s="152"/>
      <c r="AE995" s="152"/>
      <c r="AF995" s="152"/>
      <c r="AG995" s="152"/>
      <c r="AH995" s="152"/>
      <c r="AI995" s="152"/>
      <c r="AJ995" s="152"/>
      <c r="AK995" s="152"/>
    </row>
    <row r="996" spans="7:37">
      <c r="G996" s="151"/>
      <c r="H996" s="151"/>
      <c r="I996" s="151"/>
      <c r="J996" s="151"/>
      <c r="K996" s="151"/>
      <c r="L996" s="151"/>
      <c r="M996" s="152"/>
      <c r="N996" s="152"/>
      <c r="O996" s="152"/>
      <c r="P996" s="152"/>
      <c r="Q996" s="152"/>
      <c r="R996" s="152"/>
      <c r="S996" s="152"/>
      <c r="T996" s="152"/>
      <c r="U996" s="152"/>
      <c r="V996" s="152"/>
      <c r="W996" s="152"/>
      <c r="X996" s="152"/>
      <c r="Y996" s="152"/>
      <c r="Z996" s="152"/>
      <c r="AA996" s="152"/>
      <c r="AB996" s="152"/>
      <c r="AC996" s="152"/>
      <c r="AD996" s="152"/>
      <c r="AE996" s="152"/>
      <c r="AF996" s="152"/>
      <c r="AG996" s="152"/>
      <c r="AH996" s="152"/>
      <c r="AI996" s="152"/>
      <c r="AJ996" s="152"/>
      <c r="AK996" s="152"/>
    </row>
    <row r="997" spans="7:37">
      <c r="G997" s="151"/>
      <c r="H997" s="151"/>
      <c r="I997" s="151"/>
      <c r="J997" s="151"/>
      <c r="K997" s="151"/>
      <c r="L997" s="151"/>
      <c r="M997" s="152"/>
      <c r="N997" s="152"/>
      <c r="O997" s="152"/>
      <c r="P997" s="152"/>
      <c r="Q997" s="152"/>
      <c r="R997" s="152"/>
      <c r="S997" s="152"/>
      <c r="T997" s="152"/>
      <c r="U997" s="152"/>
      <c r="V997" s="152"/>
      <c r="W997" s="152"/>
      <c r="X997" s="152"/>
      <c r="Y997" s="152"/>
      <c r="Z997" s="152"/>
      <c r="AA997" s="152"/>
      <c r="AB997" s="152"/>
      <c r="AC997" s="152"/>
      <c r="AD997" s="152"/>
      <c r="AE997" s="152"/>
      <c r="AF997" s="152"/>
      <c r="AG997" s="152"/>
      <c r="AH997" s="152"/>
      <c r="AI997" s="152"/>
      <c r="AJ997" s="152"/>
      <c r="AK997" s="152"/>
    </row>
    <row r="998" spans="7:37">
      <c r="G998" s="151"/>
      <c r="H998" s="151"/>
      <c r="I998" s="151"/>
      <c r="J998" s="151"/>
      <c r="K998" s="151"/>
      <c r="L998" s="151"/>
      <c r="M998" s="152"/>
      <c r="N998" s="152"/>
      <c r="O998" s="152"/>
      <c r="P998" s="152"/>
      <c r="Q998" s="152"/>
      <c r="R998" s="152"/>
      <c r="S998" s="152"/>
      <c r="T998" s="152"/>
      <c r="U998" s="152"/>
      <c r="V998" s="152"/>
      <c r="W998" s="152"/>
      <c r="X998" s="152"/>
      <c r="Y998" s="152"/>
      <c r="Z998" s="152"/>
      <c r="AA998" s="152"/>
      <c r="AB998" s="152"/>
      <c r="AC998" s="152"/>
      <c r="AD998" s="152"/>
      <c r="AE998" s="152"/>
      <c r="AF998" s="152"/>
      <c r="AG998" s="152"/>
      <c r="AH998" s="152"/>
      <c r="AI998" s="152"/>
      <c r="AJ998" s="152"/>
      <c r="AK998" s="152"/>
    </row>
    <row r="999" spans="7:37">
      <c r="G999" s="151"/>
      <c r="H999" s="151"/>
      <c r="I999" s="151"/>
      <c r="J999" s="151"/>
      <c r="K999" s="151"/>
      <c r="L999" s="151"/>
      <c r="M999" s="152"/>
      <c r="N999" s="152"/>
      <c r="O999" s="152"/>
      <c r="P999" s="152"/>
      <c r="Q999" s="152"/>
      <c r="R999" s="152"/>
      <c r="S999" s="152"/>
      <c r="T999" s="152"/>
      <c r="U999" s="152"/>
      <c r="V999" s="152"/>
      <c r="W999" s="152"/>
      <c r="X999" s="152"/>
      <c r="Y999" s="152"/>
      <c r="Z999" s="152"/>
      <c r="AA999" s="152"/>
      <c r="AB999" s="152"/>
      <c r="AC999" s="152"/>
      <c r="AD999" s="152"/>
      <c r="AE999" s="152"/>
      <c r="AF999" s="152"/>
      <c r="AG999" s="152"/>
      <c r="AH999" s="152"/>
      <c r="AI999" s="152"/>
      <c r="AJ999" s="152"/>
      <c r="AK999" s="152"/>
    </row>
    <row r="1000" spans="7:37">
      <c r="G1000" s="151"/>
      <c r="H1000" s="151"/>
      <c r="I1000" s="151"/>
      <c r="J1000" s="151"/>
      <c r="K1000" s="151"/>
      <c r="L1000" s="151"/>
      <c r="M1000" s="152"/>
      <c r="N1000" s="152"/>
      <c r="O1000" s="152"/>
      <c r="P1000" s="152"/>
      <c r="Q1000" s="152"/>
      <c r="R1000" s="152"/>
      <c r="S1000" s="152"/>
      <c r="T1000" s="152"/>
      <c r="U1000" s="152"/>
      <c r="V1000" s="152"/>
      <c r="W1000" s="152"/>
      <c r="X1000" s="152"/>
      <c r="Y1000" s="152"/>
      <c r="Z1000" s="152"/>
      <c r="AA1000" s="152"/>
      <c r="AB1000" s="152"/>
      <c r="AC1000" s="152"/>
      <c r="AD1000" s="152"/>
      <c r="AE1000" s="152"/>
      <c r="AF1000" s="152"/>
      <c r="AG1000" s="152"/>
      <c r="AH1000" s="152"/>
      <c r="AI1000" s="152"/>
      <c r="AJ1000" s="152"/>
      <c r="AK1000" s="152"/>
    </row>
    <row r="1001" spans="7:37">
      <c r="G1001" s="151"/>
      <c r="H1001" s="151"/>
      <c r="I1001" s="151"/>
      <c r="J1001" s="151"/>
      <c r="K1001" s="151"/>
      <c r="L1001" s="151"/>
      <c r="M1001" s="152"/>
      <c r="N1001" s="152"/>
      <c r="O1001" s="152"/>
      <c r="P1001" s="152"/>
      <c r="Q1001" s="152"/>
      <c r="R1001" s="152"/>
      <c r="S1001" s="152"/>
      <c r="T1001" s="152"/>
      <c r="U1001" s="152"/>
      <c r="V1001" s="152"/>
      <c r="W1001" s="152"/>
      <c r="X1001" s="152"/>
      <c r="Y1001" s="152"/>
      <c r="Z1001" s="152"/>
      <c r="AA1001" s="152"/>
      <c r="AB1001" s="152"/>
      <c r="AC1001" s="152"/>
      <c r="AD1001" s="152"/>
      <c r="AE1001" s="152"/>
      <c r="AF1001" s="152"/>
      <c r="AG1001" s="152"/>
      <c r="AH1001" s="152"/>
      <c r="AI1001" s="152"/>
      <c r="AJ1001" s="152"/>
      <c r="AK1001" s="152"/>
    </row>
    <row r="1002" spans="7:37">
      <c r="G1002" s="151"/>
      <c r="H1002" s="151"/>
      <c r="I1002" s="151"/>
      <c r="J1002" s="151"/>
      <c r="K1002" s="151"/>
      <c r="L1002" s="151"/>
      <c r="M1002" s="152"/>
      <c r="N1002" s="152"/>
      <c r="O1002" s="152"/>
      <c r="P1002" s="152"/>
      <c r="Q1002" s="152"/>
      <c r="R1002" s="152"/>
      <c r="S1002" s="152"/>
      <c r="T1002" s="152"/>
      <c r="U1002" s="152"/>
      <c r="V1002" s="152"/>
      <c r="W1002" s="152"/>
      <c r="X1002" s="152"/>
      <c r="Y1002" s="152"/>
      <c r="Z1002" s="152"/>
      <c r="AA1002" s="152"/>
      <c r="AB1002" s="152"/>
      <c r="AC1002" s="152"/>
      <c r="AD1002" s="152"/>
      <c r="AE1002" s="152"/>
      <c r="AF1002" s="152"/>
      <c r="AG1002" s="152"/>
      <c r="AH1002" s="152"/>
      <c r="AI1002" s="152"/>
      <c r="AJ1002" s="152"/>
      <c r="AK1002" s="152"/>
    </row>
    <row r="1003" spans="7:37">
      <c r="G1003" s="151"/>
      <c r="H1003" s="151"/>
      <c r="I1003" s="151"/>
      <c r="J1003" s="151"/>
      <c r="K1003" s="151"/>
      <c r="L1003" s="151"/>
      <c r="M1003" s="152"/>
      <c r="N1003" s="152"/>
      <c r="O1003" s="152"/>
      <c r="P1003" s="152"/>
      <c r="Q1003" s="152"/>
      <c r="R1003" s="152"/>
      <c r="S1003" s="152"/>
      <c r="T1003" s="152"/>
      <c r="U1003" s="152"/>
      <c r="V1003" s="152"/>
      <c r="W1003" s="152"/>
      <c r="X1003" s="152"/>
      <c r="Y1003" s="152"/>
      <c r="Z1003" s="152"/>
      <c r="AA1003" s="152"/>
      <c r="AB1003" s="152"/>
      <c r="AC1003" s="152"/>
      <c r="AD1003" s="152"/>
      <c r="AE1003" s="152"/>
      <c r="AF1003" s="152"/>
      <c r="AG1003" s="152"/>
      <c r="AH1003" s="152"/>
      <c r="AI1003" s="152"/>
      <c r="AJ1003" s="152"/>
      <c r="AK1003" s="152"/>
    </row>
    <row r="1004" spans="7:37">
      <c r="G1004" s="151"/>
      <c r="H1004" s="151"/>
      <c r="I1004" s="151"/>
      <c r="J1004" s="151"/>
      <c r="K1004" s="151"/>
      <c r="L1004" s="151"/>
      <c r="M1004" s="152"/>
      <c r="N1004" s="152"/>
      <c r="O1004" s="152"/>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row>
    <row r="1005" spans="7:37">
      <c r="G1005" s="151"/>
      <c r="H1005" s="151"/>
      <c r="I1005" s="151"/>
      <c r="J1005" s="151"/>
      <c r="K1005" s="151"/>
      <c r="L1005" s="151"/>
      <c r="M1005" s="152"/>
      <c r="N1005" s="152"/>
      <c r="O1005" s="152"/>
      <c r="P1005" s="152"/>
      <c r="Q1005" s="152"/>
      <c r="R1005" s="152"/>
      <c r="S1005" s="152"/>
      <c r="T1005" s="152"/>
      <c r="U1005" s="152"/>
      <c r="V1005" s="152"/>
      <c r="W1005" s="152"/>
      <c r="X1005" s="152"/>
      <c r="Y1005" s="152"/>
      <c r="Z1005" s="152"/>
      <c r="AA1005" s="152"/>
      <c r="AB1005" s="152"/>
      <c r="AC1005" s="152"/>
      <c r="AD1005" s="152"/>
      <c r="AE1005" s="152"/>
      <c r="AF1005" s="152"/>
      <c r="AG1005" s="152"/>
      <c r="AH1005" s="152"/>
      <c r="AI1005" s="152"/>
      <c r="AJ1005" s="152"/>
      <c r="AK1005" s="152"/>
    </row>
    <row r="1006" spans="7:37">
      <c r="G1006" s="151"/>
      <c r="H1006" s="151"/>
      <c r="I1006" s="151"/>
      <c r="J1006" s="151"/>
      <c r="K1006" s="151"/>
      <c r="L1006" s="151"/>
      <c r="M1006" s="152"/>
      <c r="N1006" s="152"/>
      <c r="O1006" s="152"/>
      <c r="P1006" s="152"/>
      <c r="Q1006" s="152"/>
      <c r="R1006" s="152"/>
      <c r="S1006" s="152"/>
      <c r="T1006" s="152"/>
      <c r="U1006" s="152"/>
      <c r="V1006" s="152"/>
      <c r="W1006" s="152"/>
      <c r="X1006" s="152"/>
      <c r="Y1006" s="152"/>
      <c r="Z1006" s="152"/>
      <c r="AA1006" s="152"/>
      <c r="AB1006" s="152"/>
      <c r="AC1006" s="152"/>
      <c r="AD1006" s="152"/>
      <c r="AE1006" s="152"/>
      <c r="AF1006" s="152"/>
      <c r="AG1006" s="152"/>
      <c r="AH1006" s="152"/>
      <c r="AI1006" s="152"/>
      <c r="AJ1006" s="152"/>
      <c r="AK1006" s="152"/>
    </row>
    <row r="1007" spans="7:37">
      <c r="G1007" s="151"/>
      <c r="H1007" s="151"/>
      <c r="I1007" s="151"/>
      <c r="J1007" s="151"/>
      <c r="K1007" s="151"/>
      <c r="L1007" s="151"/>
      <c r="M1007" s="152"/>
      <c r="N1007" s="152"/>
      <c r="O1007" s="152"/>
      <c r="P1007" s="152"/>
      <c r="Q1007" s="152"/>
      <c r="R1007" s="152"/>
      <c r="S1007" s="152"/>
      <c r="T1007" s="152"/>
      <c r="U1007" s="152"/>
      <c r="V1007" s="152"/>
      <c r="W1007" s="152"/>
      <c r="X1007" s="152"/>
      <c r="Y1007" s="152"/>
      <c r="Z1007" s="152"/>
      <c r="AA1007" s="152"/>
      <c r="AB1007" s="152"/>
      <c r="AC1007" s="152"/>
      <c r="AD1007" s="152"/>
      <c r="AE1007" s="152"/>
      <c r="AF1007" s="152"/>
      <c r="AG1007" s="152"/>
      <c r="AH1007" s="152"/>
      <c r="AI1007" s="152"/>
      <c r="AJ1007" s="152"/>
      <c r="AK1007" s="152"/>
    </row>
    <row r="1008" spans="7:37">
      <c r="G1008" s="151"/>
      <c r="H1008" s="151"/>
      <c r="I1008" s="151"/>
      <c r="J1008" s="151"/>
      <c r="K1008" s="151"/>
      <c r="L1008" s="151"/>
      <c r="M1008" s="152"/>
      <c r="N1008" s="152"/>
      <c r="O1008" s="152"/>
      <c r="P1008" s="152"/>
      <c r="Q1008" s="152"/>
      <c r="R1008" s="152"/>
      <c r="S1008" s="152"/>
      <c r="T1008" s="152"/>
      <c r="U1008" s="152"/>
      <c r="V1008" s="152"/>
      <c r="W1008" s="152"/>
      <c r="X1008" s="152"/>
      <c r="Y1008" s="152"/>
      <c r="Z1008" s="152"/>
      <c r="AA1008" s="152"/>
      <c r="AB1008" s="152"/>
      <c r="AC1008" s="152"/>
      <c r="AD1008" s="152"/>
      <c r="AE1008" s="152"/>
      <c r="AF1008" s="152"/>
      <c r="AG1008" s="152"/>
      <c r="AH1008" s="152"/>
      <c r="AI1008" s="152"/>
      <c r="AJ1008" s="152"/>
      <c r="AK1008" s="152"/>
    </row>
    <row r="1009" spans="7:37">
      <c r="G1009" s="151"/>
      <c r="H1009" s="151"/>
      <c r="I1009" s="151"/>
      <c r="J1009" s="151"/>
      <c r="K1009" s="151"/>
      <c r="L1009" s="151"/>
      <c r="M1009" s="152"/>
      <c r="N1009" s="152"/>
      <c r="O1009" s="152"/>
      <c r="P1009" s="152"/>
      <c r="Q1009" s="152"/>
      <c r="R1009" s="152"/>
      <c r="S1009" s="152"/>
      <c r="T1009" s="152"/>
      <c r="U1009" s="152"/>
      <c r="V1009" s="152"/>
      <c r="W1009" s="152"/>
      <c r="X1009" s="152"/>
      <c r="Y1009" s="152"/>
      <c r="Z1009" s="152"/>
      <c r="AA1009" s="152"/>
      <c r="AB1009" s="152"/>
      <c r="AC1009" s="152"/>
      <c r="AD1009" s="152"/>
      <c r="AE1009" s="152"/>
      <c r="AF1009" s="152"/>
      <c r="AG1009" s="152"/>
      <c r="AH1009" s="152"/>
      <c r="AI1009" s="152"/>
      <c r="AJ1009" s="152"/>
      <c r="AK1009" s="152"/>
    </row>
    <row r="1010" spans="7:37">
      <c r="G1010" s="151"/>
      <c r="H1010" s="151"/>
      <c r="I1010" s="151"/>
      <c r="J1010" s="151"/>
      <c r="K1010" s="151"/>
      <c r="L1010" s="151"/>
      <c r="M1010" s="152"/>
      <c r="N1010" s="152"/>
      <c r="O1010" s="152"/>
      <c r="P1010" s="152"/>
      <c r="Q1010" s="152"/>
      <c r="R1010" s="152"/>
      <c r="S1010" s="152"/>
      <c r="T1010" s="152"/>
      <c r="U1010" s="152"/>
      <c r="V1010" s="152"/>
      <c r="W1010" s="152"/>
      <c r="X1010" s="152"/>
      <c r="Y1010" s="152"/>
      <c r="Z1010" s="152"/>
      <c r="AA1010" s="152"/>
      <c r="AB1010" s="152"/>
      <c r="AC1010" s="152"/>
      <c r="AD1010" s="152"/>
      <c r="AE1010" s="152"/>
      <c r="AF1010" s="152"/>
      <c r="AG1010" s="152"/>
      <c r="AH1010" s="152"/>
      <c r="AI1010" s="152"/>
      <c r="AJ1010" s="152"/>
      <c r="AK1010" s="152"/>
    </row>
    <row r="1011" spans="7:37">
      <c r="G1011" s="151"/>
      <c r="H1011" s="151"/>
      <c r="I1011" s="151"/>
      <c r="J1011" s="151"/>
      <c r="K1011" s="151"/>
      <c r="L1011" s="151"/>
      <c r="M1011" s="152"/>
      <c r="N1011" s="152"/>
      <c r="O1011" s="152"/>
      <c r="P1011" s="152"/>
      <c r="Q1011" s="152"/>
      <c r="R1011" s="152"/>
      <c r="S1011" s="152"/>
      <c r="T1011" s="152"/>
      <c r="U1011" s="152"/>
      <c r="V1011" s="152"/>
      <c r="W1011" s="152"/>
      <c r="X1011" s="152"/>
      <c r="Y1011" s="152"/>
      <c r="Z1011" s="152"/>
      <c r="AA1011" s="152"/>
      <c r="AB1011" s="152"/>
      <c r="AC1011" s="152"/>
      <c r="AD1011" s="152"/>
      <c r="AE1011" s="152"/>
      <c r="AF1011" s="152"/>
      <c r="AG1011" s="152"/>
      <c r="AH1011" s="152"/>
      <c r="AI1011" s="152"/>
      <c r="AJ1011" s="152"/>
      <c r="AK1011" s="152"/>
    </row>
    <row r="1012" spans="7:37">
      <c r="G1012" s="151"/>
      <c r="H1012" s="151"/>
      <c r="I1012" s="151"/>
      <c r="J1012" s="151"/>
      <c r="K1012" s="151"/>
      <c r="L1012" s="151"/>
      <c r="M1012" s="152"/>
      <c r="N1012" s="152"/>
      <c r="O1012" s="152"/>
      <c r="P1012" s="152"/>
      <c r="Q1012" s="152"/>
      <c r="R1012" s="152"/>
      <c r="S1012" s="152"/>
      <c r="T1012" s="152"/>
      <c r="U1012" s="152"/>
      <c r="V1012" s="152"/>
      <c r="W1012" s="152"/>
      <c r="X1012" s="152"/>
      <c r="Y1012" s="152"/>
      <c r="Z1012" s="152"/>
      <c r="AA1012" s="152"/>
      <c r="AB1012" s="152"/>
      <c r="AC1012" s="152"/>
      <c r="AD1012" s="152"/>
      <c r="AE1012" s="152"/>
      <c r="AF1012" s="152"/>
      <c r="AG1012" s="152"/>
      <c r="AH1012" s="152"/>
      <c r="AI1012" s="152"/>
      <c r="AJ1012" s="152"/>
      <c r="AK1012" s="152"/>
    </row>
    <row r="1013" spans="7:37">
      <c r="G1013" s="151"/>
      <c r="H1013" s="151"/>
      <c r="I1013" s="151"/>
      <c r="J1013" s="151"/>
      <c r="K1013" s="151"/>
      <c r="L1013" s="151"/>
      <c r="M1013" s="152"/>
      <c r="N1013" s="152"/>
      <c r="O1013" s="152"/>
      <c r="P1013" s="152"/>
      <c r="Q1013" s="152"/>
      <c r="R1013" s="152"/>
      <c r="S1013" s="152"/>
      <c r="T1013" s="152"/>
      <c r="U1013" s="152"/>
      <c r="V1013" s="152"/>
      <c r="W1013" s="152"/>
      <c r="X1013" s="152"/>
      <c r="Y1013" s="152"/>
      <c r="Z1013" s="152"/>
      <c r="AA1013" s="152"/>
      <c r="AB1013" s="152"/>
      <c r="AC1013" s="152"/>
      <c r="AD1013" s="152"/>
      <c r="AE1013" s="152"/>
      <c r="AF1013" s="152"/>
      <c r="AG1013" s="152"/>
      <c r="AH1013" s="152"/>
      <c r="AI1013" s="152"/>
      <c r="AJ1013" s="152"/>
      <c r="AK1013" s="152"/>
    </row>
    <row r="1014" spans="7:37">
      <c r="G1014" s="151"/>
      <c r="H1014" s="151"/>
      <c r="I1014" s="151"/>
      <c r="J1014" s="151"/>
      <c r="K1014" s="151"/>
      <c r="L1014" s="151"/>
      <c r="M1014" s="152"/>
      <c r="N1014" s="152"/>
      <c r="O1014" s="152"/>
      <c r="P1014" s="152"/>
      <c r="Q1014" s="152"/>
      <c r="R1014" s="152"/>
      <c r="S1014" s="152"/>
      <c r="T1014" s="152"/>
      <c r="U1014" s="152"/>
      <c r="V1014" s="152"/>
      <c r="W1014" s="152"/>
      <c r="X1014" s="152"/>
      <c r="Y1014" s="152"/>
      <c r="Z1014" s="152"/>
      <c r="AA1014" s="152"/>
      <c r="AB1014" s="152"/>
      <c r="AC1014" s="152"/>
      <c r="AD1014" s="152"/>
      <c r="AE1014" s="152"/>
      <c r="AF1014" s="152"/>
      <c r="AG1014" s="152"/>
      <c r="AH1014" s="152"/>
      <c r="AI1014" s="152"/>
      <c r="AJ1014" s="152"/>
      <c r="AK1014" s="152"/>
    </row>
    <row r="1015" spans="7:37">
      <c r="G1015" s="151"/>
      <c r="H1015" s="151"/>
      <c r="I1015" s="151"/>
      <c r="J1015" s="151"/>
      <c r="K1015" s="151"/>
      <c r="L1015" s="151"/>
      <c r="M1015" s="152"/>
      <c r="N1015" s="152"/>
      <c r="O1015" s="152"/>
      <c r="P1015" s="152"/>
      <c r="Q1015" s="152"/>
      <c r="R1015" s="152"/>
      <c r="S1015" s="152"/>
      <c r="T1015" s="152"/>
      <c r="U1015" s="152"/>
      <c r="V1015" s="152"/>
      <c r="W1015" s="152"/>
      <c r="X1015" s="152"/>
      <c r="Y1015" s="152"/>
      <c r="Z1015" s="152"/>
      <c r="AA1015" s="152"/>
      <c r="AB1015" s="152"/>
      <c r="AC1015" s="152"/>
      <c r="AD1015" s="152"/>
      <c r="AE1015" s="152"/>
      <c r="AF1015" s="152"/>
      <c r="AG1015" s="152"/>
      <c r="AH1015" s="152"/>
      <c r="AI1015" s="152"/>
      <c r="AJ1015" s="152"/>
      <c r="AK1015" s="152"/>
    </row>
    <row r="1016" spans="7:37">
      <c r="G1016" s="151"/>
      <c r="H1016" s="151"/>
      <c r="I1016" s="151"/>
      <c r="J1016" s="151"/>
      <c r="K1016" s="151"/>
      <c r="L1016" s="151"/>
      <c r="M1016" s="152"/>
      <c r="N1016" s="152"/>
      <c r="O1016" s="152"/>
      <c r="P1016" s="152"/>
      <c r="Q1016" s="152"/>
      <c r="R1016" s="152"/>
      <c r="S1016" s="152"/>
      <c r="T1016" s="152"/>
      <c r="U1016" s="152"/>
      <c r="V1016" s="152"/>
      <c r="W1016" s="152"/>
      <c r="X1016" s="152"/>
      <c r="Y1016" s="152"/>
      <c r="Z1016" s="152"/>
      <c r="AA1016" s="152"/>
      <c r="AB1016" s="152"/>
      <c r="AC1016" s="152"/>
      <c r="AD1016" s="152"/>
      <c r="AE1016" s="152"/>
      <c r="AF1016" s="152"/>
      <c r="AG1016" s="152"/>
      <c r="AH1016" s="152"/>
      <c r="AI1016" s="152"/>
      <c r="AJ1016" s="152"/>
      <c r="AK1016" s="152"/>
    </row>
    <row r="1017" spans="7:37">
      <c r="G1017" s="151"/>
      <c r="H1017" s="151"/>
      <c r="I1017" s="151"/>
      <c r="J1017" s="151"/>
      <c r="K1017" s="151"/>
      <c r="L1017" s="151"/>
      <c r="M1017" s="152"/>
      <c r="N1017" s="152"/>
      <c r="O1017" s="152"/>
      <c r="P1017" s="152"/>
      <c r="Q1017" s="152"/>
      <c r="R1017" s="152"/>
      <c r="S1017" s="152"/>
      <c r="T1017" s="152"/>
      <c r="U1017" s="152"/>
      <c r="V1017" s="152"/>
      <c r="W1017" s="152"/>
      <c r="X1017" s="152"/>
      <c r="Y1017" s="152"/>
      <c r="Z1017" s="152"/>
      <c r="AA1017" s="152"/>
      <c r="AB1017" s="152"/>
      <c r="AC1017" s="152"/>
      <c r="AD1017" s="152"/>
      <c r="AE1017" s="152"/>
      <c r="AF1017" s="152"/>
      <c r="AG1017" s="152"/>
      <c r="AH1017" s="152"/>
      <c r="AI1017" s="152"/>
      <c r="AJ1017" s="152"/>
      <c r="AK1017" s="152"/>
    </row>
    <row r="1018" spans="7:37">
      <c r="G1018" s="151"/>
      <c r="H1018" s="151"/>
      <c r="I1018" s="151"/>
      <c r="J1018" s="151"/>
      <c r="K1018" s="151"/>
      <c r="L1018" s="151"/>
      <c r="M1018" s="152"/>
      <c r="N1018" s="152"/>
      <c r="O1018" s="152"/>
      <c r="P1018" s="152"/>
      <c r="Q1018" s="152"/>
      <c r="R1018" s="152"/>
      <c r="S1018" s="152"/>
      <c r="T1018" s="152"/>
      <c r="U1018" s="152"/>
      <c r="V1018" s="152"/>
      <c r="W1018" s="152"/>
      <c r="X1018" s="152"/>
      <c r="Y1018" s="152"/>
      <c r="Z1018" s="152"/>
      <c r="AA1018" s="152"/>
      <c r="AB1018" s="152"/>
      <c r="AC1018" s="152"/>
      <c r="AD1018" s="152"/>
      <c r="AE1018" s="152"/>
      <c r="AF1018" s="152"/>
      <c r="AG1018" s="152"/>
      <c r="AH1018" s="152"/>
      <c r="AI1018" s="152"/>
      <c r="AJ1018" s="152"/>
      <c r="AK1018" s="152"/>
    </row>
    <row r="1019" spans="7:37">
      <c r="G1019" s="151"/>
      <c r="H1019" s="151"/>
      <c r="I1019" s="151"/>
      <c r="J1019" s="151"/>
      <c r="K1019" s="151"/>
      <c r="L1019" s="151"/>
      <c r="M1019" s="152"/>
      <c r="N1019" s="152"/>
      <c r="O1019" s="152"/>
      <c r="P1019" s="152"/>
      <c r="Q1019" s="152"/>
      <c r="R1019" s="152"/>
      <c r="S1019" s="152"/>
      <c r="T1019" s="152"/>
      <c r="U1019" s="152"/>
      <c r="V1019" s="152"/>
      <c r="W1019" s="152"/>
      <c r="X1019" s="152"/>
      <c r="Y1019" s="152"/>
      <c r="Z1019" s="152"/>
      <c r="AA1019" s="152"/>
      <c r="AB1019" s="152"/>
      <c r="AC1019" s="152"/>
      <c r="AD1019" s="152"/>
      <c r="AE1019" s="152"/>
      <c r="AF1019" s="152"/>
      <c r="AG1019" s="152"/>
      <c r="AH1019" s="152"/>
      <c r="AI1019" s="152"/>
      <c r="AJ1019" s="152"/>
      <c r="AK1019" s="152"/>
    </row>
    <row r="1020" spans="7:37">
      <c r="G1020" s="151"/>
      <c r="H1020" s="151"/>
      <c r="I1020" s="151"/>
      <c r="J1020" s="151"/>
      <c r="K1020" s="151"/>
      <c r="L1020" s="151"/>
      <c r="M1020" s="152"/>
      <c r="N1020" s="152"/>
      <c r="O1020" s="152"/>
      <c r="P1020" s="152"/>
      <c r="Q1020" s="152"/>
      <c r="R1020" s="152"/>
      <c r="S1020" s="152"/>
      <c r="T1020" s="152"/>
      <c r="U1020" s="152"/>
      <c r="V1020" s="152"/>
      <c r="W1020" s="152"/>
      <c r="X1020" s="152"/>
      <c r="Y1020" s="152"/>
      <c r="Z1020" s="152"/>
      <c r="AA1020" s="152"/>
      <c r="AB1020" s="152"/>
      <c r="AC1020" s="152"/>
      <c r="AD1020" s="152"/>
      <c r="AE1020" s="152"/>
      <c r="AF1020" s="152"/>
      <c r="AG1020" s="152"/>
      <c r="AH1020" s="152"/>
      <c r="AI1020" s="152"/>
      <c r="AJ1020" s="152"/>
      <c r="AK1020" s="152"/>
    </row>
    <row r="1021" spans="7:37">
      <c r="G1021" s="151"/>
      <c r="H1021" s="151"/>
      <c r="I1021" s="151"/>
      <c r="J1021" s="151"/>
      <c r="K1021" s="151"/>
      <c r="L1021" s="151"/>
      <c r="M1021" s="152"/>
      <c r="N1021" s="152"/>
      <c r="O1021" s="152"/>
      <c r="P1021" s="152"/>
      <c r="Q1021" s="152"/>
      <c r="R1021" s="152"/>
      <c r="S1021" s="152"/>
      <c r="T1021" s="152"/>
      <c r="U1021" s="152"/>
      <c r="V1021" s="152"/>
      <c r="W1021" s="152"/>
      <c r="X1021" s="152"/>
      <c r="Y1021" s="152"/>
      <c r="Z1021" s="152"/>
      <c r="AA1021" s="152"/>
      <c r="AB1021" s="152"/>
      <c r="AC1021" s="152"/>
      <c r="AD1021" s="152"/>
      <c r="AE1021" s="152"/>
      <c r="AF1021" s="152"/>
      <c r="AG1021" s="152"/>
      <c r="AH1021" s="152"/>
      <c r="AI1021" s="152"/>
      <c r="AJ1021" s="152"/>
      <c r="AK1021" s="152"/>
    </row>
    <row r="1022" spans="7:37">
      <c r="G1022" s="151"/>
      <c r="H1022" s="151"/>
      <c r="I1022" s="151"/>
      <c r="J1022" s="151"/>
      <c r="K1022" s="151"/>
      <c r="L1022" s="151"/>
      <c r="M1022" s="152"/>
      <c r="N1022" s="152"/>
      <c r="O1022" s="152"/>
      <c r="P1022" s="152"/>
      <c r="Q1022" s="152"/>
      <c r="R1022" s="152"/>
      <c r="S1022" s="152"/>
      <c r="T1022" s="152"/>
      <c r="U1022" s="152"/>
      <c r="V1022" s="152"/>
      <c r="W1022" s="152"/>
      <c r="X1022" s="152"/>
      <c r="Y1022" s="152"/>
      <c r="Z1022" s="152"/>
      <c r="AA1022" s="152"/>
      <c r="AB1022" s="152"/>
      <c r="AC1022" s="152"/>
      <c r="AD1022" s="152"/>
      <c r="AE1022" s="152"/>
      <c r="AF1022" s="152"/>
      <c r="AG1022" s="152"/>
      <c r="AH1022" s="152"/>
      <c r="AI1022" s="152"/>
      <c r="AJ1022" s="152"/>
      <c r="AK1022" s="152"/>
    </row>
    <row r="1023" spans="7:37">
      <c r="G1023" s="151"/>
      <c r="H1023" s="151"/>
      <c r="I1023" s="151"/>
      <c r="J1023" s="151"/>
      <c r="K1023" s="151"/>
      <c r="L1023" s="151"/>
      <c r="M1023" s="152"/>
      <c r="N1023" s="152"/>
      <c r="O1023" s="152"/>
      <c r="P1023" s="152"/>
      <c r="Q1023" s="152"/>
      <c r="R1023" s="152"/>
      <c r="S1023" s="152"/>
      <c r="T1023" s="152"/>
      <c r="U1023" s="152"/>
      <c r="V1023" s="152"/>
      <c r="W1023" s="152"/>
      <c r="X1023" s="152"/>
      <c r="Y1023" s="152"/>
      <c r="Z1023" s="152"/>
      <c r="AA1023" s="152"/>
      <c r="AB1023" s="152"/>
      <c r="AC1023" s="152"/>
      <c r="AD1023" s="152"/>
      <c r="AE1023" s="152"/>
      <c r="AF1023" s="152"/>
      <c r="AG1023" s="152"/>
      <c r="AH1023" s="152"/>
      <c r="AI1023" s="152"/>
      <c r="AJ1023" s="152"/>
      <c r="AK1023" s="152"/>
    </row>
    <row r="1024" spans="7:37">
      <c r="G1024" s="151"/>
      <c r="H1024" s="151"/>
      <c r="I1024" s="151"/>
      <c r="J1024" s="151"/>
      <c r="K1024" s="151"/>
      <c r="L1024" s="151"/>
      <c r="M1024" s="152"/>
      <c r="N1024" s="152"/>
      <c r="O1024" s="152"/>
      <c r="P1024" s="152"/>
      <c r="Q1024" s="152"/>
      <c r="R1024" s="152"/>
      <c r="S1024" s="152"/>
      <c r="T1024" s="152"/>
      <c r="U1024" s="152"/>
      <c r="V1024" s="152"/>
      <c r="W1024" s="152"/>
      <c r="X1024" s="152"/>
      <c r="Y1024" s="152"/>
      <c r="Z1024" s="152"/>
      <c r="AA1024" s="152"/>
      <c r="AB1024" s="152"/>
      <c r="AC1024" s="152"/>
      <c r="AD1024" s="152"/>
      <c r="AE1024" s="152"/>
      <c r="AF1024" s="152"/>
      <c r="AG1024" s="152"/>
      <c r="AH1024" s="152"/>
      <c r="AI1024" s="152"/>
      <c r="AJ1024" s="152"/>
      <c r="AK1024" s="152"/>
    </row>
    <row r="1025" spans="7:37">
      <c r="G1025" s="151"/>
      <c r="H1025" s="151"/>
      <c r="I1025" s="151"/>
      <c r="J1025" s="151"/>
      <c r="K1025" s="151"/>
      <c r="L1025" s="151"/>
      <c r="M1025" s="152"/>
      <c r="N1025" s="152"/>
      <c r="O1025" s="152"/>
      <c r="P1025" s="152"/>
      <c r="Q1025" s="152"/>
      <c r="R1025" s="152"/>
      <c r="S1025" s="152"/>
      <c r="T1025" s="152"/>
      <c r="U1025" s="152"/>
      <c r="V1025" s="152"/>
      <c r="W1025" s="152"/>
      <c r="X1025" s="152"/>
      <c r="Y1025" s="152"/>
      <c r="Z1025" s="152"/>
      <c r="AA1025" s="152"/>
      <c r="AB1025" s="152"/>
      <c r="AC1025" s="152"/>
      <c r="AD1025" s="152"/>
      <c r="AE1025" s="152"/>
      <c r="AF1025" s="152"/>
      <c r="AG1025" s="152"/>
      <c r="AH1025" s="152"/>
      <c r="AI1025" s="152"/>
      <c r="AJ1025" s="152"/>
      <c r="AK1025" s="152"/>
    </row>
    <row r="1026" spans="7:37">
      <c r="G1026" s="151"/>
      <c r="H1026" s="151"/>
      <c r="I1026" s="151"/>
      <c r="J1026" s="151"/>
      <c r="K1026" s="151"/>
      <c r="L1026" s="151"/>
      <c r="M1026" s="152"/>
      <c r="N1026" s="152"/>
      <c r="O1026" s="152"/>
      <c r="P1026" s="152"/>
      <c r="Q1026" s="152"/>
      <c r="R1026" s="152"/>
      <c r="S1026" s="152"/>
      <c r="T1026" s="152"/>
      <c r="U1026" s="152"/>
      <c r="V1026" s="152"/>
      <c r="W1026" s="152"/>
      <c r="X1026" s="152"/>
      <c r="Y1026" s="152"/>
      <c r="Z1026" s="152"/>
      <c r="AA1026" s="152"/>
      <c r="AB1026" s="152"/>
      <c r="AC1026" s="152"/>
      <c r="AD1026" s="152"/>
      <c r="AE1026" s="152"/>
      <c r="AF1026" s="152"/>
      <c r="AG1026" s="152"/>
      <c r="AH1026" s="152"/>
      <c r="AI1026" s="152"/>
      <c r="AJ1026" s="152"/>
      <c r="AK1026" s="152"/>
    </row>
    <row r="1027" spans="7:37">
      <c r="G1027" s="151"/>
      <c r="H1027" s="151"/>
      <c r="I1027" s="151"/>
      <c r="J1027" s="151"/>
      <c r="K1027" s="151"/>
      <c r="L1027" s="151"/>
      <c r="M1027" s="152"/>
      <c r="N1027" s="152"/>
      <c r="O1027" s="152"/>
      <c r="P1027" s="152"/>
      <c r="Q1027" s="152"/>
      <c r="R1027" s="152"/>
      <c r="S1027" s="152"/>
      <c r="T1027" s="152"/>
      <c r="U1027" s="152"/>
      <c r="V1027" s="152"/>
      <c r="W1027" s="152"/>
      <c r="X1027" s="152"/>
      <c r="Y1027" s="152"/>
      <c r="Z1027" s="152"/>
      <c r="AA1027" s="152"/>
      <c r="AB1027" s="152"/>
      <c r="AC1027" s="152"/>
      <c r="AD1027" s="152"/>
      <c r="AE1027" s="152"/>
      <c r="AF1027" s="152"/>
      <c r="AG1027" s="152"/>
      <c r="AH1027" s="152"/>
      <c r="AI1027" s="152"/>
      <c r="AJ1027" s="152"/>
      <c r="AK1027" s="152"/>
    </row>
    <row r="1028" spans="7:37">
      <c r="G1028" s="151"/>
      <c r="H1028" s="151"/>
      <c r="I1028" s="151"/>
      <c r="J1028" s="151"/>
      <c r="K1028" s="151"/>
      <c r="L1028" s="151"/>
      <c r="M1028" s="152"/>
      <c r="N1028" s="152"/>
      <c r="O1028" s="152"/>
      <c r="P1028" s="152"/>
      <c r="Q1028" s="152"/>
      <c r="R1028" s="152"/>
      <c r="S1028" s="152"/>
      <c r="T1028" s="152"/>
      <c r="U1028" s="152"/>
      <c r="V1028" s="152"/>
      <c r="W1028" s="152"/>
      <c r="X1028" s="152"/>
      <c r="Y1028" s="152"/>
      <c r="Z1028" s="152"/>
      <c r="AA1028" s="152"/>
      <c r="AB1028" s="152"/>
      <c r="AC1028" s="152"/>
      <c r="AD1028" s="152"/>
      <c r="AE1028" s="152"/>
      <c r="AF1028" s="152"/>
      <c r="AG1028" s="152"/>
      <c r="AH1028" s="152"/>
      <c r="AI1028" s="152"/>
      <c r="AJ1028" s="152"/>
      <c r="AK1028" s="152"/>
    </row>
    <row r="1029" spans="7:37">
      <c r="G1029" s="151"/>
      <c r="H1029" s="151"/>
      <c r="I1029" s="151"/>
      <c r="J1029" s="151"/>
      <c r="K1029" s="151"/>
      <c r="L1029" s="151"/>
      <c r="M1029" s="152"/>
      <c r="N1029" s="152"/>
      <c r="O1029" s="152"/>
      <c r="P1029" s="152"/>
      <c r="Q1029" s="152"/>
      <c r="R1029" s="152"/>
      <c r="S1029" s="152"/>
      <c r="T1029" s="152"/>
      <c r="U1029" s="152"/>
      <c r="V1029" s="152"/>
      <c r="W1029" s="152"/>
      <c r="X1029" s="152"/>
      <c r="Y1029" s="152"/>
      <c r="Z1029" s="152"/>
      <c r="AA1029" s="152"/>
      <c r="AB1029" s="152"/>
      <c r="AC1029" s="152"/>
      <c r="AD1029" s="152"/>
      <c r="AE1029" s="152"/>
      <c r="AF1029" s="152"/>
      <c r="AG1029" s="152"/>
      <c r="AH1029" s="152"/>
      <c r="AI1029" s="152"/>
      <c r="AJ1029" s="152"/>
      <c r="AK1029" s="152"/>
    </row>
    <row r="1030" spans="7:37">
      <c r="G1030" s="151"/>
      <c r="H1030" s="151"/>
      <c r="I1030" s="151"/>
      <c r="J1030" s="151"/>
      <c r="K1030" s="151"/>
      <c r="L1030" s="151"/>
      <c r="M1030" s="152"/>
      <c r="N1030" s="152"/>
      <c r="O1030" s="152"/>
      <c r="P1030" s="152"/>
      <c r="Q1030" s="152"/>
      <c r="R1030" s="152"/>
      <c r="S1030" s="152"/>
      <c r="T1030" s="152"/>
      <c r="U1030" s="152"/>
      <c r="V1030" s="152"/>
      <c r="W1030" s="152"/>
      <c r="X1030" s="152"/>
      <c r="Y1030" s="152"/>
      <c r="Z1030" s="152"/>
      <c r="AA1030" s="152"/>
      <c r="AB1030" s="152"/>
      <c r="AC1030" s="152"/>
      <c r="AD1030" s="152"/>
      <c r="AE1030" s="152"/>
      <c r="AF1030" s="152"/>
      <c r="AG1030" s="152"/>
      <c r="AH1030" s="152"/>
      <c r="AI1030" s="152"/>
      <c r="AJ1030" s="152"/>
      <c r="AK1030" s="152"/>
    </row>
    <row r="1031" spans="7:37">
      <c r="G1031" s="151"/>
      <c r="H1031" s="151"/>
      <c r="I1031" s="151"/>
      <c r="J1031" s="151"/>
      <c r="K1031" s="151"/>
      <c r="L1031" s="151"/>
      <c r="M1031" s="152"/>
      <c r="N1031" s="152"/>
      <c r="O1031" s="152"/>
      <c r="P1031" s="152"/>
      <c r="Q1031" s="152"/>
      <c r="R1031" s="152"/>
      <c r="S1031" s="152"/>
      <c r="T1031" s="152"/>
      <c r="U1031" s="152"/>
      <c r="V1031" s="152"/>
      <c r="W1031" s="152"/>
      <c r="X1031" s="152"/>
      <c r="Y1031" s="152"/>
      <c r="Z1031" s="152"/>
      <c r="AA1031" s="152"/>
      <c r="AB1031" s="152"/>
      <c r="AC1031" s="152"/>
      <c r="AD1031" s="152"/>
      <c r="AE1031" s="152"/>
      <c r="AF1031" s="152"/>
      <c r="AG1031" s="152"/>
      <c r="AH1031" s="152"/>
      <c r="AI1031" s="152"/>
      <c r="AJ1031" s="152"/>
      <c r="AK1031" s="152"/>
    </row>
    <row r="1032" spans="7:37">
      <c r="G1032" s="151"/>
      <c r="H1032" s="151"/>
      <c r="I1032" s="151"/>
      <c r="J1032" s="151"/>
      <c r="K1032" s="151"/>
      <c r="L1032" s="151"/>
      <c r="M1032" s="152"/>
      <c r="N1032" s="152"/>
      <c r="O1032" s="152"/>
      <c r="P1032" s="152"/>
      <c r="Q1032" s="152"/>
      <c r="R1032" s="152"/>
      <c r="S1032" s="152"/>
      <c r="T1032" s="152"/>
      <c r="U1032" s="152"/>
      <c r="V1032" s="152"/>
      <c r="W1032" s="152"/>
      <c r="X1032" s="152"/>
      <c r="Y1032" s="152"/>
      <c r="Z1032" s="152"/>
      <c r="AA1032" s="152"/>
      <c r="AB1032" s="152"/>
      <c r="AC1032" s="152"/>
      <c r="AD1032" s="152"/>
      <c r="AE1032" s="152"/>
      <c r="AF1032" s="152"/>
      <c r="AG1032" s="152"/>
      <c r="AH1032" s="152"/>
      <c r="AI1032" s="152"/>
      <c r="AJ1032" s="152"/>
      <c r="AK1032" s="152"/>
    </row>
    <row r="1033" spans="7:37">
      <c r="G1033" s="151"/>
      <c r="H1033" s="151"/>
      <c r="I1033" s="151"/>
      <c r="J1033" s="151"/>
      <c r="K1033" s="151"/>
      <c r="L1033" s="151"/>
      <c r="M1033" s="152"/>
      <c r="N1033" s="152"/>
      <c r="O1033" s="152"/>
      <c r="P1033" s="152"/>
      <c r="Q1033" s="152"/>
      <c r="R1033" s="152"/>
      <c r="S1033" s="152"/>
      <c r="T1033" s="152"/>
      <c r="U1033" s="152"/>
      <c r="V1033" s="152"/>
      <c r="W1033" s="152"/>
      <c r="X1033" s="152"/>
      <c r="Y1033" s="152"/>
      <c r="Z1033" s="152"/>
      <c r="AA1033" s="152"/>
      <c r="AB1033" s="152"/>
      <c r="AC1033" s="152"/>
      <c r="AD1033" s="152"/>
      <c r="AE1033" s="152"/>
      <c r="AF1033" s="152"/>
      <c r="AG1033" s="152"/>
      <c r="AH1033" s="152"/>
      <c r="AI1033" s="152"/>
      <c r="AJ1033" s="152"/>
      <c r="AK1033" s="152"/>
    </row>
    <row r="1034" spans="7:37">
      <c r="G1034" s="151"/>
      <c r="H1034" s="151"/>
      <c r="I1034" s="151"/>
      <c r="J1034" s="151"/>
      <c r="K1034" s="151"/>
      <c r="L1034" s="151"/>
      <c r="M1034" s="152"/>
      <c r="N1034" s="152"/>
      <c r="O1034" s="152"/>
      <c r="P1034" s="152"/>
      <c r="Q1034" s="152"/>
      <c r="R1034" s="152"/>
      <c r="S1034" s="152"/>
      <c r="T1034" s="152"/>
      <c r="U1034" s="152"/>
      <c r="V1034" s="152"/>
      <c r="W1034" s="152"/>
      <c r="X1034" s="152"/>
      <c r="Y1034" s="152"/>
      <c r="Z1034" s="152"/>
      <c r="AA1034" s="152"/>
      <c r="AB1034" s="152"/>
      <c r="AC1034" s="152"/>
      <c r="AD1034" s="152"/>
      <c r="AE1034" s="152"/>
      <c r="AF1034" s="152"/>
      <c r="AG1034" s="152"/>
      <c r="AH1034" s="152"/>
      <c r="AI1034" s="152"/>
      <c r="AJ1034" s="152"/>
      <c r="AK1034" s="152"/>
    </row>
    <row r="1035" spans="7:37">
      <c r="G1035" s="151"/>
      <c r="H1035" s="151"/>
      <c r="I1035" s="151"/>
      <c r="J1035" s="151"/>
      <c r="K1035" s="151"/>
      <c r="L1035" s="151"/>
      <c r="M1035" s="152"/>
      <c r="N1035" s="152"/>
      <c r="O1035" s="152"/>
      <c r="P1035" s="152"/>
      <c r="Q1035" s="152"/>
      <c r="R1035" s="152"/>
      <c r="S1035" s="152"/>
      <c r="T1035" s="152"/>
      <c r="U1035" s="152"/>
      <c r="V1035" s="152"/>
      <c r="W1035" s="152"/>
      <c r="X1035" s="152"/>
      <c r="Y1035" s="152"/>
      <c r="Z1035" s="152"/>
      <c r="AA1035" s="152"/>
      <c r="AB1035" s="152"/>
      <c r="AC1035" s="152"/>
      <c r="AD1035" s="152"/>
      <c r="AE1035" s="152"/>
      <c r="AF1035" s="152"/>
      <c r="AG1035" s="152"/>
      <c r="AH1035" s="152"/>
      <c r="AI1035" s="152"/>
      <c r="AJ1035" s="152"/>
      <c r="AK1035" s="152"/>
    </row>
    <row r="1036" spans="7:37">
      <c r="G1036" s="151"/>
      <c r="H1036" s="151"/>
      <c r="I1036" s="151"/>
      <c r="J1036" s="151"/>
      <c r="K1036" s="151"/>
      <c r="L1036" s="151"/>
      <c r="M1036" s="152"/>
      <c r="N1036" s="152"/>
      <c r="O1036" s="152"/>
      <c r="P1036" s="152"/>
      <c r="Q1036" s="152"/>
      <c r="R1036" s="152"/>
      <c r="S1036" s="152"/>
      <c r="T1036" s="152"/>
      <c r="U1036" s="152"/>
      <c r="V1036" s="152"/>
      <c r="W1036" s="152"/>
      <c r="X1036" s="152"/>
      <c r="Y1036" s="152"/>
      <c r="Z1036" s="152"/>
      <c r="AA1036" s="152"/>
      <c r="AB1036" s="152"/>
      <c r="AC1036" s="152"/>
      <c r="AD1036" s="152"/>
      <c r="AE1036" s="152"/>
      <c r="AF1036" s="152"/>
      <c r="AG1036" s="152"/>
      <c r="AH1036" s="152"/>
      <c r="AI1036" s="152"/>
      <c r="AJ1036" s="152"/>
      <c r="AK1036" s="152"/>
    </row>
    <row r="1037" spans="7:37">
      <c r="G1037" s="151"/>
      <c r="H1037" s="151"/>
      <c r="I1037" s="151"/>
      <c r="J1037" s="151"/>
      <c r="K1037" s="151"/>
      <c r="L1037" s="151"/>
      <c r="M1037" s="152"/>
      <c r="N1037" s="152"/>
      <c r="O1037" s="152"/>
      <c r="P1037" s="152"/>
      <c r="Q1037" s="152"/>
      <c r="R1037" s="152"/>
      <c r="S1037" s="152"/>
      <c r="T1037" s="152"/>
      <c r="U1037" s="152"/>
      <c r="V1037" s="152"/>
      <c r="W1037" s="152"/>
      <c r="X1037" s="152"/>
      <c r="Y1037" s="152"/>
      <c r="Z1037" s="152"/>
      <c r="AA1037" s="152"/>
      <c r="AB1037" s="152"/>
      <c r="AC1037" s="152"/>
      <c r="AD1037" s="152"/>
      <c r="AE1037" s="152"/>
      <c r="AF1037" s="152"/>
      <c r="AG1037" s="152"/>
      <c r="AH1037" s="152"/>
      <c r="AI1037" s="152"/>
      <c r="AJ1037" s="152"/>
      <c r="AK1037" s="152"/>
    </row>
    <row r="1038" spans="7:37">
      <c r="G1038" s="151"/>
      <c r="H1038" s="151"/>
      <c r="I1038" s="151"/>
      <c r="J1038" s="151"/>
      <c r="K1038" s="151"/>
      <c r="L1038" s="151"/>
      <c r="M1038" s="152"/>
      <c r="N1038" s="152"/>
      <c r="O1038" s="152"/>
      <c r="P1038" s="152"/>
      <c r="Q1038" s="152"/>
      <c r="R1038" s="152"/>
      <c r="S1038" s="152"/>
      <c r="T1038" s="152"/>
      <c r="U1038" s="152"/>
      <c r="V1038" s="152"/>
      <c r="W1038" s="152"/>
      <c r="X1038" s="152"/>
      <c r="Y1038" s="152"/>
      <c r="Z1038" s="152"/>
      <c r="AA1038" s="152"/>
      <c r="AB1038" s="152"/>
      <c r="AC1038" s="152"/>
      <c r="AD1038" s="152"/>
      <c r="AE1038" s="152"/>
      <c r="AF1038" s="152"/>
      <c r="AG1038" s="152"/>
      <c r="AH1038" s="152"/>
      <c r="AI1038" s="152"/>
      <c r="AJ1038" s="152"/>
      <c r="AK1038" s="152"/>
    </row>
    <row r="1039" spans="7:37">
      <c r="G1039" s="151"/>
      <c r="H1039" s="151"/>
      <c r="I1039" s="151"/>
      <c r="J1039" s="151"/>
      <c r="K1039" s="151"/>
      <c r="L1039" s="151"/>
      <c r="M1039" s="152"/>
      <c r="N1039" s="152"/>
      <c r="O1039" s="152"/>
      <c r="P1039" s="152"/>
      <c r="Q1039" s="152"/>
      <c r="R1039" s="152"/>
      <c r="S1039" s="152"/>
      <c r="T1039" s="152"/>
      <c r="U1039" s="152"/>
      <c r="V1039" s="152"/>
      <c r="W1039" s="152"/>
      <c r="X1039" s="152"/>
      <c r="Y1039" s="152"/>
      <c r="Z1039" s="152"/>
      <c r="AA1039" s="152"/>
      <c r="AB1039" s="152"/>
      <c r="AC1039" s="152"/>
      <c r="AD1039" s="152"/>
      <c r="AE1039" s="152"/>
      <c r="AF1039" s="152"/>
      <c r="AG1039" s="152"/>
      <c r="AH1039" s="152"/>
      <c r="AI1039" s="152"/>
      <c r="AJ1039" s="152"/>
      <c r="AK1039" s="152"/>
    </row>
    <row r="1040" spans="7:37">
      <c r="G1040" s="151"/>
      <c r="H1040" s="151"/>
      <c r="I1040" s="151"/>
      <c r="J1040" s="151"/>
      <c r="K1040" s="151"/>
      <c r="L1040" s="151"/>
      <c r="M1040" s="152"/>
      <c r="N1040" s="152"/>
      <c r="O1040" s="152"/>
      <c r="P1040" s="152"/>
      <c r="Q1040" s="152"/>
      <c r="R1040" s="152"/>
      <c r="S1040" s="152"/>
      <c r="T1040" s="152"/>
      <c r="U1040" s="152"/>
      <c r="V1040" s="152"/>
      <c r="W1040" s="152"/>
      <c r="X1040" s="152"/>
      <c r="Y1040" s="152"/>
      <c r="Z1040" s="152"/>
      <c r="AA1040" s="152"/>
      <c r="AB1040" s="152"/>
      <c r="AC1040" s="152"/>
      <c r="AD1040" s="152"/>
      <c r="AE1040" s="152"/>
      <c r="AF1040" s="152"/>
      <c r="AG1040" s="152"/>
      <c r="AH1040" s="152"/>
      <c r="AI1040" s="152"/>
      <c r="AJ1040" s="152"/>
      <c r="AK1040" s="152"/>
    </row>
    <row r="1041" spans="7:37">
      <c r="G1041" s="151"/>
      <c r="H1041" s="151"/>
      <c r="I1041" s="151"/>
      <c r="J1041" s="151"/>
      <c r="K1041" s="151"/>
      <c r="L1041" s="151"/>
      <c r="M1041" s="152"/>
      <c r="N1041" s="152"/>
      <c r="O1041" s="152"/>
      <c r="P1041" s="152"/>
      <c r="Q1041" s="152"/>
      <c r="R1041" s="152"/>
      <c r="S1041" s="152"/>
      <c r="T1041" s="152"/>
      <c r="U1041" s="152"/>
      <c r="V1041" s="152"/>
      <c r="W1041" s="152"/>
      <c r="X1041" s="152"/>
      <c r="Y1041" s="152"/>
      <c r="Z1041" s="152"/>
      <c r="AA1041" s="152"/>
      <c r="AB1041" s="152"/>
      <c r="AC1041" s="152"/>
      <c r="AD1041" s="152"/>
      <c r="AE1041" s="152"/>
      <c r="AF1041" s="152"/>
      <c r="AG1041" s="152"/>
      <c r="AH1041" s="152"/>
      <c r="AI1041" s="152"/>
      <c r="AJ1041" s="152"/>
      <c r="AK1041" s="152"/>
    </row>
    <row r="1042" spans="7:37">
      <c r="G1042" s="151"/>
      <c r="H1042" s="151"/>
      <c r="I1042" s="151"/>
      <c r="J1042" s="151"/>
      <c r="K1042" s="151"/>
      <c r="L1042" s="151"/>
      <c r="M1042" s="152"/>
      <c r="N1042" s="152"/>
      <c r="O1042" s="152"/>
      <c r="P1042" s="152"/>
      <c r="Q1042" s="152"/>
      <c r="R1042" s="152"/>
      <c r="S1042" s="152"/>
      <c r="T1042" s="152"/>
      <c r="U1042" s="152"/>
      <c r="V1042" s="152"/>
      <c r="W1042" s="152"/>
      <c r="X1042" s="152"/>
      <c r="Y1042" s="152"/>
      <c r="Z1042" s="152"/>
      <c r="AA1042" s="152"/>
      <c r="AB1042" s="152"/>
      <c r="AC1042" s="152"/>
      <c r="AD1042" s="152"/>
      <c r="AE1042" s="152"/>
      <c r="AF1042" s="152"/>
      <c r="AG1042" s="152"/>
      <c r="AH1042" s="152"/>
      <c r="AI1042" s="152"/>
      <c r="AJ1042" s="152"/>
      <c r="AK1042" s="152"/>
    </row>
    <row r="1043" spans="7:37">
      <c r="G1043" s="151"/>
      <c r="H1043" s="151"/>
      <c r="I1043" s="151"/>
      <c r="J1043" s="151"/>
      <c r="K1043" s="151"/>
      <c r="L1043" s="151"/>
      <c r="M1043" s="152"/>
      <c r="N1043" s="152"/>
      <c r="O1043" s="152"/>
      <c r="P1043" s="152"/>
      <c r="Q1043" s="152"/>
      <c r="R1043" s="152"/>
      <c r="S1043" s="152"/>
      <c r="T1043" s="152"/>
      <c r="U1043" s="152"/>
      <c r="V1043" s="152"/>
      <c r="W1043" s="152"/>
      <c r="X1043" s="152"/>
      <c r="Y1043" s="152"/>
      <c r="Z1043" s="152"/>
      <c r="AA1043" s="152"/>
      <c r="AB1043" s="152"/>
      <c r="AC1043" s="152"/>
      <c r="AD1043" s="152"/>
      <c r="AE1043" s="152"/>
      <c r="AF1043" s="152"/>
      <c r="AG1043" s="152"/>
      <c r="AH1043" s="152"/>
      <c r="AI1043" s="152"/>
      <c r="AJ1043" s="152"/>
      <c r="AK1043" s="152"/>
    </row>
    <row r="1044" spans="7:37">
      <c r="G1044" s="151"/>
      <c r="H1044" s="151"/>
      <c r="I1044" s="151"/>
      <c r="J1044" s="151"/>
      <c r="K1044" s="151"/>
      <c r="L1044" s="151"/>
      <c r="M1044" s="152"/>
      <c r="N1044" s="152"/>
      <c r="O1044" s="152"/>
      <c r="P1044" s="152"/>
      <c r="Q1044" s="152"/>
      <c r="R1044" s="152"/>
      <c r="S1044" s="152"/>
      <c r="T1044" s="152"/>
      <c r="U1044" s="152"/>
      <c r="V1044" s="152"/>
      <c r="W1044" s="152"/>
      <c r="X1044" s="152"/>
      <c r="Y1044" s="152"/>
      <c r="Z1044" s="152"/>
      <c r="AA1044" s="152"/>
      <c r="AB1044" s="152"/>
      <c r="AC1044" s="152"/>
      <c r="AD1044" s="152"/>
      <c r="AE1044" s="152"/>
      <c r="AF1044" s="152"/>
      <c r="AG1044" s="152"/>
      <c r="AH1044" s="152"/>
      <c r="AI1044" s="152"/>
      <c r="AJ1044" s="152"/>
      <c r="AK1044" s="152"/>
    </row>
    <row r="1045" spans="7:37">
      <c r="G1045" s="151"/>
      <c r="H1045" s="151"/>
      <c r="I1045" s="151"/>
      <c r="J1045" s="151"/>
      <c r="K1045" s="151"/>
      <c r="L1045" s="151"/>
      <c r="M1045" s="152"/>
      <c r="N1045" s="152"/>
      <c r="O1045" s="152"/>
      <c r="P1045" s="152"/>
      <c r="Q1045" s="152"/>
      <c r="R1045" s="152"/>
      <c r="S1045" s="152"/>
      <c r="T1045" s="152"/>
      <c r="U1045" s="152"/>
      <c r="V1045" s="152"/>
      <c r="W1045" s="152"/>
      <c r="X1045" s="152"/>
      <c r="Y1045" s="152"/>
      <c r="Z1045" s="152"/>
      <c r="AA1045" s="152"/>
      <c r="AB1045" s="152"/>
      <c r="AC1045" s="152"/>
      <c r="AD1045" s="152"/>
      <c r="AE1045" s="152"/>
      <c r="AF1045" s="152"/>
      <c r="AG1045" s="152"/>
      <c r="AH1045" s="152"/>
      <c r="AI1045" s="152"/>
      <c r="AJ1045" s="152"/>
      <c r="AK1045" s="152"/>
    </row>
    <row r="1046" spans="7:37">
      <c r="G1046" s="151"/>
      <c r="H1046" s="151"/>
      <c r="I1046" s="151"/>
      <c r="J1046" s="151"/>
      <c r="K1046" s="151"/>
      <c r="L1046" s="151"/>
      <c r="M1046" s="152"/>
      <c r="N1046" s="152"/>
      <c r="O1046" s="152"/>
      <c r="P1046" s="152"/>
      <c r="Q1046" s="152"/>
      <c r="R1046" s="152"/>
      <c r="S1046" s="152"/>
      <c r="T1046" s="152"/>
      <c r="U1046" s="152"/>
      <c r="V1046" s="152"/>
      <c r="W1046" s="152"/>
      <c r="X1046" s="152"/>
      <c r="Y1046" s="152"/>
      <c r="Z1046" s="152"/>
      <c r="AA1046" s="152"/>
      <c r="AB1046" s="152"/>
      <c r="AC1046" s="152"/>
      <c r="AD1046" s="152"/>
      <c r="AE1046" s="152"/>
      <c r="AF1046" s="152"/>
      <c r="AG1046" s="152"/>
      <c r="AH1046" s="152"/>
      <c r="AI1046" s="152"/>
      <c r="AJ1046" s="152"/>
      <c r="AK1046" s="152"/>
    </row>
    <row r="1047" spans="7:37">
      <c r="G1047" s="151"/>
      <c r="H1047" s="151"/>
      <c r="I1047" s="151"/>
      <c r="J1047" s="151"/>
      <c r="K1047" s="151"/>
      <c r="L1047" s="151"/>
      <c r="M1047" s="152"/>
      <c r="N1047" s="152"/>
      <c r="O1047" s="152"/>
      <c r="P1047" s="152"/>
      <c r="Q1047" s="152"/>
      <c r="R1047" s="152"/>
      <c r="S1047" s="152"/>
      <c r="T1047" s="152"/>
      <c r="U1047" s="152"/>
      <c r="V1047" s="152"/>
      <c r="W1047" s="152"/>
      <c r="X1047" s="152"/>
      <c r="Y1047" s="152"/>
      <c r="Z1047" s="152"/>
      <c r="AA1047" s="152"/>
      <c r="AB1047" s="152"/>
      <c r="AC1047" s="152"/>
      <c r="AD1047" s="152"/>
      <c r="AE1047" s="152"/>
      <c r="AF1047" s="152"/>
      <c r="AG1047" s="152"/>
      <c r="AH1047" s="152"/>
      <c r="AI1047" s="152"/>
      <c r="AJ1047" s="152"/>
      <c r="AK1047" s="152"/>
    </row>
    <row r="1048" spans="7:37">
      <c r="G1048" s="151"/>
      <c r="H1048" s="151"/>
      <c r="I1048" s="151"/>
      <c r="J1048" s="151"/>
      <c r="K1048" s="151"/>
      <c r="L1048" s="151"/>
      <c r="M1048" s="152"/>
      <c r="N1048" s="152"/>
      <c r="O1048" s="152"/>
      <c r="P1048" s="152"/>
      <c r="Q1048" s="152"/>
      <c r="R1048" s="152"/>
      <c r="S1048" s="152"/>
      <c r="T1048" s="152"/>
      <c r="U1048" s="152"/>
      <c r="V1048" s="152"/>
      <c r="W1048" s="152"/>
      <c r="X1048" s="152"/>
      <c r="Y1048" s="152"/>
      <c r="Z1048" s="152"/>
      <c r="AA1048" s="152"/>
      <c r="AB1048" s="152"/>
      <c r="AC1048" s="152"/>
      <c r="AD1048" s="152"/>
      <c r="AE1048" s="152"/>
      <c r="AF1048" s="152"/>
      <c r="AG1048" s="152"/>
      <c r="AH1048" s="152"/>
      <c r="AI1048" s="152"/>
      <c r="AJ1048" s="152"/>
      <c r="AK1048" s="152"/>
    </row>
    <row r="1049" spans="7:37">
      <c r="G1049" s="151"/>
      <c r="H1049" s="151"/>
      <c r="I1049" s="151"/>
      <c r="J1049" s="151"/>
      <c r="K1049" s="151"/>
      <c r="L1049" s="151"/>
      <c r="M1049" s="152"/>
      <c r="N1049" s="152"/>
      <c r="O1049" s="152"/>
      <c r="P1049" s="152"/>
      <c r="Q1049" s="152"/>
      <c r="R1049" s="152"/>
      <c r="S1049" s="152"/>
      <c r="T1049" s="152"/>
      <c r="U1049" s="152"/>
      <c r="V1049" s="152"/>
      <c r="W1049" s="152"/>
      <c r="X1049" s="152"/>
      <c r="Y1049" s="152"/>
      <c r="Z1049" s="152"/>
      <c r="AA1049" s="152"/>
      <c r="AB1049" s="152"/>
      <c r="AC1049" s="152"/>
      <c r="AD1049" s="152"/>
      <c r="AE1049" s="152"/>
      <c r="AF1049" s="152"/>
      <c r="AG1049" s="152"/>
      <c r="AH1049" s="152"/>
      <c r="AI1049" s="152"/>
      <c r="AJ1049" s="152"/>
      <c r="AK1049" s="152"/>
    </row>
    <row r="1050" spans="7:37">
      <c r="G1050" s="151"/>
      <c r="H1050" s="151"/>
      <c r="I1050" s="151"/>
      <c r="J1050" s="151"/>
      <c r="K1050" s="151"/>
      <c r="L1050" s="151"/>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row>
    <row r="1051" spans="7:37">
      <c r="G1051" s="151"/>
      <c r="H1051" s="151"/>
      <c r="I1051" s="151"/>
      <c r="J1051" s="151"/>
      <c r="K1051" s="151"/>
      <c r="L1051" s="151"/>
      <c r="M1051" s="152"/>
      <c r="N1051" s="152"/>
      <c r="O1051" s="152"/>
      <c r="P1051" s="152"/>
      <c r="Q1051" s="152"/>
      <c r="R1051" s="152"/>
      <c r="S1051" s="152"/>
      <c r="T1051" s="152"/>
      <c r="U1051" s="152"/>
      <c r="V1051" s="152"/>
      <c r="W1051" s="152"/>
      <c r="X1051" s="152"/>
      <c r="Y1051" s="152"/>
      <c r="Z1051" s="152"/>
      <c r="AA1051" s="152"/>
      <c r="AB1051" s="152"/>
      <c r="AC1051" s="152"/>
      <c r="AD1051" s="152"/>
      <c r="AE1051" s="152"/>
      <c r="AF1051" s="152"/>
      <c r="AG1051" s="152"/>
      <c r="AH1051" s="152"/>
      <c r="AI1051" s="152"/>
      <c r="AJ1051" s="152"/>
      <c r="AK1051" s="152"/>
    </row>
    <row r="1052" spans="7:37">
      <c r="G1052" s="151"/>
      <c r="H1052" s="151"/>
      <c r="I1052" s="151"/>
      <c r="J1052" s="151"/>
      <c r="K1052" s="151"/>
      <c r="L1052" s="151"/>
      <c r="M1052" s="152"/>
      <c r="N1052" s="152"/>
      <c r="O1052" s="152"/>
      <c r="P1052" s="152"/>
      <c r="Q1052" s="152"/>
      <c r="R1052" s="152"/>
      <c r="S1052" s="152"/>
      <c r="T1052" s="152"/>
      <c r="U1052" s="152"/>
      <c r="V1052" s="152"/>
      <c r="W1052" s="152"/>
      <c r="X1052" s="152"/>
      <c r="Y1052" s="152"/>
      <c r="Z1052" s="152"/>
      <c r="AA1052" s="152"/>
      <c r="AB1052" s="152"/>
      <c r="AC1052" s="152"/>
      <c r="AD1052" s="152"/>
      <c r="AE1052" s="152"/>
      <c r="AF1052" s="152"/>
      <c r="AG1052" s="152"/>
      <c r="AH1052" s="152"/>
      <c r="AI1052" s="152"/>
      <c r="AJ1052" s="152"/>
      <c r="AK1052" s="152"/>
    </row>
    <row r="1053" spans="7:37">
      <c r="G1053" s="151"/>
      <c r="H1053" s="151"/>
      <c r="I1053" s="151"/>
      <c r="J1053" s="151"/>
      <c r="K1053" s="151"/>
      <c r="L1053" s="151"/>
      <c r="M1053" s="152"/>
      <c r="N1053" s="152"/>
      <c r="O1053" s="152"/>
      <c r="P1053" s="152"/>
      <c r="Q1053" s="152"/>
      <c r="R1053" s="152"/>
      <c r="S1053" s="152"/>
      <c r="T1053" s="152"/>
      <c r="U1053" s="152"/>
      <c r="V1053" s="152"/>
      <c r="W1053" s="152"/>
      <c r="X1053" s="152"/>
      <c r="Y1053" s="152"/>
      <c r="Z1053" s="152"/>
      <c r="AA1053" s="152"/>
      <c r="AB1053" s="152"/>
      <c r="AC1053" s="152"/>
      <c r="AD1053" s="152"/>
      <c r="AE1053" s="152"/>
      <c r="AF1053" s="152"/>
      <c r="AG1053" s="152"/>
      <c r="AH1053" s="152"/>
      <c r="AI1053" s="152"/>
      <c r="AJ1053" s="152"/>
      <c r="AK1053" s="152"/>
    </row>
    <row r="1054" spans="7:37">
      <c r="G1054" s="151"/>
      <c r="H1054" s="151"/>
      <c r="I1054" s="151"/>
      <c r="J1054" s="151"/>
      <c r="K1054" s="151"/>
      <c r="L1054" s="151"/>
      <c r="M1054" s="152"/>
      <c r="N1054" s="152"/>
      <c r="O1054" s="152"/>
      <c r="P1054" s="152"/>
      <c r="Q1054" s="152"/>
      <c r="R1054" s="152"/>
      <c r="S1054" s="152"/>
      <c r="T1054" s="152"/>
      <c r="U1054" s="152"/>
      <c r="V1054" s="152"/>
      <c r="W1054" s="152"/>
      <c r="X1054" s="152"/>
      <c r="Y1054" s="152"/>
      <c r="Z1054" s="152"/>
      <c r="AA1054" s="152"/>
      <c r="AB1054" s="152"/>
      <c r="AC1054" s="152"/>
      <c r="AD1054" s="152"/>
      <c r="AE1054" s="152"/>
      <c r="AF1054" s="152"/>
      <c r="AG1054" s="152"/>
      <c r="AH1054" s="152"/>
      <c r="AI1054" s="152"/>
      <c r="AJ1054" s="152"/>
      <c r="AK1054" s="152"/>
    </row>
    <row r="1055" spans="7:37">
      <c r="G1055" s="151"/>
      <c r="H1055" s="151"/>
      <c r="I1055" s="151"/>
      <c r="J1055" s="151"/>
      <c r="K1055" s="151"/>
      <c r="L1055" s="151"/>
      <c r="M1055" s="152"/>
      <c r="N1055" s="152"/>
      <c r="O1055" s="152"/>
      <c r="P1055" s="152"/>
      <c r="Q1055" s="152"/>
      <c r="R1055" s="152"/>
      <c r="S1055" s="152"/>
      <c r="T1055" s="152"/>
      <c r="U1055" s="152"/>
      <c r="V1055" s="152"/>
      <c r="W1055" s="152"/>
      <c r="X1055" s="152"/>
      <c r="Y1055" s="152"/>
      <c r="Z1055" s="152"/>
      <c r="AA1055" s="152"/>
      <c r="AB1055" s="152"/>
      <c r="AC1055" s="152"/>
      <c r="AD1055" s="152"/>
      <c r="AE1055" s="152"/>
      <c r="AF1055" s="152"/>
      <c r="AG1055" s="152"/>
      <c r="AH1055" s="152"/>
      <c r="AI1055" s="152"/>
      <c r="AJ1055" s="152"/>
      <c r="AK1055" s="152"/>
    </row>
    <row r="1056" spans="7:37">
      <c r="G1056" s="151"/>
      <c r="H1056" s="151"/>
      <c r="I1056" s="151"/>
      <c r="J1056" s="151"/>
      <c r="K1056" s="151"/>
      <c r="L1056" s="151"/>
      <c r="M1056" s="152"/>
      <c r="N1056" s="152"/>
      <c r="O1056" s="152"/>
      <c r="P1056" s="152"/>
      <c r="Q1056" s="152"/>
      <c r="R1056" s="152"/>
      <c r="S1056" s="152"/>
      <c r="T1056" s="152"/>
      <c r="U1056" s="152"/>
      <c r="V1056" s="152"/>
      <c r="W1056" s="152"/>
      <c r="X1056" s="152"/>
      <c r="Y1056" s="152"/>
      <c r="Z1056" s="152"/>
      <c r="AA1056" s="152"/>
      <c r="AB1056" s="152"/>
      <c r="AC1056" s="152"/>
      <c r="AD1056" s="152"/>
      <c r="AE1056" s="152"/>
      <c r="AF1056" s="152"/>
      <c r="AG1056" s="152"/>
      <c r="AH1056" s="152"/>
      <c r="AI1056" s="152"/>
      <c r="AJ1056" s="152"/>
      <c r="AK1056" s="152"/>
    </row>
    <row r="1057" spans="7:37">
      <c r="G1057" s="151"/>
      <c r="H1057" s="151"/>
      <c r="I1057" s="151"/>
      <c r="J1057" s="151"/>
      <c r="K1057" s="151"/>
      <c r="L1057" s="151"/>
      <c r="M1057" s="152"/>
      <c r="N1057" s="152"/>
      <c r="O1057" s="152"/>
      <c r="P1057" s="152"/>
      <c r="Q1057" s="152"/>
      <c r="R1057" s="152"/>
      <c r="S1057" s="152"/>
      <c r="T1057" s="152"/>
      <c r="U1057" s="152"/>
      <c r="V1057" s="152"/>
      <c r="W1057" s="152"/>
      <c r="X1057" s="152"/>
      <c r="Y1057" s="152"/>
      <c r="Z1057" s="152"/>
      <c r="AA1057" s="152"/>
      <c r="AB1057" s="152"/>
      <c r="AC1057" s="152"/>
      <c r="AD1057" s="152"/>
      <c r="AE1057" s="152"/>
      <c r="AF1057" s="152"/>
      <c r="AG1057" s="152"/>
      <c r="AH1057" s="152"/>
      <c r="AI1057" s="152"/>
      <c r="AJ1057" s="152"/>
      <c r="AK1057" s="152"/>
    </row>
    <row r="1058" spans="7:37">
      <c r="G1058" s="151"/>
      <c r="H1058" s="151"/>
      <c r="I1058" s="151"/>
      <c r="J1058" s="151"/>
      <c r="K1058" s="151"/>
      <c r="L1058" s="151"/>
      <c r="M1058" s="152"/>
      <c r="N1058" s="152"/>
      <c r="O1058" s="152"/>
      <c r="P1058" s="152"/>
      <c r="Q1058" s="152"/>
      <c r="R1058" s="152"/>
      <c r="S1058" s="152"/>
      <c r="T1058" s="152"/>
      <c r="U1058" s="152"/>
      <c r="V1058" s="152"/>
      <c r="W1058" s="152"/>
      <c r="X1058" s="152"/>
      <c r="Y1058" s="152"/>
      <c r="Z1058" s="152"/>
      <c r="AA1058" s="152"/>
      <c r="AB1058" s="152"/>
      <c r="AC1058" s="152"/>
      <c r="AD1058" s="152"/>
      <c r="AE1058" s="152"/>
      <c r="AF1058" s="152"/>
      <c r="AG1058" s="152"/>
      <c r="AH1058" s="152"/>
      <c r="AI1058" s="152"/>
      <c r="AJ1058" s="152"/>
      <c r="AK1058" s="152"/>
    </row>
    <row r="1059" spans="7:37">
      <c r="G1059" s="151"/>
      <c r="H1059" s="151"/>
      <c r="I1059" s="151"/>
      <c r="J1059" s="151"/>
      <c r="K1059" s="151"/>
      <c r="L1059" s="151"/>
      <c r="M1059" s="152"/>
      <c r="N1059" s="152"/>
      <c r="O1059" s="152"/>
      <c r="P1059" s="152"/>
      <c r="Q1059" s="152"/>
      <c r="R1059" s="152"/>
      <c r="S1059" s="152"/>
      <c r="T1059" s="152"/>
      <c r="U1059" s="152"/>
      <c r="V1059" s="152"/>
      <c r="W1059" s="152"/>
      <c r="X1059" s="152"/>
      <c r="Y1059" s="152"/>
      <c r="Z1059" s="152"/>
      <c r="AA1059" s="152"/>
      <c r="AB1059" s="152"/>
      <c r="AC1059" s="152"/>
      <c r="AD1059" s="152"/>
      <c r="AE1059" s="152"/>
      <c r="AF1059" s="152"/>
      <c r="AG1059" s="152"/>
      <c r="AH1059" s="152"/>
      <c r="AI1059" s="152"/>
      <c r="AJ1059" s="152"/>
      <c r="AK1059" s="152"/>
    </row>
    <row r="1060" spans="7:37">
      <c r="G1060" s="151"/>
      <c r="H1060" s="151"/>
      <c r="I1060" s="151"/>
      <c r="J1060" s="151"/>
      <c r="K1060" s="151"/>
      <c r="L1060" s="151"/>
      <c r="M1060" s="152"/>
      <c r="N1060" s="152"/>
      <c r="O1060" s="152"/>
      <c r="P1060" s="152"/>
      <c r="Q1060" s="152"/>
      <c r="R1060" s="152"/>
      <c r="S1060" s="152"/>
      <c r="T1060" s="152"/>
      <c r="U1060" s="152"/>
      <c r="V1060" s="152"/>
      <c r="W1060" s="152"/>
      <c r="X1060" s="152"/>
      <c r="Y1060" s="152"/>
      <c r="Z1060" s="152"/>
      <c r="AA1060" s="152"/>
      <c r="AB1060" s="152"/>
      <c r="AC1060" s="152"/>
      <c r="AD1060" s="152"/>
      <c r="AE1060" s="152"/>
      <c r="AF1060" s="152"/>
      <c r="AG1060" s="152"/>
      <c r="AH1060" s="152"/>
      <c r="AI1060" s="152"/>
      <c r="AJ1060" s="152"/>
      <c r="AK1060" s="152"/>
    </row>
    <row r="1061" spans="7:37">
      <c r="G1061" s="151"/>
      <c r="H1061" s="151"/>
      <c r="I1061" s="151"/>
      <c r="J1061" s="151"/>
      <c r="K1061" s="151"/>
      <c r="L1061" s="151"/>
      <c r="M1061" s="152"/>
      <c r="N1061" s="152"/>
      <c r="O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row>
    <row r="1062" spans="7:37">
      <c r="G1062" s="151"/>
      <c r="H1062" s="151"/>
      <c r="I1062" s="151"/>
      <c r="J1062" s="151"/>
      <c r="K1062" s="151"/>
      <c r="L1062" s="151"/>
      <c r="M1062" s="152"/>
      <c r="N1062" s="152"/>
      <c r="O1062" s="152"/>
      <c r="P1062" s="152"/>
      <c r="Q1062" s="152"/>
      <c r="R1062" s="152"/>
      <c r="S1062" s="152"/>
      <c r="T1062" s="152"/>
      <c r="U1062" s="152"/>
      <c r="V1062" s="152"/>
      <c r="W1062" s="152"/>
      <c r="X1062" s="152"/>
      <c r="Y1062" s="152"/>
      <c r="Z1062" s="152"/>
      <c r="AA1062" s="152"/>
      <c r="AB1062" s="152"/>
      <c r="AC1062" s="152"/>
      <c r="AD1062" s="152"/>
      <c r="AE1062" s="152"/>
      <c r="AF1062" s="152"/>
      <c r="AG1062" s="152"/>
      <c r="AH1062" s="152"/>
      <c r="AI1062" s="152"/>
      <c r="AJ1062" s="152"/>
      <c r="AK1062" s="152"/>
    </row>
    <row r="1063" spans="7:37">
      <c r="G1063" s="151"/>
      <c r="H1063" s="151"/>
      <c r="I1063" s="151"/>
      <c r="J1063" s="151"/>
      <c r="K1063" s="151"/>
      <c r="L1063" s="151"/>
      <c r="M1063" s="152"/>
      <c r="N1063" s="152"/>
      <c r="O1063" s="152"/>
      <c r="P1063" s="152"/>
      <c r="Q1063" s="152"/>
      <c r="R1063" s="152"/>
      <c r="S1063" s="152"/>
      <c r="T1063" s="152"/>
      <c r="U1063" s="152"/>
      <c r="V1063" s="152"/>
      <c r="W1063" s="152"/>
      <c r="X1063" s="152"/>
      <c r="Y1063" s="152"/>
      <c r="Z1063" s="152"/>
      <c r="AA1063" s="152"/>
      <c r="AB1063" s="152"/>
      <c r="AC1063" s="152"/>
      <c r="AD1063" s="152"/>
      <c r="AE1063" s="152"/>
      <c r="AF1063" s="152"/>
      <c r="AG1063" s="152"/>
      <c r="AH1063" s="152"/>
      <c r="AI1063" s="152"/>
      <c r="AJ1063" s="152"/>
      <c r="AK1063" s="152"/>
    </row>
    <row r="1064" spans="7:37">
      <c r="G1064" s="151"/>
      <c r="H1064" s="151"/>
      <c r="I1064" s="151"/>
      <c r="J1064" s="151"/>
      <c r="K1064" s="151"/>
      <c r="L1064" s="151"/>
      <c r="M1064" s="152"/>
      <c r="N1064" s="152"/>
      <c r="O1064" s="152"/>
      <c r="P1064" s="152"/>
      <c r="Q1064" s="152"/>
      <c r="R1064" s="152"/>
      <c r="S1064" s="152"/>
      <c r="T1064" s="152"/>
      <c r="U1064" s="152"/>
      <c r="V1064" s="152"/>
      <c r="W1064" s="152"/>
      <c r="X1064" s="152"/>
      <c r="Y1064" s="152"/>
      <c r="Z1064" s="152"/>
      <c r="AA1064" s="152"/>
      <c r="AB1064" s="152"/>
      <c r="AC1064" s="152"/>
      <c r="AD1064" s="152"/>
      <c r="AE1064" s="152"/>
      <c r="AF1064" s="152"/>
      <c r="AG1064" s="152"/>
      <c r="AH1064" s="152"/>
      <c r="AI1064" s="152"/>
      <c r="AJ1064" s="152"/>
      <c r="AK1064" s="152"/>
    </row>
    <row r="1065" spans="7:37">
      <c r="G1065" s="151"/>
      <c r="H1065" s="151"/>
      <c r="I1065" s="151"/>
      <c r="J1065" s="151"/>
      <c r="K1065" s="151"/>
      <c r="L1065" s="151"/>
      <c r="M1065" s="152"/>
      <c r="N1065" s="152"/>
      <c r="O1065" s="152"/>
      <c r="P1065" s="152"/>
      <c r="Q1065" s="152"/>
      <c r="R1065" s="152"/>
      <c r="S1065" s="152"/>
      <c r="T1065" s="152"/>
      <c r="U1065" s="152"/>
      <c r="V1065" s="152"/>
      <c r="W1065" s="152"/>
      <c r="X1065" s="152"/>
      <c r="Y1065" s="152"/>
      <c r="Z1065" s="152"/>
      <c r="AA1065" s="152"/>
      <c r="AB1065" s="152"/>
      <c r="AC1065" s="152"/>
      <c r="AD1065" s="152"/>
      <c r="AE1065" s="152"/>
      <c r="AF1065" s="152"/>
      <c r="AG1065" s="152"/>
      <c r="AH1065" s="152"/>
      <c r="AI1065" s="152"/>
      <c r="AJ1065" s="152"/>
      <c r="AK1065" s="152"/>
    </row>
    <row r="1066" spans="7:37">
      <c r="G1066" s="151"/>
      <c r="H1066" s="151"/>
      <c r="I1066" s="151"/>
      <c r="J1066" s="151"/>
      <c r="K1066" s="151"/>
      <c r="L1066" s="151"/>
      <c r="M1066" s="152"/>
      <c r="N1066" s="152"/>
      <c r="O1066" s="152"/>
      <c r="P1066" s="152"/>
      <c r="Q1066" s="152"/>
      <c r="R1066" s="152"/>
      <c r="S1066" s="152"/>
      <c r="T1066" s="152"/>
      <c r="U1066" s="152"/>
      <c r="V1066" s="152"/>
      <c r="W1066" s="152"/>
      <c r="X1066" s="152"/>
      <c r="Y1066" s="152"/>
      <c r="Z1066" s="152"/>
      <c r="AA1066" s="152"/>
      <c r="AB1066" s="152"/>
      <c r="AC1066" s="152"/>
      <c r="AD1066" s="152"/>
      <c r="AE1066" s="152"/>
      <c r="AF1066" s="152"/>
      <c r="AG1066" s="152"/>
      <c r="AH1066" s="152"/>
      <c r="AI1066" s="152"/>
      <c r="AJ1066" s="152"/>
      <c r="AK1066" s="152"/>
    </row>
    <row r="1067" spans="7:37">
      <c r="G1067" s="151"/>
      <c r="H1067" s="151"/>
      <c r="I1067" s="151"/>
      <c r="J1067" s="151"/>
      <c r="K1067" s="151"/>
      <c r="L1067" s="151"/>
      <c r="M1067" s="152"/>
      <c r="N1067" s="152"/>
      <c r="O1067" s="152"/>
      <c r="P1067" s="152"/>
      <c r="Q1067" s="152"/>
      <c r="R1067" s="152"/>
      <c r="S1067" s="152"/>
      <c r="T1067" s="152"/>
      <c r="U1067" s="152"/>
      <c r="V1067" s="152"/>
      <c r="W1067" s="152"/>
      <c r="X1067" s="152"/>
      <c r="Y1067" s="152"/>
      <c r="Z1067" s="152"/>
      <c r="AA1067" s="152"/>
      <c r="AB1067" s="152"/>
      <c r="AC1067" s="152"/>
      <c r="AD1067" s="152"/>
      <c r="AE1067" s="152"/>
      <c r="AF1067" s="152"/>
      <c r="AG1067" s="152"/>
      <c r="AH1067" s="152"/>
      <c r="AI1067" s="152"/>
      <c r="AJ1067" s="152"/>
      <c r="AK1067" s="152"/>
    </row>
    <row r="1068" spans="7:37">
      <c r="G1068" s="151"/>
      <c r="H1068" s="151"/>
      <c r="I1068" s="151"/>
      <c r="J1068" s="151"/>
      <c r="K1068" s="151"/>
      <c r="L1068" s="151"/>
      <c r="M1068" s="152"/>
      <c r="N1068" s="152"/>
      <c r="O1068" s="152"/>
      <c r="P1068" s="152"/>
      <c r="Q1068" s="152"/>
      <c r="R1068" s="152"/>
      <c r="S1068" s="152"/>
      <c r="T1068" s="152"/>
      <c r="U1068" s="152"/>
      <c r="V1068" s="152"/>
      <c r="W1068" s="152"/>
      <c r="X1068" s="152"/>
      <c r="Y1068" s="152"/>
      <c r="Z1068" s="152"/>
      <c r="AA1068" s="152"/>
      <c r="AB1068" s="152"/>
      <c r="AC1068" s="152"/>
      <c r="AD1068" s="152"/>
      <c r="AE1068" s="152"/>
      <c r="AF1068" s="152"/>
      <c r="AG1068" s="152"/>
      <c r="AH1068" s="152"/>
      <c r="AI1068" s="152"/>
      <c r="AJ1068" s="152"/>
      <c r="AK1068" s="152"/>
    </row>
    <row r="1069" spans="7:37">
      <c r="G1069" s="151"/>
      <c r="H1069" s="151"/>
      <c r="I1069" s="151"/>
      <c r="J1069" s="151"/>
      <c r="K1069" s="151"/>
      <c r="L1069" s="151"/>
      <c r="M1069" s="152"/>
      <c r="N1069" s="152"/>
      <c r="O1069" s="152"/>
      <c r="P1069" s="152"/>
      <c r="Q1069" s="152"/>
      <c r="R1069" s="152"/>
      <c r="S1069" s="152"/>
      <c r="T1069" s="152"/>
      <c r="U1069" s="152"/>
      <c r="V1069" s="152"/>
      <c r="W1069" s="152"/>
      <c r="X1069" s="152"/>
      <c r="Y1069" s="152"/>
      <c r="Z1069" s="152"/>
      <c r="AA1069" s="152"/>
      <c r="AB1069" s="152"/>
      <c r="AC1069" s="152"/>
      <c r="AD1069" s="152"/>
      <c r="AE1069" s="152"/>
      <c r="AF1069" s="152"/>
      <c r="AG1069" s="152"/>
      <c r="AH1069" s="152"/>
      <c r="AI1069" s="152"/>
      <c r="AJ1069" s="152"/>
      <c r="AK1069" s="152"/>
    </row>
    <row r="1070" spans="7:37">
      <c r="G1070" s="151"/>
      <c r="H1070" s="151"/>
      <c r="I1070" s="151"/>
      <c r="J1070" s="151"/>
      <c r="K1070" s="151"/>
      <c r="L1070" s="151"/>
      <c r="M1070" s="152"/>
      <c r="N1070" s="152"/>
      <c r="O1070" s="152"/>
      <c r="P1070" s="152"/>
      <c r="Q1070" s="152"/>
      <c r="R1070" s="152"/>
      <c r="S1070" s="152"/>
      <c r="T1070" s="152"/>
      <c r="U1070" s="152"/>
      <c r="V1070" s="152"/>
      <c r="W1070" s="152"/>
      <c r="X1070" s="152"/>
      <c r="Y1070" s="152"/>
      <c r="Z1070" s="152"/>
      <c r="AA1070" s="152"/>
      <c r="AB1070" s="152"/>
      <c r="AC1070" s="152"/>
      <c r="AD1070" s="152"/>
      <c r="AE1070" s="152"/>
      <c r="AF1070" s="152"/>
      <c r="AG1070" s="152"/>
      <c r="AH1070" s="152"/>
      <c r="AI1070" s="152"/>
      <c r="AJ1070" s="152"/>
      <c r="AK1070" s="152"/>
    </row>
    <row r="1071" spans="7:37">
      <c r="G1071" s="151"/>
      <c r="H1071" s="151"/>
      <c r="I1071" s="151"/>
      <c r="J1071" s="151"/>
      <c r="K1071" s="151"/>
      <c r="L1071" s="151"/>
      <c r="M1071" s="152"/>
      <c r="N1071" s="152"/>
      <c r="O1071" s="152"/>
      <c r="P1071" s="152"/>
      <c r="Q1071" s="152"/>
      <c r="R1071" s="152"/>
      <c r="S1071" s="152"/>
      <c r="T1071" s="152"/>
      <c r="U1071" s="152"/>
      <c r="V1071" s="152"/>
      <c r="W1071" s="152"/>
      <c r="X1071" s="152"/>
      <c r="Y1071" s="152"/>
      <c r="Z1071" s="152"/>
      <c r="AA1071" s="152"/>
      <c r="AB1071" s="152"/>
      <c r="AC1071" s="152"/>
      <c r="AD1071" s="152"/>
      <c r="AE1071" s="152"/>
      <c r="AF1071" s="152"/>
      <c r="AG1071" s="152"/>
      <c r="AH1071" s="152"/>
      <c r="AI1071" s="152"/>
      <c r="AJ1071" s="152"/>
      <c r="AK1071" s="152"/>
    </row>
    <row r="1072" spans="7:37">
      <c r="G1072" s="151"/>
      <c r="H1072" s="151"/>
      <c r="I1072" s="151"/>
      <c r="J1072" s="151"/>
      <c r="K1072" s="151"/>
      <c r="L1072" s="151"/>
      <c r="M1072" s="152"/>
      <c r="N1072" s="152"/>
      <c r="O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row>
    <row r="1073" spans="7:37">
      <c r="G1073" s="151"/>
      <c r="H1073" s="151"/>
      <c r="I1073" s="151"/>
      <c r="J1073" s="151"/>
      <c r="K1073" s="151"/>
      <c r="L1073" s="151"/>
      <c r="M1073" s="152"/>
      <c r="N1073" s="152"/>
      <c r="O1073" s="152"/>
      <c r="P1073" s="152"/>
      <c r="Q1073" s="152"/>
      <c r="R1073" s="152"/>
      <c r="S1073" s="152"/>
      <c r="T1073" s="152"/>
      <c r="U1073" s="152"/>
      <c r="V1073" s="152"/>
      <c r="W1073" s="152"/>
      <c r="X1073" s="152"/>
      <c r="Y1073" s="152"/>
      <c r="Z1073" s="152"/>
      <c r="AA1073" s="152"/>
      <c r="AB1073" s="152"/>
      <c r="AC1073" s="152"/>
      <c r="AD1073" s="152"/>
      <c r="AE1073" s="152"/>
      <c r="AF1073" s="152"/>
      <c r="AG1073" s="152"/>
      <c r="AH1073" s="152"/>
      <c r="AI1073" s="152"/>
      <c r="AJ1073" s="152"/>
      <c r="AK1073" s="152"/>
    </row>
    <row r="1074" spans="7:37">
      <c r="G1074" s="151"/>
      <c r="H1074" s="151"/>
      <c r="I1074" s="151"/>
      <c r="J1074" s="151"/>
      <c r="K1074" s="151"/>
      <c r="L1074" s="151"/>
      <c r="M1074" s="152"/>
      <c r="N1074" s="152"/>
      <c r="O1074" s="152"/>
      <c r="P1074" s="152"/>
      <c r="Q1074" s="152"/>
      <c r="R1074" s="152"/>
      <c r="S1074" s="152"/>
      <c r="T1074" s="152"/>
      <c r="U1074" s="152"/>
      <c r="V1074" s="152"/>
      <c r="W1074" s="152"/>
      <c r="X1074" s="152"/>
      <c r="Y1074" s="152"/>
      <c r="Z1074" s="152"/>
      <c r="AA1074" s="152"/>
      <c r="AB1074" s="152"/>
      <c r="AC1074" s="152"/>
      <c r="AD1074" s="152"/>
      <c r="AE1074" s="152"/>
      <c r="AF1074" s="152"/>
      <c r="AG1074" s="152"/>
      <c r="AH1074" s="152"/>
      <c r="AI1074" s="152"/>
      <c r="AJ1074" s="152"/>
      <c r="AK1074" s="152"/>
    </row>
    <row r="1075" spans="7:37">
      <c r="G1075" s="151"/>
      <c r="H1075" s="151"/>
      <c r="I1075" s="151"/>
      <c r="J1075" s="151"/>
      <c r="K1075" s="151"/>
      <c r="L1075" s="151"/>
      <c r="M1075" s="152"/>
      <c r="N1075" s="152"/>
      <c r="O1075" s="152"/>
      <c r="P1075" s="152"/>
      <c r="Q1075" s="152"/>
      <c r="R1075" s="152"/>
      <c r="S1075" s="152"/>
      <c r="T1075" s="152"/>
      <c r="U1075" s="152"/>
      <c r="V1075" s="152"/>
      <c r="W1075" s="152"/>
      <c r="X1075" s="152"/>
      <c r="Y1075" s="152"/>
      <c r="Z1075" s="152"/>
      <c r="AA1075" s="152"/>
      <c r="AB1075" s="152"/>
      <c r="AC1075" s="152"/>
      <c r="AD1075" s="152"/>
      <c r="AE1075" s="152"/>
      <c r="AF1075" s="152"/>
      <c r="AG1075" s="152"/>
      <c r="AH1075" s="152"/>
      <c r="AI1075" s="152"/>
      <c r="AJ1075" s="152"/>
      <c r="AK1075" s="152"/>
    </row>
    <row r="1076" spans="7:37">
      <c r="G1076" s="151"/>
      <c r="H1076" s="151"/>
      <c r="I1076" s="151"/>
      <c r="J1076" s="151"/>
      <c r="K1076" s="151"/>
      <c r="L1076" s="151"/>
      <c r="M1076" s="152"/>
      <c r="N1076" s="152"/>
      <c r="O1076" s="152"/>
      <c r="P1076" s="152"/>
      <c r="Q1076" s="152"/>
      <c r="R1076" s="152"/>
      <c r="S1076" s="152"/>
      <c r="T1076" s="152"/>
      <c r="U1076" s="152"/>
      <c r="V1076" s="152"/>
      <c r="W1076" s="152"/>
      <c r="X1076" s="152"/>
      <c r="Y1076" s="152"/>
      <c r="Z1076" s="152"/>
      <c r="AA1076" s="152"/>
      <c r="AB1076" s="152"/>
      <c r="AC1076" s="152"/>
      <c r="AD1076" s="152"/>
      <c r="AE1076" s="152"/>
      <c r="AF1076" s="152"/>
      <c r="AG1076" s="152"/>
      <c r="AH1076" s="152"/>
      <c r="AI1076" s="152"/>
      <c r="AJ1076" s="152"/>
      <c r="AK1076" s="152"/>
    </row>
    <row r="1077" spans="7:37">
      <c r="G1077" s="151"/>
      <c r="H1077" s="151"/>
      <c r="I1077" s="151"/>
      <c r="J1077" s="151"/>
      <c r="K1077" s="151"/>
      <c r="L1077" s="151"/>
      <c r="M1077" s="152"/>
      <c r="N1077" s="152"/>
      <c r="O1077" s="152"/>
      <c r="P1077" s="152"/>
      <c r="Q1077" s="152"/>
      <c r="R1077" s="152"/>
      <c r="S1077" s="152"/>
      <c r="T1077" s="152"/>
      <c r="U1077" s="152"/>
      <c r="V1077" s="152"/>
      <c r="W1077" s="152"/>
      <c r="X1077" s="152"/>
      <c r="Y1077" s="152"/>
      <c r="Z1077" s="152"/>
      <c r="AA1077" s="152"/>
      <c r="AB1077" s="152"/>
      <c r="AC1077" s="152"/>
      <c r="AD1077" s="152"/>
      <c r="AE1077" s="152"/>
      <c r="AF1077" s="152"/>
      <c r="AG1077" s="152"/>
      <c r="AH1077" s="152"/>
      <c r="AI1077" s="152"/>
      <c r="AJ1077" s="152"/>
      <c r="AK1077" s="152"/>
    </row>
    <row r="1078" spans="7:37">
      <c r="G1078" s="151"/>
      <c r="H1078" s="151"/>
      <c r="I1078" s="151"/>
      <c r="J1078" s="151"/>
      <c r="K1078" s="151"/>
      <c r="L1078" s="151"/>
      <c r="M1078" s="152"/>
      <c r="N1078" s="152"/>
      <c r="O1078" s="152"/>
      <c r="P1078" s="152"/>
      <c r="Q1078" s="152"/>
      <c r="R1078" s="152"/>
      <c r="S1078" s="152"/>
      <c r="T1078" s="152"/>
      <c r="U1078" s="152"/>
      <c r="V1078" s="152"/>
      <c r="W1078" s="152"/>
      <c r="X1078" s="152"/>
      <c r="Y1078" s="152"/>
      <c r="Z1078" s="152"/>
      <c r="AA1078" s="152"/>
      <c r="AB1078" s="152"/>
      <c r="AC1078" s="152"/>
      <c r="AD1078" s="152"/>
      <c r="AE1078" s="152"/>
      <c r="AF1078" s="152"/>
      <c r="AG1078" s="152"/>
      <c r="AH1078" s="152"/>
      <c r="AI1078" s="152"/>
      <c r="AJ1078" s="152"/>
      <c r="AK1078" s="152"/>
    </row>
    <row r="1079" spans="7:37">
      <c r="G1079" s="151"/>
      <c r="H1079" s="151"/>
      <c r="I1079" s="151"/>
      <c r="J1079" s="151"/>
      <c r="K1079" s="151"/>
      <c r="L1079" s="151"/>
      <c r="M1079" s="152"/>
      <c r="N1079" s="152"/>
      <c r="O1079" s="152"/>
      <c r="P1079" s="152"/>
      <c r="Q1079" s="152"/>
      <c r="R1079" s="152"/>
      <c r="S1079" s="152"/>
      <c r="T1079" s="152"/>
      <c r="U1079" s="152"/>
      <c r="V1079" s="152"/>
      <c r="W1079" s="152"/>
      <c r="X1079" s="152"/>
      <c r="Y1079" s="152"/>
      <c r="Z1079" s="152"/>
      <c r="AA1079" s="152"/>
      <c r="AB1079" s="152"/>
      <c r="AC1079" s="152"/>
      <c r="AD1079" s="152"/>
      <c r="AE1079" s="152"/>
      <c r="AF1079" s="152"/>
      <c r="AG1079" s="152"/>
      <c r="AH1079" s="152"/>
      <c r="AI1079" s="152"/>
      <c r="AJ1079" s="152"/>
      <c r="AK1079" s="152"/>
    </row>
    <row r="1080" spans="7:37">
      <c r="G1080" s="151"/>
      <c r="H1080" s="151"/>
      <c r="I1080" s="151"/>
      <c r="J1080" s="151"/>
      <c r="K1080" s="151"/>
      <c r="L1080" s="151"/>
      <c r="M1080" s="152"/>
      <c r="N1080" s="152"/>
      <c r="O1080" s="152"/>
      <c r="P1080" s="152"/>
      <c r="Q1080" s="152"/>
      <c r="R1080" s="152"/>
      <c r="S1080" s="152"/>
      <c r="T1080" s="152"/>
      <c r="U1080" s="152"/>
      <c r="V1080" s="152"/>
      <c r="W1080" s="152"/>
      <c r="X1080" s="152"/>
      <c r="Y1080" s="152"/>
      <c r="Z1080" s="152"/>
      <c r="AA1080" s="152"/>
      <c r="AB1080" s="152"/>
      <c r="AC1080" s="152"/>
      <c r="AD1080" s="152"/>
      <c r="AE1080" s="152"/>
      <c r="AF1080" s="152"/>
      <c r="AG1080" s="152"/>
      <c r="AH1080" s="152"/>
      <c r="AI1080" s="152"/>
      <c r="AJ1080" s="152"/>
      <c r="AK1080" s="152"/>
    </row>
    <row r="1081" spans="7:37">
      <c r="G1081" s="151"/>
      <c r="H1081" s="151"/>
      <c r="I1081" s="151"/>
      <c r="J1081" s="151"/>
      <c r="K1081" s="151"/>
      <c r="L1081" s="151"/>
      <c r="M1081" s="152"/>
      <c r="N1081" s="152"/>
      <c r="O1081" s="152"/>
      <c r="P1081" s="152"/>
      <c r="Q1081" s="152"/>
      <c r="R1081" s="152"/>
      <c r="S1081" s="152"/>
      <c r="T1081" s="152"/>
      <c r="U1081" s="152"/>
      <c r="V1081" s="152"/>
      <c r="W1081" s="152"/>
      <c r="X1081" s="152"/>
      <c r="Y1081" s="152"/>
      <c r="Z1081" s="152"/>
      <c r="AA1081" s="152"/>
      <c r="AB1081" s="152"/>
      <c r="AC1081" s="152"/>
      <c r="AD1081" s="152"/>
      <c r="AE1081" s="152"/>
      <c r="AF1081" s="152"/>
      <c r="AG1081" s="152"/>
      <c r="AH1081" s="152"/>
      <c r="AI1081" s="152"/>
      <c r="AJ1081" s="152"/>
      <c r="AK1081" s="152"/>
    </row>
    <row r="1082" spans="7:37">
      <c r="G1082" s="151"/>
      <c r="H1082" s="151"/>
      <c r="I1082" s="151"/>
      <c r="J1082" s="151"/>
      <c r="K1082" s="151"/>
      <c r="L1082" s="151"/>
      <c r="M1082" s="152"/>
      <c r="N1082" s="152"/>
      <c r="O1082" s="152"/>
      <c r="P1082" s="152"/>
      <c r="Q1082" s="152"/>
      <c r="R1082" s="152"/>
      <c r="S1082" s="152"/>
      <c r="T1082" s="152"/>
      <c r="U1082" s="152"/>
      <c r="V1082" s="152"/>
      <c r="W1082" s="152"/>
      <c r="X1082" s="152"/>
      <c r="Y1082" s="152"/>
      <c r="Z1082" s="152"/>
      <c r="AA1082" s="152"/>
      <c r="AB1082" s="152"/>
      <c r="AC1082" s="152"/>
      <c r="AD1082" s="152"/>
      <c r="AE1082" s="152"/>
      <c r="AF1082" s="152"/>
      <c r="AG1082" s="152"/>
      <c r="AH1082" s="152"/>
      <c r="AI1082" s="152"/>
      <c r="AJ1082" s="152"/>
      <c r="AK1082" s="152"/>
    </row>
    <row r="1083" spans="7:37">
      <c r="G1083" s="151"/>
      <c r="H1083" s="151"/>
      <c r="I1083" s="151"/>
      <c r="J1083" s="151"/>
      <c r="K1083" s="151"/>
      <c r="L1083" s="151"/>
      <c r="M1083" s="152"/>
      <c r="N1083" s="152"/>
      <c r="O1083" s="152"/>
      <c r="P1083" s="152"/>
      <c r="Q1083" s="152"/>
      <c r="R1083" s="152"/>
      <c r="S1083" s="152"/>
      <c r="T1083" s="152"/>
      <c r="U1083" s="152"/>
      <c r="V1083" s="152"/>
      <c r="W1083" s="152"/>
      <c r="X1083" s="152"/>
      <c r="Y1083" s="152"/>
      <c r="Z1083" s="152"/>
      <c r="AA1083" s="152"/>
      <c r="AB1083" s="152"/>
      <c r="AC1083" s="152"/>
      <c r="AD1083" s="152"/>
      <c r="AE1083" s="152"/>
      <c r="AF1083" s="152"/>
      <c r="AG1083" s="152"/>
      <c r="AH1083" s="152"/>
      <c r="AI1083" s="152"/>
      <c r="AJ1083" s="152"/>
      <c r="AK1083" s="152"/>
    </row>
    <row r="1084" spans="7:37">
      <c r="G1084" s="151"/>
      <c r="H1084" s="151"/>
      <c r="I1084" s="151"/>
      <c r="J1084" s="151"/>
      <c r="K1084" s="151"/>
      <c r="L1084" s="151"/>
      <c r="M1084" s="152"/>
      <c r="N1084" s="152"/>
      <c r="O1084" s="152"/>
      <c r="P1084" s="152"/>
      <c r="Q1084" s="152"/>
      <c r="R1084" s="152"/>
      <c r="S1084" s="152"/>
      <c r="T1084" s="152"/>
      <c r="U1084" s="152"/>
      <c r="V1084" s="152"/>
      <c r="W1084" s="152"/>
      <c r="X1084" s="152"/>
      <c r="Y1084" s="152"/>
      <c r="Z1084" s="152"/>
      <c r="AA1084" s="152"/>
      <c r="AB1084" s="152"/>
      <c r="AC1084" s="152"/>
      <c r="AD1084" s="152"/>
      <c r="AE1084" s="152"/>
      <c r="AF1084" s="152"/>
      <c r="AG1084" s="152"/>
      <c r="AH1084" s="152"/>
      <c r="AI1084" s="152"/>
      <c r="AJ1084" s="152"/>
      <c r="AK1084" s="152"/>
    </row>
    <row r="1085" spans="7:37">
      <c r="G1085" s="151"/>
      <c r="H1085" s="151"/>
      <c r="I1085" s="151"/>
      <c r="J1085" s="151"/>
      <c r="K1085" s="151"/>
      <c r="L1085" s="151"/>
      <c r="M1085" s="152"/>
      <c r="N1085" s="152"/>
      <c r="O1085" s="152"/>
      <c r="P1085" s="152"/>
      <c r="Q1085" s="152"/>
      <c r="R1085" s="152"/>
      <c r="S1085" s="152"/>
      <c r="T1085" s="152"/>
      <c r="U1085" s="152"/>
      <c r="V1085" s="152"/>
      <c r="W1085" s="152"/>
      <c r="X1085" s="152"/>
      <c r="Y1085" s="152"/>
      <c r="Z1085" s="152"/>
      <c r="AA1085" s="152"/>
      <c r="AB1085" s="152"/>
      <c r="AC1085" s="152"/>
      <c r="AD1085" s="152"/>
      <c r="AE1085" s="152"/>
      <c r="AF1085" s="152"/>
      <c r="AG1085" s="152"/>
      <c r="AH1085" s="152"/>
      <c r="AI1085" s="152"/>
      <c r="AJ1085" s="152"/>
      <c r="AK1085" s="152"/>
    </row>
  </sheetData>
  <autoFilter ref="B18:AL97">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30">
    <mergeCell ref="AF15:AG15"/>
    <mergeCell ref="AH15:AI15"/>
    <mergeCell ref="AJ15:AJ16"/>
    <mergeCell ref="AK15:AK16"/>
    <mergeCell ref="Q15:U15"/>
    <mergeCell ref="V15:W15"/>
    <mergeCell ref="X15:Y15"/>
    <mergeCell ref="Z15:AA15"/>
    <mergeCell ref="AD15:AE15"/>
    <mergeCell ref="B12:AL12"/>
    <mergeCell ref="B13:AK13"/>
    <mergeCell ref="B14:B16"/>
    <mergeCell ref="C14:C16"/>
    <mergeCell ref="D14:D16"/>
    <mergeCell ref="E14:E16"/>
    <mergeCell ref="F14:F16"/>
    <mergeCell ref="G14:H15"/>
    <mergeCell ref="I14:J15"/>
    <mergeCell ref="K14:K16"/>
    <mergeCell ref="L14:U14"/>
    <mergeCell ref="V14:AA14"/>
    <mergeCell ref="AB14:AC15"/>
    <mergeCell ref="AD14:AK14"/>
    <mergeCell ref="AL14:AL16"/>
    <mergeCell ref="L15:P15"/>
    <mergeCell ref="B4:AL4"/>
    <mergeCell ref="B6:AL6"/>
    <mergeCell ref="B7:AL7"/>
    <mergeCell ref="B9:AL9"/>
    <mergeCell ref="B11:A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W99"/>
  <sheetViews>
    <sheetView topLeftCell="B7" zoomScale="65" zoomScaleNormal="65" zoomScalePageLayoutView="55" workbookViewId="0">
      <pane xSplit="4" ySplit="14" topLeftCell="Y49" activePane="bottomRight" state="frozen"/>
      <selection activeCell="B7" sqref="B7"/>
      <selection pane="topRight" activeCell="F7" sqref="F7"/>
      <selection pane="bottomLeft" activeCell="B21" sqref="B21"/>
      <selection pane="bottomRight" activeCell="C53" sqref="C53"/>
    </sheetView>
  </sheetViews>
  <sheetFormatPr defaultColWidth="9" defaultRowHeight="15.75"/>
  <cols>
    <col min="1" max="1" width="6.875" style="129" hidden="1" customWidth="1"/>
    <col min="2" max="2" width="11.625" style="129" customWidth="1"/>
    <col min="3" max="3" width="43" style="129" customWidth="1"/>
    <col min="4" max="4" width="13.875" style="129" customWidth="1"/>
    <col min="5" max="5" width="17.625" style="129" customWidth="1"/>
    <col min="6" max="6" width="22" style="129" customWidth="1"/>
    <col min="7" max="7" width="18.875" style="131" customWidth="1"/>
    <col min="8" max="8" width="9.25" style="131" customWidth="1"/>
    <col min="9" max="9" width="9.5" style="131" customWidth="1"/>
    <col min="10" max="10" width="8.25" style="131" customWidth="1"/>
    <col min="11" max="11" width="8.375" style="131" customWidth="1"/>
    <col min="12" max="12" width="7.875" style="131" customWidth="1"/>
    <col min="13" max="13" width="9.125" style="131" customWidth="1"/>
    <col min="14" max="14" width="17.25" style="131" customWidth="1"/>
    <col min="15" max="15" width="9.25" style="131" customWidth="1"/>
    <col min="16" max="16" width="8.25" style="131" customWidth="1"/>
    <col min="17" max="17" width="7.875" style="131" customWidth="1"/>
    <col min="18" max="19" width="8.25" style="131" customWidth="1"/>
    <col min="20" max="20" width="10.25" style="131" customWidth="1"/>
    <col min="21" max="21" width="20" style="129" customWidth="1"/>
    <col min="22" max="22" width="11.25" style="129" customWidth="1"/>
    <col min="23" max="23" width="9.5" style="129" customWidth="1"/>
    <col min="24" max="24" width="8.625" style="129" customWidth="1"/>
    <col min="25" max="25" width="9.5" style="129" customWidth="1"/>
    <col min="26" max="26" width="10.125" style="129" customWidth="1"/>
    <col min="27" max="27" width="9.75" style="129" customWidth="1"/>
    <col min="28" max="28" width="17.625" style="129" hidden="1" customWidth="1"/>
    <col min="29" max="33" width="6" style="129" hidden="1" customWidth="1"/>
    <col min="34" max="34" width="6.375" style="129" hidden="1" customWidth="1"/>
    <col min="35" max="35" width="18.25" style="129" customWidth="1"/>
    <col min="36" max="36" width="13.125" style="129" customWidth="1"/>
    <col min="37" max="37" width="11.125" style="129" customWidth="1"/>
    <col min="38" max="38" width="9.5" style="129" customWidth="1"/>
    <col min="39" max="39" width="11" style="129" customWidth="1"/>
    <col min="40" max="40" width="9" style="129"/>
    <col min="41" max="41" width="10.375" style="129" customWidth="1"/>
    <col min="42" max="42" width="12.375" style="129" customWidth="1"/>
    <col min="43" max="44" width="17" style="129" customWidth="1"/>
    <col min="45" max="49" width="6" style="129" hidden="1" customWidth="1"/>
    <col min="50" max="50" width="5.875" style="129" hidden="1" customWidth="1"/>
    <col min="51" max="51" width="9.5" style="129" hidden="1" customWidth="1"/>
    <col min="52" max="52" width="17.875" style="129" customWidth="1"/>
    <col min="53" max="53" width="14.375" style="129" customWidth="1"/>
    <col min="54" max="54" width="12.375" style="129" customWidth="1"/>
    <col min="55" max="58" width="11.875" style="129" customWidth="1"/>
    <col min="59" max="59" width="12.625" style="129" customWidth="1"/>
    <col min="60" max="60" width="12.25" style="129" customWidth="1"/>
    <col min="61" max="61" width="19.25" style="129" hidden="1" customWidth="1"/>
    <col min="62" max="66" width="6" style="129" hidden="1" customWidth="1"/>
    <col min="67" max="67" width="6.875" style="129" hidden="1" customWidth="1"/>
    <col min="68" max="68" width="9" style="129" hidden="1"/>
    <col min="69" max="69" width="18.75" style="129" customWidth="1"/>
    <col min="70" max="70" width="14.5" style="129" customWidth="1"/>
    <col min="71" max="71" width="12" style="129" customWidth="1"/>
    <col min="72" max="72" width="11.625" style="129" customWidth="1"/>
    <col min="73" max="73" width="12.25" style="129" customWidth="1"/>
    <col min="74" max="74" width="8.375" style="129" customWidth="1"/>
    <col min="75" max="75" width="11.75" style="129" customWidth="1"/>
    <col min="76" max="76" width="10.375" style="129" customWidth="1"/>
    <col min="77" max="77" width="11.375" style="129" customWidth="1"/>
    <col min="78" max="78" width="12.375" style="129" customWidth="1"/>
    <col min="79" max="79" width="17.5" style="129" customWidth="1"/>
    <col min="80" max="80" width="12.625" style="129" customWidth="1"/>
    <col min="81" max="81" width="8.75" style="129" customWidth="1"/>
    <col min="82" max="82" width="10.875" style="129" customWidth="1"/>
    <col min="83" max="83" width="8" style="129" customWidth="1"/>
    <col min="84" max="84" width="9.5" style="129" customWidth="1"/>
    <col min="85" max="85" width="9.25" style="129" customWidth="1"/>
    <col min="86" max="86" width="10.5" style="129" customWidth="1"/>
    <col min="87" max="87" width="16.625" style="129" customWidth="1"/>
    <col min="88" max="88" width="4.125" style="129" customWidth="1"/>
    <col min="89" max="89" width="3.75" style="129" customWidth="1"/>
    <col min="90" max="90" width="3.875" style="129" customWidth="1"/>
    <col min="91" max="91" width="4.5" style="129" customWidth="1"/>
    <col min="92" max="92" width="9.5" style="129" customWidth="1"/>
    <col min="93" max="93" width="5.5" style="129" customWidth="1"/>
    <col min="94" max="94" width="5.75" style="129" customWidth="1"/>
    <col min="95" max="95" width="5.5" style="129" customWidth="1"/>
    <col min="96" max="97" width="5" style="129" customWidth="1"/>
    <col min="98" max="98" width="12.875" style="129" customWidth="1"/>
    <col min="99" max="101" width="5" style="129" customWidth="1"/>
    <col min="102" max="108" width="5" customWidth="1"/>
  </cols>
  <sheetData>
    <row r="1" spans="2:101" ht="18.75">
      <c r="AC1" s="131"/>
      <c r="AD1" s="131"/>
      <c r="AE1" s="131"/>
      <c r="AF1" s="131"/>
      <c r="AG1" s="131"/>
      <c r="AH1" s="2" t="s">
        <v>456</v>
      </c>
      <c r="AI1" s="131"/>
      <c r="AJ1" s="131"/>
      <c r="AK1" s="131"/>
      <c r="AL1" s="131"/>
      <c r="AM1" s="131"/>
      <c r="AN1" s="131"/>
      <c r="AO1" s="131"/>
      <c r="AP1" s="131"/>
      <c r="AQ1" s="131"/>
      <c r="AR1" s="131"/>
      <c r="AS1" s="131"/>
    </row>
    <row r="2" spans="2:101" ht="18.75">
      <c r="AC2" s="131"/>
      <c r="AD2" s="131"/>
      <c r="AE2" s="54"/>
      <c r="AF2" s="58"/>
      <c r="AG2" s="4" t="s">
        <v>1</v>
      </c>
      <c r="AH2" s="66"/>
      <c r="AI2" s="131"/>
      <c r="AJ2" s="131"/>
      <c r="AK2" s="131"/>
      <c r="AL2" s="131"/>
      <c r="AM2" s="131"/>
      <c r="AN2" s="131"/>
      <c r="AO2" s="131"/>
      <c r="AP2" s="131"/>
      <c r="AQ2" s="131"/>
      <c r="AR2" s="131">
        <v>0</v>
      </c>
      <c r="AS2" s="131">
        <v>0</v>
      </c>
      <c r="AT2" s="129">
        <v>0</v>
      </c>
      <c r="AU2" s="129">
        <v>0</v>
      </c>
      <c r="AV2" s="129">
        <v>1</v>
      </c>
      <c r="AW2" s="129">
        <v>0</v>
      </c>
      <c r="AX2" s="129">
        <v>0</v>
      </c>
      <c r="AZ2" s="129">
        <v>0</v>
      </c>
      <c r="BA2" s="129">
        <v>0</v>
      </c>
      <c r="BB2" s="129">
        <v>0</v>
      </c>
      <c r="BC2" s="129">
        <v>0</v>
      </c>
      <c r="BD2" s="129">
        <v>0</v>
      </c>
      <c r="BE2" s="129">
        <v>0</v>
      </c>
      <c r="BF2" s="129">
        <v>0</v>
      </c>
    </row>
    <row r="3" spans="2:101" ht="18.75">
      <c r="AC3" s="131"/>
      <c r="AD3" s="131"/>
      <c r="AE3" s="54"/>
      <c r="AF3" s="58"/>
      <c r="AG3" s="4" t="s">
        <v>2</v>
      </c>
      <c r="AH3" s="66"/>
      <c r="AI3" s="131"/>
      <c r="AJ3" s="131"/>
      <c r="AK3" s="131"/>
      <c r="AL3" s="131"/>
      <c r="AM3" s="131"/>
      <c r="AN3" s="131"/>
      <c r="AO3" s="131"/>
      <c r="AP3" s="131"/>
      <c r="AQ3" s="131"/>
      <c r="AR3" s="131"/>
      <c r="AS3" s="131"/>
    </row>
    <row r="4" spans="2:101">
      <c r="B4" s="431" t="s">
        <v>457</v>
      </c>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131"/>
      <c r="AJ4" s="131"/>
      <c r="AK4" s="131"/>
      <c r="AL4" s="131"/>
      <c r="AM4" s="131"/>
      <c r="AN4" s="131"/>
      <c r="AO4" s="131"/>
      <c r="AP4" s="131"/>
      <c r="AQ4" s="131"/>
      <c r="AR4" s="131"/>
      <c r="AS4" s="131"/>
    </row>
    <row r="5" spans="2:101">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31"/>
      <c r="CK5" s="131"/>
    </row>
    <row r="6" spans="2:101" ht="18.75">
      <c r="B6" s="402" t="s">
        <v>458</v>
      </c>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row>
    <row r="7" spans="2:101">
      <c r="B7" s="403" t="s">
        <v>6</v>
      </c>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row>
    <row r="8" spans="2:101">
      <c r="B8" s="403"/>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34"/>
      <c r="CK8" s="134"/>
      <c r="CL8" s="134"/>
      <c r="CM8" s="134"/>
      <c r="CN8" s="134"/>
      <c r="CO8" s="134"/>
      <c r="CP8" s="134"/>
      <c r="CQ8" s="134"/>
      <c r="CR8" s="134"/>
      <c r="CS8" s="134"/>
      <c r="CT8" s="134"/>
      <c r="CU8" s="134"/>
      <c r="CV8" s="134"/>
    </row>
    <row r="9" spans="2:101">
      <c r="B9" s="405" t="s">
        <v>7</v>
      </c>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156"/>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31"/>
      <c r="CK9" s="131"/>
    </row>
    <row r="10" spans="2:101">
      <c r="B10" s="432"/>
      <c r="C10" s="432"/>
      <c r="D10" s="432"/>
      <c r="E10" s="432"/>
      <c r="F10" s="432"/>
      <c r="G10" s="432"/>
      <c r="H10" s="432"/>
      <c r="I10" s="432"/>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31"/>
      <c r="BS10" s="158"/>
      <c r="BT10" s="131"/>
      <c r="BU10" s="131"/>
      <c r="BV10" s="131"/>
      <c r="BW10" s="131"/>
      <c r="BX10" s="131"/>
      <c r="BY10" s="131"/>
      <c r="BZ10" s="131"/>
      <c r="CA10" s="131"/>
      <c r="CB10" s="131"/>
      <c r="CC10" s="131"/>
      <c r="CD10" s="131"/>
      <c r="CE10" s="131"/>
      <c r="CF10" s="131"/>
      <c r="CG10" s="131"/>
      <c r="CH10" s="131"/>
      <c r="CI10" s="131"/>
      <c r="CJ10" s="131"/>
      <c r="CK10" s="131"/>
    </row>
    <row r="11" spans="2:101" ht="15.75" customHeight="1">
      <c r="B11" s="433" t="s">
        <v>8</v>
      </c>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9"/>
      <c r="CK11" s="9"/>
      <c r="CL11" s="9"/>
      <c r="CM11" s="9"/>
      <c r="CN11" s="9"/>
      <c r="CO11" s="9"/>
      <c r="CP11" s="9"/>
      <c r="CQ11" s="9"/>
      <c r="CR11" s="9"/>
      <c r="CS11" s="9"/>
      <c r="CT11" s="9"/>
      <c r="CU11" s="9"/>
      <c r="CV11" s="9"/>
    </row>
    <row r="12" spans="2:101">
      <c r="B12" s="434" t="s">
        <v>459</v>
      </c>
      <c r="C12" s="434"/>
      <c r="D12" s="434"/>
      <c r="E12" s="434"/>
      <c r="F12" s="434"/>
      <c r="G12" s="434"/>
      <c r="H12" s="434"/>
      <c r="I12" s="434"/>
      <c r="J12" s="434"/>
      <c r="K12" s="434"/>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0"/>
      <c r="CK12" s="10"/>
      <c r="CL12" s="10"/>
      <c r="CM12" s="10"/>
      <c r="CN12" s="10"/>
      <c r="CO12" s="10"/>
      <c r="CP12" s="10"/>
      <c r="CQ12" s="10"/>
      <c r="CR12" s="10"/>
      <c r="CS12" s="10"/>
      <c r="CT12" s="10"/>
      <c r="CU12" s="10"/>
      <c r="CV12" s="10"/>
    </row>
    <row r="13" spans="2:101" ht="15.75" customHeight="1">
      <c r="B13" s="435"/>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162"/>
      <c r="CH13" s="162"/>
      <c r="CI13" s="163"/>
      <c r="CJ13" s="163"/>
      <c r="CK13" s="163"/>
      <c r="CL13" s="163"/>
      <c r="CM13" s="163"/>
      <c r="CN13" s="163"/>
      <c r="CO13" s="163"/>
      <c r="CP13" s="163"/>
      <c r="CQ13" s="163"/>
      <c r="CR13" s="163"/>
      <c r="CS13" s="163"/>
      <c r="CT13" s="163"/>
    </row>
    <row r="14" spans="2:101" ht="31.5" customHeight="1">
      <c r="B14" s="406" t="s">
        <v>10</v>
      </c>
      <c r="C14" s="406" t="s">
        <v>11</v>
      </c>
      <c r="D14" s="406" t="s">
        <v>12</v>
      </c>
      <c r="E14" s="406" t="s">
        <v>460</v>
      </c>
      <c r="F14" s="406"/>
      <c r="G14" s="436" t="s">
        <v>461</v>
      </c>
      <c r="H14" s="436"/>
      <c r="I14" s="436"/>
      <c r="J14" s="436"/>
      <c r="K14" s="436"/>
      <c r="L14" s="436"/>
      <c r="M14" s="436"/>
      <c r="N14" s="436"/>
      <c r="O14" s="436"/>
      <c r="P14" s="436"/>
      <c r="Q14" s="436"/>
      <c r="R14" s="436"/>
      <c r="S14" s="436"/>
      <c r="T14" s="436"/>
      <c r="U14" s="436" t="s">
        <v>462</v>
      </c>
      <c r="V14" s="436"/>
      <c r="W14" s="436"/>
      <c r="X14" s="436"/>
      <c r="Y14" s="436"/>
      <c r="Z14" s="436"/>
      <c r="AA14" s="436"/>
      <c r="AB14" s="436"/>
      <c r="AC14" s="436"/>
      <c r="AD14" s="436"/>
      <c r="AE14" s="436"/>
      <c r="AF14" s="436"/>
      <c r="AG14" s="436"/>
      <c r="AH14" s="436"/>
      <c r="AI14" s="436" t="s">
        <v>462</v>
      </c>
      <c r="AJ14" s="436"/>
      <c r="AK14" s="436"/>
      <c r="AL14" s="436"/>
      <c r="AM14" s="436"/>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6"/>
      <c r="BO14" s="436"/>
      <c r="BP14" s="436"/>
      <c r="BQ14" s="436"/>
      <c r="BR14" s="436"/>
      <c r="BS14" s="436"/>
      <c r="BT14" s="436"/>
      <c r="BU14" s="436"/>
      <c r="BV14" s="436"/>
      <c r="BW14" s="436"/>
      <c r="BX14" s="436"/>
      <c r="BY14" s="436"/>
      <c r="BZ14" s="436"/>
      <c r="CA14" s="436"/>
      <c r="CB14" s="436"/>
      <c r="CC14" s="436"/>
      <c r="CD14" s="436"/>
      <c r="CE14" s="436"/>
      <c r="CF14" s="436"/>
      <c r="CG14" s="436"/>
      <c r="CH14" s="165"/>
      <c r="CI14" s="406" t="s">
        <v>347</v>
      </c>
      <c r="CJ14" s="166"/>
      <c r="CK14" s="166"/>
      <c r="CL14" s="166"/>
      <c r="CM14" s="166"/>
      <c r="CN14" s="166"/>
      <c r="CO14" s="166"/>
      <c r="CP14" s="166"/>
      <c r="CQ14" s="166"/>
      <c r="CR14" s="166"/>
      <c r="CS14" s="166"/>
      <c r="CT14" s="166"/>
    </row>
    <row r="15" spans="2:101" ht="44.25" customHeight="1">
      <c r="B15" s="406"/>
      <c r="C15" s="406"/>
      <c r="D15" s="406"/>
      <c r="E15" s="406"/>
      <c r="F15" s="406"/>
      <c r="G15" s="436"/>
      <c r="H15" s="436"/>
      <c r="I15" s="436"/>
      <c r="J15" s="436"/>
      <c r="K15" s="436"/>
      <c r="L15" s="436"/>
      <c r="M15" s="436"/>
      <c r="N15" s="436"/>
      <c r="O15" s="436"/>
      <c r="P15" s="436"/>
      <c r="Q15" s="436"/>
      <c r="R15" s="436"/>
      <c r="S15" s="436"/>
      <c r="T15" s="436"/>
      <c r="U15" s="436">
        <v>2020</v>
      </c>
      <c r="V15" s="436"/>
      <c r="W15" s="436"/>
      <c r="X15" s="436"/>
      <c r="Y15" s="436"/>
      <c r="Z15" s="436"/>
      <c r="AA15" s="436"/>
      <c r="AB15" s="436"/>
      <c r="AC15" s="436"/>
      <c r="AD15" s="436"/>
      <c r="AE15" s="436"/>
      <c r="AF15" s="436"/>
      <c r="AG15" s="436"/>
      <c r="AH15" s="436"/>
      <c r="AI15" s="436">
        <v>2021</v>
      </c>
      <c r="AJ15" s="436"/>
      <c r="AK15" s="436"/>
      <c r="AL15" s="436"/>
      <c r="AM15" s="436"/>
      <c r="AN15" s="436"/>
      <c r="AO15" s="436"/>
      <c r="AP15" s="436"/>
      <c r="AQ15" s="436"/>
      <c r="AR15" s="436"/>
      <c r="AS15" s="436"/>
      <c r="AT15" s="436"/>
      <c r="AU15" s="436"/>
      <c r="AV15" s="436"/>
      <c r="AW15" s="436"/>
      <c r="AX15" s="436"/>
      <c r="AY15" s="436"/>
      <c r="AZ15" s="436">
        <v>2022</v>
      </c>
      <c r="BA15" s="436"/>
      <c r="BB15" s="436"/>
      <c r="BC15" s="436"/>
      <c r="BD15" s="436"/>
      <c r="BE15" s="436"/>
      <c r="BF15" s="436"/>
      <c r="BG15" s="436"/>
      <c r="BH15" s="436"/>
      <c r="BI15" s="436"/>
      <c r="BJ15" s="436"/>
      <c r="BK15" s="436"/>
      <c r="BL15" s="436"/>
      <c r="BM15" s="436"/>
      <c r="BN15" s="436"/>
      <c r="BO15" s="436"/>
      <c r="BP15" s="436"/>
      <c r="BQ15" s="406" t="s">
        <v>463</v>
      </c>
      <c r="BR15" s="406"/>
      <c r="BS15" s="406"/>
      <c r="BT15" s="406"/>
      <c r="BU15" s="406"/>
      <c r="BV15" s="406"/>
      <c r="BW15" s="406"/>
      <c r="BX15" s="406"/>
      <c r="BY15" s="406"/>
      <c r="BZ15" s="406"/>
      <c r="CA15" s="406"/>
      <c r="CB15" s="406"/>
      <c r="CC15" s="406"/>
      <c r="CD15" s="406"/>
      <c r="CE15" s="406"/>
      <c r="CF15" s="406"/>
      <c r="CG15" s="406"/>
      <c r="CH15" s="406"/>
      <c r="CI15" s="406"/>
    </row>
    <row r="16" spans="2:101" ht="51" customHeight="1">
      <c r="B16" s="406"/>
      <c r="C16" s="406"/>
      <c r="D16" s="406"/>
      <c r="E16" s="406"/>
      <c r="F16" s="406"/>
      <c r="G16" s="437" t="s">
        <v>348</v>
      </c>
      <c r="H16" s="437"/>
      <c r="I16" s="437"/>
      <c r="J16" s="437"/>
      <c r="K16" s="437"/>
      <c r="L16" s="437"/>
      <c r="M16" s="437"/>
      <c r="N16" s="406" t="s">
        <v>464</v>
      </c>
      <c r="O16" s="406"/>
      <c r="P16" s="406"/>
      <c r="Q16" s="406"/>
      <c r="R16" s="406"/>
      <c r="S16" s="406"/>
      <c r="T16" s="406"/>
      <c r="U16" s="437" t="s">
        <v>348</v>
      </c>
      <c r="V16" s="437"/>
      <c r="W16" s="437"/>
      <c r="X16" s="437"/>
      <c r="Y16" s="437"/>
      <c r="Z16" s="437"/>
      <c r="AA16" s="437"/>
      <c r="AB16" s="406" t="s">
        <v>464</v>
      </c>
      <c r="AC16" s="406"/>
      <c r="AD16" s="406"/>
      <c r="AE16" s="406"/>
      <c r="AF16" s="406"/>
      <c r="AG16" s="406"/>
      <c r="AH16" s="406"/>
      <c r="AI16" s="437" t="s">
        <v>348</v>
      </c>
      <c r="AJ16" s="437"/>
      <c r="AK16" s="437"/>
      <c r="AL16" s="437"/>
      <c r="AM16" s="437"/>
      <c r="AN16" s="437"/>
      <c r="AO16" s="437"/>
      <c r="AP16" s="437"/>
      <c r="AQ16" s="437"/>
      <c r="AR16" s="437"/>
      <c r="AS16" s="406" t="s">
        <v>464</v>
      </c>
      <c r="AT16" s="406"/>
      <c r="AU16" s="406"/>
      <c r="AV16" s="406"/>
      <c r="AW16" s="406"/>
      <c r="AX16" s="406"/>
      <c r="AY16" s="406"/>
      <c r="AZ16" s="437" t="s">
        <v>348</v>
      </c>
      <c r="BA16" s="437"/>
      <c r="BB16" s="437"/>
      <c r="BC16" s="437"/>
      <c r="BD16" s="437"/>
      <c r="BE16" s="437"/>
      <c r="BF16" s="437"/>
      <c r="BG16" s="437"/>
      <c r="BH16" s="437"/>
      <c r="BI16" s="406" t="s">
        <v>464</v>
      </c>
      <c r="BJ16" s="406"/>
      <c r="BK16" s="406"/>
      <c r="BL16" s="406"/>
      <c r="BM16" s="406"/>
      <c r="BN16" s="406"/>
      <c r="BO16" s="406"/>
      <c r="BP16" s="406"/>
      <c r="BQ16" s="437" t="s">
        <v>74</v>
      </c>
      <c r="BR16" s="437"/>
      <c r="BS16" s="437"/>
      <c r="BT16" s="437"/>
      <c r="BU16" s="437"/>
      <c r="BV16" s="437"/>
      <c r="BW16" s="437"/>
      <c r="BX16" s="437"/>
      <c r="BY16" s="437"/>
      <c r="BZ16" s="437"/>
      <c r="CA16" s="406" t="s">
        <v>75</v>
      </c>
      <c r="CB16" s="406"/>
      <c r="CC16" s="406"/>
      <c r="CD16" s="406"/>
      <c r="CE16" s="406"/>
      <c r="CF16" s="406"/>
      <c r="CG16" s="406"/>
      <c r="CH16" s="406"/>
      <c r="CI16" s="406"/>
      <c r="CN16" s="129" t="s">
        <v>465</v>
      </c>
    </row>
    <row r="17" spans="1:87" ht="37.5" customHeight="1">
      <c r="B17" s="406"/>
      <c r="C17" s="406"/>
      <c r="D17" s="406"/>
      <c r="E17" s="406" t="s">
        <v>358</v>
      </c>
      <c r="F17" s="406" t="s">
        <v>75</v>
      </c>
      <c r="G17" s="164" t="s">
        <v>466</v>
      </c>
      <c r="H17" s="436" t="s">
        <v>467</v>
      </c>
      <c r="I17" s="436"/>
      <c r="J17" s="436"/>
      <c r="K17" s="436"/>
      <c r="L17" s="436"/>
      <c r="M17" s="436"/>
      <c r="N17" s="164" t="s">
        <v>466</v>
      </c>
      <c r="O17" s="436" t="s">
        <v>467</v>
      </c>
      <c r="P17" s="436"/>
      <c r="Q17" s="436"/>
      <c r="R17" s="436"/>
      <c r="S17" s="436"/>
      <c r="T17" s="436"/>
      <c r="U17" s="164" t="s">
        <v>466</v>
      </c>
      <c r="V17" s="436" t="s">
        <v>467</v>
      </c>
      <c r="W17" s="436"/>
      <c r="X17" s="436"/>
      <c r="Y17" s="436"/>
      <c r="Z17" s="436"/>
      <c r="AA17" s="436"/>
      <c r="AB17" s="164" t="s">
        <v>466</v>
      </c>
      <c r="AC17" s="436" t="s">
        <v>467</v>
      </c>
      <c r="AD17" s="436"/>
      <c r="AE17" s="436"/>
      <c r="AF17" s="436"/>
      <c r="AG17" s="436"/>
      <c r="AH17" s="436"/>
      <c r="AI17" s="164" t="s">
        <v>466</v>
      </c>
      <c r="AJ17" s="436" t="s">
        <v>467</v>
      </c>
      <c r="AK17" s="436"/>
      <c r="AL17" s="436"/>
      <c r="AM17" s="436"/>
      <c r="AN17" s="436"/>
      <c r="AO17" s="436"/>
      <c r="AP17" s="436"/>
      <c r="AQ17" s="436"/>
      <c r="AR17" s="436"/>
      <c r="AS17" s="436" t="s">
        <v>467</v>
      </c>
      <c r="AT17" s="436"/>
      <c r="AU17" s="436"/>
      <c r="AV17" s="436"/>
      <c r="AW17" s="436"/>
      <c r="AX17" s="436"/>
      <c r="AY17" s="436"/>
      <c r="AZ17" s="164" t="s">
        <v>466</v>
      </c>
      <c r="BA17" s="436" t="s">
        <v>467</v>
      </c>
      <c r="BB17" s="436"/>
      <c r="BC17" s="436"/>
      <c r="BD17" s="436"/>
      <c r="BE17" s="436"/>
      <c r="BF17" s="436"/>
      <c r="BG17" s="436"/>
      <c r="BH17" s="436"/>
      <c r="BI17" s="164" t="s">
        <v>466</v>
      </c>
      <c r="BJ17" s="436" t="s">
        <v>467</v>
      </c>
      <c r="BK17" s="436"/>
      <c r="BL17" s="436"/>
      <c r="BM17" s="436"/>
      <c r="BN17" s="436"/>
      <c r="BO17" s="436"/>
      <c r="BP17" s="436"/>
      <c r="BQ17" s="164" t="s">
        <v>466</v>
      </c>
      <c r="BR17" s="436" t="s">
        <v>467</v>
      </c>
      <c r="BS17" s="436"/>
      <c r="BT17" s="436"/>
      <c r="BU17" s="436"/>
      <c r="BV17" s="436"/>
      <c r="BW17" s="436"/>
      <c r="BX17" s="436"/>
      <c r="BY17" s="436"/>
      <c r="BZ17" s="436"/>
      <c r="CA17" s="164" t="s">
        <v>466</v>
      </c>
      <c r="CB17" s="436" t="s">
        <v>467</v>
      </c>
      <c r="CC17" s="436"/>
      <c r="CD17" s="436"/>
      <c r="CE17" s="436"/>
      <c r="CF17" s="436"/>
      <c r="CG17" s="436"/>
      <c r="CH17" s="436"/>
      <c r="CI17" s="406"/>
    </row>
    <row r="18" spans="1:87" ht="66" customHeight="1">
      <c r="B18" s="406"/>
      <c r="C18" s="406"/>
      <c r="D18" s="406"/>
      <c r="E18" s="406"/>
      <c r="F18" s="406"/>
      <c r="G18" s="137" t="s">
        <v>468</v>
      </c>
      <c r="H18" s="137" t="s">
        <v>468</v>
      </c>
      <c r="I18" s="167" t="s">
        <v>469</v>
      </c>
      <c r="J18" s="167" t="s">
        <v>470</v>
      </c>
      <c r="K18" s="167" t="s">
        <v>471</v>
      </c>
      <c r="L18" s="167" t="s">
        <v>472</v>
      </c>
      <c r="M18" s="167" t="s">
        <v>473</v>
      </c>
      <c r="N18" s="137" t="s">
        <v>468</v>
      </c>
      <c r="O18" s="137" t="s">
        <v>468</v>
      </c>
      <c r="P18" s="167" t="s">
        <v>469</v>
      </c>
      <c r="Q18" s="167" t="s">
        <v>470</v>
      </c>
      <c r="R18" s="167" t="s">
        <v>471</v>
      </c>
      <c r="S18" s="167" t="s">
        <v>472</v>
      </c>
      <c r="T18" s="167" t="s">
        <v>473</v>
      </c>
      <c r="U18" s="137" t="s">
        <v>468</v>
      </c>
      <c r="V18" s="137" t="s">
        <v>468</v>
      </c>
      <c r="W18" s="167" t="s">
        <v>469</v>
      </c>
      <c r="X18" s="167" t="s">
        <v>470</v>
      </c>
      <c r="Y18" s="167" t="s">
        <v>471</v>
      </c>
      <c r="Z18" s="167" t="s">
        <v>472</v>
      </c>
      <c r="AA18" s="167" t="s">
        <v>473</v>
      </c>
      <c r="AB18" s="137" t="s">
        <v>468</v>
      </c>
      <c r="AC18" s="137" t="s">
        <v>468</v>
      </c>
      <c r="AD18" s="167" t="s">
        <v>469</v>
      </c>
      <c r="AE18" s="167" t="s">
        <v>470</v>
      </c>
      <c r="AF18" s="167" t="s">
        <v>471</v>
      </c>
      <c r="AG18" s="167" t="s">
        <v>472</v>
      </c>
      <c r="AH18" s="167" t="s">
        <v>473</v>
      </c>
      <c r="AI18" s="137" t="s">
        <v>468</v>
      </c>
      <c r="AJ18" s="137" t="s">
        <v>468</v>
      </c>
      <c r="AK18" s="167" t="s">
        <v>469</v>
      </c>
      <c r="AL18" s="167" t="s">
        <v>470</v>
      </c>
      <c r="AM18" s="167" t="s">
        <v>471</v>
      </c>
      <c r="AN18" s="167" t="s">
        <v>472</v>
      </c>
      <c r="AO18" s="167" t="s">
        <v>474</v>
      </c>
      <c r="AP18" s="167" t="s">
        <v>475</v>
      </c>
      <c r="AQ18" s="167" t="s">
        <v>476</v>
      </c>
      <c r="AR18" s="167" t="s">
        <v>477</v>
      </c>
      <c r="AS18" s="137" t="s">
        <v>468</v>
      </c>
      <c r="AT18" s="167" t="s">
        <v>469</v>
      </c>
      <c r="AU18" s="167" t="s">
        <v>470</v>
      </c>
      <c r="AV18" s="167" t="s">
        <v>471</v>
      </c>
      <c r="AW18" s="167" t="s">
        <v>472</v>
      </c>
      <c r="AX18" s="167" t="s">
        <v>474</v>
      </c>
      <c r="AY18" s="167" t="s">
        <v>475</v>
      </c>
      <c r="AZ18" s="137" t="s">
        <v>468</v>
      </c>
      <c r="BA18" s="137" t="s">
        <v>468</v>
      </c>
      <c r="BB18" s="167" t="s">
        <v>469</v>
      </c>
      <c r="BC18" s="167" t="s">
        <v>470</v>
      </c>
      <c r="BD18" s="167" t="s">
        <v>471</v>
      </c>
      <c r="BE18" s="167" t="s">
        <v>472</v>
      </c>
      <c r="BF18" s="167" t="s">
        <v>474</v>
      </c>
      <c r="BG18" s="167" t="s">
        <v>478</v>
      </c>
      <c r="BH18" s="167" t="s">
        <v>476</v>
      </c>
      <c r="BI18" s="137" t="s">
        <v>468</v>
      </c>
      <c r="BJ18" s="137" t="s">
        <v>468</v>
      </c>
      <c r="BK18" s="167" t="s">
        <v>469</v>
      </c>
      <c r="BL18" s="167" t="s">
        <v>470</v>
      </c>
      <c r="BM18" s="167" t="s">
        <v>471</v>
      </c>
      <c r="BN18" s="167" t="s">
        <v>472</v>
      </c>
      <c r="BO18" s="167" t="s">
        <v>474</v>
      </c>
      <c r="BP18" s="167" t="s">
        <v>475</v>
      </c>
      <c r="BQ18" s="137" t="s">
        <v>468</v>
      </c>
      <c r="BR18" s="137" t="s">
        <v>468</v>
      </c>
      <c r="BS18" s="167" t="s">
        <v>469</v>
      </c>
      <c r="BT18" s="167" t="s">
        <v>470</v>
      </c>
      <c r="BU18" s="167" t="s">
        <v>471</v>
      </c>
      <c r="BV18" s="167" t="s">
        <v>472</v>
      </c>
      <c r="BW18" s="167" t="s">
        <v>474</v>
      </c>
      <c r="BX18" s="167" t="s">
        <v>478</v>
      </c>
      <c r="BY18" s="167" t="s">
        <v>476</v>
      </c>
      <c r="BZ18" s="167" t="s">
        <v>477</v>
      </c>
      <c r="CA18" s="137" t="s">
        <v>468</v>
      </c>
      <c r="CB18" s="137" t="s">
        <v>468</v>
      </c>
      <c r="CC18" s="167" t="s">
        <v>469</v>
      </c>
      <c r="CD18" s="167" t="s">
        <v>470</v>
      </c>
      <c r="CE18" s="167" t="s">
        <v>471</v>
      </c>
      <c r="CF18" s="167" t="s">
        <v>472</v>
      </c>
      <c r="CG18" s="167" t="s">
        <v>474</v>
      </c>
      <c r="CH18" s="167" t="s">
        <v>478</v>
      </c>
      <c r="CI18" s="406"/>
    </row>
    <row r="19" spans="1:87">
      <c r="B19" s="165">
        <v>1</v>
      </c>
      <c r="C19" s="165">
        <v>2</v>
      </c>
      <c r="D19" s="165">
        <v>3</v>
      </c>
      <c r="E19" s="165">
        <v>4</v>
      </c>
      <c r="F19" s="165">
        <v>5</v>
      </c>
      <c r="G19" s="168" t="s">
        <v>479</v>
      </c>
      <c r="H19" s="168" t="s">
        <v>480</v>
      </c>
      <c r="I19" s="168" t="s">
        <v>481</v>
      </c>
      <c r="J19" s="168" t="s">
        <v>482</v>
      </c>
      <c r="K19" s="168" t="s">
        <v>483</v>
      </c>
      <c r="L19" s="168" t="s">
        <v>484</v>
      </c>
      <c r="M19" s="168" t="s">
        <v>485</v>
      </c>
      <c r="N19" s="168" t="s">
        <v>486</v>
      </c>
      <c r="O19" s="168" t="s">
        <v>487</v>
      </c>
      <c r="P19" s="168" t="s">
        <v>488</v>
      </c>
      <c r="Q19" s="168" t="s">
        <v>489</v>
      </c>
      <c r="R19" s="168" t="s">
        <v>490</v>
      </c>
      <c r="S19" s="168" t="s">
        <v>491</v>
      </c>
      <c r="T19" s="168" t="s">
        <v>492</v>
      </c>
      <c r="U19" s="168" t="s">
        <v>493</v>
      </c>
      <c r="V19" s="168" t="s">
        <v>494</v>
      </c>
      <c r="W19" s="168" t="s">
        <v>495</v>
      </c>
      <c r="X19" s="168" t="s">
        <v>496</v>
      </c>
      <c r="Y19" s="168" t="s">
        <v>497</v>
      </c>
      <c r="Z19" s="168" t="s">
        <v>498</v>
      </c>
      <c r="AA19" s="168" t="s">
        <v>499</v>
      </c>
      <c r="AB19" s="168" t="s">
        <v>500</v>
      </c>
      <c r="AC19" s="168" t="s">
        <v>501</v>
      </c>
      <c r="AD19" s="168" t="s">
        <v>502</v>
      </c>
      <c r="AE19" s="168" t="s">
        <v>503</v>
      </c>
      <c r="AF19" s="168" t="s">
        <v>504</v>
      </c>
      <c r="AG19" s="168" t="s">
        <v>505</v>
      </c>
      <c r="AH19" s="168" t="s">
        <v>506</v>
      </c>
      <c r="AI19" s="168" t="s">
        <v>507</v>
      </c>
      <c r="AJ19" s="168" t="s">
        <v>508</v>
      </c>
      <c r="AK19" s="168" t="s">
        <v>509</v>
      </c>
      <c r="AL19" s="168" t="s">
        <v>510</v>
      </c>
      <c r="AM19" s="168" t="s">
        <v>511</v>
      </c>
      <c r="AN19" s="168" t="s">
        <v>512</v>
      </c>
      <c r="AO19" s="168" t="s">
        <v>513</v>
      </c>
      <c r="AP19" s="168" t="s">
        <v>514</v>
      </c>
      <c r="AQ19" s="168"/>
      <c r="AR19" s="168" t="s">
        <v>515</v>
      </c>
      <c r="AS19" s="168" t="s">
        <v>516</v>
      </c>
      <c r="AT19" s="168" t="s">
        <v>517</v>
      </c>
      <c r="AU19" s="168" t="s">
        <v>518</v>
      </c>
      <c r="AV19" s="168" t="s">
        <v>519</v>
      </c>
      <c r="AW19" s="168" t="s">
        <v>520</v>
      </c>
      <c r="AX19" s="168" t="s">
        <v>521</v>
      </c>
      <c r="AY19" s="168"/>
      <c r="AZ19" s="168" t="s">
        <v>522</v>
      </c>
      <c r="BA19" s="168" t="s">
        <v>523</v>
      </c>
      <c r="BB19" s="168" t="s">
        <v>524</v>
      </c>
      <c r="BC19" s="168" t="s">
        <v>525</v>
      </c>
      <c r="BD19" s="168" t="s">
        <v>526</v>
      </c>
      <c r="BE19" s="168" t="s">
        <v>527</v>
      </c>
      <c r="BF19" s="168" t="s">
        <v>528</v>
      </c>
      <c r="BG19" s="168" t="s">
        <v>529</v>
      </c>
      <c r="BH19" s="168" t="s">
        <v>530</v>
      </c>
      <c r="BI19" s="168" t="s">
        <v>531</v>
      </c>
      <c r="BJ19" s="168" t="s">
        <v>532</v>
      </c>
      <c r="BK19" s="168" t="s">
        <v>533</v>
      </c>
      <c r="BL19" s="168" t="s">
        <v>534</v>
      </c>
      <c r="BM19" s="168" t="s">
        <v>535</v>
      </c>
      <c r="BN19" s="168" t="s">
        <v>536</v>
      </c>
      <c r="BO19" s="168" t="s">
        <v>537</v>
      </c>
      <c r="BP19" s="168"/>
      <c r="BQ19" s="168" t="s">
        <v>538</v>
      </c>
      <c r="BR19" s="168" t="s">
        <v>539</v>
      </c>
      <c r="BS19" s="168" t="s">
        <v>540</v>
      </c>
      <c r="BT19" s="168" t="s">
        <v>541</v>
      </c>
      <c r="BU19" s="168" t="s">
        <v>542</v>
      </c>
      <c r="BV19" s="168" t="s">
        <v>543</v>
      </c>
      <c r="BW19" s="168" t="s">
        <v>544</v>
      </c>
      <c r="BX19" s="168" t="s">
        <v>545</v>
      </c>
      <c r="BY19" s="168" t="s">
        <v>546</v>
      </c>
      <c r="BZ19" s="168" t="s">
        <v>547</v>
      </c>
      <c r="CA19" s="168" t="s">
        <v>548</v>
      </c>
      <c r="CB19" s="168" t="s">
        <v>549</v>
      </c>
      <c r="CC19" s="168" t="s">
        <v>550</v>
      </c>
      <c r="CD19" s="168" t="s">
        <v>551</v>
      </c>
      <c r="CE19" s="168" t="s">
        <v>552</v>
      </c>
      <c r="CF19" s="168" t="s">
        <v>553</v>
      </c>
      <c r="CG19" s="168" t="s">
        <v>554</v>
      </c>
      <c r="CH19" s="168" t="s">
        <v>555</v>
      </c>
      <c r="CI19" s="168" t="s">
        <v>556</v>
      </c>
    </row>
    <row r="20" spans="1:87" ht="37.5">
      <c r="A20" s="19"/>
      <c r="B20" s="20" t="s">
        <v>176</v>
      </c>
      <c r="C20" s="21" t="s">
        <v>177</v>
      </c>
      <c r="D20" s="22">
        <v>0</v>
      </c>
      <c r="E20" s="52">
        <f t="shared" ref="E20:AJ20" si="0">SUM(E21:E26)</f>
        <v>7440.317817223874</v>
      </c>
      <c r="F20" s="52">
        <f t="shared" si="0"/>
        <v>0</v>
      </c>
      <c r="G20" s="52">
        <f t="shared" si="0"/>
        <v>0</v>
      </c>
      <c r="H20" s="52">
        <f t="shared" si="0"/>
        <v>0</v>
      </c>
      <c r="I20" s="52">
        <f t="shared" si="0"/>
        <v>0</v>
      </c>
      <c r="J20" s="52">
        <f t="shared" si="0"/>
        <v>0</v>
      </c>
      <c r="K20" s="52">
        <f t="shared" si="0"/>
        <v>0</v>
      </c>
      <c r="L20" s="52">
        <f t="shared" si="0"/>
        <v>0</v>
      </c>
      <c r="M20" s="52">
        <f t="shared" si="0"/>
        <v>0</v>
      </c>
      <c r="N20" s="52">
        <f t="shared" si="0"/>
        <v>0</v>
      </c>
      <c r="O20" s="52">
        <f t="shared" si="0"/>
        <v>0</v>
      </c>
      <c r="P20" s="52">
        <f t="shared" si="0"/>
        <v>0</v>
      </c>
      <c r="Q20" s="52">
        <f t="shared" si="0"/>
        <v>0</v>
      </c>
      <c r="R20" s="52">
        <f t="shared" si="0"/>
        <v>0</v>
      </c>
      <c r="S20" s="52">
        <f t="shared" si="0"/>
        <v>0</v>
      </c>
      <c r="T20" s="52">
        <f t="shared" si="0"/>
        <v>0</v>
      </c>
      <c r="U20" s="52">
        <f t="shared" si="0"/>
        <v>0</v>
      </c>
      <c r="V20" s="52">
        <f t="shared" si="0"/>
        <v>0</v>
      </c>
      <c r="W20" s="52">
        <f t="shared" si="0"/>
        <v>0</v>
      </c>
      <c r="X20" s="52">
        <f t="shared" si="0"/>
        <v>0</v>
      </c>
      <c r="Y20" s="52">
        <f t="shared" si="0"/>
        <v>0</v>
      </c>
      <c r="Z20" s="52">
        <f t="shared" si="0"/>
        <v>0</v>
      </c>
      <c r="AA20" s="52">
        <f t="shared" si="0"/>
        <v>0</v>
      </c>
      <c r="AB20" s="52">
        <f t="shared" si="0"/>
        <v>0</v>
      </c>
      <c r="AC20" s="52">
        <f t="shared" si="0"/>
        <v>0</v>
      </c>
      <c r="AD20" s="52">
        <f t="shared" si="0"/>
        <v>0</v>
      </c>
      <c r="AE20" s="52">
        <f t="shared" si="0"/>
        <v>0</v>
      </c>
      <c r="AF20" s="52">
        <f t="shared" si="0"/>
        <v>0</v>
      </c>
      <c r="AG20" s="52">
        <f t="shared" si="0"/>
        <v>0</v>
      </c>
      <c r="AH20" s="52">
        <f t="shared" si="0"/>
        <v>0</v>
      </c>
      <c r="AI20" s="52">
        <f t="shared" si="0"/>
        <v>0</v>
      </c>
      <c r="AJ20" s="52">
        <f t="shared" si="0"/>
        <v>1900.7114851430599</v>
      </c>
      <c r="AK20" s="52">
        <f t="shared" ref="AK20:BP20" si="1">SUM(AK21:AK26)</f>
        <v>100</v>
      </c>
      <c r="AL20" s="52">
        <f t="shared" si="1"/>
        <v>25</v>
      </c>
      <c r="AM20" s="52">
        <f t="shared" si="1"/>
        <v>6.78</v>
      </c>
      <c r="AN20" s="52">
        <f t="shared" si="1"/>
        <v>0</v>
      </c>
      <c r="AO20" s="52">
        <f t="shared" si="1"/>
        <v>3</v>
      </c>
      <c r="AP20" s="52">
        <f t="shared" si="1"/>
        <v>0</v>
      </c>
      <c r="AQ20" s="52">
        <f t="shared" si="1"/>
        <v>5</v>
      </c>
      <c r="AR20" s="52">
        <f t="shared" si="1"/>
        <v>500</v>
      </c>
      <c r="AS20" s="52">
        <f t="shared" si="1"/>
        <v>0</v>
      </c>
      <c r="AT20" s="52">
        <f t="shared" si="1"/>
        <v>0</v>
      </c>
      <c r="AU20" s="52">
        <f t="shared" si="1"/>
        <v>0</v>
      </c>
      <c r="AV20" s="52">
        <f t="shared" si="1"/>
        <v>0</v>
      </c>
      <c r="AW20" s="52">
        <f t="shared" si="1"/>
        <v>0</v>
      </c>
      <c r="AX20" s="52">
        <f t="shared" si="1"/>
        <v>0</v>
      </c>
      <c r="AY20" s="52">
        <f t="shared" si="1"/>
        <v>0</v>
      </c>
      <c r="AZ20" s="52">
        <f t="shared" si="1"/>
        <v>0</v>
      </c>
      <c r="BA20" s="52">
        <f t="shared" si="1"/>
        <v>5539.6063320808144</v>
      </c>
      <c r="BB20" s="52">
        <f t="shared" si="1"/>
        <v>82</v>
      </c>
      <c r="BC20" s="52">
        <f t="shared" si="1"/>
        <v>50</v>
      </c>
      <c r="BD20" s="52">
        <f t="shared" si="1"/>
        <v>119.64</v>
      </c>
      <c r="BE20" s="52">
        <f t="shared" si="1"/>
        <v>0</v>
      </c>
      <c r="BF20" s="52">
        <f t="shared" si="1"/>
        <v>3</v>
      </c>
      <c r="BG20" s="52">
        <f t="shared" si="1"/>
        <v>45.8</v>
      </c>
      <c r="BH20" s="52">
        <f t="shared" si="1"/>
        <v>32</v>
      </c>
      <c r="BI20" s="52">
        <f t="shared" si="1"/>
        <v>0</v>
      </c>
      <c r="BJ20" s="52">
        <f t="shared" si="1"/>
        <v>0</v>
      </c>
      <c r="BK20" s="52">
        <f t="shared" si="1"/>
        <v>0</v>
      </c>
      <c r="BL20" s="52">
        <f t="shared" si="1"/>
        <v>0</v>
      </c>
      <c r="BM20" s="52">
        <f t="shared" si="1"/>
        <v>0</v>
      </c>
      <c r="BN20" s="52">
        <f t="shared" si="1"/>
        <v>0</v>
      </c>
      <c r="BO20" s="52">
        <f t="shared" si="1"/>
        <v>0</v>
      </c>
      <c r="BP20" s="52">
        <f t="shared" si="1"/>
        <v>0</v>
      </c>
      <c r="BQ20" s="52">
        <f t="shared" ref="BQ20:CH20" si="2">SUM(BQ21:BQ26)</f>
        <v>0</v>
      </c>
      <c r="BR20" s="52">
        <f t="shared" si="2"/>
        <v>7440.317817223874</v>
      </c>
      <c r="BS20" s="52">
        <f t="shared" si="2"/>
        <v>182</v>
      </c>
      <c r="BT20" s="52">
        <f t="shared" si="2"/>
        <v>75</v>
      </c>
      <c r="BU20" s="52">
        <f t="shared" si="2"/>
        <v>126.42</v>
      </c>
      <c r="BV20" s="52">
        <f t="shared" si="2"/>
        <v>0</v>
      </c>
      <c r="BW20" s="52">
        <f t="shared" si="2"/>
        <v>6</v>
      </c>
      <c r="BX20" s="52">
        <f t="shared" si="2"/>
        <v>45.8</v>
      </c>
      <c r="BY20" s="52">
        <f t="shared" si="2"/>
        <v>37</v>
      </c>
      <c r="BZ20" s="52">
        <f t="shared" si="2"/>
        <v>500</v>
      </c>
      <c r="CA20" s="52">
        <f t="shared" si="2"/>
        <v>0</v>
      </c>
      <c r="CB20" s="52">
        <f t="shared" si="2"/>
        <v>0</v>
      </c>
      <c r="CC20" s="52">
        <f t="shared" si="2"/>
        <v>0</v>
      </c>
      <c r="CD20" s="52">
        <f t="shared" si="2"/>
        <v>0</v>
      </c>
      <c r="CE20" s="52">
        <f t="shared" si="2"/>
        <v>0</v>
      </c>
      <c r="CF20" s="52">
        <f t="shared" si="2"/>
        <v>0</v>
      </c>
      <c r="CG20" s="52">
        <f t="shared" si="2"/>
        <v>0</v>
      </c>
      <c r="CH20" s="52">
        <f t="shared" si="2"/>
        <v>0</v>
      </c>
      <c r="CI20" s="22"/>
    </row>
    <row r="21" spans="1:87" ht="18.75">
      <c r="A21" s="19"/>
      <c r="B21" s="23" t="s">
        <v>179</v>
      </c>
      <c r="C21" s="24" t="s">
        <v>180</v>
      </c>
      <c r="D21" s="25" t="s">
        <v>178</v>
      </c>
      <c r="E21" s="86">
        <f t="shared" ref="E21:N26" si="3">SUMIF($A$28:$A$102,$B21,E$28:E$102)</f>
        <v>393.81716666666671</v>
      </c>
      <c r="F21" s="86">
        <f t="shared" si="3"/>
        <v>0</v>
      </c>
      <c r="G21" s="86">
        <f t="shared" si="3"/>
        <v>0</v>
      </c>
      <c r="H21" s="86">
        <f t="shared" si="3"/>
        <v>0</v>
      </c>
      <c r="I21" s="86">
        <f t="shared" si="3"/>
        <v>0</v>
      </c>
      <c r="J21" s="86">
        <f t="shared" si="3"/>
        <v>0</v>
      </c>
      <c r="K21" s="86">
        <f t="shared" si="3"/>
        <v>0</v>
      </c>
      <c r="L21" s="86">
        <f t="shared" si="3"/>
        <v>0</v>
      </c>
      <c r="M21" s="86">
        <f t="shared" si="3"/>
        <v>0</v>
      </c>
      <c r="N21" s="86">
        <f t="shared" si="3"/>
        <v>0</v>
      </c>
      <c r="O21" s="86">
        <f t="shared" ref="O21:X26" si="4">SUMIF($A$28:$A$102,$B21,O$28:O$102)</f>
        <v>0</v>
      </c>
      <c r="P21" s="86">
        <f t="shared" si="4"/>
        <v>0</v>
      </c>
      <c r="Q21" s="86">
        <f t="shared" si="4"/>
        <v>0</v>
      </c>
      <c r="R21" s="86">
        <f t="shared" si="4"/>
        <v>0</v>
      </c>
      <c r="S21" s="86">
        <f t="shared" si="4"/>
        <v>0</v>
      </c>
      <c r="T21" s="86">
        <f t="shared" si="4"/>
        <v>0</v>
      </c>
      <c r="U21" s="86">
        <f t="shared" si="4"/>
        <v>0</v>
      </c>
      <c r="V21" s="86">
        <f t="shared" si="4"/>
        <v>0</v>
      </c>
      <c r="W21" s="86">
        <f t="shared" si="4"/>
        <v>0</v>
      </c>
      <c r="X21" s="86">
        <f t="shared" si="4"/>
        <v>0</v>
      </c>
      <c r="Y21" s="86">
        <f t="shared" ref="Y21:AH26" si="5">SUMIF($A$28:$A$102,$B21,Y$28:Y$102)</f>
        <v>0</v>
      </c>
      <c r="Z21" s="86">
        <f t="shared" si="5"/>
        <v>0</v>
      </c>
      <c r="AA21" s="86">
        <f t="shared" si="5"/>
        <v>0</v>
      </c>
      <c r="AB21" s="86">
        <f t="shared" si="5"/>
        <v>0</v>
      </c>
      <c r="AC21" s="86">
        <f t="shared" si="5"/>
        <v>0</v>
      </c>
      <c r="AD21" s="86">
        <f t="shared" si="5"/>
        <v>0</v>
      </c>
      <c r="AE21" s="86">
        <f t="shared" si="5"/>
        <v>0</v>
      </c>
      <c r="AF21" s="86">
        <f t="shared" si="5"/>
        <v>0</v>
      </c>
      <c r="AG21" s="86">
        <f t="shared" si="5"/>
        <v>0</v>
      </c>
      <c r="AH21" s="86">
        <f t="shared" si="5"/>
        <v>0</v>
      </c>
      <c r="AI21" s="86">
        <f t="shared" ref="AI21:AR26" si="6">SUMIF($A$28:$A$102,$B21,AI$28:AI$102)</f>
        <v>0</v>
      </c>
      <c r="AJ21" s="86">
        <f t="shared" si="6"/>
        <v>42.603000000000002</v>
      </c>
      <c r="AK21" s="86">
        <f t="shared" si="6"/>
        <v>0</v>
      </c>
      <c r="AL21" s="86">
        <f t="shared" si="6"/>
        <v>0</v>
      </c>
      <c r="AM21" s="86">
        <f t="shared" si="6"/>
        <v>6.78</v>
      </c>
      <c r="AN21" s="86">
        <f t="shared" si="6"/>
        <v>0</v>
      </c>
      <c r="AO21" s="86">
        <f t="shared" si="6"/>
        <v>0</v>
      </c>
      <c r="AP21" s="86">
        <f t="shared" si="6"/>
        <v>0</v>
      </c>
      <c r="AQ21" s="86">
        <f t="shared" si="6"/>
        <v>5</v>
      </c>
      <c r="AR21" s="86">
        <f t="shared" si="6"/>
        <v>0</v>
      </c>
      <c r="AS21" s="86">
        <f t="shared" ref="AS21:BB26" si="7">SUMIF($A$28:$A$102,$B21,AS$28:AS$102)</f>
        <v>0</v>
      </c>
      <c r="AT21" s="86">
        <f t="shared" si="7"/>
        <v>0</v>
      </c>
      <c r="AU21" s="86">
        <f t="shared" si="7"/>
        <v>0</v>
      </c>
      <c r="AV21" s="86">
        <f t="shared" si="7"/>
        <v>0</v>
      </c>
      <c r="AW21" s="86">
        <f t="shared" si="7"/>
        <v>0</v>
      </c>
      <c r="AX21" s="86">
        <f t="shared" si="7"/>
        <v>0</v>
      </c>
      <c r="AY21" s="86">
        <f t="shared" si="7"/>
        <v>0</v>
      </c>
      <c r="AZ21" s="86">
        <f t="shared" si="7"/>
        <v>0</v>
      </c>
      <c r="BA21" s="86">
        <f t="shared" si="7"/>
        <v>351.21416666666664</v>
      </c>
      <c r="BB21" s="86">
        <f t="shared" si="7"/>
        <v>82</v>
      </c>
      <c r="BC21" s="86">
        <f t="shared" ref="BC21:BL26" si="8">SUMIF($A$28:$A$102,$B21,BC$28:BC$102)</f>
        <v>0</v>
      </c>
      <c r="BD21" s="86">
        <f t="shared" si="8"/>
        <v>0</v>
      </c>
      <c r="BE21" s="86">
        <f t="shared" si="8"/>
        <v>0</v>
      </c>
      <c r="BF21" s="86">
        <f t="shared" si="8"/>
        <v>0</v>
      </c>
      <c r="BG21" s="86">
        <f t="shared" si="8"/>
        <v>0</v>
      </c>
      <c r="BH21" s="86">
        <f t="shared" si="8"/>
        <v>30</v>
      </c>
      <c r="BI21" s="86">
        <f t="shared" si="8"/>
        <v>0</v>
      </c>
      <c r="BJ21" s="86">
        <f t="shared" si="8"/>
        <v>0</v>
      </c>
      <c r="BK21" s="86">
        <f t="shared" si="8"/>
        <v>0</v>
      </c>
      <c r="BL21" s="86">
        <f t="shared" si="8"/>
        <v>0</v>
      </c>
      <c r="BM21" s="86">
        <f t="shared" ref="BM21:BV26" si="9">SUMIF($A$28:$A$102,$B21,BM$28:BM$102)</f>
        <v>0</v>
      </c>
      <c r="BN21" s="86">
        <f t="shared" si="9"/>
        <v>0</v>
      </c>
      <c r="BO21" s="86">
        <f t="shared" si="9"/>
        <v>0</v>
      </c>
      <c r="BP21" s="86">
        <f t="shared" si="9"/>
        <v>0</v>
      </c>
      <c r="BQ21" s="86">
        <f t="shared" si="9"/>
        <v>0</v>
      </c>
      <c r="BR21" s="86">
        <f t="shared" si="9"/>
        <v>393.81716666666671</v>
      </c>
      <c r="BS21" s="86">
        <f t="shared" si="9"/>
        <v>82</v>
      </c>
      <c r="BT21" s="86">
        <f t="shared" si="9"/>
        <v>0</v>
      </c>
      <c r="BU21" s="86">
        <f t="shared" si="9"/>
        <v>6.78</v>
      </c>
      <c r="BV21" s="86">
        <f t="shared" si="9"/>
        <v>0</v>
      </c>
      <c r="BW21" s="86">
        <f t="shared" ref="BW21:CH26" si="10">SUMIF($A$28:$A$102,$B21,BW$28:BW$102)</f>
        <v>0</v>
      </c>
      <c r="BX21" s="86">
        <f t="shared" si="10"/>
        <v>0</v>
      </c>
      <c r="BY21" s="86">
        <f t="shared" si="10"/>
        <v>35</v>
      </c>
      <c r="BZ21" s="86">
        <f t="shared" si="10"/>
        <v>0</v>
      </c>
      <c r="CA21" s="86">
        <f t="shared" si="10"/>
        <v>0</v>
      </c>
      <c r="CB21" s="86">
        <f t="shared" si="10"/>
        <v>0</v>
      </c>
      <c r="CC21" s="86">
        <f t="shared" si="10"/>
        <v>0</v>
      </c>
      <c r="CD21" s="86">
        <f t="shared" si="10"/>
        <v>0</v>
      </c>
      <c r="CE21" s="86">
        <f t="shared" si="10"/>
        <v>0</v>
      </c>
      <c r="CF21" s="86">
        <f t="shared" si="10"/>
        <v>0</v>
      </c>
      <c r="CG21" s="86">
        <f t="shared" si="10"/>
        <v>0</v>
      </c>
      <c r="CH21" s="86">
        <f t="shared" si="10"/>
        <v>0</v>
      </c>
      <c r="CI21" s="25"/>
    </row>
    <row r="22" spans="1:87" ht="37.5">
      <c r="A22" s="19"/>
      <c r="B22" s="26" t="s">
        <v>181</v>
      </c>
      <c r="C22" s="27" t="s">
        <v>182</v>
      </c>
      <c r="D22" s="28" t="s">
        <v>178</v>
      </c>
      <c r="E22" s="88">
        <f t="shared" si="3"/>
        <v>365.37891958334006</v>
      </c>
      <c r="F22" s="88">
        <f t="shared" si="3"/>
        <v>0</v>
      </c>
      <c r="G22" s="88">
        <f t="shared" si="3"/>
        <v>0</v>
      </c>
      <c r="H22" s="88">
        <f t="shared" si="3"/>
        <v>0</v>
      </c>
      <c r="I22" s="88">
        <f t="shared" si="3"/>
        <v>0</v>
      </c>
      <c r="J22" s="88">
        <f t="shared" si="3"/>
        <v>0</v>
      </c>
      <c r="K22" s="88">
        <f t="shared" si="3"/>
        <v>0</v>
      </c>
      <c r="L22" s="88">
        <f t="shared" si="3"/>
        <v>0</v>
      </c>
      <c r="M22" s="88">
        <f t="shared" si="3"/>
        <v>0</v>
      </c>
      <c r="N22" s="88">
        <f t="shared" si="3"/>
        <v>0</v>
      </c>
      <c r="O22" s="88">
        <f t="shared" si="4"/>
        <v>0</v>
      </c>
      <c r="P22" s="88">
        <f t="shared" si="4"/>
        <v>0</v>
      </c>
      <c r="Q22" s="88">
        <f t="shared" si="4"/>
        <v>0</v>
      </c>
      <c r="R22" s="88">
        <f t="shared" si="4"/>
        <v>0</v>
      </c>
      <c r="S22" s="88">
        <f t="shared" si="4"/>
        <v>0</v>
      </c>
      <c r="T22" s="88">
        <f t="shared" si="4"/>
        <v>0</v>
      </c>
      <c r="U22" s="88">
        <f t="shared" si="4"/>
        <v>0</v>
      </c>
      <c r="V22" s="88">
        <f t="shared" si="4"/>
        <v>0</v>
      </c>
      <c r="W22" s="88">
        <f t="shared" si="4"/>
        <v>0</v>
      </c>
      <c r="X22" s="88">
        <f t="shared" si="4"/>
        <v>0</v>
      </c>
      <c r="Y22" s="88">
        <f t="shared" si="5"/>
        <v>0</v>
      </c>
      <c r="Z22" s="88">
        <f t="shared" si="5"/>
        <v>0</v>
      </c>
      <c r="AA22" s="88">
        <f t="shared" si="5"/>
        <v>0</v>
      </c>
      <c r="AB22" s="88">
        <f t="shared" si="5"/>
        <v>0</v>
      </c>
      <c r="AC22" s="88">
        <f t="shared" si="5"/>
        <v>0</v>
      </c>
      <c r="AD22" s="88">
        <f t="shared" si="5"/>
        <v>0</v>
      </c>
      <c r="AE22" s="88">
        <f t="shared" si="5"/>
        <v>0</v>
      </c>
      <c r="AF22" s="88">
        <f t="shared" si="5"/>
        <v>0</v>
      </c>
      <c r="AG22" s="88">
        <f t="shared" si="5"/>
        <v>0</v>
      </c>
      <c r="AH22" s="88">
        <f t="shared" si="5"/>
        <v>0</v>
      </c>
      <c r="AI22" s="88">
        <f t="shared" si="6"/>
        <v>0</v>
      </c>
      <c r="AJ22" s="88">
        <f t="shared" si="6"/>
        <v>129.52817661518</v>
      </c>
      <c r="AK22" s="88">
        <f t="shared" si="6"/>
        <v>0</v>
      </c>
      <c r="AL22" s="88">
        <f t="shared" si="6"/>
        <v>0</v>
      </c>
      <c r="AM22" s="88">
        <f t="shared" si="6"/>
        <v>0</v>
      </c>
      <c r="AN22" s="88">
        <f t="shared" si="6"/>
        <v>0</v>
      </c>
      <c r="AO22" s="88">
        <f t="shared" si="6"/>
        <v>3</v>
      </c>
      <c r="AP22" s="88">
        <f t="shared" si="6"/>
        <v>0</v>
      </c>
      <c r="AQ22" s="88">
        <f t="shared" si="6"/>
        <v>0</v>
      </c>
      <c r="AR22" s="88">
        <f t="shared" si="6"/>
        <v>500</v>
      </c>
      <c r="AS22" s="88">
        <f t="shared" si="7"/>
        <v>0</v>
      </c>
      <c r="AT22" s="88">
        <f t="shared" si="7"/>
        <v>0</v>
      </c>
      <c r="AU22" s="88">
        <f t="shared" si="7"/>
        <v>0</v>
      </c>
      <c r="AV22" s="88">
        <f t="shared" si="7"/>
        <v>0</v>
      </c>
      <c r="AW22" s="88">
        <f t="shared" si="7"/>
        <v>0</v>
      </c>
      <c r="AX22" s="88">
        <f t="shared" si="7"/>
        <v>0</v>
      </c>
      <c r="AY22" s="88">
        <f t="shared" si="7"/>
        <v>0</v>
      </c>
      <c r="AZ22" s="88">
        <f t="shared" si="7"/>
        <v>0</v>
      </c>
      <c r="BA22" s="88">
        <f t="shared" si="7"/>
        <v>235.85074296816003</v>
      </c>
      <c r="BB22" s="88">
        <f t="shared" si="7"/>
        <v>0</v>
      </c>
      <c r="BC22" s="88">
        <f t="shared" si="8"/>
        <v>0</v>
      </c>
      <c r="BD22" s="88">
        <f t="shared" si="8"/>
        <v>0</v>
      </c>
      <c r="BE22" s="88">
        <f t="shared" si="8"/>
        <v>0</v>
      </c>
      <c r="BF22" s="88">
        <f t="shared" si="8"/>
        <v>3</v>
      </c>
      <c r="BG22" s="88">
        <f t="shared" si="8"/>
        <v>1</v>
      </c>
      <c r="BH22" s="88">
        <f t="shared" si="8"/>
        <v>0</v>
      </c>
      <c r="BI22" s="88">
        <f t="shared" si="8"/>
        <v>0</v>
      </c>
      <c r="BJ22" s="88">
        <f t="shared" si="8"/>
        <v>0</v>
      </c>
      <c r="BK22" s="88">
        <f t="shared" si="8"/>
        <v>0</v>
      </c>
      <c r="BL22" s="88">
        <f t="shared" si="8"/>
        <v>0</v>
      </c>
      <c r="BM22" s="88">
        <f t="shared" si="9"/>
        <v>0</v>
      </c>
      <c r="BN22" s="88">
        <f t="shared" si="9"/>
        <v>0</v>
      </c>
      <c r="BO22" s="88">
        <f t="shared" si="9"/>
        <v>0</v>
      </c>
      <c r="BP22" s="88">
        <f t="shared" si="9"/>
        <v>0</v>
      </c>
      <c r="BQ22" s="88">
        <f t="shared" si="9"/>
        <v>0</v>
      </c>
      <c r="BR22" s="88">
        <f t="shared" si="9"/>
        <v>365.37891958334006</v>
      </c>
      <c r="BS22" s="88">
        <f t="shared" si="9"/>
        <v>0</v>
      </c>
      <c r="BT22" s="88">
        <f t="shared" si="9"/>
        <v>0</v>
      </c>
      <c r="BU22" s="88">
        <f t="shared" si="9"/>
        <v>0</v>
      </c>
      <c r="BV22" s="88">
        <f t="shared" si="9"/>
        <v>0</v>
      </c>
      <c r="BW22" s="88">
        <f t="shared" si="10"/>
        <v>6</v>
      </c>
      <c r="BX22" s="88">
        <f t="shared" si="10"/>
        <v>1</v>
      </c>
      <c r="BY22" s="88">
        <f t="shared" si="10"/>
        <v>0</v>
      </c>
      <c r="BZ22" s="88">
        <f t="shared" si="10"/>
        <v>500</v>
      </c>
      <c r="CA22" s="88">
        <f t="shared" si="10"/>
        <v>0</v>
      </c>
      <c r="CB22" s="88">
        <f t="shared" si="10"/>
        <v>0</v>
      </c>
      <c r="CC22" s="88">
        <f t="shared" si="10"/>
        <v>0</v>
      </c>
      <c r="CD22" s="88">
        <f t="shared" si="10"/>
        <v>0</v>
      </c>
      <c r="CE22" s="88">
        <f t="shared" si="10"/>
        <v>0</v>
      </c>
      <c r="CF22" s="88">
        <f t="shared" si="10"/>
        <v>0</v>
      </c>
      <c r="CG22" s="88">
        <f t="shared" si="10"/>
        <v>0</v>
      </c>
      <c r="CH22" s="88">
        <f t="shared" si="10"/>
        <v>0</v>
      </c>
      <c r="CI22" s="28"/>
    </row>
    <row r="23" spans="1:87" ht="75">
      <c r="A23" s="19"/>
      <c r="B23" s="23" t="s">
        <v>183</v>
      </c>
      <c r="C23" s="29" t="s">
        <v>184</v>
      </c>
      <c r="D23" s="25" t="s">
        <v>178</v>
      </c>
      <c r="E23" s="86">
        <f t="shared" si="3"/>
        <v>6679.716362440533</v>
      </c>
      <c r="F23" s="86">
        <f t="shared" si="3"/>
        <v>0</v>
      </c>
      <c r="G23" s="86">
        <f t="shared" si="3"/>
        <v>0</v>
      </c>
      <c r="H23" s="86">
        <f t="shared" si="3"/>
        <v>0</v>
      </c>
      <c r="I23" s="86">
        <f t="shared" si="3"/>
        <v>0</v>
      </c>
      <c r="J23" s="86">
        <f t="shared" si="3"/>
        <v>0</v>
      </c>
      <c r="K23" s="86">
        <f t="shared" si="3"/>
        <v>0</v>
      </c>
      <c r="L23" s="86">
        <f t="shared" si="3"/>
        <v>0</v>
      </c>
      <c r="M23" s="86">
        <f t="shared" si="3"/>
        <v>0</v>
      </c>
      <c r="N23" s="86">
        <f t="shared" si="3"/>
        <v>0</v>
      </c>
      <c r="O23" s="86">
        <f t="shared" si="4"/>
        <v>0</v>
      </c>
      <c r="P23" s="86">
        <f t="shared" si="4"/>
        <v>0</v>
      </c>
      <c r="Q23" s="86">
        <f t="shared" si="4"/>
        <v>0</v>
      </c>
      <c r="R23" s="86">
        <f t="shared" si="4"/>
        <v>0</v>
      </c>
      <c r="S23" s="86">
        <f t="shared" si="4"/>
        <v>0</v>
      </c>
      <c r="T23" s="86">
        <f t="shared" si="4"/>
        <v>0</v>
      </c>
      <c r="U23" s="86">
        <f t="shared" si="4"/>
        <v>0</v>
      </c>
      <c r="V23" s="86">
        <f t="shared" si="4"/>
        <v>0</v>
      </c>
      <c r="W23" s="86">
        <f t="shared" si="4"/>
        <v>0</v>
      </c>
      <c r="X23" s="86">
        <f t="shared" si="4"/>
        <v>0</v>
      </c>
      <c r="Y23" s="86">
        <f t="shared" si="5"/>
        <v>0</v>
      </c>
      <c r="Z23" s="86">
        <f t="shared" si="5"/>
        <v>0</v>
      </c>
      <c r="AA23" s="86">
        <f t="shared" si="5"/>
        <v>0</v>
      </c>
      <c r="AB23" s="86">
        <f t="shared" si="5"/>
        <v>0</v>
      </c>
      <c r="AC23" s="86">
        <f t="shared" si="5"/>
        <v>0</v>
      </c>
      <c r="AD23" s="86">
        <f t="shared" si="5"/>
        <v>0</v>
      </c>
      <c r="AE23" s="86">
        <f t="shared" si="5"/>
        <v>0</v>
      </c>
      <c r="AF23" s="86">
        <f t="shared" si="5"/>
        <v>0</v>
      </c>
      <c r="AG23" s="86">
        <f t="shared" si="5"/>
        <v>0</v>
      </c>
      <c r="AH23" s="86">
        <f t="shared" si="5"/>
        <v>0</v>
      </c>
      <c r="AI23" s="86">
        <f t="shared" si="6"/>
        <v>0</v>
      </c>
      <c r="AJ23" s="86">
        <f t="shared" si="6"/>
        <v>1727.1749399945465</v>
      </c>
      <c r="AK23" s="86">
        <f t="shared" si="6"/>
        <v>100</v>
      </c>
      <c r="AL23" s="86">
        <f t="shared" si="6"/>
        <v>25</v>
      </c>
      <c r="AM23" s="86">
        <f t="shared" si="6"/>
        <v>0</v>
      </c>
      <c r="AN23" s="86">
        <f t="shared" si="6"/>
        <v>0</v>
      </c>
      <c r="AO23" s="86">
        <f t="shared" si="6"/>
        <v>0</v>
      </c>
      <c r="AP23" s="86">
        <f t="shared" si="6"/>
        <v>0</v>
      </c>
      <c r="AQ23" s="86">
        <f t="shared" si="6"/>
        <v>0</v>
      </c>
      <c r="AR23" s="86">
        <f t="shared" si="6"/>
        <v>0</v>
      </c>
      <c r="AS23" s="86">
        <f t="shared" si="7"/>
        <v>0</v>
      </c>
      <c r="AT23" s="86">
        <f t="shared" si="7"/>
        <v>0</v>
      </c>
      <c r="AU23" s="86">
        <f t="shared" si="7"/>
        <v>0</v>
      </c>
      <c r="AV23" s="86">
        <f t="shared" si="7"/>
        <v>0</v>
      </c>
      <c r="AW23" s="86">
        <f t="shared" si="7"/>
        <v>0</v>
      </c>
      <c r="AX23" s="86">
        <f t="shared" si="7"/>
        <v>0</v>
      </c>
      <c r="AY23" s="86">
        <f t="shared" si="7"/>
        <v>0</v>
      </c>
      <c r="AZ23" s="86">
        <f t="shared" si="7"/>
        <v>0</v>
      </c>
      <c r="BA23" s="86">
        <f t="shared" si="7"/>
        <v>4952.5414224459873</v>
      </c>
      <c r="BB23" s="86">
        <f t="shared" si="7"/>
        <v>0</v>
      </c>
      <c r="BC23" s="86">
        <f t="shared" si="8"/>
        <v>50</v>
      </c>
      <c r="BD23" s="86">
        <f t="shared" si="8"/>
        <v>119.64</v>
      </c>
      <c r="BE23" s="86">
        <f t="shared" si="8"/>
        <v>0</v>
      </c>
      <c r="BF23" s="86">
        <f t="shared" si="8"/>
        <v>0</v>
      </c>
      <c r="BG23" s="86">
        <f t="shared" si="8"/>
        <v>44.8</v>
      </c>
      <c r="BH23" s="86">
        <f t="shared" si="8"/>
        <v>2</v>
      </c>
      <c r="BI23" s="86">
        <f t="shared" si="8"/>
        <v>0</v>
      </c>
      <c r="BJ23" s="86">
        <f t="shared" si="8"/>
        <v>0</v>
      </c>
      <c r="BK23" s="86">
        <f t="shared" si="8"/>
        <v>0</v>
      </c>
      <c r="BL23" s="86">
        <f t="shared" si="8"/>
        <v>0</v>
      </c>
      <c r="BM23" s="86">
        <f t="shared" si="9"/>
        <v>0</v>
      </c>
      <c r="BN23" s="86">
        <f t="shared" si="9"/>
        <v>0</v>
      </c>
      <c r="BO23" s="86">
        <f t="shared" si="9"/>
        <v>0</v>
      </c>
      <c r="BP23" s="86">
        <f t="shared" si="9"/>
        <v>0</v>
      </c>
      <c r="BQ23" s="86">
        <f t="shared" si="9"/>
        <v>0</v>
      </c>
      <c r="BR23" s="86">
        <f t="shared" si="9"/>
        <v>6679.716362440533</v>
      </c>
      <c r="BS23" s="86">
        <f t="shared" si="9"/>
        <v>100</v>
      </c>
      <c r="BT23" s="86">
        <f t="shared" si="9"/>
        <v>75</v>
      </c>
      <c r="BU23" s="86">
        <f t="shared" si="9"/>
        <v>119.64</v>
      </c>
      <c r="BV23" s="86">
        <f t="shared" si="9"/>
        <v>0</v>
      </c>
      <c r="BW23" s="86">
        <f t="shared" si="10"/>
        <v>0</v>
      </c>
      <c r="BX23" s="86">
        <f t="shared" si="10"/>
        <v>44.8</v>
      </c>
      <c r="BY23" s="86">
        <f t="shared" si="10"/>
        <v>2</v>
      </c>
      <c r="BZ23" s="86">
        <f t="shared" si="10"/>
        <v>0</v>
      </c>
      <c r="CA23" s="86">
        <f t="shared" si="10"/>
        <v>0</v>
      </c>
      <c r="CB23" s="86">
        <f t="shared" si="10"/>
        <v>0</v>
      </c>
      <c r="CC23" s="86">
        <f t="shared" si="10"/>
        <v>0</v>
      </c>
      <c r="CD23" s="86">
        <f t="shared" si="10"/>
        <v>0</v>
      </c>
      <c r="CE23" s="86">
        <f t="shared" si="10"/>
        <v>0</v>
      </c>
      <c r="CF23" s="86">
        <f t="shared" si="10"/>
        <v>0</v>
      </c>
      <c r="CG23" s="86">
        <f t="shared" si="10"/>
        <v>0</v>
      </c>
      <c r="CH23" s="86">
        <f t="shared" si="10"/>
        <v>0</v>
      </c>
      <c r="CI23" s="25"/>
    </row>
    <row r="24" spans="1:87" ht="37.5">
      <c r="A24" s="19"/>
      <c r="B24" s="26" t="s">
        <v>185</v>
      </c>
      <c r="C24" s="27" t="s">
        <v>186</v>
      </c>
      <c r="D24" s="28" t="s">
        <v>178</v>
      </c>
      <c r="E24" s="88">
        <f t="shared" si="3"/>
        <v>0</v>
      </c>
      <c r="F24" s="88">
        <f t="shared" si="3"/>
        <v>0</v>
      </c>
      <c r="G24" s="88">
        <f t="shared" si="3"/>
        <v>0</v>
      </c>
      <c r="H24" s="88">
        <f t="shared" si="3"/>
        <v>0</v>
      </c>
      <c r="I24" s="88">
        <f t="shared" si="3"/>
        <v>0</v>
      </c>
      <c r="J24" s="88">
        <f t="shared" si="3"/>
        <v>0</v>
      </c>
      <c r="K24" s="88">
        <f t="shared" si="3"/>
        <v>0</v>
      </c>
      <c r="L24" s="88">
        <f t="shared" si="3"/>
        <v>0</v>
      </c>
      <c r="M24" s="88">
        <f t="shared" si="3"/>
        <v>0</v>
      </c>
      <c r="N24" s="88">
        <f t="shared" si="3"/>
        <v>0</v>
      </c>
      <c r="O24" s="88">
        <f t="shared" si="4"/>
        <v>0</v>
      </c>
      <c r="P24" s="88">
        <f t="shared" si="4"/>
        <v>0</v>
      </c>
      <c r="Q24" s="88">
        <f t="shared" si="4"/>
        <v>0</v>
      </c>
      <c r="R24" s="88">
        <f t="shared" si="4"/>
        <v>0</v>
      </c>
      <c r="S24" s="88">
        <f t="shared" si="4"/>
        <v>0</v>
      </c>
      <c r="T24" s="88">
        <f t="shared" si="4"/>
        <v>0</v>
      </c>
      <c r="U24" s="88">
        <f t="shared" si="4"/>
        <v>0</v>
      </c>
      <c r="V24" s="88">
        <f t="shared" si="4"/>
        <v>0</v>
      </c>
      <c r="W24" s="88">
        <f t="shared" si="4"/>
        <v>0</v>
      </c>
      <c r="X24" s="88">
        <f t="shared" si="4"/>
        <v>0</v>
      </c>
      <c r="Y24" s="88">
        <f t="shared" si="5"/>
        <v>0</v>
      </c>
      <c r="Z24" s="88">
        <f t="shared" si="5"/>
        <v>0</v>
      </c>
      <c r="AA24" s="88">
        <f t="shared" si="5"/>
        <v>0</v>
      </c>
      <c r="AB24" s="88">
        <f t="shared" si="5"/>
        <v>0</v>
      </c>
      <c r="AC24" s="88">
        <f t="shared" si="5"/>
        <v>0</v>
      </c>
      <c r="AD24" s="88">
        <f t="shared" si="5"/>
        <v>0</v>
      </c>
      <c r="AE24" s="88">
        <f t="shared" si="5"/>
        <v>0</v>
      </c>
      <c r="AF24" s="88">
        <f t="shared" si="5"/>
        <v>0</v>
      </c>
      <c r="AG24" s="88">
        <f t="shared" si="5"/>
        <v>0</v>
      </c>
      <c r="AH24" s="88">
        <f t="shared" si="5"/>
        <v>0</v>
      </c>
      <c r="AI24" s="88">
        <f t="shared" si="6"/>
        <v>0</v>
      </c>
      <c r="AJ24" s="88">
        <f t="shared" si="6"/>
        <v>0</v>
      </c>
      <c r="AK24" s="88">
        <f t="shared" si="6"/>
        <v>0</v>
      </c>
      <c r="AL24" s="88">
        <f t="shared" si="6"/>
        <v>0</v>
      </c>
      <c r="AM24" s="88">
        <f t="shared" si="6"/>
        <v>0</v>
      </c>
      <c r="AN24" s="88">
        <f t="shared" si="6"/>
        <v>0</v>
      </c>
      <c r="AO24" s="88">
        <f t="shared" si="6"/>
        <v>0</v>
      </c>
      <c r="AP24" s="88">
        <f t="shared" si="6"/>
        <v>0</v>
      </c>
      <c r="AQ24" s="88">
        <f t="shared" si="6"/>
        <v>0</v>
      </c>
      <c r="AR24" s="88">
        <f t="shared" si="6"/>
        <v>0</v>
      </c>
      <c r="AS24" s="88">
        <f t="shared" si="7"/>
        <v>0</v>
      </c>
      <c r="AT24" s="88">
        <f t="shared" si="7"/>
        <v>0</v>
      </c>
      <c r="AU24" s="88">
        <f t="shared" si="7"/>
        <v>0</v>
      </c>
      <c r="AV24" s="88">
        <f t="shared" si="7"/>
        <v>0</v>
      </c>
      <c r="AW24" s="88">
        <f t="shared" si="7"/>
        <v>0</v>
      </c>
      <c r="AX24" s="88">
        <f t="shared" si="7"/>
        <v>0</v>
      </c>
      <c r="AY24" s="88">
        <f t="shared" si="7"/>
        <v>0</v>
      </c>
      <c r="AZ24" s="88">
        <f t="shared" si="7"/>
        <v>0</v>
      </c>
      <c r="BA24" s="88">
        <f t="shared" si="7"/>
        <v>0</v>
      </c>
      <c r="BB24" s="88">
        <f t="shared" si="7"/>
        <v>0</v>
      </c>
      <c r="BC24" s="88">
        <f t="shared" si="8"/>
        <v>0</v>
      </c>
      <c r="BD24" s="88">
        <f t="shared" si="8"/>
        <v>0</v>
      </c>
      <c r="BE24" s="88">
        <f t="shared" si="8"/>
        <v>0</v>
      </c>
      <c r="BF24" s="88">
        <f t="shared" si="8"/>
        <v>0</v>
      </c>
      <c r="BG24" s="88">
        <f t="shared" si="8"/>
        <v>0</v>
      </c>
      <c r="BH24" s="88">
        <f t="shared" si="8"/>
        <v>0</v>
      </c>
      <c r="BI24" s="88">
        <f t="shared" si="8"/>
        <v>0</v>
      </c>
      <c r="BJ24" s="88">
        <f t="shared" si="8"/>
        <v>0</v>
      </c>
      <c r="BK24" s="88">
        <f t="shared" si="8"/>
        <v>0</v>
      </c>
      <c r="BL24" s="88">
        <f t="shared" si="8"/>
        <v>0</v>
      </c>
      <c r="BM24" s="88">
        <f t="shared" si="9"/>
        <v>0</v>
      </c>
      <c r="BN24" s="88">
        <f t="shared" si="9"/>
        <v>0</v>
      </c>
      <c r="BO24" s="88">
        <f t="shared" si="9"/>
        <v>0</v>
      </c>
      <c r="BP24" s="88">
        <f t="shared" si="9"/>
        <v>0</v>
      </c>
      <c r="BQ24" s="88">
        <f t="shared" si="9"/>
        <v>0</v>
      </c>
      <c r="BR24" s="88">
        <f t="shared" si="9"/>
        <v>0</v>
      </c>
      <c r="BS24" s="88">
        <f t="shared" si="9"/>
        <v>0</v>
      </c>
      <c r="BT24" s="88">
        <f t="shared" si="9"/>
        <v>0</v>
      </c>
      <c r="BU24" s="88">
        <f t="shared" si="9"/>
        <v>0</v>
      </c>
      <c r="BV24" s="88">
        <f t="shared" si="9"/>
        <v>0</v>
      </c>
      <c r="BW24" s="88">
        <f t="shared" si="10"/>
        <v>0</v>
      </c>
      <c r="BX24" s="88">
        <f t="shared" si="10"/>
        <v>0</v>
      </c>
      <c r="BY24" s="88">
        <f t="shared" si="10"/>
        <v>0</v>
      </c>
      <c r="BZ24" s="88">
        <f t="shared" si="10"/>
        <v>0</v>
      </c>
      <c r="CA24" s="88">
        <f t="shared" si="10"/>
        <v>0</v>
      </c>
      <c r="CB24" s="88">
        <f t="shared" si="10"/>
        <v>0</v>
      </c>
      <c r="CC24" s="88">
        <f t="shared" si="10"/>
        <v>0</v>
      </c>
      <c r="CD24" s="88">
        <f t="shared" si="10"/>
        <v>0</v>
      </c>
      <c r="CE24" s="88">
        <f t="shared" si="10"/>
        <v>0</v>
      </c>
      <c r="CF24" s="88">
        <f t="shared" si="10"/>
        <v>0</v>
      </c>
      <c r="CG24" s="88">
        <f t="shared" si="10"/>
        <v>0</v>
      </c>
      <c r="CH24" s="88">
        <f t="shared" si="10"/>
        <v>0</v>
      </c>
      <c r="CI24" s="28"/>
    </row>
    <row r="25" spans="1:87" ht="56.25">
      <c r="A25" s="19"/>
      <c r="B25" s="23" t="s">
        <v>187</v>
      </c>
      <c r="C25" s="24" t="s">
        <v>188</v>
      </c>
      <c r="D25" s="25" t="s">
        <v>178</v>
      </c>
      <c r="E25" s="86">
        <f t="shared" si="3"/>
        <v>0</v>
      </c>
      <c r="F25" s="86">
        <f t="shared" si="3"/>
        <v>0</v>
      </c>
      <c r="G25" s="86">
        <f t="shared" si="3"/>
        <v>0</v>
      </c>
      <c r="H25" s="86">
        <f t="shared" si="3"/>
        <v>0</v>
      </c>
      <c r="I25" s="86">
        <f t="shared" si="3"/>
        <v>0</v>
      </c>
      <c r="J25" s="86">
        <f t="shared" si="3"/>
        <v>0</v>
      </c>
      <c r="K25" s="86">
        <f t="shared" si="3"/>
        <v>0</v>
      </c>
      <c r="L25" s="86">
        <f t="shared" si="3"/>
        <v>0</v>
      </c>
      <c r="M25" s="86">
        <f t="shared" si="3"/>
        <v>0</v>
      </c>
      <c r="N25" s="86">
        <f t="shared" si="3"/>
        <v>0</v>
      </c>
      <c r="O25" s="86">
        <f t="shared" si="4"/>
        <v>0</v>
      </c>
      <c r="P25" s="86">
        <f t="shared" si="4"/>
        <v>0</v>
      </c>
      <c r="Q25" s="86">
        <f t="shared" si="4"/>
        <v>0</v>
      </c>
      <c r="R25" s="86">
        <f t="shared" si="4"/>
        <v>0</v>
      </c>
      <c r="S25" s="86">
        <f t="shared" si="4"/>
        <v>0</v>
      </c>
      <c r="T25" s="86">
        <f t="shared" si="4"/>
        <v>0</v>
      </c>
      <c r="U25" s="86">
        <f t="shared" si="4"/>
        <v>0</v>
      </c>
      <c r="V25" s="86">
        <f t="shared" si="4"/>
        <v>0</v>
      </c>
      <c r="W25" s="86">
        <f t="shared" si="4"/>
        <v>0</v>
      </c>
      <c r="X25" s="86">
        <f t="shared" si="4"/>
        <v>0</v>
      </c>
      <c r="Y25" s="86">
        <f t="shared" si="5"/>
        <v>0</v>
      </c>
      <c r="Z25" s="86">
        <f t="shared" si="5"/>
        <v>0</v>
      </c>
      <c r="AA25" s="86">
        <f t="shared" si="5"/>
        <v>0</v>
      </c>
      <c r="AB25" s="86">
        <f t="shared" si="5"/>
        <v>0</v>
      </c>
      <c r="AC25" s="86">
        <f t="shared" si="5"/>
        <v>0</v>
      </c>
      <c r="AD25" s="86">
        <f t="shared" si="5"/>
        <v>0</v>
      </c>
      <c r="AE25" s="86">
        <f t="shared" si="5"/>
        <v>0</v>
      </c>
      <c r="AF25" s="86">
        <f t="shared" si="5"/>
        <v>0</v>
      </c>
      <c r="AG25" s="86">
        <f t="shared" si="5"/>
        <v>0</v>
      </c>
      <c r="AH25" s="86">
        <f t="shared" si="5"/>
        <v>0</v>
      </c>
      <c r="AI25" s="86">
        <f t="shared" si="6"/>
        <v>0</v>
      </c>
      <c r="AJ25" s="86">
        <f t="shared" si="6"/>
        <v>0</v>
      </c>
      <c r="AK25" s="86">
        <f t="shared" si="6"/>
        <v>0</v>
      </c>
      <c r="AL25" s="86">
        <f t="shared" si="6"/>
        <v>0</v>
      </c>
      <c r="AM25" s="86">
        <f t="shared" si="6"/>
        <v>0</v>
      </c>
      <c r="AN25" s="86">
        <f t="shared" si="6"/>
        <v>0</v>
      </c>
      <c r="AO25" s="86">
        <f t="shared" si="6"/>
        <v>0</v>
      </c>
      <c r="AP25" s="86">
        <f t="shared" si="6"/>
        <v>0</v>
      </c>
      <c r="AQ25" s="86">
        <f t="shared" si="6"/>
        <v>0</v>
      </c>
      <c r="AR25" s="86">
        <f t="shared" si="6"/>
        <v>0</v>
      </c>
      <c r="AS25" s="86">
        <f t="shared" si="7"/>
        <v>0</v>
      </c>
      <c r="AT25" s="86">
        <f t="shared" si="7"/>
        <v>0</v>
      </c>
      <c r="AU25" s="86">
        <f t="shared" si="7"/>
        <v>0</v>
      </c>
      <c r="AV25" s="86">
        <f t="shared" si="7"/>
        <v>0</v>
      </c>
      <c r="AW25" s="86">
        <f t="shared" si="7"/>
        <v>0</v>
      </c>
      <c r="AX25" s="86">
        <f t="shared" si="7"/>
        <v>0</v>
      </c>
      <c r="AY25" s="86">
        <f t="shared" si="7"/>
        <v>0</v>
      </c>
      <c r="AZ25" s="86">
        <f t="shared" si="7"/>
        <v>0</v>
      </c>
      <c r="BA25" s="86">
        <f t="shared" si="7"/>
        <v>0</v>
      </c>
      <c r="BB25" s="86">
        <f t="shared" si="7"/>
        <v>0</v>
      </c>
      <c r="BC25" s="86">
        <f t="shared" si="8"/>
        <v>0</v>
      </c>
      <c r="BD25" s="86">
        <f t="shared" si="8"/>
        <v>0</v>
      </c>
      <c r="BE25" s="86">
        <f t="shared" si="8"/>
        <v>0</v>
      </c>
      <c r="BF25" s="86">
        <f t="shared" si="8"/>
        <v>0</v>
      </c>
      <c r="BG25" s="86">
        <f t="shared" si="8"/>
        <v>0</v>
      </c>
      <c r="BH25" s="86">
        <f t="shared" si="8"/>
        <v>0</v>
      </c>
      <c r="BI25" s="86">
        <f t="shared" si="8"/>
        <v>0</v>
      </c>
      <c r="BJ25" s="86">
        <f t="shared" si="8"/>
        <v>0</v>
      </c>
      <c r="BK25" s="86">
        <f t="shared" si="8"/>
        <v>0</v>
      </c>
      <c r="BL25" s="86">
        <f t="shared" si="8"/>
        <v>0</v>
      </c>
      <c r="BM25" s="86">
        <f t="shared" si="9"/>
        <v>0</v>
      </c>
      <c r="BN25" s="86">
        <f t="shared" si="9"/>
        <v>0</v>
      </c>
      <c r="BO25" s="86">
        <f t="shared" si="9"/>
        <v>0</v>
      </c>
      <c r="BP25" s="86">
        <f t="shared" si="9"/>
        <v>0</v>
      </c>
      <c r="BQ25" s="86">
        <f t="shared" si="9"/>
        <v>0</v>
      </c>
      <c r="BR25" s="86">
        <f t="shared" si="9"/>
        <v>0</v>
      </c>
      <c r="BS25" s="86">
        <f t="shared" si="9"/>
        <v>0</v>
      </c>
      <c r="BT25" s="86">
        <f t="shared" si="9"/>
        <v>0</v>
      </c>
      <c r="BU25" s="86">
        <f t="shared" si="9"/>
        <v>0</v>
      </c>
      <c r="BV25" s="86">
        <f t="shared" si="9"/>
        <v>0</v>
      </c>
      <c r="BW25" s="86">
        <f t="shared" si="10"/>
        <v>0</v>
      </c>
      <c r="BX25" s="86">
        <f t="shared" si="10"/>
        <v>0</v>
      </c>
      <c r="BY25" s="86">
        <f t="shared" si="10"/>
        <v>0</v>
      </c>
      <c r="BZ25" s="86">
        <f t="shared" si="10"/>
        <v>0</v>
      </c>
      <c r="CA25" s="86">
        <f t="shared" si="10"/>
        <v>0</v>
      </c>
      <c r="CB25" s="86">
        <f t="shared" si="10"/>
        <v>0</v>
      </c>
      <c r="CC25" s="86">
        <f t="shared" si="10"/>
        <v>0</v>
      </c>
      <c r="CD25" s="86">
        <f t="shared" si="10"/>
        <v>0</v>
      </c>
      <c r="CE25" s="86">
        <f t="shared" si="10"/>
        <v>0</v>
      </c>
      <c r="CF25" s="86">
        <f t="shared" si="10"/>
        <v>0</v>
      </c>
      <c r="CG25" s="86">
        <f t="shared" si="10"/>
        <v>0</v>
      </c>
      <c r="CH25" s="86">
        <f t="shared" si="10"/>
        <v>0</v>
      </c>
      <c r="CI25" s="25"/>
    </row>
    <row r="26" spans="1:87" ht="37.5">
      <c r="A26" s="19"/>
      <c r="B26" s="26" t="s">
        <v>189</v>
      </c>
      <c r="C26" s="30" t="s">
        <v>190</v>
      </c>
      <c r="D26" s="28" t="s">
        <v>178</v>
      </c>
      <c r="E26" s="88">
        <f t="shared" si="3"/>
        <v>1.4053685333333332</v>
      </c>
      <c r="F26" s="88">
        <f t="shared" si="3"/>
        <v>0</v>
      </c>
      <c r="G26" s="88">
        <f t="shared" si="3"/>
        <v>0</v>
      </c>
      <c r="H26" s="88">
        <f t="shared" si="3"/>
        <v>0</v>
      </c>
      <c r="I26" s="88">
        <f t="shared" si="3"/>
        <v>0</v>
      </c>
      <c r="J26" s="88">
        <f t="shared" si="3"/>
        <v>0</v>
      </c>
      <c r="K26" s="88">
        <f t="shared" si="3"/>
        <v>0</v>
      </c>
      <c r="L26" s="88">
        <f t="shared" si="3"/>
        <v>0</v>
      </c>
      <c r="M26" s="88">
        <f t="shared" si="3"/>
        <v>0</v>
      </c>
      <c r="N26" s="88">
        <f t="shared" si="3"/>
        <v>0</v>
      </c>
      <c r="O26" s="88">
        <f t="shared" si="4"/>
        <v>0</v>
      </c>
      <c r="P26" s="88">
        <f t="shared" si="4"/>
        <v>0</v>
      </c>
      <c r="Q26" s="88">
        <f t="shared" si="4"/>
        <v>0</v>
      </c>
      <c r="R26" s="88">
        <f t="shared" si="4"/>
        <v>0</v>
      </c>
      <c r="S26" s="88">
        <f t="shared" si="4"/>
        <v>0</v>
      </c>
      <c r="T26" s="88">
        <f t="shared" si="4"/>
        <v>0</v>
      </c>
      <c r="U26" s="88">
        <f t="shared" si="4"/>
        <v>0</v>
      </c>
      <c r="V26" s="88">
        <f t="shared" si="4"/>
        <v>0</v>
      </c>
      <c r="W26" s="88">
        <f t="shared" si="4"/>
        <v>0</v>
      </c>
      <c r="X26" s="88">
        <f t="shared" si="4"/>
        <v>0</v>
      </c>
      <c r="Y26" s="88">
        <f t="shared" si="5"/>
        <v>0</v>
      </c>
      <c r="Z26" s="88">
        <f t="shared" si="5"/>
        <v>0</v>
      </c>
      <c r="AA26" s="88">
        <f t="shared" si="5"/>
        <v>0</v>
      </c>
      <c r="AB26" s="88">
        <f t="shared" si="5"/>
        <v>0</v>
      </c>
      <c r="AC26" s="88">
        <f t="shared" si="5"/>
        <v>0</v>
      </c>
      <c r="AD26" s="88">
        <f t="shared" si="5"/>
        <v>0</v>
      </c>
      <c r="AE26" s="88">
        <f t="shared" si="5"/>
        <v>0</v>
      </c>
      <c r="AF26" s="88">
        <f t="shared" si="5"/>
        <v>0</v>
      </c>
      <c r="AG26" s="88">
        <f t="shared" si="5"/>
        <v>0</v>
      </c>
      <c r="AH26" s="88">
        <f t="shared" si="5"/>
        <v>0</v>
      </c>
      <c r="AI26" s="88">
        <f t="shared" si="6"/>
        <v>0</v>
      </c>
      <c r="AJ26" s="88">
        <f t="shared" si="6"/>
        <v>1.4053685333333332</v>
      </c>
      <c r="AK26" s="88">
        <f t="shared" si="6"/>
        <v>0</v>
      </c>
      <c r="AL26" s="88">
        <f t="shared" si="6"/>
        <v>0</v>
      </c>
      <c r="AM26" s="88">
        <f t="shared" si="6"/>
        <v>0</v>
      </c>
      <c r="AN26" s="88">
        <f t="shared" si="6"/>
        <v>0</v>
      </c>
      <c r="AO26" s="88">
        <f t="shared" si="6"/>
        <v>0</v>
      </c>
      <c r="AP26" s="88">
        <f t="shared" si="6"/>
        <v>0</v>
      </c>
      <c r="AQ26" s="88">
        <f t="shared" si="6"/>
        <v>0</v>
      </c>
      <c r="AR26" s="88">
        <f t="shared" si="6"/>
        <v>0</v>
      </c>
      <c r="AS26" s="88">
        <f t="shared" si="7"/>
        <v>0</v>
      </c>
      <c r="AT26" s="88">
        <f t="shared" si="7"/>
        <v>0</v>
      </c>
      <c r="AU26" s="88">
        <f t="shared" si="7"/>
        <v>0</v>
      </c>
      <c r="AV26" s="88">
        <f t="shared" si="7"/>
        <v>0</v>
      </c>
      <c r="AW26" s="88">
        <f t="shared" si="7"/>
        <v>0</v>
      </c>
      <c r="AX26" s="88">
        <f t="shared" si="7"/>
        <v>0</v>
      </c>
      <c r="AY26" s="88">
        <f t="shared" si="7"/>
        <v>0</v>
      </c>
      <c r="AZ26" s="88">
        <f t="shared" si="7"/>
        <v>0</v>
      </c>
      <c r="BA26" s="88">
        <f t="shared" si="7"/>
        <v>0</v>
      </c>
      <c r="BB26" s="88">
        <f t="shared" si="7"/>
        <v>0</v>
      </c>
      <c r="BC26" s="88">
        <f t="shared" si="8"/>
        <v>0</v>
      </c>
      <c r="BD26" s="88">
        <f t="shared" si="8"/>
        <v>0</v>
      </c>
      <c r="BE26" s="88">
        <f t="shared" si="8"/>
        <v>0</v>
      </c>
      <c r="BF26" s="88">
        <f t="shared" si="8"/>
        <v>0</v>
      </c>
      <c r="BG26" s="88">
        <f t="shared" si="8"/>
        <v>0</v>
      </c>
      <c r="BH26" s="88">
        <f t="shared" si="8"/>
        <v>0</v>
      </c>
      <c r="BI26" s="88">
        <f t="shared" si="8"/>
        <v>0</v>
      </c>
      <c r="BJ26" s="88">
        <f t="shared" si="8"/>
        <v>0</v>
      </c>
      <c r="BK26" s="88">
        <f t="shared" si="8"/>
        <v>0</v>
      </c>
      <c r="BL26" s="88">
        <f t="shared" si="8"/>
        <v>0</v>
      </c>
      <c r="BM26" s="88">
        <f t="shared" si="9"/>
        <v>0</v>
      </c>
      <c r="BN26" s="88">
        <f t="shared" si="9"/>
        <v>0</v>
      </c>
      <c r="BO26" s="88">
        <f t="shared" si="9"/>
        <v>0</v>
      </c>
      <c r="BP26" s="88">
        <f t="shared" si="9"/>
        <v>0</v>
      </c>
      <c r="BQ26" s="88">
        <f t="shared" si="9"/>
        <v>0</v>
      </c>
      <c r="BR26" s="88">
        <f t="shared" si="9"/>
        <v>1.4053685333333332</v>
      </c>
      <c r="BS26" s="88">
        <f t="shared" si="9"/>
        <v>0</v>
      </c>
      <c r="BT26" s="88">
        <f t="shared" si="9"/>
        <v>0</v>
      </c>
      <c r="BU26" s="88">
        <f t="shared" si="9"/>
        <v>0</v>
      </c>
      <c r="BV26" s="88">
        <f t="shared" si="9"/>
        <v>0</v>
      </c>
      <c r="BW26" s="88">
        <f t="shared" si="10"/>
        <v>0</v>
      </c>
      <c r="BX26" s="88">
        <f t="shared" si="10"/>
        <v>0</v>
      </c>
      <c r="BY26" s="88">
        <f t="shared" si="10"/>
        <v>0</v>
      </c>
      <c r="BZ26" s="88">
        <f t="shared" si="10"/>
        <v>0</v>
      </c>
      <c r="CA26" s="88">
        <f t="shared" si="10"/>
        <v>0</v>
      </c>
      <c r="CB26" s="88">
        <f t="shared" si="10"/>
        <v>0</v>
      </c>
      <c r="CC26" s="88">
        <f t="shared" si="10"/>
        <v>0</v>
      </c>
      <c r="CD26" s="88">
        <f t="shared" si="10"/>
        <v>0</v>
      </c>
      <c r="CE26" s="88">
        <f t="shared" si="10"/>
        <v>0</v>
      </c>
      <c r="CF26" s="88">
        <f t="shared" si="10"/>
        <v>0</v>
      </c>
      <c r="CG26" s="88">
        <f t="shared" si="10"/>
        <v>0</v>
      </c>
      <c r="CH26" s="88">
        <f t="shared" si="10"/>
        <v>0</v>
      </c>
      <c r="CI26" s="28"/>
    </row>
    <row r="27" spans="1:87" ht="18.75">
      <c r="A27" s="19"/>
      <c r="B27" s="34" t="s">
        <v>191</v>
      </c>
      <c r="C27" s="35" t="s">
        <v>192</v>
      </c>
      <c r="D27" s="36" t="s">
        <v>178</v>
      </c>
      <c r="E27" s="36">
        <f t="shared" ref="E27:AJ27" si="11">SUM(E28,E54,E81,E95,E96,E97)</f>
        <v>7443.2146405572075</v>
      </c>
      <c r="F27" s="36">
        <f t="shared" si="11"/>
        <v>0</v>
      </c>
      <c r="G27" s="36">
        <f t="shared" si="11"/>
        <v>0</v>
      </c>
      <c r="H27" s="36">
        <f t="shared" si="11"/>
        <v>1.4053685333333332</v>
      </c>
      <c r="I27" s="36">
        <f t="shared" si="11"/>
        <v>0</v>
      </c>
      <c r="J27" s="36">
        <f t="shared" si="11"/>
        <v>0</v>
      </c>
      <c r="K27" s="36">
        <f t="shared" si="11"/>
        <v>0</v>
      </c>
      <c r="L27" s="36">
        <f t="shared" si="11"/>
        <v>0</v>
      </c>
      <c r="M27" s="36">
        <f t="shared" si="11"/>
        <v>0</v>
      </c>
      <c r="N27" s="36">
        <f t="shared" si="11"/>
        <v>0</v>
      </c>
      <c r="O27" s="36">
        <f t="shared" si="11"/>
        <v>0</v>
      </c>
      <c r="P27" s="36">
        <f t="shared" si="11"/>
        <v>0</v>
      </c>
      <c r="Q27" s="36">
        <f t="shared" si="11"/>
        <v>0</v>
      </c>
      <c r="R27" s="36">
        <f t="shared" si="11"/>
        <v>0</v>
      </c>
      <c r="S27" s="36">
        <f t="shared" si="11"/>
        <v>0</v>
      </c>
      <c r="T27" s="36">
        <f t="shared" si="11"/>
        <v>0</v>
      </c>
      <c r="U27" s="36">
        <f t="shared" si="11"/>
        <v>0</v>
      </c>
      <c r="V27" s="36">
        <f t="shared" si="11"/>
        <v>0</v>
      </c>
      <c r="W27" s="36">
        <f t="shared" si="11"/>
        <v>0</v>
      </c>
      <c r="X27" s="36">
        <f t="shared" si="11"/>
        <v>0</v>
      </c>
      <c r="Y27" s="36">
        <f t="shared" si="11"/>
        <v>0</v>
      </c>
      <c r="Z27" s="36">
        <f t="shared" si="11"/>
        <v>0</v>
      </c>
      <c r="AA27" s="36">
        <f t="shared" si="11"/>
        <v>0</v>
      </c>
      <c r="AB27" s="36">
        <f t="shared" si="11"/>
        <v>0</v>
      </c>
      <c r="AC27" s="36">
        <f t="shared" si="11"/>
        <v>0</v>
      </c>
      <c r="AD27" s="36">
        <f t="shared" si="11"/>
        <v>1.4053685333333332</v>
      </c>
      <c r="AE27" s="36">
        <f t="shared" si="11"/>
        <v>0</v>
      </c>
      <c r="AF27" s="36">
        <f t="shared" si="11"/>
        <v>0</v>
      </c>
      <c r="AG27" s="36">
        <f t="shared" si="11"/>
        <v>1.4053685333333332</v>
      </c>
      <c r="AH27" s="36">
        <f t="shared" si="11"/>
        <v>0</v>
      </c>
      <c r="AI27" s="36">
        <f t="shared" si="11"/>
        <v>0</v>
      </c>
      <c r="AJ27" s="36">
        <f t="shared" si="11"/>
        <v>1900.7114851430599</v>
      </c>
      <c r="AK27" s="36">
        <f t="shared" ref="AK27:BP27" si="12">SUM(AK28,AK54,AK81,AK95,AK96,AK97)</f>
        <v>100</v>
      </c>
      <c r="AL27" s="36">
        <f t="shared" si="12"/>
        <v>25</v>
      </c>
      <c r="AM27" s="36">
        <f t="shared" si="12"/>
        <v>6.78</v>
      </c>
      <c r="AN27" s="36">
        <f t="shared" si="12"/>
        <v>0</v>
      </c>
      <c r="AO27" s="36">
        <f t="shared" si="12"/>
        <v>3</v>
      </c>
      <c r="AP27" s="36">
        <f t="shared" si="12"/>
        <v>0</v>
      </c>
      <c r="AQ27" s="36">
        <f t="shared" si="12"/>
        <v>5</v>
      </c>
      <c r="AR27" s="36">
        <f t="shared" si="12"/>
        <v>500</v>
      </c>
      <c r="AS27" s="36">
        <f t="shared" si="12"/>
        <v>0</v>
      </c>
      <c r="AT27" s="36">
        <f t="shared" si="12"/>
        <v>0</v>
      </c>
      <c r="AU27" s="36">
        <f t="shared" si="12"/>
        <v>0</v>
      </c>
      <c r="AV27" s="36">
        <f t="shared" si="12"/>
        <v>0</v>
      </c>
      <c r="AW27" s="36">
        <f t="shared" si="12"/>
        <v>0</v>
      </c>
      <c r="AX27" s="36">
        <f t="shared" si="12"/>
        <v>0</v>
      </c>
      <c r="AY27" s="36">
        <f t="shared" si="12"/>
        <v>0</v>
      </c>
      <c r="AZ27" s="36">
        <f t="shared" si="12"/>
        <v>0</v>
      </c>
      <c r="BA27" s="36">
        <f t="shared" si="12"/>
        <v>5539.6063320808144</v>
      </c>
      <c r="BB27" s="36">
        <f t="shared" si="12"/>
        <v>82</v>
      </c>
      <c r="BC27" s="36">
        <f t="shared" si="12"/>
        <v>50</v>
      </c>
      <c r="BD27" s="36">
        <f t="shared" si="12"/>
        <v>119.64</v>
      </c>
      <c r="BE27" s="36">
        <f t="shared" si="12"/>
        <v>0</v>
      </c>
      <c r="BF27" s="36">
        <f t="shared" si="12"/>
        <v>3</v>
      </c>
      <c r="BG27" s="36">
        <f t="shared" si="12"/>
        <v>45.8</v>
      </c>
      <c r="BH27" s="36">
        <f t="shared" si="12"/>
        <v>32</v>
      </c>
      <c r="BI27" s="36">
        <f t="shared" si="12"/>
        <v>0</v>
      </c>
      <c r="BJ27" s="36">
        <f t="shared" si="12"/>
        <v>0</v>
      </c>
      <c r="BK27" s="36">
        <f t="shared" si="12"/>
        <v>0</v>
      </c>
      <c r="BL27" s="36">
        <f t="shared" si="12"/>
        <v>0</v>
      </c>
      <c r="BM27" s="36">
        <f t="shared" si="12"/>
        <v>0</v>
      </c>
      <c r="BN27" s="36">
        <f t="shared" si="12"/>
        <v>0</v>
      </c>
      <c r="BO27" s="36">
        <f t="shared" si="12"/>
        <v>0</v>
      </c>
      <c r="BP27" s="36">
        <f t="shared" si="12"/>
        <v>0</v>
      </c>
      <c r="BQ27" s="36">
        <f t="shared" ref="BQ27:CH27" si="13">SUM(BQ28,BQ54,BQ81,BQ95,BQ96,BQ97)</f>
        <v>0</v>
      </c>
      <c r="BR27" s="36">
        <f t="shared" si="13"/>
        <v>7440.3178172238731</v>
      </c>
      <c r="BS27" s="36">
        <f t="shared" si="13"/>
        <v>182</v>
      </c>
      <c r="BT27" s="36">
        <f t="shared" si="13"/>
        <v>75</v>
      </c>
      <c r="BU27" s="36">
        <f t="shared" si="13"/>
        <v>126.42</v>
      </c>
      <c r="BV27" s="36">
        <f t="shared" si="13"/>
        <v>0</v>
      </c>
      <c r="BW27" s="36">
        <f t="shared" si="13"/>
        <v>6</v>
      </c>
      <c r="BX27" s="36">
        <f t="shared" si="13"/>
        <v>45.8</v>
      </c>
      <c r="BY27" s="36">
        <f t="shared" si="13"/>
        <v>37</v>
      </c>
      <c r="BZ27" s="36">
        <f t="shared" si="13"/>
        <v>500</v>
      </c>
      <c r="CA27" s="36">
        <f t="shared" si="13"/>
        <v>0</v>
      </c>
      <c r="CB27" s="36">
        <f t="shared" si="13"/>
        <v>0</v>
      </c>
      <c r="CC27" s="36">
        <f t="shared" si="13"/>
        <v>0</v>
      </c>
      <c r="CD27" s="36">
        <f t="shared" si="13"/>
        <v>0</v>
      </c>
      <c r="CE27" s="36">
        <f t="shared" si="13"/>
        <v>0</v>
      </c>
      <c r="CF27" s="36">
        <f t="shared" si="13"/>
        <v>0</v>
      </c>
      <c r="CG27" s="36">
        <f t="shared" si="13"/>
        <v>0</v>
      </c>
      <c r="CH27" s="36">
        <f t="shared" si="13"/>
        <v>0</v>
      </c>
      <c r="CI27" s="36"/>
    </row>
    <row r="28" spans="1:87" ht="37.5">
      <c r="A28" s="19"/>
      <c r="B28" s="23" t="s">
        <v>193</v>
      </c>
      <c r="C28" s="24" t="s">
        <v>194</v>
      </c>
      <c r="D28" s="25" t="s">
        <v>178</v>
      </c>
      <c r="E28" s="86">
        <f t="shared" ref="E28:AJ28" si="14">SUM(E29,E33,E36,E45)</f>
        <v>393.81716666666665</v>
      </c>
      <c r="F28" s="86">
        <f t="shared" si="14"/>
        <v>0</v>
      </c>
      <c r="G28" s="86">
        <f t="shared" si="14"/>
        <v>0</v>
      </c>
      <c r="H28" s="86">
        <f t="shared" si="14"/>
        <v>0</v>
      </c>
      <c r="I28" s="86">
        <f t="shared" si="14"/>
        <v>0</v>
      </c>
      <c r="J28" s="86">
        <f t="shared" si="14"/>
        <v>0</v>
      </c>
      <c r="K28" s="86">
        <f t="shared" si="14"/>
        <v>0</v>
      </c>
      <c r="L28" s="86">
        <f t="shared" si="14"/>
        <v>0</v>
      </c>
      <c r="M28" s="86">
        <f t="shared" si="14"/>
        <v>0</v>
      </c>
      <c r="N28" s="86">
        <f t="shared" si="14"/>
        <v>0</v>
      </c>
      <c r="O28" s="86">
        <f t="shared" si="14"/>
        <v>0</v>
      </c>
      <c r="P28" s="86">
        <f t="shared" si="14"/>
        <v>0</v>
      </c>
      <c r="Q28" s="86">
        <f t="shared" si="14"/>
        <v>0</v>
      </c>
      <c r="R28" s="86">
        <f t="shared" si="14"/>
        <v>0</v>
      </c>
      <c r="S28" s="86">
        <f t="shared" si="14"/>
        <v>0</v>
      </c>
      <c r="T28" s="86">
        <f t="shared" si="14"/>
        <v>0</v>
      </c>
      <c r="U28" s="86">
        <f t="shared" si="14"/>
        <v>0</v>
      </c>
      <c r="V28" s="86">
        <f t="shared" si="14"/>
        <v>0</v>
      </c>
      <c r="W28" s="86">
        <f t="shared" si="14"/>
        <v>0</v>
      </c>
      <c r="X28" s="86">
        <f t="shared" si="14"/>
        <v>0</v>
      </c>
      <c r="Y28" s="86">
        <f t="shared" si="14"/>
        <v>0</v>
      </c>
      <c r="Z28" s="86">
        <f t="shared" si="14"/>
        <v>0</v>
      </c>
      <c r="AA28" s="86">
        <f t="shared" si="14"/>
        <v>0</v>
      </c>
      <c r="AB28" s="86">
        <f t="shared" si="14"/>
        <v>0</v>
      </c>
      <c r="AC28" s="86">
        <f t="shared" si="14"/>
        <v>0</v>
      </c>
      <c r="AD28" s="86">
        <f t="shared" si="14"/>
        <v>0</v>
      </c>
      <c r="AE28" s="86">
        <f t="shared" si="14"/>
        <v>0</v>
      </c>
      <c r="AF28" s="86">
        <f t="shared" si="14"/>
        <v>0</v>
      </c>
      <c r="AG28" s="86">
        <f t="shared" si="14"/>
        <v>0</v>
      </c>
      <c r="AH28" s="86">
        <f t="shared" si="14"/>
        <v>0</v>
      </c>
      <c r="AI28" s="86">
        <f t="shared" si="14"/>
        <v>0</v>
      </c>
      <c r="AJ28" s="86">
        <f t="shared" si="14"/>
        <v>42.603000000000002</v>
      </c>
      <c r="AK28" s="86">
        <f t="shared" ref="AK28:BP28" si="15">SUM(AK29,AK33,AK36,AK45)</f>
        <v>0</v>
      </c>
      <c r="AL28" s="86">
        <f t="shared" si="15"/>
        <v>0</v>
      </c>
      <c r="AM28" s="86">
        <f t="shared" si="15"/>
        <v>6.78</v>
      </c>
      <c r="AN28" s="86">
        <f t="shared" si="15"/>
        <v>0</v>
      </c>
      <c r="AO28" s="86">
        <f t="shared" si="15"/>
        <v>0</v>
      </c>
      <c r="AP28" s="86">
        <f t="shared" si="15"/>
        <v>0</v>
      </c>
      <c r="AQ28" s="86">
        <f t="shared" si="15"/>
        <v>5</v>
      </c>
      <c r="AR28" s="86">
        <f t="shared" si="15"/>
        <v>0</v>
      </c>
      <c r="AS28" s="86">
        <f t="shared" si="15"/>
        <v>0</v>
      </c>
      <c r="AT28" s="86">
        <f t="shared" si="15"/>
        <v>0</v>
      </c>
      <c r="AU28" s="86">
        <f t="shared" si="15"/>
        <v>0</v>
      </c>
      <c r="AV28" s="86">
        <f t="shared" si="15"/>
        <v>0</v>
      </c>
      <c r="AW28" s="86">
        <f t="shared" si="15"/>
        <v>0</v>
      </c>
      <c r="AX28" s="86">
        <f t="shared" si="15"/>
        <v>0</v>
      </c>
      <c r="AY28" s="86">
        <f t="shared" si="15"/>
        <v>0</v>
      </c>
      <c r="AZ28" s="86">
        <f t="shared" si="15"/>
        <v>0</v>
      </c>
      <c r="BA28" s="86">
        <f t="shared" si="15"/>
        <v>351.21416666666664</v>
      </c>
      <c r="BB28" s="86">
        <f t="shared" si="15"/>
        <v>82</v>
      </c>
      <c r="BC28" s="86">
        <f t="shared" si="15"/>
        <v>0</v>
      </c>
      <c r="BD28" s="86">
        <f t="shared" si="15"/>
        <v>0</v>
      </c>
      <c r="BE28" s="86">
        <f t="shared" si="15"/>
        <v>0</v>
      </c>
      <c r="BF28" s="86">
        <f t="shared" si="15"/>
        <v>0</v>
      </c>
      <c r="BG28" s="86">
        <f t="shared" si="15"/>
        <v>0</v>
      </c>
      <c r="BH28" s="86">
        <f t="shared" si="15"/>
        <v>30</v>
      </c>
      <c r="BI28" s="86">
        <f t="shared" si="15"/>
        <v>0</v>
      </c>
      <c r="BJ28" s="86">
        <f t="shared" si="15"/>
        <v>0</v>
      </c>
      <c r="BK28" s="86">
        <f t="shared" si="15"/>
        <v>0</v>
      </c>
      <c r="BL28" s="86">
        <f t="shared" si="15"/>
        <v>0</v>
      </c>
      <c r="BM28" s="86">
        <f t="shared" si="15"/>
        <v>0</v>
      </c>
      <c r="BN28" s="86">
        <f t="shared" si="15"/>
        <v>0</v>
      </c>
      <c r="BO28" s="86">
        <f t="shared" si="15"/>
        <v>0</v>
      </c>
      <c r="BP28" s="86">
        <f t="shared" si="15"/>
        <v>0</v>
      </c>
      <c r="BQ28" s="86">
        <f t="shared" ref="BQ28:CH28" si="16">SUM(BQ29,BQ33,BQ36,BQ45)</f>
        <v>0</v>
      </c>
      <c r="BR28" s="86">
        <f t="shared" si="16"/>
        <v>393.81716666666665</v>
      </c>
      <c r="BS28" s="86">
        <f t="shared" si="16"/>
        <v>82</v>
      </c>
      <c r="BT28" s="86">
        <f t="shared" si="16"/>
        <v>0</v>
      </c>
      <c r="BU28" s="86">
        <f t="shared" si="16"/>
        <v>6.78</v>
      </c>
      <c r="BV28" s="86">
        <f t="shared" si="16"/>
        <v>0</v>
      </c>
      <c r="BW28" s="86">
        <f t="shared" si="16"/>
        <v>0</v>
      </c>
      <c r="BX28" s="86">
        <f t="shared" si="16"/>
        <v>0</v>
      </c>
      <c r="BY28" s="86">
        <f t="shared" si="16"/>
        <v>35</v>
      </c>
      <c r="BZ28" s="86">
        <f t="shared" si="16"/>
        <v>0</v>
      </c>
      <c r="CA28" s="86">
        <f t="shared" si="16"/>
        <v>0</v>
      </c>
      <c r="CB28" s="86">
        <f t="shared" si="16"/>
        <v>0</v>
      </c>
      <c r="CC28" s="86">
        <f t="shared" si="16"/>
        <v>0</v>
      </c>
      <c r="CD28" s="86">
        <f t="shared" si="16"/>
        <v>0</v>
      </c>
      <c r="CE28" s="86">
        <f t="shared" si="16"/>
        <v>0</v>
      </c>
      <c r="CF28" s="86">
        <f t="shared" si="16"/>
        <v>0</v>
      </c>
      <c r="CG28" s="86">
        <f t="shared" si="16"/>
        <v>0</v>
      </c>
      <c r="CH28" s="86">
        <f t="shared" si="16"/>
        <v>0</v>
      </c>
      <c r="CI28" s="25"/>
    </row>
    <row r="29" spans="1:87" ht="56.25">
      <c r="A29" s="19"/>
      <c r="B29" s="37" t="s">
        <v>195</v>
      </c>
      <c r="C29" s="38" t="s">
        <v>196</v>
      </c>
      <c r="D29" s="39" t="s">
        <v>178</v>
      </c>
      <c r="E29" s="90" t="str">
        <f>IF('2'!U27="НД","НД",'2'!U27/1.2)</f>
        <v>НД</v>
      </c>
      <c r="F29" s="90" t="str">
        <f>IF('2'!V27="НД","НД",'2'!V27/1.2)</f>
        <v>НД</v>
      </c>
      <c r="G29" s="90" t="s">
        <v>197</v>
      </c>
      <c r="H29" s="90" t="s">
        <v>197</v>
      </c>
      <c r="I29" s="90" t="s">
        <v>197</v>
      </c>
      <c r="J29" s="90" t="s">
        <v>197</v>
      </c>
      <c r="K29" s="90" t="s">
        <v>197</v>
      </c>
      <c r="L29" s="90" t="s">
        <v>197</v>
      </c>
      <c r="M29" s="90" t="s">
        <v>197</v>
      </c>
      <c r="N29" s="90" t="s">
        <v>197</v>
      </c>
      <c r="O29" s="90" t="s">
        <v>197</v>
      </c>
      <c r="P29" s="90" t="s">
        <v>197</v>
      </c>
      <c r="Q29" s="90" t="s">
        <v>197</v>
      </c>
      <c r="R29" s="90" t="s">
        <v>197</v>
      </c>
      <c r="S29" s="90" t="s">
        <v>197</v>
      </c>
      <c r="T29" s="90" t="s">
        <v>197</v>
      </c>
      <c r="U29" s="90" t="s">
        <v>197</v>
      </c>
      <c r="V29" s="90" t="s">
        <v>197</v>
      </c>
      <c r="W29" s="90" t="s">
        <v>197</v>
      </c>
      <c r="X29" s="90" t="s">
        <v>197</v>
      </c>
      <c r="Y29" s="90" t="s">
        <v>197</v>
      </c>
      <c r="Z29" s="90" t="s">
        <v>197</v>
      </c>
      <c r="AA29" s="90" t="s">
        <v>197</v>
      </c>
      <c r="AB29" s="90" t="s">
        <v>197</v>
      </c>
      <c r="AC29" s="90" t="s">
        <v>197</v>
      </c>
      <c r="AD29" s="90" t="s">
        <v>197</v>
      </c>
      <c r="AE29" s="90" t="s">
        <v>197</v>
      </c>
      <c r="AF29" s="90" t="s">
        <v>197</v>
      </c>
      <c r="AG29" s="90" t="s">
        <v>197</v>
      </c>
      <c r="AH29" s="90" t="s">
        <v>197</v>
      </c>
      <c r="AI29" s="90" t="s">
        <v>197</v>
      </c>
      <c r="AJ29" s="90" t="s">
        <v>197</v>
      </c>
      <c r="AK29" s="90" t="s">
        <v>197</v>
      </c>
      <c r="AL29" s="90" t="s">
        <v>197</v>
      </c>
      <c r="AM29" s="90" t="s">
        <v>197</v>
      </c>
      <c r="AN29" s="90" t="s">
        <v>197</v>
      </c>
      <c r="AO29" s="90" t="s">
        <v>197</v>
      </c>
      <c r="AP29" s="90" t="s">
        <v>197</v>
      </c>
      <c r="AQ29" s="90" t="s">
        <v>197</v>
      </c>
      <c r="AR29" s="90" t="s">
        <v>197</v>
      </c>
      <c r="AS29" s="90" t="s">
        <v>197</v>
      </c>
      <c r="AT29" s="90" t="s">
        <v>197</v>
      </c>
      <c r="AU29" s="90" t="s">
        <v>197</v>
      </c>
      <c r="AV29" s="90" t="s">
        <v>197</v>
      </c>
      <c r="AW29" s="90" t="s">
        <v>197</v>
      </c>
      <c r="AX29" s="90" t="s">
        <v>197</v>
      </c>
      <c r="AY29" s="90"/>
      <c r="AZ29" s="90" t="s">
        <v>197</v>
      </c>
      <c r="BA29" s="90" t="s">
        <v>197</v>
      </c>
      <c r="BB29" s="90" t="s">
        <v>197</v>
      </c>
      <c r="BC29" s="90" t="s">
        <v>197</v>
      </c>
      <c r="BD29" s="90" t="s">
        <v>197</v>
      </c>
      <c r="BE29" s="90" t="s">
        <v>197</v>
      </c>
      <c r="BF29" s="90" t="s">
        <v>197</v>
      </c>
      <c r="BG29" s="90" t="s">
        <v>197</v>
      </c>
      <c r="BH29" s="90" t="s">
        <v>197</v>
      </c>
      <c r="BI29" s="90" t="s">
        <v>197</v>
      </c>
      <c r="BJ29" s="90" t="s">
        <v>197</v>
      </c>
      <c r="BK29" s="90" t="s">
        <v>197</v>
      </c>
      <c r="BL29" s="90" t="s">
        <v>197</v>
      </c>
      <c r="BM29" s="90" t="s">
        <v>197</v>
      </c>
      <c r="BN29" s="90" t="s">
        <v>197</v>
      </c>
      <c r="BO29" s="90" t="s">
        <v>197</v>
      </c>
      <c r="BP29" s="90"/>
      <c r="BQ29" s="90" t="s">
        <v>197</v>
      </c>
      <c r="BR29" s="90" t="s">
        <v>197</v>
      </c>
      <c r="BS29" s="90" t="s">
        <v>197</v>
      </c>
      <c r="BT29" s="90" t="s">
        <v>197</v>
      </c>
      <c r="BU29" s="90" t="s">
        <v>197</v>
      </c>
      <c r="BV29" s="90" t="s">
        <v>197</v>
      </c>
      <c r="BW29" s="90" t="s">
        <v>197</v>
      </c>
      <c r="BX29" s="90" t="s">
        <v>197</v>
      </c>
      <c r="BY29" s="90" t="s">
        <v>197</v>
      </c>
      <c r="BZ29" s="90" t="s">
        <v>197</v>
      </c>
      <c r="CA29" s="90" t="s">
        <v>197</v>
      </c>
      <c r="CB29" s="90" t="s">
        <v>197</v>
      </c>
      <c r="CC29" s="90" t="s">
        <v>197</v>
      </c>
      <c r="CD29" s="90" t="s">
        <v>197</v>
      </c>
      <c r="CE29" s="90" t="s">
        <v>197</v>
      </c>
      <c r="CF29" s="90" t="s">
        <v>197</v>
      </c>
      <c r="CG29" s="90" t="s">
        <v>197</v>
      </c>
      <c r="CH29" s="90"/>
      <c r="CI29" s="39"/>
    </row>
    <row r="30" spans="1:87" ht="93.75">
      <c r="A30" s="19"/>
      <c r="B30" s="31" t="s">
        <v>198</v>
      </c>
      <c r="C30" s="32" t="s">
        <v>199</v>
      </c>
      <c r="D30" s="33" t="s">
        <v>178</v>
      </c>
      <c r="E30" s="47" t="str">
        <f>IF('2'!U28="НД","НД",'2'!U28/1.2)</f>
        <v>НД</v>
      </c>
      <c r="F30" s="47" t="str">
        <f>IF('2'!V28="НД","НД",'2'!V28/1.2)</f>
        <v>НД</v>
      </c>
      <c r="G30" s="47" t="s">
        <v>197</v>
      </c>
      <c r="H30" s="47" t="s">
        <v>197</v>
      </c>
      <c r="I30" s="47" t="s">
        <v>197</v>
      </c>
      <c r="J30" s="47" t="s">
        <v>197</v>
      </c>
      <c r="K30" s="47" t="s">
        <v>197</v>
      </c>
      <c r="L30" s="47" t="s">
        <v>197</v>
      </c>
      <c r="M30" s="47" t="s">
        <v>197</v>
      </c>
      <c r="N30" s="47" t="s">
        <v>197</v>
      </c>
      <c r="O30" s="47" t="s">
        <v>197</v>
      </c>
      <c r="P30" s="47" t="s">
        <v>197</v>
      </c>
      <c r="Q30" s="47" t="s">
        <v>197</v>
      </c>
      <c r="R30" s="47" t="s">
        <v>197</v>
      </c>
      <c r="S30" s="47" t="s">
        <v>197</v>
      </c>
      <c r="T30" s="47" t="s">
        <v>197</v>
      </c>
      <c r="U30" s="47" t="s">
        <v>197</v>
      </c>
      <c r="V30" s="47" t="s">
        <v>197</v>
      </c>
      <c r="W30" s="47" t="s">
        <v>197</v>
      </c>
      <c r="X30" s="47" t="s">
        <v>197</v>
      </c>
      <c r="Y30" s="47" t="s">
        <v>197</v>
      </c>
      <c r="Z30" s="47" t="s">
        <v>197</v>
      </c>
      <c r="AA30" s="47" t="s">
        <v>197</v>
      </c>
      <c r="AB30" s="47" t="s">
        <v>197</v>
      </c>
      <c r="AC30" s="47" t="s">
        <v>197</v>
      </c>
      <c r="AD30" s="47" t="s">
        <v>197</v>
      </c>
      <c r="AE30" s="47" t="s">
        <v>197</v>
      </c>
      <c r="AF30" s="47" t="s">
        <v>197</v>
      </c>
      <c r="AG30" s="47" t="s">
        <v>197</v>
      </c>
      <c r="AH30" s="47" t="s">
        <v>197</v>
      </c>
      <c r="AI30" s="47" t="s">
        <v>197</v>
      </c>
      <c r="AJ30" s="47" t="s">
        <v>197</v>
      </c>
      <c r="AK30" s="47" t="s">
        <v>197</v>
      </c>
      <c r="AL30" s="47" t="s">
        <v>197</v>
      </c>
      <c r="AM30" s="47" t="s">
        <v>197</v>
      </c>
      <c r="AN30" s="47" t="s">
        <v>197</v>
      </c>
      <c r="AO30" s="47" t="s">
        <v>197</v>
      </c>
      <c r="AP30" s="47" t="s">
        <v>197</v>
      </c>
      <c r="AQ30" s="47" t="s">
        <v>197</v>
      </c>
      <c r="AR30" s="47" t="s">
        <v>197</v>
      </c>
      <c r="AS30" s="47" t="s">
        <v>197</v>
      </c>
      <c r="AT30" s="47" t="s">
        <v>197</v>
      </c>
      <c r="AU30" s="47" t="s">
        <v>197</v>
      </c>
      <c r="AV30" s="47" t="s">
        <v>197</v>
      </c>
      <c r="AW30" s="47" t="s">
        <v>197</v>
      </c>
      <c r="AX30" s="47" t="s">
        <v>197</v>
      </c>
      <c r="AY30" s="47"/>
      <c r="AZ30" s="47" t="s">
        <v>197</v>
      </c>
      <c r="BA30" s="47" t="s">
        <v>197</v>
      </c>
      <c r="BB30" s="47" t="s">
        <v>197</v>
      </c>
      <c r="BC30" s="47" t="s">
        <v>197</v>
      </c>
      <c r="BD30" s="47" t="s">
        <v>197</v>
      </c>
      <c r="BE30" s="47" t="s">
        <v>197</v>
      </c>
      <c r="BF30" s="47" t="s">
        <v>197</v>
      </c>
      <c r="BG30" s="47" t="s">
        <v>197</v>
      </c>
      <c r="BH30" s="47" t="s">
        <v>197</v>
      </c>
      <c r="BI30" s="47" t="s">
        <v>197</v>
      </c>
      <c r="BJ30" s="47" t="s">
        <v>197</v>
      </c>
      <c r="BK30" s="47" t="s">
        <v>197</v>
      </c>
      <c r="BL30" s="47" t="s">
        <v>197</v>
      </c>
      <c r="BM30" s="47" t="s">
        <v>197</v>
      </c>
      <c r="BN30" s="47" t="s">
        <v>197</v>
      </c>
      <c r="BO30" s="47" t="s">
        <v>197</v>
      </c>
      <c r="BP30" s="47"/>
      <c r="BQ30" s="47" t="s">
        <v>197</v>
      </c>
      <c r="BR30" s="47" t="s">
        <v>197</v>
      </c>
      <c r="BS30" s="47" t="s">
        <v>197</v>
      </c>
      <c r="BT30" s="47" t="s">
        <v>197</v>
      </c>
      <c r="BU30" s="47" t="s">
        <v>197</v>
      </c>
      <c r="BV30" s="47" t="s">
        <v>197</v>
      </c>
      <c r="BW30" s="47" t="s">
        <v>197</v>
      </c>
      <c r="BX30" s="47" t="s">
        <v>197</v>
      </c>
      <c r="BY30" s="47" t="s">
        <v>197</v>
      </c>
      <c r="BZ30" s="47" t="s">
        <v>197</v>
      </c>
      <c r="CA30" s="47" t="s">
        <v>197</v>
      </c>
      <c r="CB30" s="47" t="s">
        <v>197</v>
      </c>
      <c r="CC30" s="47" t="s">
        <v>197</v>
      </c>
      <c r="CD30" s="47" t="s">
        <v>197</v>
      </c>
      <c r="CE30" s="47" t="s">
        <v>197</v>
      </c>
      <c r="CF30" s="47" t="s">
        <v>197</v>
      </c>
      <c r="CG30" s="47" t="s">
        <v>197</v>
      </c>
      <c r="CH30" s="47"/>
      <c r="CI30" s="33"/>
    </row>
    <row r="31" spans="1:87" ht="93.75">
      <c r="A31" s="19"/>
      <c r="B31" s="31" t="s">
        <v>200</v>
      </c>
      <c r="C31" s="32" t="s">
        <v>201</v>
      </c>
      <c r="D31" s="33" t="s">
        <v>178</v>
      </c>
      <c r="E31" s="47" t="str">
        <f>IF('2'!U29="НД","НД",'2'!U29/1.2)</f>
        <v>НД</v>
      </c>
      <c r="F31" s="47" t="str">
        <f>IF('2'!V29="НД","НД",'2'!V29/1.2)</f>
        <v>НД</v>
      </c>
      <c r="G31" s="47" t="s">
        <v>197</v>
      </c>
      <c r="H31" s="47" t="s">
        <v>197</v>
      </c>
      <c r="I31" s="47" t="s">
        <v>197</v>
      </c>
      <c r="J31" s="47" t="s">
        <v>197</v>
      </c>
      <c r="K31" s="47" t="s">
        <v>197</v>
      </c>
      <c r="L31" s="47" t="s">
        <v>197</v>
      </c>
      <c r="M31" s="47" t="s">
        <v>197</v>
      </c>
      <c r="N31" s="47" t="s">
        <v>197</v>
      </c>
      <c r="O31" s="47" t="s">
        <v>197</v>
      </c>
      <c r="P31" s="47" t="s">
        <v>197</v>
      </c>
      <c r="Q31" s="47" t="s">
        <v>197</v>
      </c>
      <c r="R31" s="47" t="s">
        <v>197</v>
      </c>
      <c r="S31" s="47" t="s">
        <v>197</v>
      </c>
      <c r="T31" s="47" t="s">
        <v>197</v>
      </c>
      <c r="U31" s="47" t="s">
        <v>197</v>
      </c>
      <c r="V31" s="47" t="s">
        <v>197</v>
      </c>
      <c r="W31" s="47" t="s">
        <v>197</v>
      </c>
      <c r="X31" s="47" t="s">
        <v>197</v>
      </c>
      <c r="Y31" s="47" t="s">
        <v>197</v>
      </c>
      <c r="Z31" s="47" t="s">
        <v>197</v>
      </c>
      <c r="AA31" s="47" t="s">
        <v>197</v>
      </c>
      <c r="AB31" s="47" t="s">
        <v>197</v>
      </c>
      <c r="AC31" s="47" t="s">
        <v>197</v>
      </c>
      <c r="AD31" s="47" t="s">
        <v>197</v>
      </c>
      <c r="AE31" s="47" t="s">
        <v>197</v>
      </c>
      <c r="AF31" s="47" t="s">
        <v>197</v>
      </c>
      <c r="AG31" s="47" t="s">
        <v>197</v>
      </c>
      <c r="AH31" s="47" t="s">
        <v>197</v>
      </c>
      <c r="AI31" s="47" t="s">
        <v>197</v>
      </c>
      <c r="AJ31" s="47" t="s">
        <v>197</v>
      </c>
      <c r="AK31" s="47" t="s">
        <v>197</v>
      </c>
      <c r="AL31" s="47" t="s">
        <v>197</v>
      </c>
      <c r="AM31" s="47" t="s">
        <v>197</v>
      </c>
      <c r="AN31" s="47" t="s">
        <v>197</v>
      </c>
      <c r="AO31" s="47" t="s">
        <v>197</v>
      </c>
      <c r="AP31" s="47" t="s">
        <v>197</v>
      </c>
      <c r="AQ31" s="47" t="s">
        <v>197</v>
      </c>
      <c r="AR31" s="47" t="s">
        <v>197</v>
      </c>
      <c r="AS31" s="47" t="s">
        <v>197</v>
      </c>
      <c r="AT31" s="47" t="s">
        <v>197</v>
      </c>
      <c r="AU31" s="47" t="s">
        <v>197</v>
      </c>
      <c r="AV31" s="47" t="s">
        <v>197</v>
      </c>
      <c r="AW31" s="47" t="s">
        <v>197</v>
      </c>
      <c r="AX31" s="47" t="s">
        <v>197</v>
      </c>
      <c r="AY31" s="47"/>
      <c r="AZ31" s="47" t="s">
        <v>197</v>
      </c>
      <c r="BA31" s="47" t="s">
        <v>197</v>
      </c>
      <c r="BB31" s="47" t="s">
        <v>197</v>
      </c>
      <c r="BC31" s="47" t="s">
        <v>197</v>
      </c>
      <c r="BD31" s="47" t="s">
        <v>197</v>
      </c>
      <c r="BE31" s="47" t="s">
        <v>197</v>
      </c>
      <c r="BF31" s="47" t="s">
        <v>197</v>
      </c>
      <c r="BG31" s="47" t="s">
        <v>197</v>
      </c>
      <c r="BH31" s="47" t="s">
        <v>197</v>
      </c>
      <c r="BI31" s="47" t="s">
        <v>197</v>
      </c>
      <c r="BJ31" s="47" t="s">
        <v>197</v>
      </c>
      <c r="BK31" s="47" t="s">
        <v>197</v>
      </c>
      <c r="BL31" s="47" t="s">
        <v>197</v>
      </c>
      <c r="BM31" s="47" t="s">
        <v>197</v>
      </c>
      <c r="BN31" s="47" t="s">
        <v>197</v>
      </c>
      <c r="BO31" s="47" t="s">
        <v>197</v>
      </c>
      <c r="BP31" s="47"/>
      <c r="BQ31" s="47" t="s">
        <v>197</v>
      </c>
      <c r="BR31" s="47" t="s">
        <v>197</v>
      </c>
      <c r="BS31" s="47" t="s">
        <v>197</v>
      </c>
      <c r="BT31" s="47" t="s">
        <v>197</v>
      </c>
      <c r="BU31" s="47" t="s">
        <v>197</v>
      </c>
      <c r="BV31" s="47" t="s">
        <v>197</v>
      </c>
      <c r="BW31" s="47" t="s">
        <v>197</v>
      </c>
      <c r="BX31" s="47" t="s">
        <v>197</v>
      </c>
      <c r="BY31" s="47" t="s">
        <v>197</v>
      </c>
      <c r="BZ31" s="47" t="s">
        <v>197</v>
      </c>
      <c r="CA31" s="47" t="s">
        <v>197</v>
      </c>
      <c r="CB31" s="47" t="s">
        <v>197</v>
      </c>
      <c r="CC31" s="47" t="s">
        <v>197</v>
      </c>
      <c r="CD31" s="47" t="s">
        <v>197</v>
      </c>
      <c r="CE31" s="47" t="s">
        <v>197</v>
      </c>
      <c r="CF31" s="47" t="s">
        <v>197</v>
      </c>
      <c r="CG31" s="47" t="s">
        <v>197</v>
      </c>
      <c r="CH31" s="47"/>
      <c r="CI31" s="33"/>
    </row>
    <row r="32" spans="1:87" ht="75">
      <c r="A32" s="19"/>
      <c r="B32" s="31" t="s">
        <v>202</v>
      </c>
      <c r="C32" s="32" t="s">
        <v>203</v>
      </c>
      <c r="D32" s="33" t="s">
        <v>178</v>
      </c>
      <c r="E32" s="47" t="str">
        <f>IF('2'!U30="НД","НД",'2'!U30/1.2)</f>
        <v>НД</v>
      </c>
      <c r="F32" s="47" t="str">
        <f>IF('2'!V30="НД","НД",'2'!V30/1.2)</f>
        <v>НД</v>
      </c>
      <c r="G32" s="47" t="s">
        <v>197</v>
      </c>
      <c r="H32" s="47" t="s">
        <v>197</v>
      </c>
      <c r="I32" s="47" t="s">
        <v>197</v>
      </c>
      <c r="J32" s="47" t="s">
        <v>197</v>
      </c>
      <c r="K32" s="47" t="s">
        <v>197</v>
      </c>
      <c r="L32" s="47" t="s">
        <v>197</v>
      </c>
      <c r="M32" s="47" t="s">
        <v>197</v>
      </c>
      <c r="N32" s="47" t="s">
        <v>197</v>
      </c>
      <c r="O32" s="47" t="s">
        <v>197</v>
      </c>
      <c r="P32" s="47" t="s">
        <v>197</v>
      </c>
      <c r="Q32" s="47" t="s">
        <v>197</v>
      </c>
      <c r="R32" s="47" t="s">
        <v>197</v>
      </c>
      <c r="S32" s="47" t="s">
        <v>197</v>
      </c>
      <c r="T32" s="47" t="s">
        <v>197</v>
      </c>
      <c r="U32" s="47" t="s">
        <v>197</v>
      </c>
      <c r="V32" s="47" t="s">
        <v>197</v>
      </c>
      <c r="W32" s="47" t="s">
        <v>197</v>
      </c>
      <c r="X32" s="47" t="s">
        <v>197</v>
      </c>
      <c r="Y32" s="47" t="s">
        <v>197</v>
      </c>
      <c r="Z32" s="47" t="s">
        <v>197</v>
      </c>
      <c r="AA32" s="47" t="s">
        <v>197</v>
      </c>
      <c r="AB32" s="47" t="s">
        <v>197</v>
      </c>
      <c r="AC32" s="47" t="s">
        <v>197</v>
      </c>
      <c r="AD32" s="47" t="s">
        <v>197</v>
      </c>
      <c r="AE32" s="47" t="s">
        <v>197</v>
      </c>
      <c r="AF32" s="47" t="s">
        <v>197</v>
      </c>
      <c r="AG32" s="47" t="s">
        <v>197</v>
      </c>
      <c r="AH32" s="47" t="s">
        <v>197</v>
      </c>
      <c r="AI32" s="47" t="s">
        <v>197</v>
      </c>
      <c r="AJ32" s="47" t="s">
        <v>197</v>
      </c>
      <c r="AK32" s="47" t="s">
        <v>197</v>
      </c>
      <c r="AL32" s="47" t="s">
        <v>197</v>
      </c>
      <c r="AM32" s="47" t="s">
        <v>197</v>
      </c>
      <c r="AN32" s="47" t="s">
        <v>197</v>
      </c>
      <c r="AO32" s="47" t="s">
        <v>197</v>
      </c>
      <c r="AP32" s="47" t="s">
        <v>197</v>
      </c>
      <c r="AQ32" s="47" t="s">
        <v>197</v>
      </c>
      <c r="AR32" s="47" t="s">
        <v>197</v>
      </c>
      <c r="AS32" s="47" t="s">
        <v>197</v>
      </c>
      <c r="AT32" s="47" t="s">
        <v>197</v>
      </c>
      <c r="AU32" s="47" t="s">
        <v>197</v>
      </c>
      <c r="AV32" s="47" t="s">
        <v>197</v>
      </c>
      <c r="AW32" s="47" t="s">
        <v>197</v>
      </c>
      <c r="AX32" s="47" t="s">
        <v>197</v>
      </c>
      <c r="AY32" s="47"/>
      <c r="AZ32" s="47" t="s">
        <v>197</v>
      </c>
      <c r="BA32" s="47" t="s">
        <v>197</v>
      </c>
      <c r="BB32" s="47" t="s">
        <v>197</v>
      </c>
      <c r="BC32" s="47" t="s">
        <v>197</v>
      </c>
      <c r="BD32" s="47" t="s">
        <v>197</v>
      </c>
      <c r="BE32" s="47" t="s">
        <v>197</v>
      </c>
      <c r="BF32" s="47" t="s">
        <v>197</v>
      </c>
      <c r="BG32" s="47" t="s">
        <v>197</v>
      </c>
      <c r="BH32" s="47" t="s">
        <v>197</v>
      </c>
      <c r="BI32" s="47" t="s">
        <v>197</v>
      </c>
      <c r="BJ32" s="47" t="s">
        <v>197</v>
      </c>
      <c r="BK32" s="47" t="s">
        <v>197</v>
      </c>
      <c r="BL32" s="47" t="s">
        <v>197</v>
      </c>
      <c r="BM32" s="47" t="s">
        <v>197</v>
      </c>
      <c r="BN32" s="47" t="s">
        <v>197</v>
      </c>
      <c r="BO32" s="47" t="s">
        <v>197</v>
      </c>
      <c r="BP32" s="47"/>
      <c r="BQ32" s="47" t="s">
        <v>197</v>
      </c>
      <c r="BR32" s="47" t="s">
        <v>197</v>
      </c>
      <c r="BS32" s="47" t="s">
        <v>197</v>
      </c>
      <c r="BT32" s="47" t="s">
        <v>197</v>
      </c>
      <c r="BU32" s="47" t="s">
        <v>197</v>
      </c>
      <c r="BV32" s="47" t="s">
        <v>197</v>
      </c>
      <c r="BW32" s="47" t="s">
        <v>197</v>
      </c>
      <c r="BX32" s="47" t="s">
        <v>197</v>
      </c>
      <c r="BY32" s="47" t="s">
        <v>197</v>
      </c>
      <c r="BZ32" s="47" t="s">
        <v>197</v>
      </c>
      <c r="CA32" s="47" t="s">
        <v>197</v>
      </c>
      <c r="CB32" s="47" t="s">
        <v>197</v>
      </c>
      <c r="CC32" s="47" t="s">
        <v>197</v>
      </c>
      <c r="CD32" s="47" t="s">
        <v>197</v>
      </c>
      <c r="CE32" s="47" t="s">
        <v>197</v>
      </c>
      <c r="CF32" s="47" t="s">
        <v>197</v>
      </c>
      <c r="CG32" s="47" t="s">
        <v>197</v>
      </c>
      <c r="CH32" s="47"/>
      <c r="CI32" s="33"/>
    </row>
    <row r="33" spans="1:92" ht="56.25">
      <c r="A33" s="19"/>
      <c r="B33" s="37" t="s">
        <v>206</v>
      </c>
      <c r="C33" s="38" t="s">
        <v>207</v>
      </c>
      <c r="D33" s="39" t="s">
        <v>178</v>
      </c>
      <c r="E33" s="90" t="str">
        <f>IF('2'!U31="НД","НД",'2'!U31/1.2)</f>
        <v>НД</v>
      </c>
      <c r="F33" s="90" t="str">
        <f>IF('2'!V31="НД","НД",'2'!V31/1.2)</f>
        <v>НД</v>
      </c>
      <c r="G33" s="90" t="s">
        <v>197</v>
      </c>
      <c r="H33" s="90" t="s">
        <v>197</v>
      </c>
      <c r="I33" s="90" t="s">
        <v>197</v>
      </c>
      <c r="J33" s="90" t="s">
        <v>197</v>
      </c>
      <c r="K33" s="90" t="s">
        <v>197</v>
      </c>
      <c r="L33" s="90" t="s">
        <v>197</v>
      </c>
      <c r="M33" s="90" t="s">
        <v>197</v>
      </c>
      <c r="N33" s="90" t="s">
        <v>197</v>
      </c>
      <c r="O33" s="90" t="s">
        <v>197</v>
      </c>
      <c r="P33" s="90" t="s">
        <v>197</v>
      </c>
      <c r="Q33" s="90" t="s">
        <v>197</v>
      </c>
      <c r="R33" s="90" t="s">
        <v>197</v>
      </c>
      <c r="S33" s="90" t="s">
        <v>197</v>
      </c>
      <c r="T33" s="90" t="s">
        <v>197</v>
      </c>
      <c r="U33" s="90" t="s">
        <v>197</v>
      </c>
      <c r="V33" s="90" t="s">
        <v>197</v>
      </c>
      <c r="W33" s="90" t="s">
        <v>197</v>
      </c>
      <c r="X33" s="90" t="s">
        <v>197</v>
      </c>
      <c r="Y33" s="90" t="s">
        <v>197</v>
      </c>
      <c r="Z33" s="90" t="s">
        <v>197</v>
      </c>
      <c r="AA33" s="90" t="s">
        <v>197</v>
      </c>
      <c r="AB33" s="90" t="s">
        <v>197</v>
      </c>
      <c r="AC33" s="90" t="s">
        <v>197</v>
      </c>
      <c r="AD33" s="90" t="s">
        <v>197</v>
      </c>
      <c r="AE33" s="90" t="s">
        <v>197</v>
      </c>
      <c r="AF33" s="90" t="s">
        <v>197</v>
      </c>
      <c r="AG33" s="90" t="s">
        <v>197</v>
      </c>
      <c r="AH33" s="90" t="s">
        <v>197</v>
      </c>
      <c r="AI33" s="90" t="s">
        <v>197</v>
      </c>
      <c r="AJ33" s="90" t="s">
        <v>197</v>
      </c>
      <c r="AK33" s="90" t="s">
        <v>197</v>
      </c>
      <c r="AL33" s="90" t="s">
        <v>197</v>
      </c>
      <c r="AM33" s="90" t="s">
        <v>197</v>
      </c>
      <c r="AN33" s="90" t="s">
        <v>197</v>
      </c>
      <c r="AO33" s="90" t="s">
        <v>197</v>
      </c>
      <c r="AP33" s="90" t="s">
        <v>197</v>
      </c>
      <c r="AQ33" s="90" t="s">
        <v>197</v>
      </c>
      <c r="AR33" s="90" t="s">
        <v>197</v>
      </c>
      <c r="AS33" s="90" t="s">
        <v>197</v>
      </c>
      <c r="AT33" s="90" t="s">
        <v>197</v>
      </c>
      <c r="AU33" s="90" t="s">
        <v>197</v>
      </c>
      <c r="AV33" s="90" t="s">
        <v>197</v>
      </c>
      <c r="AW33" s="90" t="s">
        <v>197</v>
      </c>
      <c r="AX33" s="90" t="s">
        <v>197</v>
      </c>
      <c r="AY33" s="90"/>
      <c r="AZ33" s="90" t="s">
        <v>197</v>
      </c>
      <c r="BA33" s="90" t="s">
        <v>197</v>
      </c>
      <c r="BB33" s="90" t="s">
        <v>197</v>
      </c>
      <c r="BC33" s="90" t="s">
        <v>197</v>
      </c>
      <c r="BD33" s="90" t="s">
        <v>197</v>
      </c>
      <c r="BE33" s="90" t="s">
        <v>197</v>
      </c>
      <c r="BF33" s="90" t="s">
        <v>197</v>
      </c>
      <c r="BG33" s="90" t="s">
        <v>197</v>
      </c>
      <c r="BH33" s="90" t="s">
        <v>197</v>
      </c>
      <c r="BI33" s="90" t="s">
        <v>197</v>
      </c>
      <c r="BJ33" s="90" t="s">
        <v>197</v>
      </c>
      <c r="BK33" s="90" t="s">
        <v>197</v>
      </c>
      <c r="BL33" s="90" t="s">
        <v>197</v>
      </c>
      <c r="BM33" s="90" t="s">
        <v>197</v>
      </c>
      <c r="BN33" s="90" t="s">
        <v>197</v>
      </c>
      <c r="BO33" s="90" t="s">
        <v>197</v>
      </c>
      <c r="BP33" s="90"/>
      <c r="BQ33" s="90" t="s">
        <v>197</v>
      </c>
      <c r="BR33" s="90" t="s">
        <v>197</v>
      </c>
      <c r="BS33" s="90" t="s">
        <v>197</v>
      </c>
      <c r="BT33" s="90" t="s">
        <v>197</v>
      </c>
      <c r="BU33" s="90" t="s">
        <v>197</v>
      </c>
      <c r="BV33" s="90" t="s">
        <v>197</v>
      </c>
      <c r="BW33" s="90" t="s">
        <v>197</v>
      </c>
      <c r="BX33" s="90" t="s">
        <v>197</v>
      </c>
      <c r="BY33" s="90" t="s">
        <v>197</v>
      </c>
      <c r="BZ33" s="90" t="s">
        <v>197</v>
      </c>
      <c r="CA33" s="90" t="s">
        <v>197</v>
      </c>
      <c r="CB33" s="90" t="s">
        <v>197</v>
      </c>
      <c r="CC33" s="90" t="s">
        <v>197</v>
      </c>
      <c r="CD33" s="90" t="s">
        <v>197</v>
      </c>
      <c r="CE33" s="90" t="s">
        <v>197</v>
      </c>
      <c r="CF33" s="90" t="s">
        <v>197</v>
      </c>
      <c r="CG33" s="90" t="s">
        <v>197</v>
      </c>
      <c r="CH33" s="90"/>
      <c r="CI33" s="39"/>
    </row>
    <row r="34" spans="1:92" ht="93.75">
      <c r="A34" s="19"/>
      <c r="B34" s="31" t="s">
        <v>208</v>
      </c>
      <c r="C34" s="32" t="s">
        <v>209</v>
      </c>
      <c r="D34" s="33" t="s">
        <v>178</v>
      </c>
      <c r="E34" s="47" t="str">
        <f>IF('2'!U32="НД","НД",'2'!U32/1.2)</f>
        <v>НД</v>
      </c>
      <c r="F34" s="47" t="str">
        <f>IF('2'!V32="НД","НД",'2'!V32/1.2)</f>
        <v>НД</v>
      </c>
      <c r="G34" s="47" t="s">
        <v>197</v>
      </c>
      <c r="H34" s="47" t="s">
        <v>197</v>
      </c>
      <c r="I34" s="47" t="s">
        <v>197</v>
      </c>
      <c r="J34" s="47" t="s">
        <v>197</v>
      </c>
      <c r="K34" s="47" t="s">
        <v>197</v>
      </c>
      <c r="L34" s="47" t="s">
        <v>197</v>
      </c>
      <c r="M34" s="47" t="s">
        <v>197</v>
      </c>
      <c r="N34" s="47" t="s">
        <v>197</v>
      </c>
      <c r="O34" s="47" t="s">
        <v>197</v>
      </c>
      <c r="P34" s="47" t="s">
        <v>197</v>
      </c>
      <c r="Q34" s="47" t="s">
        <v>197</v>
      </c>
      <c r="R34" s="47" t="s">
        <v>197</v>
      </c>
      <c r="S34" s="47" t="s">
        <v>197</v>
      </c>
      <c r="T34" s="47" t="s">
        <v>197</v>
      </c>
      <c r="U34" s="47" t="s">
        <v>197</v>
      </c>
      <c r="V34" s="47" t="s">
        <v>197</v>
      </c>
      <c r="W34" s="47" t="s">
        <v>197</v>
      </c>
      <c r="X34" s="47" t="s">
        <v>197</v>
      </c>
      <c r="Y34" s="47" t="s">
        <v>197</v>
      </c>
      <c r="Z34" s="47" t="s">
        <v>197</v>
      </c>
      <c r="AA34" s="47" t="s">
        <v>197</v>
      </c>
      <c r="AB34" s="47" t="s">
        <v>197</v>
      </c>
      <c r="AC34" s="47" t="s">
        <v>197</v>
      </c>
      <c r="AD34" s="47" t="s">
        <v>197</v>
      </c>
      <c r="AE34" s="47" t="s">
        <v>197</v>
      </c>
      <c r="AF34" s="47" t="s">
        <v>197</v>
      </c>
      <c r="AG34" s="47" t="s">
        <v>197</v>
      </c>
      <c r="AH34" s="47" t="s">
        <v>197</v>
      </c>
      <c r="AI34" s="47" t="s">
        <v>197</v>
      </c>
      <c r="AJ34" s="47" t="s">
        <v>197</v>
      </c>
      <c r="AK34" s="47" t="s">
        <v>197</v>
      </c>
      <c r="AL34" s="47" t="s">
        <v>197</v>
      </c>
      <c r="AM34" s="47" t="s">
        <v>197</v>
      </c>
      <c r="AN34" s="47" t="s">
        <v>197</v>
      </c>
      <c r="AO34" s="47" t="s">
        <v>197</v>
      </c>
      <c r="AP34" s="47" t="s">
        <v>197</v>
      </c>
      <c r="AQ34" s="47" t="s">
        <v>197</v>
      </c>
      <c r="AR34" s="47" t="s">
        <v>197</v>
      </c>
      <c r="AS34" s="47" t="s">
        <v>197</v>
      </c>
      <c r="AT34" s="47" t="s">
        <v>197</v>
      </c>
      <c r="AU34" s="47" t="s">
        <v>197</v>
      </c>
      <c r="AV34" s="47" t="s">
        <v>197</v>
      </c>
      <c r="AW34" s="47" t="s">
        <v>197</v>
      </c>
      <c r="AX34" s="47" t="s">
        <v>197</v>
      </c>
      <c r="AY34" s="47"/>
      <c r="AZ34" s="47" t="s">
        <v>197</v>
      </c>
      <c r="BA34" s="47" t="s">
        <v>197</v>
      </c>
      <c r="BB34" s="47" t="s">
        <v>197</v>
      </c>
      <c r="BC34" s="47" t="s">
        <v>197</v>
      </c>
      <c r="BD34" s="47" t="s">
        <v>197</v>
      </c>
      <c r="BE34" s="47" t="s">
        <v>197</v>
      </c>
      <c r="BF34" s="47" t="s">
        <v>197</v>
      </c>
      <c r="BG34" s="47" t="s">
        <v>197</v>
      </c>
      <c r="BH34" s="47" t="s">
        <v>197</v>
      </c>
      <c r="BI34" s="47" t="s">
        <v>197</v>
      </c>
      <c r="BJ34" s="47" t="s">
        <v>197</v>
      </c>
      <c r="BK34" s="47" t="s">
        <v>197</v>
      </c>
      <c r="BL34" s="47" t="s">
        <v>197</v>
      </c>
      <c r="BM34" s="47" t="s">
        <v>197</v>
      </c>
      <c r="BN34" s="47" t="s">
        <v>197</v>
      </c>
      <c r="BO34" s="47" t="s">
        <v>197</v>
      </c>
      <c r="BP34" s="47"/>
      <c r="BQ34" s="47" t="s">
        <v>197</v>
      </c>
      <c r="BR34" s="47" t="s">
        <v>197</v>
      </c>
      <c r="BS34" s="47" t="s">
        <v>197</v>
      </c>
      <c r="BT34" s="47" t="s">
        <v>197</v>
      </c>
      <c r="BU34" s="47" t="s">
        <v>197</v>
      </c>
      <c r="BV34" s="47" t="s">
        <v>197</v>
      </c>
      <c r="BW34" s="47" t="s">
        <v>197</v>
      </c>
      <c r="BX34" s="47" t="s">
        <v>197</v>
      </c>
      <c r="BY34" s="47" t="s">
        <v>197</v>
      </c>
      <c r="BZ34" s="47" t="s">
        <v>197</v>
      </c>
      <c r="CA34" s="47" t="s">
        <v>197</v>
      </c>
      <c r="CB34" s="47" t="s">
        <v>197</v>
      </c>
      <c r="CC34" s="47" t="s">
        <v>197</v>
      </c>
      <c r="CD34" s="47" t="s">
        <v>197</v>
      </c>
      <c r="CE34" s="47" t="s">
        <v>197</v>
      </c>
      <c r="CF34" s="47" t="s">
        <v>197</v>
      </c>
      <c r="CG34" s="47" t="s">
        <v>197</v>
      </c>
      <c r="CH34" s="47"/>
      <c r="CI34" s="33"/>
    </row>
    <row r="35" spans="1:92" ht="56.25">
      <c r="A35" s="19"/>
      <c r="B35" s="31" t="s">
        <v>210</v>
      </c>
      <c r="C35" s="32" t="s">
        <v>211</v>
      </c>
      <c r="D35" s="33" t="s">
        <v>178</v>
      </c>
      <c r="E35" s="47" t="str">
        <f>IF('2'!U33="НД","НД",'2'!U33/1.2)</f>
        <v>НД</v>
      </c>
      <c r="F35" s="47" t="str">
        <f>IF('2'!V33="НД","НД",'2'!V33/1.2)</f>
        <v>НД</v>
      </c>
      <c r="G35" s="47" t="s">
        <v>197</v>
      </c>
      <c r="H35" s="47" t="s">
        <v>197</v>
      </c>
      <c r="I35" s="47" t="s">
        <v>197</v>
      </c>
      <c r="J35" s="47" t="s">
        <v>197</v>
      </c>
      <c r="K35" s="47" t="s">
        <v>197</v>
      </c>
      <c r="L35" s="47" t="s">
        <v>197</v>
      </c>
      <c r="M35" s="47" t="s">
        <v>197</v>
      </c>
      <c r="N35" s="47" t="s">
        <v>197</v>
      </c>
      <c r="O35" s="47" t="s">
        <v>197</v>
      </c>
      <c r="P35" s="47" t="s">
        <v>197</v>
      </c>
      <c r="Q35" s="47" t="s">
        <v>197</v>
      </c>
      <c r="R35" s="47" t="s">
        <v>197</v>
      </c>
      <c r="S35" s="47" t="s">
        <v>197</v>
      </c>
      <c r="T35" s="47" t="s">
        <v>197</v>
      </c>
      <c r="U35" s="47" t="s">
        <v>197</v>
      </c>
      <c r="V35" s="47" t="s">
        <v>197</v>
      </c>
      <c r="W35" s="47" t="s">
        <v>197</v>
      </c>
      <c r="X35" s="47" t="s">
        <v>197</v>
      </c>
      <c r="Y35" s="47" t="s">
        <v>197</v>
      </c>
      <c r="Z35" s="47" t="s">
        <v>197</v>
      </c>
      <c r="AA35" s="47" t="s">
        <v>197</v>
      </c>
      <c r="AB35" s="47" t="s">
        <v>197</v>
      </c>
      <c r="AC35" s="47" t="s">
        <v>197</v>
      </c>
      <c r="AD35" s="47" t="s">
        <v>197</v>
      </c>
      <c r="AE35" s="47" t="s">
        <v>197</v>
      </c>
      <c r="AF35" s="47" t="s">
        <v>197</v>
      </c>
      <c r="AG35" s="47" t="s">
        <v>197</v>
      </c>
      <c r="AH35" s="47" t="s">
        <v>197</v>
      </c>
      <c r="AI35" s="47" t="s">
        <v>197</v>
      </c>
      <c r="AJ35" s="47" t="s">
        <v>197</v>
      </c>
      <c r="AK35" s="47" t="s">
        <v>197</v>
      </c>
      <c r="AL35" s="47" t="s">
        <v>197</v>
      </c>
      <c r="AM35" s="47" t="s">
        <v>197</v>
      </c>
      <c r="AN35" s="47" t="s">
        <v>197</v>
      </c>
      <c r="AO35" s="47" t="s">
        <v>197</v>
      </c>
      <c r="AP35" s="47" t="s">
        <v>197</v>
      </c>
      <c r="AQ35" s="47" t="s">
        <v>197</v>
      </c>
      <c r="AR35" s="47" t="s">
        <v>197</v>
      </c>
      <c r="AS35" s="47" t="s">
        <v>197</v>
      </c>
      <c r="AT35" s="47" t="s">
        <v>197</v>
      </c>
      <c r="AU35" s="47" t="s">
        <v>197</v>
      </c>
      <c r="AV35" s="47" t="s">
        <v>197</v>
      </c>
      <c r="AW35" s="47" t="s">
        <v>197</v>
      </c>
      <c r="AX35" s="47" t="s">
        <v>197</v>
      </c>
      <c r="AY35" s="47"/>
      <c r="AZ35" s="47" t="s">
        <v>197</v>
      </c>
      <c r="BA35" s="47" t="s">
        <v>197</v>
      </c>
      <c r="BB35" s="47" t="s">
        <v>197</v>
      </c>
      <c r="BC35" s="47" t="s">
        <v>197</v>
      </c>
      <c r="BD35" s="47" t="s">
        <v>197</v>
      </c>
      <c r="BE35" s="47" t="s">
        <v>197</v>
      </c>
      <c r="BF35" s="47" t="s">
        <v>197</v>
      </c>
      <c r="BG35" s="47" t="s">
        <v>197</v>
      </c>
      <c r="BH35" s="47" t="s">
        <v>197</v>
      </c>
      <c r="BI35" s="47" t="s">
        <v>197</v>
      </c>
      <c r="BJ35" s="47" t="s">
        <v>197</v>
      </c>
      <c r="BK35" s="47" t="s">
        <v>197</v>
      </c>
      <c r="BL35" s="47" t="s">
        <v>197</v>
      </c>
      <c r="BM35" s="47" t="s">
        <v>197</v>
      </c>
      <c r="BN35" s="47" t="s">
        <v>197</v>
      </c>
      <c r="BO35" s="47" t="s">
        <v>197</v>
      </c>
      <c r="BP35" s="47"/>
      <c r="BQ35" s="47" t="s">
        <v>197</v>
      </c>
      <c r="BR35" s="47" t="s">
        <v>197</v>
      </c>
      <c r="BS35" s="47" t="s">
        <v>197</v>
      </c>
      <c r="BT35" s="47" t="s">
        <v>197</v>
      </c>
      <c r="BU35" s="47" t="s">
        <v>197</v>
      </c>
      <c r="BV35" s="47" t="s">
        <v>197</v>
      </c>
      <c r="BW35" s="47" t="s">
        <v>197</v>
      </c>
      <c r="BX35" s="47" t="s">
        <v>197</v>
      </c>
      <c r="BY35" s="47" t="s">
        <v>197</v>
      </c>
      <c r="BZ35" s="47" t="s">
        <v>197</v>
      </c>
      <c r="CA35" s="47" t="s">
        <v>197</v>
      </c>
      <c r="CB35" s="47" t="s">
        <v>197</v>
      </c>
      <c r="CC35" s="47" t="s">
        <v>197</v>
      </c>
      <c r="CD35" s="47" t="s">
        <v>197</v>
      </c>
      <c r="CE35" s="47" t="s">
        <v>197</v>
      </c>
      <c r="CF35" s="47" t="s">
        <v>197</v>
      </c>
      <c r="CG35" s="47" t="s">
        <v>197</v>
      </c>
      <c r="CH35" s="47"/>
      <c r="CI35" s="33"/>
    </row>
    <row r="36" spans="1:92" ht="75">
      <c r="A36" s="19"/>
      <c r="B36" s="37" t="s">
        <v>212</v>
      </c>
      <c r="C36" s="38" t="s">
        <v>213</v>
      </c>
      <c r="D36" s="39" t="s">
        <v>178</v>
      </c>
      <c r="E36" s="90" t="str">
        <f>IF('2'!U34="НД","НД",'2'!U34/1.2)</f>
        <v>НД</v>
      </c>
      <c r="F36" s="90" t="str">
        <f>IF('2'!V34="НД","НД",'2'!V34/1.2)</f>
        <v>НД</v>
      </c>
      <c r="G36" s="90" t="s">
        <v>197</v>
      </c>
      <c r="H36" s="90" t="s">
        <v>197</v>
      </c>
      <c r="I36" s="90" t="s">
        <v>197</v>
      </c>
      <c r="J36" s="90" t="s">
        <v>197</v>
      </c>
      <c r="K36" s="90" t="s">
        <v>197</v>
      </c>
      <c r="L36" s="90" t="s">
        <v>197</v>
      </c>
      <c r="M36" s="90" t="s">
        <v>197</v>
      </c>
      <c r="N36" s="90" t="s">
        <v>197</v>
      </c>
      <c r="O36" s="90" t="s">
        <v>197</v>
      </c>
      <c r="P36" s="90" t="s">
        <v>197</v>
      </c>
      <c r="Q36" s="90" t="s">
        <v>197</v>
      </c>
      <c r="R36" s="90" t="s">
        <v>197</v>
      </c>
      <c r="S36" s="90" t="s">
        <v>197</v>
      </c>
      <c r="T36" s="90" t="s">
        <v>197</v>
      </c>
      <c r="U36" s="90" t="s">
        <v>197</v>
      </c>
      <c r="V36" s="90" t="s">
        <v>197</v>
      </c>
      <c r="W36" s="90" t="s">
        <v>197</v>
      </c>
      <c r="X36" s="90" t="s">
        <v>197</v>
      </c>
      <c r="Y36" s="90" t="s">
        <v>197</v>
      </c>
      <c r="Z36" s="90" t="s">
        <v>197</v>
      </c>
      <c r="AA36" s="90" t="s">
        <v>197</v>
      </c>
      <c r="AB36" s="90" t="s">
        <v>197</v>
      </c>
      <c r="AC36" s="90" t="s">
        <v>197</v>
      </c>
      <c r="AD36" s="90" t="s">
        <v>197</v>
      </c>
      <c r="AE36" s="90" t="s">
        <v>197</v>
      </c>
      <c r="AF36" s="90" t="s">
        <v>197</v>
      </c>
      <c r="AG36" s="90" t="s">
        <v>197</v>
      </c>
      <c r="AH36" s="90" t="s">
        <v>197</v>
      </c>
      <c r="AI36" s="90" t="s">
        <v>197</v>
      </c>
      <c r="AJ36" s="90" t="s">
        <v>197</v>
      </c>
      <c r="AK36" s="90" t="s">
        <v>197</v>
      </c>
      <c r="AL36" s="90" t="s">
        <v>197</v>
      </c>
      <c r="AM36" s="90" t="s">
        <v>197</v>
      </c>
      <c r="AN36" s="90" t="s">
        <v>197</v>
      </c>
      <c r="AO36" s="90" t="s">
        <v>197</v>
      </c>
      <c r="AP36" s="90" t="s">
        <v>197</v>
      </c>
      <c r="AQ36" s="90" t="s">
        <v>197</v>
      </c>
      <c r="AR36" s="90" t="s">
        <v>197</v>
      </c>
      <c r="AS36" s="90" t="s">
        <v>197</v>
      </c>
      <c r="AT36" s="90" t="s">
        <v>197</v>
      </c>
      <c r="AU36" s="90" t="s">
        <v>197</v>
      </c>
      <c r="AV36" s="90" t="s">
        <v>197</v>
      </c>
      <c r="AW36" s="90" t="s">
        <v>197</v>
      </c>
      <c r="AX36" s="90" t="s">
        <v>197</v>
      </c>
      <c r="AY36" s="90"/>
      <c r="AZ36" s="90" t="s">
        <v>197</v>
      </c>
      <c r="BA36" s="90" t="s">
        <v>197</v>
      </c>
      <c r="BB36" s="90" t="s">
        <v>197</v>
      </c>
      <c r="BC36" s="90" t="s">
        <v>197</v>
      </c>
      <c r="BD36" s="90" t="s">
        <v>197</v>
      </c>
      <c r="BE36" s="90" t="s">
        <v>197</v>
      </c>
      <c r="BF36" s="90" t="s">
        <v>197</v>
      </c>
      <c r="BG36" s="90" t="s">
        <v>197</v>
      </c>
      <c r="BH36" s="90" t="s">
        <v>197</v>
      </c>
      <c r="BI36" s="90" t="s">
        <v>197</v>
      </c>
      <c r="BJ36" s="90" t="s">
        <v>197</v>
      </c>
      <c r="BK36" s="90" t="s">
        <v>197</v>
      </c>
      <c r="BL36" s="90" t="s">
        <v>197</v>
      </c>
      <c r="BM36" s="90" t="s">
        <v>197</v>
      </c>
      <c r="BN36" s="90" t="s">
        <v>197</v>
      </c>
      <c r="BO36" s="90" t="s">
        <v>197</v>
      </c>
      <c r="BP36" s="90"/>
      <c r="BQ36" s="90" t="s">
        <v>197</v>
      </c>
      <c r="BR36" s="90" t="s">
        <v>197</v>
      </c>
      <c r="BS36" s="90" t="s">
        <v>197</v>
      </c>
      <c r="BT36" s="90" t="s">
        <v>197</v>
      </c>
      <c r="BU36" s="90" t="s">
        <v>197</v>
      </c>
      <c r="BV36" s="90" t="s">
        <v>197</v>
      </c>
      <c r="BW36" s="90" t="s">
        <v>197</v>
      </c>
      <c r="BX36" s="90" t="s">
        <v>197</v>
      </c>
      <c r="BY36" s="90" t="s">
        <v>197</v>
      </c>
      <c r="BZ36" s="90" t="s">
        <v>197</v>
      </c>
      <c r="CA36" s="90" t="s">
        <v>197</v>
      </c>
      <c r="CB36" s="90" t="s">
        <v>197</v>
      </c>
      <c r="CC36" s="90" t="s">
        <v>197</v>
      </c>
      <c r="CD36" s="90" t="s">
        <v>197</v>
      </c>
      <c r="CE36" s="90" t="s">
        <v>197</v>
      </c>
      <c r="CF36" s="90" t="s">
        <v>197</v>
      </c>
      <c r="CG36" s="90" t="s">
        <v>197</v>
      </c>
      <c r="CH36" s="90"/>
      <c r="CI36" s="39"/>
    </row>
    <row r="37" spans="1:92" ht="56.25">
      <c r="A37" s="19"/>
      <c r="B37" s="31" t="s">
        <v>214</v>
      </c>
      <c r="C37" s="32" t="s">
        <v>215</v>
      </c>
      <c r="D37" s="33" t="s">
        <v>178</v>
      </c>
      <c r="E37" s="47" t="str">
        <f>IF('2'!U35="НД","НД",'2'!U35/1.2)</f>
        <v>НД</v>
      </c>
      <c r="F37" s="47" t="str">
        <f>IF('2'!V35="НД","НД",'2'!V35/1.2)</f>
        <v>НД</v>
      </c>
      <c r="G37" s="47" t="s">
        <v>197</v>
      </c>
      <c r="H37" s="47" t="s">
        <v>197</v>
      </c>
      <c r="I37" s="47" t="s">
        <v>197</v>
      </c>
      <c r="J37" s="47" t="s">
        <v>197</v>
      </c>
      <c r="K37" s="47" t="s">
        <v>197</v>
      </c>
      <c r="L37" s="47" t="s">
        <v>197</v>
      </c>
      <c r="M37" s="47" t="s">
        <v>197</v>
      </c>
      <c r="N37" s="47" t="s">
        <v>197</v>
      </c>
      <c r="O37" s="47" t="s">
        <v>197</v>
      </c>
      <c r="P37" s="47" t="s">
        <v>197</v>
      </c>
      <c r="Q37" s="47" t="s">
        <v>197</v>
      </c>
      <c r="R37" s="47" t="s">
        <v>197</v>
      </c>
      <c r="S37" s="47" t="s">
        <v>197</v>
      </c>
      <c r="T37" s="47" t="s">
        <v>197</v>
      </c>
      <c r="U37" s="47" t="s">
        <v>197</v>
      </c>
      <c r="V37" s="47" t="s">
        <v>197</v>
      </c>
      <c r="W37" s="47" t="s">
        <v>197</v>
      </c>
      <c r="X37" s="47" t="s">
        <v>197</v>
      </c>
      <c r="Y37" s="47" t="s">
        <v>197</v>
      </c>
      <c r="Z37" s="47" t="s">
        <v>197</v>
      </c>
      <c r="AA37" s="47" t="s">
        <v>197</v>
      </c>
      <c r="AB37" s="47" t="s">
        <v>197</v>
      </c>
      <c r="AC37" s="47" t="s">
        <v>197</v>
      </c>
      <c r="AD37" s="47" t="s">
        <v>197</v>
      </c>
      <c r="AE37" s="47" t="s">
        <v>197</v>
      </c>
      <c r="AF37" s="47" t="s">
        <v>197</v>
      </c>
      <c r="AG37" s="47" t="s">
        <v>197</v>
      </c>
      <c r="AH37" s="47" t="s">
        <v>197</v>
      </c>
      <c r="AI37" s="47" t="s">
        <v>197</v>
      </c>
      <c r="AJ37" s="47" t="s">
        <v>197</v>
      </c>
      <c r="AK37" s="47" t="s">
        <v>197</v>
      </c>
      <c r="AL37" s="47" t="s">
        <v>197</v>
      </c>
      <c r="AM37" s="47" t="s">
        <v>197</v>
      </c>
      <c r="AN37" s="47" t="s">
        <v>197</v>
      </c>
      <c r="AO37" s="47" t="s">
        <v>197</v>
      </c>
      <c r="AP37" s="47" t="s">
        <v>197</v>
      </c>
      <c r="AQ37" s="47" t="s">
        <v>197</v>
      </c>
      <c r="AR37" s="47" t="s">
        <v>197</v>
      </c>
      <c r="AS37" s="47" t="s">
        <v>197</v>
      </c>
      <c r="AT37" s="47" t="s">
        <v>197</v>
      </c>
      <c r="AU37" s="47" t="s">
        <v>197</v>
      </c>
      <c r="AV37" s="47" t="s">
        <v>197</v>
      </c>
      <c r="AW37" s="47" t="s">
        <v>197</v>
      </c>
      <c r="AX37" s="47" t="s">
        <v>197</v>
      </c>
      <c r="AY37" s="47"/>
      <c r="AZ37" s="47" t="s">
        <v>197</v>
      </c>
      <c r="BA37" s="47" t="s">
        <v>197</v>
      </c>
      <c r="BB37" s="47" t="s">
        <v>197</v>
      </c>
      <c r="BC37" s="47" t="s">
        <v>197</v>
      </c>
      <c r="BD37" s="47" t="s">
        <v>197</v>
      </c>
      <c r="BE37" s="47" t="s">
        <v>197</v>
      </c>
      <c r="BF37" s="47" t="s">
        <v>197</v>
      </c>
      <c r="BG37" s="47" t="s">
        <v>197</v>
      </c>
      <c r="BH37" s="47" t="s">
        <v>197</v>
      </c>
      <c r="BI37" s="47" t="s">
        <v>197</v>
      </c>
      <c r="BJ37" s="47" t="s">
        <v>197</v>
      </c>
      <c r="BK37" s="47" t="s">
        <v>197</v>
      </c>
      <c r="BL37" s="47" t="s">
        <v>197</v>
      </c>
      <c r="BM37" s="47" t="s">
        <v>197</v>
      </c>
      <c r="BN37" s="47" t="s">
        <v>197</v>
      </c>
      <c r="BO37" s="47" t="s">
        <v>197</v>
      </c>
      <c r="BP37" s="47"/>
      <c r="BQ37" s="47" t="s">
        <v>197</v>
      </c>
      <c r="BR37" s="47" t="s">
        <v>197</v>
      </c>
      <c r="BS37" s="47" t="s">
        <v>197</v>
      </c>
      <c r="BT37" s="47" t="s">
        <v>197</v>
      </c>
      <c r="BU37" s="47" t="s">
        <v>197</v>
      </c>
      <c r="BV37" s="47" t="s">
        <v>197</v>
      </c>
      <c r="BW37" s="47" t="s">
        <v>197</v>
      </c>
      <c r="BX37" s="47" t="s">
        <v>197</v>
      </c>
      <c r="BY37" s="47" t="s">
        <v>197</v>
      </c>
      <c r="BZ37" s="47" t="s">
        <v>197</v>
      </c>
      <c r="CA37" s="47" t="s">
        <v>197</v>
      </c>
      <c r="CB37" s="47" t="s">
        <v>197</v>
      </c>
      <c r="CC37" s="47" t="s">
        <v>197</v>
      </c>
      <c r="CD37" s="47" t="s">
        <v>197</v>
      </c>
      <c r="CE37" s="47" t="s">
        <v>197</v>
      </c>
      <c r="CF37" s="47" t="s">
        <v>197</v>
      </c>
      <c r="CG37" s="47" t="s">
        <v>197</v>
      </c>
      <c r="CH37" s="47"/>
      <c r="CI37" s="33"/>
    </row>
    <row r="38" spans="1:92" ht="150">
      <c r="A38" s="19"/>
      <c r="B38" s="31" t="s">
        <v>214</v>
      </c>
      <c r="C38" s="32" t="s">
        <v>216</v>
      </c>
      <c r="D38" s="33" t="s">
        <v>178</v>
      </c>
      <c r="E38" s="47" t="str">
        <f>IF('2'!U36="НД","НД",'2'!U36/1.2)</f>
        <v>НД</v>
      </c>
      <c r="F38" s="47" t="str">
        <f>IF('2'!V36="НД","НД",'2'!V36/1.2)</f>
        <v>НД</v>
      </c>
      <c r="G38" s="47" t="s">
        <v>197</v>
      </c>
      <c r="H38" s="47" t="s">
        <v>197</v>
      </c>
      <c r="I38" s="47" t="s">
        <v>197</v>
      </c>
      <c r="J38" s="47" t="s">
        <v>197</v>
      </c>
      <c r="K38" s="47" t="s">
        <v>197</v>
      </c>
      <c r="L38" s="47" t="s">
        <v>197</v>
      </c>
      <c r="M38" s="47" t="s">
        <v>197</v>
      </c>
      <c r="N38" s="47" t="s">
        <v>197</v>
      </c>
      <c r="O38" s="47" t="s">
        <v>197</v>
      </c>
      <c r="P38" s="47" t="s">
        <v>197</v>
      </c>
      <c r="Q38" s="47" t="s">
        <v>197</v>
      </c>
      <c r="R38" s="47" t="s">
        <v>197</v>
      </c>
      <c r="S38" s="47" t="s">
        <v>197</v>
      </c>
      <c r="T38" s="47" t="s">
        <v>197</v>
      </c>
      <c r="U38" s="47" t="s">
        <v>197</v>
      </c>
      <c r="V38" s="47" t="s">
        <v>197</v>
      </c>
      <c r="W38" s="47" t="s">
        <v>197</v>
      </c>
      <c r="X38" s="47" t="s">
        <v>197</v>
      </c>
      <c r="Y38" s="47" t="s">
        <v>197</v>
      </c>
      <c r="Z38" s="47" t="s">
        <v>197</v>
      </c>
      <c r="AA38" s="47" t="s">
        <v>197</v>
      </c>
      <c r="AB38" s="47" t="s">
        <v>197</v>
      </c>
      <c r="AC38" s="47" t="s">
        <v>197</v>
      </c>
      <c r="AD38" s="47" t="s">
        <v>197</v>
      </c>
      <c r="AE38" s="47" t="s">
        <v>197</v>
      </c>
      <c r="AF38" s="47" t="s">
        <v>197</v>
      </c>
      <c r="AG38" s="47" t="s">
        <v>197</v>
      </c>
      <c r="AH38" s="47" t="s">
        <v>197</v>
      </c>
      <c r="AI38" s="47" t="s">
        <v>197</v>
      </c>
      <c r="AJ38" s="47" t="s">
        <v>197</v>
      </c>
      <c r="AK38" s="47" t="s">
        <v>197</v>
      </c>
      <c r="AL38" s="47" t="s">
        <v>197</v>
      </c>
      <c r="AM38" s="47" t="s">
        <v>197</v>
      </c>
      <c r="AN38" s="47" t="s">
        <v>197</v>
      </c>
      <c r="AO38" s="47" t="s">
        <v>197</v>
      </c>
      <c r="AP38" s="47" t="s">
        <v>197</v>
      </c>
      <c r="AQ38" s="47" t="s">
        <v>197</v>
      </c>
      <c r="AR38" s="47" t="s">
        <v>197</v>
      </c>
      <c r="AS38" s="47" t="s">
        <v>197</v>
      </c>
      <c r="AT38" s="47" t="s">
        <v>197</v>
      </c>
      <c r="AU38" s="47" t="s">
        <v>197</v>
      </c>
      <c r="AV38" s="47" t="s">
        <v>197</v>
      </c>
      <c r="AW38" s="47" t="s">
        <v>197</v>
      </c>
      <c r="AX38" s="47" t="s">
        <v>197</v>
      </c>
      <c r="AY38" s="47"/>
      <c r="AZ38" s="47" t="s">
        <v>197</v>
      </c>
      <c r="BA38" s="47" t="s">
        <v>197</v>
      </c>
      <c r="BB38" s="47" t="s">
        <v>197</v>
      </c>
      <c r="BC38" s="47" t="s">
        <v>197</v>
      </c>
      <c r="BD38" s="47" t="s">
        <v>197</v>
      </c>
      <c r="BE38" s="47" t="s">
        <v>197</v>
      </c>
      <c r="BF38" s="47" t="s">
        <v>197</v>
      </c>
      <c r="BG38" s="47" t="s">
        <v>197</v>
      </c>
      <c r="BH38" s="47" t="s">
        <v>197</v>
      </c>
      <c r="BI38" s="47" t="s">
        <v>197</v>
      </c>
      <c r="BJ38" s="47" t="s">
        <v>197</v>
      </c>
      <c r="BK38" s="47" t="s">
        <v>197</v>
      </c>
      <c r="BL38" s="47" t="s">
        <v>197</v>
      </c>
      <c r="BM38" s="47" t="s">
        <v>197</v>
      </c>
      <c r="BN38" s="47" t="s">
        <v>197</v>
      </c>
      <c r="BO38" s="47" t="s">
        <v>197</v>
      </c>
      <c r="BP38" s="47"/>
      <c r="BQ38" s="47" t="s">
        <v>197</v>
      </c>
      <c r="BR38" s="47" t="s">
        <v>197</v>
      </c>
      <c r="BS38" s="47" t="s">
        <v>197</v>
      </c>
      <c r="BT38" s="47" t="s">
        <v>197</v>
      </c>
      <c r="BU38" s="47" t="s">
        <v>197</v>
      </c>
      <c r="BV38" s="47" t="s">
        <v>197</v>
      </c>
      <c r="BW38" s="47" t="s">
        <v>197</v>
      </c>
      <c r="BX38" s="47" t="s">
        <v>197</v>
      </c>
      <c r="BY38" s="47" t="s">
        <v>197</v>
      </c>
      <c r="BZ38" s="47" t="s">
        <v>197</v>
      </c>
      <c r="CA38" s="47" t="s">
        <v>197</v>
      </c>
      <c r="CB38" s="47" t="s">
        <v>197</v>
      </c>
      <c r="CC38" s="47" t="s">
        <v>197</v>
      </c>
      <c r="CD38" s="47" t="s">
        <v>197</v>
      </c>
      <c r="CE38" s="47" t="s">
        <v>197</v>
      </c>
      <c r="CF38" s="47" t="s">
        <v>197</v>
      </c>
      <c r="CG38" s="47" t="s">
        <v>197</v>
      </c>
      <c r="CH38" s="47"/>
      <c r="CI38" s="33"/>
    </row>
    <row r="39" spans="1:92" ht="131.25">
      <c r="A39" s="19"/>
      <c r="B39" s="31" t="s">
        <v>214</v>
      </c>
      <c r="C39" s="32" t="s">
        <v>217</v>
      </c>
      <c r="D39" s="33" t="s">
        <v>178</v>
      </c>
      <c r="E39" s="47" t="str">
        <f>IF('2'!U37="НД","НД",'2'!U37/1.2)</f>
        <v>НД</v>
      </c>
      <c r="F39" s="47" t="str">
        <f>IF('2'!V37="НД","НД",'2'!V37/1.2)</f>
        <v>НД</v>
      </c>
      <c r="G39" s="47" t="s">
        <v>197</v>
      </c>
      <c r="H39" s="47" t="s">
        <v>197</v>
      </c>
      <c r="I39" s="47" t="s">
        <v>197</v>
      </c>
      <c r="J39" s="47" t="s">
        <v>197</v>
      </c>
      <c r="K39" s="47" t="s">
        <v>197</v>
      </c>
      <c r="L39" s="47" t="s">
        <v>197</v>
      </c>
      <c r="M39" s="47" t="s">
        <v>197</v>
      </c>
      <c r="N39" s="47" t="s">
        <v>197</v>
      </c>
      <c r="O39" s="47" t="s">
        <v>197</v>
      </c>
      <c r="P39" s="47" t="s">
        <v>197</v>
      </c>
      <c r="Q39" s="47" t="s">
        <v>197</v>
      </c>
      <c r="R39" s="47" t="s">
        <v>197</v>
      </c>
      <c r="S39" s="47" t="s">
        <v>197</v>
      </c>
      <c r="T39" s="47" t="s">
        <v>197</v>
      </c>
      <c r="U39" s="47" t="s">
        <v>197</v>
      </c>
      <c r="V39" s="47" t="s">
        <v>197</v>
      </c>
      <c r="W39" s="47" t="s">
        <v>197</v>
      </c>
      <c r="X39" s="47" t="s">
        <v>197</v>
      </c>
      <c r="Y39" s="47" t="s">
        <v>197</v>
      </c>
      <c r="Z39" s="47" t="s">
        <v>197</v>
      </c>
      <c r="AA39" s="47" t="s">
        <v>197</v>
      </c>
      <c r="AB39" s="47" t="s">
        <v>197</v>
      </c>
      <c r="AC39" s="47" t="s">
        <v>197</v>
      </c>
      <c r="AD39" s="47" t="s">
        <v>197</v>
      </c>
      <c r="AE39" s="47" t="s">
        <v>197</v>
      </c>
      <c r="AF39" s="47" t="s">
        <v>197</v>
      </c>
      <c r="AG39" s="47" t="s">
        <v>197</v>
      </c>
      <c r="AH39" s="47" t="s">
        <v>197</v>
      </c>
      <c r="AI39" s="47" t="s">
        <v>197</v>
      </c>
      <c r="AJ39" s="47" t="s">
        <v>197</v>
      </c>
      <c r="AK39" s="47" t="s">
        <v>197</v>
      </c>
      <c r="AL39" s="47" t="s">
        <v>197</v>
      </c>
      <c r="AM39" s="47" t="s">
        <v>197</v>
      </c>
      <c r="AN39" s="47" t="s">
        <v>197</v>
      </c>
      <c r="AO39" s="47" t="s">
        <v>197</v>
      </c>
      <c r="AP39" s="47" t="s">
        <v>197</v>
      </c>
      <c r="AQ39" s="47" t="s">
        <v>197</v>
      </c>
      <c r="AR39" s="47" t="s">
        <v>197</v>
      </c>
      <c r="AS39" s="47" t="s">
        <v>197</v>
      </c>
      <c r="AT39" s="47" t="s">
        <v>197</v>
      </c>
      <c r="AU39" s="47" t="s">
        <v>197</v>
      </c>
      <c r="AV39" s="47" t="s">
        <v>197</v>
      </c>
      <c r="AW39" s="47" t="s">
        <v>197</v>
      </c>
      <c r="AX39" s="47" t="s">
        <v>197</v>
      </c>
      <c r="AY39" s="47"/>
      <c r="AZ39" s="47" t="s">
        <v>197</v>
      </c>
      <c r="BA39" s="47" t="s">
        <v>197</v>
      </c>
      <c r="BB39" s="47" t="s">
        <v>197</v>
      </c>
      <c r="BC39" s="47" t="s">
        <v>197</v>
      </c>
      <c r="BD39" s="47" t="s">
        <v>197</v>
      </c>
      <c r="BE39" s="47" t="s">
        <v>197</v>
      </c>
      <c r="BF39" s="47" t="s">
        <v>197</v>
      </c>
      <c r="BG39" s="47" t="s">
        <v>197</v>
      </c>
      <c r="BH39" s="47" t="s">
        <v>197</v>
      </c>
      <c r="BI39" s="47" t="s">
        <v>197</v>
      </c>
      <c r="BJ39" s="47" t="s">
        <v>197</v>
      </c>
      <c r="BK39" s="47" t="s">
        <v>197</v>
      </c>
      <c r="BL39" s="47" t="s">
        <v>197</v>
      </c>
      <c r="BM39" s="47" t="s">
        <v>197</v>
      </c>
      <c r="BN39" s="47" t="s">
        <v>197</v>
      </c>
      <c r="BO39" s="47" t="s">
        <v>197</v>
      </c>
      <c r="BP39" s="47"/>
      <c r="BQ39" s="47" t="s">
        <v>197</v>
      </c>
      <c r="BR39" s="47" t="s">
        <v>197</v>
      </c>
      <c r="BS39" s="47" t="s">
        <v>197</v>
      </c>
      <c r="BT39" s="47" t="s">
        <v>197</v>
      </c>
      <c r="BU39" s="47" t="s">
        <v>197</v>
      </c>
      <c r="BV39" s="47" t="s">
        <v>197</v>
      </c>
      <c r="BW39" s="47" t="s">
        <v>197</v>
      </c>
      <c r="BX39" s="47" t="s">
        <v>197</v>
      </c>
      <c r="BY39" s="47" t="s">
        <v>197</v>
      </c>
      <c r="BZ39" s="47" t="s">
        <v>197</v>
      </c>
      <c r="CA39" s="47" t="s">
        <v>197</v>
      </c>
      <c r="CB39" s="47" t="s">
        <v>197</v>
      </c>
      <c r="CC39" s="47" t="s">
        <v>197</v>
      </c>
      <c r="CD39" s="47" t="s">
        <v>197</v>
      </c>
      <c r="CE39" s="47" t="s">
        <v>197</v>
      </c>
      <c r="CF39" s="47" t="s">
        <v>197</v>
      </c>
      <c r="CG39" s="47" t="s">
        <v>197</v>
      </c>
      <c r="CH39" s="47"/>
      <c r="CI39" s="33"/>
    </row>
    <row r="40" spans="1:92" ht="131.25">
      <c r="A40" s="19"/>
      <c r="B40" s="31" t="s">
        <v>214</v>
      </c>
      <c r="C40" s="32" t="s">
        <v>218</v>
      </c>
      <c r="D40" s="33" t="s">
        <v>178</v>
      </c>
      <c r="E40" s="47" t="str">
        <f>IF('2'!U38="НД","НД",'2'!U38/1.2)</f>
        <v>НД</v>
      </c>
      <c r="F40" s="47" t="str">
        <f>IF('2'!V38="НД","НД",'2'!V38/1.2)</f>
        <v>НД</v>
      </c>
      <c r="G40" s="47" t="s">
        <v>197</v>
      </c>
      <c r="H40" s="47" t="s">
        <v>197</v>
      </c>
      <c r="I40" s="47" t="s">
        <v>197</v>
      </c>
      <c r="J40" s="47" t="s">
        <v>197</v>
      </c>
      <c r="K40" s="47" t="s">
        <v>197</v>
      </c>
      <c r="L40" s="47" t="s">
        <v>197</v>
      </c>
      <c r="M40" s="47" t="s">
        <v>197</v>
      </c>
      <c r="N40" s="47" t="s">
        <v>197</v>
      </c>
      <c r="O40" s="47" t="s">
        <v>197</v>
      </c>
      <c r="P40" s="47" t="s">
        <v>197</v>
      </c>
      <c r="Q40" s="47" t="s">
        <v>197</v>
      </c>
      <c r="R40" s="47" t="s">
        <v>197</v>
      </c>
      <c r="S40" s="47" t="s">
        <v>197</v>
      </c>
      <c r="T40" s="47" t="s">
        <v>197</v>
      </c>
      <c r="U40" s="47" t="s">
        <v>197</v>
      </c>
      <c r="V40" s="47" t="s">
        <v>197</v>
      </c>
      <c r="W40" s="47" t="s">
        <v>197</v>
      </c>
      <c r="X40" s="47" t="s">
        <v>197</v>
      </c>
      <c r="Y40" s="47" t="s">
        <v>197</v>
      </c>
      <c r="Z40" s="47" t="s">
        <v>197</v>
      </c>
      <c r="AA40" s="47" t="s">
        <v>197</v>
      </c>
      <c r="AB40" s="47" t="s">
        <v>197</v>
      </c>
      <c r="AC40" s="47" t="s">
        <v>197</v>
      </c>
      <c r="AD40" s="47" t="s">
        <v>197</v>
      </c>
      <c r="AE40" s="47" t="s">
        <v>197</v>
      </c>
      <c r="AF40" s="47" t="s">
        <v>197</v>
      </c>
      <c r="AG40" s="47" t="s">
        <v>197</v>
      </c>
      <c r="AH40" s="47" t="s">
        <v>197</v>
      </c>
      <c r="AI40" s="47" t="s">
        <v>197</v>
      </c>
      <c r="AJ40" s="47" t="s">
        <v>197</v>
      </c>
      <c r="AK40" s="47" t="s">
        <v>197</v>
      </c>
      <c r="AL40" s="47" t="s">
        <v>197</v>
      </c>
      <c r="AM40" s="47" t="s">
        <v>197</v>
      </c>
      <c r="AN40" s="47" t="s">
        <v>197</v>
      </c>
      <c r="AO40" s="47" t="s">
        <v>197</v>
      </c>
      <c r="AP40" s="47" t="s">
        <v>197</v>
      </c>
      <c r="AQ40" s="47" t="s">
        <v>197</v>
      </c>
      <c r="AR40" s="47" t="s">
        <v>197</v>
      </c>
      <c r="AS40" s="47" t="s">
        <v>197</v>
      </c>
      <c r="AT40" s="47" t="s">
        <v>197</v>
      </c>
      <c r="AU40" s="47" t="s">
        <v>197</v>
      </c>
      <c r="AV40" s="47" t="s">
        <v>197</v>
      </c>
      <c r="AW40" s="47" t="s">
        <v>197</v>
      </c>
      <c r="AX40" s="47" t="s">
        <v>197</v>
      </c>
      <c r="AY40" s="47"/>
      <c r="AZ40" s="47" t="s">
        <v>197</v>
      </c>
      <c r="BA40" s="47" t="s">
        <v>197</v>
      </c>
      <c r="BB40" s="47" t="s">
        <v>197</v>
      </c>
      <c r="BC40" s="47" t="s">
        <v>197</v>
      </c>
      <c r="BD40" s="47" t="s">
        <v>197</v>
      </c>
      <c r="BE40" s="47" t="s">
        <v>197</v>
      </c>
      <c r="BF40" s="47" t="s">
        <v>197</v>
      </c>
      <c r="BG40" s="47" t="s">
        <v>197</v>
      </c>
      <c r="BH40" s="47" t="s">
        <v>197</v>
      </c>
      <c r="BI40" s="47" t="s">
        <v>197</v>
      </c>
      <c r="BJ40" s="47" t="s">
        <v>197</v>
      </c>
      <c r="BK40" s="47" t="s">
        <v>197</v>
      </c>
      <c r="BL40" s="47" t="s">
        <v>197</v>
      </c>
      <c r="BM40" s="47" t="s">
        <v>197</v>
      </c>
      <c r="BN40" s="47" t="s">
        <v>197</v>
      </c>
      <c r="BO40" s="47" t="s">
        <v>197</v>
      </c>
      <c r="BP40" s="47"/>
      <c r="BQ40" s="47" t="s">
        <v>197</v>
      </c>
      <c r="BR40" s="47" t="s">
        <v>197</v>
      </c>
      <c r="BS40" s="47" t="s">
        <v>197</v>
      </c>
      <c r="BT40" s="47" t="s">
        <v>197</v>
      </c>
      <c r="BU40" s="47" t="s">
        <v>197</v>
      </c>
      <c r="BV40" s="47" t="s">
        <v>197</v>
      </c>
      <c r="BW40" s="47" t="s">
        <v>197</v>
      </c>
      <c r="BX40" s="47" t="s">
        <v>197</v>
      </c>
      <c r="BY40" s="47" t="s">
        <v>197</v>
      </c>
      <c r="BZ40" s="47" t="s">
        <v>197</v>
      </c>
      <c r="CA40" s="47" t="s">
        <v>197</v>
      </c>
      <c r="CB40" s="47" t="s">
        <v>197</v>
      </c>
      <c r="CC40" s="47" t="s">
        <v>197</v>
      </c>
      <c r="CD40" s="47" t="s">
        <v>197</v>
      </c>
      <c r="CE40" s="47" t="s">
        <v>197</v>
      </c>
      <c r="CF40" s="47" t="s">
        <v>197</v>
      </c>
      <c r="CG40" s="47" t="s">
        <v>197</v>
      </c>
      <c r="CH40" s="47"/>
      <c r="CI40" s="33"/>
    </row>
    <row r="41" spans="1:92" ht="56.25">
      <c r="A41" s="19"/>
      <c r="B41" s="31" t="s">
        <v>219</v>
      </c>
      <c r="C41" s="32" t="s">
        <v>215</v>
      </c>
      <c r="D41" s="33" t="s">
        <v>178</v>
      </c>
      <c r="E41" s="47" t="str">
        <f>IF('2'!U39="НД","НД",'2'!U39/1.2)</f>
        <v>НД</v>
      </c>
      <c r="F41" s="47" t="str">
        <f>IF('2'!V39="НД","НД",'2'!V39/1.2)</f>
        <v>НД</v>
      </c>
      <c r="G41" s="47" t="s">
        <v>197</v>
      </c>
      <c r="H41" s="47" t="s">
        <v>197</v>
      </c>
      <c r="I41" s="47" t="s">
        <v>197</v>
      </c>
      <c r="J41" s="47" t="s">
        <v>197</v>
      </c>
      <c r="K41" s="47" t="s">
        <v>197</v>
      </c>
      <c r="L41" s="47" t="s">
        <v>197</v>
      </c>
      <c r="M41" s="47" t="s">
        <v>197</v>
      </c>
      <c r="N41" s="47" t="s">
        <v>197</v>
      </c>
      <c r="O41" s="47" t="s">
        <v>197</v>
      </c>
      <c r="P41" s="47" t="s">
        <v>197</v>
      </c>
      <c r="Q41" s="47" t="s">
        <v>197</v>
      </c>
      <c r="R41" s="47" t="s">
        <v>197</v>
      </c>
      <c r="S41" s="47" t="s">
        <v>197</v>
      </c>
      <c r="T41" s="47" t="s">
        <v>197</v>
      </c>
      <c r="U41" s="47" t="s">
        <v>197</v>
      </c>
      <c r="V41" s="47" t="s">
        <v>197</v>
      </c>
      <c r="W41" s="47" t="s">
        <v>197</v>
      </c>
      <c r="X41" s="47" t="s">
        <v>197</v>
      </c>
      <c r="Y41" s="47" t="s">
        <v>197</v>
      </c>
      <c r="Z41" s="47" t="s">
        <v>197</v>
      </c>
      <c r="AA41" s="47" t="s">
        <v>197</v>
      </c>
      <c r="AB41" s="47" t="s">
        <v>197</v>
      </c>
      <c r="AC41" s="47" t="s">
        <v>197</v>
      </c>
      <c r="AD41" s="47" t="s">
        <v>197</v>
      </c>
      <c r="AE41" s="47" t="s">
        <v>197</v>
      </c>
      <c r="AF41" s="47" t="s">
        <v>197</v>
      </c>
      <c r="AG41" s="47" t="s">
        <v>197</v>
      </c>
      <c r="AH41" s="47" t="s">
        <v>197</v>
      </c>
      <c r="AI41" s="47" t="s">
        <v>197</v>
      </c>
      <c r="AJ41" s="47" t="s">
        <v>197</v>
      </c>
      <c r="AK41" s="47" t="s">
        <v>197</v>
      </c>
      <c r="AL41" s="47" t="s">
        <v>197</v>
      </c>
      <c r="AM41" s="47" t="s">
        <v>197</v>
      </c>
      <c r="AN41" s="47" t="s">
        <v>197</v>
      </c>
      <c r="AO41" s="47" t="s">
        <v>197</v>
      </c>
      <c r="AP41" s="47" t="s">
        <v>197</v>
      </c>
      <c r="AQ41" s="47" t="s">
        <v>197</v>
      </c>
      <c r="AR41" s="47" t="s">
        <v>197</v>
      </c>
      <c r="AS41" s="47" t="s">
        <v>197</v>
      </c>
      <c r="AT41" s="47" t="s">
        <v>197</v>
      </c>
      <c r="AU41" s="47" t="s">
        <v>197</v>
      </c>
      <c r="AV41" s="47" t="s">
        <v>197</v>
      </c>
      <c r="AW41" s="47" t="s">
        <v>197</v>
      </c>
      <c r="AX41" s="47" t="s">
        <v>197</v>
      </c>
      <c r="AY41" s="47"/>
      <c r="AZ41" s="47" t="s">
        <v>197</v>
      </c>
      <c r="BA41" s="47" t="s">
        <v>197</v>
      </c>
      <c r="BB41" s="47" t="s">
        <v>197</v>
      </c>
      <c r="BC41" s="47" t="s">
        <v>197</v>
      </c>
      <c r="BD41" s="47" t="s">
        <v>197</v>
      </c>
      <c r="BE41" s="47" t="s">
        <v>197</v>
      </c>
      <c r="BF41" s="47" t="s">
        <v>197</v>
      </c>
      <c r="BG41" s="47" t="s">
        <v>197</v>
      </c>
      <c r="BH41" s="47" t="s">
        <v>197</v>
      </c>
      <c r="BI41" s="47" t="s">
        <v>197</v>
      </c>
      <c r="BJ41" s="47" t="s">
        <v>197</v>
      </c>
      <c r="BK41" s="47" t="s">
        <v>197</v>
      </c>
      <c r="BL41" s="47" t="s">
        <v>197</v>
      </c>
      <c r="BM41" s="47" t="s">
        <v>197</v>
      </c>
      <c r="BN41" s="47" t="s">
        <v>197</v>
      </c>
      <c r="BO41" s="47" t="s">
        <v>197</v>
      </c>
      <c r="BP41" s="47"/>
      <c r="BQ41" s="47" t="s">
        <v>197</v>
      </c>
      <c r="BR41" s="47" t="s">
        <v>197</v>
      </c>
      <c r="BS41" s="47" t="s">
        <v>197</v>
      </c>
      <c r="BT41" s="47" t="s">
        <v>197</v>
      </c>
      <c r="BU41" s="47" t="s">
        <v>197</v>
      </c>
      <c r="BV41" s="47" t="s">
        <v>197</v>
      </c>
      <c r="BW41" s="47" t="s">
        <v>197</v>
      </c>
      <c r="BX41" s="47" t="s">
        <v>197</v>
      </c>
      <c r="BY41" s="47" t="s">
        <v>197</v>
      </c>
      <c r="BZ41" s="47" t="s">
        <v>197</v>
      </c>
      <c r="CA41" s="47" t="s">
        <v>197</v>
      </c>
      <c r="CB41" s="47" t="s">
        <v>197</v>
      </c>
      <c r="CC41" s="47" t="s">
        <v>197</v>
      </c>
      <c r="CD41" s="47" t="s">
        <v>197</v>
      </c>
      <c r="CE41" s="47" t="s">
        <v>197</v>
      </c>
      <c r="CF41" s="47" t="s">
        <v>197</v>
      </c>
      <c r="CG41" s="47" t="s">
        <v>197</v>
      </c>
      <c r="CH41" s="47"/>
      <c r="CI41" s="33"/>
    </row>
    <row r="42" spans="1:92" ht="150">
      <c r="A42" s="19"/>
      <c r="B42" s="31" t="s">
        <v>219</v>
      </c>
      <c r="C42" s="32" t="s">
        <v>216</v>
      </c>
      <c r="D42" s="33" t="s">
        <v>178</v>
      </c>
      <c r="E42" s="47" t="str">
        <f>IF('2'!U40="НД","НД",'2'!U40/1.2)</f>
        <v>НД</v>
      </c>
      <c r="F42" s="47" t="str">
        <f>IF('2'!V40="НД","НД",'2'!V40/1.2)</f>
        <v>НД</v>
      </c>
      <c r="G42" s="47" t="s">
        <v>197</v>
      </c>
      <c r="H42" s="47" t="s">
        <v>197</v>
      </c>
      <c r="I42" s="47" t="s">
        <v>197</v>
      </c>
      <c r="J42" s="47" t="s">
        <v>197</v>
      </c>
      <c r="K42" s="47" t="s">
        <v>197</v>
      </c>
      <c r="L42" s="47" t="s">
        <v>197</v>
      </c>
      <c r="M42" s="47" t="s">
        <v>197</v>
      </c>
      <c r="N42" s="47" t="s">
        <v>197</v>
      </c>
      <c r="O42" s="47" t="s">
        <v>197</v>
      </c>
      <c r="P42" s="47" t="s">
        <v>197</v>
      </c>
      <c r="Q42" s="47" t="s">
        <v>197</v>
      </c>
      <c r="R42" s="47" t="s">
        <v>197</v>
      </c>
      <c r="S42" s="47" t="s">
        <v>197</v>
      </c>
      <c r="T42" s="47" t="s">
        <v>197</v>
      </c>
      <c r="U42" s="47" t="s">
        <v>197</v>
      </c>
      <c r="V42" s="47" t="s">
        <v>197</v>
      </c>
      <c r="W42" s="47" t="s">
        <v>197</v>
      </c>
      <c r="X42" s="47" t="s">
        <v>197</v>
      </c>
      <c r="Y42" s="47" t="s">
        <v>197</v>
      </c>
      <c r="Z42" s="47" t="s">
        <v>197</v>
      </c>
      <c r="AA42" s="47" t="s">
        <v>197</v>
      </c>
      <c r="AB42" s="47" t="s">
        <v>197</v>
      </c>
      <c r="AC42" s="47" t="s">
        <v>197</v>
      </c>
      <c r="AD42" s="47" t="s">
        <v>197</v>
      </c>
      <c r="AE42" s="47" t="s">
        <v>197</v>
      </c>
      <c r="AF42" s="47" t="s">
        <v>197</v>
      </c>
      <c r="AG42" s="47" t="s">
        <v>197</v>
      </c>
      <c r="AH42" s="47" t="s">
        <v>197</v>
      </c>
      <c r="AI42" s="47" t="s">
        <v>197</v>
      </c>
      <c r="AJ42" s="47" t="s">
        <v>197</v>
      </c>
      <c r="AK42" s="47" t="s">
        <v>197</v>
      </c>
      <c r="AL42" s="47" t="s">
        <v>197</v>
      </c>
      <c r="AM42" s="47" t="s">
        <v>197</v>
      </c>
      <c r="AN42" s="47" t="s">
        <v>197</v>
      </c>
      <c r="AO42" s="47" t="s">
        <v>197</v>
      </c>
      <c r="AP42" s="47" t="s">
        <v>197</v>
      </c>
      <c r="AQ42" s="47" t="s">
        <v>197</v>
      </c>
      <c r="AR42" s="47" t="s">
        <v>197</v>
      </c>
      <c r="AS42" s="47" t="s">
        <v>197</v>
      </c>
      <c r="AT42" s="47" t="s">
        <v>197</v>
      </c>
      <c r="AU42" s="47" t="s">
        <v>197</v>
      </c>
      <c r="AV42" s="47" t="s">
        <v>197</v>
      </c>
      <c r="AW42" s="47" t="s">
        <v>197</v>
      </c>
      <c r="AX42" s="47" t="s">
        <v>197</v>
      </c>
      <c r="AY42" s="47"/>
      <c r="AZ42" s="47" t="s">
        <v>197</v>
      </c>
      <c r="BA42" s="47" t="s">
        <v>197</v>
      </c>
      <c r="BB42" s="47" t="s">
        <v>197</v>
      </c>
      <c r="BC42" s="47" t="s">
        <v>197</v>
      </c>
      <c r="BD42" s="47" t="s">
        <v>197</v>
      </c>
      <c r="BE42" s="47" t="s">
        <v>197</v>
      </c>
      <c r="BF42" s="47" t="s">
        <v>197</v>
      </c>
      <c r="BG42" s="47" t="s">
        <v>197</v>
      </c>
      <c r="BH42" s="47" t="s">
        <v>197</v>
      </c>
      <c r="BI42" s="47" t="s">
        <v>197</v>
      </c>
      <c r="BJ42" s="47" t="s">
        <v>197</v>
      </c>
      <c r="BK42" s="47" t="s">
        <v>197</v>
      </c>
      <c r="BL42" s="47" t="s">
        <v>197</v>
      </c>
      <c r="BM42" s="47" t="s">
        <v>197</v>
      </c>
      <c r="BN42" s="47" t="s">
        <v>197</v>
      </c>
      <c r="BO42" s="47" t="s">
        <v>197</v>
      </c>
      <c r="BP42" s="47"/>
      <c r="BQ42" s="47" t="s">
        <v>197</v>
      </c>
      <c r="BR42" s="47" t="s">
        <v>197</v>
      </c>
      <c r="BS42" s="47" t="s">
        <v>197</v>
      </c>
      <c r="BT42" s="47" t="s">
        <v>197</v>
      </c>
      <c r="BU42" s="47" t="s">
        <v>197</v>
      </c>
      <c r="BV42" s="47" t="s">
        <v>197</v>
      </c>
      <c r="BW42" s="47" t="s">
        <v>197</v>
      </c>
      <c r="BX42" s="47" t="s">
        <v>197</v>
      </c>
      <c r="BY42" s="47" t="s">
        <v>197</v>
      </c>
      <c r="BZ42" s="47" t="s">
        <v>197</v>
      </c>
      <c r="CA42" s="47" t="s">
        <v>197</v>
      </c>
      <c r="CB42" s="47" t="s">
        <v>197</v>
      </c>
      <c r="CC42" s="47" t="s">
        <v>197</v>
      </c>
      <c r="CD42" s="47" t="s">
        <v>197</v>
      </c>
      <c r="CE42" s="47" t="s">
        <v>197</v>
      </c>
      <c r="CF42" s="47" t="s">
        <v>197</v>
      </c>
      <c r="CG42" s="47" t="s">
        <v>197</v>
      </c>
      <c r="CH42" s="47"/>
      <c r="CI42" s="33"/>
    </row>
    <row r="43" spans="1:92" ht="131.25">
      <c r="A43" s="19"/>
      <c r="B43" s="31" t="s">
        <v>219</v>
      </c>
      <c r="C43" s="32" t="s">
        <v>217</v>
      </c>
      <c r="D43" s="33" t="s">
        <v>178</v>
      </c>
      <c r="E43" s="47" t="str">
        <f>IF('2'!U41="НД","НД",'2'!U41/1.2)</f>
        <v>НД</v>
      </c>
      <c r="F43" s="47" t="str">
        <f>IF('2'!V41="НД","НД",'2'!V41/1.2)</f>
        <v>НД</v>
      </c>
      <c r="G43" s="47" t="s">
        <v>197</v>
      </c>
      <c r="H43" s="47" t="s">
        <v>197</v>
      </c>
      <c r="I43" s="47" t="s">
        <v>197</v>
      </c>
      <c r="J43" s="47" t="s">
        <v>197</v>
      </c>
      <c r="K43" s="47" t="s">
        <v>197</v>
      </c>
      <c r="L43" s="47" t="s">
        <v>197</v>
      </c>
      <c r="M43" s="47" t="s">
        <v>197</v>
      </c>
      <c r="N43" s="47" t="s">
        <v>197</v>
      </c>
      <c r="O43" s="47" t="s">
        <v>197</v>
      </c>
      <c r="P43" s="47" t="s">
        <v>197</v>
      </c>
      <c r="Q43" s="47" t="s">
        <v>197</v>
      </c>
      <c r="R43" s="47" t="s">
        <v>197</v>
      </c>
      <c r="S43" s="47" t="s">
        <v>197</v>
      </c>
      <c r="T43" s="47" t="s">
        <v>197</v>
      </c>
      <c r="U43" s="47" t="s">
        <v>197</v>
      </c>
      <c r="V43" s="47" t="s">
        <v>197</v>
      </c>
      <c r="W43" s="47" t="s">
        <v>197</v>
      </c>
      <c r="X43" s="47" t="s">
        <v>197</v>
      </c>
      <c r="Y43" s="47" t="s">
        <v>197</v>
      </c>
      <c r="Z43" s="47" t="s">
        <v>197</v>
      </c>
      <c r="AA43" s="47" t="s">
        <v>197</v>
      </c>
      <c r="AB43" s="47" t="s">
        <v>197</v>
      </c>
      <c r="AC43" s="47" t="s">
        <v>197</v>
      </c>
      <c r="AD43" s="47" t="s">
        <v>197</v>
      </c>
      <c r="AE43" s="47" t="s">
        <v>197</v>
      </c>
      <c r="AF43" s="47" t="s">
        <v>197</v>
      </c>
      <c r="AG43" s="47" t="s">
        <v>197</v>
      </c>
      <c r="AH43" s="47" t="s">
        <v>197</v>
      </c>
      <c r="AI43" s="47" t="s">
        <v>197</v>
      </c>
      <c r="AJ43" s="47" t="s">
        <v>197</v>
      </c>
      <c r="AK43" s="47" t="s">
        <v>197</v>
      </c>
      <c r="AL43" s="47" t="s">
        <v>197</v>
      </c>
      <c r="AM43" s="47" t="s">
        <v>197</v>
      </c>
      <c r="AN43" s="47" t="s">
        <v>197</v>
      </c>
      <c r="AO43" s="47" t="s">
        <v>197</v>
      </c>
      <c r="AP43" s="47" t="s">
        <v>197</v>
      </c>
      <c r="AQ43" s="47" t="s">
        <v>197</v>
      </c>
      <c r="AR43" s="47" t="s">
        <v>197</v>
      </c>
      <c r="AS43" s="47" t="s">
        <v>197</v>
      </c>
      <c r="AT43" s="47" t="s">
        <v>197</v>
      </c>
      <c r="AU43" s="47" t="s">
        <v>197</v>
      </c>
      <c r="AV43" s="47" t="s">
        <v>197</v>
      </c>
      <c r="AW43" s="47" t="s">
        <v>197</v>
      </c>
      <c r="AX43" s="47" t="s">
        <v>197</v>
      </c>
      <c r="AY43" s="47"/>
      <c r="AZ43" s="47" t="s">
        <v>197</v>
      </c>
      <c r="BA43" s="47" t="s">
        <v>197</v>
      </c>
      <c r="BB43" s="47" t="s">
        <v>197</v>
      </c>
      <c r="BC43" s="47" t="s">
        <v>197</v>
      </c>
      <c r="BD43" s="47" t="s">
        <v>197</v>
      </c>
      <c r="BE43" s="47" t="s">
        <v>197</v>
      </c>
      <c r="BF43" s="47" t="s">
        <v>197</v>
      </c>
      <c r="BG43" s="47" t="s">
        <v>197</v>
      </c>
      <c r="BH43" s="47" t="s">
        <v>197</v>
      </c>
      <c r="BI43" s="47" t="s">
        <v>197</v>
      </c>
      <c r="BJ43" s="47" t="s">
        <v>197</v>
      </c>
      <c r="BK43" s="47" t="s">
        <v>197</v>
      </c>
      <c r="BL43" s="47" t="s">
        <v>197</v>
      </c>
      <c r="BM43" s="47" t="s">
        <v>197</v>
      </c>
      <c r="BN43" s="47" t="s">
        <v>197</v>
      </c>
      <c r="BO43" s="47" t="s">
        <v>197</v>
      </c>
      <c r="BP43" s="47"/>
      <c r="BQ43" s="47" t="s">
        <v>197</v>
      </c>
      <c r="BR43" s="47" t="s">
        <v>197</v>
      </c>
      <c r="BS43" s="47" t="s">
        <v>197</v>
      </c>
      <c r="BT43" s="47" t="s">
        <v>197</v>
      </c>
      <c r="BU43" s="47" t="s">
        <v>197</v>
      </c>
      <c r="BV43" s="47" t="s">
        <v>197</v>
      </c>
      <c r="BW43" s="47" t="s">
        <v>197</v>
      </c>
      <c r="BX43" s="47" t="s">
        <v>197</v>
      </c>
      <c r="BY43" s="47" t="s">
        <v>197</v>
      </c>
      <c r="BZ43" s="47" t="s">
        <v>197</v>
      </c>
      <c r="CA43" s="47" t="s">
        <v>197</v>
      </c>
      <c r="CB43" s="47" t="s">
        <v>197</v>
      </c>
      <c r="CC43" s="47" t="s">
        <v>197</v>
      </c>
      <c r="CD43" s="47" t="s">
        <v>197</v>
      </c>
      <c r="CE43" s="47" t="s">
        <v>197</v>
      </c>
      <c r="CF43" s="47" t="s">
        <v>197</v>
      </c>
      <c r="CG43" s="47" t="s">
        <v>197</v>
      </c>
      <c r="CH43" s="47"/>
      <c r="CI43" s="33"/>
    </row>
    <row r="44" spans="1:92" ht="131.25">
      <c r="A44" s="19"/>
      <c r="B44" s="31" t="s">
        <v>219</v>
      </c>
      <c r="C44" s="32" t="s">
        <v>220</v>
      </c>
      <c r="D44" s="33" t="s">
        <v>178</v>
      </c>
      <c r="E44" s="47" t="str">
        <f>IF('2'!U42="НД","НД",'2'!U42/1.2)</f>
        <v>НД</v>
      </c>
      <c r="F44" s="47" t="str">
        <f>IF('2'!V42="НД","НД",'2'!V42/1.2)</f>
        <v>НД</v>
      </c>
      <c r="G44" s="47" t="s">
        <v>197</v>
      </c>
      <c r="H44" s="47" t="s">
        <v>197</v>
      </c>
      <c r="I44" s="47" t="s">
        <v>197</v>
      </c>
      <c r="J44" s="47" t="s">
        <v>197</v>
      </c>
      <c r="K44" s="47" t="s">
        <v>197</v>
      </c>
      <c r="L44" s="47" t="s">
        <v>197</v>
      </c>
      <c r="M44" s="47" t="s">
        <v>197</v>
      </c>
      <c r="N44" s="47" t="s">
        <v>197</v>
      </c>
      <c r="O44" s="47" t="s">
        <v>197</v>
      </c>
      <c r="P44" s="47" t="s">
        <v>197</v>
      </c>
      <c r="Q44" s="47" t="s">
        <v>197</v>
      </c>
      <c r="R44" s="47" t="s">
        <v>197</v>
      </c>
      <c r="S44" s="47" t="s">
        <v>197</v>
      </c>
      <c r="T44" s="47" t="s">
        <v>197</v>
      </c>
      <c r="U44" s="47" t="s">
        <v>197</v>
      </c>
      <c r="V44" s="47" t="s">
        <v>197</v>
      </c>
      <c r="W44" s="47" t="s">
        <v>197</v>
      </c>
      <c r="X44" s="47" t="s">
        <v>197</v>
      </c>
      <c r="Y44" s="47" t="s">
        <v>197</v>
      </c>
      <c r="Z44" s="47" t="s">
        <v>197</v>
      </c>
      <c r="AA44" s="47" t="s">
        <v>197</v>
      </c>
      <c r="AB44" s="47" t="s">
        <v>197</v>
      </c>
      <c r="AC44" s="47" t="s">
        <v>197</v>
      </c>
      <c r="AD44" s="47" t="s">
        <v>197</v>
      </c>
      <c r="AE44" s="47" t="s">
        <v>197</v>
      </c>
      <c r="AF44" s="47" t="s">
        <v>197</v>
      </c>
      <c r="AG44" s="47" t="s">
        <v>197</v>
      </c>
      <c r="AH44" s="47" t="s">
        <v>197</v>
      </c>
      <c r="AI44" s="47" t="s">
        <v>197</v>
      </c>
      <c r="AJ44" s="47" t="s">
        <v>197</v>
      </c>
      <c r="AK44" s="47" t="s">
        <v>197</v>
      </c>
      <c r="AL44" s="47" t="s">
        <v>197</v>
      </c>
      <c r="AM44" s="47" t="s">
        <v>197</v>
      </c>
      <c r="AN44" s="47" t="s">
        <v>197</v>
      </c>
      <c r="AO44" s="47" t="s">
        <v>197</v>
      </c>
      <c r="AP44" s="47" t="s">
        <v>197</v>
      </c>
      <c r="AQ44" s="47" t="s">
        <v>197</v>
      </c>
      <c r="AR44" s="47" t="s">
        <v>197</v>
      </c>
      <c r="AS44" s="47" t="s">
        <v>197</v>
      </c>
      <c r="AT44" s="47" t="s">
        <v>197</v>
      </c>
      <c r="AU44" s="47" t="s">
        <v>197</v>
      </c>
      <c r="AV44" s="47" t="s">
        <v>197</v>
      </c>
      <c r="AW44" s="47" t="s">
        <v>197</v>
      </c>
      <c r="AX44" s="47" t="s">
        <v>197</v>
      </c>
      <c r="AY44" s="47"/>
      <c r="AZ44" s="47" t="s">
        <v>197</v>
      </c>
      <c r="BA44" s="47" t="s">
        <v>197</v>
      </c>
      <c r="BB44" s="47" t="s">
        <v>197</v>
      </c>
      <c r="BC44" s="47" t="s">
        <v>197</v>
      </c>
      <c r="BD44" s="47" t="s">
        <v>197</v>
      </c>
      <c r="BE44" s="47" t="s">
        <v>197</v>
      </c>
      <c r="BF44" s="47" t="s">
        <v>197</v>
      </c>
      <c r="BG44" s="47" t="s">
        <v>197</v>
      </c>
      <c r="BH44" s="47" t="s">
        <v>197</v>
      </c>
      <c r="BI44" s="47" t="s">
        <v>197</v>
      </c>
      <c r="BJ44" s="47" t="s">
        <v>197</v>
      </c>
      <c r="BK44" s="47" t="s">
        <v>197</v>
      </c>
      <c r="BL44" s="47" t="s">
        <v>197</v>
      </c>
      <c r="BM44" s="47" t="s">
        <v>197</v>
      </c>
      <c r="BN44" s="47" t="s">
        <v>197</v>
      </c>
      <c r="BO44" s="47" t="s">
        <v>197</v>
      </c>
      <c r="BP44" s="47"/>
      <c r="BQ44" s="47" t="s">
        <v>197</v>
      </c>
      <c r="BR44" s="47" t="s">
        <v>197</v>
      </c>
      <c r="BS44" s="47" t="s">
        <v>197</v>
      </c>
      <c r="BT44" s="47" t="s">
        <v>197</v>
      </c>
      <c r="BU44" s="47" t="s">
        <v>197</v>
      </c>
      <c r="BV44" s="47" t="s">
        <v>197</v>
      </c>
      <c r="BW44" s="47" t="s">
        <v>197</v>
      </c>
      <c r="BX44" s="47" t="s">
        <v>197</v>
      </c>
      <c r="BY44" s="47" t="s">
        <v>197</v>
      </c>
      <c r="BZ44" s="47" t="s">
        <v>197</v>
      </c>
      <c r="CA44" s="47" t="s">
        <v>197</v>
      </c>
      <c r="CB44" s="47" t="s">
        <v>197</v>
      </c>
      <c r="CC44" s="47" t="s">
        <v>197</v>
      </c>
      <c r="CD44" s="47" t="s">
        <v>197</v>
      </c>
      <c r="CE44" s="47" t="s">
        <v>197</v>
      </c>
      <c r="CF44" s="47" t="s">
        <v>197</v>
      </c>
      <c r="CG44" s="47" t="s">
        <v>197</v>
      </c>
      <c r="CH44" s="47"/>
      <c r="CI44" s="33"/>
    </row>
    <row r="45" spans="1:92" ht="112.5">
      <c r="A45" s="19"/>
      <c r="B45" s="37" t="s">
        <v>221</v>
      </c>
      <c r="C45" s="38" t="s">
        <v>222</v>
      </c>
      <c r="D45" s="39" t="s">
        <v>178</v>
      </c>
      <c r="E45" s="90">
        <f t="shared" ref="E45:AJ45" si="17">SUM(E46,E49)</f>
        <v>393.81716666666665</v>
      </c>
      <c r="F45" s="90">
        <f t="shared" si="17"/>
        <v>0</v>
      </c>
      <c r="G45" s="90">
        <f t="shared" si="17"/>
        <v>0</v>
      </c>
      <c r="H45" s="90">
        <f t="shared" si="17"/>
        <v>0</v>
      </c>
      <c r="I45" s="90">
        <f t="shared" si="17"/>
        <v>0</v>
      </c>
      <c r="J45" s="90">
        <f t="shared" si="17"/>
        <v>0</v>
      </c>
      <c r="K45" s="90">
        <f t="shared" si="17"/>
        <v>0</v>
      </c>
      <c r="L45" s="90">
        <f t="shared" si="17"/>
        <v>0</v>
      </c>
      <c r="M45" s="90">
        <f t="shared" si="17"/>
        <v>0</v>
      </c>
      <c r="N45" s="90">
        <f t="shared" si="17"/>
        <v>0</v>
      </c>
      <c r="O45" s="90">
        <f t="shared" si="17"/>
        <v>0</v>
      </c>
      <c r="P45" s="90">
        <f t="shared" si="17"/>
        <v>0</v>
      </c>
      <c r="Q45" s="90">
        <f t="shared" si="17"/>
        <v>0</v>
      </c>
      <c r="R45" s="90">
        <f t="shared" si="17"/>
        <v>0</v>
      </c>
      <c r="S45" s="90">
        <f t="shared" si="17"/>
        <v>0</v>
      </c>
      <c r="T45" s="90">
        <f t="shared" si="17"/>
        <v>0</v>
      </c>
      <c r="U45" s="90">
        <f t="shared" si="17"/>
        <v>0</v>
      </c>
      <c r="V45" s="90">
        <f t="shared" si="17"/>
        <v>0</v>
      </c>
      <c r="W45" s="90">
        <f t="shared" si="17"/>
        <v>0</v>
      </c>
      <c r="X45" s="90">
        <f t="shared" si="17"/>
        <v>0</v>
      </c>
      <c r="Y45" s="90">
        <f t="shared" si="17"/>
        <v>0</v>
      </c>
      <c r="Z45" s="90">
        <f t="shared" si="17"/>
        <v>0</v>
      </c>
      <c r="AA45" s="90">
        <f t="shared" si="17"/>
        <v>0</v>
      </c>
      <c r="AB45" s="90">
        <f t="shared" si="17"/>
        <v>0</v>
      </c>
      <c r="AC45" s="90">
        <f t="shared" si="17"/>
        <v>0</v>
      </c>
      <c r="AD45" s="90">
        <f t="shared" si="17"/>
        <v>0</v>
      </c>
      <c r="AE45" s="90">
        <f t="shared" si="17"/>
        <v>0</v>
      </c>
      <c r="AF45" s="90">
        <f t="shared" si="17"/>
        <v>0</v>
      </c>
      <c r="AG45" s="90">
        <f t="shared" si="17"/>
        <v>0</v>
      </c>
      <c r="AH45" s="90">
        <f t="shared" si="17"/>
        <v>0</v>
      </c>
      <c r="AI45" s="90">
        <f t="shared" si="17"/>
        <v>0</v>
      </c>
      <c r="AJ45" s="90">
        <f t="shared" si="17"/>
        <v>42.603000000000002</v>
      </c>
      <c r="AK45" s="90">
        <f t="shared" ref="AK45:BP45" si="18">SUM(AK46,AK49)</f>
        <v>0</v>
      </c>
      <c r="AL45" s="90">
        <f t="shared" si="18"/>
        <v>0</v>
      </c>
      <c r="AM45" s="90">
        <f t="shared" si="18"/>
        <v>6.78</v>
      </c>
      <c r="AN45" s="90">
        <f t="shared" si="18"/>
        <v>0</v>
      </c>
      <c r="AO45" s="90">
        <f t="shared" si="18"/>
        <v>0</v>
      </c>
      <c r="AP45" s="90">
        <f t="shared" si="18"/>
        <v>0</v>
      </c>
      <c r="AQ45" s="90">
        <f t="shared" si="18"/>
        <v>5</v>
      </c>
      <c r="AR45" s="90">
        <f t="shared" si="18"/>
        <v>0</v>
      </c>
      <c r="AS45" s="90">
        <f t="shared" si="18"/>
        <v>0</v>
      </c>
      <c r="AT45" s="90">
        <f t="shared" si="18"/>
        <v>0</v>
      </c>
      <c r="AU45" s="90">
        <f t="shared" si="18"/>
        <v>0</v>
      </c>
      <c r="AV45" s="90">
        <f t="shared" si="18"/>
        <v>0</v>
      </c>
      <c r="AW45" s="90">
        <f t="shared" si="18"/>
        <v>0</v>
      </c>
      <c r="AX45" s="90">
        <f t="shared" si="18"/>
        <v>0</v>
      </c>
      <c r="AY45" s="90">
        <f t="shared" si="18"/>
        <v>0</v>
      </c>
      <c r="AZ45" s="90">
        <f t="shared" si="18"/>
        <v>0</v>
      </c>
      <c r="BA45" s="90">
        <f t="shared" si="18"/>
        <v>351.21416666666664</v>
      </c>
      <c r="BB45" s="90">
        <f t="shared" si="18"/>
        <v>82</v>
      </c>
      <c r="BC45" s="90">
        <f t="shared" si="18"/>
        <v>0</v>
      </c>
      <c r="BD45" s="90">
        <f t="shared" si="18"/>
        <v>0</v>
      </c>
      <c r="BE45" s="90">
        <f t="shared" si="18"/>
        <v>0</v>
      </c>
      <c r="BF45" s="90">
        <f t="shared" si="18"/>
        <v>0</v>
      </c>
      <c r="BG45" s="90">
        <f t="shared" si="18"/>
        <v>0</v>
      </c>
      <c r="BH45" s="90">
        <f t="shared" si="18"/>
        <v>30</v>
      </c>
      <c r="BI45" s="90">
        <f t="shared" si="18"/>
        <v>0</v>
      </c>
      <c r="BJ45" s="90">
        <f t="shared" si="18"/>
        <v>0</v>
      </c>
      <c r="BK45" s="90">
        <f t="shared" si="18"/>
        <v>0</v>
      </c>
      <c r="BL45" s="90">
        <f t="shared" si="18"/>
        <v>0</v>
      </c>
      <c r="BM45" s="90">
        <f t="shared" si="18"/>
        <v>0</v>
      </c>
      <c r="BN45" s="90">
        <f t="shared" si="18"/>
        <v>0</v>
      </c>
      <c r="BO45" s="90">
        <f t="shared" si="18"/>
        <v>0</v>
      </c>
      <c r="BP45" s="90">
        <f t="shared" si="18"/>
        <v>0</v>
      </c>
      <c r="BQ45" s="90">
        <f t="shared" ref="BQ45:CG45" si="19">SUM(BQ46,BQ49)</f>
        <v>0</v>
      </c>
      <c r="BR45" s="90">
        <f t="shared" si="19"/>
        <v>393.81716666666665</v>
      </c>
      <c r="BS45" s="90">
        <f t="shared" si="19"/>
        <v>82</v>
      </c>
      <c r="BT45" s="90">
        <f t="shared" si="19"/>
        <v>0</v>
      </c>
      <c r="BU45" s="90">
        <f t="shared" si="19"/>
        <v>6.78</v>
      </c>
      <c r="BV45" s="90">
        <f t="shared" si="19"/>
        <v>0</v>
      </c>
      <c r="BW45" s="90">
        <f t="shared" si="19"/>
        <v>0</v>
      </c>
      <c r="BX45" s="90">
        <f t="shared" si="19"/>
        <v>0</v>
      </c>
      <c r="BY45" s="90">
        <f t="shared" si="19"/>
        <v>35</v>
      </c>
      <c r="BZ45" s="90">
        <f t="shared" si="19"/>
        <v>0</v>
      </c>
      <c r="CA45" s="90">
        <f t="shared" si="19"/>
        <v>0</v>
      </c>
      <c r="CB45" s="90">
        <f t="shared" si="19"/>
        <v>0</v>
      </c>
      <c r="CC45" s="90">
        <f t="shared" si="19"/>
        <v>0</v>
      </c>
      <c r="CD45" s="90">
        <f t="shared" si="19"/>
        <v>0</v>
      </c>
      <c r="CE45" s="90">
        <f t="shared" si="19"/>
        <v>0</v>
      </c>
      <c r="CF45" s="90">
        <f t="shared" si="19"/>
        <v>0</v>
      </c>
      <c r="CG45" s="90">
        <f t="shared" si="19"/>
        <v>0</v>
      </c>
      <c r="CH45" s="90"/>
      <c r="CI45" s="39"/>
    </row>
    <row r="46" spans="1:92" ht="93.75">
      <c r="A46" s="19"/>
      <c r="B46" s="31" t="s">
        <v>223</v>
      </c>
      <c r="C46" s="32" t="s">
        <v>224</v>
      </c>
      <c r="D46" s="33" t="s">
        <v>178</v>
      </c>
      <c r="E46" s="47">
        <f t="shared" ref="E46:AJ46" si="20">SUM(E47:E48)</f>
        <v>42.603000000000002</v>
      </c>
      <c r="F46" s="47">
        <f t="shared" si="20"/>
        <v>0</v>
      </c>
      <c r="G46" s="47">
        <f t="shared" si="20"/>
        <v>0</v>
      </c>
      <c r="H46" s="47">
        <f t="shared" si="20"/>
        <v>0</v>
      </c>
      <c r="I46" s="47">
        <f t="shared" si="20"/>
        <v>0</v>
      </c>
      <c r="J46" s="47">
        <f t="shared" si="20"/>
        <v>0</v>
      </c>
      <c r="K46" s="47">
        <f t="shared" si="20"/>
        <v>0</v>
      </c>
      <c r="L46" s="47">
        <f t="shared" si="20"/>
        <v>0</v>
      </c>
      <c r="M46" s="47">
        <f t="shared" si="20"/>
        <v>0</v>
      </c>
      <c r="N46" s="47">
        <f t="shared" si="20"/>
        <v>0</v>
      </c>
      <c r="O46" s="47">
        <f t="shared" si="20"/>
        <v>0</v>
      </c>
      <c r="P46" s="47">
        <f t="shared" si="20"/>
        <v>0</v>
      </c>
      <c r="Q46" s="47">
        <f t="shared" si="20"/>
        <v>0</v>
      </c>
      <c r="R46" s="47">
        <f t="shared" si="20"/>
        <v>0</v>
      </c>
      <c r="S46" s="47">
        <f t="shared" si="20"/>
        <v>0</v>
      </c>
      <c r="T46" s="47">
        <f t="shared" si="20"/>
        <v>0</v>
      </c>
      <c r="U46" s="47">
        <f t="shared" si="20"/>
        <v>0</v>
      </c>
      <c r="V46" s="47">
        <f t="shared" si="20"/>
        <v>0</v>
      </c>
      <c r="W46" s="47">
        <f t="shared" si="20"/>
        <v>0</v>
      </c>
      <c r="X46" s="47">
        <f t="shared" si="20"/>
        <v>0</v>
      </c>
      <c r="Y46" s="47">
        <f t="shared" si="20"/>
        <v>0</v>
      </c>
      <c r="Z46" s="47">
        <f t="shared" si="20"/>
        <v>0</v>
      </c>
      <c r="AA46" s="47">
        <f t="shared" si="20"/>
        <v>0</v>
      </c>
      <c r="AB46" s="47">
        <f t="shared" si="20"/>
        <v>0</v>
      </c>
      <c r="AC46" s="47">
        <f t="shared" si="20"/>
        <v>0</v>
      </c>
      <c r="AD46" s="47">
        <f t="shared" si="20"/>
        <v>0</v>
      </c>
      <c r="AE46" s="47">
        <f t="shared" si="20"/>
        <v>0</v>
      </c>
      <c r="AF46" s="47">
        <f t="shared" si="20"/>
        <v>0</v>
      </c>
      <c r="AG46" s="47">
        <f t="shared" si="20"/>
        <v>0</v>
      </c>
      <c r="AH46" s="47">
        <f t="shared" si="20"/>
        <v>0</v>
      </c>
      <c r="AI46" s="47">
        <f t="shared" si="20"/>
        <v>0</v>
      </c>
      <c r="AJ46" s="47">
        <f t="shared" si="20"/>
        <v>42.603000000000002</v>
      </c>
      <c r="AK46" s="47">
        <f t="shared" ref="AK46:BP46" si="21">SUM(AK47:AK48)</f>
        <v>0</v>
      </c>
      <c r="AL46" s="47">
        <f t="shared" si="21"/>
        <v>0</v>
      </c>
      <c r="AM46" s="47">
        <f t="shared" si="21"/>
        <v>6.78</v>
      </c>
      <c r="AN46" s="47">
        <f t="shared" si="21"/>
        <v>0</v>
      </c>
      <c r="AO46" s="47">
        <f t="shared" si="21"/>
        <v>0</v>
      </c>
      <c r="AP46" s="47">
        <f t="shared" si="21"/>
        <v>0</v>
      </c>
      <c r="AQ46" s="47">
        <f t="shared" si="21"/>
        <v>5</v>
      </c>
      <c r="AR46" s="47">
        <f t="shared" si="21"/>
        <v>0</v>
      </c>
      <c r="AS46" s="47">
        <f t="shared" si="21"/>
        <v>0</v>
      </c>
      <c r="AT46" s="47">
        <f t="shared" si="21"/>
        <v>0</v>
      </c>
      <c r="AU46" s="47">
        <f t="shared" si="21"/>
        <v>0</v>
      </c>
      <c r="AV46" s="47">
        <f t="shared" si="21"/>
        <v>0</v>
      </c>
      <c r="AW46" s="47">
        <f t="shared" si="21"/>
        <v>0</v>
      </c>
      <c r="AX46" s="47">
        <f t="shared" si="21"/>
        <v>0</v>
      </c>
      <c r="AY46" s="47">
        <f t="shared" si="21"/>
        <v>0</v>
      </c>
      <c r="AZ46" s="47">
        <f t="shared" si="21"/>
        <v>0</v>
      </c>
      <c r="BA46" s="47">
        <f t="shared" si="21"/>
        <v>0</v>
      </c>
      <c r="BB46" s="47">
        <f t="shared" si="21"/>
        <v>0</v>
      </c>
      <c r="BC46" s="47">
        <f t="shared" si="21"/>
        <v>0</v>
      </c>
      <c r="BD46" s="47">
        <f t="shared" si="21"/>
        <v>0</v>
      </c>
      <c r="BE46" s="47">
        <f t="shared" si="21"/>
        <v>0</v>
      </c>
      <c r="BF46" s="47">
        <f t="shared" si="21"/>
        <v>0</v>
      </c>
      <c r="BG46" s="47">
        <f t="shared" si="21"/>
        <v>0</v>
      </c>
      <c r="BH46" s="47">
        <f t="shared" si="21"/>
        <v>0</v>
      </c>
      <c r="BI46" s="47">
        <f t="shared" si="21"/>
        <v>0</v>
      </c>
      <c r="BJ46" s="47">
        <f t="shared" si="21"/>
        <v>0</v>
      </c>
      <c r="BK46" s="47">
        <f t="shared" si="21"/>
        <v>0</v>
      </c>
      <c r="BL46" s="47">
        <f t="shared" si="21"/>
        <v>0</v>
      </c>
      <c r="BM46" s="47">
        <f t="shared" si="21"/>
        <v>0</v>
      </c>
      <c r="BN46" s="47">
        <f t="shared" si="21"/>
        <v>0</v>
      </c>
      <c r="BO46" s="47">
        <f t="shared" si="21"/>
        <v>0</v>
      </c>
      <c r="BP46" s="47">
        <f t="shared" si="21"/>
        <v>0</v>
      </c>
      <c r="BQ46" s="47">
        <f t="shared" ref="BQ46:CG46" si="22">SUM(BQ47:BQ48)</f>
        <v>0</v>
      </c>
      <c r="BR46" s="47">
        <f t="shared" si="22"/>
        <v>42.603000000000002</v>
      </c>
      <c r="BS46" s="47">
        <f t="shared" si="22"/>
        <v>0</v>
      </c>
      <c r="BT46" s="47">
        <f t="shared" si="22"/>
        <v>0</v>
      </c>
      <c r="BU46" s="47">
        <f t="shared" si="22"/>
        <v>6.78</v>
      </c>
      <c r="BV46" s="47">
        <f t="shared" si="22"/>
        <v>0</v>
      </c>
      <c r="BW46" s="47">
        <f t="shared" si="22"/>
        <v>0</v>
      </c>
      <c r="BX46" s="47">
        <f t="shared" si="22"/>
        <v>0</v>
      </c>
      <c r="BY46" s="47">
        <f t="shared" si="22"/>
        <v>5</v>
      </c>
      <c r="BZ46" s="47">
        <f t="shared" si="22"/>
        <v>0</v>
      </c>
      <c r="CA46" s="47">
        <f t="shared" si="22"/>
        <v>0</v>
      </c>
      <c r="CB46" s="47">
        <f t="shared" si="22"/>
        <v>0</v>
      </c>
      <c r="CC46" s="47">
        <f t="shared" si="22"/>
        <v>0</v>
      </c>
      <c r="CD46" s="47">
        <f t="shared" si="22"/>
        <v>0</v>
      </c>
      <c r="CE46" s="47">
        <f t="shared" si="22"/>
        <v>0</v>
      </c>
      <c r="CF46" s="47">
        <f t="shared" si="22"/>
        <v>0</v>
      </c>
      <c r="CG46" s="47">
        <f t="shared" si="22"/>
        <v>0</v>
      </c>
      <c r="CH46" s="47"/>
      <c r="CI46" s="33"/>
    </row>
    <row r="47" spans="1:92" ht="56.25">
      <c r="A47" s="23" t="s">
        <v>179</v>
      </c>
      <c r="B47" s="31" t="s">
        <v>223</v>
      </c>
      <c r="C47" s="32" t="s">
        <v>225</v>
      </c>
      <c r="D47" s="41" t="s">
        <v>226</v>
      </c>
      <c r="E47" s="47">
        <f>IF('2'!U45="НД","НД",'2'!U45/1.2)</f>
        <v>34.695999999999998</v>
      </c>
      <c r="F47" s="47" t="str">
        <f>IF('2'!V45="НД","НД",'2'!V45/1.2)</f>
        <v>НД</v>
      </c>
      <c r="G47" s="47">
        <v>0</v>
      </c>
      <c r="H47" s="47">
        <v>0</v>
      </c>
      <c r="I47" s="47">
        <v>0</v>
      </c>
      <c r="J47" s="47">
        <v>0</v>
      </c>
      <c r="K47" s="47">
        <v>0</v>
      </c>
      <c r="L47" s="47">
        <v>0</v>
      </c>
      <c r="M47" s="47">
        <v>0</v>
      </c>
      <c r="N47" s="47">
        <v>0</v>
      </c>
      <c r="O47" s="47">
        <v>0</v>
      </c>
      <c r="P47" s="47">
        <v>0</v>
      </c>
      <c r="Q47" s="47">
        <v>0</v>
      </c>
      <c r="R47" s="47">
        <v>0</v>
      </c>
      <c r="S47" s="47">
        <v>0</v>
      </c>
      <c r="T47" s="47">
        <v>0</v>
      </c>
      <c r="U47" s="47">
        <v>0</v>
      </c>
      <c r="V47" s="47">
        <v>0</v>
      </c>
      <c r="W47" s="47">
        <v>0</v>
      </c>
      <c r="X47" s="47">
        <v>0</v>
      </c>
      <c r="Y47" s="47">
        <v>0</v>
      </c>
      <c r="Z47" s="47">
        <v>0</v>
      </c>
      <c r="AA47" s="47">
        <v>0</v>
      </c>
      <c r="AB47" s="47"/>
      <c r="AC47" s="47"/>
      <c r="AD47" s="47"/>
      <c r="AE47" s="47"/>
      <c r="AF47" s="47"/>
      <c r="AG47" s="47"/>
      <c r="AH47" s="47"/>
      <c r="AI47" s="47">
        <v>0</v>
      </c>
      <c r="AJ47" s="47">
        <f>IF('2'!G45=2021,E47,0)</f>
        <v>34.695999999999998</v>
      </c>
      <c r="AK47" s="47">
        <v>0</v>
      </c>
      <c r="AL47" s="47">
        <v>0</v>
      </c>
      <c r="AM47" s="47">
        <v>6.78</v>
      </c>
      <c r="AN47" s="47">
        <v>0</v>
      </c>
      <c r="AO47" s="47">
        <v>0</v>
      </c>
      <c r="AP47" s="47">
        <v>0</v>
      </c>
      <c r="AQ47" s="47">
        <v>0</v>
      </c>
      <c r="AR47" s="47">
        <v>0</v>
      </c>
      <c r="AS47" s="47"/>
      <c r="AT47" s="47"/>
      <c r="AU47" s="47"/>
      <c r="AV47" s="47"/>
      <c r="AW47" s="47"/>
      <c r="AX47" s="47"/>
      <c r="AY47" s="47"/>
      <c r="AZ47" s="47">
        <v>0</v>
      </c>
      <c r="BA47" s="47">
        <f>IF('2'!G45=2022,E47,0)</f>
        <v>0</v>
      </c>
      <c r="BB47" s="47">
        <v>0</v>
      </c>
      <c r="BC47" s="47">
        <v>0</v>
      </c>
      <c r="BD47" s="47">
        <v>0</v>
      </c>
      <c r="BE47" s="47">
        <v>0</v>
      </c>
      <c r="BF47" s="47">
        <v>0</v>
      </c>
      <c r="BG47" s="47">
        <v>0</v>
      </c>
      <c r="BH47" s="47">
        <v>0</v>
      </c>
      <c r="BI47" s="47"/>
      <c r="BJ47" s="47"/>
      <c r="BK47" s="47"/>
      <c r="BL47" s="47"/>
      <c r="BM47" s="47"/>
      <c r="BN47" s="47"/>
      <c r="BO47" s="47"/>
      <c r="BP47" s="47"/>
      <c r="BQ47" s="47">
        <f t="shared" ref="BQ47:BW48" si="23">U47+AI47+AZ47</f>
        <v>0</v>
      </c>
      <c r="BR47" s="47">
        <f t="shared" si="23"/>
        <v>34.695999999999998</v>
      </c>
      <c r="BS47" s="47">
        <f t="shared" si="23"/>
        <v>0</v>
      </c>
      <c r="BT47" s="47">
        <f t="shared" si="23"/>
        <v>0</v>
      </c>
      <c r="BU47" s="47">
        <f t="shared" si="23"/>
        <v>6.78</v>
      </c>
      <c r="BV47" s="47">
        <f t="shared" si="23"/>
        <v>0</v>
      </c>
      <c r="BW47" s="47">
        <f t="shared" si="23"/>
        <v>0</v>
      </c>
      <c r="BX47" s="47">
        <f>AP47+BG47</f>
        <v>0</v>
      </c>
      <c r="BY47" s="47">
        <f>BH47+AQ47</f>
        <v>0</v>
      </c>
      <c r="BZ47" s="47">
        <f>AR47</f>
        <v>0</v>
      </c>
      <c r="CA47" s="47">
        <v>0</v>
      </c>
      <c r="CB47" s="47">
        <f t="shared" ref="CB47:CG48" si="24">AC47+BJ47+AS47</f>
        <v>0</v>
      </c>
      <c r="CC47" s="47">
        <f t="shared" si="24"/>
        <v>0</v>
      </c>
      <c r="CD47" s="47">
        <f t="shared" si="24"/>
        <v>0</v>
      </c>
      <c r="CE47" s="47">
        <f t="shared" si="24"/>
        <v>0</v>
      </c>
      <c r="CF47" s="47">
        <f t="shared" si="24"/>
        <v>0</v>
      </c>
      <c r="CG47" s="47">
        <f t="shared" si="24"/>
        <v>0</v>
      </c>
      <c r="CH47" s="47">
        <f>BP47+AY47</f>
        <v>0</v>
      </c>
      <c r="CI47" s="33"/>
      <c r="CN47" s="129">
        <v>2021</v>
      </c>
    </row>
    <row r="48" spans="1:92" ht="37.5">
      <c r="A48" s="23" t="s">
        <v>179</v>
      </c>
      <c r="B48" s="31" t="s">
        <v>223</v>
      </c>
      <c r="C48" s="32" t="s">
        <v>227</v>
      </c>
      <c r="D48" s="41" t="s">
        <v>228</v>
      </c>
      <c r="E48" s="47">
        <f>IF('2'!U46="НД","НД",'2'!U46/1.2)</f>
        <v>7.9070000000000009</v>
      </c>
      <c r="F48" s="47" t="str">
        <f>IF('2'!V46="НД","НД",'2'!V46/1.2)</f>
        <v>НД</v>
      </c>
      <c r="G48" s="47">
        <v>0</v>
      </c>
      <c r="H48" s="47">
        <v>0</v>
      </c>
      <c r="I48" s="47">
        <v>0</v>
      </c>
      <c r="J48" s="47">
        <v>0</v>
      </c>
      <c r="K48" s="47">
        <v>0</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c r="AC48" s="47"/>
      <c r="AD48" s="47"/>
      <c r="AE48" s="47"/>
      <c r="AF48" s="47"/>
      <c r="AG48" s="47"/>
      <c r="AH48" s="47"/>
      <c r="AI48" s="47">
        <v>0</v>
      </c>
      <c r="AJ48" s="47">
        <f>IF('2'!G46=2021,E48,0)</f>
        <v>7.9070000000000009</v>
      </c>
      <c r="AK48" s="47">
        <v>0</v>
      </c>
      <c r="AL48" s="47">
        <v>0</v>
      </c>
      <c r="AM48" s="47">
        <v>0</v>
      </c>
      <c r="AN48" s="47">
        <v>0</v>
      </c>
      <c r="AO48" s="47">
        <v>0</v>
      </c>
      <c r="AP48" s="47"/>
      <c r="AQ48" s="47">
        <v>5</v>
      </c>
      <c r="AR48" s="47">
        <v>0</v>
      </c>
      <c r="AS48" s="47"/>
      <c r="AT48" s="47"/>
      <c r="AU48" s="47"/>
      <c r="AV48" s="47"/>
      <c r="AW48" s="47"/>
      <c r="AX48" s="47"/>
      <c r="AY48" s="47"/>
      <c r="AZ48" s="47">
        <v>0</v>
      </c>
      <c r="BA48" s="47">
        <f>IF('2'!G46=2022,E48,0)</f>
        <v>0</v>
      </c>
      <c r="BB48" s="47">
        <v>0</v>
      </c>
      <c r="BC48" s="47">
        <v>0</v>
      </c>
      <c r="BD48" s="47">
        <v>0</v>
      </c>
      <c r="BE48" s="47">
        <v>0</v>
      </c>
      <c r="BF48" s="47">
        <v>0</v>
      </c>
      <c r="BG48" s="47">
        <v>0</v>
      </c>
      <c r="BH48" s="47">
        <v>0</v>
      </c>
      <c r="BI48" s="47"/>
      <c r="BJ48" s="47"/>
      <c r="BK48" s="47"/>
      <c r="BL48" s="47"/>
      <c r="BM48" s="47"/>
      <c r="BN48" s="47"/>
      <c r="BO48" s="47"/>
      <c r="BP48" s="47"/>
      <c r="BQ48" s="47">
        <f t="shared" si="23"/>
        <v>0</v>
      </c>
      <c r="BR48" s="47">
        <f t="shared" si="23"/>
        <v>7.9070000000000009</v>
      </c>
      <c r="BS48" s="47">
        <f t="shared" si="23"/>
        <v>0</v>
      </c>
      <c r="BT48" s="47">
        <f t="shared" si="23"/>
        <v>0</v>
      </c>
      <c r="BU48" s="47">
        <f t="shared" si="23"/>
        <v>0</v>
      </c>
      <c r="BV48" s="47">
        <f t="shared" si="23"/>
        <v>0</v>
      </c>
      <c r="BW48" s="47">
        <f t="shared" si="23"/>
        <v>0</v>
      </c>
      <c r="BX48" s="47">
        <f>AP48+BG48</f>
        <v>0</v>
      </c>
      <c r="BY48" s="47">
        <f>BH48+AQ48</f>
        <v>5</v>
      </c>
      <c r="BZ48" s="47">
        <f>AR48</f>
        <v>0</v>
      </c>
      <c r="CA48" s="47">
        <v>0</v>
      </c>
      <c r="CB48" s="47">
        <f t="shared" si="24"/>
        <v>0</v>
      </c>
      <c r="CC48" s="47">
        <f t="shared" si="24"/>
        <v>0</v>
      </c>
      <c r="CD48" s="47">
        <f t="shared" si="24"/>
        <v>0</v>
      </c>
      <c r="CE48" s="47">
        <f t="shared" si="24"/>
        <v>0</v>
      </c>
      <c r="CF48" s="47">
        <f t="shared" si="24"/>
        <v>0</v>
      </c>
      <c r="CG48" s="47">
        <f t="shared" si="24"/>
        <v>0</v>
      </c>
      <c r="CH48" s="47">
        <f>BP48+AY48</f>
        <v>0</v>
      </c>
      <c r="CI48" s="33"/>
      <c r="CN48" s="129">
        <v>2021</v>
      </c>
    </row>
    <row r="49" spans="1:92" ht="112.5">
      <c r="A49" s="19"/>
      <c r="B49" s="31" t="s">
        <v>229</v>
      </c>
      <c r="C49" s="145" t="s">
        <v>230</v>
      </c>
      <c r="D49" s="33" t="s">
        <v>178</v>
      </c>
      <c r="E49" s="47">
        <f t="shared" ref="E49:AJ49" si="25">SUM(E50:E53)</f>
        <v>351.21416666666664</v>
      </c>
      <c r="F49" s="47">
        <f t="shared" si="25"/>
        <v>0</v>
      </c>
      <c r="G49" s="47">
        <f t="shared" si="25"/>
        <v>0</v>
      </c>
      <c r="H49" s="47">
        <f t="shared" si="25"/>
        <v>0</v>
      </c>
      <c r="I49" s="47">
        <f t="shared" si="25"/>
        <v>0</v>
      </c>
      <c r="J49" s="47">
        <f t="shared" si="25"/>
        <v>0</v>
      </c>
      <c r="K49" s="47">
        <f t="shared" si="25"/>
        <v>0</v>
      </c>
      <c r="L49" s="47">
        <f t="shared" si="25"/>
        <v>0</v>
      </c>
      <c r="M49" s="47">
        <f t="shared" si="25"/>
        <v>0</v>
      </c>
      <c r="N49" s="47">
        <f t="shared" si="25"/>
        <v>0</v>
      </c>
      <c r="O49" s="47">
        <f t="shared" si="25"/>
        <v>0</v>
      </c>
      <c r="P49" s="47">
        <f t="shared" si="25"/>
        <v>0</v>
      </c>
      <c r="Q49" s="47">
        <f t="shared" si="25"/>
        <v>0</v>
      </c>
      <c r="R49" s="47">
        <f t="shared" si="25"/>
        <v>0</v>
      </c>
      <c r="S49" s="47">
        <f t="shared" si="25"/>
        <v>0</v>
      </c>
      <c r="T49" s="47">
        <f t="shared" si="25"/>
        <v>0</v>
      </c>
      <c r="U49" s="47">
        <f t="shared" si="25"/>
        <v>0</v>
      </c>
      <c r="V49" s="47">
        <f t="shared" si="25"/>
        <v>0</v>
      </c>
      <c r="W49" s="47">
        <f t="shared" si="25"/>
        <v>0</v>
      </c>
      <c r="X49" s="47">
        <f t="shared" si="25"/>
        <v>0</v>
      </c>
      <c r="Y49" s="47">
        <f t="shared" si="25"/>
        <v>0</v>
      </c>
      <c r="Z49" s="47">
        <f t="shared" si="25"/>
        <v>0</v>
      </c>
      <c r="AA49" s="47">
        <f t="shared" si="25"/>
        <v>0</v>
      </c>
      <c r="AB49" s="47">
        <f t="shared" si="25"/>
        <v>0</v>
      </c>
      <c r="AC49" s="47">
        <f t="shared" si="25"/>
        <v>0</v>
      </c>
      <c r="AD49" s="47">
        <f t="shared" si="25"/>
        <v>0</v>
      </c>
      <c r="AE49" s="47">
        <f t="shared" si="25"/>
        <v>0</v>
      </c>
      <c r="AF49" s="47">
        <f t="shared" si="25"/>
        <v>0</v>
      </c>
      <c r="AG49" s="47">
        <f t="shared" si="25"/>
        <v>0</v>
      </c>
      <c r="AH49" s="47">
        <f t="shared" si="25"/>
        <v>0</v>
      </c>
      <c r="AI49" s="47">
        <f t="shared" si="25"/>
        <v>0</v>
      </c>
      <c r="AJ49" s="47">
        <f t="shared" si="25"/>
        <v>0</v>
      </c>
      <c r="AK49" s="47">
        <f t="shared" ref="AK49:BP49" si="26">SUM(AK50:AK53)</f>
        <v>0</v>
      </c>
      <c r="AL49" s="47">
        <f t="shared" si="26"/>
        <v>0</v>
      </c>
      <c r="AM49" s="47">
        <f t="shared" si="26"/>
        <v>0</v>
      </c>
      <c r="AN49" s="47">
        <f t="shared" si="26"/>
        <v>0</v>
      </c>
      <c r="AO49" s="47">
        <f t="shared" si="26"/>
        <v>0</v>
      </c>
      <c r="AP49" s="47">
        <f t="shared" si="26"/>
        <v>0</v>
      </c>
      <c r="AQ49" s="47">
        <f t="shared" si="26"/>
        <v>0</v>
      </c>
      <c r="AR49" s="47">
        <f t="shared" si="26"/>
        <v>0</v>
      </c>
      <c r="AS49" s="47">
        <f t="shared" si="26"/>
        <v>0</v>
      </c>
      <c r="AT49" s="47">
        <f t="shared" si="26"/>
        <v>0</v>
      </c>
      <c r="AU49" s="47">
        <f t="shared" si="26"/>
        <v>0</v>
      </c>
      <c r="AV49" s="47">
        <f t="shared" si="26"/>
        <v>0</v>
      </c>
      <c r="AW49" s="47">
        <f t="shared" si="26"/>
        <v>0</v>
      </c>
      <c r="AX49" s="47">
        <f t="shared" si="26"/>
        <v>0</v>
      </c>
      <c r="AY49" s="47">
        <f t="shared" si="26"/>
        <v>0</v>
      </c>
      <c r="AZ49" s="47">
        <f t="shared" si="26"/>
        <v>0</v>
      </c>
      <c r="BA49" s="47">
        <f t="shared" si="26"/>
        <v>351.21416666666664</v>
      </c>
      <c r="BB49" s="47">
        <f t="shared" si="26"/>
        <v>82</v>
      </c>
      <c r="BC49" s="47">
        <f t="shared" si="26"/>
        <v>0</v>
      </c>
      <c r="BD49" s="47">
        <f t="shared" si="26"/>
        <v>0</v>
      </c>
      <c r="BE49" s="47">
        <f t="shared" si="26"/>
        <v>0</v>
      </c>
      <c r="BF49" s="47">
        <f t="shared" si="26"/>
        <v>0</v>
      </c>
      <c r="BG49" s="47">
        <f t="shared" si="26"/>
        <v>0</v>
      </c>
      <c r="BH49" s="47">
        <f t="shared" si="26"/>
        <v>30</v>
      </c>
      <c r="BI49" s="47">
        <f t="shared" si="26"/>
        <v>0</v>
      </c>
      <c r="BJ49" s="47">
        <f t="shared" si="26"/>
        <v>0</v>
      </c>
      <c r="BK49" s="47">
        <f t="shared" si="26"/>
        <v>0</v>
      </c>
      <c r="BL49" s="47">
        <f t="shared" si="26"/>
        <v>0</v>
      </c>
      <c r="BM49" s="47">
        <f t="shared" si="26"/>
        <v>0</v>
      </c>
      <c r="BN49" s="47">
        <f t="shared" si="26"/>
        <v>0</v>
      </c>
      <c r="BO49" s="47">
        <f t="shared" si="26"/>
        <v>0</v>
      </c>
      <c r="BP49" s="47">
        <f t="shared" si="26"/>
        <v>0</v>
      </c>
      <c r="BQ49" s="47">
        <f t="shared" ref="BQ49:CH49" si="27">SUM(BQ50:BQ53)</f>
        <v>0</v>
      </c>
      <c r="BR49" s="47">
        <f t="shared" si="27"/>
        <v>351.21416666666664</v>
      </c>
      <c r="BS49" s="47">
        <f t="shared" si="27"/>
        <v>82</v>
      </c>
      <c r="BT49" s="47">
        <f t="shared" si="27"/>
        <v>0</v>
      </c>
      <c r="BU49" s="47">
        <f t="shared" si="27"/>
        <v>0</v>
      </c>
      <c r="BV49" s="47">
        <f t="shared" si="27"/>
        <v>0</v>
      </c>
      <c r="BW49" s="47">
        <f t="shared" si="27"/>
        <v>0</v>
      </c>
      <c r="BX49" s="47">
        <f t="shared" si="27"/>
        <v>0</v>
      </c>
      <c r="BY49" s="47">
        <f t="shared" si="27"/>
        <v>30</v>
      </c>
      <c r="BZ49" s="47">
        <f t="shared" si="27"/>
        <v>0</v>
      </c>
      <c r="CA49" s="47">
        <f t="shared" si="27"/>
        <v>0</v>
      </c>
      <c r="CB49" s="47">
        <f t="shared" si="27"/>
        <v>0</v>
      </c>
      <c r="CC49" s="47">
        <f t="shared" si="27"/>
        <v>0</v>
      </c>
      <c r="CD49" s="47">
        <f t="shared" si="27"/>
        <v>0</v>
      </c>
      <c r="CE49" s="47">
        <f t="shared" si="27"/>
        <v>0</v>
      </c>
      <c r="CF49" s="47">
        <f t="shared" si="27"/>
        <v>0</v>
      </c>
      <c r="CG49" s="47">
        <f t="shared" si="27"/>
        <v>0</v>
      </c>
      <c r="CH49" s="47">
        <f t="shared" si="27"/>
        <v>0</v>
      </c>
      <c r="CI49" s="33"/>
    </row>
    <row r="50" spans="1:92" ht="63">
      <c r="A50" s="23" t="s">
        <v>179</v>
      </c>
      <c r="B50" s="31" t="s">
        <v>229</v>
      </c>
      <c r="C50" s="42" t="s">
        <v>231</v>
      </c>
      <c r="D50" s="41" t="s">
        <v>232</v>
      </c>
      <c r="E50" s="47">
        <f>IF('2'!U48="НД","НД",'2'!U48/1.2)</f>
        <v>138.50083333333333</v>
      </c>
      <c r="F50" s="47" t="str">
        <f>IF('2'!V48="НД","НД",'2'!V48/1.2)</f>
        <v>НД</v>
      </c>
      <c r="G50" s="47">
        <v>0</v>
      </c>
      <c r="H50" s="47">
        <v>0</v>
      </c>
      <c r="I50" s="47">
        <v>0</v>
      </c>
      <c r="J50" s="47">
        <v>0</v>
      </c>
      <c r="K50" s="47">
        <v>0</v>
      </c>
      <c r="L50" s="47">
        <v>0</v>
      </c>
      <c r="M50" s="47">
        <v>0</v>
      </c>
      <c r="N50" s="47">
        <v>0</v>
      </c>
      <c r="O50" s="47">
        <v>0</v>
      </c>
      <c r="P50" s="47">
        <v>0</v>
      </c>
      <c r="Q50" s="47">
        <v>0</v>
      </c>
      <c r="R50" s="47">
        <v>0</v>
      </c>
      <c r="S50" s="47">
        <v>0</v>
      </c>
      <c r="T50" s="47">
        <v>0</v>
      </c>
      <c r="U50" s="47">
        <v>0</v>
      </c>
      <c r="V50" s="47">
        <v>0</v>
      </c>
      <c r="W50" s="47">
        <v>0</v>
      </c>
      <c r="X50" s="47">
        <v>0</v>
      </c>
      <c r="Y50" s="47">
        <v>0</v>
      </c>
      <c r="Z50" s="47">
        <v>0</v>
      </c>
      <c r="AA50" s="47">
        <v>0</v>
      </c>
      <c r="AB50" s="47"/>
      <c r="AC50" s="47"/>
      <c r="AD50" s="47"/>
      <c r="AE50" s="47"/>
      <c r="AF50" s="47"/>
      <c r="AG50" s="47"/>
      <c r="AH50" s="47"/>
      <c r="AI50" s="47">
        <v>0</v>
      </c>
      <c r="AJ50" s="47">
        <f>IF('2'!G48=2021,E50,0)</f>
        <v>0</v>
      </c>
      <c r="AK50" s="47">
        <v>0</v>
      </c>
      <c r="AL50" s="47">
        <v>0</v>
      </c>
      <c r="AM50" s="47">
        <v>0</v>
      </c>
      <c r="AN50" s="47">
        <v>0</v>
      </c>
      <c r="AO50" s="47">
        <v>0</v>
      </c>
      <c r="AP50" s="47">
        <v>0</v>
      </c>
      <c r="AQ50" s="47">
        <v>0</v>
      </c>
      <c r="AR50" s="47">
        <v>0</v>
      </c>
      <c r="AS50" s="47"/>
      <c r="AT50" s="47"/>
      <c r="AU50" s="47"/>
      <c r="AV50" s="47"/>
      <c r="AW50" s="47"/>
      <c r="AX50" s="47"/>
      <c r="AY50" s="47"/>
      <c r="AZ50" s="47">
        <v>0</v>
      </c>
      <c r="BA50" s="47">
        <f>IF('2'!G48=2022,E50,0)</f>
        <v>138.50083333333333</v>
      </c>
      <c r="BB50" s="47">
        <v>50</v>
      </c>
      <c r="BC50" s="47">
        <v>0</v>
      </c>
      <c r="BD50" s="47">
        <v>0</v>
      </c>
      <c r="BE50" s="47">
        <v>0</v>
      </c>
      <c r="BF50" s="47">
        <v>0</v>
      </c>
      <c r="BG50" s="47">
        <v>0</v>
      </c>
      <c r="BH50" s="47">
        <v>2</v>
      </c>
      <c r="BI50" s="47"/>
      <c r="BJ50" s="47"/>
      <c r="BK50" s="47"/>
      <c r="BL50" s="47"/>
      <c r="BM50" s="47"/>
      <c r="BN50" s="47"/>
      <c r="BO50" s="47"/>
      <c r="BP50" s="47"/>
      <c r="BQ50" s="47">
        <f t="shared" ref="BQ50:BW52" si="28">U50+AI50+AZ50</f>
        <v>0</v>
      </c>
      <c r="BR50" s="47">
        <f t="shared" si="28"/>
        <v>138.50083333333333</v>
      </c>
      <c r="BS50" s="47">
        <f t="shared" si="28"/>
        <v>50</v>
      </c>
      <c r="BT50" s="47">
        <f t="shared" si="28"/>
        <v>0</v>
      </c>
      <c r="BU50" s="47">
        <f t="shared" si="28"/>
        <v>0</v>
      </c>
      <c r="BV50" s="47">
        <f t="shared" si="28"/>
        <v>0</v>
      </c>
      <c r="BW50" s="47">
        <f t="shared" si="28"/>
        <v>0</v>
      </c>
      <c r="BX50" s="47">
        <f>AP50+BG50</f>
        <v>0</v>
      </c>
      <c r="BY50" s="47">
        <f>BH50+AQ50</f>
        <v>2</v>
      </c>
      <c r="BZ50" s="47">
        <f>AR50</f>
        <v>0</v>
      </c>
      <c r="CA50" s="47">
        <v>0</v>
      </c>
      <c r="CB50" s="47">
        <f t="shared" ref="CB50:CG53" si="29">AC50+BJ50+AS50</f>
        <v>0</v>
      </c>
      <c r="CC50" s="47">
        <f t="shared" si="29"/>
        <v>0</v>
      </c>
      <c r="CD50" s="47">
        <f t="shared" si="29"/>
        <v>0</v>
      </c>
      <c r="CE50" s="47">
        <f t="shared" si="29"/>
        <v>0</v>
      </c>
      <c r="CF50" s="47">
        <f t="shared" si="29"/>
        <v>0</v>
      </c>
      <c r="CG50" s="47">
        <f t="shared" si="29"/>
        <v>0</v>
      </c>
      <c r="CH50" s="47">
        <f>BP50+AY50</f>
        <v>0</v>
      </c>
      <c r="CI50" s="33"/>
      <c r="CN50" s="129">
        <v>2022</v>
      </c>
    </row>
    <row r="51" spans="1:92" ht="47.25">
      <c r="A51" s="23" t="s">
        <v>179</v>
      </c>
      <c r="B51" s="31" t="s">
        <v>229</v>
      </c>
      <c r="C51" s="42" t="s">
        <v>233</v>
      </c>
      <c r="D51" s="41" t="s">
        <v>234</v>
      </c>
      <c r="E51" s="47">
        <f>IF('2'!U49="НД","НД",'2'!U49/1.2)</f>
        <v>212.71333333333334</v>
      </c>
      <c r="F51" s="47" t="str">
        <f>IF('2'!V49="НД","НД",'2'!V49/1.2)</f>
        <v>НД</v>
      </c>
      <c r="G51" s="47">
        <v>0</v>
      </c>
      <c r="H51" s="47">
        <v>0</v>
      </c>
      <c r="I51" s="47">
        <v>0</v>
      </c>
      <c r="J51" s="47">
        <v>0</v>
      </c>
      <c r="K51" s="47">
        <v>0</v>
      </c>
      <c r="L51" s="47">
        <v>0</v>
      </c>
      <c r="M51" s="47">
        <v>0</v>
      </c>
      <c r="N51" s="47">
        <v>0</v>
      </c>
      <c r="O51" s="47">
        <v>0</v>
      </c>
      <c r="P51" s="47">
        <v>0</v>
      </c>
      <c r="Q51" s="47">
        <v>0</v>
      </c>
      <c r="R51" s="47">
        <v>0</v>
      </c>
      <c r="S51" s="47">
        <v>0</v>
      </c>
      <c r="T51" s="47">
        <v>0</v>
      </c>
      <c r="U51" s="47">
        <v>0</v>
      </c>
      <c r="V51" s="47">
        <v>0</v>
      </c>
      <c r="W51" s="47">
        <v>0</v>
      </c>
      <c r="X51" s="47">
        <v>0</v>
      </c>
      <c r="Y51" s="47">
        <v>0</v>
      </c>
      <c r="Z51" s="47">
        <v>0</v>
      </c>
      <c r="AA51" s="47">
        <v>0</v>
      </c>
      <c r="AB51" s="47"/>
      <c r="AC51" s="47"/>
      <c r="AD51" s="47"/>
      <c r="AE51" s="47"/>
      <c r="AF51" s="47"/>
      <c r="AG51" s="47"/>
      <c r="AH51" s="47"/>
      <c r="AI51" s="47">
        <v>0</v>
      </c>
      <c r="AJ51" s="47">
        <f>IF('2'!G49=2021,E51,0)</f>
        <v>0</v>
      </c>
      <c r="AK51" s="47">
        <v>0</v>
      </c>
      <c r="AL51" s="47">
        <v>0</v>
      </c>
      <c r="AM51" s="47">
        <v>0</v>
      </c>
      <c r="AN51" s="47">
        <v>0</v>
      </c>
      <c r="AO51" s="47">
        <v>0</v>
      </c>
      <c r="AP51" s="47">
        <v>0</v>
      </c>
      <c r="AQ51" s="47">
        <v>0</v>
      </c>
      <c r="AR51" s="47">
        <v>0</v>
      </c>
      <c r="AS51" s="47"/>
      <c r="AT51" s="47"/>
      <c r="AU51" s="47"/>
      <c r="AV51" s="47"/>
      <c r="AW51" s="47"/>
      <c r="AX51" s="47"/>
      <c r="AY51" s="47"/>
      <c r="AZ51" s="47">
        <v>0</v>
      </c>
      <c r="BA51" s="47">
        <f>IF('2'!G49=2022,E51,0)</f>
        <v>212.71333333333334</v>
      </c>
      <c r="BB51" s="47">
        <v>32</v>
      </c>
      <c r="BC51" s="47">
        <v>0</v>
      </c>
      <c r="BD51" s="47">
        <v>0</v>
      </c>
      <c r="BE51" s="47">
        <v>0</v>
      </c>
      <c r="BF51" s="47">
        <v>0</v>
      </c>
      <c r="BG51" s="47">
        <v>0</v>
      </c>
      <c r="BH51" s="47">
        <v>28</v>
      </c>
      <c r="BI51" s="47"/>
      <c r="BJ51" s="47"/>
      <c r="BK51" s="47"/>
      <c r="BL51" s="47"/>
      <c r="BM51" s="47"/>
      <c r="BN51" s="47"/>
      <c r="BO51" s="47"/>
      <c r="BP51" s="47"/>
      <c r="BQ51" s="47">
        <f t="shared" si="28"/>
        <v>0</v>
      </c>
      <c r="BR51" s="47">
        <f t="shared" si="28"/>
        <v>212.71333333333334</v>
      </c>
      <c r="BS51" s="47">
        <f t="shared" si="28"/>
        <v>32</v>
      </c>
      <c r="BT51" s="47">
        <f t="shared" si="28"/>
        <v>0</v>
      </c>
      <c r="BU51" s="47">
        <f t="shared" si="28"/>
        <v>0</v>
      </c>
      <c r="BV51" s="47">
        <f t="shared" si="28"/>
        <v>0</v>
      </c>
      <c r="BW51" s="47">
        <f t="shared" si="28"/>
        <v>0</v>
      </c>
      <c r="BX51" s="47">
        <f>AP51+BG51</f>
        <v>0</v>
      </c>
      <c r="BY51" s="47">
        <f>BH51+AQ51</f>
        <v>28</v>
      </c>
      <c r="BZ51" s="47">
        <f>BI51+AR51</f>
        <v>0</v>
      </c>
      <c r="CA51" s="47">
        <v>0</v>
      </c>
      <c r="CB51" s="47">
        <f t="shared" si="29"/>
        <v>0</v>
      </c>
      <c r="CC51" s="47">
        <f t="shared" si="29"/>
        <v>0</v>
      </c>
      <c r="CD51" s="47">
        <f t="shared" si="29"/>
        <v>0</v>
      </c>
      <c r="CE51" s="47">
        <f t="shared" si="29"/>
        <v>0</v>
      </c>
      <c r="CF51" s="47">
        <f t="shared" si="29"/>
        <v>0</v>
      </c>
      <c r="CG51" s="47">
        <f t="shared" si="29"/>
        <v>0</v>
      </c>
      <c r="CH51" s="47">
        <f>BP51+AY51</f>
        <v>0</v>
      </c>
      <c r="CI51" s="33"/>
      <c r="CN51" s="129">
        <v>2022</v>
      </c>
    </row>
    <row r="52" spans="1:92" ht="18.75" hidden="1">
      <c r="A52" s="23" t="s">
        <v>179</v>
      </c>
      <c r="B52" s="31" t="s">
        <v>229</v>
      </c>
      <c r="C52" s="43">
        <v>0</v>
      </c>
      <c r="D52" s="41">
        <v>0</v>
      </c>
      <c r="E52" s="47">
        <f>IF('2'!U50="НД","НД",'2'!U50/1.2)</f>
        <v>0</v>
      </c>
      <c r="F52" s="47">
        <f>IF('2'!V50="НД","НД",'2'!V50/1.2)</f>
        <v>0</v>
      </c>
      <c r="G52" s="47">
        <v>0</v>
      </c>
      <c r="H52" s="47">
        <v>0</v>
      </c>
      <c r="I52" s="47">
        <v>0</v>
      </c>
      <c r="J52" s="47">
        <v>0</v>
      </c>
      <c r="K52" s="47">
        <v>0</v>
      </c>
      <c r="L52" s="47">
        <v>0</v>
      </c>
      <c r="M52" s="47">
        <v>0</v>
      </c>
      <c r="N52" s="47">
        <v>0</v>
      </c>
      <c r="O52" s="47">
        <v>0</v>
      </c>
      <c r="P52" s="47">
        <v>0</v>
      </c>
      <c r="Q52" s="47">
        <v>0</v>
      </c>
      <c r="R52" s="47">
        <v>0</v>
      </c>
      <c r="S52" s="47">
        <v>0</v>
      </c>
      <c r="T52" s="47">
        <v>0</v>
      </c>
      <c r="U52" s="47">
        <v>0</v>
      </c>
      <c r="V52" s="47">
        <v>0</v>
      </c>
      <c r="W52" s="47">
        <v>0</v>
      </c>
      <c r="X52" s="47">
        <v>0</v>
      </c>
      <c r="Y52" s="47">
        <v>0</v>
      </c>
      <c r="Z52" s="47">
        <v>0</v>
      </c>
      <c r="AA52" s="47">
        <v>0</v>
      </c>
      <c r="AB52" s="47"/>
      <c r="AC52" s="47"/>
      <c r="AD52" s="47"/>
      <c r="AE52" s="47"/>
      <c r="AF52" s="47"/>
      <c r="AG52" s="47"/>
      <c r="AH52" s="47"/>
      <c r="AI52" s="47">
        <v>0</v>
      </c>
      <c r="AJ52" s="47">
        <f>IF('2'!G50=2021,E52,0)</f>
        <v>0</v>
      </c>
      <c r="AK52" s="47">
        <v>0</v>
      </c>
      <c r="AL52" s="47">
        <v>0</v>
      </c>
      <c r="AM52" s="47">
        <v>0</v>
      </c>
      <c r="AN52" s="47">
        <v>0</v>
      </c>
      <c r="AO52" s="47">
        <v>0</v>
      </c>
      <c r="AP52" s="47">
        <v>0</v>
      </c>
      <c r="AQ52" s="47">
        <v>0</v>
      </c>
      <c r="AR52" s="47">
        <v>0</v>
      </c>
      <c r="AS52" s="47"/>
      <c r="AT52" s="47"/>
      <c r="AU52" s="47"/>
      <c r="AV52" s="47"/>
      <c r="AW52" s="47"/>
      <c r="AX52" s="47"/>
      <c r="AY52" s="47"/>
      <c r="AZ52" s="47">
        <v>0</v>
      </c>
      <c r="BA52" s="47">
        <f>IF('2'!G50=2022,E52,0)</f>
        <v>0</v>
      </c>
      <c r="BB52" s="47">
        <v>0</v>
      </c>
      <c r="BC52" s="47">
        <v>0</v>
      </c>
      <c r="BD52" s="47">
        <v>0</v>
      </c>
      <c r="BE52" s="47">
        <v>0</v>
      </c>
      <c r="BF52" s="47">
        <v>0</v>
      </c>
      <c r="BG52" s="47">
        <v>0</v>
      </c>
      <c r="BH52" s="47">
        <v>0</v>
      </c>
      <c r="BI52" s="47"/>
      <c r="BJ52" s="47"/>
      <c r="BK52" s="47"/>
      <c r="BL52" s="47"/>
      <c r="BM52" s="47"/>
      <c r="BN52" s="47"/>
      <c r="BO52" s="47"/>
      <c r="BP52" s="47"/>
      <c r="BQ52" s="47">
        <f t="shared" si="28"/>
        <v>0</v>
      </c>
      <c r="BR52" s="47">
        <f t="shared" si="28"/>
        <v>0</v>
      </c>
      <c r="BS52" s="47">
        <f t="shared" si="28"/>
        <v>0</v>
      </c>
      <c r="BT52" s="47">
        <f t="shared" si="28"/>
        <v>0</v>
      </c>
      <c r="BU52" s="47">
        <f t="shared" si="28"/>
        <v>0</v>
      </c>
      <c r="BV52" s="47">
        <f t="shared" si="28"/>
        <v>0</v>
      </c>
      <c r="BW52" s="47">
        <f t="shared" si="28"/>
        <v>0</v>
      </c>
      <c r="BX52" s="47">
        <f>AP52+BG52</f>
        <v>0</v>
      </c>
      <c r="BY52" s="47">
        <f>BH52+AQ52</f>
        <v>0</v>
      </c>
      <c r="BZ52" s="47">
        <f>BI52+AR52</f>
        <v>0</v>
      </c>
      <c r="CA52" s="47">
        <v>0</v>
      </c>
      <c r="CB52" s="47">
        <f t="shared" si="29"/>
        <v>0</v>
      </c>
      <c r="CC52" s="47">
        <f t="shared" si="29"/>
        <v>0</v>
      </c>
      <c r="CD52" s="47">
        <f t="shared" si="29"/>
        <v>0</v>
      </c>
      <c r="CE52" s="47">
        <f t="shared" si="29"/>
        <v>0</v>
      </c>
      <c r="CF52" s="47">
        <f t="shared" si="29"/>
        <v>0</v>
      </c>
      <c r="CG52" s="47">
        <f t="shared" si="29"/>
        <v>0</v>
      </c>
      <c r="CH52" s="47">
        <f>BP52+AY52</f>
        <v>0</v>
      </c>
      <c r="CI52" s="33"/>
      <c r="CN52" s="129">
        <v>2022</v>
      </c>
    </row>
    <row r="53" spans="1:92" ht="133.15" hidden="1" customHeight="1">
      <c r="A53" s="23" t="s">
        <v>179</v>
      </c>
      <c r="B53" s="31" t="s">
        <v>229</v>
      </c>
      <c r="C53" s="43">
        <v>0</v>
      </c>
      <c r="D53" s="41">
        <v>0</v>
      </c>
      <c r="E53" s="47">
        <f>IF('2'!U51="НД","НД",'2'!U51/1.2)</f>
        <v>0</v>
      </c>
      <c r="F53" s="47" t="str">
        <f>IF('2'!V51="НД","НД",'2'!V51/1.2)</f>
        <v>НД</v>
      </c>
      <c r="G53" s="47">
        <v>0</v>
      </c>
      <c r="H53" s="47">
        <v>0</v>
      </c>
      <c r="I53" s="47">
        <v>0</v>
      </c>
      <c r="J53" s="47">
        <v>0</v>
      </c>
      <c r="K53" s="47">
        <v>0</v>
      </c>
      <c r="L53" s="47">
        <v>0</v>
      </c>
      <c r="M53" s="47">
        <v>0</v>
      </c>
      <c r="N53" s="47">
        <v>0</v>
      </c>
      <c r="O53" s="47">
        <v>0</v>
      </c>
      <c r="P53" s="47">
        <v>0</v>
      </c>
      <c r="Q53" s="47">
        <v>0</v>
      </c>
      <c r="R53" s="47">
        <v>0</v>
      </c>
      <c r="S53" s="47">
        <v>0</v>
      </c>
      <c r="T53" s="47">
        <v>0</v>
      </c>
      <c r="U53" s="47">
        <v>0</v>
      </c>
      <c r="V53" s="47">
        <v>0</v>
      </c>
      <c r="W53" s="47">
        <v>0</v>
      </c>
      <c r="X53" s="47">
        <v>0</v>
      </c>
      <c r="Y53" s="47">
        <v>0</v>
      </c>
      <c r="Z53" s="47">
        <v>0</v>
      </c>
      <c r="AA53" s="47">
        <v>0</v>
      </c>
      <c r="AB53" s="47"/>
      <c r="AC53" s="47"/>
      <c r="AD53" s="47"/>
      <c r="AE53" s="47"/>
      <c r="AF53" s="47"/>
      <c r="AG53" s="47"/>
      <c r="AH53" s="47"/>
      <c r="AI53" s="47">
        <v>0</v>
      </c>
      <c r="AJ53" s="47">
        <f>IF('2'!G51=2021,E53,0)</f>
        <v>0</v>
      </c>
      <c r="AK53" s="47">
        <v>0</v>
      </c>
      <c r="AL53" s="47">
        <v>0</v>
      </c>
      <c r="AM53" s="47">
        <v>0</v>
      </c>
      <c r="AN53" s="47">
        <v>0</v>
      </c>
      <c r="AO53" s="47">
        <v>0</v>
      </c>
      <c r="AP53" s="47">
        <v>0</v>
      </c>
      <c r="AQ53" s="47">
        <v>0</v>
      </c>
      <c r="AR53" s="47">
        <v>0</v>
      </c>
      <c r="AS53" s="47"/>
      <c r="AT53" s="47"/>
      <c r="AU53" s="47"/>
      <c r="AV53" s="47"/>
      <c r="AW53" s="47"/>
      <c r="AX53" s="47"/>
      <c r="AY53" s="47"/>
      <c r="AZ53" s="47">
        <v>0</v>
      </c>
      <c r="BA53" s="47">
        <v>0</v>
      </c>
      <c r="BB53" s="47">
        <v>0</v>
      </c>
      <c r="BC53" s="47">
        <v>0</v>
      </c>
      <c r="BD53" s="47">
        <v>0</v>
      </c>
      <c r="BE53" s="47">
        <v>0</v>
      </c>
      <c r="BF53" s="47">
        <v>0</v>
      </c>
      <c r="BG53" s="47">
        <v>0</v>
      </c>
      <c r="BH53" s="47">
        <v>0</v>
      </c>
      <c r="BI53" s="47"/>
      <c r="BJ53" s="47"/>
      <c r="BK53" s="47"/>
      <c r="BL53" s="47"/>
      <c r="BM53" s="47"/>
      <c r="BN53" s="47"/>
      <c r="BO53" s="47"/>
      <c r="BP53" s="47"/>
      <c r="BQ53" s="47">
        <v>0</v>
      </c>
      <c r="BR53" s="47">
        <f t="shared" ref="BR53:BW53" si="30">V53+AJ53+BA53</f>
        <v>0</v>
      </c>
      <c r="BS53" s="47">
        <f t="shared" si="30"/>
        <v>0</v>
      </c>
      <c r="BT53" s="47">
        <f t="shared" si="30"/>
        <v>0</v>
      </c>
      <c r="BU53" s="47">
        <f t="shared" si="30"/>
        <v>0</v>
      </c>
      <c r="BV53" s="47">
        <f t="shared" si="30"/>
        <v>0</v>
      </c>
      <c r="BW53" s="47">
        <f t="shared" si="30"/>
        <v>0</v>
      </c>
      <c r="BX53" s="47">
        <f>AP53+BG53</f>
        <v>0</v>
      </c>
      <c r="BY53" s="47">
        <f>BH53+AQ53</f>
        <v>0</v>
      </c>
      <c r="BZ53" s="47">
        <f>BI53+AR53</f>
        <v>0</v>
      </c>
      <c r="CA53" s="47">
        <v>0</v>
      </c>
      <c r="CB53" s="47">
        <f t="shared" si="29"/>
        <v>0</v>
      </c>
      <c r="CC53" s="47">
        <f t="shared" si="29"/>
        <v>0</v>
      </c>
      <c r="CD53" s="47">
        <f t="shared" si="29"/>
        <v>0</v>
      </c>
      <c r="CE53" s="47">
        <f t="shared" si="29"/>
        <v>0</v>
      </c>
      <c r="CF53" s="47">
        <f t="shared" si="29"/>
        <v>0</v>
      </c>
      <c r="CG53" s="47">
        <f t="shared" si="29"/>
        <v>0</v>
      </c>
      <c r="CH53" s="47">
        <f>BP53+AY53</f>
        <v>0</v>
      </c>
      <c r="CI53" s="33"/>
      <c r="CN53" s="129">
        <v>2023</v>
      </c>
    </row>
    <row r="54" spans="1:92" ht="56.25">
      <c r="A54" s="19"/>
      <c r="B54" s="23" t="s">
        <v>235</v>
      </c>
      <c r="C54" s="24" t="s">
        <v>236</v>
      </c>
      <c r="D54" s="25" t="s">
        <v>178</v>
      </c>
      <c r="E54" s="86">
        <f t="shared" ref="E54:AJ54" si="31">SUM(E55,E60,E63,E72)</f>
        <v>368.27574291667338</v>
      </c>
      <c r="F54" s="86">
        <f t="shared" si="31"/>
        <v>0</v>
      </c>
      <c r="G54" s="86">
        <f t="shared" si="31"/>
        <v>0</v>
      </c>
      <c r="H54" s="86">
        <f t="shared" si="31"/>
        <v>0</v>
      </c>
      <c r="I54" s="86">
        <f t="shared" si="31"/>
        <v>0</v>
      </c>
      <c r="J54" s="86">
        <f t="shared" si="31"/>
        <v>0</v>
      </c>
      <c r="K54" s="86">
        <f t="shared" si="31"/>
        <v>0</v>
      </c>
      <c r="L54" s="86">
        <f t="shared" si="31"/>
        <v>0</v>
      </c>
      <c r="M54" s="86">
        <f t="shared" si="31"/>
        <v>0</v>
      </c>
      <c r="N54" s="86">
        <f t="shared" si="31"/>
        <v>0</v>
      </c>
      <c r="O54" s="86">
        <f t="shared" si="31"/>
        <v>0</v>
      </c>
      <c r="P54" s="86">
        <f t="shared" si="31"/>
        <v>0</v>
      </c>
      <c r="Q54" s="86">
        <f t="shared" si="31"/>
        <v>0</v>
      </c>
      <c r="R54" s="86">
        <f t="shared" si="31"/>
        <v>0</v>
      </c>
      <c r="S54" s="86">
        <f t="shared" si="31"/>
        <v>0</v>
      </c>
      <c r="T54" s="86">
        <f t="shared" si="31"/>
        <v>0</v>
      </c>
      <c r="U54" s="86">
        <f t="shared" si="31"/>
        <v>0</v>
      </c>
      <c r="V54" s="86">
        <f t="shared" si="31"/>
        <v>0</v>
      </c>
      <c r="W54" s="86">
        <f t="shared" si="31"/>
        <v>0</v>
      </c>
      <c r="X54" s="86">
        <f t="shared" si="31"/>
        <v>0</v>
      </c>
      <c r="Y54" s="86">
        <f t="shared" si="31"/>
        <v>0</v>
      </c>
      <c r="Z54" s="86">
        <f t="shared" si="31"/>
        <v>0</v>
      </c>
      <c r="AA54" s="86">
        <f t="shared" si="31"/>
        <v>0</v>
      </c>
      <c r="AB54" s="86">
        <f t="shared" si="31"/>
        <v>0</v>
      </c>
      <c r="AC54" s="86">
        <f t="shared" si="31"/>
        <v>0</v>
      </c>
      <c r="AD54" s="86">
        <f t="shared" si="31"/>
        <v>0</v>
      </c>
      <c r="AE54" s="86">
        <f t="shared" si="31"/>
        <v>0</v>
      </c>
      <c r="AF54" s="86">
        <f t="shared" si="31"/>
        <v>0</v>
      </c>
      <c r="AG54" s="86">
        <f t="shared" si="31"/>
        <v>0</v>
      </c>
      <c r="AH54" s="86">
        <f t="shared" si="31"/>
        <v>0</v>
      </c>
      <c r="AI54" s="86">
        <f t="shared" si="31"/>
        <v>0</v>
      </c>
      <c r="AJ54" s="86">
        <f t="shared" si="31"/>
        <v>129.52817661518</v>
      </c>
      <c r="AK54" s="86">
        <f t="shared" ref="AK54:BP54" si="32">SUM(AK55,AK60,AK63,AK72)</f>
        <v>0</v>
      </c>
      <c r="AL54" s="86">
        <f t="shared" si="32"/>
        <v>0</v>
      </c>
      <c r="AM54" s="86">
        <f t="shared" si="32"/>
        <v>0</v>
      </c>
      <c r="AN54" s="86">
        <f t="shared" si="32"/>
        <v>0</v>
      </c>
      <c r="AO54" s="86">
        <f t="shared" si="32"/>
        <v>3</v>
      </c>
      <c r="AP54" s="86">
        <f t="shared" si="32"/>
        <v>0</v>
      </c>
      <c r="AQ54" s="86">
        <f t="shared" si="32"/>
        <v>0</v>
      </c>
      <c r="AR54" s="86">
        <f t="shared" si="32"/>
        <v>500</v>
      </c>
      <c r="AS54" s="86">
        <f t="shared" si="32"/>
        <v>0</v>
      </c>
      <c r="AT54" s="86">
        <f t="shared" si="32"/>
        <v>0</v>
      </c>
      <c r="AU54" s="86">
        <f t="shared" si="32"/>
        <v>0</v>
      </c>
      <c r="AV54" s="86">
        <f t="shared" si="32"/>
        <v>0</v>
      </c>
      <c r="AW54" s="86">
        <f t="shared" si="32"/>
        <v>0</v>
      </c>
      <c r="AX54" s="86">
        <f t="shared" si="32"/>
        <v>0</v>
      </c>
      <c r="AY54" s="86">
        <f t="shared" si="32"/>
        <v>0</v>
      </c>
      <c r="AZ54" s="86">
        <f t="shared" si="32"/>
        <v>0</v>
      </c>
      <c r="BA54" s="86">
        <f t="shared" si="32"/>
        <v>235.85074296816003</v>
      </c>
      <c r="BB54" s="86">
        <f t="shared" si="32"/>
        <v>0</v>
      </c>
      <c r="BC54" s="86">
        <f t="shared" si="32"/>
        <v>0</v>
      </c>
      <c r="BD54" s="86">
        <f t="shared" si="32"/>
        <v>0</v>
      </c>
      <c r="BE54" s="86">
        <f t="shared" si="32"/>
        <v>0</v>
      </c>
      <c r="BF54" s="86">
        <f t="shared" si="32"/>
        <v>3</v>
      </c>
      <c r="BG54" s="86">
        <f t="shared" si="32"/>
        <v>1</v>
      </c>
      <c r="BH54" s="86">
        <f t="shared" si="32"/>
        <v>0</v>
      </c>
      <c r="BI54" s="86">
        <f t="shared" si="32"/>
        <v>0</v>
      </c>
      <c r="BJ54" s="86">
        <f t="shared" si="32"/>
        <v>0</v>
      </c>
      <c r="BK54" s="86">
        <f t="shared" si="32"/>
        <v>0</v>
      </c>
      <c r="BL54" s="86">
        <f t="shared" si="32"/>
        <v>0</v>
      </c>
      <c r="BM54" s="86">
        <f t="shared" si="32"/>
        <v>0</v>
      </c>
      <c r="BN54" s="86">
        <f t="shared" si="32"/>
        <v>0</v>
      </c>
      <c r="BO54" s="86">
        <f t="shared" si="32"/>
        <v>0</v>
      </c>
      <c r="BP54" s="86">
        <f t="shared" si="32"/>
        <v>0</v>
      </c>
      <c r="BQ54" s="86">
        <f t="shared" ref="BQ54:CH54" si="33">SUM(BQ55,BQ60,BQ63,BQ72)</f>
        <v>0</v>
      </c>
      <c r="BR54" s="86">
        <f t="shared" si="33"/>
        <v>365.37891958334001</v>
      </c>
      <c r="BS54" s="86">
        <f t="shared" si="33"/>
        <v>0</v>
      </c>
      <c r="BT54" s="86">
        <f t="shared" si="33"/>
        <v>0</v>
      </c>
      <c r="BU54" s="86">
        <f t="shared" si="33"/>
        <v>0</v>
      </c>
      <c r="BV54" s="86">
        <f t="shared" si="33"/>
        <v>0</v>
      </c>
      <c r="BW54" s="86">
        <f t="shared" si="33"/>
        <v>6</v>
      </c>
      <c r="BX54" s="86">
        <f t="shared" si="33"/>
        <v>1</v>
      </c>
      <c r="BY54" s="86">
        <f t="shared" si="33"/>
        <v>0</v>
      </c>
      <c r="BZ54" s="86">
        <f t="shared" si="33"/>
        <v>500</v>
      </c>
      <c r="CA54" s="86">
        <f t="shared" si="33"/>
        <v>0</v>
      </c>
      <c r="CB54" s="86">
        <f t="shared" si="33"/>
        <v>0</v>
      </c>
      <c r="CC54" s="86">
        <f t="shared" si="33"/>
        <v>0</v>
      </c>
      <c r="CD54" s="86">
        <f t="shared" si="33"/>
        <v>0</v>
      </c>
      <c r="CE54" s="86">
        <f t="shared" si="33"/>
        <v>0</v>
      </c>
      <c r="CF54" s="86">
        <f t="shared" si="33"/>
        <v>0</v>
      </c>
      <c r="CG54" s="86">
        <f t="shared" si="33"/>
        <v>0</v>
      </c>
      <c r="CH54" s="86">
        <f t="shared" si="33"/>
        <v>0</v>
      </c>
      <c r="CI54" s="25"/>
    </row>
    <row r="55" spans="1:92" ht="93.75">
      <c r="A55" s="19"/>
      <c r="B55" s="37" t="s">
        <v>237</v>
      </c>
      <c r="C55" s="38" t="s">
        <v>238</v>
      </c>
      <c r="D55" s="39" t="s">
        <v>178</v>
      </c>
      <c r="E55" s="90">
        <f>IF('2'!U53="НД","НД",'2'!U53/1.2)</f>
        <v>80.798333333333332</v>
      </c>
      <c r="F55" s="90">
        <f>IF('2'!V53="НД","НД",'2'!V53/1.2)</f>
        <v>0</v>
      </c>
      <c r="G55" s="90">
        <f t="shared" ref="G55:AL55" si="34">SUM(G56,G59)</f>
        <v>0</v>
      </c>
      <c r="H55" s="90">
        <f t="shared" si="34"/>
        <v>0</v>
      </c>
      <c r="I55" s="90">
        <f t="shared" si="34"/>
        <v>0</v>
      </c>
      <c r="J55" s="90">
        <f t="shared" si="34"/>
        <v>0</v>
      </c>
      <c r="K55" s="90">
        <f t="shared" si="34"/>
        <v>0</v>
      </c>
      <c r="L55" s="90">
        <f t="shared" si="34"/>
        <v>0</v>
      </c>
      <c r="M55" s="90">
        <f t="shared" si="34"/>
        <v>0</v>
      </c>
      <c r="N55" s="90">
        <f t="shared" si="34"/>
        <v>0</v>
      </c>
      <c r="O55" s="90">
        <f t="shared" si="34"/>
        <v>0</v>
      </c>
      <c r="P55" s="90">
        <f t="shared" si="34"/>
        <v>0</v>
      </c>
      <c r="Q55" s="90">
        <f t="shared" si="34"/>
        <v>0</v>
      </c>
      <c r="R55" s="90">
        <f t="shared" si="34"/>
        <v>0</v>
      </c>
      <c r="S55" s="90">
        <f t="shared" si="34"/>
        <v>0</v>
      </c>
      <c r="T55" s="90">
        <f t="shared" si="34"/>
        <v>0</v>
      </c>
      <c r="U55" s="90">
        <f t="shared" si="34"/>
        <v>0</v>
      </c>
      <c r="V55" s="90">
        <f t="shared" si="34"/>
        <v>0</v>
      </c>
      <c r="W55" s="90">
        <f t="shared" si="34"/>
        <v>0</v>
      </c>
      <c r="X55" s="90">
        <f t="shared" si="34"/>
        <v>0</v>
      </c>
      <c r="Y55" s="90">
        <f t="shared" si="34"/>
        <v>0</v>
      </c>
      <c r="Z55" s="90">
        <f t="shared" si="34"/>
        <v>0</v>
      </c>
      <c r="AA55" s="90">
        <f t="shared" si="34"/>
        <v>0</v>
      </c>
      <c r="AB55" s="90">
        <f t="shared" si="34"/>
        <v>0</v>
      </c>
      <c r="AC55" s="90">
        <f t="shared" si="34"/>
        <v>0</v>
      </c>
      <c r="AD55" s="90">
        <f t="shared" si="34"/>
        <v>0</v>
      </c>
      <c r="AE55" s="90">
        <f t="shared" si="34"/>
        <v>0</v>
      </c>
      <c r="AF55" s="90">
        <f t="shared" si="34"/>
        <v>0</v>
      </c>
      <c r="AG55" s="90">
        <f t="shared" si="34"/>
        <v>0</v>
      </c>
      <c r="AH55" s="90">
        <f t="shared" si="34"/>
        <v>0</v>
      </c>
      <c r="AI55" s="90">
        <f t="shared" si="34"/>
        <v>0</v>
      </c>
      <c r="AJ55" s="90">
        <f t="shared" si="34"/>
        <v>1.2665100000000002</v>
      </c>
      <c r="AK55" s="90">
        <f t="shared" si="34"/>
        <v>0</v>
      </c>
      <c r="AL55" s="90">
        <f t="shared" si="34"/>
        <v>0</v>
      </c>
      <c r="AM55" s="90">
        <f t="shared" ref="AM55:BR55" si="35">SUM(AM56,AM59)</f>
        <v>0</v>
      </c>
      <c r="AN55" s="90">
        <f t="shared" si="35"/>
        <v>0</v>
      </c>
      <c r="AO55" s="90">
        <f t="shared" si="35"/>
        <v>0</v>
      </c>
      <c r="AP55" s="90">
        <f t="shared" si="35"/>
        <v>0</v>
      </c>
      <c r="AQ55" s="90">
        <f t="shared" si="35"/>
        <v>0</v>
      </c>
      <c r="AR55" s="90">
        <f t="shared" si="35"/>
        <v>500</v>
      </c>
      <c r="AS55" s="90">
        <f t="shared" si="35"/>
        <v>0</v>
      </c>
      <c r="AT55" s="90">
        <f t="shared" si="35"/>
        <v>0</v>
      </c>
      <c r="AU55" s="90">
        <f t="shared" si="35"/>
        <v>0</v>
      </c>
      <c r="AV55" s="90">
        <f t="shared" si="35"/>
        <v>0</v>
      </c>
      <c r="AW55" s="90">
        <f t="shared" si="35"/>
        <v>0</v>
      </c>
      <c r="AX55" s="90">
        <f t="shared" si="35"/>
        <v>0</v>
      </c>
      <c r="AY55" s="90">
        <f t="shared" si="35"/>
        <v>0</v>
      </c>
      <c r="AZ55" s="90">
        <f t="shared" si="35"/>
        <v>0</v>
      </c>
      <c r="BA55" s="90">
        <f t="shared" si="35"/>
        <v>76.635000000000005</v>
      </c>
      <c r="BB55" s="90">
        <f t="shared" si="35"/>
        <v>0</v>
      </c>
      <c r="BC55" s="90">
        <f t="shared" si="35"/>
        <v>0</v>
      </c>
      <c r="BD55" s="90">
        <f t="shared" si="35"/>
        <v>0</v>
      </c>
      <c r="BE55" s="90">
        <f t="shared" si="35"/>
        <v>0</v>
      </c>
      <c r="BF55" s="90">
        <f t="shared" si="35"/>
        <v>0</v>
      </c>
      <c r="BG55" s="90">
        <f t="shared" si="35"/>
        <v>1</v>
      </c>
      <c r="BH55" s="90">
        <f t="shared" si="35"/>
        <v>0</v>
      </c>
      <c r="BI55" s="90">
        <f t="shared" si="35"/>
        <v>0</v>
      </c>
      <c r="BJ55" s="90">
        <f t="shared" si="35"/>
        <v>0</v>
      </c>
      <c r="BK55" s="90">
        <f t="shared" si="35"/>
        <v>0</v>
      </c>
      <c r="BL55" s="90">
        <f t="shared" si="35"/>
        <v>0</v>
      </c>
      <c r="BM55" s="90">
        <f t="shared" si="35"/>
        <v>0</v>
      </c>
      <c r="BN55" s="90">
        <f t="shared" si="35"/>
        <v>0</v>
      </c>
      <c r="BO55" s="90">
        <f t="shared" si="35"/>
        <v>0</v>
      </c>
      <c r="BP55" s="90">
        <f t="shared" si="35"/>
        <v>0</v>
      </c>
      <c r="BQ55" s="90">
        <f t="shared" si="35"/>
        <v>0</v>
      </c>
      <c r="BR55" s="90">
        <f t="shared" si="35"/>
        <v>77.901510000000002</v>
      </c>
      <c r="BS55" s="90">
        <f t="shared" ref="BS55:CH55" si="36">SUM(BS56,BS59)</f>
        <v>0</v>
      </c>
      <c r="BT55" s="90">
        <f t="shared" si="36"/>
        <v>0</v>
      </c>
      <c r="BU55" s="90">
        <f t="shared" si="36"/>
        <v>0</v>
      </c>
      <c r="BV55" s="90">
        <f t="shared" si="36"/>
        <v>0</v>
      </c>
      <c r="BW55" s="90">
        <f t="shared" si="36"/>
        <v>0</v>
      </c>
      <c r="BX55" s="90">
        <f t="shared" si="36"/>
        <v>1</v>
      </c>
      <c r="BY55" s="90">
        <f t="shared" si="36"/>
        <v>0</v>
      </c>
      <c r="BZ55" s="90">
        <f t="shared" si="36"/>
        <v>500</v>
      </c>
      <c r="CA55" s="90">
        <f t="shared" si="36"/>
        <v>0</v>
      </c>
      <c r="CB55" s="90">
        <f t="shared" si="36"/>
        <v>0</v>
      </c>
      <c r="CC55" s="90">
        <f t="shared" si="36"/>
        <v>0</v>
      </c>
      <c r="CD55" s="90">
        <f t="shared" si="36"/>
        <v>0</v>
      </c>
      <c r="CE55" s="90">
        <f t="shared" si="36"/>
        <v>0</v>
      </c>
      <c r="CF55" s="90">
        <f t="shared" si="36"/>
        <v>0</v>
      </c>
      <c r="CG55" s="90">
        <f t="shared" si="36"/>
        <v>0</v>
      </c>
      <c r="CH55" s="90">
        <f t="shared" si="36"/>
        <v>0</v>
      </c>
      <c r="CI55" s="39"/>
    </row>
    <row r="56" spans="1:92" ht="37.5">
      <c r="A56" s="19"/>
      <c r="B56" s="31" t="s">
        <v>239</v>
      </c>
      <c r="C56" s="32" t="s">
        <v>240</v>
      </c>
      <c r="D56" s="33" t="s">
        <v>178</v>
      </c>
      <c r="E56" s="47">
        <f>IF('2'!U54="НД","НД",'2'!U54/1.2)</f>
        <v>80.798333333333332</v>
      </c>
      <c r="F56" s="47">
        <f>IF('2'!V54="НД","НД",'2'!V54/1.2)</f>
        <v>0</v>
      </c>
      <c r="G56" s="47">
        <f t="shared" ref="G56:AL56" si="37">SUM(G57:G58)</f>
        <v>0</v>
      </c>
      <c r="H56" s="47">
        <f t="shared" si="37"/>
        <v>0</v>
      </c>
      <c r="I56" s="47">
        <f t="shared" si="37"/>
        <v>0</v>
      </c>
      <c r="J56" s="47">
        <f t="shared" si="37"/>
        <v>0</v>
      </c>
      <c r="K56" s="47">
        <f t="shared" si="37"/>
        <v>0</v>
      </c>
      <c r="L56" s="47">
        <f t="shared" si="37"/>
        <v>0</v>
      </c>
      <c r="M56" s="47">
        <f t="shared" si="37"/>
        <v>0</v>
      </c>
      <c r="N56" s="47">
        <f t="shared" si="37"/>
        <v>0</v>
      </c>
      <c r="O56" s="47">
        <f t="shared" si="37"/>
        <v>0</v>
      </c>
      <c r="P56" s="47">
        <f t="shared" si="37"/>
        <v>0</v>
      </c>
      <c r="Q56" s="47">
        <f t="shared" si="37"/>
        <v>0</v>
      </c>
      <c r="R56" s="47">
        <f t="shared" si="37"/>
        <v>0</v>
      </c>
      <c r="S56" s="47">
        <f t="shared" si="37"/>
        <v>0</v>
      </c>
      <c r="T56" s="47">
        <f t="shared" si="37"/>
        <v>0</v>
      </c>
      <c r="U56" s="47">
        <f t="shared" si="37"/>
        <v>0</v>
      </c>
      <c r="V56" s="47">
        <f t="shared" si="37"/>
        <v>0</v>
      </c>
      <c r="W56" s="47">
        <f t="shared" si="37"/>
        <v>0</v>
      </c>
      <c r="X56" s="47">
        <f t="shared" si="37"/>
        <v>0</v>
      </c>
      <c r="Y56" s="47">
        <f t="shared" si="37"/>
        <v>0</v>
      </c>
      <c r="Z56" s="47">
        <f t="shared" si="37"/>
        <v>0</v>
      </c>
      <c r="AA56" s="47">
        <f t="shared" si="37"/>
        <v>0</v>
      </c>
      <c r="AB56" s="47">
        <f t="shared" si="37"/>
        <v>0</v>
      </c>
      <c r="AC56" s="47">
        <f t="shared" si="37"/>
        <v>0</v>
      </c>
      <c r="AD56" s="47">
        <f t="shared" si="37"/>
        <v>0</v>
      </c>
      <c r="AE56" s="47">
        <f t="shared" si="37"/>
        <v>0</v>
      </c>
      <c r="AF56" s="47">
        <f t="shared" si="37"/>
        <v>0</v>
      </c>
      <c r="AG56" s="47">
        <f t="shared" si="37"/>
        <v>0</v>
      </c>
      <c r="AH56" s="47">
        <f t="shared" si="37"/>
        <v>0</v>
      </c>
      <c r="AI56" s="47">
        <f t="shared" si="37"/>
        <v>0</v>
      </c>
      <c r="AJ56" s="47">
        <f t="shared" si="37"/>
        <v>1.2665100000000002</v>
      </c>
      <c r="AK56" s="47">
        <f t="shared" si="37"/>
        <v>0</v>
      </c>
      <c r="AL56" s="47">
        <f t="shared" si="37"/>
        <v>0</v>
      </c>
      <c r="AM56" s="47">
        <f t="shared" ref="AM56:BR56" si="38">SUM(AM57:AM58)</f>
        <v>0</v>
      </c>
      <c r="AN56" s="47">
        <f t="shared" si="38"/>
        <v>0</v>
      </c>
      <c r="AO56" s="47">
        <f t="shared" si="38"/>
        <v>0</v>
      </c>
      <c r="AP56" s="47">
        <f t="shared" si="38"/>
        <v>0</v>
      </c>
      <c r="AQ56" s="47">
        <f t="shared" si="38"/>
        <v>0</v>
      </c>
      <c r="AR56" s="47">
        <f t="shared" si="38"/>
        <v>500</v>
      </c>
      <c r="AS56" s="47">
        <f t="shared" si="38"/>
        <v>0</v>
      </c>
      <c r="AT56" s="47">
        <f t="shared" si="38"/>
        <v>0</v>
      </c>
      <c r="AU56" s="47">
        <f t="shared" si="38"/>
        <v>0</v>
      </c>
      <c r="AV56" s="47">
        <f t="shared" si="38"/>
        <v>0</v>
      </c>
      <c r="AW56" s="47">
        <f t="shared" si="38"/>
        <v>0</v>
      </c>
      <c r="AX56" s="47">
        <f t="shared" si="38"/>
        <v>0</v>
      </c>
      <c r="AY56" s="47">
        <f t="shared" si="38"/>
        <v>0</v>
      </c>
      <c r="AZ56" s="47">
        <f t="shared" si="38"/>
        <v>0</v>
      </c>
      <c r="BA56" s="47">
        <f t="shared" si="38"/>
        <v>76.635000000000005</v>
      </c>
      <c r="BB56" s="47">
        <f t="shared" si="38"/>
        <v>0</v>
      </c>
      <c r="BC56" s="47">
        <f t="shared" si="38"/>
        <v>0</v>
      </c>
      <c r="BD56" s="47">
        <f t="shared" si="38"/>
        <v>0</v>
      </c>
      <c r="BE56" s="47">
        <f t="shared" si="38"/>
        <v>0</v>
      </c>
      <c r="BF56" s="47">
        <f t="shared" si="38"/>
        <v>0</v>
      </c>
      <c r="BG56" s="47">
        <f t="shared" si="38"/>
        <v>1</v>
      </c>
      <c r="BH56" s="47">
        <f t="shared" si="38"/>
        <v>0</v>
      </c>
      <c r="BI56" s="47">
        <f t="shared" si="38"/>
        <v>0</v>
      </c>
      <c r="BJ56" s="47">
        <f t="shared" si="38"/>
        <v>0</v>
      </c>
      <c r="BK56" s="47">
        <f t="shared" si="38"/>
        <v>0</v>
      </c>
      <c r="BL56" s="47">
        <f t="shared" si="38"/>
        <v>0</v>
      </c>
      <c r="BM56" s="47">
        <f t="shared" si="38"/>
        <v>0</v>
      </c>
      <c r="BN56" s="47">
        <f t="shared" si="38"/>
        <v>0</v>
      </c>
      <c r="BO56" s="47">
        <f t="shared" si="38"/>
        <v>0</v>
      </c>
      <c r="BP56" s="47">
        <f t="shared" si="38"/>
        <v>0</v>
      </c>
      <c r="BQ56" s="47">
        <f t="shared" si="38"/>
        <v>0</v>
      </c>
      <c r="BR56" s="47">
        <f t="shared" si="38"/>
        <v>77.901510000000002</v>
      </c>
      <c r="BS56" s="47">
        <f t="shared" ref="BS56:CH56" si="39">SUM(BS57:BS58)</f>
        <v>0</v>
      </c>
      <c r="BT56" s="47">
        <f t="shared" si="39"/>
        <v>0</v>
      </c>
      <c r="BU56" s="47">
        <f t="shared" si="39"/>
        <v>0</v>
      </c>
      <c r="BV56" s="47">
        <f t="shared" si="39"/>
        <v>0</v>
      </c>
      <c r="BW56" s="47">
        <f t="shared" si="39"/>
        <v>0</v>
      </c>
      <c r="BX56" s="47">
        <f t="shared" si="39"/>
        <v>1</v>
      </c>
      <c r="BY56" s="47">
        <f t="shared" si="39"/>
        <v>0</v>
      </c>
      <c r="BZ56" s="47">
        <f t="shared" si="39"/>
        <v>500</v>
      </c>
      <c r="CA56" s="47">
        <f t="shared" si="39"/>
        <v>0</v>
      </c>
      <c r="CB56" s="47">
        <f t="shared" si="39"/>
        <v>0</v>
      </c>
      <c r="CC56" s="47">
        <f t="shared" si="39"/>
        <v>0</v>
      </c>
      <c r="CD56" s="47">
        <f t="shared" si="39"/>
        <v>0</v>
      </c>
      <c r="CE56" s="47">
        <f t="shared" si="39"/>
        <v>0</v>
      </c>
      <c r="CF56" s="47">
        <f t="shared" si="39"/>
        <v>0</v>
      </c>
      <c r="CG56" s="47">
        <f t="shared" si="39"/>
        <v>0</v>
      </c>
      <c r="CH56" s="47">
        <f t="shared" si="39"/>
        <v>0</v>
      </c>
      <c r="CI56" s="33"/>
    </row>
    <row r="57" spans="1:92" ht="93.75">
      <c r="A57" s="26" t="s">
        <v>181</v>
      </c>
      <c r="B57" s="31" t="s">
        <v>239</v>
      </c>
      <c r="C57" s="32" t="s">
        <v>329</v>
      </c>
      <c r="D57" s="33" t="s">
        <v>330</v>
      </c>
      <c r="E57" s="47">
        <f>IF('2'!U55="НД","НД",'2'!U55/1.2)</f>
        <v>76.635000000000005</v>
      </c>
      <c r="F57" s="47" t="str">
        <f>IF('2'!V55="НД","НД",'2'!V55/1.2)</f>
        <v>НД</v>
      </c>
      <c r="G57" s="47">
        <v>0</v>
      </c>
      <c r="H57" s="47">
        <v>0</v>
      </c>
      <c r="I57" s="47">
        <v>0</v>
      </c>
      <c r="J57" s="47">
        <v>0</v>
      </c>
      <c r="K57" s="47">
        <v>0</v>
      </c>
      <c r="L57" s="47">
        <v>0</v>
      </c>
      <c r="M57" s="47">
        <v>0</v>
      </c>
      <c r="N57" s="47">
        <v>0</v>
      </c>
      <c r="O57" s="47">
        <v>0</v>
      </c>
      <c r="P57" s="47">
        <v>0</v>
      </c>
      <c r="Q57" s="47">
        <v>0</v>
      </c>
      <c r="R57" s="47">
        <v>0</v>
      </c>
      <c r="S57" s="47">
        <v>0</v>
      </c>
      <c r="T57" s="47">
        <v>0</v>
      </c>
      <c r="U57" s="47">
        <v>0</v>
      </c>
      <c r="V57" s="47">
        <v>0</v>
      </c>
      <c r="W57" s="47">
        <v>0</v>
      </c>
      <c r="X57" s="47">
        <v>0</v>
      </c>
      <c r="Y57" s="47">
        <v>0</v>
      </c>
      <c r="Z57" s="47">
        <v>0</v>
      </c>
      <c r="AA57" s="47">
        <v>0</v>
      </c>
      <c r="AB57" s="47"/>
      <c r="AC57" s="47"/>
      <c r="AD57" s="47"/>
      <c r="AE57" s="47"/>
      <c r="AF57" s="47"/>
      <c r="AG57" s="47"/>
      <c r="AH57" s="47"/>
      <c r="AI57" s="47">
        <v>0</v>
      </c>
      <c r="AJ57" s="47">
        <f>IF('2'!G55=2021,E57,0)</f>
        <v>0</v>
      </c>
      <c r="AK57" s="47">
        <v>0</v>
      </c>
      <c r="AL57" s="47">
        <v>0</v>
      </c>
      <c r="AM57" s="47">
        <v>0</v>
      </c>
      <c r="AN57" s="47">
        <v>0</v>
      </c>
      <c r="AO57" s="47">
        <v>0</v>
      </c>
      <c r="AP57" s="47">
        <v>0</v>
      </c>
      <c r="AQ57" s="47">
        <v>0</v>
      </c>
      <c r="AR57" s="47">
        <v>0</v>
      </c>
      <c r="AS57" s="47"/>
      <c r="AT57" s="47"/>
      <c r="AU57" s="47"/>
      <c r="AV57" s="47"/>
      <c r="AW57" s="47"/>
      <c r="AX57" s="47"/>
      <c r="AY57" s="47"/>
      <c r="AZ57" s="47">
        <v>0</v>
      </c>
      <c r="BA57" s="47">
        <f>IF('2'!G55=2022,E57,0)</f>
        <v>76.635000000000005</v>
      </c>
      <c r="BB57" s="47">
        <v>0</v>
      </c>
      <c r="BC57" s="47">
        <v>0</v>
      </c>
      <c r="BD57" s="47">
        <v>0</v>
      </c>
      <c r="BE57" s="47">
        <v>0</v>
      </c>
      <c r="BF57" s="47">
        <v>0</v>
      </c>
      <c r="BG57" s="47">
        <v>1</v>
      </c>
      <c r="BH57" s="47">
        <v>0</v>
      </c>
      <c r="BI57" s="47"/>
      <c r="BJ57" s="47"/>
      <c r="BK57" s="47"/>
      <c r="BL57" s="47"/>
      <c r="BM57" s="47"/>
      <c r="BN57" s="47"/>
      <c r="BO57" s="47"/>
      <c r="BP57" s="47"/>
      <c r="BQ57" s="47">
        <v>0</v>
      </c>
      <c r="BR57" s="47">
        <f t="shared" ref="BR57:BW58" si="40">V57+AJ57+BA57</f>
        <v>76.635000000000005</v>
      </c>
      <c r="BS57" s="47">
        <f t="shared" si="40"/>
        <v>0</v>
      </c>
      <c r="BT57" s="47">
        <f t="shared" si="40"/>
        <v>0</v>
      </c>
      <c r="BU57" s="47">
        <f t="shared" si="40"/>
        <v>0</v>
      </c>
      <c r="BV57" s="47">
        <f t="shared" si="40"/>
        <v>0</v>
      </c>
      <c r="BW57" s="47">
        <f t="shared" si="40"/>
        <v>0</v>
      </c>
      <c r="BX57" s="47">
        <f>AP57+BG57</f>
        <v>1</v>
      </c>
      <c r="BY57" s="47">
        <f>BH57+AQ57</f>
        <v>0</v>
      </c>
      <c r="BZ57" s="47">
        <f>AR57</f>
        <v>0</v>
      </c>
      <c r="CA57" s="47"/>
      <c r="CB57" s="47">
        <f t="shared" ref="CB57:CG58" si="41">AC57+BJ57+AS57</f>
        <v>0</v>
      </c>
      <c r="CC57" s="47">
        <f t="shared" si="41"/>
        <v>0</v>
      </c>
      <c r="CD57" s="47">
        <f t="shared" si="41"/>
        <v>0</v>
      </c>
      <c r="CE57" s="47">
        <f t="shared" si="41"/>
        <v>0</v>
      </c>
      <c r="CF57" s="47">
        <f t="shared" si="41"/>
        <v>0</v>
      </c>
      <c r="CG57" s="47">
        <f t="shared" si="41"/>
        <v>0</v>
      </c>
      <c r="CH57" s="47">
        <f>BP57+AY57</f>
        <v>0</v>
      </c>
      <c r="CI57" s="33" t="s">
        <v>557</v>
      </c>
      <c r="CN57" s="129">
        <v>2022</v>
      </c>
    </row>
    <row r="58" spans="1:92" ht="39" customHeight="1">
      <c r="A58" s="26" t="s">
        <v>181</v>
      </c>
      <c r="B58" s="31" t="s">
        <v>239</v>
      </c>
      <c r="C58" s="32" t="s">
        <v>327</v>
      </c>
      <c r="D58" s="33" t="s">
        <v>328</v>
      </c>
      <c r="E58" s="47">
        <f>IF('2'!U56="НД","НД",'2'!BN56/1.2)</f>
        <v>1.2665100000000002</v>
      </c>
      <c r="F58" s="47" t="str">
        <f>IF('2'!V56="НД","НД",'2'!V56/1.2)</f>
        <v>НД</v>
      </c>
      <c r="G58" s="47">
        <v>0</v>
      </c>
      <c r="H58" s="47">
        <v>0</v>
      </c>
      <c r="I58" s="47">
        <v>0</v>
      </c>
      <c r="J58" s="47">
        <v>0</v>
      </c>
      <c r="K58" s="47">
        <v>0</v>
      </c>
      <c r="L58" s="47">
        <v>0</v>
      </c>
      <c r="M58" s="47">
        <v>0</v>
      </c>
      <c r="N58" s="47">
        <v>0</v>
      </c>
      <c r="O58" s="47">
        <v>0</v>
      </c>
      <c r="P58" s="47">
        <v>0</v>
      </c>
      <c r="Q58" s="47">
        <v>0</v>
      </c>
      <c r="R58" s="47">
        <v>0</v>
      </c>
      <c r="S58" s="47">
        <v>0</v>
      </c>
      <c r="T58" s="47">
        <v>0</v>
      </c>
      <c r="U58" s="47">
        <v>0</v>
      </c>
      <c r="V58" s="47">
        <v>0</v>
      </c>
      <c r="W58" s="47">
        <v>0</v>
      </c>
      <c r="X58" s="47">
        <v>0</v>
      </c>
      <c r="Y58" s="47">
        <v>0</v>
      </c>
      <c r="Z58" s="47">
        <v>0</v>
      </c>
      <c r="AA58" s="47">
        <v>0</v>
      </c>
      <c r="AB58" s="47"/>
      <c r="AC58" s="47"/>
      <c r="AD58" s="47"/>
      <c r="AE58" s="47"/>
      <c r="AF58" s="47"/>
      <c r="AG58" s="47"/>
      <c r="AH58" s="47"/>
      <c r="AI58" s="47">
        <v>0</v>
      </c>
      <c r="AJ58" s="47">
        <f>IF('2'!G56=2021,E58,0)</f>
        <v>1.2665100000000002</v>
      </c>
      <c r="AK58" s="47">
        <v>0</v>
      </c>
      <c r="AL58" s="47">
        <v>0</v>
      </c>
      <c r="AM58" s="47">
        <v>0</v>
      </c>
      <c r="AN58" s="47">
        <v>0</v>
      </c>
      <c r="AO58" s="47">
        <v>0</v>
      </c>
      <c r="AP58" s="47">
        <v>0</v>
      </c>
      <c r="AQ58" s="47">
        <v>0</v>
      </c>
      <c r="AR58" s="47">
        <v>500</v>
      </c>
      <c r="AS58" s="47"/>
      <c r="AT58" s="47"/>
      <c r="AU58" s="47"/>
      <c r="AV58" s="47"/>
      <c r="AW58" s="47"/>
      <c r="AX58" s="47"/>
      <c r="AY58" s="47"/>
      <c r="AZ58" s="47">
        <v>0</v>
      </c>
      <c r="BA58" s="47">
        <f>IF('2'!G56=2022,E58,0)</f>
        <v>0</v>
      </c>
      <c r="BB58" s="47">
        <v>0</v>
      </c>
      <c r="BC58" s="47">
        <v>0</v>
      </c>
      <c r="BD58" s="47">
        <v>0</v>
      </c>
      <c r="BE58" s="47">
        <v>0</v>
      </c>
      <c r="BF58" s="47">
        <v>0</v>
      </c>
      <c r="BG58" s="47">
        <v>0</v>
      </c>
      <c r="BH58" s="47">
        <v>0</v>
      </c>
      <c r="BI58" s="47"/>
      <c r="BJ58" s="47"/>
      <c r="BK58" s="47"/>
      <c r="BL58" s="47"/>
      <c r="BM58" s="47"/>
      <c r="BN58" s="47"/>
      <c r="BO58" s="47"/>
      <c r="BP58" s="47"/>
      <c r="BQ58" s="47">
        <v>0</v>
      </c>
      <c r="BR58" s="47">
        <f t="shared" si="40"/>
        <v>1.2665100000000002</v>
      </c>
      <c r="BS58" s="47">
        <f t="shared" si="40"/>
        <v>0</v>
      </c>
      <c r="BT58" s="47">
        <f t="shared" si="40"/>
        <v>0</v>
      </c>
      <c r="BU58" s="47">
        <f t="shared" si="40"/>
        <v>0</v>
      </c>
      <c r="BV58" s="47">
        <f t="shared" si="40"/>
        <v>0</v>
      </c>
      <c r="BW58" s="47">
        <f t="shared" si="40"/>
        <v>0</v>
      </c>
      <c r="BX58" s="47">
        <f>AP58+BG58</f>
        <v>0</v>
      </c>
      <c r="BY58" s="47">
        <f>BH58+AQ58</f>
        <v>0</v>
      </c>
      <c r="BZ58" s="47">
        <f>AR58</f>
        <v>500</v>
      </c>
      <c r="CA58" s="47"/>
      <c r="CB58" s="47">
        <f t="shared" si="41"/>
        <v>0</v>
      </c>
      <c r="CC58" s="47">
        <f t="shared" si="41"/>
        <v>0</v>
      </c>
      <c r="CD58" s="47">
        <f t="shared" si="41"/>
        <v>0</v>
      </c>
      <c r="CE58" s="47">
        <f t="shared" si="41"/>
        <v>0</v>
      </c>
      <c r="CF58" s="47">
        <f t="shared" si="41"/>
        <v>0</v>
      </c>
      <c r="CG58" s="47">
        <f t="shared" si="41"/>
        <v>0</v>
      </c>
      <c r="CH58" s="47">
        <f>BP58+AY58</f>
        <v>0</v>
      </c>
      <c r="CI58" s="33" t="s">
        <v>558</v>
      </c>
      <c r="CN58" s="129">
        <v>2021</v>
      </c>
    </row>
    <row r="59" spans="1:92" ht="75">
      <c r="A59" s="19"/>
      <c r="B59" s="31" t="s">
        <v>241</v>
      </c>
      <c r="C59" s="32" t="s">
        <v>242</v>
      </c>
      <c r="D59" s="33" t="s">
        <v>178</v>
      </c>
      <c r="E59" s="47" t="str">
        <f>IF('2'!U57="НД","НД",'2'!U57/1.2)</f>
        <v>НД</v>
      </c>
      <c r="F59" s="47" t="str">
        <f>IF('2'!V57="НД","НД",'2'!V57/1.2)</f>
        <v>НД</v>
      </c>
      <c r="G59" s="47" t="s">
        <v>197</v>
      </c>
      <c r="H59" s="47" t="s">
        <v>197</v>
      </c>
      <c r="I59" s="47" t="s">
        <v>197</v>
      </c>
      <c r="J59" s="47" t="s">
        <v>197</v>
      </c>
      <c r="K59" s="47" t="s">
        <v>197</v>
      </c>
      <c r="L59" s="47" t="s">
        <v>197</v>
      </c>
      <c r="M59" s="47" t="s">
        <v>197</v>
      </c>
      <c r="N59" s="47" t="s">
        <v>197</v>
      </c>
      <c r="O59" s="47" t="s">
        <v>197</v>
      </c>
      <c r="P59" s="47" t="s">
        <v>197</v>
      </c>
      <c r="Q59" s="47" t="s">
        <v>197</v>
      </c>
      <c r="R59" s="47" t="s">
        <v>197</v>
      </c>
      <c r="S59" s="47" t="s">
        <v>197</v>
      </c>
      <c r="T59" s="47" t="s">
        <v>197</v>
      </c>
      <c r="U59" s="47" t="s">
        <v>197</v>
      </c>
      <c r="V59" s="47" t="s">
        <v>197</v>
      </c>
      <c r="W59" s="47" t="s">
        <v>197</v>
      </c>
      <c r="X59" s="47" t="s">
        <v>197</v>
      </c>
      <c r="Y59" s="47" t="s">
        <v>197</v>
      </c>
      <c r="Z59" s="47" t="s">
        <v>197</v>
      </c>
      <c r="AA59" s="47" t="s">
        <v>197</v>
      </c>
      <c r="AB59" s="47" t="s">
        <v>197</v>
      </c>
      <c r="AC59" s="47" t="s">
        <v>197</v>
      </c>
      <c r="AD59" s="47" t="s">
        <v>197</v>
      </c>
      <c r="AE59" s="47" t="s">
        <v>197</v>
      </c>
      <c r="AF59" s="47" t="s">
        <v>197</v>
      </c>
      <c r="AG59" s="47" t="s">
        <v>197</v>
      </c>
      <c r="AH59" s="47" t="s">
        <v>197</v>
      </c>
      <c r="AI59" s="47" t="s">
        <v>197</v>
      </c>
      <c r="AJ59" s="47" t="s">
        <v>197</v>
      </c>
      <c r="AK59" s="47" t="s">
        <v>197</v>
      </c>
      <c r="AL59" s="47" t="s">
        <v>197</v>
      </c>
      <c r="AM59" s="47" t="s">
        <v>197</v>
      </c>
      <c r="AN59" s="47" t="s">
        <v>197</v>
      </c>
      <c r="AO59" s="47" t="s">
        <v>197</v>
      </c>
      <c r="AP59" s="47" t="s">
        <v>197</v>
      </c>
      <c r="AQ59" s="47" t="s">
        <v>197</v>
      </c>
      <c r="AR59" s="47" t="s">
        <v>197</v>
      </c>
      <c r="AS59" s="47" t="s">
        <v>197</v>
      </c>
      <c r="AT59" s="47" t="s">
        <v>197</v>
      </c>
      <c r="AU59" s="47" t="s">
        <v>197</v>
      </c>
      <c r="AV59" s="47" t="s">
        <v>197</v>
      </c>
      <c r="AW59" s="47" t="s">
        <v>197</v>
      </c>
      <c r="AX59" s="47" t="s">
        <v>197</v>
      </c>
      <c r="AY59" s="47"/>
      <c r="AZ59" s="47" t="s">
        <v>197</v>
      </c>
      <c r="BA59" s="47" t="s">
        <v>197</v>
      </c>
      <c r="BB59" s="47" t="s">
        <v>197</v>
      </c>
      <c r="BC59" s="47" t="s">
        <v>197</v>
      </c>
      <c r="BD59" s="47" t="s">
        <v>197</v>
      </c>
      <c r="BE59" s="47" t="s">
        <v>197</v>
      </c>
      <c r="BF59" s="47" t="s">
        <v>197</v>
      </c>
      <c r="BG59" s="47" t="s">
        <v>197</v>
      </c>
      <c r="BH59" s="47" t="s">
        <v>197</v>
      </c>
      <c r="BI59" s="47" t="s">
        <v>197</v>
      </c>
      <c r="BJ59" s="47" t="s">
        <v>197</v>
      </c>
      <c r="BK59" s="47" t="s">
        <v>197</v>
      </c>
      <c r="BL59" s="47" t="s">
        <v>197</v>
      </c>
      <c r="BM59" s="47" t="s">
        <v>197</v>
      </c>
      <c r="BN59" s="47" t="s">
        <v>197</v>
      </c>
      <c r="BO59" s="47" t="s">
        <v>197</v>
      </c>
      <c r="BP59" s="47"/>
      <c r="BQ59" s="47" t="s">
        <v>197</v>
      </c>
      <c r="BR59" s="47" t="s">
        <v>197</v>
      </c>
      <c r="BS59" s="47" t="s">
        <v>197</v>
      </c>
      <c r="BT59" s="47" t="s">
        <v>197</v>
      </c>
      <c r="BU59" s="47" t="s">
        <v>197</v>
      </c>
      <c r="BV59" s="47" t="s">
        <v>197</v>
      </c>
      <c r="BW59" s="47" t="s">
        <v>197</v>
      </c>
      <c r="BX59" s="47" t="s">
        <v>197</v>
      </c>
      <c r="BY59" s="47" t="s">
        <v>197</v>
      </c>
      <c r="BZ59" s="47" t="s">
        <v>197</v>
      </c>
      <c r="CA59" s="47" t="s">
        <v>197</v>
      </c>
      <c r="CB59" s="47" t="s">
        <v>197</v>
      </c>
      <c r="CC59" s="47" t="s">
        <v>197</v>
      </c>
      <c r="CD59" s="47" t="s">
        <v>197</v>
      </c>
      <c r="CE59" s="47" t="s">
        <v>197</v>
      </c>
      <c r="CF59" s="47" t="s">
        <v>197</v>
      </c>
      <c r="CG59" s="47" t="s">
        <v>197</v>
      </c>
      <c r="CH59" s="47"/>
      <c r="CI59" s="33"/>
    </row>
    <row r="60" spans="1:92" ht="56.25">
      <c r="A60" s="19"/>
      <c r="B60" s="37" t="s">
        <v>243</v>
      </c>
      <c r="C60" s="38" t="s">
        <v>244</v>
      </c>
      <c r="D60" s="39" t="s">
        <v>178</v>
      </c>
      <c r="E60" s="90" t="str">
        <f>IF('2'!U58="НД","НД",'2'!U58/1.2)</f>
        <v>НД</v>
      </c>
      <c r="F60" s="90" t="str">
        <f>IF('2'!V58="НД","НД",'2'!V58/1.2)</f>
        <v>НД</v>
      </c>
      <c r="G60" s="90" t="s">
        <v>197</v>
      </c>
      <c r="H60" s="90" t="s">
        <v>197</v>
      </c>
      <c r="I60" s="90" t="s">
        <v>197</v>
      </c>
      <c r="J60" s="90" t="s">
        <v>197</v>
      </c>
      <c r="K60" s="90" t="s">
        <v>197</v>
      </c>
      <c r="L60" s="90" t="s">
        <v>197</v>
      </c>
      <c r="M60" s="90" t="s">
        <v>197</v>
      </c>
      <c r="N60" s="90" t="s">
        <v>197</v>
      </c>
      <c r="O60" s="90" t="s">
        <v>197</v>
      </c>
      <c r="P60" s="90" t="s">
        <v>197</v>
      </c>
      <c r="Q60" s="90" t="s">
        <v>197</v>
      </c>
      <c r="R60" s="90" t="s">
        <v>197</v>
      </c>
      <c r="S60" s="90" t="s">
        <v>197</v>
      </c>
      <c r="T60" s="90" t="s">
        <v>197</v>
      </c>
      <c r="U60" s="90" t="s">
        <v>197</v>
      </c>
      <c r="V60" s="90" t="s">
        <v>197</v>
      </c>
      <c r="W60" s="90" t="s">
        <v>197</v>
      </c>
      <c r="X60" s="90" t="s">
        <v>197</v>
      </c>
      <c r="Y60" s="90" t="s">
        <v>197</v>
      </c>
      <c r="Z60" s="90" t="s">
        <v>197</v>
      </c>
      <c r="AA60" s="90" t="s">
        <v>197</v>
      </c>
      <c r="AB60" s="90" t="s">
        <v>197</v>
      </c>
      <c r="AC60" s="90" t="s">
        <v>197</v>
      </c>
      <c r="AD60" s="90" t="s">
        <v>197</v>
      </c>
      <c r="AE60" s="90" t="s">
        <v>197</v>
      </c>
      <c r="AF60" s="90" t="s">
        <v>197</v>
      </c>
      <c r="AG60" s="90" t="s">
        <v>197</v>
      </c>
      <c r="AH60" s="90" t="s">
        <v>197</v>
      </c>
      <c r="AI60" s="90" t="s">
        <v>197</v>
      </c>
      <c r="AJ60" s="90" t="s">
        <v>197</v>
      </c>
      <c r="AK60" s="90" t="s">
        <v>197</v>
      </c>
      <c r="AL60" s="90" t="s">
        <v>197</v>
      </c>
      <c r="AM60" s="90" t="s">
        <v>197</v>
      </c>
      <c r="AN60" s="90" t="s">
        <v>197</v>
      </c>
      <c r="AO60" s="90" t="s">
        <v>197</v>
      </c>
      <c r="AP60" s="90" t="s">
        <v>197</v>
      </c>
      <c r="AQ60" s="90" t="s">
        <v>197</v>
      </c>
      <c r="AR60" s="90" t="s">
        <v>197</v>
      </c>
      <c r="AS60" s="90" t="s">
        <v>197</v>
      </c>
      <c r="AT60" s="90" t="s">
        <v>197</v>
      </c>
      <c r="AU60" s="90" t="s">
        <v>197</v>
      </c>
      <c r="AV60" s="90" t="s">
        <v>197</v>
      </c>
      <c r="AW60" s="90" t="s">
        <v>197</v>
      </c>
      <c r="AX60" s="90" t="s">
        <v>197</v>
      </c>
      <c r="AY60" s="90"/>
      <c r="AZ60" s="90" t="s">
        <v>197</v>
      </c>
      <c r="BA60" s="90" t="s">
        <v>197</v>
      </c>
      <c r="BB60" s="90" t="s">
        <v>197</v>
      </c>
      <c r="BC60" s="90" t="s">
        <v>197</v>
      </c>
      <c r="BD60" s="90" t="s">
        <v>197</v>
      </c>
      <c r="BE60" s="90" t="s">
        <v>197</v>
      </c>
      <c r="BF60" s="90" t="s">
        <v>197</v>
      </c>
      <c r="BG60" s="90" t="s">
        <v>197</v>
      </c>
      <c r="BH60" s="90" t="s">
        <v>197</v>
      </c>
      <c r="BI60" s="90" t="s">
        <v>197</v>
      </c>
      <c r="BJ60" s="90" t="s">
        <v>197</v>
      </c>
      <c r="BK60" s="90" t="s">
        <v>197</v>
      </c>
      <c r="BL60" s="90" t="s">
        <v>197</v>
      </c>
      <c r="BM60" s="90" t="s">
        <v>197</v>
      </c>
      <c r="BN60" s="90" t="s">
        <v>197</v>
      </c>
      <c r="BO60" s="90" t="s">
        <v>197</v>
      </c>
      <c r="BP60" s="90"/>
      <c r="BQ60" s="90" t="s">
        <v>197</v>
      </c>
      <c r="BR60" s="90" t="s">
        <v>197</v>
      </c>
      <c r="BS60" s="90" t="s">
        <v>197</v>
      </c>
      <c r="BT60" s="90" t="s">
        <v>197</v>
      </c>
      <c r="BU60" s="90" t="s">
        <v>197</v>
      </c>
      <c r="BV60" s="90" t="s">
        <v>197</v>
      </c>
      <c r="BW60" s="90" t="s">
        <v>197</v>
      </c>
      <c r="BX60" s="90" t="s">
        <v>197</v>
      </c>
      <c r="BY60" s="90" t="s">
        <v>197</v>
      </c>
      <c r="BZ60" s="90" t="s">
        <v>197</v>
      </c>
      <c r="CA60" s="90" t="s">
        <v>197</v>
      </c>
      <c r="CB60" s="90" t="s">
        <v>197</v>
      </c>
      <c r="CC60" s="90" t="s">
        <v>197</v>
      </c>
      <c r="CD60" s="90" t="s">
        <v>197</v>
      </c>
      <c r="CE60" s="90" t="s">
        <v>197</v>
      </c>
      <c r="CF60" s="90" t="s">
        <v>197</v>
      </c>
      <c r="CG60" s="90" t="s">
        <v>197</v>
      </c>
      <c r="CH60" s="90"/>
      <c r="CI60" s="39"/>
    </row>
    <row r="61" spans="1:92" ht="37.5">
      <c r="A61" s="19"/>
      <c r="B61" s="31" t="s">
        <v>245</v>
      </c>
      <c r="C61" s="32" t="s">
        <v>246</v>
      </c>
      <c r="D61" s="33" t="s">
        <v>178</v>
      </c>
      <c r="E61" s="47" t="str">
        <f>IF('2'!U59="НД","НД",'2'!U59/1.2)</f>
        <v>НД</v>
      </c>
      <c r="F61" s="47" t="str">
        <f>IF('2'!V59="НД","НД",'2'!V59/1.2)</f>
        <v>НД</v>
      </c>
      <c r="G61" s="47" t="s">
        <v>197</v>
      </c>
      <c r="H61" s="47" t="s">
        <v>197</v>
      </c>
      <c r="I61" s="47" t="s">
        <v>197</v>
      </c>
      <c r="J61" s="47" t="s">
        <v>197</v>
      </c>
      <c r="K61" s="47" t="s">
        <v>197</v>
      </c>
      <c r="L61" s="47" t="s">
        <v>197</v>
      </c>
      <c r="M61" s="47" t="s">
        <v>197</v>
      </c>
      <c r="N61" s="47" t="s">
        <v>197</v>
      </c>
      <c r="O61" s="47" t="s">
        <v>197</v>
      </c>
      <c r="P61" s="47" t="s">
        <v>197</v>
      </c>
      <c r="Q61" s="47" t="s">
        <v>197</v>
      </c>
      <c r="R61" s="47" t="s">
        <v>197</v>
      </c>
      <c r="S61" s="47" t="s">
        <v>197</v>
      </c>
      <c r="T61" s="47" t="s">
        <v>197</v>
      </c>
      <c r="U61" s="47" t="s">
        <v>197</v>
      </c>
      <c r="V61" s="47" t="s">
        <v>197</v>
      </c>
      <c r="W61" s="47" t="s">
        <v>197</v>
      </c>
      <c r="X61" s="47" t="s">
        <v>197</v>
      </c>
      <c r="Y61" s="47" t="s">
        <v>197</v>
      </c>
      <c r="Z61" s="47" t="s">
        <v>197</v>
      </c>
      <c r="AA61" s="47" t="s">
        <v>197</v>
      </c>
      <c r="AB61" s="47" t="s">
        <v>197</v>
      </c>
      <c r="AC61" s="47" t="s">
        <v>197</v>
      </c>
      <c r="AD61" s="47" t="s">
        <v>197</v>
      </c>
      <c r="AE61" s="47" t="s">
        <v>197</v>
      </c>
      <c r="AF61" s="47" t="s">
        <v>197</v>
      </c>
      <c r="AG61" s="47" t="s">
        <v>197</v>
      </c>
      <c r="AH61" s="47" t="s">
        <v>197</v>
      </c>
      <c r="AI61" s="47" t="s">
        <v>197</v>
      </c>
      <c r="AJ61" s="47" t="s">
        <v>197</v>
      </c>
      <c r="AK61" s="47" t="s">
        <v>197</v>
      </c>
      <c r="AL61" s="47" t="s">
        <v>197</v>
      </c>
      <c r="AM61" s="47" t="s">
        <v>197</v>
      </c>
      <c r="AN61" s="47" t="s">
        <v>197</v>
      </c>
      <c r="AO61" s="47" t="s">
        <v>197</v>
      </c>
      <c r="AP61" s="47" t="s">
        <v>197</v>
      </c>
      <c r="AQ61" s="47" t="s">
        <v>197</v>
      </c>
      <c r="AR61" s="47" t="s">
        <v>197</v>
      </c>
      <c r="AS61" s="47" t="s">
        <v>197</v>
      </c>
      <c r="AT61" s="47" t="s">
        <v>197</v>
      </c>
      <c r="AU61" s="47" t="s">
        <v>197</v>
      </c>
      <c r="AV61" s="47" t="s">
        <v>197</v>
      </c>
      <c r="AW61" s="47" t="s">
        <v>197</v>
      </c>
      <c r="AX61" s="47" t="s">
        <v>197</v>
      </c>
      <c r="AY61" s="47"/>
      <c r="AZ61" s="47" t="s">
        <v>197</v>
      </c>
      <c r="BA61" s="47" t="s">
        <v>197</v>
      </c>
      <c r="BB61" s="47" t="s">
        <v>197</v>
      </c>
      <c r="BC61" s="47" t="s">
        <v>197</v>
      </c>
      <c r="BD61" s="47" t="s">
        <v>197</v>
      </c>
      <c r="BE61" s="47" t="s">
        <v>197</v>
      </c>
      <c r="BF61" s="47" t="s">
        <v>197</v>
      </c>
      <c r="BG61" s="47" t="s">
        <v>197</v>
      </c>
      <c r="BH61" s="47" t="s">
        <v>197</v>
      </c>
      <c r="BI61" s="47" t="s">
        <v>197</v>
      </c>
      <c r="BJ61" s="47" t="s">
        <v>197</v>
      </c>
      <c r="BK61" s="47" t="s">
        <v>197</v>
      </c>
      <c r="BL61" s="47" t="s">
        <v>197</v>
      </c>
      <c r="BM61" s="47" t="s">
        <v>197</v>
      </c>
      <c r="BN61" s="47" t="s">
        <v>197</v>
      </c>
      <c r="BO61" s="47" t="s">
        <v>197</v>
      </c>
      <c r="BP61" s="47"/>
      <c r="BQ61" s="47" t="s">
        <v>197</v>
      </c>
      <c r="BR61" s="47" t="s">
        <v>197</v>
      </c>
      <c r="BS61" s="47" t="s">
        <v>197</v>
      </c>
      <c r="BT61" s="47" t="s">
        <v>197</v>
      </c>
      <c r="BU61" s="47" t="s">
        <v>197</v>
      </c>
      <c r="BV61" s="47" t="s">
        <v>197</v>
      </c>
      <c r="BW61" s="47" t="s">
        <v>197</v>
      </c>
      <c r="BX61" s="47" t="s">
        <v>197</v>
      </c>
      <c r="BY61" s="47" t="s">
        <v>197</v>
      </c>
      <c r="BZ61" s="47" t="s">
        <v>197</v>
      </c>
      <c r="CA61" s="47" t="s">
        <v>197</v>
      </c>
      <c r="CB61" s="47" t="s">
        <v>197</v>
      </c>
      <c r="CC61" s="47" t="s">
        <v>197</v>
      </c>
      <c r="CD61" s="47" t="s">
        <v>197</v>
      </c>
      <c r="CE61" s="47" t="s">
        <v>197</v>
      </c>
      <c r="CF61" s="47" t="s">
        <v>197</v>
      </c>
      <c r="CG61" s="47" t="s">
        <v>197</v>
      </c>
      <c r="CH61" s="47"/>
      <c r="CI61" s="33"/>
    </row>
    <row r="62" spans="1:92" ht="56.25">
      <c r="A62" s="19"/>
      <c r="B62" s="31" t="s">
        <v>247</v>
      </c>
      <c r="C62" s="32" t="s">
        <v>248</v>
      </c>
      <c r="D62" s="33" t="s">
        <v>178</v>
      </c>
      <c r="E62" s="47" t="str">
        <f>IF('2'!U60="НД","НД",'2'!U60/1.2)</f>
        <v>НД</v>
      </c>
      <c r="F62" s="47" t="str">
        <f>IF('2'!V60="НД","НД",'2'!V60/1.2)</f>
        <v>НД</v>
      </c>
      <c r="G62" s="47" t="s">
        <v>197</v>
      </c>
      <c r="H62" s="47" t="s">
        <v>197</v>
      </c>
      <c r="I62" s="47" t="s">
        <v>197</v>
      </c>
      <c r="J62" s="47" t="s">
        <v>197</v>
      </c>
      <c r="K62" s="47" t="s">
        <v>197</v>
      </c>
      <c r="L62" s="47" t="s">
        <v>197</v>
      </c>
      <c r="M62" s="47" t="s">
        <v>197</v>
      </c>
      <c r="N62" s="47" t="s">
        <v>197</v>
      </c>
      <c r="O62" s="47" t="s">
        <v>197</v>
      </c>
      <c r="P62" s="47" t="s">
        <v>197</v>
      </c>
      <c r="Q62" s="47" t="s">
        <v>197</v>
      </c>
      <c r="R62" s="47" t="s">
        <v>197</v>
      </c>
      <c r="S62" s="47" t="s">
        <v>197</v>
      </c>
      <c r="T62" s="47" t="s">
        <v>197</v>
      </c>
      <c r="U62" s="47" t="s">
        <v>197</v>
      </c>
      <c r="V62" s="47" t="s">
        <v>197</v>
      </c>
      <c r="W62" s="47" t="s">
        <v>197</v>
      </c>
      <c r="X62" s="47" t="s">
        <v>197</v>
      </c>
      <c r="Y62" s="47" t="s">
        <v>197</v>
      </c>
      <c r="Z62" s="47" t="s">
        <v>197</v>
      </c>
      <c r="AA62" s="47" t="s">
        <v>197</v>
      </c>
      <c r="AB62" s="47" t="s">
        <v>197</v>
      </c>
      <c r="AC62" s="47" t="s">
        <v>197</v>
      </c>
      <c r="AD62" s="47" t="s">
        <v>197</v>
      </c>
      <c r="AE62" s="47" t="s">
        <v>197</v>
      </c>
      <c r="AF62" s="47" t="s">
        <v>197</v>
      </c>
      <c r="AG62" s="47" t="s">
        <v>197</v>
      </c>
      <c r="AH62" s="47" t="s">
        <v>197</v>
      </c>
      <c r="AI62" s="47" t="s">
        <v>197</v>
      </c>
      <c r="AJ62" s="47" t="s">
        <v>197</v>
      </c>
      <c r="AK62" s="47" t="s">
        <v>197</v>
      </c>
      <c r="AL62" s="47" t="s">
        <v>197</v>
      </c>
      <c r="AM62" s="47" t="s">
        <v>197</v>
      </c>
      <c r="AN62" s="47" t="s">
        <v>197</v>
      </c>
      <c r="AO62" s="47" t="s">
        <v>197</v>
      </c>
      <c r="AP62" s="47" t="s">
        <v>197</v>
      </c>
      <c r="AQ62" s="47" t="s">
        <v>197</v>
      </c>
      <c r="AR62" s="47" t="s">
        <v>197</v>
      </c>
      <c r="AS62" s="47" t="s">
        <v>197</v>
      </c>
      <c r="AT62" s="47" t="s">
        <v>197</v>
      </c>
      <c r="AU62" s="47" t="s">
        <v>197</v>
      </c>
      <c r="AV62" s="47" t="s">
        <v>197</v>
      </c>
      <c r="AW62" s="47" t="s">
        <v>197</v>
      </c>
      <c r="AX62" s="47" t="s">
        <v>197</v>
      </c>
      <c r="AY62" s="47"/>
      <c r="AZ62" s="47" t="s">
        <v>197</v>
      </c>
      <c r="BA62" s="47" t="s">
        <v>197</v>
      </c>
      <c r="BB62" s="47" t="s">
        <v>197</v>
      </c>
      <c r="BC62" s="47" t="s">
        <v>197</v>
      </c>
      <c r="BD62" s="47" t="s">
        <v>197</v>
      </c>
      <c r="BE62" s="47" t="s">
        <v>197</v>
      </c>
      <c r="BF62" s="47" t="s">
        <v>197</v>
      </c>
      <c r="BG62" s="47" t="s">
        <v>197</v>
      </c>
      <c r="BH62" s="47" t="s">
        <v>197</v>
      </c>
      <c r="BI62" s="47" t="s">
        <v>197</v>
      </c>
      <c r="BJ62" s="47" t="s">
        <v>197</v>
      </c>
      <c r="BK62" s="47" t="s">
        <v>197</v>
      </c>
      <c r="BL62" s="47" t="s">
        <v>197</v>
      </c>
      <c r="BM62" s="47" t="s">
        <v>197</v>
      </c>
      <c r="BN62" s="47" t="s">
        <v>197</v>
      </c>
      <c r="BO62" s="47" t="s">
        <v>197</v>
      </c>
      <c r="BP62" s="47"/>
      <c r="BQ62" s="47" t="s">
        <v>197</v>
      </c>
      <c r="BR62" s="47" t="s">
        <v>197</v>
      </c>
      <c r="BS62" s="47" t="s">
        <v>197</v>
      </c>
      <c r="BT62" s="47" t="s">
        <v>197</v>
      </c>
      <c r="BU62" s="47" t="s">
        <v>197</v>
      </c>
      <c r="BV62" s="47" t="s">
        <v>197</v>
      </c>
      <c r="BW62" s="47" t="s">
        <v>197</v>
      </c>
      <c r="BX62" s="47" t="s">
        <v>197</v>
      </c>
      <c r="BY62" s="47" t="s">
        <v>197</v>
      </c>
      <c r="BZ62" s="47" t="s">
        <v>197</v>
      </c>
      <c r="CA62" s="47" t="s">
        <v>197</v>
      </c>
      <c r="CB62" s="47" t="s">
        <v>197</v>
      </c>
      <c r="CC62" s="47" t="s">
        <v>197</v>
      </c>
      <c r="CD62" s="47" t="s">
        <v>197</v>
      </c>
      <c r="CE62" s="47" t="s">
        <v>197</v>
      </c>
      <c r="CF62" s="47" t="s">
        <v>197</v>
      </c>
      <c r="CG62" s="47" t="s">
        <v>197</v>
      </c>
      <c r="CH62" s="47"/>
      <c r="CI62" s="33"/>
    </row>
    <row r="63" spans="1:92" ht="56.25">
      <c r="A63" s="19"/>
      <c r="B63" s="37" t="s">
        <v>249</v>
      </c>
      <c r="C63" s="38" t="s">
        <v>250</v>
      </c>
      <c r="D63" s="39" t="s">
        <v>178</v>
      </c>
      <c r="E63" s="90" t="str">
        <f>IF('2'!U61="НД","НД",'2'!U61/1.2)</f>
        <v>НД</v>
      </c>
      <c r="F63" s="90" t="str">
        <f>IF('2'!V61="НД","НД",'2'!V61/1.2)</f>
        <v>НД</v>
      </c>
      <c r="G63" s="90" t="s">
        <v>197</v>
      </c>
      <c r="H63" s="90" t="s">
        <v>197</v>
      </c>
      <c r="I63" s="90" t="s">
        <v>197</v>
      </c>
      <c r="J63" s="90" t="s">
        <v>197</v>
      </c>
      <c r="K63" s="90" t="s">
        <v>197</v>
      </c>
      <c r="L63" s="90" t="s">
        <v>197</v>
      </c>
      <c r="M63" s="90" t="s">
        <v>197</v>
      </c>
      <c r="N63" s="90" t="s">
        <v>197</v>
      </c>
      <c r="O63" s="90" t="s">
        <v>197</v>
      </c>
      <c r="P63" s="90" t="s">
        <v>197</v>
      </c>
      <c r="Q63" s="90" t="s">
        <v>197</v>
      </c>
      <c r="R63" s="90" t="s">
        <v>197</v>
      </c>
      <c r="S63" s="90" t="s">
        <v>197</v>
      </c>
      <c r="T63" s="90" t="s">
        <v>197</v>
      </c>
      <c r="U63" s="90" t="s">
        <v>197</v>
      </c>
      <c r="V63" s="90" t="s">
        <v>197</v>
      </c>
      <c r="W63" s="90" t="s">
        <v>197</v>
      </c>
      <c r="X63" s="90" t="s">
        <v>197</v>
      </c>
      <c r="Y63" s="90" t="s">
        <v>197</v>
      </c>
      <c r="Z63" s="90" t="s">
        <v>197</v>
      </c>
      <c r="AA63" s="90" t="s">
        <v>197</v>
      </c>
      <c r="AB63" s="90" t="s">
        <v>197</v>
      </c>
      <c r="AC63" s="90" t="s">
        <v>197</v>
      </c>
      <c r="AD63" s="90" t="s">
        <v>197</v>
      </c>
      <c r="AE63" s="90" t="s">
        <v>197</v>
      </c>
      <c r="AF63" s="90" t="s">
        <v>197</v>
      </c>
      <c r="AG63" s="90" t="s">
        <v>197</v>
      </c>
      <c r="AH63" s="90" t="s">
        <v>197</v>
      </c>
      <c r="AI63" s="90" t="s">
        <v>197</v>
      </c>
      <c r="AJ63" s="90" t="s">
        <v>197</v>
      </c>
      <c r="AK63" s="90" t="s">
        <v>197</v>
      </c>
      <c r="AL63" s="90" t="s">
        <v>197</v>
      </c>
      <c r="AM63" s="90" t="s">
        <v>197</v>
      </c>
      <c r="AN63" s="90" t="s">
        <v>197</v>
      </c>
      <c r="AO63" s="90" t="s">
        <v>197</v>
      </c>
      <c r="AP63" s="90" t="s">
        <v>197</v>
      </c>
      <c r="AQ63" s="90" t="s">
        <v>197</v>
      </c>
      <c r="AR63" s="90" t="s">
        <v>197</v>
      </c>
      <c r="AS63" s="90" t="s">
        <v>197</v>
      </c>
      <c r="AT63" s="90" t="s">
        <v>197</v>
      </c>
      <c r="AU63" s="90" t="s">
        <v>197</v>
      </c>
      <c r="AV63" s="90" t="s">
        <v>197</v>
      </c>
      <c r="AW63" s="90" t="s">
        <v>197</v>
      </c>
      <c r="AX63" s="90" t="s">
        <v>197</v>
      </c>
      <c r="AY63" s="90"/>
      <c r="AZ63" s="90" t="s">
        <v>197</v>
      </c>
      <c r="BA63" s="90" t="s">
        <v>197</v>
      </c>
      <c r="BB63" s="90" t="s">
        <v>197</v>
      </c>
      <c r="BC63" s="90" t="s">
        <v>197</v>
      </c>
      <c r="BD63" s="90" t="s">
        <v>197</v>
      </c>
      <c r="BE63" s="90" t="s">
        <v>197</v>
      </c>
      <c r="BF63" s="90" t="s">
        <v>197</v>
      </c>
      <c r="BG63" s="90" t="s">
        <v>197</v>
      </c>
      <c r="BH63" s="90" t="s">
        <v>197</v>
      </c>
      <c r="BI63" s="90" t="s">
        <v>197</v>
      </c>
      <c r="BJ63" s="90" t="s">
        <v>197</v>
      </c>
      <c r="BK63" s="90" t="s">
        <v>197</v>
      </c>
      <c r="BL63" s="90" t="s">
        <v>197</v>
      </c>
      <c r="BM63" s="90" t="s">
        <v>197</v>
      </c>
      <c r="BN63" s="90" t="s">
        <v>197</v>
      </c>
      <c r="BO63" s="90" t="s">
        <v>197</v>
      </c>
      <c r="BP63" s="90"/>
      <c r="BQ63" s="90" t="s">
        <v>197</v>
      </c>
      <c r="BR63" s="90" t="s">
        <v>197</v>
      </c>
      <c r="BS63" s="90" t="s">
        <v>197</v>
      </c>
      <c r="BT63" s="90" t="s">
        <v>197</v>
      </c>
      <c r="BU63" s="90" t="s">
        <v>197</v>
      </c>
      <c r="BV63" s="90" t="s">
        <v>197</v>
      </c>
      <c r="BW63" s="90" t="s">
        <v>197</v>
      </c>
      <c r="BX63" s="90" t="s">
        <v>197</v>
      </c>
      <c r="BY63" s="90" t="s">
        <v>197</v>
      </c>
      <c r="BZ63" s="90" t="s">
        <v>197</v>
      </c>
      <c r="CA63" s="90" t="s">
        <v>197</v>
      </c>
      <c r="CB63" s="90" t="s">
        <v>197</v>
      </c>
      <c r="CC63" s="90" t="s">
        <v>197</v>
      </c>
      <c r="CD63" s="90" t="s">
        <v>197</v>
      </c>
      <c r="CE63" s="90" t="s">
        <v>197</v>
      </c>
      <c r="CF63" s="90" t="s">
        <v>197</v>
      </c>
      <c r="CG63" s="90" t="s">
        <v>197</v>
      </c>
      <c r="CH63" s="90"/>
      <c r="CI63" s="39"/>
    </row>
    <row r="64" spans="1:92" ht="56.25">
      <c r="A64" s="19"/>
      <c r="B64" s="31" t="s">
        <v>251</v>
      </c>
      <c r="C64" s="32" t="s">
        <v>252</v>
      </c>
      <c r="D64" s="33" t="s">
        <v>178</v>
      </c>
      <c r="E64" s="47" t="str">
        <f>IF('2'!U62="НД","НД",'2'!U62/1.2)</f>
        <v>НД</v>
      </c>
      <c r="F64" s="47" t="str">
        <f>IF('2'!V62="НД","НД",'2'!V62/1.2)</f>
        <v>НД</v>
      </c>
      <c r="G64" s="47" t="s">
        <v>197</v>
      </c>
      <c r="H64" s="47" t="s">
        <v>197</v>
      </c>
      <c r="I64" s="47" t="s">
        <v>197</v>
      </c>
      <c r="J64" s="47" t="s">
        <v>197</v>
      </c>
      <c r="K64" s="47" t="s">
        <v>197</v>
      </c>
      <c r="L64" s="47" t="s">
        <v>197</v>
      </c>
      <c r="M64" s="47" t="s">
        <v>197</v>
      </c>
      <c r="N64" s="47" t="s">
        <v>197</v>
      </c>
      <c r="O64" s="47" t="s">
        <v>197</v>
      </c>
      <c r="P64" s="47" t="s">
        <v>197</v>
      </c>
      <c r="Q64" s="47" t="s">
        <v>197</v>
      </c>
      <c r="R64" s="47" t="s">
        <v>197</v>
      </c>
      <c r="S64" s="47" t="s">
        <v>197</v>
      </c>
      <c r="T64" s="47" t="s">
        <v>197</v>
      </c>
      <c r="U64" s="47" t="s">
        <v>197</v>
      </c>
      <c r="V64" s="47" t="s">
        <v>197</v>
      </c>
      <c r="W64" s="47" t="s">
        <v>197</v>
      </c>
      <c r="X64" s="47" t="s">
        <v>197</v>
      </c>
      <c r="Y64" s="47" t="s">
        <v>197</v>
      </c>
      <c r="Z64" s="47" t="s">
        <v>197</v>
      </c>
      <c r="AA64" s="47" t="s">
        <v>197</v>
      </c>
      <c r="AB64" s="47" t="s">
        <v>197</v>
      </c>
      <c r="AC64" s="47" t="s">
        <v>197</v>
      </c>
      <c r="AD64" s="47" t="s">
        <v>197</v>
      </c>
      <c r="AE64" s="47" t="s">
        <v>197</v>
      </c>
      <c r="AF64" s="47" t="s">
        <v>197</v>
      </c>
      <c r="AG64" s="47" t="s">
        <v>197</v>
      </c>
      <c r="AH64" s="47" t="s">
        <v>197</v>
      </c>
      <c r="AI64" s="47" t="s">
        <v>197</v>
      </c>
      <c r="AJ64" s="47" t="s">
        <v>197</v>
      </c>
      <c r="AK64" s="47" t="s">
        <v>197</v>
      </c>
      <c r="AL64" s="47" t="s">
        <v>197</v>
      </c>
      <c r="AM64" s="47" t="s">
        <v>197</v>
      </c>
      <c r="AN64" s="47" t="s">
        <v>197</v>
      </c>
      <c r="AO64" s="47" t="s">
        <v>197</v>
      </c>
      <c r="AP64" s="47" t="s">
        <v>197</v>
      </c>
      <c r="AQ64" s="47" t="s">
        <v>197</v>
      </c>
      <c r="AR64" s="47" t="s">
        <v>197</v>
      </c>
      <c r="AS64" s="47" t="s">
        <v>197</v>
      </c>
      <c r="AT64" s="47" t="s">
        <v>197</v>
      </c>
      <c r="AU64" s="47" t="s">
        <v>197</v>
      </c>
      <c r="AV64" s="47" t="s">
        <v>197</v>
      </c>
      <c r="AW64" s="47" t="s">
        <v>197</v>
      </c>
      <c r="AX64" s="47" t="s">
        <v>197</v>
      </c>
      <c r="AY64" s="47"/>
      <c r="AZ64" s="47" t="s">
        <v>197</v>
      </c>
      <c r="BA64" s="47" t="s">
        <v>197</v>
      </c>
      <c r="BB64" s="47" t="s">
        <v>197</v>
      </c>
      <c r="BC64" s="47" t="s">
        <v>197</v>
      </c>
      <c r="BD64" s="47" t="s">
        <v>197</v>
      </c>
      <c r="BE64" s="47" t="s">
        <v>197</v>
      </c>
      <c r="BF64" s="47" t="s">
        <v>197</v>
      </c>
      <c r="BG64" s="47" t="s">
        <v>197</v>
      </c>
      <c r="BH64" s="47" t="s">
        <v>197</v>
      </c>
      <c r="BI64" s="47" t="s">
        <v>197</v>
      </c>
      <c r="BJ64" s="47" t="s">
        <v>197</v>
      </c>
      <c r="BK64" s="47" t="s">
        <v>197</v>
      </c>
      <c r="BL64" s="47" t="s">
        <v>197</v>
      </c>
      <c r="BM64" s="47" t="s">
        <v>197</v>
      </c>
      <c r="BN64" s="47" t="s">
        <v>197</v>
      </c>
      <c r="BO64" s="47" t="s">
        <v>197</v>
      </c>
      <c r="BP64" s="47"/>
      <c r="BQ64" s="47" t="s">
        <v>197</v>
      </c>
      <c r="BR64" s="47" t="s">
        <v>197</v>
      </c>
      <c r="BS64" s="47" t="s">
        <v>197</v>
      </c>
      <c r="BT64" s="47" t="s">
        <v>197</v>
      </c>
      <c r="BU64" s="47" t="s">
        <v>197</v>
      </c>
      <c r="BV64" s="47" t="s">
        <v>197</v>
      </c>
      <c r="BW64" s="47" t="s">
        <v>197</v>
      </c>
      <c r="BX64" s="47" t="s">
        <v>197</v>
      </c>
      <c r="BY64" s="47" t="s">
        <v>197</v>
      </c>
      <c r="BZ64" s="47" t="s">
        <v>197</v>
      </c>
      <c r="CA64" s="47" t="s">
        <v>197</v>
      </c>
      <c r="CB64" s="47" t="s">
        <v>197</v>
      </c>
      <c r="CC64" s="47" t="s">
        <v>197</v>
      </c>
      <c r="CD64" s="47" t="s">
        <v>197</v>
      </c>
      <c r="CE64" s="47" t="s">
        <v>197</v>
      </c>
      <c r="CF64" s="47" t="s">
        <v>197</v>
      </c>
      <c r="CG64" s="47" t="s">
        <v>197</v>
      </c>
      <c r="CH64" s="47"/>
      <c r="CI64" s="33"/>
    </row>
    <row r="65" spans="1:92" ht="56.25">
      <c r="A65" s="19"/>
      <c r="B65" s="31" t="s">
        <v>253</v>
      </c>
      <c r="C65" s="32" t="s">
        <v>254</v>
      </c>
      <c r="D65" s="33" t="s">
        <v>178</v>
      </c>
      <c r="E65" s="47" t="str">
        <f>IF('2'!U63="НД","НД",'2'!U63/1.2)</f>
        <v>НД</v>
      </c>
      <c r="F65" s="47" t="str">
        <f>IF('2'!V63="НД","НД",'2'!V63/1.2)</f>
        <v>НД</v>
      </c>
      <c r="G65" s="47" t="s">
        <v>197</v>
      </c>
      <c r="H65" s="47" t="s">
        <v>197</v>
      </c>
      <c r="I65" s="47" t="s">
        <v>197</v>
      </c>
      <c r="J65" s="47" t="s">
        <v>197</v>
      </c>
      <c r="K65" s="47" t="s">
        <v>197</v>
      </c>
      <c r="L65" s="47" t="s">
        <v>197</v>
      </c>
      <c r="M65" s="47" t="s">
        <v>197</v>
      </c>
      <c r="N65" s="47" t="s">
        <v>197</v>
      </c>
      <c r="O65" s="47" t="s">
        <v>197</v>
      </c>
      <c r="P65" s="47" t="s">
        <v>197</v>
      </c>
      <c r="Q65" s="47" t="s">
        <v>197</v>
      </c>
      <c r="R65" s="47" t="s">
        <v>197</v>
      </c>
      <c r="S65" s="47" t="s">
        <v>197</v>
      </c>
      <c r="T65" s="47" t="s">
        <v>197</v>
      </c>
      <c r="U65" s="47" t="s">
        <v>197</v>
      </c>
      <c r="V65" s="47" t="s">
        <v>197</v>
      </c>
      <c r="W65" s="47" t="s">
        <v>197</v>
      </c>
      <c r="X65" s="47" t="s">
        <v>197</v>
      </c>
      <c r="Y65" s="47" t="s">
        <v>197</v>
      </c>
      <c r="Z65" s="47" t="s">
        <v>197</v>
      </c>
      <c r="AA65" s="47" t="s">
        <v>197</v>
      </c>
      <c r="AB65" s="47" t="s">
        <v>197</v>
      </c>
      <c r="AC65" s="47" t="s">
        <v>197</v>
      </c>
      <c r="AD65" s="47" t="s">
        <v>197</v>
      </c>
      <c r="AE65" s="47" t="s">
        <v>197</v>
      </c>
      <c r="AF65" s="47" t="s">
        <v>197</v>
      </c>
      <c r="AG65" s="47" t="s">
        <v>197</v>
      </c>
      <c r="AH65" s="47" t="s">
        <v>197</v>
      </c>
      <c r="AI65" s="47" t="s">
        <v>197</v>
      </c>
      <c r="AJ65" s="47" t="s">
        <v>197</v>
      </c>
      <c r="AK65" s="47" t="s">
        <v>197</v>
      </c>
      <c r="AL65" s="47" t="s">
        <v>197</v>
      </c>
      <c r="AM65" s="47" t="s">
        <v>197</v>
      </c>
      <c r="AN65" s="47" t="s">
        <v>197</v>
      </c>
      <c r="AO65" s="47" t="s">
        <v>197</v>
      </c>
      <c r="AP65" s="47" t="s">
        <v>197</v>
      </c>
      <c r="AQ65" s="47" t="s">
        <v>197</v>
      </c>
      <c r="AR65" s="47" t="s">
        <v>197</v>
      </c>
      <c r="AS65" s="47" t="s">
        <v>197</v>
      </c>
      <c r="AT65" s="47" t="s">
        <v>197</v>
      </c>
      <c r="AU65" s="47" t="s">
        <v>197</v>
      </c>
      <c r="AV65" s="47" t="s">
        <v>197</v>
      </c>
      <c r="AW65" s="47" t="s">
        <v>197</v>
      </c>
      <c r="AX65" s="47" t="s">
        <v>197</v>
      </c>
      <c r="AY65" s="47"/>
      <c r="AZ65" s="47" t="s">
        <v>197</v>
      </c>
      <c r="BA65" s="47" t="s">
        <v>197</v>
      </c>
      <c r="BB65" s="47" t="s">
        <v>197</v>
      </c>
      <c r="BC65" s="47" t="s">
        <v>197</v>
      </c>
      <c r="BD65" s="47" t="s">
        <v>197</v>
      </c>
      <c r="BE65" s="47" t="s">
        <v>197</v>
      </c>
      <c r="BF65" s="47" t="s">
        <v>197</v>
      </c>
      <c r="BG65" s="47" t="s">
        <v>197</v>
      </c>
      <c r="BH65" s="47" t="s">
        <v>197</v>
      </c>
      <c r="BI65" s="47" t="s">
        <v>197</v>
      </c>
      <c r="BJ65" s="47" t="s">
        <v>197</v>
      </c>
      <c r="BK65" s="47" t="s">
        <v>197</v>
      </c>
      <c r="BL65" s="47" t="s">
        <v>197</v>
      </c>
      <c r="BM65" s="47" t="s">
        <v>197</v>
      </c>
      <c r="BN65" s="47" t="s">
        <v>197</v>
      </c>
      <c r="BO65" s="47" t="s">
        <v>197</v>
      </c>
      <c r="BP65" s="47"/>
      <c r="BQ65" s="47" t="s">
        <v>197</v>
      </c>
      <c r="BR65" s="47" t="s">
        <v>197</v>
      </c>
      <c r="BS65" s="47" t="s">
        <v>197</v>
      </c>
      <c r="BT65" s="47" t="s">
        <v>197</v>
      </c>
      <c r="BU65" s="47" t="s">
        <v>197</v>
      </c>
      <c r="BV65" s="47" t="s">
        <v>197</v>
      </c>
      <c r="BW65" s="47" t="s">
        <v>197</v>
      </c>
      <c r="BX65" s="47" t="s">
        <v>197</v>
      </c>
      <c r="BY65" s="47" t="s">
        <v>197</v>
      </c>
      <c r="BZ65" s="47" t="s">
        <v>197</v>
      </c>
      <c r="CA65" s="47" t="s">
        <v>197</v>
      </c>
      <c r="CB65" s="47" t="s">
        <v>197</v>
      </c>
      <c r="CC65" s="47" t="s">
        <v>197</v>
      </c>
      <c r="CD65" s="47" t="s">
        <v>197</v>
      </c>
      <c r="CE65" s="47" t="s">
        <v>197</v>
      </c>
      <c r="CF65" s="47" t="s">
        <v>197</v>
      </c>
      <c r="CG65" s="47" t="s">
        <v>197</v>
      </c>
      <c r="CH65" s="47"/>
      <c r="CI65" s="33"/>
    </row>
    <row r="66" spans="1:92" ht="37.5">
      <c r="A66" s="19"/>
      <c r="B66" s="31" t="s">
        <v>255</v>
      </c>
      <c r="C66" s="32" t="s">
        <v>256</v>
      </c>
      <c r="D66" s="33" t="s">
        <v>178</v>
      </c>
      <c r="E66" s="47" t="str">
        <f>IF('2'!U64="НД","НД",'2'!U64/1.2)</f>
        <v>НД</v>
      </c>
      <c r="F66" s="47" t="str">
        <f>IF('2'!V64="НД","НД",'2'!V64/1.2)</f>
        <v>НД</v>
      </c>
      <c r="G66" s="47" t="s">
        <v>197</v>
      </c>
      <c r="H66" s="47" t="s">
        <v>197</v>
      </c>
      <c r="I66" s="47" t="s">
        <v>197</v>
      </c>
      <c r="J66" s="47" t="s">
        <v>197</v>
      </c>
      <c r="K66" s="47" t="s">
        <v>197</v>
      </c>
      <c r="L66" s="47" t="s">
        <v>197</v>
      </c>
      <c r="M66" s="47" t="s">
        <v>197</v>
      </c>
      <c r="N66" s="47" t="s">
        <v>197</v>
      </c>
      <c r="O66" s="47" t="s">
        <v>197</v>
      </c>
      <c r="P66" s="47" t="s">
        <v>197</v>
      </c>
      <c r="Q66" s="47" t="s">
        <v>197</v>
      </c>
      <c r="R66" s="47" t="s">
        <v>197</v>
      </c>
      <c r="S66" s="47" t="s">
        <v>197</v>
      </c>
      <c r="T66" s="47" t="s">
        <v>197</v>
      </c>
      <c r="U66" s="47" t="s">
        <v>197</v>
      </c>
      <c r="V66" s="47" t="s">
        <v>197</v>
      </c>
      <c r="W66" s="47" t="s">
        <v>197</v>
      </c>
      <c r="X66" s="47" t="s">
        <v>197</v>
      </c>
      <c r="Y66" s="47" t="s">
        <v>197</v>
      </c>
      <c r="Z66" s="47" t="s">
        <v>197</v>
      </c>
      <c r="AA66" s="47" t="s">
        <v>197</v>
      </c>
      <c r="AB66" s="47" t="s">
        <v>197</v>
      </c>
      <c r="AC66" s="47" t="s">
        <v>197</v>
      </c>
      <c r="AD66" s="47" t="s">
        <v>197</v>
      </c>
      <c r="AE66" s="47" t="s">
        <v>197</v>
      </c>
      <c r="AF66" s="47" t="s">
        <v>197</v>
      </c>
      <c r="AG66" s="47" t="s">
        <v>197</v>
      </c>
      <c r="AH66" s="47" t="s">
        <v>197</v>
      </c>
      <c r="AI66" s="47" t="s">
        <v>197</v>
      </c>
      <c r="AJ66" s="47" t="s">
        <v>197</v>
      </c>
      <c r="AK66" s="47" t="s">
        <v>197</v>
      </c>
      <c r="AL66" s="47" t="s">
        <v>197</v>
      </c>
      <c r="AM66" s="47" t="s">
        <v>197</v>
      </c>
      <c r="AN66" s="47" t="s">
        <v>197</v>
      </c>
      <c r="AO66" s="47" t="s">
        <v>197</v>
      </c>
      <c r="AP66" s="47" t="s">
        <v>197</v>
      </c>
      <c r="AQ66" s="47" t="s">
        <v>197</v>
      </c>
      <c r="AR66" s="47" t="s">
        <v>197</v>
      </c>
      <c r="AS66" s="47" t="s">
        <v>197</v>
      </c>
      <c r="AT66" s="47" t="s">
        <v>197</v>
      </c>
      <c r="AU66" s="47" t="s">
        <v>197</v>
      </c>
      <c r="AV66" s="47" t="s">
        <v>197</v>
      </c>
      <c r="AW66" s="47" t="s">
        <v>197</v>
      </c>
      <c r="AX66" s="47" t="s">
        <v>197</v>
      </c>
      <c r="AY66" s="47"/>
      <c r="AZ66" s="47" t="s">
        <v>197</v>
      </c>
      <c r="BA66" s="47" t="s">
        <v>197</v>
      </c>
      <c r="BB66" s="47" t="s">
        <v>197</v>
      </c>
      <c r="BC66" s="47" t="s">
        <v>197</v>
      </c>
      <c r="BD66" s="47" t="s">
        <v>197</v>
      </c>
      <c r="BE66" s="47" t="s">
        <v>197</v>
      </c>
      <c r="BF66" s="47" t="s">
        <v>197</v>
      </c>
      <c r="BG66" s="47" t="s">
        <v>197</v>
      </c>
      <c r="BH66" s="47" t="s">
        <v>197</v>
      </c>
      <c r="BI66" s="47" t="s">
        <v>197</v>
      </c>
      <c r="BJ66" s="47" t="s">
        <v>197</v>
      </c>
      <c r="BK66" s="47" t="s">
        <v>197</v>
      </c>
      <c r="BL66" s="47" t="s">
        <v>197</v>
      </c>
      <c r="BM66" s="47" t="s">
        <v>197</v>
      </c>
      <c r="BN66" s="47" t="s">
        <v>197</v>
      </c>
      <c r="BO66" s="47" t="s">
        <v>197</v>
      </c>
      <c r="BP66" s="47"/>
      <c r="BQ66" s="47" t="s">
        <v>197</v>
      </c>
      <c r="BR66" s="47" t="s">
        <v>197</v>
      </c>
      <c r="BS66" s="47" t="s">
        <v>197</v>
      </c>
      <c r="BT66" s="47" t="s">
        <v>197</v>
      </c>
      <c r="BU66" s="47" t="s">
        <v>197</v>
      </c>
      <c r="BV66" s="47" t="s">
        <v>197</v>
      </c>
      <c r="BW66" s="47" t="s">
        <v>197</v>
      </c>
      <c r="BX66" s="47" t="s">
        <v>197</v>
      </c>
      <c r="BY66" s="47" t="s">
        <v>197</v>
      </c>
      <c r="BZ66" s="47" t="s">
        <v>197</v>
      </c>
      <c r="CA66" s="47" t="s">
        <v>197</v>
      </c>
      <c r="CB66" s="47" t="s">
        <v>197</v>
      </c>
      <c r="CC66" s="47" t="s">
        <v>197</v>
      </c>
      <c r="CD66" s="47" t="s">
        <v>197</v>
      </c>
      <c r="CE66" s="47" t="s">
        <v>197</v>
      </c>
      <c r="CF66" s="47" t="s">
        <v>197</v>
      </c>
      <c r="CG66" s="47" t="s">
        <v>197</v>
      </c>
      <c r="CH66" s="47"/>
      <c r="CI66" s="33"/>
    </row>
    <row r="67" spans="1:92" ht="56.25">
      <c r="A67" s="19"/>
      <c r="B67" s="31" t="s">
        <v>257</v>
      </c>
      <c r="C67" s="32" t="s">
        <v>258</v>
      </c>
      <c r="D67" s="33" t="s">
        <v>178</v>
      </c>
      <c r="E67" s="47" t="str">
        <f>IF('2'!U65="НД","НД",'2'!U65/1.2)</f>
        <v>НД</v>
      </c>
      <c r="F67" s="47" t="str">
        <f>IF('2'!V65="НД","НД",'2'!V65/1.2)</f>
        <v>НД</v>
      </c>
      <c r="G67" s="47" t="s">
        <v>197</v>
      </c>
      <c r="H67" s="47" t="s">
        <v>197</v>
      </c>
      <c r="I67" s="47" t="s">
        <v>197</v>
      </c>
      <c r="J67" s="47" t="s">
        <v>197</v>
      </c>
      <c r="K67" s="47" t="s">
        <v>197</v>
      </c>
      <c r="L67" s="47" t="s">
        <v>197</v>
      </c>
      <c r="M67" s="47" t="s">
        <v>197</v>
      </c>
      <c r="N67" s="47" t="s">
        <v>197</v>
      </c>
      <c r="O67" s="47" t="s">
        <v>197</v>
      </c>
      <c r="P67" s="47" t="s">
        <v>197</v>
      </c>
      <c r="Q67" s="47" t="s">
        <v>197</v>
      </c>
      <c r="R67" s="47" t="s">
        <v>197</v>
      </c>
      <c r="S67" s="47" t="s">
        <v>197</v>
      </c>
      <c r="T67" s="47" t="s">
        <v>197</v>
      </c>
      <c r="U67" s="47" t="s">
        <v>197</v>
      </c>
      <c r="V67" s="47" t="s">
        <v>197</v>
      </c>
      <c r="W67" s="47" t="s">
        <v>197</v>
      </c>
      <c r="X67" s="47" t="s">
        <v>197</v>
      </c>
      <c r="Y67" s="47" t="s">
        <v>197</v>
      </c>
      <c r="Z67" s="47" t="s">
        <v>197</v>
      </c>
      <c r="AA67" s="47" t="s">
        <v>197</v>
      </c>
      <c r="AB67" s="47" t="s">
        <v>197</v>
      </c>
      <c r="AC67" s="47" t="s">
        <v>197</v>
      </c>
      <c r="AD67" s="47" t="s">
        <v>197</v>
      </c>
      <c r="AE67" s="47" t="s">
        <v>197</v>
      </c>
      <c r="AF67" s="47" t="s">
        <v>197</v>
      </c>
      <c r="AG67" s="47" t="s">
        <v>197</v>
      </c>
      <c r="AH67" s="47" t="s">
        <v>197</v>
      </c>
      <c r="AI67" s="47" t="s">
        <v>197</v>
      </c>
      <c r="AJ67" s="47" t="s">
        <v>197</v>
      </c>
      <c r="AK67" s="47" t="s">
        <v>197</v>
      </c>
      <c r="AL67" s="47" t="s">
        <v>197</v>
      </c>
      <c r="AM67" s="47" t="s">
        <v>197</v>
      </c>
      <c r="AN67" s="47" t="s">
        <v>197</v>
      </c>
      <c r="AO67" s="47" t="s">
        <v>197</v>
      </c>
      <c r="AP67" s="47" t="s">
        <v>197</v>
      </c>
      <c r="AQ67" s="47" t="s">
        <v>197</v>
      </c>
      <c r="AR67" s="47" t="s">
        <v>197</v>
      </c>
      <c r="AS67" s="47" t="s">
        <v>197</v>
      </c>
      <c r="AT67" s="47" t="s">
        <v>197</v>
      </c>
      <c r="AU67" s="47" t="s">
        <v>197</v>
      </c>
      <c r="AV67" s="47" t="s">
        <v>197</v>
      </c>
      <c r="AW67" s="47" t="s">
        <v>197</v>
      </c>
      <c r="AX67" s="47" t="s">
        <v>197</v>
      </c>
      <c r="AY67" s="47"/>
      <c r="AZ67" s="47" t="s">
        <v>197</v>
      </c>
      <c r="BA67" s="47" t="s">
        <v>197</v>
      </c>
      <c r="BB67" s="47" t="s">
        <v>197</v>
      </c>
      <c r="BC67" s="47" t="s">
        <v>197</v>
      </c>
      <c r="BD67" s="47" t="s">
        <v>197</v>
      </c>
      <c r="BE67" s="47" t="s">
        <v>197</v>
      </c>
      <c r="BF67" s="47" t="s">
        <v>197</v>
      </c>
      <c r="BG67" s="47" t="s">
        <v>197</v>
      </c>
      <c r="BH67" s="47" t="s">
        <v>197</v>
      </c>
      <c r="BI67" s="47" t="s">
        <v>197</v>
      </c>
      <c r="BJ67" s="47" t="s">
        <v>197</v>
      </c>
      <c r="BK67" s="47" t="s">
        <v>197</v>
      </c>
      <c r="BL67" s="47" t="s">
        <v>197</v>
      </c>
      <c r="BM67" s="47" t="s">
        <v>197</v>
      </c>
      <c r="BN67" s="47" t="s">
        <v>197</v>
      </c>
      <c r="BO67" s="47" t="s">
        <v>197</v>
      </c>
      <c r="BP67" s="47"/>
      <c r="BQ67" s="47" t="s">
        <v>197</v>
      </c>
      <c r="BR67" s="47" t="s">
        <v>197</v>
      </c>
      <c r="BS67" s="47" t="s">
        <v>197</v>
      </c>
      <c r="BT67" s="47" t="s">
        <v>197</v>
      </c>
      <c r="BU67" s="47" t="s">
        <v>197</v>
      </c>
      <c r="BV67" s="47" t="s">
        <v>197</v>
      </c>
      <c r="BW67" s="47" t="s">
        <v>197</v>
      </c>
      <c r="BX67" s="47" t="s">
        <v>197</v>
      </c>
      <c r="BY67" s="47" t="s">
        <v>197</v>
      </c>
      <c r="BZ67" s="47" t="s">
        <v>197</v>
      </c>
      <c r="CA67" s="47" t="s">
        <v>197</v>
      </c>
      <c r="CB67" s="47" t="s">
        <v>197</v>
      </c>
      <c r="CC67" s="47" t="s">
        <v>197</v>
      </c>
      <c r="CD67" s="47" t="s">
        <v>197</v>
      </c>
      <c r="CE67" s="47" t="s">
        <v>197</v>
      </c>
      <c r="CF67" s="47" t="s">
        <v>197</v>
      </c>
      <c r="CG67" s="47" t="s">
        <v>197</v>
      </c>
      <c r="CH67" s="47"/>
      <c r="CI67" s="33"/>
    </row>
    <row r="68" spans="1:92" ht="75">
      <c r="A68" s="19"/>
      <c r="B68" s="31" t="s">
        <v>259</v>
      </c>
      <c r="C68" s="32" t="s">
        <v>260</v>
      </c>
      <c r="D68" s="33" t="s">
        <v>178</v>
      </c>
      <c r="E68" s="47" t="str">
        <f>IF('2'!U66="НД","НД",'2'!U66/1.2)</f>
        <v>НД</v>
      </c>
      <c r="F68" s="47" t="str">
        <f>IF('2'!V66="НД","НД",'2'!V66/1.2)</f>
        <v>НД</v>
      </c>
      <c r="G68" s="47" t="s">
        <v>197</v>
      </c>
      <c r="H68" s="47" t="s">
        <v>197</v>
      </c>
      <c r="I68" s="47" t="s">
        <v>197</v>
      </c>
      <c r="J68" s="47" t="s">
        <v>197</v>
      </c>
      <c r="K68" s="47" t="s">
        <v>197</v>
      </c>
      <c r="L68" s="47" t="s">
        <v>197</v>
      </c>
      <c r="M68" s="47" t="s">
        <v>197</v>
      </c>
      <c r="N68" s="47" t="s">
        <v>197</v>
      </c>
      <c r="O68" s="47" t="s">
        <v>197</v>
      </c>
      <c r="P68" s="47" t="s">
        <v>197</v>
      </c>
      <c r="Q68" s="47" t="s">
        <v>197</v>
      </c>
      <c r="R68" s="47" t="s">
        <v>197</v>
      </c>
      <c r="S68" s="47" t="s">
        <v>197</v>
      </c>
      <c r="T68" s="47" t="s">
        <v>197</v>
      </c>
      <c r="U68" s="47" t="s">
        <v>197</v>
      </c>
      <c r="V68" s="47" t="s">
        <v>197</v>
      </c>
      <c r="W68" s="47" t="s">
        <v>197</v>
      </c>
      <c r="X68" s="47" t="s">
        <v>197</v>
      </c>
      <c r="Y68" s="47" t="s">
        <v>197</v>
      </c>
      <c r="Z68" s="47" t="s">
        <v>197</v>
      </c>
      <c r="AA68" s="47" t="s">
        <v>197</v>
      </c>
      <c r="AB68" s="47" t="s">
        <v>197</v>
      </c>
      <c r="AC68" s="47" t="s">
        <v>197</v>
      </c>
      <c r="AD68" s="47" t="s">
        <v>197</v>
      </c>
      <c r="AE68" s="47" t="s">
        <v>197</v>
      </c>
      <c r="AF68" s="47" t="s">
        <v>197</v>
      </c>
      <c r="AG68" s="47" t="s">
        <v>197</v>
      </c>
      <c r="AH68" s="47" t="s">
        <v>197</v>
      </c>
      <c r="AI68" s="47" t="s">
        <v>197</v>
      </c>
      <c r="AJ68" s="47" t="s">
        <v>197</v>
      </c>
      <c r="AK68" s="47" t="s">
        <v>197</v>
      </c>
      <c r="AL68" s="47" t="s">
        <v>197</v>
      </c>
      <c r="AM68" s="47" t="s">
        <v>197</v>
      </c>
      <c r="AN68" s="47" t="s">
        <v>197</v>
      </c>
      <c r="AO68" s="47" t="s">
        <v>197</v>
      </c>
      <c r="AP68" s="47" t="s">
        <v>197</v>
      </c>
      <c r="AQ68" s="47" t="s">
        <v>197</v>
      </c>
      <c r="AR68" s="47" t="s">
        <v>197</v>
      </c>
      <c r="AS68" s="47" t="s">
        <v>197</v>
      </c>
      <c r="AT68" s="47" t="s">
        <v>197</v>
      </c>
      <c r="AU68" s="47" t="s">
        <v>197</v>
      </c>
      <c r="AV68" s="47" t="s">
        <v>197</v>
      </c>
      <c r="AW68" s="47" t="s">
        <v>197</v>
      </c>
      <c r="AX68" s="47" t="s">
        <v>197</v>
      </c>
      <c r="AY68" s="47"/>
      <c r="AZ68" s="47" t="s">
        <v>197</v>
      </c>
      <c r="BA68" s="47" t="s">
        <v>197</v>
      </c>
      <c r="BB68" s="47" t="s">
        <v>197</v>
      </c>
      <c r="BC68" s="47" t="s">
        <v>197</v>
      </c>
      <c r="BD68" s="47" t="s">
        <v>197</v>
      </c>
      <c r="BE68" s="47" t="s">
        <v>197</v>
      </c>
      <c r="BF68" s="47" t="s">
        <v>197</v>
      </c>
      <c r="BG68" s="47" t="s">
        <v>197</v>
      </c>
      <c r="BH68" s="47" t="s">
        <v>197</v>
      </c>
      <c r="BI68" s="47" t="s">
        <v>197</v>
      </c>
      <c r="BJ68" s="47" t="s">
        <v>197</v>
      </c>
      <c r="BK68" s="47" t="s">
        <v>197</v>
      </c>
      <c r="BL68" s="47" t="s">
        <v>197</v>
      </c>
      <c r="BM68" s="47" t="s">
        <v>197</v>
      </c>
      <c r="BN68" s="47" t="s">
        <v>197</v>
      </c>
      <c r="BO68" s="47" t="s">
        <v>197</v>
      </c>
      <c r="BP68" s="47"/>
      <c r="BQ68" s="47" t="s">
        <v>197</v>
      </c>
      <c r="BR68" s="47" t="s">
        <v>197</v>
      </c>
      <c r="BS68" s="47" t="s">
        <v>197</v>
      </c>
      <c r="BT68" s="47" t="s">
        <v>197</v>
      </c>
      <c r="BU68" s="47" t="s">
        <v>197</v>
      </c>
      <c r="BV68" s="47" t="s">
        <v>197</v>
      </c>
      <c r="BW68" s="47" t="s">
        <v>197</v>
      </c>
      <c r="BX68" s="47" t="s">
        <v>197</v>
      </c>
      <c r="BY68" s="47" t="s">
        <v>197</v>
      </c>
      <c r="BZ68" s="47" t="s">
        <v>197</v>
      </c>
      <c r="CA68" s="47" t="s">
        <v>197</v>
      </c>
      <c r="CB68" s="47" t="s">
        <v>197</v>
      </c>
      <c r="CC68" s="47" t="s">
        <v>197</v>
      </c>
      <c r="CD68" s="47" t="s">
        <v>197</v>
      </c>
      <c r="CE68" s="47" t="s">
        <v>197</v>
      </c>
      <c r="CF68" s="47" t="s">
        <v>197</v>
      </c>
      <c r="CG68" s="47" t="s">
        <v>197</v>
      </c>
      <c r="CH68" s="47"/>
      <c r="CI68" s="33"/>
    </row>
    <row r="69" spans="1:92" ht="75">
      <c r="A69" s="19"/>
      <c r="B69" s="31" t="s">
        <v>261</v>
      </c>
      <c r="C69" s="32" t="s">
        <v>262</v>
      </c>
      <c r="D69" s="33" t="s">
        <v>178</v>
      </c>
      <c r="E69" s="47" t="str">
        <f>IF('2'!U67="НД","НД",'2'!U67/1.2)</f>
        <v>НД</v>
      </c>
      <c r="F69" s="47" t="str">
        <f>IF('2'!V67="НД","НД",'2'!V67/1.2)</f>
        <v>НД</v>
      </c>
      <c r="G69" s="47" t="s">
        <v>197</v>
      </c>
      <c r="H69" s="47" t="s">
        <v>197</v>
      </c>
      <c r="I69" s="47" t="s">
        <v>197</v>
      </c>
      <c r="J69" s="47" t="s">
        <v>197</v>
      </c>
      <c r="K69" s="47" t="s">
        <v>197</v>
      </c>
      <c r="L69" s="47" t="s">
        <v>197</v>
      </c>
      <c r="M69" s="47" t="s">
        <v>197</v>
      </c>
      <c r="N69" s="47" t="s">
        <v>197</v>
      </c>
      <c r="O69" s="47" t="s">
        <v>197</v>
      </c>
      <c r="P69" s="47" t="s">
        <v>197</v>
      </c>
      <c r="Q69" s="47" t="s">
        <v>197</v>
      </c>
      <c r="R69" s="47" t="s">
        <v>197</v>
      </c>
      <c r="S69" s="47" t="s">
        <v>197</v>
      </c>
      <c r="T69" s="47" t="s">
        <v>197</v>
      </c>
      <c r="U69" s="47" t="s">
        <v>197</v>
      </c>
      <c r="V69" s="47" t="s">
        <v>197</v>
      </c>
      <c r="W69" s="47" t="s">
        <v>197</v>
      </c>
      <c r="X69" s="47" t="s">
        <v>197</v>
      </c>
      <c r="Y69" s="47" t="s">
        <v>197</v>
      </c>
      <c r="Z69" s="47" t="s">
        <v>197</v>
      </c>
      <c r="AA69" s="47" t="s">
        <v>197</v>
      </c>
      <c r="AB69" s="47" t="s">
        <v>197</v>
      </c>
      <c r="AC69" s="47" t="s">
        <v>197</v>
      </c>
      <c r="AD69" s="47" t="s">
        <v>197</v>
      </c>
      <c r="AE69" s="47" t="s">
        <v>197</v>
      </c>
      <c r="AF69" s="47" t="s">
        <v>197</v>
      </c>
      <c r="AG69" s="47" t="s">
        <v>197</v>
      </c>
      <c r="AH69" s="47" t="s">
        <v>197</v>
      </c>
      <c r="AI69" s="47" t="s">
        <v>197</v>
      </c>
      <c r="AJ69" s="47" t="s">
        <v>197</v>
      </c>
      <c r="AK69" s="47" t="s">
        <v>197</v>
      </c>
      <c r="AL69" s="47" t="s">
        <v>197</v>
      </c>
      <c r="AM69" s="47" t="s">
        <v>197</v>
      </c>
      <c r="AN69" s="47" t="s">
        <v>197</v>
      </c>
      <c r="AO69" s="47" t="s">
        <v>197</v>
      </c>
      <c r="AP69" s="47" t="s">
        <v>197</v>
      </c>
      <c r="AQ69" s="47" t="s">
        <v>197</v>
      </c>
      <c r="AR69" s="47" t="s">
        <v>197</v>
      </c>
      <c r="AS69" s="47" t="s">
        <v>197</v>
      </c>
      <c r="AT69" s="47" t="s">
        <v>197</v>
      </c>
      <c r="AU69" s="47" t="s">
        <v>197</v>
      </c>
      <c r="AV69" s="47" t="s">
        <v>197</v>
      </c>
      <c r="AW69" s="47" t="s">
        <v>197</v>
      </c>
      <c r="AX69" s="47" t="s">
        <v>197</v>
      </c>
      <c r="AY69" s="47"/>
      <c r="AZ69" s="47" t="s">
        <v>197</v>
      </c>
      <c r="BA69" s="47" t="s">
        <v>197</v>
      </c>
      <c r="BB69" s="47" t="s">
        <v>197</v>
      </c>
      <c r="BC69" s="47" t="s">
        <v>197</v>
      </c>
      <c r="BD69" s="47" t="s">
        <v>197</v>
      </c>
      <c r="BE69" s="47" t="s">
        <v>197</v>
      </c>
      <c r="BF69" s="47" t="s">
        <v>197</v>
      </c>
      <c r="BG69" s="47" t="s">
        <v>197</v>
      </c>
      <c r="BH69" s="47" t="s">
        <v>197</v>
      </c>
      <c r="BI69" s="47" t="s">
        <v>197</v>
      </c>
      <c r="BJ69" s="47" t="s">
        <v>197</v>
      </c>
      <c r="BK69" s="47" t="s">
        <v>197</v>
      </c>
      <c r="BL69" s="47" t="s">
        <v>197</v>
      </c>
      <c r="BM69" s="47" t="s">
        <v>197</v>
      </c>
      <c r="BN69" s="47" t="s">
        <v>197</v>
      </c>
      <c r="BO69" s="47" t="s">
        <v>197</v>
      </c>
      <c r="BP69" s="47"/>
      <c r="BQ69" s="47" t="s">
        <v>197</v>
      </c>
      <c r="BR69" s="47" t="s">
        <v>197</v>
      </c>
      <c r="BS69" s="47" t="s">
        <v>197</v>
      </c>
      <c r="BT69" s="47" t="s">
        <v>197</v>
      </c>
      <c r="BU69" s="47" t="s">
        <v>197</v>
      </c>
      <c r="BV69" s="47" t="s">
        <v>197</v>
      </c>
      <c r="BW69" s="47" t="s">
        <v>197</v>
      </c>
      <c r="BX69" s="47" t="s">
        <v>197</v>
      </c>
      <c r="BY69" s="47" t="s">
        <v>197</v>
      </c>
      <c r="BZ69" s="47" t="s">
        <v>197</v>
      </c>
      <c r="CA69" s="47" t="s">
        <v>197</v>
      </c>
      <c r="CB69" s="47" t="s">
        <v>197</v>
      </c>
      <c r="CC69" s="47" t="s">
        <v>197</v>
      </c>
      <c r="CD69" s="47" t="s">
        <v>197</v>
      </c>
      <c r="CE69" s="47" t="s">
        <v>197</v>
      </c>
      <c r="CF69" s="47" t="s">
        <v>197</v>
      </c>
      <c r="CG69" s="47" t="s">
        <v>197</v>
      </c>
      <c r="CH69" s="47"/>
      <c r="CI69" s="33"/>
    </row>
    <row r="70" spans="1:92" ht="56.25">
      <c r="A70" s="19"/>
      <c r="B70" s="31" t="s">
        <v>263</v>
      </c>
      <c r="C70" s="32" t="s">
        <v>264</v>
      </c>
      <c r="D70" s="33" t="s">
        <v>178</v>
      </c>
      <c r="E70" s="47" t="str">
        <f>IF('2'!U68="НД","НД",'2'!U68/1.2)</f>
        <v>НД</v>
      </c>
      <c r="F70" s="47" t="str">
        <f>IF('2'!V68="НД","НД",'2'!V68/1.2)</f>
        <v>НД</v>
      </c>
      <c r="G70" s="47" t="s">
        <v>197</v>
      </c>
      <c r="H70" s="47" t="s">
        <v>197</v>
      </c>
      <c r="I70" s="47" t="s">
        <v>197</v>
      </c>
      <c r="J70" s="47" t="s">
        <v>197</v>
      </c>
      <c r="K70" s="47" t="s">
        <v>197</v>
      </c>
      <c r="L70" s="47" t="s">
        <v>197</v>
      </c>
      <c r="M70" s="47" t="s">
        <v>197</v>
      </c>
      <c r="N70" s="47" t="s">
        <v>197</v>
      </c>
      <c r="O70" s="47" t="s">
        <v>197</v>
      </c>
      <c r="P70" s="47" t="s">
        <v>197</v>
      </c>
      <c r="Q70" s="47" t="s">
        <v>197</v>
      </c>
      <c r="R70" s="47" t="s">
        <v>197</v>
      </c>
      <c r="S70" s="47" t="s">
        <v>197</v>
      </c>
      <c r="T70" s="47" t="s">
        <v>197</v>
      </c>
      <c r="U70" s="47" t="s">
        <v>197</v>
      </c>
      <c r="V70" s="47" t="s">
        <v>197</v>
      </c>
      <c r="W70" s="47" t="s">
        <v>197</v>
      </c>
      <c r="X70" s="47" t="s">
        <v>197</v>
      </c>
      <c r="Y70" s="47" t="s">
        <v>197</v>
      </c>
      <c r="Z70" s="47" t="s">
        <v>197</v>
      </c>
      <c r="AA70" s="47" t="s">
        <v>197</v>
      </c>
      <c r="AB70" s="47" t="s">
        <v>197</v>
      </c>
      <c r="AC70" s="47" t="s">
        <v>197</v>
      </c>
      <c r="AD70" s="47" t="s">
        <v>197</v>
      </c>
      <c r="AE70" s="47" t="s">
        <v>197</v>
      </c>
      <c r="AF70" s="47" t="s">
        <v>197</v>
      </c>
      <c r="AG70" s="47" t="s">
        <v>197</v>
      </c>
      <c r="AH70" s="47" t="s">
        <v>197</v>
      </c>
      <c r="AI70" s="47" t="s">
        <v>197</v>
      </c>
      <c r="AJ70" s="47" t="s">
        <v>197</v>
      </c>
      <c r="AK70" s="47" t="s">
        <v>197</v>
      </c>
      <c r="AL70" s="47" t="s">
        <v>197</v>
      </c>
      <c r="AM70" s="47" t="s">
        <v>197</v>
      </c>
      <c r="AN70" s="47" t="s">
        <v>197</v>
      </c>
      <c r="AO70" s="47" t="s">
        <v>197</v>
      </c>
      <c r="AP70" s="47" t="s">
        <v>197</v>
      </c>
      <c r="AQ70" s="47" t="s">
        <v>197</v>
      </c>
      <c r="AR70" s="47" t="s">
        <v>197</v>
      </c>
      <c r="AS70" s="47" t="s">
        <v>197</v>
      </c>
      <c r="AT70" s="47" t="s">
        <v>197</v>
      </c>
      <c r="AU70" s="47" t="s">
        <v>197</v>
      </c>
      <c r="AV70" s="47" t="s">
        <v>197</v>
      </c>
      <c r="AW70" s="47" t="s">
        <v>197</v>
      </c>
      <c r="AX70" s="47" t="s">
        <v>197</v>
      </c>
      <c r="AY70" s="47"/>
      <c r="AZ70" s="47" t="s">
        <v>197</v>
      </c>
      <c r="BA70" s="47" t="s">
        <v>197</v>
      </c>
      <c r="BB70" s="47" t="s">
        <v>197</v>
      </c>
      <c r="BC70" s="47" t="s">
        <v>197</v>
      </c>
      <c r="BD70" s="47" t="s">
        <v>197</v>
      </c>
      <c r="BE70" s="47" t="s">
        <v>197</v>
      </c>
      <c r="BF70" s="47" t="s">
        <v>197</v>
      </c>
      <c r="BG70" s="47" t="s">
        <v>197</v>
      </c>
      <c r="BH70" s="47" t="s">
        <v>197</v>
      </c>
      <c r="BI70" s="47" t="s">
        <v>197</v>
      </c>
      <c r="BJ70" s="47" t="s">
        <v>197</v>
      </c>
      <c r="BK70" s="47" t="s">
        <v>197</v>
      </c>
      <c r="BL70" s="47" t="s">
        <v>197</v>
      </c>
      <c r="BM70" s="47" t="s">
        <v>197</v>
      </c>
      <c r="BN70" s="47" t="s">
        <v>197</v>
      </c>
      <c r="BO70" s="47" t="s">
        <v>197</v>
      </c>
      <c r="BP70" s="47"/>
      <c r="BQ70" s="47" t="s">
        <v>197</v>
      </c>
      <c r="BR70" s="47" t="s">
        <v>197</v>
      </c>
      <c r="BS70" s="47" t="s">
        <v>197</v>
      </c>
      <c r="BT70" s="47" t="s">
        <v>197</v>
      </c>
      <c r="BU70" s="47" t="s">
        <v>197</v>
      </c>
      <c r="BV70" s="47" t="s">
        <v>197</v>
      </c>
      <c r="BW70" s="47" t="s">
        <v>197</v>
      </c>
      <c r="BX70" s="47" t="s">
        <v>197</v>
      </c>
      <c r="BY70" s="47" t="s">
        <v>197</v>
      </c>
      <c r="BZ70" s="47" t="s">
        <v>197</v>
      </c>
      <c r="CA70" s="47" t="s">
        <v>197</v>
      </c>
      <c r="CB70" s="47" t="s">
        <v>197</v>
      </c>
      <c r="CC70" s="47" t="s">
        <v>197</v>
      </c>
      <c r="CD70" s="47" t="s">
        <v>197</v>
      </c>
      <c r="CE70" s="47" t="s">
        <v>197</v>
      </c>
      <c r="CF70" s="47" t="s">
        <v>197</v>
      </c>
      <c r="CG70" s="47" t="s">
        <v>197</v>
      </c>
      <c r="CH70" s="47"/>
      <c r="CI70" s="33"/>
    </row>
    <row r="71" spans="1:92" ht="75">
      <c r="A71" s="19"/>
      <c r="B71" s="31" t="s">
        <v>265</v>
      </c>
      <c r="C71" s="32" t="s">
        <v>266</v>
      </c>
      <c r="D71" s="33" t="s">
        <v>178</v>
      </c>
      <c r="E71" s="47" t="str">
        <f>IF('2'!U69="НД","НД",'2'!U69/1.2)</f>
        <v>НД</v>
      </c>
      <c r="F71" s="47" t="str">
        <f>IF('2'!V69="НД","НД",'2'!V69/1.2)</f>
        <v>НД</v>
      </c>
      <c r="G71" s="47" t="s">
        <v>197</v>
      </c>
      <c r="H71" s="47" t="s">
        <v>197</v>
      </c>
      <c r="I71" s="47" t="s">
        <v>197</v>
      </c>
      <c r="J71" s="47" t="s">
        <v>197</v>
      </c>
      <c r="K71" s="47" t="s">
        <v>197</v>
      </c>
      <c r="L71" s="47" t="s">
        <v>197</v>
      </c>
      <c r="M71" s="47" t="s">
        <v>197</v>
      </c>
      <c r="N71" s="47" t="s">
        <v>197</v>
      </c>
      <c r="O71" s="47" t="s">
        <v>197</v>
      </c>
      <c r="P71" s="47" t="s">
        <v>197</v>
      </c>
      <c r="Q71" s="47" t="s">
        <v>197</v>
      </c>
      <c r="R71" s="47" t="s">
        <v>197</v>
      </c>
      <c r="S71" s="47" t="s">
        <v>197</v>
      </c>
      <c r="T71" s="47" t="s">
        <v>197</v>
      </c>
      <c r="U71" s="47" t="s">
        <v>197</v>
      </c>
      <c r="V71" s="47" t="s">
        <v>197</v>
      </c>
      <c r="W71" s="47" t="s">
        <v>197</v>
      </c>
      <c r="X71" s="47" t="s">
        <v>197</v>
      </c>
      <c r="Y71" s="47" t="s">
        <v>197</v>
      </c>
      <c r="Z71" s="47" t="s">
        <v>197</v>
      </c>
      <c r="AA71" s="47" t="s">
        <v>197</v>
      </c>
      <c r="AB71" s="47" t="s">
        <v>197</v>
      </c>
      <c r="AC71" s="47" t="s">
        <v>197</v>
      </c>
      <c r="AD71" s="47" t="s">
        <v>197</v>
      </c>
      <c r="AE71" s="47" t="s">
        <v>197</v>
      </c>
      <c r="AF71" s="47" t="s">
        <v>197</v>
      </c>
      <c r="AG71" s="47" t="s">
        <v>197</v>
      </c>
      <c r="AH71" s="47" t="s">
        <v>197</v>
      </c>
      <c r="AI71" s="47" t="s">
        <v>197</v>
      </c>
      <c r="AJ71" s="47" t="s">
        <v>197</v>
      </c>
      <c r="AK71" s="47" t="s">
        <v>197</v>
      </c>
      <c r="AL71" s="47" t="s">
        <v>197</v>
      </c>
      <c r="AM71" s="47" t="s">
        <v>197</v>
      </c>
      <c r="AN71" s="47" t="s">
        <v>197</v>
      </c>
      <c r="AO71" s="47" t="s">
        <v>197</v>
      </c>
      <c r="AP71" s="47" t="s">
        <v>197</v>
      </c>
      <c r="AQ71" s="47" t="s">
        <v>197</v>
      </c>
      <c r="AR71" s="47" t="s">
        <v>197</v>
      </c>
      <c r="AS71" s="47" t="s">
        <v>197</v>
      </c>
      <c r="AT71" s="47" t="s">
        <v>197</v>
      </c>
      <c r="AU71" s="47" t="s">
        <v>197</v>
      </c>
      <c r="AV71" s="47" t="s">
        <v>197</v>
      </c>
      <c r="AW71" s="47" t="s">
        <v>197</v>
      </c>
      <c r="AX71" s="47" t="s">
        <v>197</v>
      </c>
      <c r="AY71" s="47"/>
      <c r="AZ71" s="47" t="s">
        <v>197</v>
      </c>
      <c r="BA71" s="47" t="s">
        <v>197</v>
      </c>
      <c r="BB71" s="47" t="s">
        <v>197</v>
      </c>
      <c r="BC71" s="47" t="s">
        <v>197</v>
      </c>
      <c r="BD71" s="47" t="s">
        <v>197</v>
      </c>
      <c r="BE71" s="47" t="s">
        <v>197</v>
      </c>
      <c r="BF71" s="47" t="s">
        <v>197</v>
      </c>
      <c r="BG71" s="47" t="s">
        <v>197</v>
      </c>
      <c r="BH71" s="47" t="s">
        <v>197</v>
      </c>
      <c r="BI71" s="47" t="s">
        <v>197</v>
      </c>
      <c r="BJ71" s="47" t="s">
        <v>197</v>
      </c>
      <c r="BK71" s="47" t="s">
        <v>197</v>
      </c>
      <c r="BL71" s="47" t="s">
        <v>197</v>
      </c>
      <c r="BM71" s="47" t="s">
        <v>197</v>
      </c>
      <c r="BN71" s="47" t="s">
        <v>197</v>
      </c>
      <c r="BO71" s="47" t="s">
        <v>197</v>
      </c>
      <c r="BP71" s="47"/>
      <c r="BQ71" s="47" t="s">
        <v>197</v>
      </c>
      <c r="BR71" s="47" t="s">
        <v>197</v>
      </c>
      <c r="BS71" s="47" t="s">
        <v>197</v>
      </c>
      <c r="BT71" s="47" t="s">
        <v>197</v>
      </c>
      <c r="BU71" s="47" t="s">
        <v>197</v>
      </c>
      <c r="BV71" s="47" t="s">
        <v>197</v>
      </c>
      <c r="BW71" s="47" t="s">
        <v>197</v>
      </c>
      <c r="BX71" s="47" t="s">
        <v>197</v>
      </c>
      <c r="BY71" s="47" t="s">
        <v>197</v>
      </c>
      <c r="BZ71" s="47" t="s">
        <v>197</v>
      </c>
      <c r="CA71" s="47" t="s">
        <v>197</v>
      </c>
      <c r="CB71" s="47" t="s">
        <v>197</v>
      </c>
      <c r="CC71" s="47" t="s">
        <v>197</v>
      </c>
      <c r="CD71" s="47" t="s">
        <v>197</v>
      </c>
      <c r="CE71" s="47" t="s">
        <v>197</v>
      </c>
      <c r="CF71" s="47" t="s">
        <v>197</v>
      </c>
      <c r="CG71" s="47" t="s">
        <v>197</v>
      </c>
      <c r="CH71" s="47"/>
      <c r="CI71" s="33"/>
    </row>
    <row r="72" spans="1:92" ht="75">
      <c r="A72" s="19"/>
      <c r="B72" s="37" t="s">
        <v>267</v>
      </c>
      <c r="C72" s="38" t="s">
        <v>268</v>
      </c>
      <c r="D72" s="39" t="s">
        <v>178</v>
      </c>
      <c r="E72" s="90">
        <f>IF('2'!U70="НД","НД",'2'!U70/1.2)</f>
        <v>287.47740958334003</v>
      </c>
      <c r="F72" s="90">
        <f>IF('2'!V70="НД","НД",'2'!V70/1.2)</f>
        <v>0</v>
      </c>
      <c r="G72" s="90">
        <f t="shared" ref="G72:AL72" si="42">G73</f>
        <v>0</v>
      </c>
      <c r="H72" s="90">
        <f t="shared" si="42"/>
        <v>0</v>
      </c>
      <c r="I72" s="90">
        <f t="shared" si="42"/>
        <v>0</v>
      </c>
      <c r="J72" s="90">
        <f t="shared" si="42"/>
        <v>0</v>
      </c>
      <c r="K72" s="90">
        <f t="shared" si="42"/>
        <v>0</v>
      </c>
      <c r="L72" s="90">
        <f t="shared" si="42"/>
        <v>0</v>
      </c>
      <c r="M72" s="90">
        <f t="shared" si="42"/>
        <v>0</v>
      </c>
      <c r="N72" s="90">
        <f t="shared" si="42"/>
        <v>0</v>
      </c>
      <c r="O72" s="90">
        <f t="shared" si="42"/>
        <v>0</v>
      </c>
      <c r="P72" s="90">
        <f t="shared" si="42"/>
        <v>0</v>
      </c>
      <c r="Q72" s="90">
        <f t="shared" si="42"/>
        <v>0</v>
      </c>
      <c r="R72" s="90">
        <f t="shared" si="42"/>
        <v>0</v>
      </c>
      <c r="S72" s="90">
        <f t="shared" si="42"/>
        <v>0</v>
      </c>
      <c r="T72" s="90">
        <f t="shared" si="42"/>
        <v>0</v>
      </c>
      <c r="U72" s="90">
        <f t="shared" si="42"/>
        <v>0</v>
      </c>
      <c r="V72" s="90">
        <f t="shared" si="42"/>
        <v>0</v>
      </c>
      <c r="W72" s="90">
        <f t="shared" si="42"/>
        <v>0</v>
      </c>
      <c r="X72" s="90">
        <f t="shared" si="42"/>
        <v>0</v>
      </c>
      <c r="Y72" s="90">
        <f t="shared" si="42"/>
        <v>0</v>
      </c>
      <c r="Z72" s="90">
        <f t="shared" si="42"/>
        <v>0</v>
      </c>
      <c r="AA72" s="90">
        <f t="shared" si="42"/>
        <v>0</v>
      </c>
      <c r="AB72" s="90">
        <f t="shared" si="42"/>
        <v>0</v>
      </c>
      <c r="AC72" s="90">
        <f t="shared" si="42"/>
        <v>0</v>
      </c>
      <c r="AD72" s="90">
        <f t="shared" si="42"/>
        <v>0</v>
      </c>
      <c r="AE72" s="90">
        <f t="shared" si="42"/>
        <v>0</v>
      </c>
      <c r="AF72" s="90">
        <f t="shared" si="42"/>
        <v>0</v>
      </c>
      <c r="AG72" s="90">
        <f t="shared" si="42"/>
        <v>0</v>
      </c>
      <c r="AH72" s="90">
        <f t="shared" si="42"/>
        <v>0</v>
      </c>
      <c r="AI72" s="90">
        <f t="shared" si="42"/>
        <v>0</v>
      </c>
      <c r="AJ72" s="90">
        <f t="shared" si="42"/>
        <v>128.26166661517999</v>
      </c>
      <c r="AK72" s="90">
        <f t="shared" si="42"/>
        <v>0</v>
      </c>
      <c r="AL72" s="90">
        <f t="shared" si="42"/>
        <v>0</v>
      </c>
      <c r="AM72" s="90">
        <f t="shared" ref="AM72:BR72" si="43">AM73</f>
        <v>0</v>
      </c>
      <c r="AN72" s="90">
        <f t="shared" si="43"/>
        <v>0</v>
      </c>
      <c r="AO72" s="90">
        <f t="shared" si="43"/>
        <v>3</v>
      </c>
      <c r="AP72" s="90">
        <f t="shared" si="43"/>
        <v>0</v>
      </c>
      <c r="AQ72" s="90">
        <f t="shared" si="43"/>
        <v>0</v>
      </c>
      <c r="AR72" s="90">
        <f t="shared" si="43"/>
        <v>0</v>
      </c>
      <c r="AS72" s="90">
        <f t="shared" si="43"/>
        <v>0</v>
      </c>
      <c r="AT72" s="90">
        <f t="shared" si="43"/>
        <v>0</v>
      </c>
      <c r="AU72" s="90">
        <f t="shared" si="43"/>
        <v>0</v>
      </c>
      <c r="AV72" s="90">
        <f t="shared" si="43"/>
        <v>0</v>
      </c>
      <c r="AW72" s="90">
        <f t="shared" si="43"/>
        <v>0</v>
      </c>
      <c r="AX72" s="90">
        <f t="shared" si="43"/>
        <v>0</v>
      </c>
      <c r="AY72" s="90">
        <f t="shared" si="43"/>
        <v>0</v>
      </c>
      <c r="AZ72" s="90">
        <f t="shared" si="43"/>
        <v>0</v>
      </c>
      <c r="BA72" s="90">
        <f t="shared" si="43"/>
        <v>159.21574296816001</v>
      </c>
      <c r="BB72" s="90">
        <f t="shared" si="43"/>
        <v>0</v>
      </c>
      <c r="BC72" s="90">
        <f t="shared" si="43"/>
        <v>0</v>
      </c>
      <c r="BD72" s="90">
        <f t="shared" si="43"/>
        <v>0</v>
      </c>
      <c r="BE72" s="90">
        <f t="shared" si="43"/>
        <v>0</v>
      </c>
      <c r="BF72" s="90">
        <f t="shared" si="43"/>
        <v>3</v>
      </c>
      <c r="BG72" s="90">
        <f t="shared" si="43"/>
        <v>0</v>
      </c>
      <c r="BH72" s="90">
        <f t="shared" si="43"/>
        <v>0</v>
      </c>
      <c r="BI72" s="90">
        <f t="shared" si="43"/>
        <v>0</v>
      </c>
      <c r="BJ72" s="90">
        <f t="shared" si="43"/>
        <v>0</v>
      </c>
      <c r="BK72" s="90">
        <f t="shared" si="43"/>
        <v>0</v>
      </c>
      <c r="BL72" s="90">
        <f t="shared" si="43"/>
        <v>0</v>
      </c>
      <c r="BM72" s="90">
        <f t="shared" si="43"/>
        <v>0</v>
      </c>
      <c r="BN72" s="90">
        <f t="shared" si="43"/>
        <v>0</v>
      </c>
      <c r="BO72" s="90">
        <f t="shared" si="43"/>
        <v>0</v>
      </c>
      <c r="BP72" s="90">
        <f t="shared" si="43"/>
        <v>0</v>
      </c>
      <c r="BQ72" s="90">
        <f t="shared" si="43"/>
        <v>0</v>
      </c>
      <c r="BR72" s="90">
        <f t="shared" si="43"/>
        <v>287.47740958334003</v>
      </c>
      <c r="BS72" s="90">
        <f t="shared" ref="BS72:CH72" si="44">BS73</f>
        <v>0</v>
      </c>
      <c r="BT72" s="90">
        <f t="shared" si="44"/>
        <v>0</v>
      </c>
      <c r="BU72" s="90">
        <f t="shared" si="44"/>
        <v>0</v>
      </c>
      <c r="BV72" s="90">
        <f t="shared" si="44"/>
        <v>0</v>
      </c>
      <c r="BW72" s="90">
        <f t="shared" si="44"/>
        <v>6</v>
      </c>
      <c r="BX72" s="90">
        <f t="shared" si="44"/>
        <v>0</v>
      </c>
      <c r="BY72" s="90">
        <f t="shared" si="44"/>
        <v>0</v>
      </c>
      <c r="BZ72" s="90">
        <f t="shared" si="44"/>
        <v>0</v>
      </c>
      <c r="CA72" s="90">
        <f t="shared" si="44"/>
        <v>0</v>
      </c>
      <c r="CB72" s="90">
        <f t="shared" si="44"/>
        <v>0</v>
      </c>
      <c r="CC72" s="90">
        <f t="shared" si="44"/>
        <v>0</v>
      </c>
      <c r="CD72" s="90">
        <f t="shared" si="44"/>
        <v>0</v>
      </c>
      <c r="CE72" s="90">
        <f t="shared" si="44"/>
        <v>0</v>
      </c>
      <c r="CF72" s="90">
        <f t="shared" si="44"/>
        <v>0</v>
      </c>
      <c r="CG72" s="90">
        <f t="shared" si="44"/>
        <v>0</v>
      </c>
      <c r="CH72" s="90">
        <f t="shared" si="44"/>
        <v>0</v>
      </c>
      <c r="CI72" s="39"/>
    </row>
    <row r="73" spans="1:92" ht="37.5">
      <c r="A73" s="19"/>
      <c r="B73" s="31" t="s">
        <v>269</v>
      </c>
      <c r="C73" s="32" t="s">
        <v>270</v>
      </c>
      <c r="D73" s="33" t="s">
        <v>178</v>
      </c>
      <c r="E73" s="47">
        <f>IF('2'!U71="НД","НД",'2'!U71/1.2)</f>
        <v>287.47740958334003</v>
      </c>
      <c r="F73" s="47">
        <f>IF('2'!V71="НД","НД",'2'!V71/1.2)</f>
        <v>0</v>
      </c>
      <c r="G73" s="47">
        <f t="shared" ref="G73:BA73" si="45">SUM(G74:G79)</f>
        <v>0</v>
      </c>
      <c r="H73" s="47">
        <f t="shared" si="45"/>
        <v>0</v>
      </c>
      <c r="I73" s="47">
        <f t="shared" si="45"/>
        <v>0</v>
      </c>
      <c r="J73" s="47">
        <f t="shared" si="45"/>
        <v>0</v>
      </c>
      <c r="K73" s="47">
        <f t="shared" si="45"/>
        <v>0</v>
      </c>
      <c r="L73" s="47">
        <f t="shared" si="45"/>
        <v>0</v>
      </c>
      <c r="M73" s="47">
        <f t="shared" si="45"/>
        <v>0</v>
      </c>
      <c r="N73" s="47">
        <f t="shared" si="45"/>
        <v>0</v>
      </c>
      <c r="O73" s="47">
        <f t="shared" si="45"/>
        <v>0</v>
      </c>
      <c r="P73" s="47">
        <f t="shared" si="45"/>
        <v>0</v>
      </c>
      <c r="Q73" s="47">
        <f t="shared" si="45"/>
        <v>0</v>
      </c>
      <c r="R73" s="47">
        <f t="shared" si="45"/>
        <v>0</v>
      </c>
      <c r="S73" s="47">
        <f t="shared" si="45"/>
        <v>0</v>
      </c>
      <c r="T73" s="47">
        <f t="shared" si="45"/>
        <v>0</v>
      </c>
      <c r="U73" s="47">
        <f t="shared" si="45"/>
        <v>0</v>
      </c>
      <c r="V73" s="47">
        <f t="shared" si="45"/>
        <v>0</v>
      </c>
      <c r="W73" s="47">
        <f t="shared" si="45"/>
        <v>0</v>
      </c>
      <c r="X73" s="47">
        <f t="shared" si="45"/>
        <v>0</v>
      </c>
      <c r="Y73" s="47">
        <f t="shared" si="45"/>
        <v>0</v>
      </c>
      <c r="Z73" s="47">
        <f t="shared" si="45"/>
        <v>0</v>
      </c>
      <c r="AA73" s="47">
        <f t="shared" si="45"/>
        <v>0</v>
      </c>
      <c r="AB73" s="47">
        <f t="shared" si="45"/>
        <v>0</v>
      </c>
      <c r="AC73" s="47">
        <f t="shared" si="45"/>
        <v>0</v>
      </c>
      <c r="AD73" s="47">
        <f t="shared" si="45"/>
        <v>0</v>
      </c>
      <c r="AE73" s="47">
        <f t="shared" si="45"/>
        <v>0</v>
      </c>
      <c r="AF73" s="47">
        <f t="shared" si="45"/>
        <v>0</v>
      </c>
      <c r="AG73" s="47">
        <f t="shared" si="45"/>
        <v>0</v>
      </c>
      <c r="AH73" s="47">
        <f t="shared" si="45"/>
        <v>0</v>
      </c>
      <c r="AI73" s="47">
        <f t="shared" si="45"/>
        <v>0</v>
      </c>
      <c r="AJ73" s="47">
        <f t="shared" si="45"/>
        <v>128.26166661517999</v>
      </c>
      <c r="AK73" s="47">
        <f t="shared" si="45"/>
        <v>0</v>
      </c>
      <c r="AL73" s="47">
        <f t="shared" si="45"/>
        <v>0</v>
      </c>
      <c r="AM73" s="47">
        <f t="shared" si="45"/>
        <v>0</v>
      </c>
      <c r="AN73" s="47">
        <f t="shared" si="45"/>
        <v>0</v>
      </c>
      <c r="AO73" s="47">
        <f t="shared" si="45"/>
        <v>3</v>
      </c>
      <c r="AP73" s="47">
        <f t="shared" si="45"/>
        <v>0</v>
      </c>
      <c r="AQ73" s="47">
        <f t="shared" si="45"/>
        <v>0</v>
      </c>
      <c r="AR73" s="47">
        <f t="shared" si="45"/>
        <v>0</v>
      </c>
      <c r="AS73" s="47">
        <f t="shared" si="45"/>
        <v>0</v>
      </c>
      <c r="AT73" s="47">
        <f t="shared" si="45"/>
        <v>0</v>
      </c>
      <c r="AU73" s="47">
        <f t="shared" si="45"/>
        <v>0</v>
      </c>
      <c r="AV73" s="47">
        <f t="shared" si="45"/>
        <v>0</v>
      </c>
      <c r="AW73" s="47">
        <f t="shared" si="45"/>
        <v>0</v>
      </c>
      <c r="AX73" s="47">
        <f t="shared" si="45"/>
        <v>0</v>
      </c>
      <c r="AY73" s="47">
        <f t="shared" si="45"/>
        <v>0</v>
      </c>
      <c r="AZ73" s="47">
        <f t="shared" si="45"/>
        <v>0</v>
      </c>
      <c r="BA73" s="47">
        <f t="shared" si="45"/>
        <v>159.21574296816001</v>
      </c>
      <c r="BB73" s="47">
        <v>0</v>
      </c>
      <c r="BC73" s="47">
        <v>0</v>
      </c>
      <c r="BD73" s="47">
        <v>0</v>
      </c>
      <c r="BE73" s="47">
        <v>0</v>
      </c>
      <c r="BF73" s="47">
        <f t="shared" ref="BF73:CA73" si="46">SUM(BF74:BF79)</f>
        <v>3</v>
      </c>
      <c r="BG73" s="47">
        <f t="shared" si="46"/>
        <v>0</v>
      </c>
      <c r="BH73" s="47">
        <f t="shared" si="46"/>
        <v>0</v>
      </c>
      <c r="BI73" s="47">
        <f t="shared" si="46"/>
        <v>0</v>
      </c>
      <c r="BJ73" s="47">
        <f t="shared" si="46"/>
        <v>0</v>
      </c>
      <c r="BK73" s="47">
        <f t="shared" si="46"/>
        <v>0</v>
      </c>
      <c r="BL73" s="47">
        <f t="shared" si="46"/>
        <v>0</v>
      </c>
      <c r="BM73" s="47">
        <f t="shared" si="46"/>
        <v>0</v>
      </c>
      <c r="BN73" s="47">
        <f t="shared" si="46"/>
        <v>0</v>
      </c>
      <c r="BO73" s="47">
        <f t="shared" si="46"/>
        <v>0</v>
      </c>
      <c r="BP73" s="47">
        <f t="shared" si="46"/>
        <v>0</v>
      </c>
      <c r="BQ73" s="47">
        <f t="shared" si="46"/>
        <v>0</v>
      </c>
      <c r="BR73" s="47">
        <f t="shared" si="46"/>
        <v>287.47740958334003</v>
      </c>
      <c r="BS73" s="47">
        <f t="shared" si="46"/>
        <v>0</v>
      </c>
      <c r="BT73" s="47">
        <f t="shared" si="46"/>
        <v>0</v>
      </c>
      <c r="BU73" s="47">
        <f t="shared" si="46"/>
        <v>0</v>
      </c>
      <c r="BV73" s="47">
        <f t="shared" si="46"/>
        <v>0</v>
      </c>
      <c r="BW73" s="47">
        <f t="shared" si="46"/>
        <v>6</v>
      </c>
      <c r="BX73" s="47">
        <f t="shared" si="46"/>
        <v>0</v>
      </c>
      <c r="BY73" s="47">
        <f t="shared" si="46"/>
        <v>0</v>
      </c>
      <c r="BZ73" s="47">
        <f t="shared" si="46"/>
        <v>0</v>
      </c>
      <c r="CA73" s="47">
        <f t="shared" si="46"/>
        <v>0</v>
      </c>
      <c r="CB73" s="47">
        <f t="shared" ref="CB73:CG79" si="47">AC73+BJ73+AS73</f>
        <v>0</v>
      </c>
      <c r="CC73" s="47">
        <f t="shared" si="47"/>
        <v>0</v>
      </c>
      <c r="CD73" s="47">
        <f t="shared" si="47"/>
        <v>0</v>
      </c>
      <c r="CE73" s="47">
        <f t="shared" si="47"/>
        <v>0</v>
      </c>
      <c r="CF73" s="47">
        <f t="shared" si="47"/>
        <v>0</v>
      </c>
      <c r="CG73" s="47">
        <f t="shared" si="47"/>
        <v>0</v>
      </c>
      <c r="CH73" s="47">
        <f t="shared" ref="CH73:CH79" si="48">BP73+AY73</f>
        <v>0</v>
      </c>
      <c r="CI73" s="33"/>
    </row>
    <row r="74" spans="1:92" ht="93.75">
      <c r="A74" s="26" t="s">
        <v>181</v>
      </c>
      <c r="B74" s="31" t="s">
        <v>269</v>
      </c>
      <c r="C74" s="32" t="s">
        <v>271</v>
      </c>
      <c r="D74" s="41" t="s">
        <v>272</v>
      </c>
      <c r="E74" s="47">
        <f>IF('2'!U72="НД","НД",'2'!U72/1.2)</f>
        <v>77.17249540983201</v>
      </c>
      <c r="F74" s="47" t="str">
        <f>IF('2'!V72="НД","НД",'2'!V72/1.2)</f>
        <v>НД</v>
      </c>
      <c r="G74" s="47">
        <f t="shared" ref="G74:G79" si="49">SUM(H74:M74)</f>
        <v>0</v>
      </c>
      <c r="H74" s="47">
        <v>0</v>
      </c>
      <c r="I74" s="47">
        <v>0</v>
      </c>
      <c r="J74" s="47">
        <v>0</v>
      </c>
      <c r="K74" s="47">
        <v>0</v>
      </c>
      <c r="L74" s="47">
        <v>0</v>
      </c>
      <c r="M74" s="47">
        <v>0</v>
      </c>
      <c r="N74" s="47">
        <f t="shared" ref="N74:N79" si="50">SUM(O74:T74)</f>
        <v>0</v>
      </c>
      <c r="O74" s="47">
        <v>0</v>
      </c>
      <c r="P74" s="47">
        <v>0</v>
      </c>
      <c r="Q74" s="47">
        <v>0</v>
      </c>
      <c r="R74" s="47">
        <v>0</v>
      </c>
      <c r="S74" s="47">
        <v>0</v>
      </c>
      <c r="T74" s="47">
        <v>0</v>
      </c>
      <c r="U74" s="47">
        <f t="shared" ref="U74:U79" si="51">SUM(V74:AA74)</f>
        <v>0</v>
      </c>
      <c r="V74" s="47">
        <v>0</v>
      </c>
      <c r="W74" s="47">
        <v>0</v>
      </c>
      <c r="X74" s="47">
        <v>0</v>
      </c>
      <c r="Y74" s="47">
        <v>0</v>
      </c>
      <c r="Z74" s="47">
        <v>0</v>
      </c>
      <c r="AA74" s="47">
        <v>0</v>
      </c>
      <c r="AB74" s="47">
        <f t="shared" ref="AB74:AB79" si="52">SUM(AC74:AH74)</f>
        <v>0</v>
      </c>
      <c r="AC74" s="47">
        <v>0</v>
      </c>
      <c r="AD74" s="47">
        <v>0</v>
      </c>
      <c r="AE74" s="47">
        <v>0</v>
      </c>
      <c r="AF74" s="47">
        <v>0</v>
      </c>
      <c r="AG74" s="47">
        <v>0</v>
      </c>
      <c r="AH74" s="47">
        <v>0</v>
      </c>
      <c r="AI74" s="47">
        <v>0</v>
      </c>
      <c r="AJ74" s="47">
        <f>IF('2'!G72=2021,E74,0)</f>
        <v>0</v>
      </c>
      <c r="AK74" s="47">
        <v>0</v>
      </c>
      <c r="AL74" s="47">
        <v>0</v>
      </c>
      <c r="AM74" s="47">
        <v>0</v>
      </c>
      <c r="AN74" s="47">
        <v>0</v>
      </c>
      <c r="AO74" s="47">
        <v>0</v>
      </c>
      <c r="AP74" s="47">
        <v>0</v>
      </c>
      <c r="AQ74" s="47">
        <v>0</v>
      </c>
      <c r="AR74" s="47">
        <v>0</v>
      </c>
      <c r="AS74" s="47"/>
      <c r="AT74" s="47"/>
      <c r="AU74" s="47"/>
      <c r="AV74" s="47"/>
      <c r="AW74" s="47"/>
      <c r="AX74" s="47"/>
      <c r="AY74" s="47"/>
      <c r="AZ74" s="47">
        <v>0</v>
      </c>
      <c r="BA74" s="47">
        <f>IF('2'!G72=2022,E74,0)</f>
        <v>77.17249540983201</v>
      </c>
      <c r="BB74" s="47">
        <v>0</v>
      </c>
      <c r="BC74" s="47">
        <v>0</v>
      </c>
      <c r="BD74" s="47">
        <v>0</v>
      </c>
      <c r="BE74" s="47">
        <v>0</v>
      </c>
      <c r="BF74" s="47">
        <v>1</v>
      </c>
      <c r="BG74" s="47">
        <v>0</v>
      </c>
      <c r="BH74" s="47">
        <v>0</v>
      </c>
      <c r="BI74" s="47"/>
      <c r="BJ74" s="47"/>
      <c r="BK74" s="47"/>
      <c r="BL74" s="47"/>
      <c r="BM74" s="47"/>
      <c r="BN74" s="47"/>
      <c r="BO74" s="47"/>
      <c r="BP74" s="47"/>
      <c r="BQ74" s="47">
        <f t="shared" ref="BQ74:BW79" si="53">U74+AI74+AZ74</f>
        <v>0</v>
      </c>
      <c r="BR74" s="47">
        <f t="shared" si="53"/>
        <v>77.17249540983201</v>
      </c>
      <c r="BS74" s="47">
        <f t="shared" si="53"/>
        <v>0</v>
      </c>
      <c r="BT74" s="47">
        <f t="shared" si="53"/>
        <v>0</v>
      </c>
      <c r="BU74" s="47">
        <f t="shared" si="53"/>
        <v>0</v>
      </c>
      <c r="BV74" s="47">
        <f t="shared" si="53"/>
        <v>0</v>
      </c>
      <c r="BW74" s="47">
        <f t="shared" si="53"/>
        <v>1</v>
      </c>
      <c r="BX74" s="47">
        <f t="shared" ref="BX74:BX79" si="54">AP74+BG74</f>
        <v>0</v>
      </c>
      <c r="BY74" s="47">
        <f t="shared" ref="BY74:BY79" si="55">BH74+AQ74</f>
        <v>0</v>
      </c>
      <c r="BZ74" s="47">
        <f t="shared" ref="BZ74:BZ79" si="56">AR74</f>
        <v>0</v>
      </c>
      <c r="CA74" s="47">
        <v>0</v>
      </c>
      <c r="CB74" s="47">
        <f t="shared" si="47"/>
        <v>0</v>
      </c>
      <c r="CC74" s="47">
        <f t="shared" si="47"/>
        <v>0</v>
      </c>
      <c r="CD74" s="47">
        <f t="shared" si="47"/>
        <v>0</v>
      </c>
      <c r="CE74" s="47">
        <f t="shared" si="47"/>
        <v>0</v>
      </c>
      <c r="CF74" s="47">
        <f t="shared" si="47"/>
        <v>0</v>
      </c>
      <c r="CG74" s="47">
        <f t="shared" si="47"/>
        <v>0</v>
      </c>
      <c r="CH74" s="47">
        <f t="shared" si="48"/>
        <v>0</v>
      </c>
      <c r="CI74" s="33"/>
      <c r="CN74" s="129">
        <v>2022</v>
      </c>
    </row>
    <row r="75" spans="1:92" ht="93.75">
      <c r="A75" s="26" t="s">
        <v>181</v>
      </c>
      <c r="B75" s="31" t="s">
        <v>269</v>
      </c>
      <c r="C75" s="32" t="s">
        <v>273</v>
      </c>
      <c r="D75" s="41" t="s">
        <v>274</v>
      </c>
      <c r="E75" s="47">
        <f>IF('2'!U73="НД","НД",'2'!U73/1.2)</f>
        <v>58.679908555464003</v>
      </c>
      <c r="F75" s="47" t="str">
        <f>IF('2'!V73="НД","НД",'2'!V73/1.2)</f>
        <v>НД</v>
      </c>
      <c r="G75" s="47">
        <f t="shared" si="49"/>
        <v>0</v>
      </c>
      <c r="H75" s="47">
        <v>0</v>
      </c>
      <c r="I75" s="47">
        <v>0</v>
      </c>
      <c r="J75" s="47">
        <v>0</v>
      </c>
      <c r="K75" s="47">
        <v>0</v>
      </c>
      <c r="L75" s="47">
        <v>0</v>
      </c>
      <c r="M75" s="47">
        <v>0</v>
      </c>
      <c r="N75" s="47">
        <f t="shared" si="50"/>
        <v>0</v>
      </c>
      <c r="O75" s="47">
        <v>0</v>
      </c>
      <c r="P75" s="47">
        <v>0</v>
      </c>
      <c r="Q75" s="47">
        <v>0</v>
      </c>
      <c r="R75" s="47">
        <v>0</v>
      </c>
      <c r="S75" s="47">
        <v>0</v>
      </c>
      <c r="T75" s="47">
        <v>0</v>
      </c>
      <c r="U75" s="47">
        <f t="shared" si="51"/>
        <v>0</v>
      </c>
      <c r="V75" s="47">
        <v>0</v>
      </c>
      <c r="W75" s="47">
        <v>0</v>
      </c>
      <c r="X75" s="47">
        <v>0</v>
      </c>
      <c r="Y75" s="47">
        <v>0</v>
      </c>
      <c r="Z75" s="47">
        <v>0</v>
      </c>
      <c r="AA75" s="47">
        <v>0</v>
      </c>
      <c r="AB75" s="47">
        <f t="shared" si="52"/>
        <v>0</v>
      </c>
      <c r="AC75" s="47">
        <v>0</v>
      </c>
      <c r="AD75" s="47">
        <v>0</v>
      </c>
      <c r="AE75" s="47">
        <v>0</v>
      </c>
      <c r="AF75" s="47">
        <v>0</v>
      </c>
      <c r="AG75" s="47">
        <v>0</v>
      </c>
      <c r="AH75" s="47">
        <v>0</v>
      </c>
      <c r="AI75" s="47">
        <v>0</v>
      </c>
      <c r="AJ75" s="47">
        <f>IF('2'!G73=2021,E75,0)</f>
        <v>58.679908555464003</v>
      </c>
      <c r="AK75" s="47">
        <v>0</v>
      </c>
      <c r="AL75" s="47">
        <v>0</v>
      </c>
      <c r="AM75" s="47">
        <v>0</v>
      </c>
      <c r="AN75" s="47">
        <v>0</v>
      </c>
      <c r="AO75" s="169">
        <v>1</v>
      </c>
      <c r="AP75" s="47">
        <v>0</v>
      </c>
      <c r="AQ75" s="47">
        <v>0</v>
      </c>
      <c r="AR75" s="47">
        <v>0</v>
      </c>
      <c r="AS75" s="47"/>
      <c r="AT75" s="47"/>
      <c r="AU75" s="47"/>
      <c r="AV75" s="47"/>
      <c r="AW75" s="47"/>
      <c r="AX75" s="47"/>
      <c r="AY75" s="47"/>
      <c r="AZ75" s="47">
        <v>0</v>
      </c>
      <c r="BA75" s="47">
        <f>IF('2'!G73=2022,E75,0)</f>
        <v>0</v>
      </c>
      <c r="BB75" s="47">
        <v>0</v>
      </c>
      <c r="BC75" s="47">
        <v>0</v>
      </c>
      <c r="BD75" s="47">
        <v>0</v>
      </c>
      <c r="BE75" s="47">
        <v>0</v>
      </c>
      <c r="BF75" s="47">
        <v>0</v>
      </c>
      <c r="BG75" s="47">
        <v>0</v>
      </c>
      <c r="BH75" s="47">
        <v>0</v>
      </c>
      <c r="BI75" s="47"/>
      <c r="BJ75" s="47"/>
      <c r="BK75" s="47"/>
      <c r="BL75" s="47"/>
      <c r="BM75" s="47"/>
      <c r="BN75" s="47"/>
      <c r="BO75" s="47"/>
      <c r="BP75" s="47"/>
      <c r="BQ75" s="47">
        <f t="shared" si="53"/>
        <v>0</v>
      </c>
      <c r="BR75" s="47">
        <f t="shared" si="53"/>
        <v>58.679908555464003</v>
      </c>
      <c r="BS75" s="47">
        <f t="shared" si="53"/>
        <v>0</v>
      </c>
      <c r="BT75" s="47">
        <f t="shared" si="53"/>
        <v>0</v>
      </c>
      <c r="BU75" s="47">
        <f t="shared" si="53"/>
        <v>0</v>
      </c>
      <c r="BV75" s="47">
        <f t="shared" si="53"/>
        <v>0</v>
      </c>
      <c r="BW75" s="47">
        <f t="shared" si="53"/>
        <v>1</v>
      </c>
      <c r="BX75" s="47">
        <f t="shared" si="54"/>
        <v>0</v>
      </c>
      <c r="BY75" s="47">
        <f t="shared" si="55"/>
        <v>0</v>
      </c>
      <c r="BZ75" s="47">
        <f t="shared" si="56"/>
        <v>0</v>
      </c>
      <c r="CA75" s="47">
        <v>0</v>
      </c>
      <c r="CB75" s="47">
        <f t="shared" si="47"/>
        <v>0</v>
      </c>
      <c r="CC75" s="47">
        <f t="shared" si="47"/>
        <v>0</v>
      </c>
      <c r="CD75" s="47">
        <f t="shared" si="47"/>
        <v>0</v>
      </c>
      <c r="CE75" s="47">
        <f t="shared" si="47"/>
        <v>0</v>
      </c>
      <c r="CF75" s="47">
        <f t="shared" si="47"/>
        <v>0</v>
      </c>
      <c r="CG75" s="47">
        <f t="shared" si="47"/>
        <v>0</v>
      </c>
      <c r="CH75" s="47">
        <f t="shared" si="48"/>
        <v>0</v>
      </c>
      <c r="CI75" s="33"/>
      <c r="CN75" s="129">
        <v>2021</v>
      </c>
    </row>
    <row r="76" spans="1:92" ht="93.75">
      <c r="A76" s="26" t="s">
        <v>181</v>
      </c>
      <c r="B76" s="31" t="s">
        <v>269</v>
      </c>
      <c r="C76" s="32" t="s">
        <v>275</v>
      </c>
      <c r="D76" s="41" t="s">
        <v>276</v>
      </c>
      <c r="E76" s="47">
        <f>IF('2'!U74="НД","НД",'2'!U74/1.2)</f>
        <v>13.439841752064002</v>
      </c>
      <c r="F76" s="47" t="str">
        <f>IF('2'!V74="НД","НД",'2'!V74/1.2)</f>
        <v>НД</v>
      </c>
      <c r="G76" s="47">
        <f t="shared" si="49"/>
        <v>0</v>
      </c>
      <c r="H76" s="47">
        <v>0</v>
      </c>
      <c r="I76" s="47">
        <v>0</v>
      </c>
      <c r="J76" s="47">
        <v>0</v>
      </c>
      <c r="K76" s="47">
        <v>0</v>
      </c>
      <c r="L76" s="47">
        <v>0</v>
      </c>
      <c r="M76" s="47">
        <v>0</v>
      </c>
      <c r="N76" s="47">
        <f t="shared" si="50"/>
        <v>0</v>
      </c>
      <c r="O76" s="47">
        <v>0</v>
      </c>
      <c r="P76" s="47">
        <v>0</v>
      </c>
      <c r="Q76" s="47">
        <v>0</v>
      </c>
      <c r="R76" s="47">
        <v>0</v>
      </c>
      <c r="S76" s="47">
        <v>0</v>
      </c>
      <c r="T76" s="47">
        <v>0</v>
      </c>
      <c r="U76" s="47">
        <f t="shared" si="51"/>
        <v>0</v>
      </c>
      <c r="V76" s="47">
        <v>0</v>
      </c>
      <c r="W76" s="47">
        <v>0</v>
      </c>
      <c r="X76" s="47">
        <v>0</v>
      </c>
      <c r="Y76" s="47">
        <v>0</v>
      </c>
      <c r="Z76" s="47">
        <v>0</v>
      </c>
      <c r="AA76" s="47">
        <v>0</v>
      </c>
      <c r="AB76" s="47">
        <f t="shared" si="52"/>
        <v>0</v>
      </c>
      <c r="AC76" s="47">
        <v>0</v>
      </c>
      <c r="AD76" s="47">
        <v>0</v>
      </c>
      <c r="AE76" s="47">
        <v>0</v>
      </c>
      <c r="AF76" s="47">
        <v>0</v>
      </c>
      <c r="AG76" s="47">
        <v>0</v>
      </c>
      <c r="AH76" s="47">
        <v>0</v>
      </c>
      <c r="AI76" s="47">
        <v>0</v>
      </c>
      <c r="AJ76" s="47">
        <f>IF('2'!G74=2021,E76,0)</f>
        <v>13.439841752064002</v>
      </c>
      <c r="AK76" s="47">
        <v>0</v>
      </c>
      <c r="AL76" s="47">
        <v>0</v>
      </c>
      <c r="AM76" s="47">
        <v>0</v>
      </c>
      <c r="AN76" s="47">
        <v>0</v>
      </c>
      <c r="AO76" s="169">
        <v>1</v>
      </c>
      <c r="AP76" s="47">
        <v>0</v>
      </c>
      <c r="AQ76" s="47">
        <v>0</v>
      </c>
      <c r="AR76" s="47">
        <v>0</v>
      </c>
      <c r="AS76" s="47"/>
      <c r="AT76" s="47"/>
      <c r="AU76" s="47"/>
      <c r="AV76" s="47"/>
      <c r="AW76" s="47"/>
      <c r="AX76" s="47"/>
      <c r="AY76" s="47"/>
      <c r="AZ76" s="47">
        <v>0</v>
      </c>
      <c r="BA76" s="47">
        <f>IF('2'!G74=2022,E76,0)</f>
        <v>0</v>
      </c>
      <c r="BB76" s="47">
        <v>0</v>
      </c>
      <c r="BC76" s="47">
        <v>0</v>
      </c>
      <c r="BD76" s="47">
        <v>0</v>
      </c>
      <c r="BE76" s="47">
        <v>0</v>
      </c>
      <c r="BF76" s="47">
        <v>0</v>
      </c>
      <c r="BG76" s="47">
        <v>0</v>
      </c>
      <c r="BH76" s="47">
        <v>0</v>
      </c>
      <c r="BI76" s="47"/>
      <c r="BJ76" s="47"/>
      <c r="BK76" s="47"/>
      <c r="BL76" s="47"/>
      <c r="BM76" s="47"/>
      <c r="BN76" s="47"/>
      <c r="BO76" s="47"/>
      <c r="BP76" s="47"/>
      <c r="BQ76" s="47">
        <f t="shared" si="53"/>
        <v>0</v>
      </c>
      <c r="BR76" s="47">
        <f t="shared" si="53"/>
        <v>13.439841752064002</v>
      </c>
      <c r="BS76" s="47">
        <f t="shared" si="53"/>
        <v>0</v>
      </c>
      <c r="BT76" s="47">
        <f t="shared" si="53"/>
        <v>0</v>
      </c>
      <c r="BU76" s="47">
        <f t="shared" si="53"/>
        <v>0</v>
      </c>
      <c r="BV76" s="47">
        <f t="shared" si="53"/>
        <v>0</v>
      </c>
      <c r="BW76" s="47">
        <f t="shared" si="53"/>
        <v>1</v>
      </c>
      <c r="BX76" s="47">
        <f t="shared" si="54"/>
        <v>0</v>
      </c>
      <c r="BY76" s="47">
        <f t="shared" si="55"/>
        <v>0</v>
      </c>
      <c r="BZ76" s="47">
        <f t="shared" si="56"/>
        <v>0</v>
      </c>
      <c r="CA76" s="47">
        <v>0</v>
      </c>
      <c r="CB76" s="47">
        <f t="shared" si="47"/>
        <v>0</v>
      </c>
      <c r="CC76" s="47">
        <f t="shared" si="47"/>
        <v>0</v>
      </c>
      <c r="CD76" s="47">
        <f t="shared" si="47"/>
        <v>0</v>
      </c>
      <c r="CE76" s="47">
        <f t="shared" si="47"/>
        <v>0</v>
      </c>
      <c r="CF76" s="47">
        <f t="shared" si="47"/>
        <v>0</v>
      </c>
      <c r="CG76" s="47">
        <f t="shared" si="47"/>
        <v>0</v>
      </c>
      <c r="CH76" s="47">
        <f t="shared" si="48"/>
        <v>0</v>
      </c>
      <c r="CI76" s="33"/>
      <c r="CN76" s="129">
        <v>2021</v>
      </c>
    </row>
    <row r="77" spans="1:92" ht="75">
      <c r="A77" s="26" t="s">
        <v>181</v>
      </c>
      <c r="B77" s="31" t="s">
        <v>269</v>
      </c>
      <c r="C77" s="32" t="s">
        <v>277</v>
      </c>
      <c r="D77" s="41" t="s">
        <v>278</v>
      </c>
      <c r="E77" s="47">
        <f>IF('2'!U75="НД","НД",'2'!U75/1.2)</f>
        <v>56.141916307651996</v>
      </c>
      <c r="F77" s="47" t="str">
        <f>IF('2'!V75="НД","НД",'2'!V75/1.2)</f>
        <v>НД</v>
      </c>
      <c r="G77" s="47">
        <f t="shared" si="49"/>
        <v>0</v>
      </c>
      <c r="H77" s="47">
        <v>0</v>
      </c>
      <c r="I77" s="47">
        <v>0</v>
      </c>
      <c r="J77" s="47">
        <v>0</v>
      </c>
      <c r="K77" s="47">
        <v>0</v>
      </c>
      <c r="L77" s="47">
        <v>0</v>
      </c>
      <c r="M77" s="47">
        <v>0</v>
      </c>
      <c r="N77" s="47">
        <f t="shared" si="50"/>
        <v>0</v>
      </c>
      <c r="O77" s="47">
        <v>0</v>
      </c>
      <c r="P77" s="47">
        <v>0</v>
      </c>
      <c r="Q77" s="47">
        <v>0</v>
      </c>
      <c r="R77" s="47">
        <v>0</v>
      </c>
      <c r="S77" s="47">
        <v>0</v>
      </c>
      <c r="T77" s="47">
        <v>0</v>
      </c>
      <c r="U77" s="47">
        <f t="shared" si="51"/>
        <v>0</v>
      </c>
      <c r="V77" s="47">
        <v>0</v>
      </c>
      <c r="W77" s="47">
        <v>0</v>
      </c>
      <c r="X77" s="47">
        <v>0</v>
      </c>
      <c r="Y77" s="47">
        <v>0</v>
      </c>
      <c r="Z77" s="47">
        <v>0</v>
      </c>
      <c r="AA77" s="47">
        <v>0</v>
      </c>
      <c r="AB77" s="47">
        <f t="shared" si="52"/>
        <v>0</v>
      </c>
      <c r="AC77" s="47">
        <v>0</v>
      </c>
      <c r="AD77" s="47">
        <v>0</v>
      </c>
      <c r="AE77" s="47">
        <v>0</v>
      </c>
      <c r="AF77" s="47">
        <v>0</v>
      </c>
      <c r="AG77" s="47">
        <v>0</v>
      </c>
      <c r="AH77" s="47">
        <v>0</v>
      </c>
      <c r="AI77" s="47">
        <v>0</v>
      </c>
      <c r="AJ77" s="47">
        <f>IF('2'!G75=2021,E77,0)</f>
        <v>56.141916307651996</v>
      </c>
      <c r="AK77" s="47">
        <v>0</v>
      </c>
      <c r="AL77" s="47">
        <v>0</v>
      </c>
      <c r="AM77" s="47">
        <v>0</v>
      </c>
      <c r="AN77" s="47">
        <v>0</v>
      </c>
      <c r="AO77" s="169">
        <v>1</v>
      </c>
      <c r="AP77" s="47">
        <v>0</v>
      </c>
      <c r="AQ77" s="47">
        <v>0</v>
      </c>
      <c r="AR77" s="47">
        <v>0</v>
      </c>
      <c r="AS77" s="47"/>
      <c r="AT77" s="47"/>
      <c r="AU77" s="47"/>
      <c r="AV77" s="47"/>
      <c r="AW77" s="47"/>
      <c r="AX77" s="47"/>
      <c r="AY77" s="47"/>
      <c r="AZ77" s="47">
        <v>0</v>
      </c>
      <c r="BA77" s="47">
        <f>IF('2'!G75=2022,E77,0)</f>
        <v>0</v>
      </c>
      <c r="BB77" s="47">
        <v>0</v>
      </c>
      <c r="BC77" s="47">
        <v>0</v>
      </c>
      <c r="BD77" s="47">
        <v>0</v>
      </c>
      <c r="BE77" s="47">
        <v>0</v>
      </c>
      <c r="BF77" s="47">
        <v>0</v>
      </c>
      <c r="BG77" s="47">
        <v>0</v>
      </c>
      <c r="BH77" s="47">
        <v>0</v>
      </c>
      <c r="BI77" s="47"/>
      <c r="BJ77" s="47"/>
      <c r="BK77" s="47"/>
      <c r="BL77" s="47"/>
      <c r="BM77" s="47"/>
      <c r="BN77" s="47"/>
      <c r="BO77" s="47"/>
      <c r="BP77" s="47"/>
      <c r="BQ77" s="47">
        <f t="shared" si="53"/>
        <v>0</v>
      </c>
      <c r="BR77" s="47">
        <f t="shared" si="53"/>
        <v>56.141916307651996</v>
      </c>
      <c r="BS77" s="47">
        <f t="shared" si="53"/>
        <v>0</v>
      </c>
      <c r="BT77" s="47">
        <f t="shared" si="53"/>
        <v>0</v>
      </c>
      <c r="BU77" s="47">
        <f t="shared" si="53"/>
        <v>0</v>
      </c>
      <c r="BV77" s="47">
        <f t="shared" si="53"/>
        <v>0</v>
      </c>
      <c r="BW77" s="47">
        <f t="shared" si="53"/>
        <v>1</v>
      </c>
      <c r="BX77" s="47">
        <f t="shared" si="54"/>
        <v>0</v>
      </c>
      <c r="BY77" s="47">
        <f t="shared" si="55"/>
        <v>0</v>
      </c>
      <c r="BZ77" s="47">
        <f t="shared" si="56"/>
        <v>0</v>
      </c>
      <c r="CA77" s="47">
        <v>0</v>
      </c>
      <c r="CB77" s="47">
        <f t="shared" si="47"/>
        <v>0</v>
      </c>
      <c r="CC77" s="47">
        <f t="shared" si="47"/>
        <v>0</v>
      </c>
      <c r="CD77" s="47">
        <f t="shared" si="47"/>
        <v>0</v>
      </c>
      <c r="CE77" s="47">
        <f t="shared" si="47"/>
        <v>0</v>
      </c>
      <c r="CF77" s="47">
        <f t="shared" si="47"/>
        <v>0</v>
      </c>
      <c r="CG77" s="47">
        <f t="shared" si="47"/>
        <v>0</v>
      </c>
      <c r="CH77" s="47">
        <f t="shared" si="48"/>
        <v>0</v>
      </c>
      <c r="CI77" s="33"/>
      <c r="CN77" s="129">
        <v>2021</v>
      </c>
    </row>
    <row r="78" spans="1:92" ht="93.75">
      <c r="A78" s="26" t="s">
        <v>181</v>
      </c>
      <c r="B78" s="31" t="s">
        <v>269</v>
      </c>
      <c r="C78" s="32" t="s">
        <v>279</v>
      </c>
      <c r="D78" s="41" t="s">
        <v>280</v>
      </c>
      <c r="E78" s="47">
        <f>IF('2'!U76="НД","НД",'2'!U76/1.2)</f>
        <v>15.058857496592832</v>
      </c>
      <c r="F78" s="47" t="str">
        <f>IF('2'!V76="НД","НД",'2'!V76/1.2)</f>
        <v>НД</v>
      </c>
      <c r="G78" s="47">
        <f t="shared" si="49"/>
        <v>0</v>
      </c>
      <c r="H78" s="47">
        <v>0</v>
      </c>
      <c r="I78" s="47">
        <v>0</v>
      </c>
      <c r="J78" s="47">
        <v>0</v>
      </c>
      <c r="K78" s="47">
        <v>0</v>
      </c>
      <c r="L78" s="47">
        <v>0</v>
      </c>
      <c r="M78" s="47">
        <v>0</v>
      </c>
      <c r="N78" s="47">
        <f t="shared" si="50"/>
        <v>0</v>
      </c>
      <c r="O78" s="47">
        <v>0</v>
      </c>
      <c r="P78" s="47">
        <v>0</v>
      </c>
      <c r="Q78" s="47">
        <v>0</v>
      </c>
      <c r="R78" s="47">
        <v>0</v>
      </c>
      <c r="S78" s="47">
        <v>0</v>
      </c>
      <c r="T78" s="47">
        <v>0</v>
      </c>
      <c r="U78" s="47">
        <f t="shared" si="51"/>
        <v>0</v>
      </c>
      <c r="V78" s="47">
        <v>0</v>
      </c>
      <c r="W78" s="47">
        <v>0</v>
      </c>
      <c r="X78" s="47">
        <v>0</v>
      </c>
      <c r="Y78" s="47">
        <v>0</v>
      </c>
      <c r="Z78" s="47">
        <v>0</v>
      </c>
      <c r="AA78" s="47">
        <v>0</v>
      </c>
      <c r="AB78" s="47">
        <f t="shared" si="52"/>
        <v>0</v>
      </c>
      <c r="AC78" s="47">
        <v>0</v>
      </c>
      <c r="AD78" s="47">
        <v>0</v>
      </c>
      <c r="AE78" s="47">
        <v>0</v>
      </c>
      <c r="AF78" s="47">
        <v>0</v>
      </c>
      <c r="AG78" s="47">
        <v>0</v>
      </c>
      <c r="AH78" s="47">
        <v>0</v>
      </c>
      <c r="AI78" s="47">
        <v>0</v>
      </c>
      <c r="AJ78" s="47">
        <f>IF('2'!G76=2021,E78,0)</f>
        <v>0</v>
      </c>
      <c r="AK78" s="47">
        <v>0</v>
      </c>
      <c r="AL78" s="47">
        <v>0</v>
      </c>
      <c r="AM78" s="47">
        <v>0</v>
      </c>
      <c r="AN78" s="47">
        <v>0</v>
      </c>
      <c r="AO78" s="47">
        <v>0</v>
      </c>
      <c r="AP78" s="47">
        <v>0</v>
      </c>
      <c r="AQ78" s="47">
        <v>0</v>
      </c>
      <c r="AR78" s="47">
        <v>0</v>
      </c>
      <c r="AS78" s="47"/>
      <c r="AT78" s="47"/>
      <c r="AU78" s="47"/>
      <c r="AV78" s="47"/>
      <c r="AW78" s="47"/>
      <c r="AX78" s="47"/>
      <c r="AY78" s="47"/>
      <c r="AZ78" s="47">
        <v>0</v>
      </c>
      <c r="BA78" s="47">
        <f>IF('2'!G76=2022,E78,0)</f>
        <v>15.058857496592832</v>
      </c>
      <c r="BB78" s="47">
        <v>0</v>
      </c>
      <c r="BC78" s="47">
        <v>0</v>
      </c>
      <c r="BD78" s="47">
        <v>0</v>
      </c>
      <c r="BE78" s="47">
        <v>0</v>
      </c>
      <c r="BF78" s="47">
        <v>1</v>
      </c>
      <c r="BG78" s="47">
        <v>0</v>
      </c>
      <c r="BH78" s="47">
        <v>0</v>
      </c>
      <c r="BI78" s="47"/>
      <c r="BJ78" s="47"/>
      <c r="BK78" s="47"/>
      <c r="BL78" s="47"/>
      <c r="BM78" s="47"/>
      <c r="BN78" s="47"/>
      <c r="BO78" s="47"/>
      <c r="BP78" s="47"/>
      <c r="BQ78" s="47">
        <f t="shared" si="53"/>
        <v>0</v>
      </c>
      <c r="BR78" s="47">
        <f t="shared" si="53"/>
        <v>15.058857496592832</v>
      </c>
      <c r="BS78" s="47">
        <f t="shared" si="53"/>
        <v>0</v>
      </c>
      <c r="BT78" s="47">
        <f t="shared" si="53"/>
        <v>0</v>
      </c>
      <c r="BU78" s="47">
        <f t="shared" si="53"/>
        <v>0</v>
      </c>
      <c r="BV78" s="47">
        <f t="shared" si="53"/>
        <v>0</v>
      </c>
      <c r="BW78" s="47">
        <f t="shared" si="53"/>
        <v>1</v>
      </c>
      <c r="BX78" s="47">
        <f t="shared" si="54"/>
        <v>0</v>
      </c>
      <c r="BY78" s="47">
        <f t="shared" si="55"/>
        <v>0</v>
      </c>
      <c r="BZ78" s="47">
        <f t="shared" si="56"/>
        <v>0</v>
      </c>
      <c r="CA78" s="47">
        <v>0</v>
      </c>
      <c r="CB78" s="47">
        <f t="shared" si="47"/>
        <v>0</v>
      </c>
      <c r="CC78" s="47">
        <f t="shared" si="47"/>
        <v>0</v>
      </c>
      <c r="CD78" s="47">
        <f t="shared" si="47"/>
        <v>0</v>
      </c>
      <c r="CE78" s="47">
        <f t="shared" si="47"/>
        <v>0</v>
      </c>
      <c r="CF78" s="47">
        <f t="shared" si="47"/>
        <v>0</v>
      </c>
      <c r="CG78" s="47">
        <f t="shared" si="47"/>
        <v>0</v>
      </c>
      <c r="CH78" s="47">
        <f t="shared" si="48"/>
        <v>0</v>
      </c>
      <c r="CI78" s="33"/>
      <c r="CN78" s="129">
        <v>2022</v>
      </c>
    </row>
    <row r="79" spans="1:92" ht="93.75">
      <c r="A79" s="26" t="s">
        <v>181</v>
      </c>
      <c r="B79" s="31" t="s">
        <v>269</v>
      </c>
      <c r="C79" s="32" t="s">
        <v>281</v>
      </c>
      <c r="D79" s="41" t="s">
        <v>282</v>
      </c>
      <c r="E79" s="47">
        <f>IF('2'!U77="НД","НД",'2'!U77/1.2)</f>
        <v>66.984390061735169</v>
      </c>
      <c r="F79" s="47" t="str">
        <f>IF('2'!V77="НД","НД",'2'!V77/1.2)</f>
        <v>НД</v>
      </c>
      <c r="G79" s="47">
        <f t="shared" si="49"/>
        <v>0</v>
      </c>
      <c r="H79" s="47">
        <v>0</v>
      </c>
      <c r="I79" s="47">
        <v>0</v>
      </c>
      <c r="J79" s="47">
        <v>0</v>
      </c>
      <c r="K79" s="47">
        <v>0</v>
      </c>
      <c r="L79" s="47">
        <v>0</v>
      </c>
      <c r="M79" s="47">
        <v>0</v>
      </c>
      <c r="N79" s="47">
        <f t="shared" si="50"/>
        <v>0</v>
      </c>
      <c r="O79" s="47">
        <v>0</v>
      </c>
      <c r="P79" s="47">
        <v>0</v>
      </c>
      <c r="Q79" s="47">
        <v>0</v>
      </c>
      <c r="R79" s="47">
        <v>0</v>
      </c>
      <c r="S79" s="47">
        <v>0</v>
      </c>
      <c r="T79" s="47">
        <v>0</v>
      </c>
      <c r="U79" s="47">
        <f t="shared" si="51"/>
        <v>0</v>
      </c>
      <c r="V79" s="47">
        <v>0</v>
      </c>
      <c r="W79" s="47">
        <v>0</v>
      </c>
      <c r="X79" s="47">
        <v>0</v>
      </c>
      <c r="Y79" s="47">
        <v>0</v>
      </c>
      <c r="Z79" s="47">
        <v>0</v>
      </c>
      <c r="AA79" s="47">
        <v>0</v>
      </c>
      <c r="AB79" s="47">
        <f t="shared" si="52"/>
        <v>0</v>
      </c>
      <c r="AC79" s="47">
        <v>0</v>
      </c>
      <c r="AD79" s="47">
        <v>0</v>
      </c>
      <c r="AE79" s="47">
        <v>0</v>
      </c>
      <c r="AF79" s="47">
        <v>0</v>
      </c>
      <c r="AG79" s="47">
        <v>0</v>
      </c>
      <c r="AH79" s="47">
        <v>0</v>
      </c>
      <c r="AI79" s="47">
        <v>0</v>
      </c>
      <c r="AJ79" s="47">
        <f>IF('2'!G77=2021,E79,0)</f>
        <v>0</v>
      </c>
      <c r="AK79" s="47">
        <v>0</v>
      </c>
      <c r="AL79" s="47">
        <v>0</v>
      </c>
      <c r="AM79" s="47">
        <v>0</v>
      </c>
      <c r="AN79" s="47">
        <v>0</v>
      </c>
      <c r="AO79" s="47">
        <v>0</v>
      </c>
      <c r="AP79" s="47">
        <v>0</v>
      </c>
      <c r="AQ79" s="47">
        <v>0</v>
      </c>
      <c r="AR79" s="47">
        <v>0</v>
      </c>
      <c r="AS79" s="47"/>
      <c r="AT79" s="47"/>
      <c r="AU79" s="47"/>
      <c r="AV79" s="47"/>
      <c r="AW79" s="47"/>
      <c r="AX79" s="47"/>
      <c r="AY79" s="47"/>
      <c r="AZ79" s="47">
        <v>0</v>
      </c>
      <c r="BA79" s="47">
        <f>IF('2'!G77=2022,E79,0)</f>
        <v>66.984390061735169</v>
      </c>
      <c r="BB79" s="47">
        <v>0</v>
      </c>
      <c r="BC79" s="47">
        <v>0</v>
      </c>
      <c r="BD79" s="47">
        <v>0</v>
      </c>
      <c r="BE79" s="47">
        <v>0</v>
      </c>
      <c r="BF79" s="47">
        <v>1</v>
      </c>
      <c r="BG79" s="47">
        <v>0</v>
      </c>
      <c r="BH79" s="47">
        <v>0</v>
      </c>
      <c r="BI79" s="47"/>
      <c r="BJ79" s="47"/>
      <c r="BK79" s="47"/>
      <c r="BL79" s="47"/>
      <c r="BM79" s="47"/>
      <c r="BN79" s="47"/>
      <c r="BO79" s="47"/>
      <c r="BP79" s="47"/>
      <c r="BQ79" s="47">
        <f t="shared" si="53"/>
        <v>0</v>
      </c>
      <c r="BR79" s="47">
        <f t="shared" si="53"/>
        <v>66.984390061735169</v>
      </c>
      <c r="BS79" s="47">
        <f t="shared" si="53"/>
        <v>0</v>
      </c>
      <c r="BT79" s="47">
        <f t="shared" si="53"/>
        <v>0</v>
      </c>
      <c r="BU79" s="47">
        <f t="shared" si="53"/>
        <v>0</v>
      </c>
      <c r="BV79" s="47">
        <f t="shared" si="53"/>
        <v>0</v>
      </c>
      <c r="BW79" s="47">
        <f t="shared" si="53"/>
        <v>1</v>
      </c>
      <c r="BX79" s="47">
        <f t="shared" si="54"/>
        <v>0</v>
      </c>
      <c r="BY79" s="47">
        <f t="shared" si="55"/>
        <v>0</v>
      </c>
      <c r="BZ79" s="47">
        <f t="shared" si="56"/>
        <v>0</v>
      </c>
      <c r="CA79" s="47">
        <v>0</v>
      </c>
      <c r="CB79" s="47">
        <f t="shared" si="47"/>
        <v>0</v>
      </c>
      <c r="CC79" s="47">
        <f t="shared" si="47"/>
        <v>0</v>
      </c>
      <c r="CD79" s="47">
        <f t="shared" si="47"/>
        <v>0</v>
      </c>
      <c r="CE79" s="47">
        <f t="shared" si="47"/>
        <v>0</v>
      </c>
      <c r="CF79" s="47">
        <f t="shared" si="47"/>
        <v>0</v>
      </c>
      <c r="CG79" s="47">
        <f t="shared" si="47"/>
        <v>0</v>
      </c>
      <c r="CH79" s="47">
        <f t="shared" si="48"/>
        <v>0</v>
      </c>
      <c r="CI79" s="33"/>
      <c r="CN79" s="129">
        <v>2022</v>
      </c>
    </row>
    <row r="80" spans="1:92" ht="56.25">
      <c r="A80" s="19"/>
      <c r="B80" s="31" t="s">
        <v>283</v>
      </c>
      <c r="C80" s="32" t="s">
        <v>284</v>
      </c>
      <c r="D80" s="33" t="s">
        <v>178</v>
      </c>
      <c r="E80" s="47" t="str">
        <f>IF('2'!U78="НД","НД",'2'!U78/1.2)</f>
        <v>НД</v>
      </c>
      <c r="F80" s="47" t="str">
        <f>IF('2'!V78="НД","НД",'2'!V78/1.2)</f>
        <v>НД</v>
      </c>
      <c r="G80" s="47" t="s">
        <v>197</v>
      </c>
      <c r="H80" s="47" t="s">
        <v>197</v>
      </c>
      <c r="I80" s="47" t="s">
        <v>197</v>
      </c>
      <c r="J80" s="47" t="s">
        <v>197</v>
      </c>
      <c r="K80" s="47" t="s">
        <v>197</v>
      </c>
      <c r="L80" s="47" t="s">
        <v>197</v>
      </c>
      <c r="M80" s="47" t="s">
        <v>197</v>
      </c>
      <c r="N80" s="47" t="s">
        <v>197</v>
      </c>
      <c r="O80" s="47" t="s">
        <v>197</v>
      </c>
      <c r="P80" s="47" t="s">
        <v>197</v>
      </c>
      <c r="Q80" s="47" t="s">
        <v>197</v>
      </c>
      <c r="R80" s="47" t="s">
        <v>197</v>
      </c>
      <c r="S80" s="47" t="s">
        <v>197</v>
      </c>
      <c r="T80" s="47" t="s">
        <v>197</v>
      </c>
      <c r="U80" s="47" t="s">
        <v>197</v>
      </c>
      <c r="V80" s="47" t="s">
        <v>197</v>
      </c>
      <c r="W80" s="47" t="s">
        <v>197</v>
      </c>
      <c r="X80" s="47" t="s">
        <v>197</v>
      </c>
      <c r="Y80" s="47" t="s">
        <v>197</v>
      </c>
      <c r="Z80" s="47" t="s">
        <v>197</v>
      </c>
      <c r="AA80" s="47" t="s">
        <v>197</v>
      </c>
      <c r="AB80" s="47" t="s">
        <v>197</v>
      </c>
      <c r="AC80" s="47" t="s">
        <v>197</v>
      </c>
      <c r="AD80" s="47" t="s">
        <v>197</v>
      </c>
      <c r="AE80" s="47" t="s">
        <v>197</v>
      </c>
      <c r="AF80" s="47" t="s">
        <v>197</v>
      </c>
      <c r="AG80" s="47" t="s">
        <v>197</v>
      </c>
      <c r="AH80" s="47" t="s">
        <v>197</v>
      </c>
      <c r="AI80" s="47" t="s">
        <v>197</v>
      </c>
      <c r="AJ80" s="47" t="s">
        <v>197</v>
      </c>
      <c r="AK80" s="47" t="s">
        <v>197</v>
      </c>
      <c r="AL80" s="47" t="s">
        <v>197</v>
      </c>
      <c r="AM80" s="47" t="s">
        <v>197</v>
      </c>
      <c r="AN80" s="47" t="s">
        <v>197</v>
      </c>
      <c r="AO80" s="47" t="s">
        <v>197</v>
      </c>
      <c r="AP80" s="47" t="s">
        <v>197</v>
      </c>
      <c r="AQ80" s="47" t="s">
        <v>197</v>
      </c>
      <c r="AR80" s="47" t="s">
        <v>197</v>
      </c>
      <c r="AS80" s="47" t="s">
        <v>197</v>
      </c>
      <c r="AT80" s="47" t="s">
        <v>197</v>
      </c>
      <c r="AU80" s="47" t="s">
        <v>197</v>
      </c>
      <c r="AV80" s="47" t="s">
        <v>197</v>
      </c>
      <c r="AW80" s="47" t="s">
        <v>197</v>
      </c>
      <c r="AX80" s="47" t="s">
        <v>197</v>
      </c>
      <c r="AY80" s="47"/>
      <c r="AZ80" s="47" t="s">
        <v>197</v>
      </c>
      <c r="BA80" s="47" t="s">
        <v>197</v>
      </c>
      <c r="BB80" s="47" t="s">
        <v>197</v>
      </c>
      <c r="BC80" s="47" t="s">
        <v>197</v>
      </c>
      <c r="BD80" s="47" t="s">
        <v>197</v>
      </c>
      <c r="BE80" s="47" t="s">
        <v>197</v>
      </c>
      <c r="BF80" s="47" t="s">
        <v>197</v>
      </c>
      <c r="BG80" s="47">
        <v>0</v>
      </c>
      <c r="BH80" s="47">
        <v>0</v>
      </c>
      <c r="BI80" s="47" t="s">
        <v>197</v>
      </c>
      <c r="BJ80" s="47" t="s">
        <v>197</v>
      </c>
      <c r="BK80" s="47" t="s">
        <v>197</v>
      </c>
      <c r="BL80" s="47" t="s">
        <v>197</v>
      </c>
      <c r="BM80" s="47" t="s">
        <v>197</v>
      </c>
      <c r="BN80" s="47" t="s">
        <v>197</v>
      </c>
      <c r="BO80" s="47" t="s">
        <v>197</v>
      </c>
      <c r="BP80" s="47"/>
      <c r="BQ80" s="47" t="s">
        <v>197</v>
      </c>
      <c r="BR80" s="47" t="s">
        <v>197</v>
      </c>
      <c r="BS80" s="47" t="s">
        <v>197</v>
      </c>
      <c r="BT80" s="47" t="s">
        <v>197</v>
      </c>
      <c r="BU80" s="47" t="s">
        <v>197</v>
      </c>
      <c r="BV80" s="47" t="s">
        <v>197</v>
      </c>
      <c r="BW80" s="47" t="s">
        <v>197</v>
      </c>
      <c r="BX80" s="47" t="s">
        <v>197</v>
      </c>
      <c r="BY80" s="47" t="s">
        <v>197</v>
      </c>
      <c r="BZ80" s="47" t="s">
        <v>197</v>
      </c>
      <c r="CA80" s="47" t="s">
        <v>197</v>
      </c>
      <c r="CB80" s="47" t="s">
        <v>197</v>
      </c>
      <c r="CC80" s="47" t="s">
        <v>197</v>
      </c>
      <c r="CD80" s="47" t="s">
        <v>197</v>
      </c>
      <c r="CE80" s="47" t="s">
        <v>197</v>
      </c>
      <c r="CF80" s="47" t="s">
        <v>197</v>
      </c>
      <c r="CG80" s="47" t="s">
        <v>197</v>
      </c>
      <c r="CH80" s="47"/>
      <c r="CI80" s="33"/>
    </row>
    <row r="81" spans="1:92" ht="75">
      <c r="A81" s="19"/>
      <c r="B81" s="23" t="s">
        <v>285</v>
      </c>
      <c r="C81" s="24" t="s">
        <v>286</v>
      </c>
      <c r="D81" s="25" t="s">
        <v>178</v>
      </c>
      <c r="E81" s="86">
        <f t="shared" ref="E81:AJ81" si="57">SUM(E82,E83)</f>
        <v>6679.7163624405339</v>
      </c>
      <c r="F81" s="86">
        <f t="shared" si="57"/>
        <v>0</v>
      </c>
      <c r="G81" s="86">
        <f t="shared" si="57"/>
        <v>0</v>
      </c>
      <c r="H81" s="86">
        <f t="shared" si="57"/>
        <v>0</v>
      </c>
      <c r="I81" s="86">
        <f t="shared" si="57"/>
        <v>0</v>
      </c>
      <c r="J81" s="86">
        <f t="shared" si="57"/>
        <v>0</v>
      </c>
      <c r="K81" s="86">
        <f t="shared" si="57"/>
        <v>0</v>
      </c>
      <c r="L81" s="86">
        <f t="shared" si="57"/>
        <v>0</v>
      </c>
      <c r="M81" s="86">
        <f t="shared" si="57"/>
        <v>0</v>
      </c>
      <c r="N81" s="86">
        <f t="shared" si="57"/>
        <v>0</v>
      </c>
      <c r="O81" s="86">
        <f t="shared" si="57"/>
        <v>0</v>
      </c>
      <c r="P81" s="86">
        <f t="shared" si="57"/>
        <v>0</v>
      </c>
      <c r="Q81" s="86">
        <f t="shared" si="57"/>
        <v>0</v>
      </c>
      <c r="R81" s="86">
        <f t="shared" si="57"/>
        <v>0</v>
      </c>
      <c r="S81" s="86">
        <f t="shared" si="57"/>
        <v>0</v>
      </c>
      <c r="T81" s="86">
        <f t="shared" si="57"/>
        <v>0</v>
      </c>
      <c r="U81" s="86">
        <f t="shared" si="57"/>
        <v>0</v>
      </c>
      <c r="V81" s="86">
        <f t="shared" si="57"/>
        <v>0</v>
      </c>
      <c r="W81" s="86">
        <f t="shared" si="57"/>
        <v>0</v>
      </c>
      <c r="X81" s="86">
        <f t="shared" si="57"/>
        <v>0</v>
      </c>
      <c r="Y81" s="86">
        <f t="shared" si="57"/>
        <v>0</v>
      </c>
      <c r="Z81" s="86">
        <f t="shared" si="57"/>
        <v>0</v>
      </c>
      <c r="AA81" s="86">
        <f t="shared" si="57"/>
        <v>0</v>
      </c>
      <c r="AB81" s="86">
        <f t="shared" si="57"/>
        <v>0</v>
      </c>
      <c r="AC81" s="86">
        <f t="shared" si="57"/>
        <v>0</v>
      </c>
      <c r="AD81" s="86">
        <f t="shared" si="57"/>
        <v>0</v>
      </c>
      <c r="AE81" s="86">
        <f t="shared" si="57"/>
        <v>0</v>
      </c>
      <c r="AF81" s="86">
        <f t="shared" si="57"/>
        <v>0</v>
      </c>
      <c r="AG81" s="86">
        <f t="shared" si="57"/>
        <v>0</v>
      </c>
      <c r="AH81" s="86">
        <f t="shared" si="57"/>
        <v>0</v>
      </c>
      <c r="AI81" s="86">
        <f t="shared" si="57"/>
        <v>0</v>
      </c>
      <c r="AJ81" s="86">
        <f t="shared" si="57"/>
        <v>1727.1749399945465</v>
      </c>
      <c r="AK81" s="86">
        <f t="shared" ref="AK81:BP81" si="58">SUM(AK82,AK83)</f>
        <v>100</v>
      </c>
      <c r="AL81" s="86">
        <f t="shared" si="58"/>
        <v>25</v>
      </c>
      <c r="AM81" s="86">
        <f t="shared" si="58"/>
        <v>0</v>
      </c>
      <c r="AN81" s="86">
        <f t="shared" si="58"/>
        <v>0</v>
      </c>
      <c r="AO81" s="86">
        <f t="shared" si="58"/>
        <v>0</v>
      </c>
      <c r="AP81" s="86">
        <f t="shared" si="58"/>
        <v>0</v>
      </c>
      <c r="AQ81" s="86">
        <f t="shared" si="58"/>
        <v>0</v>
      </c>
      <c r="AR81" s="86">
        <f t="shared" si="58"/>
        <v>0</v>
      </c>
      <c r="AS81" s="86">
        <f t="shared" si="58"/>
        <v>0</v>
      </c>
      <c r="AT81" s="86">
        <f t="shared" si="58"/>
        <v>0</v>
      </c>
      <c r="AU81" s="86">
        <f t="shared" si="58"/>
        <v>0</v>
      </c>
      <c r="AV81" s="86">
        <f t="shared" si="58"/>
        <v>0</v>
      </c>
      <c r="AW81" s="86">
        <f t="shared" si="58"/>
        <v>0</v>
      </c>
      <c r="AX81" s="86">
        <f t="shared" si="58"/>
        <v>0</v>
      </c>
      <c r="AY81" s="86">
        <f t="shared" si="58"/>
        <v>0</v>
      </c>
      <c r="AZ81" s="86">
        <f t="shared" si="58"/>
        <v>0</v>
      </c>
      <c r="BA81" s="86">
        <f t="shared" si="58"/>
        <v>4952.5414224459873</v>
      </c>
      <c r="BB81" s="86">
        <f t="shared" si="58"/>
        <v>0</v>
      </c>
      <c r="BC81" s="86">
        <f t="shared" si="58"/>
        <v>50</v>
      </c>
      <c r="BD81" s="86">
        <f t="shared" si="58"/>
        <v>119.64</v>
      </c>
      <c r="BE81" s="86">
        <f t="shared" si="58"/>
        <v>0</v>
      </c>
      <c r="BF81" s="86">
        <f t="shared" si="58"/>
        <v>0</v>
      </c>
      <c r="BG81" s="86">
        <f t="shared" si="58"/>
        <v>44.8</v>
      </c>
      <c r="BH81" s="86">
        <f t="shared" si="58"/>
        <v>2</v>
      </c>
      <c r="BI81" s="86">
        <f t="shared" si="58"/>
        <v>0</v>
      </c>
      <c r="BJ81" s="86">
        <f t="shared" si="58"/>
        <v>0</v>
      </c>
      <c r="BK81" s="86">
        <f t="shared" si="58"/>
        <v>0</v>
      </c>
      <c r="BL81" s="86">
        <f t="shared" si="58"/>
        <v>0</v>
      </c>
      <c r="BM81" s="86">
        <f t="shared" si="58"/>
        <v>0</v>
      </c>
      <c r="BN81" s="86">
        <f t="shared" si="58"/>
        <v>0</v>
      </c>
      <c r="BO81" s="86">
        <f t="shared" si="58"/>
        <v>0</v>
      </c>
      <c r="BP81" s="86">
        <f t="shared" si="58"/>
        <v>0</v>
      </c>
      <c r="BQ81" s="86">
        <f t="shared" ref="BQ81:CH81" si="59">SUM(BQ82,BQ83)</f>
        <v>0</v>
      </c>
      <c r="BR81" s="86">
        <f t="shared" si="59"/>
        <v>6679.716362440533</v>
      </c>
      <c r="BS81" s="86">
        <f t="shared" si="59"/>
        <v>100</v>
      </c>
      <c r="BT81" s="86">
        <f t="shared" si="59"/>
        <v>75</v>
      </c>
      <c r="BU81" s="86">
        <f t="shared" si="59"/>
        <v>119.64</v>
      </c>
      <c r="BV81" s="86">
        <f t="shared" si="59"/>
        <v>0</v>
      </c>
      <c r="BW81" s="86">
        <f t="shared" si="59"/>
        <v>0</v>
      </c>
      <c r="BX81" s="86">
        <f t="shared" si="59"/>
        <v>44.8</v>
      </c>
      <c r="BY81" s="86">
        <f t="shared" si="59"/>
        <v>2</v>
      </c>
      <c r="BZ81" s="86">
        <f t="shared" si="59"/>
        <v>0</v>
      </c>
      <c r="CA81" s="86">
        <f t="shared" si="59"/>
        <v>0</v>
      </c>
      <c r="CB81" s="86">
        <f t="shared" si="59"/>
        <v>0</v>
      </c>
      <c r="CC81" s="86">
        <f t="shared" si="59"/>
        <v>0</v>
      </c>
      <c r="CD81" s="86">
        <f t="shared" si="59"/>
        <v>0</v>
      </c>
      <c r="CE81" s="86">
        <f t="shared" si="59"/>
        <v>0</v>
      </c>
      <c r="CF81" s="86">
        <f t="shared" si="59"/>
        <v>0</v>
      </c>
      <c r="CG81" s="86">
        <f t="shared" si="59"/>
        <v>0</v>
      </c>
      <c r="CH81" s="86">
        <f t="shared" si="59"/>
        <v>0</v>
      </c>
      <c r="CI81" s="25"/>
    </row>
    <row r="82" spans="1:92" ht="93.75">
      <c r="A82" s="19"/>
      <c r="B82" s="37" t="s">
        <v>287</v>
      </c>
      <c r="C82" s="38" t="s">
        <v>288</v>
      </c>
      <c r="D82" s="39" t="s">
        <v>178</v>
      </c>
      <c r="E82" s="90">
        <f>IF('2'!U80="НД","НД",'2'!U80/1.2)</f>
        <v>0</v>
      </c>
      <c r="F82" s="90">
        <f>IF('2'!V80="НД","НД",'2'!V80/1.2)</f>
        <v>0</v>
      </c>
      <c r="G82" s="90">
        <v>0</v>
      </c>
      <c r="H82" s="90">
        <v>0</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0">
        <v>0</v>
      </c>
      <c r="AI82" s="90">
        <v>0</v>
      </c>
      <c r="AJ82" s="90">
        <v>0</v>
      </c>
      <c r="AK82" s="90">
        <v>0</v>
      </c>
      <c r="AL82" s="90">
        <v>0</v>
      </c>
      <c r="AM82" s="90">
        <v>0</v>
      </c>
      <c r="AN82" s="90">
        <v>0</v>
      </c>
      <c r="AO82" s="90">
        <v>0</v>
      </c>
      <c r="AP82" s="90">
        <v>0</v>
      </c>
      <c r="AQ82" s="90">
        <v>0</v>
      </c>
      <c r="AR82" s="90">
        <v>0</v>
      </c>
      <c r="AS82" s="90">
        <v>0</v>
      </c>
      <c r="AT82" s="90">
        <v>0</v>
      </c>
      <c r="AU82" s="90">
        <v>0</v>
      </c>
      <c r="AV82" s="90">
        <v>0</v>
      </c>
      <c r="AW82" s="90">
        <v>0</v>
      </c>
      <c r="AX82" s="90">
        <v>0</v>
      </c>
      <c r="AY82" s="90"/>
      <c r="AZ82" s="90">
        <v>0</v>
      </c>
      <c r="BA82" s="170">
        <v>0</v>
      </c>
      <c r="BB82" s="170">
        <v>0</v>
      </c>
      <c r="BC82" s="170">
        <v>0</v>
      </c>
      <c r="BD82" s="170">
        <v>0</v>
      </c>
      <c r="BE82" s="170">
        <v>0</v>
      </c>
      <c r="BF82" s="170">
        <v>0</v>
      </c>
      <c r="BG82" s="170">
        <v>0</v>
      </c>
      <c r="BH82" s="170">
        <v>0</v>
      </c>
      <c r="BI82" s="170">
        <v>0</v>
      </c>
      <c r="BJ82" s="170">
        <v>0</v>
      </c>
      <c r="BK82" s="170">
        <v>0</v>
      </c>
      <c r="BL82" s="170">
        <v>0</v>
      </c>
      <c r="BM82" s="170">
        <v>0</v>
      </c>
      <c r="BN82" s="170">
        <v>0</v>
      </c>
      <c r="BO82" s="170">
        <v>0</v>
      </c>
      <c r="BP82" s="170"/>
      <c r="BQ82" s="170">
        <v>0</v>
      </c>
      <c r="BR82" s="170">
        <v>0</v>
      </c>
      <c r="BS82" s="170">
        <v>0</v>
      </c>
      <c r="BT82" s="170">
        <v>0</v>
      </c>
      <c r="BU82" s="170">
        <v>0</v>
      </c>
      <c r="BV82" s="170">
        <v>0</v>
      </c>
      <c r="BW82" s="170">
        <v>0</v>
      </c>
      <c r="BX82" s="170"/>
      <c r="BY82" s="170"/>
      <c r="BZ82" s="170"/>
      <c r="CA82" s="170">
        <v>0</v>
      </c>
      <c r="CB82" s="170">
        <v>0</v>
      </c>
      <c r="CC82" s="170">
        <v>0</v>
      </c>
      <c r="CD82" s="170">
        <v>0</v>
      </c>
      <c r="CE82" s="170">
        <v>0</v>
      </c>
      <c r="CF82" s="170">
        <v>0</v>
      </c>
      <c r="CG82" s="170">
        <v>0</v>
      </c>
      <c r="CH82" s="170"/>
      <c r="CI82" s="39"/>
    </row>
    <row r="83" spans="1:92" ht="93.75">
      <c r="A83" s="19"/>
      <c r="B83" s="37" t="s">
        <v>289</v>
      </c>
      <c r="C83" s="38" t="s">
        <v>290</v>
      </c>
      <c r="D83" s="39" t="s">
        <v>178</v>
      </c>
      <c r="E83" s="90">
        <f>IF('2'!U81="НД","НД",'2'!U81/1.2)</f>
        <v>6679.7163624405339</v>
      </c>
      <c r="F83" s="90">
        <f>IF('2'!V81="НД","НД",'2'!V81/1.2)</f>
        <v>0</v>
      </c>
      <c r="G83" s="90">
        <f t="shared" ref="G83:AL83" si="60">SUM(G84:G94)</f>
        <v>0</v>
      </c>
      <c r="H83" s="90">
        <f t="shared" si="60"/>
        <v>0</v>
      </c>
      <c r="I83" s="90">
        <f t="shared" si="60"/>
        <v>0</v>
      </c>
      <c r="J83" s="90">
        <f t="shared" si="60"/>
        <v>0</v>
      </c>
      <c r="K83" s="90">
        <f t="shared" si="60"/>
        <v>0</v>
      </c>
      <c r="L83" s="90">
        <f t="shared" si="60"/>
        <v>0</v>
      </c>
      <c r="M83" s="90">
        <f t="shared" si="60"/>
        <v>0</v>
      </c>
      <c r="N83" s="90">
        <f t="shared" si="60"/>
        <v>0</v>
      </c>
      <c r="O83" s="90">
        <f t="shared" si="60"/>
        <v>0</v>
      </c>
      <c r="P83" s="90">
        <f t="shared" si="60"/>
        <v>0</v>
      </c>
      <c r="Q83" s="90">
        <f t="shared" si="60"/>
        <v>0</v>
      </c>
      <c r="R83" s="90">
        <f t="shared" si="60"/>
        <v>0</v>
      </c>
      <c r="S83" s="90">
        <f t="shared" si="60"/>
        <v>0</v>
      </c>
      <c r="T83" s="90">
        <f t="shared" si="60"/>
        <v>0</v>
      </c>
      <c r="U83" s="90">
        <f t="shared" si="60"/>
        <v>0</v>
      </c>
      <c r="V83" s="90">
        <f t="shared" si="60"/>
        <v>0</v>
      </c>
      <c r="W83" s="90">
        <f t="shared" si="60"/>
        <v>0</v>
      </c>
      <c r="X83" s="90">
        <f t="shared" si="60"/>
        <v>0</v>
      </c>
      <c r="Y83" s="90">
        <f t="shared" si="60"/>
        <v>0</v>
      </c>
      <c r="Z83" s="90">
        <f t="shared" si="60"/>
        <v>0</v>
      </c>
      <c r="AA83" s="90">
        <f t="shared" si="60"/>
        <v>0</v>
      </c>
      <c r="AB83" s="90">
        <f t="shared" si="60"/>
        <v>0</v>
      </c>
      <c r="AC83" s="90">
        <f t="shared" si="60"/>
        <v>0</v>
      </c>
      <c r="AD83" s="90">
        <f t="shared" si="60"/>
        <v>0</v>
      </c>
      <c r="AE83" s="90">
        <f t="shared" si="60"/>
        <v>0</v>
      </c>
      <c r="AF83" s="90">
        <f t="shared" si="60"/>
        <v>0</v>
      </c>
      <c r="AG83" s="90">
        <f t="shared" si="60"/>
        <v>0</v>
      </c>
      <c r="AH83" s="90">
        <f t="shared" si="60"/>
        <v>0</v>
      </c>
      <c r="AI83" s="90">
        <f t="shared" si="60"/>
        <v>0</v>
      </c>
      <c r="AJ83" s="90">
        <f t="shared" si="60"/>
        <v>1727.1749399945465</v>
      </c>
      <c r="AK83" s="90">
        <f t="shared" si="60"/>
        <v>100</v>
      </c>
      <c r="AL83" s="90">
        <f t="shared" si="60"/>
        <v>25</v>
      </c>
      <c r="AM83" s="90">
        <f t="shared" ref="AM83:BR83" si="61">SUM(AM84:AM94)</f>
        <v>0</v>
      </c>
      <c r="AN83" s="90">
        <f t="shared" si="61"/>
        <v>0</v>
      </c>
      <c r="AO83" s="90">
        <f t="shared" si="61"/>
        <v>0</v>
      </c>
      <c r="AP83" s="90">
        <f t="shared" si="61"/>
        <v>0</v>
      </c>
      <c r="AQ83" s="90">
        <f t="shared" si="61"/>
        <v>0</v>
      </c>
      <c r="AR83" s="90">
        <f t="shared" si="61"/>
        <v>0</v>
      </c>
      <c r="AS83" s="90">
        <f t="shared" si="61"/>
        <v>0</v>
      </c>
      <c r="AT83" s="90">
        <f t="shared" si="61"/>
        <v>0</v>
      </c>
      <c r="AU83" s="90">
        <f t="shared" si="61"/>
        <v>0</v>
      </c>
      <c r="AV83" s="90">
        <f t="shared" si="61"/>
        <v>0</v>
      </c>
      <c r="AW83" s="90">
        <f t="shared" si="61"/>
        <v>0</v>
      </c>
      <c r="AX83" s="90">
        <f t="shared" si="61"/>
        <v>0</v>
      </c>
      <c r="AY83" s="90">
        <f t="shared" si="61"/>
        <v>0</v>
      </c>
      <c r="AZ83" s="90">
        <f t="shared" si="61"/>
        <v>0</v>
      </c>
      <c r="BA83" s="170">
        <f t="shared" si="61"/>
        <v>4952.5414224459873</v>
      </c>
      <c r="BB83" s="170">
        <f t="shared" si="61"/>
        <v>0</v>
      </c>
      <c r="BC83" s="170">
        <f t="shared" si="61"/>
        <v>50</v>
      </c>
      <c r="BD83" s="170">
        <f t="shared" si="61"/>
        <v>119.64</v>
      </c>
      <c r="BE83" s="170">
        <f t="shared" si="61"/>
        <v>0</v>
      </c>
      <c r="BF83" s="170">
        <f t="shared" si="61"/>
        <v>0</v>
      </c>
      <c r="BG83" s="170">
        <f t="shared" si="61"/>
        <v>44.8</v>
      </c>
      <c r="BH83" s="170">
        <f t="shared" si="61"/>
        <v>2</v>
      </c>
      <c r="BI83" s="90">
        <f t="shared" si="61"/>
        <v>0</v>
      </c>
      <c r="BJ83" s="90">
        <f t="shared" si="61"/>
        <v>0</v>
      </c>
      <c r="BK83" s="90">
        <f t="shared" si="61"/>
        <v>0</v>
      </c>
      <c r="BL83" s="90">
        <f t="shared" si="61"/>
        <v>0</v>
      </c>
      <c r="BM83" s="90">
        <f t="shared" si="61"/>
        <v>0</v>
      </c>
      <c r="BN83" s="90">
        <f t="shared" si="61"/>
        <v>0</v>
      </c>
      <c r="BO83" s="90">
        <f t="shared" si="61"/>
        <v>0</v>
      </c>
      <c r="BP83" s="90">
        <f t="shared" si="61"/>
        <v>0</v>
      </c>
      <c r="BQ83" s="90">
        <f t="shared" si="61"/>
        <v>0</v>
      </c>
      <c r="BR83" s="90">
        <f t="shared" si="61"/>
        <v>6679.716362440533</v>
      </c>
      <c r="BS83" s="90">
        <f t="shared" ref="BS83:CH83" si="62">SUM(BS84:BS94)</f>
        <v>100</v>
      </c>
      <c r="BT83" s="90">
        <f t="shared" si="62"/>
        <v>75</v>
      </c>
      <c r="BU83" s="90">
        <f t="shared" si="62"/>
        <v>119.64</v>
      </c>
      <c r="BV83" s="90">
        <f t="shared" si="62"/>
        <v>0</v>
      </c>
      <c r="BW83" s="90">
        <f t="shared" si="62"/>
        <v>0</v>
      </c>
      <c r="BX83" s="90">
        <f t="shared" si="62"/>
        <v>44.8</v>
      </c>
      <c r="BY83" s="90">
        <f t="shared" si="62"/>
        <v>2</v>
      </c>
      <c r="BZ83" s="90">
        <f t="shared" si="62"/>
        <v>0</v>
      </c>
      <c r="CA83" s="90">
        <f t="shared" si="62"/>
        <v>0</v>
      </c>
      <c r="CB83" s="90">
        <f t="shared" si="62"/>
        <v>0</v>
      </c>
      <c r="CC83" s="90">
        <f t="shared" si="62"/>
        <v>0</v>
      </c>
      <c r="CD83" s="90">
        <f t="shared" si="62"/>
        <v>0</v>
      </c>
      <c r="CE83" s="90">
        <f t="shared" si="62"/>
        <v>0</v>
      </c>
      <c r="CF83" s="90">
        <f t="shared" si="62"/>
        <v>0</v>
      </c>
      <c r="CG83" s="90">
        <f t="shared" si="62"/>
        <v>0</v>
      </c>
      <c r="CH83" s="90">
        <f t="shared" si="62"/>
        <v>0</v>
      </c>
      <c r="CI83" s="39"/>
    </row>
    <row r="84" spans="1:92" ht="168.75">
      <c r="A84" s="23" t="s">
        <v>183</v>
      </c>
      <c r="B84" s="31" t="s">
        <v>289</v>
      </c>
      <c r="C84" s="40" t="s">
        <v>291</v>
      </c>
      <c r="D84" s="33" t="s">
        <v>292</v>
      </c>
      <c r="E84" s="47">
        <f>IF('2'!U82="НД","НД",'2'!U82/1.2)</f>
        <v>706.56814119000001</v>
      </c>
      <c r="F84" s="47" t="str">
        <f>IF('2'!V82="НД","НД",'2'!V82/1.2)</f>
        <v>НД</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f>IF('2'!G82=2021,E84,0)</f>
        <v>0</v>
      </c>
      <c r="AK84" s="47">
        <v>0</v>
      </c>
      <c r="AL84" s="47">
        <v>0</v>
      </c>
      <c r="AM84" s="47">
        <v>0</v>
      </c>
      <c r="AN84" s="47">
        <v>0</v>
      </c>
      <c r="AO84" s="47">
        <v>0</v>
      </c>
      <c r="AP84" s="47">
        <f t="shared" ref="AP84:AP90" si="63">R84+Z84+AH84</f>
        <v>0</v>
      </c>
      <c r="AQ84" s="47">
        <v>0</v>
      </c>
      <c r="AR84" s="47">
        <v>0</v>
      </c>
      <c r="AS84" s="47">
        <v>0</v>
      </c>
      <c r="AT84" s="47">
        <v>0</v>
      </c>
      <c r="AU84" s="47">
        <v>0</v>
      </c>
      <c r="AV84" s="47">
        <v>0</v>
      </c>
      <c r="AW84" s="47">
        <v>0</v>
      </c>
      <c r="AX84" s="47">
        <v>0</v>
      </c>
      <c r="AY84" s="47">
        <v>0</v>
      </c>
      <c r="AZ84" s="47">
        <v>0</v>
      </c>
      <c r="BA84" s="47">
        <f>IF('2'!G82=2022,E84,0)</f>
        <v>706.56814119000001</v>
      </c>
      <c r="BB84" s="169">
        <v>0</v>
      </c>
      <c r="BC84" s="169">
        <v>0</v>
      </c>
      <c r="BD84" s="47">
        <f>2*6.6</f>
        <v>13.2</v>
      </c>
      <c r="BE84" s="169">
        <v>0</v>
      </c>
      <c r="BF84" s="169">
        <v>0</v>
      </c>
      <c r="BG84" s="47">
        <v>0</v>
      </c>
      <c r="BH84" s="47">
        <v>0</v>
      </c>
      <c r="BI84" s="47">
        <v>0</v>
      </c>
      <c r="BJ84" s="47">
        <v>0</v>
      </c>
      <c r="BK84" s="47">
        <v>0</v>
      </c>
      <c r="BL84" s="47">
        <v>0</v>
      </c>
      <c r="BM84" s="47">
        <v>0</v>
      </c>
      <c r="BN84" s="47">
        <v>0</v>
      </c>
      <c r="BO84" s="47">
        <v>0</v>
      </c>
      <c r="BP84" s="47">
        <v>0</v>
      </c>
      <c r="BQ84" s="47">
        <f t="shared" ref="BQ84:BQ94" si="64">U84+AI84+AZ84</f>
        <v>0</v>
      </c>
      <c r="BR84" s="47">
        <f t="shared" ref="BR84:BR94" si="65">V84+AJ84+BA84</f>
        <v>706.56814119000001</v>
      </c>
      <c r="BS84" s="47">
        <f t="shared" ref="BS84:BS94" si="66">W84+AK84+BB84</f>
        <v>0</v>
      </c>
      <c r="BT84" s="47">
        <f t="shared" ref="BT84:BT94" si="67">X84+AL84+BC84</f>
        <v>0</v>
      </c>
      <c r="BU84" s="47">
        <f t="shared" ref="BU84:BU94" si="68">Y84+AM84+BD84</f>
        <v>13.2</v>
      </c>
      <c r="BV84" s="47">
        <f t="shared" ref="BV84:BV94" si="69">Z84+AN84+BE84</f>
        <v>0</v>
      </c>
      <c r="BW84" s="47">
        <f t="shared" ref="BW84:BW94" si="70">AA84+AO84+BF84</f>
        <v>0</v>
      </c>
      <c r="BX84" s="47">
        <f t="shared" ref="BX84:BX94" si="71">AP84+BG84</f>
        <v>0</v>
      </c>
      <c r="BY84" s="47">
        <f t="shared" ref="BY84:BY90" si="72">BH84+AQ84</f>
        <v>0</v>
      </c>
      <c r="BZ84" s="47">
        <f t="shared" ref="BZ84:BZ94" si="73">AR84</f>
        <v>0</v>
      </c>
      <c r="CA84" s="47">
        <f t="shared" ref="CA84:CA94" si="74">AB84+AI84+AR84</f>
        <v>0</v>
      </c>
      <c r="CB84" s="47">
        <f t="shared" ref="CB84:CB94" si="75">AC84+BJ84+AS84</f>
        <v>0</v>
      </c>
      <c r="CC84" s="47">
        <f t="shared" ref="CC84:CC94" si="76">AD84+BK84+AT84</f>
        <v>0</v>
      </c>
      <c r="CD84" s="47">
        <f t="shared" ref="CD84:CD94" si="77">AE84+BL84+AU84</f>
        <v>0</v>
      </c>
      <c r="CE84" s="47">
        <f t="shared" ref="CE84:CE94" si="78">AF84+BM84+AV84</f>
        <v>0</v>
      </c>
      <c r="CF84" s="47">
        <f t="shared" ref="CF84:CF94" si="79">AG84+BN84+AW84</f>
        <v>0</v>
      </c>
      <c r="CG84" s="47">
        <f t="shared" ref="CG84:CG94" si="80">AH84+BO84+AX84</f>
        <v>0</v>
      </c>
      <c r="CH84" s="47">
        <f t="shared" ref="CH84:CH94" si="81">BP84+AY84</f>
        <v>0</v>
      </c>
      <c r="CI84" s="33"/>
      <c r="CN84" s="129">
        <v>2022</v>
      </c>
    </row>
    <row r="85" spans="1:92" ht="131.25">
      <c r="A85" s="23" t="s">
        <v>183</v>
      </c>
      <c r="B85" s="46" t="s">
        <v>289</v>
      </c>
      <c r="C85" s="40" t="s">
        <v>293</v>
      </c>
      <c r="D85" s="33" t="s">
        <v>294</v>
      </c>
      <c r="E85" s="47">
        <f>IF('2'!U83="НД","НД",'2'!U83/1.2)</f>
        <v>779.98014999999998</v>
      </c>
      <c r="F85" s="47" t="str">
        <f>IF('2'!V83="НД","НД",'2'!V83/1.2)</f>
        <v>НД</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0</v>
      </c>
      <c r="AE85" s="47">
        <v>0</v>
      </c>
      <c r="AF85" s="47">
        <v>0</v>
      </c>
      <c r="AG85" s="47">
        <v>0</v>
      </c>
      <c r="AH85" s="47">
        <v>0</v>
      </c>
      <c r="AI85" s="47">
        <v>0</v>
      </c>
      <c r="AJ85" s="47">
        <f>IF('2'!G83=2021,E85,0)</f>
        <v>779.98014999999998</v>
      </c>
      <c r="AK85" s="47">
        <v>50</v>
      </c>
      <c r="AL85" s="47">
        <v>0</v>
      </c>
      <c r="AM85" s="47">
        <v>0</v>
      </c>
      <c r="AN85" s="47">
        <v>0</v>
      </c>
      <c r="AO85" s="47">
        <v>0</v>
      </c>
      <c r="AP85" s="47">
        <f t="shared" si="63"/>
        <v>0</v>
      </c>
      <c r="AQ85" s="47">
        <v>0</v>
      </c>
      <c r="AR85" s="47">
        <v>0</v>
      </c>
      <c r="AS85" s="47">
        <v>0</v>
      </c>
      <c r="AT85" s="47">
        <v>0</v>
      </c>
      <c r="AU85" s="47">
        <v>0</v>
      </c>
      <c r="AV85" s="47">
        <v>0</v>
      </c>
      <c r="AW85" s="47">
        <v>0</v>
      </c>
      <c r="AX85" s="47">
        <v>0</v>
      </c>
      <c r="AY85" s="47">
        <v>0</v>
      </c>
      <c r="AZ85" s="47">
        <v>0</v>
      </c>
      <c r="BA85" s="47">
        <f>IF('2'!G83=2022,E85,0)</f>
        <v>0</v>
      </c>
      <c r="BB85" s="169">
        <v>0</v>
      </c>
      <c r="BC85" s="169">
        <v>0</v>
      </c>
      <c r="BD85" s="169">
        <v>0</v>
      </c>
      <c r="BE85" s="169">
        <v>0</v>
      </c>
      <c r="BF85" s="169">
        <v>0</v>
      </c>
      <c r="BG85" s="47">
        <v>0</v>
      </c>
      <c r="BH85" s="47">
        <v>0</v>
      </c>
      <c r="BI85" s="47">
        <v>0</v>
      </c>
      <c r="BJ85" s="47">
        <v>0</v>
      </c>
      <c r="BK85" s="47">
        <v>0</v>
      </c>
      <c r="BL85" s="47">
        <v>0</v>
      </c>
      <c r="BM85" s="47">
        <v>0</v>
      </c>
      <c r="BN85" s="47">
        <v>0</v>
      </c>
      <c r="BO85" s="47">
        <v>0</v>
      </c>
      <c r="BP85" s="47">
        <v>0</v>
      </c>
      <c r="BQ85" s="47">
        <f t="shared" si="64"/>
        <v>0</v>
      </c>
      <c r="BR85" s="47">
        <f t="shared" si="65"/>
        <v>779.98014999999998</v>
      </c>
      <c r="BS85" s="47">
        <f t="shared" si="66"/>
        <v>50</v>
      </c>
      <c r="BT85" s="47">
        <f t="shared" si="67"/>
        <v>0</v>
      </c>
      <c r="BU85" s="47">
        <f t="shared" si="68"/>
        <v>0</v>
      </c>
      <c r="BV85" s="47">
        <f t="shared" si="69"/>
        <v>0</v>
      </c>
      <c r="BW85" s="47">
        <f t="shared" si="70"/>
        <v>0</v>
      </c>
      <c r="BX85" s="47">
        <f t="shared" si="71"/>
        <v>0</v>
      </c>
      <c r="BY85" s="47">
        <f t="shared" si="72"/>
        <v>0</v>
      </c>
      <c r="BZ85" s="47">
        <f t="shared" si="73"/>
        <v>0</v>
      </c>
      <c r="CA85" s="47">
        <f t="shared" si="74"/>
        <v>0</v>
      </c>
      <c r="CB85" s="47">
        <f t="shared" si="75"/>
        <v>0</v>
      </c>
      <c r="CC85" s="47">
        <f t="shared" si="76"/>
        <v>0</v>
      </c>
      <c r="CD85" s="47">
        <f t="shared" si="77"/>
        <v>0</v>
      </c>
      <c r="CE85" s="47">
        <f t="shared" si="78"/>
        <v>0</v>
      </c>
      <c r="CF85" s="47">
        <f t="shared" si="79"/>
        <v>0</v>
      </c>
      <c r="CG85" s="47">
        <f t="shared" si="80"/>
        <v>0</v>
      </c>
      <c r="CH85" s="47">
        <f t="shared" si="81"/>
        <v>0</v>
      </c>
      <c r="CI85" s="33"/>
      <c r="CN85" s="129">
        <v>2021</v>
      </c>
    </row>
    <row r="86" spans="1:92" ht="337.5">
      <c r="A86" s="23" t="s">
        <v>183</v>
      </c>
      <c r="B86" s="46" t="s">
        <v>289</v>
      </c>
      <c r="C86" s="40" t="s">
        <v>559</v>
      </c>
      <c r="D86" s="33" t="s">
        <v>296</v>
      </c>
      <c r="E86" s="47">
        <f>IF('2'!U84="НД","НД",'2'!U84/1.2)</f>
        <v>1254.5288128320001</v>
      </c>
      <c r="F86" s="47">
        <f>IF('2'!V84="НД","НД",'2'!V84/1.2)</f>
        <v>0</v>
      </c>
      <c r="G86" s="47">
        <v>0</v>
      </c>
      <c r="H86" s="47">
        <v>0</v>
      </c>
      <c r="I86" s="47">
        <v>0</v>
      </c>
      <c r="J86" s="47">
        <v>0</v>
      </c>
      <c r="K86" s="47">
        <v>0</v>
      </c>
      <c r="L86" s="47">
        <v>0</v>
      </c>
      <c r="M86" s="47">
        <v>0</v>
      </c>
      <c r="N86" s="47">
        <v>0</v>
      </c>
      <c r="O86" s="47">
        <v>0</v>
      </c>
      <c r="P86" s="47">
        <v>0</v>
      </c>
      <c r="Q86" s="47">
        <v>0</v>
      </c>
      <c r="R86" s="47">
        <v>0</v>
      </c>
      <c r="S86" s="47">
        <v>0</v>
      </c>
      <c r="T86" s="47">
        <v>0</v>
      </c>
      <c r="U86" s="47">
        <v>0</v>
      </c>
      <c r="V86" s="47">
        <v>0</v>
      </c>
      <c r="W86" s="47">
        <v>0</v>
      </c>
      <c r="X86" s="47">
        <v>0</v>
      </c>
      <c r="Y86" s="47">
        <v>0</v>
      </c>
      <c r="Z86" s="47">
        <v>0</v>
      </c>
      <c r="AA86" s="47">
        <v>0</v>
      </c>
      <c r="AB86" s="47">
        <v>0</v>
      </c>
      <c r="AC86" s="47">
        <v>0</v>
      </c>
      <c r="AD86" s="47">
        <v>0</v>
      </c>
      <c r="AE86" s="47">
        <v>0</v>
      </c>
      <c r="AF86" s="47">
        <v>0</v>
      </c>
      <c r="AG86" s="47">
        <v>0</v>
      </c>
      <c r="AH86" s="47">
        <v>0</v>
      </c>
      <c r="AI86" s="47">
        <v>0</v>
      </c>
      <c r="AJ86" s="47">
        <f>IF('2'!G84=2021,E86,0)</f>
        <v>0</v>
      </c>
      <c r="AK86" s="47">
        <v>0</v>
      </c>
      <c r="AL86" s="47">
        <v>0</v>
      </c>
      <c r="AM86" s="47">
        <v>0</v>
      </c>
      <c r="AN86" s="47">
        <v>0</v>
      </c>
      <c r="AO86" s="47">
        <v>0</v>
      </c>
      <c r="AP86" s="47">
        <f t="shared" si="63"/>
        <v>0</v>
      </c>
      <c r="AQ86" s="47">
        <v>0</v>
      </c>
      <c r="AR86" s="47">
        <v>0</v>
      </c>
      <c r="AS86" s="47">
        <v>0</v>
      </c>
      <c r="AT86" s="47">
        <v>0</v>
      </c>
      <c r="AU86" s="47">
        <v>0</v>
      </c>
      <c r="AV86" s="47">
        <v>0</v>
      </c>
      <c r="AW86" s="47">
        <v>0</v>
      </c>
      <c r="AX86" s="47">
        <v>0</v>
      </c>
      <c r="AY86" s="47">
        <v>0</v>
      </c>
      <c r="AZ86" s="47">
        <v>0</v>
      </c>
      <c r="BA86" s="47">
        <f>IF('2'!G84=2022,E86,0)</f>
        <v>1254.5288128320001</v>
      </c>
      <c r="BB86" s="169">
        <v>0</v>
      </c>
      <c r="BC86" s="169">
        <v>0</v>
      </c>
      <c r="BD86" s="169">
        <f>21.6*2</f>
        <v>43.2</v>
      </c>
      <c r="BE86" s="169">
        <v>0</v>
      </c>
      <c r="BF86" s="169">
        <v>0</v>
      </c>
      <c r="BG86" s="47">
        <v>0</v>
      </c>
      <c r="BH86" s="47">
        <v>0</v>
      </c>
      <c r="BI86" s="47">
        <v>0</v>
      </c>
      <c r="BJ86" s="47">
        <v>0</v>
      </c>
      <c r="BK86" s="47">
        <v>0</v>
      </c>
      <c r="BL86" s="47">
        <v>0</v>
      </c>
      <c r="BM86" s="47">
        <v>0</v>
      </c>
      <c r="BN86" s="47">
        <v>0</v>
      </c>
      <c r="BO86" s="47">
        <v>0</v>
      </c>
      <c r="BP86" s="47">
        <v>0</v>
      </c>
      <c r="BQ86" s="47">
        <f t="shared" si="64"/>
        <v>0</v>
      </c>
      <c r="BR86" s="47">
        <f t="shared" si="65"/>
        <v>1254.5288128320001</v>
      </c>
      <c r="BS86" s="47">
        <f t="shared" si="66"/>
        <v>0</v>
      </c>
      <c r="BT86" s="47">
        <f t="shared" si="67"/>
        <v>0</v>
      </c>
      <c r="BU86" s="47">
        <f t="shared" si="68"/>
        <v>43.2</v>
      </c>
      <c r="BV86" s="47">
        <f t="shared" si="69"/>
        <v>0</v>
      </c>
      <c r="BW86" s="47">
        <f t="shared" si="70"/>
        <v>0</v>
      </c>
      <c r="BX86" s="47">
        <f t="shared" si="71"/>
        <v>0</v>
      </c>
      <c r="BY86" s="47">
        <f t="shared" si="72"/>
        <v>0</v>
      </c>
      <c r="BZ86" s="47">
        <f t="shared" si="73"/>
        <v>0</v>
      </c>
      <c r="CA86" s="47">
        <f t="shared" si="74"/>
        <v>0</v>
      </c>
      <c r="CB86" s="47">
        <f t="shared" si="75"/>
        <v>0</v>
      </c>
      <c r="CC86" s="47">
        <f t="shared" si="76"/>
        <v>0</v>
      </c>
      <c r="CD86" s="47">
        <f t="shared" si="77"/>
        <v>0</v>
      </c>
      <c r="CE86" s="47">
        <f t="shared" si="78"/>
        <v>0</v>
      </c>
      <c r="CF86" s="47">
        <f t="shared" si="79"/>
        <v>0</v>
      </c>
      <c r="CG86" s="47">
        <f t="shared" si="80"/>
        <v>0</v>
      </c>
      <c r="CH86" s="47">
        <f t="shared" si="81"/>
        <v>0</v>
      </c>
      <c r="CI86" s="33"/>
      <c r="CN86" s="129">
        <v>2022</v>
      </c>
    </row>
    <row r="87" spans="1:92" ht="318.75">
      <c r="A87" s="23" t="s">
        <v>183</v>
      </c>
      <c r="B87" s="46" t="s">
        <v>289</v>
      </c>
      <c r="C87" s="40" t="s">
        <v>413</v>
      </c>
      <c r="D87" s="33" t="s">
        <v>298</v>
      </c>
      <c r="E87" s="47">
        <f>IF('2'!U85="НД","НД",'2'!U85/1.2)</f>
        <v>1133.6382799999999</v>
      </c>
      <c r="F87" s="47">
        <f>IF('2'!V85="НД","НД",'2'!V85/1.2)</f>
        <v>0</v>
      </c>
      <c r="G87" s="47">
        <v>0</v>
      </c>
      <c r="H87" s="47">
        <v>0</v>
      </c>
      <c r="I87" s="47">
        <v>0</v>
      </c>
      <c r="J87" s="47">
        <v>0</v>
      </c>
      <c r="K87" s="47">
        <v>0</v>
      </c>
      <c r="L87" s="47">
        <v>0</v>
      </c>
      <c r="M87" s="47">
        <v>0</v>
      </c>
      <c r="N87" s="47">
        <v>0</v>
      </c>
      <c r="O87" s="47">
        <v>0</v>
      </c>
      <c r="P87" s="47">
        <v>0</v>
      </c>
      <c r="Q87" s="47">
        <v>0</v>
      </c>
      <c r="R87" s="47">
        <v>0</v>
      </c>
      <c r="S87" s="47">
        <v>0</v>
      </c>
      <c r="T87" s="47">
        <v>0</v>
      </c>
      <c r="U87" s="47">
        <v>0</v>
      </c>
      <c r="V87" s="47">
        <v>0</v>
      </c>
      <c r="W87" s="47">
        <v>0</v>
      </c>
      <c r="X87" s="47">
        <v>0</v>
      </c>
      <c r="Y87" s="47">
        <v>0</v>
      </c>
      <c r="Z87" s="47">
        <v>0</v>
      </c>
      <c r="AA87" s="47">
        <v>0</v>
      </c>
      <c r="AB87" s="47">
        <v>0</v>
      </c>
      <c r="AC87" s="47">
        <v>0</v>
      </c>
      <c r="AD87" s="47">
        <v>0</v>
      </c>
      <c r="AE87" s="47">
        <v>0</v>
      </c>
      <c r="AF87" s="47">
        <v>0</v>
      </c>
      <c r="AG87" s="47">
        <v>0</v>
      </c>
      <c r="AH87" s="47">
        <v>0</v>
      </c>
      <c r="AI87" s="47">
        <v>0</v>
      </c>
      <c r="AJ87" s="47">
        <f>IF('2'!G85=2021,E87,0)</f>
        <v>0</v>
      </c>
      <c r="AK87" s="47">
        <v>0</v>
      </c>
      <c r="AL87" s="47">
        <v>0</v>
      </c>
      <c r="AM87" s="47">
        <v>0</v>
      </c>
      <c r="AN87" s="47">
        <v>0</v>
      </c>
      <c r="AO87" s="47">
        <v>0</v>
      </c>
      <c r="AP87" s="47">
        <f t="shared" si="63"/>
        <v>0</v>
      </c>
      <c r="AQ87" s="47">
        <v>0</v>
      </c>
      <c r="AR87" s="47">
        <v>0</v>
      </c>
      <c r="AS87" s="47">
        <v>0</v>
      </c>
      <c r="AT87" s="47">
        <v>0</v>
      </c>
      <c r="AU87" s="47">
        <v>0</v>
      </c>
      <c r="AV87" s="47">
        <v>0</v>
      </c>
      <c r="AW87" s="47">
        <v>0</v>
      </c>
      <c r="AX87" s="47">
        <v>0</v>
      </c>
      <c r="AY87" s="47">
        <v>0</v>
      </c>
      <c r="AZ87" s="47">
        <v>0</v>
      </c>
      <c r="BA87" s="47">
        <f>IF('2'!G85=2022,E87,0)</f>
        <v>1133.6382799999999</v>
      </c>
      <c r="BB87" s="169">
        <v>0</v>
      </c>
      <c r="BC87" s="169">
        <v>0</v>
      </c>
      <c r="BD87" s="169">
        <f>20.72*2</f>
        <v>41.44</v>
      </c>
      <c r="BE87" s="169">
        <v>0</v>
      </c>
      <c r="BF87" s="169">
        <v>0</v>
      </c>
      <c r="BG87" s="47">
        <v>0</v>
      </c>
      <c r="BH87" s="47">
        <v>0</v>
      </c>
      <c r="BI87" s="47">
        <v>0</v>
      </c>
      <c r="BJ87" s="47">
        <v>0</v>
      </c>
      <c r="BK87" s="47">
        <v>0</v>
      </c>
      <c r="BL87" s="47">
        <v>0</v>
      </c>
      <c r="BM87" s="47">
        <v>0</v>
      </c>
      <c r="BN87" s="47">
        <v>0</v>
      </c>
      <c r="BO87" s="47">
        <v>0</v>
      </c>
      <c r="BP87" s="47">
        <v>0</v>
      </c>
      <c r="BQ87" s="47">
        <f t="shared" si="64"/>
        <v>0</v>
      </c>
      <c r="BR87" s="47">
        <f t="shared" si="65"/>
        <v>1133.6382799999999</v>
      </c>
      <c r="BS87" s="47">
        <f t="shared" si="66"/>
        <v>0</v>
      </c>
      <c r="BT87" s="47">
        <f t="shared" si="67"/>
        <v>0</v>
      </c>
      <c r="BU87" s="47">
        <f t="shared" si="68"/>
        <v>41.44</v>
      </c>
      <c r="BV87" s="47">
        <f t="shared" si="69"/>
        <v>0</v>
      </c>
      <c r="BW87" s="47">
        <f t="shared" si="70"/>
        <v>0</v>
      </c>
      <c r="BX87" s="47">
        <f t="shared" si="71"/>
        <v>0</v>
      </c>
      <c r="BY87" s="47">
        <f t="shared" si="72"/>
        <v>0</v>
      </c>
      <c r="BZ87" s="47">
        <f t="shared" si="73"/>
        <v>0</v>
      </c>
      <c r="CA87" s="47">
        <f t="shared" si="74"/>
        <v>0</v>
      </c>
      <c r="CB87" s="47">
        <f t="shared" si="75"/>
        <v>0</v>
      </c>
      <c r="CC87" s="47">
        <f t="shared" si="76"/>
        <v>0</v>
      </c>
      <c r="CD87" s="47">
        <f t="shared" si="77"/>
        <v>0</v>
      </c>
      <c r="CE87" s="47">
        <f t="shared" si="78"/>
        <v>0</v>
      </c>
      <c r="CF87" s="47">
        <f t="shared" si="79"/>
        <v>0</v>
      </c>
      <c r="CG87" s="47">
        <f t="shared" si="80"/>
        <v>0</v>
      </c>
      <c r="CH87" s="47">
        <f t="shared" si="81"/>
        <v>0</v>
      </c>
      <c r="CI87" s="33"/>
      <c r="CN87" s="129">
        <v>2022</v>
      </c>
    </row>
    <row r="88" spans="1:92" ht="131.25">
      <c r="A88" s="23" t="s">
        <v>183</v>
      </c>
      <c r="B88" s="46" t="s">
        <v>289</v>
      </c>
      <c r="C88" s="40" t="s">
        <v>299</v>
      </c>
      <c r="D88" s="33" t="s">
        <v>300</v>
      </c>
      <c r="E88" s="47">
        <f>IF('2'!U86="НД","НД",'2'!U86/1.2)</f>
        <v>766.85951999999997</v>
      </c>
      <c r="F88" s="47">
        <f>IF('2'!V86="НД","НД",'2'!V86/1.2)</f>
        <v>0</v>
      </c>
      <c r="G88" s="47">
        <v>0</v>
      </c>
      <c r="H88" s="47">
        <v>0</v>
      </c>
      <c r="I88" s="47">
        <v>0</v>
      </c>
      <c r="J88" s="47">
        <v>0</v>
      </c>
      <c r="K88" s="47">
        <v>0</v>
      </c>
      <c r="L88" s="47">
        <v>0</v>
      </c>
      <c r="M88" s="47">
        <v>0</v>
      </c>
      <c r="N88" s="47">
        <v>0</v>
      </c>
      <c r="O88" s="47">
        <v>0</v>
      </c>
      <c r="P88" s="47">
        <v>0</v>
      </c>
      <c r="Q88" s="47">
        <v>0</v>
      </c>
      <c r="R88" s="47">
        <v>0</v>
      </c>
      <c r="S88" s="47">
        <v>0</v>
      </c>
      <c r="T88" s="47">
        <v>0</v>
      </c>
      <c r="U88" s="47">
        <v>0</v>
      </c>
      <c r="V88" s="47">
        <v>0</v>
      </c>
      <c r="W88" s="47">
        <v>0</v>
      </c>
      <c r="X88" s="47">
        <v>0</v>
      </c>
      <c r="Y88" s="47">
        <v>0</v>
      </c>
      <c r="Z88" s="47">
        <v>0</v>
      </c>
      <c r="AA88" s="47">
        <v>0</v>
      </c>
      <c r="AB88" s="47">
        <v>0</v>
      </c>
      <c r="AC88" s="47">
        <v>0</v>
      </c>
      <c r="AD88" s="47">
        <v>0</v>
      </c>
      <c r="AE88" s="47">
        <v>0</v>
      </c>
      <c r="AF88" s="47">
        <v>0</v>
      </c>
      <c r="AG88" s="47">
        <v>0</v>
      </c>
      <c r="AH88" s="47">
        <v>0</v>
      </c>
      <c r="AI88" s="47">
        <v>0</v>
      </c>
      <c r="AJ88" s="47">
        <f>IF('2'!G86=2021,E88,0)</f>
        <v>766.85951999999997</v>
      </c>
      <c r="AK88" s="47">
        <v>50</v>
      </c>
      <c r="AL88" s="47">
        <v>0</v>
      </c>
      <c r="AM88" s="47">
        <v>0</v>
      </c>
      <c r="AN88" s="47">
        <v>0</v>
      </c>
      <c r="AO88" s="47">
        <v>0</v>
      </c>
      <c r="AP88" s="47">
        <f t="shared" si="63"/>
        <v>0</v>
      </c>
      <c r="AQ88" s="47">
        <v>0</v>
      </c>
      <c r="AR88" s="47">
        <v>0</v>
      </c>
      <c r="AS88" s="47">
        <v>0</v>
      </c>
      <c r="AT88" s="47">
        <v>0</v>
      </c>
      <c r="AU88" s="47">
        <v>0</v>
      </c>
      <c r="AV88" s="47">
        <v>0</v>
      </c>
      <c r="AW88" s="47">
        <v>0</v>
      </c>
      <c r="AX88" s="47">
        <v>0</v>
      </c>
      <c r="AY88" s="47">
        <v>0</v>
      </c>
      <c r="AZ88" s="47">
        <v>0</v>
      </c>
      <c r="BA88" s="47">
        <f>IF('2'!G86=2022,E88,0)</f>
        <v>0</v>
      </c>
      <c r="BB88" s="169">
        <v>0</v>
      </c>
      <c r="BC88" s="169">
        <v>0</v>
      </c>
      <c r="BD88" s="169">
        <v>0</v>
      </c>
      <c r="BE88" s="169">
        <v>0</v>
      </c>
      <c r="BF88" s="169">
        <v>0</v>
      </c>
      <c r="BG88" s="47">
        <v>0</v>
      </c>
      <c r="BH88" s="47">
        <v>0</v>
      </c>
      <c r="BI88" s="47">
        <v>0</v>
      </c>
      <c r="BJ88" s="47">
        <v>0</v>
      </c>
      <c r="BK88" s="47">
        <v>0</v>
      </c>
      <c r="BL88" s="47">
        <v>0</v>
      </c>
      <c r="BM88" s="47">
        <v>0</v>
      </c>
      <c r="BN88" s="47">
        <v>0</v>
      </c>
      <c r="BO88" s="47">
        <v>0</v>
      </c>
      <c r="BP88" s="47">
        <v>0</v>
      </c>
      <c r="BQ88" s="47">
        <f t="shared" si="64"/>
        <v>0</v>
      </c>
      <c r="BR88" s="47">
        <f t="shared" si="65"/>
        <v>766.85951999999997</v>
      </c>
      <c r="BS88" s="47">
        <f t="shared" si="66"/>
        <v>50</v>
      </c>
      <c r="BT88" s="47">
        <f t="shared" si="67"/>
        <v>0</v>
      </c>
      <c r="BU88" s="47">
        <f t="shared" si="68"/>
        <v>0</v>
      </c>
      <c r="BV88" s="47">
        <f t="shared" si="69"/>
        <v>0</v>
      </c>
      <c r="BW88" s="47">
        <f t="shared" si="70"/>
        <v>0</v>
      </c>
      <c r="BX88" s="47">
        <f t="shared" si="71"/>
        <v>0</v>
      </c>
      <c r="BY88" s="47">
        <f t="shared" si="72"/>
        <v>0</v>
      </c>
      <c r="BZ88" s="47">
        <f t="shared" si="73"/>
        <v>0</v>
      </c>
      <c r="CA88" s="47">
        <f t="shared" si="74"/>
        <v>0</v>
      </c>
      <c r="CB88" s="47">
        <f t="shared" si="75"/>
        <v>0</v>
      </c>
      <c r="CC88" s="47">
        <f t="shared" si="76"/>
        <v>0</v>
      </c>
      <c r="CD88" s="47">
        <f t="shared" si="77"/>
        <v>0</v>
      </c>
      <c r="CE88" s="47">
        <f t="shared" si="78"/>
        <v>0</v>
      </c>
      <c r="CF88" s="47">
        <f t="shared" si="79"/>
        <v>0</v>
      </c>
      <c r="CG88" s="47">
        <f t="shared" si="80"/>
        <v>0</v>
      </c>
      <c r="CH88" s="47">
        <f t="shared" si="81"/>
        <v>0</v>
      </c>
      <c r="CI88" s="33"/>
      <c r="CN88" s="129">
        <v>2021</v>
      </c>
    </row>
    <row r="89" spans="1:92" ht="375">
      <c r="A89" s="23" t="s">
        <v>183</v>
      </c>
      <c r="B89" s="46" t="s">
        <v>289</v>
      </c>
      <c r="C89" s="40" t="s">
        <v>301</v>
      </c>
      <c r="D89" s="33" t="s">
        <v>302</v>
      </c>
      <c r="E89" s="47">
        <f>IF('2'!U87="НД","НД",'2'!U87/1.2)</f>
        <v>551.57078333333334</v>
      </c>
      <c r="F89" s="47">
        <f>IF('2'!V87="НД","НД",'2'!V87/1.2)</f>
        <v>0</v>
      </c>
      <c r="G89" s="47">
        <v>0</v>
      </c>
      <c r="H89" s="47">
        <v>0</v>
      </c>
      <c r="I89" s="47">
        <v>0</v>
      </c>
      <c r="J89" s="47">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f>IF('2'!G87=2021,E89,0)</f>
        <v>0</v>
      </c>
      <c r="AK89" s="47">
        <v>0</v>
      </c>
      <c r="AL89" s="47">
        <v>0</v>
      </c>
      <c r="AM89" s="47">
        <v>0</v>
      </c>
      <c r="AN89" s="47">
        <v>0</v>
      </c>
      <c r="AO89" s="47">
        <v>0</v>
      </c>
      <c r="AP89" s="47">
        <f t="shared" si="63"/>
        <v>0</v>
      </c>
      <c r="AQ89" s="47">
        <v>0</v>
      </c>
      <c r="AR89" s="47">
        <v>0</v>
      </c>
      <c r="AS89" s="47">
        <v>0</v>
      </c>
      <c r="AT89" s="47">
        <v>0</v>
      </c>
      <c r="AU89" s="47">
        <v>0</v>
      </c>
      <c r="AV89" s="47">
        <v>0</v>
      </c>
      <c r="AW89" s="47">
        <v>0</v>
      </c>
      <c r="AX89" s="47">
        <v>0</v>
      </c>
      <c r="AY89" s="47">
        <v>0</v>
      </c>
      <c r="AZ89" s="47">
        <v>0</v>
      </c>
      <c r="BA89" s="47">
        <f>IF('2'!G87=2022,E89,0)</f>
        <v>551.57078333333334</v>
      </c>
      <c r="BB89" s="169">
        <v>0</v>
      </c>
      <c r="BC89" s="169">
        <v>0</v>
      </c>
      <c r="BD89" s="169">
        <f>9.9*2</f>
        <v>19.8</v>
      </c>
      <c r="BE89" s="169">
        <v>0</v>
      </c>
      <c r="BF89" s="169">
        <v>0</v>
      </c>
      <c r="BG89" s="47">
        <v>0</v>
      </c>
      <c r="BH89" s="47">
        <v>0</v>
      </c>
      <c r="BI89" s="47">
        <v>0</v>
      </c>
      <c r="BJ89" s="47">
        <v>0</v>
      </c>
      <c r="BK89" s="47">
        <v>0</v>
      </c>
      <c r="BL89" s="47">
        <v>0</v>
      </c>
      <c r="BM89" s="47">
        <v>0</v>
      </c>
      <c r="BN89" s="47">
        <v>0</v>
      </c>
      <c r="BO89" s="47">
        <v>0</v>
      </c>
      <c r="BP89" s="47">
        <v>0</v>
      </c>
      <c r="BQ89" s="47">
        <f t="shared" si="64"/>
        <v>0</v>
      </c>
      <c r="BR89" s="47">
        <f t="shared" si="65"/>
        <v>551.57078333333334</v>
      </c>
      <c r="BS89" s="47">
        <f t="shared" si="66"/>
        <v>0</v>
      </c>
      <c r="BT89" s="47">
        <f t="shared" si="67"/>
        <v>0</v>
      </c>
      <c r="BU89" s="47">
        <f t="shared" si="68"/>
        <v>19.8</v>
      </c>
      <c r="BV89" s="47">
        <f t="shared" si="69"/>
        <v>0</v>
      </c>
      <c r="BW89" s="47">
        <f t="shared" si="70"/>
        <v>0</v>
      </c>
      <c r="BX89" s="47">
        <f t="shared" si="71"/>
        <v>0</v>
      </c>
      <c r="BY89" s="47">
        <f t="shared" si="72"/>
        <v>0</v>
      </c>
      <c r="BZ89" s="47">
        <f t="shared" si="73"/>
        <v>0</v>
      </c>
      <c r="CA89" s="47">
        <f t="shared" si="74"/>
        <v>0</v>
      </c>
      <c r="CB89" s="47">
        <f t="shared" si="75"/>
        <v>0</v>
      </c>
      <c r="CC89" s="47">
        <f t="shared" si="76"/>
        <v>0</v>
      </c>
      <c r="CD89" s="47">
        <f t="shared" si="77"/>
        <v>0</v>
      </c>
      <c r="CE89" s="47">
        <f t="shared" si="78"/>
        <v>0</v>
      </c>
      <c r="CF89" s="47">
        <f t="shared" si="79"/>
        <v>0</v>
      </c>
      <c r="CG89" s="47">
        <f t="shared" si="80"/>
        <v>0</v>
      </c>
      <c r="CH89" s="47">
        <f t="shared" si="81"/>
        <v>0</v>
      </c>
      <c r="CI89" s="33"/>
      <c r="CN89" s="129">
        <v>2022</v>
      </c>
    </row>
    <row r="90" spans="1:92" ht="75">
      <c r="A90" s="23" t="s">
        <v>183</v>
      </c>
      <c r="B90" s="31" t="s">
        <v>289</v>
      </c>
      <c r="C90" s="40" t="s">
        <v>303</v>
      </c>
      <c r="D90" s="33" t="s">
        <v>304</v>
      </c>
      <c r="E90" s="47">
        <f>IF('2'!U88="НД","НД",'2'!U88/1.2)</f>
        <v>180.23627411333334</v>
      </c>
      <c r="F90" s="47" t="str">
        <f>IF('2'!V88="НД","НД",'2'!V88/1.2)</f>
        <v>НД</v>
      </c>
      <c r="G90" s="47">
        <v>0</v>
      </c>
      <c r="H90" s="47">
        <v>0</v>
      </c>
      <c r="I90" s="47">
        <v>0</v>
      </c>
      <c r="J90" s="47">
        <v>0</v>
      </c>
      <c r="K90" s="47">
        <v>0</v>
      </c>
      <c r="L90" s="47">
        <v>0</v>
      </c>
      <c r="M90" s="47">
        <v>0</v>
      </c>
      <c r="N90" s="47">
        <v>0</v>
      </c>
      <c r="O90" s="47">
        <v>0</v>
      </c>
      <c r="P90" s="47">
        <v>0</v>
      </c>
      <c r="Q90" s="47">
        <v>0</v>
      </c>
      <c r="R90" s="47">
        <v>0</v>
      </c>
      <c r="S90" s="47">
        <v>0</v>
      </c>
      <c r="T90" s="47">
        <v>0</v>
      </c>
      <c r="U90" s="47">
        <v>0</v>
      </c>
      <c r="V90" s="47">
        <v>0</v>
      </c>
      <c r="W90" s="47">
        <v>0</v>
      </c>
      <c r="X90" s="47">
        <v>0</v>
      </c>
      <c r="Y90" s="47">
        <v>0</v>
      </c>
      <c r="Z90" s="47">
        <v>0</v>
      </c>
      <c r="AA90" s="47">
        <v>0</v>
      </c>
      <c r="AB90" s="47">
        <v>0</v>
      </c>
      <c r="AC90" s="47">
        <v>0</v>
      </c>
      <c r="AD90" s="47">
        <v>0</v>
      </c>
      <c r="AE90" s="47">
        <v>0</v>
      </c>
      <c r="AF90" s="47">
        <v>0</v>
      </c>
      <c r="AG90" s="47">
        <v>0</v>
      </c>
      <c r="AH90" s="47">
        <v>0</v>
      </c>
      <c r="AI90" s="47">
        <v>0</v>
      </c>
      <c r="AJ90" s="47">
        <f>IF('2'!G88=2021,E90,0)</f>
        <v>0</v>
      </c>
      <c r="AK90" s="47">
        <v>0</v>
      </c>
      <c r="AL90" s="47">
        <v>0</v>
      </c>
      <c r="AM90" s="47">
        <v>0</v>
      </c>
      <c r="AN90" s="47">
        <v>0</v>
      </c>
      <c r="AO90" s="47">
        <v>0</v>
      </c>
      <c r="AP90" s="47">
        <f t="shared" si="63"/>
        <v>0</v>
      </c>
      <c r="AQ90" s="47">
        <v>0</v>
      </c>
      <c r="AR90" s="47">
        <v>0</v>
      </c>
      <c r="AS90" s="47">
        <v>0</v>
      </c>
      <c r="AT90" s="47">
        <v>0</v>
      </c>
      <c r="AU90" s="47">
        <v>0</v>
      </c>
      <c r="AV90" s="47">
        <v>0</v>
      </c>
      <c r="AW90" s="47">
        <v>0</v>
      </c>
      <c r="AX90" s="47">
        <v>0</v>
      </c>
      <c r="AY90" s="47">
        <v>0</v>
      </c>
      <c r="AZ90" s="47">
        <v>0</v>
      </c>
      <c r="BA90" s="47">
        <f>IF('2'!G88=2022,E90,0)</f>
        <v>180.23627411333334</v>
      </c>
      <c r="BB90" s="169">
        <v>0</v>
      </c>
      <c r="BC90" s="169">
        <v>25</v>
      </c>
      <c r="BD90" s="169">
        <v>0</v>
      </c>
      <c r="BE90" s="169">
        <v>0</v>
      </c>
      <c r="BF90" s="169">
        <v>0</v>
      </c>
      <c r="BG90" s="47">
        <v>0</v>
      </c>
      <c r="BH90" s="47">
        <v>0</v>
      </c>
      <c r="BI90" s="47">
        <v>0</v>
      </c>
      <c r="BJ90" s="47">
        <v>0</v>
      </c>
      <c r="BK90" s="47">
        <v>0</v>
      </c>
      <c r="BL90" s="47">
        <v>0</v>
      </c>
      <c r="BM90" s="47">
        <v>0</v>
      </c>
      <c r="BN90" s="47">
        <v>0</v>
      </c>
      <c r="BO90" s="47">
        <v>0</v>
      </c>
      <c r="BP90" s="47">
        <v>0</v>
      </c>
      <c r="BQ90" s="47">
        <f t="shared" si="64"/>
        <v>0</v>
      </c>
      <c r="BR90" s="47">
        <f t="shared" si="65"/>
        <v>180.23627411333334</v>
      </c>
      <c r="BS90" s="47">
        <f t="shared" si="66"/>
        <v>0</v>
      </c>
      <c r="BT90" s="47">
        <f t="shared" si="67"/>
        <v>25</v>
      </c>
      <c r="BU90" s="47">
        <f t="shared" si="68"/>
        <v>0</v>
      </c>
      <c r="BV90" s="47">
        <f t="shared" si="69"/>
        <v>0</v>
      </c>
      <c r="BW90" s="47">
        <f t="shared" si="70"/>
        <v>0</v>
      </c>
      <c r="BX90" s="47">
        <f t="shared" si="71"/>
        <v>0</v>
      </c>
      <c r="BY90" s="47">
        <f t="shared" si="72"/>
        <v>0</v>
      </c>
      <c r="BZ90" s="47">
        <f t="shared" si="73"/>
        <v>0</v>
      </c>
      <c r="CA90" s="47">
        <f t="shared" si="74"/>
        <v>0</v>
      </c>
      <c r="CB90" s="47">
        <f t="shared" si="75"/>
        <v>0</v>
      </c>
      <c r="CC90" s="47">
        <f t="shared" si="76"/>
        <v>0</v>
      </c>
      <c r="CD90" s="47">
        <f t="shared" si="77"/>
        <v>0</v>
      </c>
      <c r="CE90" s="47">
        <f t="shared" si="78"/>
        <v>0</v>
      </c>
      <c r="CF90" s="47">
        <f t="shared" si="79"/>
        <v>0</v>
      </c>
      <c r="CG90" s="47">
        <f t="shared" si="80"/>
        <v>0</v>
      </c>
      <c r="CH90" s="47">
        <f t="shared" si="81"/>
        <v>0</v>
      </c>
      <c r="CI90" s="33"/>
      <c r="CN90" s="129">
        <v>2022</v>
      </c>
    </row>
    <row r="91" spans="1:92" ht="112.5">
      <c r="A91" s="23" t="s">
        <v>183</v>
      </c>
      <c r="B91" s="171" t="s">
        <v>289</v>
      </c>
      <c r="C91" s="40" t="s">
        <v>305</v>
      </c>
      <c r="D91" s="33" t="s">
        <v>306</v>
      </c>
      <c r="E91" s="47">
        <f>IF('2'!U89="НД","НД",'2'!U89/1.2)</f>
        <v>378.68934273920001</v>
      </c>
      <c r="F91" s="47" t="str">
        <f>IF('2'!V89="НД","НД",'2'!V89/1.2)</f>
        <v>НД</v>
      </c>
      <c r="G91" s="47">
        <v>0</v>
      </c>
      <c r="H91" s="47">
        <v>0</v>
      </c>
      <c r="I91" s="47">
        <v>0</v>
      </c>
      <c r="J91" s="47">
        <v>0</v>
      </c>
      <c r="K91" s="47">
        <v>0</v>
      </c>
      <c r="L91" s="47">
        <v>0</v>
      </c>
      <c r="M91" s="47">
        <v>0</v>
      </c>
      <c r="N91" s="47">
        <v>0</v>
      </c>
      <c r="O91" s="47">
        <v>0</v>
      </c>
      <c r="P91" s="47">
        <v>0</v>
      </c>
      <c r="Q91" s="47">
        <v>0</v>
      </c>
      <c r="R91" s="47">
        <v>0</v>
      </c>
      <c r="S91" s="47">
        <v>0</v>
      </c>
      <c r="T91" s="47">
        <v>0</v>
      </c>
      <c r="U91" s="47">
        <v>0</v>
      </c>
      <c r="V91" s="47">
        <v>0</v>
      </c>
      <c r="W91" s="47">
        <v>0</v>
      </c>
      <c r="X91" s="47">
        <v>0</v>
      </c>
      <c r="Y91" s="47">
        <v>0</v>
      </c>
      <c r="Z91" s="47">
        <v>0</v>
      </c>
      <c r="AA91" s="47">
        <v>0</v>
      </c>
      <c r="AB91" s="47">
        <v>0</v>
      </c>
      <c r="AC91" s="47">
        <v>0</v>
      </c>
      <c r="AD91" s="47">
        <v>0</v>
      </c>
      <c r="AE91" s="47">
        <v>0</v>
      </c>
      <c r="AF91" s="47">
        <v>0</v>
      </c>
      <c r="AG91" s="47">
        <v>0</v>
      </c>
      <c r="AH91" s="47">
        <v>0</v>
      </c>
      <c r="AI91" s="47">
        <v>0</v>
      </c>
      <c r="AJ91" s="47">
        <f>IF('2'!G89=2021,E91,0)</f>
        <v>0</v>
      </c>
      <c r="AK91" s="47">
        <v>0</v>
      </c>
      <c r="AL91" s="47">
        <v>0</v>
      </c>
      <c r="AM91" s="169">
        <v>0</v>
      </c>
      <c r="AN91" s="169">
        <v>0</v>
      </c>
      <c r="AO91" s="169"/>
      <c r="AP91" s="47">
        <v>0</v>
      </c>
      <c r="AQ91" s="47">
        <v>0</v>
      </c>
      <c r="AR91" s="47">
        <v>0</v>
      </c>
      <c r="AS91" s="47">
        <v>0</v>
      </c>
      <c r="AT91" s="47">
        <v>0</v>
      </c>
      <c r="AU91" s="47">
        <v>0</v>
      </c>
      <c r="AV91" s="47">
        <v>0</v>
      </c>
      <c r="AW91" s="47">
        <v>0</v>
      </c>
      <c r="AX91" s="47">
        <v>0</v>
      </c>
      <c r="AY91" s="47">
        <v>0</v>
      </c>
      <c r="AZ91" s="47">
        <v>0</v>
      </c>
      <c r="BA91" s="47">
        <f>IF('2'!G89=2022,E91,0)</f>
        <v>378.68934273920001</v>
      </c>
      <c r="BB91" s="169">
        <v>0</v>
      </c>
      <c r="BC91" s="169">
        <v>0</v>
      </c>
      <c r="BD91" s="169">
        <v>2</v>
      </c>
      <c r="BE91" s="169">
        <v>0</v>
      </c>
      <c r="BF91" s="169">
        <v>0</v>
      </c>
      <c r="BG91" s="47">
        <v>32.799999999999997</v>
      </c>
      <c r="BH91" s="47">
        <v>2</v>
      </c>
      <c r="BI91" s="47">
        <v>0</v>
      </c>
      <c r="BJ91" s="47">
        <v>0</v>
      </c>
      <c r="BK91" s="47">
        <v>0</v>
      </c>
      <c r="BL91" s="47">
        <v>0</v>
      </c>
      <c r="BM91" s="47">
        <v>0</v>
      </c>
      <c r="BN91" s="47">
        <v>0</v>
      </c>
      <c r="BO91" s="47">
        <v>0</v>
      </c>
      <c r="BP91" s="47">
        <v>0</v>
      </c>
      <c r="BQ91" s="47">
        <f t="shared" si="64"/>
        <v>0</v>
      </c>
      <c r="BR91" s="47">
        <f t="shared" si="65"/>
        <v>378.68934273920001</v>
      </c>
      <c r="BS91" s="47">
        <f t="shared" si="66"/>
        <v>0</v>
      </c>
      <c r="BT91" s="47">
        <f t="shared" si="67"/>
        <v>0</v>
      </c>
      <c r="BU91" s="47">
        <f t="shared" si="68"/>
        <v>2</v>
      </c>
      <c r="BV91" s="47">
        <f t="shared" si="69"/>
        <v>0</v>
      </c>
      <c r="BW91" s="47">
        <f t="shared" si="70"/>
        <v>0</v>
      </c>
      <c r="BX91" s="47">
        <f t="shared" si="71"/>
        <v>32.799999999999997</v>
      </c>
      <c r="BY91" s="47">
        <f>BH91</f>
        <v>2</v>
      </c>
      <c r="BZ91" s="47">
        <f t="shared" si="73"/>
        <v>0</v>
      </c>
      <c r="CA91" s="47">
        <f t="shared" si="74"/>
        <v>0</v>
      </c>
      <c r="CB91" s="47">
        <f t="shared" si="75"/>
        <v>0</v>
      </c>
      <c r="CC91" s="47">
        <f t="shared" si="76"/>
        <v>0</v>
      </c>
      <c r="CD91" s="47">
        <f t="shared" si="77"/>
        <v>0</v>
      </c>
      <c r="CE91" s="47">
        <f t="shared" si="78"/>
        <v>0</v>
      </c>
      <c r="CF91" s="47">
        <f t="shared" si="79"/>
        <v>0</v>
      </c>
      <c r="CG91" s="47">
        <f t="shared" si="80"/>
        <v>0</v>
      </c>
      <c r="CH91" s="47">
        <f t="shared" si="81"/>
        <v>0</v>
      </c>
      <c r="CI91" s="33" t="s">
        <v>560</v>
      </c>
      <c r="CN91" s="129">
        <v>2022</v>
      </c>
    </row>
    <row r="92" spans="1:92" ht="75">
      <c r="A92" s="23" t="s">
        <v>183</v>
      </c>
      <c r="B92" s="31" t="s">
        <v>289</v>
      </c>
      <c r="C92" s="40" t="s">
        <v>307</v>
      </c>
      <c r="D92" s="33" t="s">
        <v>308</v>
      </c>
      <c r="E92" s="47">
        <f>IF('2'!U90="НД","НД",'2'!U90/1.2)</f>
        <v>567.03716322399998</v>
      </c>
      <c r="F92" s="47" t="str">
        <f>IF('2'!V90="НД","НД",'2'!V90/1.2)</f>
        <v>НД</v>
      </c>
      <c r="G92" s="47">
        <v>0</v>
      </c>
      <c r="H92" s="47">
        <v>0</v>
      </c>
      <c r="I92" s="47">
        <v>0</v>
      </c>
      <c r="J92" s="47">
        <v>0</v>
      </c>
      <c r="K92" s="47">
        <v>0</v>
      </c>
      <c r="L92" s="47">
        <v>0</v>
      </c>
      <c r="M92" s="47">
        <v>0</v>
      </c>
      <c r="N92" s="47">
        <v>0</v>
      </c>
      <c r="O92" s="47">
        <v>0</v>
      </c>
      <c r="P92" s="47">
        <v>0</v>
      </c>
      <c r="Q92" s="47">
        <v>0</v>
      </c>
      <c r="R92" s="47">
        <v>0</v>
      </c>
      <c r="S92" s="47">
        <v>0</v>
      </c>
      <c r="T92" s="47">
        <v>0</v>
      </c>
      <c r="U92" s="47">
        <v>0</v>
      </c>
      <c r="V92" s="47">
        <v>0</v>
      </c>
      <c r="W92" s="47">
        <v>0</v>
      </c>
      <c r="X92" s="47">
        <v>0</v>
      </c>
      <c r="Y92" s="47">
        <v>0</v>
      </c>
      <c r="Z92" s="47">
        <v>0</v>
      </c>
      <c r="AA92" s="47">
        <v>0</v>
      </c>
      <c r="AB92" s="47">
        <v>0</v>
      </c>
      <c r="AC92" s="47">
        <v>0</v>
      </c>
      <c r="AD92" s="47">
        <v>0</v>
      </c>
      <c r="AE92" s="47">
        <v>0</v>
      </c>
      <c r="AF92" s="47">
        <v>0</v>
      </c>
      <c r="AG92" s="47">
        <v>0</v>
      </c>
      <c r="AH92" s="47">
        <v>0</v>
      </c>
      <c r="AI92" s="47">
        <v>0</v>
      </c>
      <c r="AJ92" s="47">
        <f>IF('2'!G90=2021,E92,0)</f>
        <v>0</v>
      </c>
      <c r="AK92" s="47">
        <v>0</v>
      </c>
      <c r="AL92" s="47">
        <v>0</v>
      </c>
      <c r="AM92" s="47">
        <v>0</v>
      </c>
      <c r="AN92" s="47">
        <v>0</v>
      </c>
      <c r="AO92" s="47">
        <v>0</v>
      </c>
      <c r="AP92" s="47">
        <v>0</v>
      </c>
      <c r="AQ92" s="47">
        <v>0</v>
      </c>
      <c r="AR92" s="47">
        <v>0</v>
      </c>
      <c r="AS92" s="47">
        <v>0</v>
      </c>
      <c r="AT92" s="47">
        <v>0</v>
      </c>
      <c r="AU92" s="47">
        <v>0</v>
      </c>
      <c r="AV92" s="47">
        <v>0</v>
      </c>
      <c r="AW92" s="47">
        <v>0</v>
      </c>
      <c r="AX92" s="47">
        <v>0</v>
      </c>
      <c r="AY92" s="47">
        <v>0</v>
      </c>
      <c r="AZ92" s="47">
        <v>0</v>
      </c>
      <c r="BA92" s="47">
        <f>IF('2'!G90=2022,E92,0)</f>
        <v>567.03716322399998</v>
      </c>
      <c r="BB92" s="169">
        <v>0</v>
      </c>
      <c r="BC92" s="169">
        <v>0</v>
      </c>
      <c r="BD92" s="169">
        <v>0</v>
      </c>
      <c r="BE92" s="169">
        <v>0</v>
      </c>
      <c r="BF92" s="169"/>
      <c r="BG92" s="47">
        <v>12</v>
      </c>
      <c r="BH92" s="47">
        <v>0</v>
      </c>
      <c r="BI92" s="47">
        <v>0</v>
      </c>
      <c r="BJ92" s="47">
        <v>0</v>
      </c>
      <c r="BK92" s="47">
        <v>0</v>
      </c>
      <c r="BL92" s="47">
        <v>0</v>
      </c>
      <c r="BM92" s="47">
        <v>0</v>
      </c>
      <c r="BN92" s="47">
        <v>0</v>
      </c>
      <c r="BO92" s="47">
        <v>0</v>
      </c>
      <c r="BP92" s="47">
        <v>0</v>
      </c>
      <c r="BQ92" s="47">
        <f t="shared" si="64"/>
        <v>0</v>
      </c>
      <c r="BR92" s="47">
        <f t="shared" si="65"/>
        <v>567.03716322399998</v>
      </c>
      <c r="BS92" s="47">
        <f t="shared" si="66"/>
        <v>0</v>
      </c>
      <c r="BT92" s="47">
        <f t="shared" si="67"/>
        <v>0</v>
      </c>
      <c r="BU92" s="47">
        <f t="shared" si="68"/>
        <v>0</v>
      </c>
      <c r="BV92" s="47">
        <f t="shared" si="69"/>
        <v>0</v>
      </c>
      <c r="BW92" s="47">
        <f t="shared" si="70"/>
        <v>0</v>
      </c>
      <c r="BX92" s="47">
        <f t="shared" si="71"/>
        <v>12</v>
      </c>
      <c r="BY92" s="47">
        <f>BH92</f>
        <v>0</v>
      </c>
      <c r="BZ92" s="47">
        <f t="shared" si="73"/>
        <v>0</v>
      </c>
      <c r="CA92" s="47">
        <f t="shared" si="74"/>
        <v>0</v>
      </c>
      <c r="CB92" s="47">
        <f t="shared" si="75"/>
        <v>0</v>
      </c>
      <c r="CC92" s="47">
        <f t="shared" si="76"/>
        <v>0</v>
      </c>
      <c r="CD92" s="47">
        <f t="shared" si="77"/>
        <v>0</v>
      </c>
      <c r="CE92" s="47">
        <f t="shared" si="78"/>
        <v>0</v>
      </c>
      <c r="CF92" s="47">
        <f t="shared" si="79"/>
        <v>0</v>
      </c>
      <c r="CG92" s="47">
        <f t="shared" si="80"/>
        <v>0</v>
      </c>
      <c r="CH92" s="47">
        <f t="shared" si="81"/>
        <v>0</v>
      </c>
      <c r="CI92" s="33" t="s">
        <v>561</v>
      </c>
      <c r="CN92" s="129">
        <v>2022</v>
      </c>
    </row>
    <row r="93" spans="1:92" ht="75">
      <c r="A93" s="23" t="s">
        <v>183</v>
      </c>
      <c r="B93" s="31" t="s">
        <v>289</v>
      </c>
      <c r="C93" s="40" t="s">
        <v>309</v>
      </c>
      <c r="D93" s="33" t="s">
        <v>310</v>
      </c>
      <c r="E93" s="47">
        <f>IF('2'!U91="НД","НД",'2'!U91/1.2)</f>
        <v>180.27262501412</v>
      </c>
      <c r="F93" s="47" t="str">
        <f>IF('2'!V91="НД","НД",'2'!V91/1.2)</f>
        <v>НД</v>
      </c>
      <c r="G93" s="47">
        <v>0</v>
      </c>
      <c r="H93" s="47">
        <v>0</v>
      </c>
      <c r="I93" s="47">
        <v>0</v>
      </c>
      <c r="J93" s="47">
        <v>0</v>
      </c>
      <c r="K93" s="47">
        <v>0</v>
      </c>
      <c r="L93" s="47">
        <v>0</v>
      </c>
      <c r="M93" s="47">
        <v>0</v>
      </c>
      <c r="N93" s="47">
        <v>0</v>
      </c>
      <c r="O93" s="47">
        <v>0</v>
      </c>
      <c r="P93" s="47">
        <v>0</v>
      </c>
      <c r="Q93" s="47">
        <v>0</v>
      </c>
      <c r="R93" s="47">
        <v>0</v>
      </c>
      <c r="S93" s="47">
        <v>0</v>
      </c>
      <c r="T93" s="47">
        <v>0</v>
      </c>
      <c r="U93" s="47">
        <v>0</v>
      </c>
      <c r="V93" s="47">
        <v>0</v>
      </c>
      <c r="W93" s="47">
        <v>0</v>
      </c>
      <c r="X93" s="47">
        <v>0</v>
      </c>
      <c r="Y93" s="47">
        <v>0</v>
      </c>
      <c r="Z93" s="47">
        <v>0</v>
      </c>
      <c r="AA93" s="47">
        <v>0</v>
      </c>
      <c r="AB93" s="47">
        <v>0</v>
      </c>
      <c r="AC93" s="47">
        <v>0</v>
      </c>
      <c r="AD93" s="47">
        <v>0</v>
      </c>
      <c r="AE93" s="47">
        <v>0</v>
      </c>
      <c r="AF93" s="47">
        <v>0</v>
      </c>
      <c r="AG93" s="47">
        <v>0</v>
      </c>
      <c r="AH93" s="47">
        <v>0</v>
      </c>
      <c r="AI93" s="47">
        <v>0</v>
      </c>
      <c r="AJ93" s="47">
        <f>IF('2'!G91=2021,E93,0)</f>
        <v>0</v>
      </c>
      <c r="AK93" s="47">
        <v>0</v>
      </c>
      <c r="AL93" s="169">
        <v>0</v>
      </c>
      <c r="AM93" s="47">
        <v>0</v>
      </c>
      <c r="AN93" s="47">
        <v>0</v>
      </c>
      <c r="AO93" s="47">
        <v>0</v>
      </c>
      <c r="AP93" s="47">
        <f>R93+Z93+AH93</f>
        <v>0</v>
      </c>
      <c r="AQ93" s="47">
        <v>0</v>
      </c>
      <c r="AR93" s="47">
        <v>0</v>
      </c>
      <c r="AS93" s="47">
        <v>0</v>
      </c>
      <c r="AT93" s="47">
        <v>0</v>
      </c>
      <c r="AU93" s="47">
        <v>0</v>
      </c>
      <c r="AV93" s="47">
        <v>0</v>
      </c>
      <c r="AW93" s="47">
        <v>0</v>
      </c>
      <c r="AX93" s="47">
        <v>0</v>
      </c>
      <c r="AY93" s="47">
        <v>0</v>
      </c>
      <c r="AZ93" s="47">
        <v>0</v>
      </c>
      <c r="BA93" s="47">
        <f>IF('2'!G91=2022,E93,0)</f>
        <v>180.27262501412</v>
      </c>
      <c r="BB93" s="169">
        <v>0</v>
      </c>
      <c r="BC93" s="169">
        <v>25</v>
      </c>
      <c r="BD93" s="169">
        <v>0</v>
      </c>
      <c r="BE93" s="169">
        <v>0</v>
      </c>
      <c r="BF93" s="169">
        <v>0</v>
      </c>
      <c r="BG93" s="47">
        <v>0</v>
      </c>
      <c r="BH93" s="47">
        <v>0</v>
      </c>
      <c r="BI93" s="47">
        <v>0</v>
      </c>
      <c r="BJ93" s="47">
        <v>0</v>
      </c>
      <c r="BK93" s="47">
        <v>0</v>
      </c>
      <c r="BL93" s="47">
        <v>0</v>
      </c>
      <c r="BM93" s="47">
        <v>0</v>
      </c>
      <c r="BN93" s="47">
        <v>0</v>
      </c>
      <c r="BO93" s="47">
        <v>0</v>
      </c>
      <c r="BP93" s="47">
        <v>0</v>
      </c>
      <c r="BQ93" s="47">
        <f t="shared" si="64"/>
        <v>0</v>
      </c>
      <c r="BR93" s="47">
        <f t="shared" si="65"/>
        <v>180.27262501412</v>
      </c>
      <c r="BS93" s="47">
        <f t="shared" si="66"/>
        <v>0</v>
      </c>
      <c r="BT93" s="47">
        <f t="shared" si="67"/>
        <v>25</v>
      </c>
      <c r="BU93" s="47">
        <f t="shared" si="68"/>
        <v>0</v>
      </c>
      <c r="BV93" s="47">
        <f t="shared" si="69"/>
        <v>0</v>
      </c>
      <c r="BW93" s="47">
        <f t="shared" si="70"/>
        <v>0</v>
      </c>
      <c r="BX93" s="47">
        <f t="shared" si="71"/>
        <v>0</v>
      </c>
      <c r="BY93" s="47">
        <f>BH93</f>
        <v>0</v>
      </c>
      <c r="BZ93" s="47">
        <f t="shared" si="73"/>
        <v>0</v>
      </c>
      <c r="CA93" s="47">
        <f t="shared" si="74"/>
        <v>0</v>
      </c>
      <c r="CB93" s="47">
        <f t="shared" si="75"/>
        <v>0</v>
      </c>
      <c r="CC93" s="47">
        <f t="shared" si="76"/>
        <v>0</v>
      </c>
      <c r="CD93" s="47">
        <f t="shared" si="77"/>
        <v>0</v>
      </c>
      <c r="CE93" s="47">
        <f t="shared" si="78"/>
        <v>0</v>
      </c>
      <c r="CF93" s="47">
        <f t="shared" si="79"/>
        <v>0</v>
      </c>
      <c r="CG93" s="47">
        <f t="shared" si="80"/>
        <v>0</v>
      </c>
      <c r="CH93" s="47">
        <f t="shared" si="81"/>
        <v>0</v>
      </c>
      <c r="CI93" s="33"/>
      <c r="CN93" s="129">
        <v>2022</v>
      </c>
    </row>
    <row r="94" spans="1:92" ht="75">
      <c r="A94" s="23" t="s">
        <v>183</v>
      </c>
      <c r="B94" s="31" t="s">
        <v>289</v>
      </c>
      <c r="C94" s="40" t="s">
        <v>311</v>
      </c>
      <c r="D94" s="33" t="s">
        <v>312</v>
      </c>
      <c r="E94" s="47">
        <f>IF('2'!U92="НД","НД",'2'!U92/1.2)</f>
        <v>180.33526999454665</v>
      </c>
      <c r="F94" s="47" t="str">
        <f>IF('2'!V92="НД","НД",'2'!V92/1.2)</f>
        <v>НД</v>
      </c>
      <c r="G94" s="47">
        <v>0</v>
      </c>
      <c r="H94" s="47">
        <v>0</v>
      </c>
      <c r="I94" s="47">
        <v>0</v>
      </c>
      <c r="J94" s="47">
        <v>0</v>
      </c>
      <c r="K94" s="47">
        <v>0</v>
      </c>
      <c r="L94" s="47">
        <v>0</v>
      </c>
      <c r="M94" s="47">
        <v>0</v>
      </c>
      <c r="N94" s="47">
        <v>0</v>
      </c>
      <c r="O94" s="47">
        <v>0</v>
      </c>
      <c r="P94" s="47">
        <v>0</v>
      </c>
      <c r="Q94" s="47">
        <v>0</v>
      </c>
      <c r="R94" s="47">
        <v>0</v>
      </c>
      <c r="S94" s="47">
        <v>0</v>
      </c>
      <c r="T94" s="47">
        <v>0</v>
      </c>
      <c r="U94" s="47">
        <v>0</v>
      </c>
      <c r="V94" s="47">
        <v>0</v>
      </c>
      <c r="W94" s="47">
        <v>0</v>
      </c>
      <c r="X94" s="47">
        <v>0</v>
      </c>
      <c r="Y94" s="47">
        <v>0</v>
      </c>
      <c r="Z94" s="47">
        <v>0</v>
      </c>
      <c r="AA94" s="47">
        <v>0</v>
      </c>
      <c r="AB94" s="47">
        <v>0</v>
      </c>
      <c r="AC94" s="47">
        <v>0</v>
      </c>
      <c r="AD94" s="47">
        <v>0</v>
      </c>
      <c r="AE94" s="47">
        <v>0</v>
      </c>
      <c r="AF94" s="47">
        <v>0</v>
      </c>
      <c r="AG94" s="47">
        <v>0</v>
      </c>
      <c r="AH94" s="47">
        <v>0</v>
      </c>
      <c r="AI94" s="47">
        <v>0</v>
      </c>
      <c r="AJ94" s="47">
        <f>IF('2'!G92=2021,E94,0)</f>
        <v>180.33526999454665</v>
      </c>
      <c r="AK94" s="47">
        <v>0</v>
      </c>
      <c r="AL94" s="169">
        <v>25</v>
      </c>
      <c r="AM94" s="47">
        <v>0</v>
      </c>
      <c r="AN94" s="47">
        <v>0</v>
      </c>
      <c r="AO94" s="47">
        <v>0</v>
      </c>
      <c r="AP94" s="47">
        <f>R94+Z94+AH94</f>
        <v>0</v>
      </c>
      <c r="AQ94" s="47">
        <v>0</v>
      </c>
      <c r="AR94" s="47">
        <v>0</v>
      </c>
      <c r="AS94" s="47">
        <v>0</v>
      </c>
      <c r="AT94" s="47">
        <v>0</v>
      </c>
      <c r="AU94" s="47">
        <v>0</v>
      </c>
      <c r="AV94" s="47">
        <v>0</v>
      </c>
      <c r="AW94" s="47">
        <v>0</v>
      </c>
      <c r="AX94" s="47">
        <v>0</v>
      </c>
      <c r="AY94" s="47">
        <v>0</v>
      </c>
      <c r="AZ94" s="47">
        <v>0</v>
      </c>
      <c r="BA94" s="47">
        <f>IF('2'!G92=2022,E94,0)</f>
        <v>0</v>
      </c>
      <c r="BB94" s="169">
        <v>0</v>
      </c>
      <c r="BC94" s="169">
        <v>0</v>
      </c>
      <c r="BD94" s="169">
        <v>0</v>
      </c>
      <c r="BE94" s="169">
        <v>0</v>
      </c>
      <c r="BF94" s="169">
        <v>0</v>
      </c>
      <c r="BG94" s="47">
        <v>0</v>
      </c>
      <c r="BH94" s="47">
        <v>0</v>
      </c>
      <c r="BI94" s="47">
        <v>0</v>
      </c>
      <c r="BJ94" s="47">
        <v>0</v>
      </c>
      <c r="BK94" s="47">
        <v>0</v>
      </c>
      <c r="BL94" s="47">
        <v>0</v>
      </c>
      <c r="BM94" s="47">
        <v>0</v>
      </c>
      <c r="BN94" s="47">
        <v>0</v>
      </c>
      <c r="BO94" s="47">
        <v>0</v>
      </c>
      <c r="BP94" s="47">
        <v>0</v>
      </c>
      <c r="BQ94" s="47">
        <f t="shared" si="64"/>
        <v>0</v>
      </c>
      <c r="BR94" s="47">
        <f t="shared" si="65"/>
        <v>180.33526999454665</v>
      </c>
      <c r="BS94" s="47">
        <f t="shared" si="66"/>
        <v>0</v>
      </c>
      <c r="BT94" s="47">
        <f t="shared" si="67"/>
        <v>25</v>
      </c>
      <c r="BU94" s="47">
        <f t="shared" si="68"/>
        <v>0</v>
      </c>
      <c r="BV94" s="47">
        <f t="shared" si="69"/>
        <v>0</v>
      </c>
      <c r="BW94" s="47">
        <f t="shared" si="70"/>
        <v>0</v>
      </c>
      <c r="BX94" s="47">
        <f t="shared" si="71"/>
        <v>0</v>
      </c>
      <c r="BY94" s="47">
        <f>BH94</f>
        <v>0</v>
      </c>
      <c r="BZ94" s="47">
        <f t="shared" si="73"/>
        <v>0</v>
      </c>
      <c r="CA94" s="47">
        <f t="shared" si="74"/>
        <v>0</v>
      </c>
      <c r="CB94" s="47">
        <f t="shared" si="75"/>
        <v>0</v>
      </c>
      <c r="CC94" s="47">
        <f t="shared" si="76"/>
        <v>0</v>
      </c>
      <c r="CD94" s="47">
        <f t="shared" si="77"/>
        <v>0</v>
      </c>
      <c r="CE94" s="47">
        <f t="shared" si="78"/>
        <v>0</v>
      </c>
      <c r="CF94" s="47">
        <f t="shared" si="79"/>
        <v>0</v>
      </c>
      <c r="CG94" s="47">
        <f t="shared" si="80"/>
        <v>0</v>
      </c>
      <c r="CH94" s="47">
        <f t="shared" si="81"/>
        <v>0</v>
      </c>
      <c r="CI94" s="33"/>
      <c r="CN94" s="129">
        <v>2021</v>
      </c>
    </row>
    <row r="95" spans="1:92" ht="56.25">
      <c r="A95" s="19"/>
      <c r="B95" s="23" t="s">
        <v>313</v>
      </c>
      <c r="C95" s="24" t="s">
        <v>314</v>
      </c>
      <c r="D95" s="48" t="s">
        <v>178</v>
      </c>
      <c r="E95" s="172" t="str">
        <f>IF('2'!U93="НД","НД",'2'!U93/1.2)</f>
        <v>НД</v>
      </c>
      <c r="F95" s="172" t="str">
        <f>IF('2'!V93="НД","НД",'2'!V93/1.2)</f>
        <v>НД</v>
      </c>
      <c r="G95" s="172" t="str">
        <f>IF('2'!W93="НД","НД",'2'!W93/1.2)</f>
        <v>НД</v>
      </c>
      <c r="H95" s="172" t="str">
        <f>IF('2'!X93="НД","НД",'2'!X93/1.2)</f>
        <v>НД</v>
      </c>
      <c r="I95" s="172" t="str">
        <f>IF('2'!Y93="НД","НД",'2'!Y93/1.2)</f>
        <v>НД</v>
      </c>
      <c r="J95" s="172" t="str">
        <f>IF('2'!Z93="НД","НД",'2'!Z93/1.2)</f>
        <v>НД</v>
      </c>
      <c r="K95" s="172" t="str">
        <f>IF('2'!AA93="НД","НД",'2'!AA93/1.2)</f>
        <v>НД</v>
      </c>
      <c r="L95" s="172" t="str">
        <f>IF('2'!AB93="НД","НД",'2'!AB93/1.2)</f>
        <v>НД</v>
      </c>
      <c r="M95" s="172" t="str">
        <f>IF('2'!AC93="НД","НД",'2'!AC93/1.2)</f>
        <v>НД</v>
      </c>
      <c r="N95" s="172" t="str">
        <f>IF('2'!AD93="НД","НД",'2'!AD93/1.2)</f>
        <v>НД</v>
      </c>
      <c r="O95" s="172" t="str">
        <f>IF('2'!AE93="НД","НД",'2'!AE93/1.2)</f>
        <v>НД</v>
      </c>
      <c r="P95" s="172" t="str">
        <f>IF('2'!AF93="НД","НД",'2'!AF93/1.2)</f>
        <v>НД</v>
      </c>
      <c r="Q95" s="172" t="str">
        <f>IF('2'!AG93="НД","НД",'2'!AG93/1.2)</f>
        <v>НД</v>
      </c>
      <c r="R95" s="172" t="str">
        <f>IF('2'!AH93="НД","НД",'2'!AH93/1.2)</f>
        <v>НД</v>
      </c>
      <c r="S95" s="172" t="str">
        <f>IF('2'!AI93="НД","НД",'2'!AI93/1.2)</f>
        <v>НД</v>
      </c>
      <c r="T95" s="172" t="str">
        <f>IF('2'!AJ93="НД","НД",'2'!AJ93/1.2)</f>
        <v>НД</v>
      </c>
      <c r="U95" s="172" t="str">
        <f>IF('2'!AK93="НД","НД",'2'!AK93/1.2)</f>
        <v>НД</v>
      </c>
      <c r="V95" s="172" t="str">
        <f>IF('2'!AL93="НД","НД",'2'!AL93/1.2)</f>
        <v>НД</v>
      </c>
      <c r="W95" s="172" t="str">
        <f>IF('2'!AM93="НД","НД",'2'!AM93/1.2)</f>
        <v>НД</v>
      </c>
      <c r="X95" s="172" t="str">
        <f>IF('2'!AN93="НД","НД",'2'!AN93/1.2)</f>
        <v>НД</v>
      </c>
      <c r="Y95" s="172" t="str">
        <f>IF('2'!AO93="НД","НД",'2'!AO93/1.2)</f>
        <v>НД</v>
      </c>
      <c r="Z95" s="172" t="str">
        <f>IF('2'!AP93="НД","НД",'2'!AP93/1.2)</f>
        <v>НД</v>
      </c>
      <c r="AA95" s="172" t="str">
        <f>IF('2'!AQ93="НД","НД",'2'!AQ93/1.2)</f>
        <v>НД</v>
      </c>
      <c r="AB95" s="172" t="str">
        <f>IF('2'!AR93="НД","НД",'2'!AR93/1.2)</f>
        <v>НД</v>
      </c>
      <c r="AC95" s="172" t="str">
        <f>IF('2'!AS93="НД","НД",'2'!AS93/1.2)</f>
        <v>НД</v>
      </c>
      <c r="AD95" s="172" t="str">
        <f>IF('2'!AT93="НД","НД",'2'!AT93/1.2)</f>
        <v>НД</v>
      </c>
      <c r="AE95" s="172" t="str">
        <f>IF('2'!AU93="НД","НД",'2'!AU93/1.2)</f>
        <v>НД</v>
      </c>
      <c r="AF95" s="172" t="str">
        <f>IF('2'!AV93="НД","НД",'2'!AV93/1.2)</f>
        <v>НД</v>
      </c>
      <c r="AG95" s="172" t="str">
        <f>IF('2'!AW93="НД","НД",'2'!AW93/1.2)</f>
        <v>НД</v>
      </c>
      <c r="AH95" s="172" t="str">
        <f>IF('2'!AX93="НД","НД",'2'!AX93/1.2)</f>
        <v>НД</v>
      </c>
      <c r="AI95" s="172" t="str">
        <f>IF('2'!AY93="НД","НД",'2'!AY93/1.2)</f>
        <v>НД</v>
      </c>
      <c r="AJ95" s="172" t="str">
        <f>IF('2'!AZ93="НД","НД",'2'!AZ93/1.2)</f>
        <v>НД</v>
      </c>
      <c r="AK95" s="172" t="str">
        <f>IF('2'!BA93="НД","НД",'2'!BA93/1.2)</f>
        <v>НД</v>
      </c>
      <c r="AL95" s="172" t="str">
        <f>IF('2'!BB93="НД","НД",'2'!BB93/1.2)</f>
        <v>НД</v>
      </c>
      <c r="AM95" s="172" t="str">
        <f>IF('2'!BC93="НД","НД",'2'!BC93/1.2)</f>
        <v>НД</v>
      </c>
      <c r="AN95" s="172" t="str">
        <f>IF('2'!BD93="НД","НД",'2'!BD93/1.2)</f>
        <v>НД</v>
      </c>
      <c r="AO95" s="172" t="str">
        <f>IF('2'!BE93="НД","НД",'2'!BE93/1.2)</f>
        <v>НД</v>
      </c>
      <c r="AP95" s="172" t="str">
        <f>IF('2'!BB93="НД","НД",'2'!BB93/1.2)</f>
        <v>НД</v>
      </c>
      <c r="AQ95" s="172" t="str">
        <f>IF('2'!BC93="НД","НД",'2'!BC93/1.2)</f>
        <v>НД</v>
      </c>
      <c r="AR95" s="172" t="str">
        <f>IF('2'!BF93="НД","НД",'2'!BF93/1.2)</f>
        <v>НД</v>
      </c>
      <c r="AS95" s="172" t="str">
        <f>IF('2'!BG93="НД","НД",'2'!BG93/1.2)</f>
        <v>НД</v>
      </c>
      <c r="AT95" s="172" t="str">
        <f>IF('2'!BH93="НД","НД",'2'!BH93/1.2)</f>
        <v>НД</v>
      </c>
      <c r="AU95" s="172" t="str">
        <f>IF('2'!BI93="НД","НД",'2'!BI93/1.2)</f>
        <v>НД</v>
      </c>
      <c r="AV95" s="172" t="str">
        <f>IF('2'!BJ93="НД","НД",'2'!BJ93/1.2)</f>
        <v>НД</v>
      </c>
      <c r="AW95" s="172" t="str">
        <f>IF('2'!BK93="НД","НД",'2'!BK93/1.2)</f>
        <v>НД</v>
      </c>
      <c r="AX95" s="172" t="str">
        <f>IF('2'!BL93="НД","НД",'2'!BL93/1.2)</f>
        <v>НД</v>
      </c>
      <c r="AY95" s="172" t="str">
        <f>IF('2'!BJ93="НД","НД",'2'!BJ93/1.2)</f>
        <v>НД</v>
      </c>
      <c r="AZ95" s="172" t="str">
        <f>IF('2'!BM93="НД","НД",'2'!BM93/1.2)</f>
        <v>НД</v>
      </c>
      <c r="BA95" s="172" t="str">
        <f>IF('2'!BN93="НД","НД",'2'!BN93/1.2)</f>
        <v>НД</v>
      </c>
      <c r="BB95" s="172" t="str">
        <f>IF('2'!BO93="НД","НД",'2'!BO93/1.2)</f>
        <v>НД</v>
      </c>
      <c r="BC95" s="172" t="str">
        <f>IF('2'!BP93="НД","НД",'2'!BP93/1.2)</f>
        <v>НД</v>
      </c>
      <c r="BD95" s="172" t="str">
        <f>IF('2'!BQ93="НД","НД",'2'!BQ93/1.2)</f>
        <v>НД</v>
      </c>
      <c r="BE95" s="172" t="str">
        <f>IF('2'!BR93="НД","НД",'2'!BR93/1.2)</f>
        <v>НД</v>
      </c>
      <c r="BF95" s="172" t="s">
        <v>197</v>
      </c>
      <c r="BG95" s="172" t="s">
        <v>197</v>
      </c>
      <c r="BH95" s="172" t="s">
        <v>197</v>
      </c>
      <c r="BI95" s="172" t="s">
        <v>197</v>
      </c>
      <c r="BJ95" s="172" t="s">
        <v>197</v>
      </c>
      <c r="BK95" s="172" t="s">
        <v>197</v>
      </c>
      <c r="BL95" s="172" t="s">
        <v>197</v>
      </c>
      <c r="BM95" s="172" t="s">
        <v>197</v>
      </c>
      <c r="BN95" s="172" t="s">
        <v>197</v>
      </c>
      <c r="BO95" s="172" t="s">
        <v>197</v>
      </c>
      <c r="BP95" s="172" t="s">
        <v>197</v>
      </c>
      <c r="BQ95" s="172" t="s">
        <v>197</v>
      </c>
      <c r="BR95" s="172" t="s">
        <v>197</v>
      </c>
      <c r="BS95" s="172" t="s">
        <v>197</v>
      </c>
      <c r="BT95" s="172" t="s">
        <v>197</v>
      </c>
      <c r="BU95" s="172" t="s">
        <v>197</v>
      </c>
      <c r="BV95" s="172" t="s">
        <v>197</v>
      </c>
      <c r="BW95" s="172" t="s">
        <v>197</v>
      </c>
      <c r="BX95" s="172" t="s">
        <v>197</v>
      </c>
      <c r="BY95" s="172" t="s">
        <v>197</v>
      </c>
      <c r="BZ95" s="172" t="s">
        <v>197</v>
      </c>
      <c r="CA95" s="172" t="s">
        <v>197</v>
      </c>
      <c r="CB95" s="172" t="s">
        <v>197</v>
      </c>
      <c r="CC95" s="172" t="s">
        <v>197</v>
      </c>
      <c r="CD95" s="172" t="s">
        <v>197</v>
      </c>
      <c r="CE95" s="172" t="s">
        <v>197</v>
      </c>
      <c r="CF95" s="172" t="s">
        <v>197</v>
      </c>
      <c r="CG95" s="172" t="s">
        <v>197</v>
      </c>
      <c r="CH95" s="172" t="s">
        <v>197</v>
      </c>
      <c r="CI95" s="172">
        <f>IF('2'!CS93="НД","НД",'2'!CS93/1.2)</f>
        <v>0</v>
      </c>
    </row>
    <row r="96" spans="1:92" ht="56.25">
      <c r="A96" s="19"/>
      <c r="B96" s="23" t="s">
        <v>315</v>
      </c>
      <c r="C96" s="29" t="s">
        <v>316</v>
      </c>
      <c r="D96" s="48" t="s">
        <v>178</v>
      </c>
      <c r="E96" s="172" t="str">
        <f>IF('2'!U94="НД","НД",'2'!U94/1.2)</f>
        <v>НД</v>
      </c>
      <c r="F96" s="172" t="str">
        <f>IF('2'!V94="НД","НД",'2'!V94/1.2)</f>
        <v>НД</v>
      </c>
      <c r="G96" s="172" t="str">
        <f>IF('2'!W94="НД","НД",'2'!W94/1.2)</f>
        <v>НД</v>
      </c>
      <c r="H96" s="172" t="str">
        <f>IF('2'!X94="НД","НД",'2'!X94/1.2)</f>
        <v>НД</v>
      </c>
      <c r="I96" s="172" t="str">
        <f>IF('2'!Y94="НД","НД",'2'!Y94/1.2)</f>
        <v>НД</v>
      </c>
      <c r="J96" s="172" t="str">
        <f>IF('2'!Z94="НД","НД",'2'!Z94/1.2)</f>
        <v>НД</v>
      </c>
      <c r="K96" s="172" t="str">
        <f>IF('2'!AA94="НД","НД",'2'!AA94/1.2)</f>
        <v>НД</v>
      </c>
      <c r="L96" s="172" t="str">
        <f>IF('2'!AB94="НД","НД",'2'!AB94/1.2)</f>
        <v>НД</v>
      </c>
      <c r="M96" s="172" t="str">
        <f>IF('2'!AC94="НД","НД",'2'!AC94/1.2)</f>
        <v>НД</v>
      </c>
      <c r="N96" s="172" t="str">
        <f>IF('2'!AD94="НД","НД",'2'!AD94/1.2)</f>
        <v>НД</v>
      </c>
      <c r="O96" s="172" t="str">
        <f>IF('2'!AE94="НД","НД",'2'!AE94/1.2)</f>
        <v>НД</v>
      </c>
      <c r="P96" s="172" t="str">
        <f>IF('2'!AF94="НД","НД",'2'!AF94/1.2)</f>
        <v>НД</v>
      </c>
      <c r="Q96" s="172" t="str">
        <f>IF('2'!AG94="НД","НД",'2'!AG94/1.2)</f>
        <v>НД</v>
      </c>
      <c r="R96" s="172" t="str">
        <f>IF('2'!AH94="НД","НД",'2'!AH94/1.2)</f>
        <v>НД</v>
      </c>
      <c r="S96" s="172" t="str">
        <f>IF('2'!AI94="НД","НД",'2'!AI94/1.2)</f>
        <v>НД</v>
      </c>
      <c r="T96" s="172" t="str">
        <f>IF('2'!AJ94="НД","НД",'2'!AJ94/1.2)</f>
        <v>НД</v>
      </c>
      <c r="U96" s="172" t="str">
        <f>IF('2'!AK94="НД","НД",'2'!AK94/1.2)</f>
        <v>НД</v>
      </c>
      <c r="V96" s="172" t="str">
        <f>IF('2'!AL94="НД","НД",'2'!AL94/1.2)</f>
        <v>НД</v>
      </c>
      <c r="W96" s="172" t="str">
        <f>IF('2'!AM94="НД","НД",'2'!AM94/1.2)</f>
        <v>НД</v>
      </c>
      <c r="X96" s="172" t="str">
        <f>IF('2'!AN94="НД","НД",'2'!AN94/1.2)</f>
        <v>НД</v>
      </c>
      <c r="Y96" s="172" t="str">
        <f>IF('2'!AO94="НД","НД",'2'!AO94/1.2)</f>
        <v>НД</v>
      </c>
      <c r="Z96" s="172" t="str">
        <f>IF('2'!AP94="НД","НД",'2'!AP94/1.2)</f>
        <v>НД</v>
      </c>
      <c r="AA96" s="172" t="str">
        <f>IF('2'!AQ94="НД","НД",'2'!AQ94/1.2)</f>
        <v>НД</v>
      </c>
      <c r="AB96" s="172" t="str">
        <f>IF('2'!AR94="НД","НД",'2'!AR94/1.2)</f>
        <v>НД</v>
      </c>
      <c r="AC96" s="172" t="str">
        <f>IF('2'!AS94="НД","НД",'2'!AS94/1.2)</f>
        <v>НД</v>
      </c>
      <c r="AD96" s="172" t="str">
        <f>IF('2'!AT94="НД","НД",'2'!AT94/1.2)</f>
        <v>НД</v>
      </c>
      <c r="AE96" s="172" t="str">
        <f>IF('2'!AU94="НД","НД",'2'!AU94/1.2)</f>
        <v>НД</v>
      </c>
      <c r="AF96" s="172" t="str">
        <f>IF('2'!AV94="НД","НД",'2'!AV94/1.2)</f>
        <v>НД</v>
      </c>
      <c r="AG96" s="172" t="str">
        <f>IF('2'!AW94="НД","НД",'2'!AW94/1.2)</f>
        <v>НД</v>
      </c>
      <c r="AH96" s="172" t="str">
        <f>IF('2'!AX94="НД","НД",'2'!AX94/1.2)</f>
        <v>НД</v>
      </c>
      <c r="AI96" s="172" t="str">
        <f>IF('2'!AY94="НД","НД",'2'!AY94/1.2)</f>
        <v>НД</v>
      </c>
      <c r="AJ96" s="172" t="str">
        <f>IF('2'!AZ94="НД","НД",'2'!AZ94/1.2)</f>
        <v>НД</v>
      </c>
      <c r="AK96" s="172" t="str">
        <f>IF('2'!BA94="НД","НД",'2'!BA94/1.2)</f>
        <v>НД</v>
      </c>
      <c r="AL96" s="172" t="str">
        <f>IF('2'!BB94="НД","НД",'2'!BB94/1.2)</f>
        <v>НД</v>
      </c>
      <c r="AM96" s="172" t="str">
        <f>IF('2'!BC94="НД","НД",'2'!BC94/1.2)</f>
        <v>НД</v>
      </c>
      <c r="AN96" s="172" t="str">
        <f>IF('2'!BD94="НД","НД",'2'!BD94/1.2)</f>
        <v>НД</v>
      </c>
      <c r="AO96" s="172" t="str">
        <f>IF('2'!BE94="НД","НД",'2'!BE94/1.2)</f>
        <v>НД</v>
      </c>
      <c r="AP96" s="172" t="str">
        <f>IF('2'!BB94="НД","НД",'2'!BB94/1.2)</f>
        <v>НД</v>
      </c>
      <c r="AQ96" s="172" t="str">
        <f>IF('2'!BC94="НД","НД",'2'!BC94/1.2)</f>
        <v>НД</v>
      </c>
      <c r="AR96" s="172" t="str">
        <f>IF('2'!BF94="НД","НД",'2'!BF94/1.2)</f>
        <v>НД</v>
      </c>
      <c r="AS96" s="172" t="str">
        <f>IF('2'!BG94="НД","НД",'2'!BG94/1.2)</f>
        <v>НД</v>
      </c>
      <c r="AT96" s="172" t="str">
        <f>IF('2'!BH94="НД","НД",'2'!BH94/1.2)</f>
        <v>НД</v>
      </c>
      <c r="AU96" s="172" t="str">
        <f>IF('2'!BI94="НД","НД",'2'!BI94/1.2)</f>
        <v>НД</v>
      </c>
      <c r="AV96" s="172" t="str">
        <f>IF('2'!BJ94="НД","НД",'2'!BJ94/1.2)</f>
        <v>НД</v>
      </c>
      <c r="AW96" s="172" t="str">
        <f>IF('2'!BK94="НД","НД",'2'!BK94/1.2)</f>
        <v>НД</v>
      </c>
      <c r="AX96" s="172" t="str">
        <f>IF('2'!BL94="НД","НД",'2'!BL94/1.2)</f>
        <v>НД</v>
      </c>
      <c r="AY96" s="172" t="str">
        <f>IF('2'!BJ94="НД","НД",'2'!BJ94/1.2)</f>
        <v>НД</v>
      </c>
      <c r="AZ96" s="172" t="str">
        <f>IF('2'!BM94="НД","НД",'2'!BM94/1.2)</f>
        <v>НД</v>
      </c>
      <c r="BA96" s="172" t="str">
        <f>IF('2'!BN94="НД","НД",'2'!BN94/1.2)</f>
        <v>НД</v>
      </c>
      <c r="BB96" s="172" t="str">
        <f>IF('2'!BO94="НД","НД",'2'!BO94/1.2)</f>
        <v>НД</v>
      </c>
      <c r="BC96" s="172" t="str">
        <f>IF('2'!BP94="НД","НД",'2'!BP94/1.2)</f>
        <v>НД</v>
      </c>
      <c r="BD96" s="172" t="str">
        <f>IF('2'!BQ94="НД","НД",'2'!BQ94/1.2)</f>
        <v>НД</v>
      </c>
      <c r="BE96" s="172" t="str">
        <f>IF('2'!BR94="НД","НД",'2'!BR94/1.2)</f>
        <v>НД</v>
      </c>
      <c r="BF96" s="172" t="s">
        <v>197</v>
      </c>
      <c r="BG96" s="172" t="s">
        <v>197</v>
      </c>
      <c r="BH96" s="172" t="s">
        <v>197</v>
      </c>
      <c r="BI96" s="172" t="s">
        <v>197</v>
      </c>
      <c r="BJ96" s="172" t="s">
        <v>197</v>
      </c>
      <c r="BK96" s="172" t="s">
        <v>197</v>
      </c>
      <c r="BL96" s="172" t="s">
        <v>197</v>
      </c>
      <c r="BM96" s="172" t="s">
        <v>197</v>
      </c>
      <c r="BN96" s="172" t="s">
        <v>197</v>
      </c>
      <c r="BO96" s="172" t="s">
        <v>197</v>
      </c>
      <c r="BP96" s="172" t="s">
        <v>197</v>
      </c>
      <c r="BQ96" s="172" t="s">
        <v>197</v>
      </c>
      <c r="BR96" s="172" t="s">
        <v>197</v>
      </c>
      <c r="BS96" s="172" t="s">
        <v>197</v>
      </c>
      <c r="BT96" s="172" t="s">
        <v>197</v>
      </c>
      <c r="BU96" s="172" t="s">
        <v>197</v>
      </c>
      <c r="BV96" s="172" t="s">
        <v>197</v>
      </c>
      <c r="BW96" s="172" t="s">
        <v>197</v>
      </c>
      <c r="BX96" s="172" t="s">
        <v>197</v>
      </c>
      <c r="BY96" s="172" t="s">
        <v>197</v>
      </c>
      <c r="BZ96" s="172" t="s">
        <v>197</v>
      </c>
      <c r="CA96" s="172" t="s">
        <v>197</v>
      </c>
      <c r="CB96" s="172" t="s">
        <v>197</v>
      </c>
      <c r="CC96" s="172" t="s">
        <v>197</v>
      </c>
      <c r="CD96" s="172" t="s">
        <v>197</v>
      </c>
      <c r="CE96" s="172" t="s">
        <v>197</v>
      </c>
      <c r="CF96" s="172" t="s">
        <v>197</v>
      </c>
      <c r="CG96" s="172" t="s">
        <v>197</v>
      </c>
      <c r="CH96" s="172" t="s">
        <v>197</v>
      </c>
      <c r="CI96" s="172">
        <f>IF('2'!CS94="НД","НД",'2'!CS94/1.2)</f>
        <v>0</v>
      </c>
    </row>
    <row r="97" spans="1:92" ht="37.5">
      <c r="A97" s="19"/>
      <c r="B97" s="23" t="s">
        <v>317</v>
      </c>
      <c r="C97" s="29" t="s">
        <v>318</v>
      </c>
      <c r="D97" s="48" t="s">
        <v>178</v>
      </c>
      <c r="E97" s="172">
        <f>IF('2'!U95="НД","НД",'2'!U95/1.2)</f>
        <v>1.4053685333333332</v>
      </c>
      <c r="F97" s="172">
        <f>IF('2'!V95="НД","НД",'2'!V95/1.2)</f>
        <v>0</v>
      </c>
      <c r="G97" s="172">
        <f>IF('2'!W95="НД","НД",'2'!W95/1.2)</f>
        <v>0</v>
      </c>
      <c r="H97" s="172">
        <f>IF('2'!X95="НД","НД",'2'!X95/1.2)</f>
        <v>1.4053685333333332</v>
      </c>
      <c r="I97" s="172">
        <f>IF('2'!Y95="НД","НД",'2'!Y95/1.2)</f>
        <v>0</v>
      </c>
      <c r="J97" s="172">
        <f>IF('2'!Z95="НД","НД",'2'!Z95/1.2)</f>
        <v>0</v>
      </c>
      <c r="K97" s="172">
        <f>IF('2'!AA95="НД","НД",'2'!AA95/1.2)</f>
        <v>0</v>
      </c>
      <c r="L97" s="172">
        <f>IF('2'!AB95="НД","НД",'2'!AB95/1.2)</f>
        <v>0</v>
      </c>
      <c r="M97" s="172">
        <f>IF('2'!AC95="НД","НД",'2'!AC95/1.2)</f>
        <v>0</v>
      </c>
      <c r="N97" s="172">
        <f>IF('2'!AD95="НД","НД",'2'!AD95/1.2)</f>
        <v>0</v>
      </c>
      <c r="O97" s="172">
        <f>IF('2'!AE95="НД","НД",'2'!AE95/1.2)</f>
        <v>0</v>
      </c>
      <c r="P97" s="172">
        <f>IF('2'!AF95="НД","НД",'2'!AF95/1.2)</f>
        <v>0</v>
      </c>
      <c r="Q97" s="172">
        <f>IF('2'!AG95="НД","НД",'2'!AG95/1.2)</f>
        <v>0</v>
      </c>
      <c r="R97" s="172">
        <f>IF('2'!AH95="НД","НД",'2'!AH95/1.2)</f>
        <v>0</v>
      </c>
      <c r="S97" s="172">
        <f>IF('2'!AI95="НД","НД",'2'!AI95/1.2)</f>
        <v>0</v>
      </c>
      <c r="T97" s="172">
        <f>IF('2'!AJ95="НД","НД",'2'!AJ95/1.2)</f>
        <v>0</v>
      </c>
      <c r="U97" s="172">
        <f>IF('2'!AK95="НД","НД",'2'!AK95/1.2)</f>
        <v>0</v>
      </c>
      <c r="V97" s="172">
        <f>IF('2'!AL95="НД","НД",'2'!AL95/1.2)</f>
        <v>0</v>
      </c>
      <c r="W97" s="172">
        <f>IF('2'!AM95="НД","НД",'2'!AM95/1.2)</f>
        <v>0</v>
      </c>
      <c r="X97" s="172">
        <f>IF('2'!AN95="НД","НД",'2'!AN95/1.2)</f>
        <v>0</v>
      </c>
      <c r="Y97" s="172">
        <f>IF('2'!AO95="НД","НД",'2'!AO95/1.2)</f>
        <v>0</v>
      </c>
      <c r="Z97" s="172">
        <f>IF('2'!AP95="НД","НД",'2'!AP95/1.2)</f>
        <v>0</v>
      </c>
      <c r="AA97" s="172">
        <f>IF('2'!AQ95="НД","НД",'2'!AQ95/1.2)</f>
        <v>0</v>
      </c>
      <c r="AB97" s="172">
        <f>IF('2'!AR95="НД","НД",'2'!AR95/1.2)</f>
        <v>0</v>
      </c>
      <c r="AC97" s="172">
        <f>IF('2'!AS95="НД","НД",'2'!AS95/1.2)</f>
        <v>0</v>
      </c>
      <c r="AD97" s="172">
        <f>IF('2'!AT95="НД","НД",'2'!AT95/1.2)</f>
        <v>1.4053685333333332</v>
      </c>
      <c r="AE97" s="172">
        <f>IF('2'!AU95="НД","НД",'2'!AU95/1.2)</f>
        <v>0</v>
      </c>
      <c r="AF97" s="172">
        <f>IF('2'!AV95="НД","НД",'2'!AV95/1.2)</f>
        <v>0</v>
      </c>
      <c r="AG97" s="172">
        <f>IF('2'!AW95="НД","НД",'2'!AW95/1.2)</f>
        <v>1.4053685333333332</v>
      </c>
      <c r="AH97" s="172">
        <f>IF('2'!AX95="НД","НД",'2'!AX95/1.2)</f>
        <v>0</v>
      </c>
      <c r="AI97" s="172">
        <f>IF('2'!AY95="НД","НД",'2'!AY95/1.2)</f>
        <v>0</v>
      </c>
      <c r="AJ97" s="172">
        <f t="shared" ref="AJ97:AP97" si="82">SUM(AJ98:AJ99)</f>
        <v>1.4053685333333332</v>
      </c>
      <c r="AK97" s="172">
        <f t="shared" si="82"/>
        <v>0</v>
      </c>
      <c r="AL97" s="172">
        <f t="shared" si="82"/>
        <v>0</v>
      </c>
      <c r="AM97" s="172">
        <f t="shared" si="82"/>
        <v>0</v>
      </c>
      <c r="AN97" s="172">
        <f t="shared" si="82"/>
        <v>0</v>
      </c>
      <c r="AO97" s="172">
        <f t="shared" si="82"/>
        <v>0</v>
      </c>
      <c r="AP97" s="172">
        <f t="shared" si="82"/>
        <v>0</v>
      </c>
      <c r="AQ97" s="172"/>
      <c r="AR97" s="172">
        <f t="shared" ref="AR97:CH97" si="83">SUM(AR98:AR99)</f>
        <v>0</v>
      </c>
      <c r="AS97" s="172">
        <f t="shared" si="83"/>
        <v>0</v>
      </c>
      <c r="AT97" s="172">
        <f t="shared" si="83"/>
        <v>0</v>
      </c>
      <c r="AU97" s="172">
        <f t="shared" si="83"/>
        <v>0</v>
      </c>
      <c r="AV97" s="172">
        <f t="shared" si="83"/>
        <v>0</v>
      </c>
      <c r="AW97" s="172">
        <f t="shared" si="83"/>
        <v>0</v>
      </c>
      <c r="AX97" s="172">
        <f t="shared" si="83"/>
        <v>0</v>
      </c>
      <c r="AY97" s="172">
        <f t="shared" si="83"/>
        <v>0</v>
      </c>
      <c r="AZ97" s="172">
        <f t="shared" si="83"/>
        <v>0</v>
      </c>
      <c r="BA97" s="172">
        <f t="shared" si="83"/>
        <v>0</v>
      </c>
      <c r="BB97" s="172">
        <f t="shared" si="83"/>
        <v>0</v>
      </c>
      <c r="BC97" s="172">
        <f t="shared" si="83"/>
        <v>0</v>
      </c>
      <c r="BD97" s="172">
        <f t="shared" si="83"/>
        <v>0</v>
      </c>
      <c r="BE97" s="172">
        <f t="shared" si="83"/>
        <v>0</v>
      </c>
      <c r="BF97" s="172">
        <f t="shared" si="83"/>
        <v>0</v>
      </c>
      <c r="BG97" s="172">
        <f t="shared" si="83"/>
        <v>0</v>
      </c>
      <c r="BH97" s="172">
        <f t="shared" si="83"/>
        <v>0</v>
      </c>
      <c r="BI97" s="172">
        <f t="shared" si="83"/>
        <v>0</v>
      </c>
      <c r="BJ97" s="172">
        <f t="shared" si="83"/>
        <v>0</v>
      </c>
      <c r="BK97" s="172">
        <f t="shared" si="83"/>
        <v>0</v>
      </c>
      <c r="BL97" s="172">
        <f t="shared" si="83"/>
        <v>0</v>
      </c>
      <c r="BM97" s="172">
        <f t="shared" si="83"/>
        <v>0</v>
      </c>
      <c r="BN97" s="172">
        <f t="shared" si="83"/>
        <v>0</v>
      </c>
      <c r="BO97" s="172">
        <f t="shared" si="83"/>
        <v>0</v>
      </c>
      <c r="BP97" s="172">
        <f t="shared" si="83"/>
        <v>0</v>
      </c>
      <c r="BQ97" s="172">
        <f t="shared" si="83"/>
        <v>0</v>
      </c>
      <c r="BR97" s="172">
        <f t="shared" si="83"/>
        <v>1.4053685333333332</v>
      </c>
      <c r="BS97" s="172">
        <f t="shared" si="83"/>
        <v>0</v>
      </c>
      <c r="BT97" s="172">
        <f t="shared" si="83"/>
        <v>0</v>
      </c>
      <c r="BU97" s="172">
        <f t="shared" si="83"/>
        <v>0</v>
      </c>
      <c r="BV97" s="172">
        <f t="shared" si="83"/>
        <v>0</v>
      </c>
      <c r="BW97" s="172">
        <f t="shared" si="83"/>
        <v>0</v>
      </c>
      <c r="BX97" s="172">
        <f t="shared" si="83"/>
        <v>0</v>
      </c>
      <c r="BY97" s="172">
        <f t="shared" si="83"/>
        <v>0</v>
      </c>
      <c r="BZ97" s="172">
        <f t="shared" si="83"/>
        <v>0</v>
      </c>
      <c r="CA97" s="172">
        <f t="shared" si="83"/>
        <v>0</v>
      </c>
      <c r="CB97" s="172">
        <f t="shared" si="83"/>
        <v>0</v>
      </c>
      <c r="CC97" s="172">
        <f t="shared" si="83"/>
        <v>0</v>
      </c>
      <c r="CD97" s="172">
        <f t="shared" si="83"/>
        <v>0</v>
      </c>
      <c r="CE97" s="172">
        <f t="shared" si="83"/>
        <v>0</v>
      </c>
      <c r="CF97" s="172">
        <f t="shared" si="83"/>
        <v>0</v>
      </c>
      <c r="CG97" s="172">
        <f t="shared" si="83"/>
        <v>0</v>
      </c>
      <c r="CH97" s="172">
        <f t="shared" si="83"/>
        <v>0</v>
      </c>
      <c r="CI97" s="172">
        <f>IF('2'!CS95="НД","НД",'2'!CS95/1.2)</f>
        <v>0</v>
      </c>
    </row>
    <row r="98" spans="1:92" ht="75">
      <c r="A98" s="93" t="s">
        <v>189</v>
      </c>
      <c r="B98" s="31" t="s">
        <v>317</v>
      </c>
      <c r="C98" s="50" t="s">
        <v>319</v>
      </c>
      <c r="D98" s="33" t="s">
        <v>320</v>
      </c>
      <c r="E98" s="47">
        <f>IF('2'!U96="НД","НД",'2'!U96/1.2)</f>
        <v>0.50784719999999994</v>
      </c>
      <c r="F98" s="47" t="str">
        <f>IF('2'!V96="НД","НД",'2'!V96/1.2)</f>
        <v>НД</v>
      </c>
      <c r="G98" s="47">
        <v>0</v>
      </c>
      <c r="H98" s="47">
        <v>0</v>
      </c>
      <c r="I98" s="47">
        <v>0</v>
      </c>
      <c r="J98" s="47">
        <v>0</v>
      </c>
      <c r="K98" s="47">
        <v>0</v>
      </c>
      <c r="L98" s="47">
        <v>0</v>
      </c>
      <c r="M98" s="47">
        <v>0</v>
      </c>
      <c r="N98" s="47">
        <v>0</v>
      </c>
      <c r="O98" s="47">
        <v>0</v>
      </c>
      <c r="P98" s="47">
        <v>0</v>
      </c>
      <c r="Q98" s="47">
        <v>0</v>
      </c>
      <c r="R98" s="47">
        <v>0</v>
      </c>
      <c r="S98" s="47">
        <v>0</v>
      </c>
      <c r="T98" s="47">
        <v>0</v>
      </c>
      <c r="U98" s="47">
        <v>0</v>
      </c>
      <c r="V98" s="47">
        <v>0</v>
      </c>
      <c r="W98" s="47">
        <v>0</v>
      </c>
      <c r="X98" s="47">
        <v>0</v>
      </c>
      <c r="Y98" s="47">
        <v>0</v>
      </c>
      <c r="Z98" s="47">
        <v>0</v>
      </c>
      <c r="AA98" s="47">
        <v>0</v>
      </c>
      <c r="AB98" s="47"/>
      <c r="AC98" s="47"/>
      <c r="AD98" s="47"/>
      <c r="AE98" s="47"/>
      <c r="AF98" s="47"/>
      <c r="AG98" s="47"/>
      <c r="AH98" s="47"/>
      <c r="AI98" s="47">
        <v>0</v>
      </c>
      <c r="AJ98" s="47">
        <f>IF('2'!G96=2021,E98,0)</f>
        <v>0.50784719999999994</v>
      </c>
      <c r="AK98" s="47">
        <v>0</v>
      </c>
      <c r="AL98" s="169"/>
      <c r="AM98" s="47">
        <v>0</v>
      </c>
      <c r="AN98" s="47">
        <v>0</v>
      </c>
      <c r="AO98" s="47">
        <v>0</v>
      </c>
      <c r="AP98" s="47">
        <f>R98+Z98+AH98</f>
        <v>0</v>
      </c>
      <c r="AQ98" s="47">
        <v>0</v>
      </c>
      <c r="AR98" s="47">
        <v>0</v>
      </c>
      <c r="AS98" s="47"/>
      <c r="AT98" s="47"/>
      <c r="AU98" s="47"/>
      <c r="AV98" s="47"/>
      <c r="AW98" s="47"/>
      <c r="AX98" s="47"/>
      <c r="AY98" s="47"/>
      <c r="AZ98" s="47">
        <v>0</v>
      </c>
      <c r="BA98" s="47">
        <v>0</v>
      </c>
      <c r="BB98" s="169">
        <v>0</v>
      </c>
      <c r="BC98" s="169">
        <v>0</v>
      </c>
      <c r="BD98" s="169">
        <v>0</v>
      </c>
      <c r="BE98" s="169">
        <v>0</v>
      </c>
      <c r="BF98" s="169">
        <v>0</v>
      </c>
      <c r="BG98" s="47">
        <v>0</v>
      </c>
      <c r="BH98" s="47">
        <v>0</v>
      </c>
      <c r="BI98" s="47"/>
      <c r="BJ98" s="47"/>
      <c r="BK98" s="47"/>
      <c r="BL98" s="47"/>
      <c r="BM98" s="47"/>
      <c r="BN98" s="47"/>
      <c r="BO98" s="47"/>
      <c r="BP98" s="47"/>
      <c r="BQ98" s="47">
        <f t="shared" ref="BQ98:BW99" si="84">U98+AI98+AZ98</f>
        <v>0</v>
      </c>
      <c r="BR98" s="47">
        <f t="shared" si="84"/>
        <v>0.50784719999999994</v>
      </c>
      <c r="BS98" s="47">
        <f t="shared" si="84"/>
        <v>0</v>
      </c>
      <c r="BT98" s="47">
        <f t="shared" si="84"/>
        <v>0</v>
      </c>
      <c r="BU98" s="47">
        <f t="shared" si="84"/>
        <v>0</v>
      </c>
      <c r="BV98" s="47">
        <f t="shared" si="84"/>
        <v>0</v>
      </c>
      <c r="BW98" s="47">
        <f t="shared" si="84"/>
        <v>0</v>
      </c>
      <c r="BX98" s="47">
        <f>AP98+BG98</f>
        <v>0</v>
      </c>
      <c r="BY98" s="47">
        <f>BH98+AQ98</f>
        <v>0</v>
      </c>
      <c r="BZ98" s="47">
        <f>AR98</f>
        <v>0</v>
      </c>
      <c r="CA98" s="47">
        <f>AB98+AI98+AR98</f>
        <v>0</v>
      </c>
      <c r="CB98" s="47">
        <f t="shared" ref="CB98:CG99" si="85">AC98+BJ98+AS98</f>
        <v>0</v>
      </c>
      <c r="CC98" s="47">
        <f t="shared" si="85"/>
        <v>0</v>
      </c>
      <c r="CD98" s="47">
        <f t="shared" si="85"/>
        <v>0</v>
      </c>
      <c r="CE98" s="47">
        <f t="shared" si="85"/>
        <v>0</v>
      </c>
      <c r="CF98" s="47">
        <f t="shared" si="85"/>
        <v>0</v>
      </c>
      <c r="CG98" s="47">
        <f t="shared" si="85"/>
        <v>0</v>
      </c>
      <c r="CH98" s="47">
        <f>BP98+AY98</f>
        <v>0</v>
      </c>
      <c r="CI98" s="33" t="s">
        <v>562</v>
      </c>
      <c r="CN98" s="129">
        <v>2021</v>
      </c>
    </row>
    <row r="99" spans="1:92" ht="56.25">
      <c r="A99" s="93" t="s">
        <v>189</v>
      </c>
      <c r="B99" s="31" t="s">
        <v>317</v>
      </c>
      <c r="C99" s="50" t="s">
        <v>321</v>
      </c>
      <c r="D99" s="33" t="s">
        <v>322</v>
      </c>
      <c r="E99" s="47">
        <f>IF('2'!U97="НД","НД",'2'!U97/1.2)</f>
        <v>0.89752133333333339</v>
      </c>
      <c r="F99" s="47" t="str">
        <f>IF('2'!V97="НД","НД",'2'!V97/1.2)</f>
        <v>НД</v>
      </c>
      <c r="G99" s="47">
        <v>0</v>
      </c>
      <c r="H99" s="47">
        <v>0</v>
      </c>
      <c r="I99" s="47">
        <v>0</v>
      </c>
      <c r="J99" s="47">
        <v>0</v>
      </c>
      <c r="K99" s="47">
        <v>0</v>
      </c>
      <c r="L99" s="47">
        <v>0</v>
      </c>
      <c r="M99" s="47">
        <v>0</v>
      </c>
      <c r="N99" s="47">
        <v>0</v>
      </c>
      <c r="O99" s="47">
        <v>0</v>
      </c>
      <c r="P99" s="47">
        <v>0</v>
      </c>
      <c r="Q99" s="47">
        <v>0</v>
      </c>
      <c r="R99" s="47">
        <v>0</v>
      </c>
      <c r="S99" s="47">
        <v>0</v>
      </c>
      <c r="T99" s="47">
        <v>0</v>
      </c>
      <c r="U99" s="47">
        <v>0</v>
      </c>
      <c r="V99" s="47">
        <v>0</v>
      </c>
      <c r="W99" s="47">
        <v>0</v>
      </c>
      <c r="X99" s="47">
        <v>0</v>
      </c>
      <c r="Y99" s="47">
        <v>0</v>
      </c>
      <c r="Z99" s="47">
        <v>0</v>
      </c>
      <c r="AA99" s="47">
        <v>0</v>
      </c>
      <c r="AB99" s="47"/>
      <c r="AC99" s="47"/>
      <c r="AD99" s="47"/>
      <c r="AE99" s="47"/>
      <c r="AF99" s="47"/>
      <c r="AG99" s="47"/>
      <c r="AH99" s="47"/>
      <c r="AI99" s="47">
        <v>0</v>
      </c>
      <c r="AJ99" s="47">
        <f>IF('2'!G97=2021,E99,0)</f>
        <v>0.89752133333333339</v>
      </c>
      <c r="AK99" s="47">
        <v>0</v>
      </c>
      <c r="AL99" s="169"/>
      <c r="AM99" s="47">
        <v>0</v>
      </c>
      <c r="AN99" s="47">
        <v>0</v>
      </c>
      <c r="AO99" s="47">
        <v>0</v>
      </c>
      <c r="AP99" s="47">
        <f>R99+Z99+AH99</f>
        <v>0</v>
      </c>
      <c r="AQ99" s="47">
        <v>0</v>
      </c>
      <c r="AR99" s="47">
        <v>0</v>
      </c>
      <c r="AS99" s="47"/>
      <c r="AT99" s="47"/>
      <c r="AU99" s="47"/>
      <c r="AV99" s="47"/>
      <c r="AW99" s="47"/>
      <c r="AX99" s="47"/>
      <c r="AY99" s="47"/>
      <c r="AZ99" s="47">
        <v>0</v>
      </c>
      <c r="BA99" s="47">
        <v>0</v>
      </c>
      <c r="BB99" s="169">
        <v>0</v>
      </c>
      <c r="BC99" s="169">
        <v>0</v>
      </c>
      <c r="BD99" s="169">
        <v>0</v>
      </c>
      <c r="BE99" s="169">
        <v>0</v>
      </c>
      <c r="BF99" s="169">
        <v>0</v>
      </c>
      <c r="BG99" s="47">
        <v>0</v>
      </c>
      <c r="BH99" s="47">
        <v>0</v>
      </c>
      <c r="BI99" s="47"/>
      <c r="BJ99" s="47"/>
      <c r="BK99" s="47"/>
      <c r="BL99" s="47"/>
      <c r="BM99" s="47"/>
      <c r="BN99" s="47"/>
      <c r="BO99" s="47"/>
      <c r="BP99" s="47"/>
      <c r="BQ99" s="47">
        <f t="shared" si="84"/>
        <v>0</v>
      </c>
      <c r="BR99" s="47">
        <f t="shared" si="84"/>
        <v>0.89752133333333339</v>
      </c>
      <c r="BS99" s="47">
        <f t="shared" si="84"/>
        <v>0</v>
      </c>
      <c r="BT99" s="47">
        <f t="shared" si="84"/>
        <v>0</v>
      </c>
      <c r="BU99" s="47">
        <f t="shared" si="84"/>
        <v>0</v>
      </c>
      <c r="BV99" s="47">
        <f t="shared" si="84"/>
        <v>0</v>
      </c>
      <c r="BW99" s="47">
        <f t="shared" si="84"/>
        <v>0</v>
      </c>
      <c r="BX99" s="47">
        <f>AP99+BG99</f>
        <v>0</v>
      </c>
      <c r="BY99" s="47">
        <f>BH99+AQ99</f>
        <v>0</v>
      </c>
      <c r="BZ99" s="47">
        <f>AR99</f>
        <v>0</v>
      </c>
      <c r="CA99" s="47">
        <f>AB99+AI99+AR99</f>
        <v>0</v>
      </c>
      <c r="CB99" s="47">
        <f t="shared" si="85"/>
        <v>0</v>
      </c>
      <c r="CC99" s="47">
        <f t="shared" si="85"/>
        <v>0</v>
      </c>
      <c r="CD99" s="47">
        <f t="shared" si="85"/>
        <v>0</v>
      </c>
      <c r="CE99" s="47">
        <f t="shared" si="85"/>
        <v>0</v>
      </c>
      <c r="CF99" s="47">
        <f t="shared" si="85"/>
        <v>0</v>
      </c>
      <c r="CG99" s="47">
        <f t="shared" si="85"/>
        <v>0</v>
      </c>
      <c r="CH99" s="47">
        <f>BP99+AY99</f>
        <v>0</v>
      </c>
      <c r="CI99" s="33" t="s">
        <v>562</v>
      </c>
      <c r="CN99" s="129">
        <v>2021</v>
      </c>
    </row>
  </sheetData>
  <autoFilter ref="B20:CI99">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44">
    <mergeCell ref="BR17:BZ17"/>
    <mergeCell ref="CB17:CH17"/>
    <mergeCell ref="AC17:AH17"/>
    <mergeCell ref="AJ17:AR17"/>
    <mergeCell ref="AS17:AY17"/>
    <mergeCell ref="BA17:BH17"/>
    <mergeCell ref="BJ17:BP17"/>
    <mergeCell ref="U14:AH14"/>
    <mergeCell ref="AI14:CG14"/>
    <mergeCell ref="CI14:CI18"/>
    <mergeCell ref="U15:AH15"/>
    <mergeCell ref="AI15:AY15"/>
    <mergeCell ref="AZ15:BP15"/>
    <mergeCell ref="BQ15:CH15"/>
    <mergeCell ref="U16:AA16"/>
    <mergeCell ref="AB16:AH16"/>
    <mergeCell ref="AI16:AR16"/>
    <mergeCell ref="AS16:AY16"/>
    <mergeCell ref="AZ16:BH16"/>
    <mergeCell ref="BI16:BP16"/>
    <mergeCell ref="BQ16:BZ16"/>
    <mergeCell ref="CA16:CH16"/>
    <mergeCell ref="V17:AA17"/>
    <mergeCell ref="B14:B18"/>
    <mergeCell ref="C14:C18"/>
    <mergeCell ref="D14:D18"/>
    <mergeCell ref="E14:F16"/>
    <mergeCell ref="G14:T15"/>
    <mergeCell ref="G16:M16"/>
    <mergeCell ref="N16:T16"/>
    <mergeCell ref="E17:E18"/>
    <mergeCell ref="F17:F18"/>
    <mergeCell ref="H17:M17"/>
    <mergeCell ref="O17:T17"/>
    <mergeCell ref="B9:AH9"/>
    <mergeCell ref="B10:AH10"/>
    <mergeCell ref="B11:AH11"/>
    <mergeCell ref="B12:AH12"/>
    <mergeCell ref="B13:CF13"/>
    <mergeCell ref="B4:AH4"/>
    <mergeCell ref="B5:AH5"/>
    <mergeCell ref="B6:AH6"/>
    <mergeCell ref="B7:AH7"/>
    <mergeCell ref="B8:AH8"/>
  </mergeCells>
  <pageMargins left="0.70833333333333304" right="0.70833333333333304" top="0.74861111111111101" bottom="0.74791666666666701" header="0.31527777777777799" footer="0.51180555555555496"/>
  <pageSetup paperSize="8" scale="53" firstPageNumber="0" orientation="landscape" horizontalDpi="300" verticalDpi="300"/>
  <headerFooter>
    <oddHeader>&amp;C&amp;P</oddHeader>
  </headerFooter>
  <colBreaks count="1" manualBreakCount="1">
    <brk id="3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BF00"/>
    <pageSetUpPr fitToPage="1"/>
  </sheetPr>
  <dimension ref="A1:CE100"/>
  <sheetViews>
    <sheetView topLeftCell="B4" zoomScale="65" zoomScaleNormal="65" zoomScalePageLayoutView="55" workbookViewId="0">
      <selection activeCell="D20" sqref="D20"/>
    </sheetView>
  </sheetViews>
  <sheetFormatPr defaultColWidth="9" defaultRowHeight="15.75"/>
  <cols>
    <col min="1" max="1" width="4.125" style="129" hidden="1" customWidth="1"/>
    <col min="2" max="2" width="9.25" style="129" customWidth="1"/>
    <col min="3" max="3" width="40.75" style="129" customWidth="1"/>
    <col min="4" max="4" width="13.875" style="129" customWidth="1"/>
    <col min="5" max="5" width="11.875" style="151" customWidth="1"/>
    <col min="6" max="6" width="8.875" style="151" customWidth="1"/>
    <col min="7" max="13" width="8.75" style="128" customWidth="1"/>
    <col min="14" max="14" width="11.625" style="128" customWidth="1"/>
    <col min="15" max="15" width="15" style="151" customWidth="1"/>
    <col min="16" max="16" width="11" style="151" customWidth="1"/>
    <col min="17" max="17" width="8.75" style="128" customWidth="1"/>
    <col min="18" max="18" width="10.25" style="128" customWidth="1"/>
    <col min="19" max="23" width="8.75" style="128" customWidth="1"/>
    <col min="24" max="24" width="16" style="128" customWidth="1"/>
    <col min="25" max="25" width="16" style="151" customWidth="1"/>
    <col min="26" max="26" width="9.75" style="151" customWidth="1"/>
    <col min="27" max="33" width="9.75" style="128" customWidth="1"/>
    <col min="34" max="34" width="13.875" style="128" customWidth="1"/>
    <col min="35" max="35" width="13.875" style="151" customWidth="1"/>
    <col min="36" max="36" width="14.875" style="151" customWidth="1"/>
    <col min="37" max="37" width="14" style="128" customWidth="1"/>
    <col min="38" max="38" width="10.75" style="128" customWidth="1"/>
    <col min="39" max="39" width="10.125" style="128" customWidth="1"/>
    <col min="40" max="40" width="10.75" style="128" customWidth="1"/>
    <col min="41" max="41" width="9.25" style="128" customWidth="1"/>
    <col min="42" max="42" width="15.75" style="128" customWidth="1"/>
    <col min="43" max="43" width="10.375" style="128" customWidth="1"/>
    <col min="44" max="44" width="13.5" style="128" customWidth="1"/>
    <col min="45" max="46" width="13.5" style="151" customWidth="1"/>
    <col min="47" max="47" width="11.625" style="128" customWidth="1"/>
    <col min="48" max="52" width="11.375" style="128" customWidth="1"/>
    <col min="53" max="53" width="10.375" style="128" customWidth="1"/>
    <col min="54" max="54" width="11.5" style="128" customWidth="1"/>
    <col min="55" max="55" width="3.5" style="129" customWidth="1"/>
    <col min="56" max="56" width="5.75" style="129" customWidth="1"/>
    <col min="57" max="57" width="16.125" style="129" customWidth="1"/>
    <col min="58" max="58" width="21.25" style="129" customWidth="1"/>
    <col min="59" max="59" width="12.625" style="129" customWidth="1"/>
    <col min="60" max="60" width="22.375" style="129" customWidth="1"/>
    <col min="61" max="61" width="10.875" style="129" customWidth="1"/>
    <col min="62" max="62" width="17.375" style="129" customWidth="1"/>
    <col min="63" max="64" width="4.125" style="129" customWidth="1"/>
    <col min="65" max="65" width="3.75" style="129" customWidth="1"/>
    <col min="66" max="66" width="3.875" style="129" customWidth="1"/>
    <col min="67" max="67" width="4.5" style="129" customWidth="1"/>
    <col min="68" max="68" width="5" style="129" customWidth="1"/>
    <col min="69" max="69" width="5.5" style="129" customWidth="1"/>
    <col min="70" max="70" width="5.75" style="129" customWidth="1"/>
    <col min="71" max="71" width="5.5" style="129" customWidth="1"/>
    <col min="72" max="73" width="5" style="129" customWidth="1"/>
    <col min="74" max="74" width="12.875" style="129" customWidth="1"/>
    <col min="75" max="83" width="5" style="129" customWidth="1"/>
    <col min="84" max="84" width="5" customWidth="1"/>
  </cols>
  <sheetData>
    <row r="1" spans="2:83" ht="18.75">
      <c r="S1" s="173"/>
      <c r="T1" s="173"/>
      <c r="U1" s="173"/>
      <c r="V1" s="173"/>
      <c r="W1" s="173"/>
      <c r="X1" s="173"/>
      <c r="Y1" s="152"/>
      <c r="Z1" s="152"/>
      <c r="AA1" s="173"/>
      <c r="AB1" s="173"/>
      <c r="AC1" s="173"/>
      <c r="AD1" s="173"/>
      <c r="AE1" s="173"/>
      <c r="AF1" s="173"/>
      <c r="AG1" s="173"/>
      <c r="AH1" s="173"/>
      <c r="AI1" s="152"/>
      <c r="AJ1" s="152"/>
      <c r="AK1" s="173"/>
      <c r="AL1" s="173"/>
      <c r="AM1" s="173"/>
      <c r="BA1" s="174" t="s">
        <v>563</v>
      </c>
      <c r="BB1" s="174"/>
    </row>
    <row r="2" spans="2:83">
      <c r="S2" s="173"/>
      <c r="T2" s="173"/>
      <c r="U2" s="173"/>
      <c r="V2" s="173"/>
      <c r="W2" s="173"/>
      <c r="X2" s="173"/>
      <c r="Y2" s="152"/>
      <c r="Z2" s="152"/>
      <c r="AA2" s="173"/>
      <c r="AB2" s="173"/>
      <c r="AC2" s="173"/>
      <c r="AD2" s="173"/>
      <c r="AE2" s="173"/>
      <c r="AF2" s="173"/>
      <c r="AG2" s="173"/>
      <c r="AH2" s="173"/>
      <c r="AI2" s="152"/>
      <c r="AJ2" s="152"/>
      <c r="AK2" s="173"/>
      <c r="AL2" s="173"/>
      <c r="AM2" s="173"/>
      <c r="BA2" s="175"/>
      <c r="BB2" s="175"/>
      <c r="BC2" s="4" t="s">
        <v>1</v>
      </c>
    </row>
    <row r="3" spans="2:83">
      <c r="S3" s="173"/>
      <c r="T3" s="173"/>
      <c r="U3" s="173"/>
      <c r="V3" s="173"/>
      <c r="W3" s="173"/>
      <c r="X3" s="173"/>
      <c r="Y3" s="152"/>
      <c r="Z3" s="152"/>
      <c r="AA3" s="173"/>
      <c r="AB3" s="173"/>
      <c r="AC3" s="173"/>
      <c r="AD3" s="173"/>
      <c r="AE3" s="173"/>
      <c r="AF3" s="173"/>
      <c r="AG3" s="173"/>
      <c r="AH3" s="173"/>
      <c r="AI3" s="152"/>
      <c r="AJ3" s="152"/>
      <c r="AK3" s="173"/>
      <c r="AL3" s="173"/>
      <c r="AM3" s="173"/>
      <c r="BA3" s="175"/>
      <c r="BB3" s="175"/>
      <c r="BC3" s="4" t="s">
        <v>2</v>
      </c>
    </row>
    <row r="4" spans="2:83" ht="18.75">
      <c r="B4" s="401" t="s">
        <v>564</v>
      </c>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176"/>
    </row>
    <row r="5" spans="2:83" ht="18.75">
      <c r="B5" s="401" t="s">
        <v>323</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177"/>
    </row>
    <row r="6" spans="2:83">
      <c r="B6" s="154"/>
      <c r="C6" s="154"/>
      <c r="D6" s="154"/>
      <c r="E6" s="178"/>
      <c r="F6" s="178"/>
      <c r="G6" s="179"/>
      <c r="H6" s="179"/>
      <c r="I6" s="179"/>
      <c r="J6" s="179"/>
      <c r="K6" s="179"/>
      <c r="L6" s="179"/>
      <c r="M6" s="179"/>
      <c r="N6" s="179"/>
      <c r="O6" s="178"/>
      <c r="P6" s="178"/>
      <c r="Q6" s="179"/>
      <c r="R6" s="179"/>
      <c r="S6" s="179"/>
      <c r="T6" s="179"/>
      <c r="U6" s="179"/>
      <c r="V6" s="179"/>
      <c r="W6" s="179"/>
      <c r="X6" s="179"/>
      <c r="Y6" s="178"/>
      <c r="Z6" s="178"/>
      <c r="AA6" s="179"/>
      <c r="AB6" s="179"/>
      <c r="AC6" s="179"/>
      <c r="AD6" s="179"/>
      <c r="AE6" s="179"/>
      <c r="AF6" s="179"/>
      <c r="AG6" s="179"/>
      <c r="AH6" s="179"/>
      <c r="AI6" s="178"/>
      <c r="AJ6" s="178"/>
      <c r="AK6" s="179"/>
      <c r="AL6" s="179"/>
      <c r="AM6" s="179"/>
      <c r="AN6" s="179"/>
      <c r="AO6" s="179"/>
      <c r="AP6" s="179"/>
      <c r="AQ6" s="179"/>
      <c r="AR6" s="179"/>
      <c r="AS6" s="178"/>
      <c r="AT6" s="178"/>
      <c r="AU6" s="179"/>
      <c r="AV6" s="179"/>
      <c r="AW6" s="179"/>
      <c r="AX6" s="179"/>
      <c r="AY6" s="179"/>
      <c r="AZ6" s="179"/>
      <c r="BA6" s="179"/>
      <c r="BB6" s="179"/>
    </row>
    <row r="7" spans="2:83" ht="18.75">
      <c r="B7" s="402" t="s">
        <v>424</v>
      </c>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6"/>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row>
    <row r="8" spans="2:83">
      <c r="B8" s="403" t="s">
        <v>6</v>
      </c>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155"/>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row>
    <row r="9" spans="2:83">
      <c r="B9" s="155"/>
      <c r="C9" s="155"/>
      <c r="D9" s="155"/>
      <c r="E9" s="180"/>
      <c r="F9" s="180"/>
      <c r="G9" s="181"/>
      <c r="H9" s="181"/>
      <c r="I9" s="181"/>
      <c r="J9" s="181"/>
      <c r="K9" s="181"/>
      <c r="L9" s="181"/>
      <c r="M9" s="181"/>
      <c r="N9" s="181"/>
      <c r="O9" s="180"/>
      <c r="P9" s="180"/>
      <c r="Q9" s="181"/>
      <c r="R9" s="181"/>
      <c r="S9" s="181"/>
      <c r="T9" s="181"/>
      <c r="U9" s="181"/>
      <c r="V9" s="181"/>
      <c r="W9" s="181"/>
      <c r="X9" s="181"/>
      <c r="Y9" s="180"/>
      <c r="Z9" s="180"/>
      <c r="AA9" s="181"/>
      <c r="AB9" s="181"/>
      <c r="AC9" s="181"/>
      <c r="AD9" s="181"/>
      <c r="AE9" s="181"/>
      <c r="AF9" s="181"/>
      <c r="AG9" s="181"/>
      <c r="AH9" s="181"/>
      <c r="AI9" s="180"/>
      <c r="AJ9" s="180"/>
      <c r="AK9" s="181"/>
      <c r="AL9" s="181"/>
      <c r="AM9" s="181"/>
      <c r="AN9" s="181"/>
      <c r="AO9" s="181"/>
      <c r="AP9" s="181"/>
      <c r="AQ9" s="181"/>
      <c r="AR9" s="181"/>
      <c r="AS9" s="180"/>
      <c r="AT9" s="180"/>
      <c r="AU9" s="181"/>
      <c r="AV9" s="181"/>
      <c r="AW9" s="181"/>
      <c r="AX9" s="181"/>
      <c r="AY9" s="181"/>
      <c r="AZ9" s="181"/>
      <c r="BA9" s="181"/>
      <c r="BB9" s="181"/>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row>
    <row r="10" spans="2:83">
      <c r="B10" s="405" t="s">
        <v>565</v>
      </c>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c r="AT10" s="405"/>
      <c r="AU10" s="405"/>
      <c r="AV10" s="405"/>
      <c r="AW10" s="405"/>
      <c r="AX10" s="405"/>
      <c r="AY10" s="405"/>
      <c r="AZ10" s="405"/>
      <c r="BA10" s="405"/>
      <c r="BB10" s="182"/>
      <c r="BC10" s="157"/>
      <c r="BD10" s="157"/>
      <c r="BE10" s="157"/>
      <c r="BF10" s="157"/>
      <c r="BG10" s="157"/>
      <c r="BH10" s="157"/>
      <c r="BI10" s="157"/>
      <c r="BJ10" s="157"/>
      <c r="BK10" s="157"/>
      <c r="BL10" s="157"/>
      <c r="BM10" s="157"/>
      <c r="BN10" s="157"/>
      <c r="BO10" s="157"/>
      <c r="BP10" s="157"/>
      <c r="BQ10" s="157"/>
      <c r="BR10" s="157"/>
      <c r="BS10" s="157"/>
      <c r="BT10" s="157"/>
      <c r="BU10" s="157"/>
      <c r="BV10" s="157"/>
    </row>
    <row r="11" spans="2:83" ht="18.75">
      <c r="B11" s="177"/>
      <c r="C11" s="177"/>
      <c r="D11" s="177"/>
      <c r="E11" s="183"/>
      <c r="F11" s="183"/>
      <c r="G11" s="184"/>
      <c r="H11" s="184"/>
      <c r="I11" s="184"/>
      <c r="J11" s="184"/>
      <c r="K11" s="184"/>
      <c r="L11" s="184"/>
      <c r="M11" s="184"/>
      <c r="N11" s="184"/>
      <c r="O11" s="183"/>
      <c r="P11" s="183"/>
      <c r="Q11" s="184"/>
      <c r="R11" s="184"/>
      <c r="S11" s="184"/>
      <c r="T11" s="184"/>
      <c r="U11" s="184"/>
      <c r="V11" s="184"/>
      <c r="W11" s="184"/>
      <c r="X11" s="184"/>
      <c r="Y11" s="183"/>
      <c r="Z11" s="183"/>
      <c r="AA11" s="184"/>
      <c r="AB11" s="184"/>
      <c r="AC11" s="184"/>
      <c r="AD11" s="184"/>
      <c r="AE11" s="184"/>
      <c r="AF11" s="184"/>
      <c r="AG11" s="184"/>
      <c r="AH11" s="184"/>
      <c r="AI11" s="183"/>
      <c r="AJ11" s="183"/>
      <c r="AK11" s="184"/>
      <c r="AL11" s="184"/>
      <c r="AM11" s="184"/>
      <c r="AN11" s="184"/>
      <c r="AO11" s="184"/>
      <c r="AP11" s="184"/>
      <c r="AQ11" s="184"/>
      <c r="AR11" s="184"/>
      <c r="AS11" s="183"/>
      <c r="AT11" s="183"/>
      <c r="AU11" s="184"/>
      <c r="AV11" s="184"/>
      <c r="AW11" s="184"/>
      <c r="AX11" s="184"/>
      <c r="AY11" s="184"/>
      <c r="AZ11" s="184"/>
      <c r="BA11" s="184"/>
      <c r="BB11" s="184"/>
      <c r="BC11" s="185"/>
      <c r="BD11" s="185"/>
      <c r="BE11" s="185"/>
      <c r="BF11" s="185"/>
      <c r="BG11" s="185"/>
      <c r="BH11" s="185"/>
      <c r="BI11" s="185"/>
      <c r="BJ11" s="185"/>
      <c r="BK11" s="185"/>
      <c r="BL11" s="185"/>
      <c r="BM11" s="185"/>
      <c r="BN11" s="185"/>
    </row>
    <row r="12" spans="2:83" ht="18.75">
      <c r="B12" s="433" t="s">
        <v>8</v>
      </c>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186"/>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row>
    <row r="13" spans="2:83" ht="15.75" customHeight="1">
      <c r="B13" s="434" t="s">
        <v>9</v>
      </c>
      <c r="C13" s="434"/>
      <c r="D13" s="434"/>
      <c r="E13" s="434"/>
      <c r="F13" s="434"/>
      <c r="G13" s="434"/>
      <c r="H13" s="434"/>
      <c r="I13" s="434"/>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187"/>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row>
    <row r="14" spans="2:83">
      <c r="B14" s="435"/>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161"/>
      <c r="BC14" s="163"/>
      <c r="BD14" s="163"/>
      <c r="BE14" s="163"/>
      <c r="BF14" s="163"/>
      <c r="BG14" s="188"/>
      <c r="BH14" s="188"/>
      <c r="BI14" s="188"/>
      <c r="BJ14" s="188"/>
      <c r="BK14" s="188"/>
      <c r="BL14" s="188"/>
      <c r="BM14" s="188"/>
      <c r="BN14" s="188"/>
      <c r="BO14" s="188"/>
      <c r="BP14" s="188"/>
      <c r="BQ14" s="188"/>
      <c r="BR14" s="188"/>
      <c r="BS14" s="188"/>
      <c r="BT14" s="188"/>
      <c r="BU14" s="188"/>
      <c r="BV14" s="188"/>
    </row>
    <row r="15" spans="2:83" ht="19.5" customHeight="1">
      <c r="B15" s="406" t="s">
        <v>10</v>
      </c>
      <c r="C15" s="406" t="s">
        <v>11</v>
      </c>
      <c r="D15" s="406" t="s">
        <v>12</v>
      </c>
      <c r="E15" s="436" t="s">
        <v>566</v>
      </c>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6"/>
      <c r="AY15" s="436"/>
      <c r="AZ15" s="436"/>
      <c r="BA15" s="436"/>
      <c r="BB15" s="165"/>
      <c r="BC15" s="189"/>
      <c r="BD15" s="189"/>
      <c r="BE15" s="189"/>
      <c r="BF15" s="189"/>
    </row>
    <row r="16" spans="2:83" ht="43.5" customHeight="1">
      <c r="B16" s="406"/>
      <c r="C16" s="406"/>
      <c r="D16" s="406"/>
      <c r="E16" s="436" t="s">
        <v>567</v>
      </c>
      <c r="F16" s="436"/>
      <c r="G16" s="436"/>
      <c r="H16" s="436"/>
      <c r="I16" s="436"/>
      <c r="J16" s="436"/>
      <c r="K16" s="436"/>
      <c r="L16" s="436"/>
      <c r="M16" s="436"/>
      <c r="N16" s="436"/>
      <c r="O16" s="436" t="s">
        <v>568</v>
      </c>
      <c r="P16" s="436"/>
      <c r="Q16" s="436"/>
      <c r="R16" s="436"/>
      <c r="S16" s="436"/>
      <c r="T16" s="436"/>
      <c r="U16" s="436"/>
      <c r="V16" s="436"/>
      <c r="W16" s="436"/>
      <c r="X16" s="436"/>
      <c r="Y16" s="436" t="s">
        <v>569</v>
      </c>
      <c r="Z16" s="436"/>
      <c r="AA16" s="436"/>
      <c r="AB16" s="436"/>
      <c r="AC16" s="436"/>
      <c r="AD16" s="436"/>
      <c r="AE16" s="436"/>
      <c r="AF16" s="436"/>
      <c r="AG16" s="436"/>
      <c r="AH16" s="436"/>
      <c r="AI16" s="436" t="s">
        <v>570</v>
      </c>
      <c r="AJ16" s="436"/>
      <c r="AK16" s="436"/>
      <c r="AL16" s="436"/>
      <c r="AM16" s="436"/>
      <c r="AN16" s="436"/>
      <c r="AO16" s="436"/>
      <c r="AP16" s="436"/>
      <c r="AQ16" s="436"/>
      <c r="AR16" s="436"/>
      <c r="AS16" s="406" t="s">
        <v>571</v>
      </c>
      <c r="AT16" s="406"/>
      <c r="AU16" s="406"/>
      <c r="AV16" s="406"/>
      <c r="AW16" s="406"/>
      <c r="AX16" s="406"/>
      <c r="AY16" s="406"/>
      <c r="AZ16" s="406"/>
      <c r="BA16" s="406"/>
      <c r="BB16" s="406"/>
      <c r="BC16" s="189"/>
      <c r="BD16" s="189"/>
      <c r="BE16" s="189"/>
      <c r="BF16" s="189"/>
    </row>
    <row r="17" spans="1:54" ht="43.5" customHeight="1">
      <c r="B17" s="406"/>
      <c r="C17" s="406"/>
      <c r="D17" s="406"/>
      <c r="E17" s="190" t="s">
        <v>466</v>
      </c>
      <c r="F17" s="436" t="s">
        <v>467</v>
      </c>
      <c r="G17" s="436"/>
      <c r="H17" s="436"/>
      <c r="I17" s="436"/>
      <c r="J17" s="436"/>
      <c r="K17" s="436"/>
      <c r="L17" s="436"/>
      <c r="M17" s="436"/>
      <c r="N17" s="436"/>
      <c r="O17" s="190" t="s">
        <v>466</v>
      </c>
      <c r="P17" s="406" t="s">
        <v>467</v>
      </c>
      <c r="Q17" s="406"/>
      <c r="R17" s="406"/>
      <c r="S17" s="406"/>
      <c r="T17" s="406"/>
      <c r="U17" s="406"/>
      <c r="V17" s="406"/>
      <c r="W17" s="406"/>
      <c r="X17" s="406"/>
      <c r="Y17" s="190" t="s">
        <v>466</v>
      </c>
      <c r="Z17" s="406" t="s">
        <v>467</v>
      </c>
      <c r="AA17" s="406"/>
      <c r="AB17" s="406"/>
      <c r="AC17" s="406"/>
      <c r="AD17" s="406"/>
      <c r="AE17" s="406"/>
      <c r="AF17" s="406"/>
      <c r="AG17" s="406"/>
      <c r="AH17" s="406"/>
      <c r="AI17" s="190" t="s">
        <v>466</v>
      </c>
      <c r="AJ17" s="406" t="s">
        <v>467</v>
      </c>
      <c r="AK17" s="406"/>
      <c r="AL17" s="406"/>
      <c r="AM17" s="406"/>
      <c r="AN17" s="406"/>
      <c r="AO17" s="406"/>
      <c r="AP17" s="406"/>
      <c r="AQ17" s="406"/>
      <c r="AR17" s="406"/>
      <c r="AS17" s="190" t="s">
        <v>466</v>
      </c>
      <c r="AT17" s="406" t="s">
        <v>467</v>
      </c>
      <c r="AU17" s="406"/>
      <c r="AV17" s="406"/>
      <c r="AW17" s="406"/>
      <c r="AX17" s="406"/>
      <c r="AY17" s="406"/>
      <c r="AZ17" s="406"/>
      <c r="BA17" s="406"/>
      <c r="BB17" s="406"/>
    </row>
    <row r="18" spans="1:54" ht="87.75" customHeight="1">
      <c r="B18" s="406"/>
      <c r="C18" s="406"/>
      <c r="D18" s="406"/>
      <c r="E18" s="191" t="s">
        <v>468</v>
      </c>
      <c r="F18" s="191" t="s">
        <v>468</v>
      </c>
      <c r="G18" s="192" t="s">
        <v>469</v>
      </c>
      <c r="H18" s="192" t="s">
        <v>470</v>
      </c>
      <c r="I18" s="192" t="s">
        <v>471</v>
      </c>
      <c r="J18" s="192" t="s">
        <v>472</v>
      </c>
      <c r="K18" s="167" t="s">
        <v>474</v>
      </c>
      <c r="L18" s="167" t="s">
        <v>475</v>
      </c>
      <c r="M18" s="167" t="s">
        <v>476</v>
      </c>
      <c r="N18" s="167" t="s">
        <v>477</v>
      </c>
      <c r="O18" s="191" t="s">
        <v>468</v>
      </c>
      <c r="P18" s="191" t="s">
        <v>468</v>
      </c>
      <c r="Q18" s="192" t="s">
        <v>469</v>
      </c>
      <c r="R18" s="192" t="s">
        <v>470</v>
      </c>
      <c r="S18" s="192" t="s">
        <v>471</v>
      </c>
      <c r="T18" s="192" t="s">
        <v>472</v>
      </c>
      <c r="U18" s="167" t="s">
        <v>474</v>
      </c>
      <c r="V18" s="167" t="s">
        <v>475</v>
      </c>
      <c r="W18" s="167" t="s">
        <v>476</v>
      </c>
      <c r="X18" s="167" t="s">
        <v>477</v>
      </c>
      <c r="Y18" s="191" t="s">
        <v>468</v>
      </c>
      <c r="Z18" s="191" t="s">
        <v>468</v>
      </c>
      <c r="AA18" s="192" t="s">
        <v>469</v>
      </c>
      <c r="AB18" s="192" t="s">
        <v>470</v>
      </c>
      <c r="AC18" s="192" t="s">
        <v>471</v>
      </c>
      <c r="AD18" s="192" t="s">
        <v>472</v>
      </c>
      <c r="AE18" s="167" t="s">
        <v>474</v>
      </c>
      <c r="AF18" s="167" t="s">
        <v>478</v>
      </c>
      <c r="AG18" s="167" t="s">
        <v>476</v>
      </c>
      <c r="AH18" s="167" t="s">
        <v>477</v>
      </c>
      <c r="AI18" s="191" t="s">
        <v>468</v>
      </c>
      <c r="AJ18" s="191" t="s">
        <v>468</v>
      </c>
      <c r="AK18" s="192" t="s">
        <v>469</v>
      </c>
      <c r="AL18" s="192" t="s">
        <v>470</v>
      </c>
      <c r="AM18" s="192" t="s">
        <v>471</v>
      </c>
      <c r="AN18" s="192" t="s">
        <v>472</v>
      </c>
      <c r="AO18" s="167" t="s">
        <v>474</v>
      </c>
      <c r="AP18" s="167" t="s">
        <v>478</v>
      </c>
      <c r="AQ18" s="167" t="s">
        <v>476</v>
      </c>
      <c r="AR18" s="167" t="s">
        <v>477</v>
      </c>
      <c r="AS18" s="191" t="s">
        <v>468</v>
      </c>
      <c r="AT18" s="191" t="s">
        <v>468</v>
      </c>
      <c r="AU18" s="192" t="s">
        <v>469</v>
      </c>
      <c r="AV18" s="192" t="s">
        <v>470</v>
      </c>
      <c r="AW18" s="192" t="s">
        <v>471</v>
      </c>
      <c r="AX18" s="192" t="s">
        <v>472</v>
      </c>
      <c r="AY18" s="167" t="s">
        <v>474</v>
      </c>
      <c r="AZ18" s="167" t="s">
        <v>478</v>
      </c>
      <c r="BA18" s="167" t="s">
        <v>476</v>
      </c>
      <c r="BB18" s="167" t="s">
        <v>477</v>
      </c>
    </row>
    <row r="19" spans="1:54">
      <c r="B19" s="165">
        <v>1</v>
      </c>
      <c r="C19" s="165">
        <v>2</v>
      </c>
      <c r="D19" s="165">
        <v>3</v>
      </c>
      <c r="E19" s="193" t="s">
        <v>572</v>
      </c>
      <c r="F19" s="193" t="s">
        <v>573</v>
      </c>
      <c r="G19" s="194" t="s">
        <v>574</v>
      </c>
      <c r="H19" s="194" t="s">
        <v>575</v>
      </c>
      <c r="I19" s="194" t="s">
        <v>576</v>
      </c>
      <c r="J19" s="194" t="s">
        <v>577</v>
      </c>
      <c r="K19" s="194" t="s">
        <v>578</v>
      </c>
      <c r="L19" s="194" t="s">
        <v>579</v>
      </c>
      <c r="M19" s="194" t="s">
        <v>580</v>
      </c>
      <c r="N19" s="194" t="s">
        <v>581</v>
      </c>
      <c r="O19" s="193" t="s">
        <v>582</v>
      </c>
      <c r="P19" s="193" t="s">
        <v>583</v>
      </c>
      <c r="Q19" s="194" t="s">
        <v>584</v>
      </c>
      <c r="R19" s="194" t="s">
        <v>585</v>
      </c>
      <c r="S19" s="194" t="s">
        <v>586</v>
      </c>
      <c r="T19" s="194" t="s">
        <v>587</v>
      </c>
      <c r="U19" s="194" t="s">
        <v>588</v>
      </c>
      <c r="V19" s="194" t="s">
        <v>589</v>
      </c>
      <c r="W19" s="194" t="s">
        <v>590</v>
      </c>
      <c r="X19" s="194" t="s">
        <v>591</v>
      </c>
      <c r="Y19" s="193" t="s">
        <v>592</v>
      </c>
      <c r="Z19" s="193" t="s">
        <v>593</v>
      </c>
      <c r="AA19" s="194" t="s">
        <v>594</v>
      </c>
      <c r="AB19" s="194" t="s">
        <v>595</v>
      </c>
      <c r="AC19" s="194" t="s">
        <v>596</v>
      </c>
      <c r="AD19" s="194" t="s">
        <v>597</v>
      </c>
      <c r="AE19" s="194" t="s">
        <v>598</v>
      </c>
      <c r="AF19" s="194" t="s">
        <v>599</v>
      </c>
      <c r="AG19" s="194" t="s">
        <v>600</v>
      </c>
      <c r="AH19" s="194" t="s">
        <v>601</v>
      </c>
      <c r="AI19" s="193" t="s">
        <v>602</v>
      </c>
      <c r="AJ19" s="193" t="s">
        <v>603</v>
      </c>
      <c r="AK19" s="194" t="s">
        <v>604</v>
      </c>
      <c r="AL19" s="194" t="s">
        <v>605</v>
      </c>
      <c r="AM19" s="194" t="s">
        <v>606</v>
      </c>
      <c r="AN19" s="194" t="s">
        <v>607</v>
      </c>
      <c r="AO19" s="194" t="s">
        <v>608</v>
      </c>
      <c r="AP19" s="194" t="s">
        <v>609</v>
      </c>
      <c r="AQ19" s="194" t="s">
        <v>610</v>
      </c>
      <c r="AR19" s="194" t="s">
        <v>611</v>
      </c>
      <c r="AS19" s="193" t="s">
        <v>612</v>
      </c>
      <c r="AT19" s="193" t="s">
        <v>613</v>
      </c>
      <c r="AU19" s="194" t="s">
        <v>614</v>
      </c>
      <c r="AV19" s="194" t="s">
        <v>615</v>
      </c>
      <c r="AW19" s="194" t="s">
        <v>556</v>
      </c>
      <c r="AX19" s="194" t="s">
        <v>616</v>
      </c>
      <c r="AY19" s="194">
        <v>11</v>
      </c>
      <c r="AZ19" s="194">
        <v>12</v>
      </c>
      <c r="BA19" s="194">
        <v>13</v>
      </c>
      <c r="BB19" s="194">
        <v>14</v>
      </c>
    </row>
    <row r="20" spans="1:54" ht="49.7" customHeight="1">
      <c r="A20" s="19"/>
      <c r="B20" s="20" t="s">
        <v>176</v>
      </c>
      <c r="C20" s="21" t="s">
        <v>177</v>
      </c>
      <c r="D20" s="22">
        <v>0</v>
      </c>
      <c r="E20" s="52">
        <f t="shared" ref="E20:AJ20" si="0">SUM(E21:E26)</f>
        <v>0</v>
      </c>
      <c r="F20" s="52">
        <f t="shared" si="0"/>
        <v>0</v>
      </c>
      <c r="G20" s="52">
        <f t="shared" si="0"/>
        <v>0</v>
      </c>
      <c r="H20" s="52">
        <f t="shared" si="0"/>
        <v>0</v>
      </c>
      <c r="I20" s="52">
        <f t="shared" si="0"/>
        <v>0</v>
      </c>
      <c r="J20" s="52">
        <f t="shared" si="0"/>
        <v>0</v>
      </c>
      <c r="K20" s="52">
        <f t="shared" si="0"/>
        <v>0</v>
      </c>
      <c r="L20" s="52">
        <f t="shared" si="0"/>
        <v>0</v>
      </c>
      <c r="M20" s="52">
        <f t="shared" si="0"/>
        <v>0</v>
      </c>
      <c r="N20" s="52">
        <f t="shared" si="0"/>
        <v>0</v>
      </c>
      <c r="O20" s="52">
        <f t="shared" si="0"/>
        <v>0</v>
      </c>
      <c r="P20" s="52">
        <f t="shared" si="0"/>
        <v>180.33526999454665</v>
      </c>
      <c r="Q20" s="52">
        <f t="shared" si="0"/>
        <v>0</v>
      </c>
      <c r="R20" s="52">
        <f t="shared" si="0"/>
        <v>25</v>
      </c>
      <c r="S20" s="52">
        <f t="shared" si="0"/>
        <v>0</v>
      </c>
      <c r="T20" s="52">
        <f t="shared" si="0"/>
        <v>0</v>
      </c>
      <c r="U20" s="52">
        <f t="shared" si="0"/>
        <v>0</v>
      </c>
      <c r="V20" s="52">
        <f t="shared" si="0"/>
        <v>0</v>
      </c>
      <c r="W20" s="52">
        <f t="shared" si="0"/>
        <v>0</v>
      </c>
      <c r="X20" s="52">
        <f t="shared" si="0"/>
        <v>0</v>
      </c>
      <c r="Y20" s="52">
        <f t="shared" si="0"/>
        <v>0</v>
      </c>
      <c r="Z20" s="52">
        <f t="shared" si="0"/>
        <v>0</v>
      </c>
      <c r="AA20" s="52">
        <f t="shared" si="0"/>
        <v>0</v>
      </c>
      <c r="AB20" s="52">
        <f t="shared" si="0"/>
        <v>0</v>
      </c>
      <c r="AC20" s="52">
        <f t="shared" si="0"/>
        <v>0</v>
      </c>
      <c r="AD20" s="52">
        <f t="shared" si="0"/>
        <v>0</v>
      </c>
      <c r="AE20" s="52">
        <f t="shared" si="0"/>
        <v>0</v>
      </c>
      <c r="AF20" s="52">
        <f t="shared" si="0"/>
        <v>0</v>
      </c>
      <c r="AG20" s="52">
        <f t="shared" si="0"/>
        <v>0</v>
      </c>
      <c r="AH20" s="52">
        <f t="shared" si="0"/>
        <v>0</v>
      </c>
      <c r="AI20" s="52">
        <f t="shared" si="0"/>
        <v>0</v>
      </c>
      <c r="AJ20" s="52">
        <f t="shared" si="0"/>
        <v>953.51669514851335</v>
      </c>
      <c r="AK20" s="52">
        <f t="shared" ref="AK20:BB20" si="1">SUM(AK21:AK26)</f>
        <v>50</v>
      </c>
      <c r="AL20" s="52">
        <f t="shared" si="1"/>
        <v>0</v>
      </c>
      <c r="AM20" s="52">
        <f t="shared" si="1"/>
        <v>6.78</v>
      </c>
      <c r="AN20" s="52">
        <f t="shared" si="1"/>
        <v>0</v>
      </c>
      <c r="AO20" s="52">
        <f t="shared" si="1"/>
        <v>3</v>
      </c>
      <c r="AP20" s="52">
        <f t="shared" si="1"/>
        <v>0</v>
      </c>
      <c r="AQ20" s="52">
        <f t="shared" si="1"/>
        <v>5</v>
      </c>
      <c r="AR20" s="52">
        <f t="shared" si="1"/>
        <v>500</v>
      </c>
      <c r="AS20" s="52">
        <f t="shared" si="1"/>
        <v>0</v>
      </c>
      <c r="AT20" s="52">
        <f t="shared" si="1"/>
        <v>1133.8519651430599</v>
      </c>
      <c r="AU20" s="52">
        <f t="shared" si="1"/>
        <v>50</v>
      </c>
      <c r="AV20" s="52">
        <f t="shared" si="1"/>
        <v>25</v>
      </c>
      <c r="AW20" s="52">
        <f t="shared" si="1"/>
        <v>6.78</v>
      </c>
      <c r="AX20" s="52">
        <f t="shared" si="1"/>
        <v>0</v>
      </c>
      <c r="AY20" s="52">
        <f t="shared" si="1"/>
        <v>3</v>
      </c>
      <c r="AZ20" s="52">
        <f t="shared" si="1"/>
        <v>0</v>
      </c>
      <c r="BA20" s="52">
        <f t="shared" si="1"/>
        <v>5</v>
      </c>
      <c r="BB20" s="52">
        <f t="shared" si="1"/>
        <v>500</v>
      </c>
    </row>
    <row r="21" spans="1:54" ht="34.9" customHeight="1">
      <c r="A21" s="19"/>
      <c r="B21" s="23" t="s">
        <v>179</v>
      </c>
      <c r="C21" s="24" t="s">
        <v>180</v>
      </c>
      <c r="D21" s="25" t="s">
        <v>178</v>
      </c>
      <c r="E21" s="86">
        <f t="shared" ref="E21:N26" si="2">SUMIF($A$29:$A$100,$B21,E$29:E$100)</f>
        <v>0</v>
      </c>
      <c r="F21" s="86">
        <f t="shared" si="2"/>
        <v>0</v>
      </c>
      <c r="G21" s="86">
        <f t="shared" si="2"/>
        <v>0</v>
      </c>
      <c r="H21" s="86">
        <f t="shared" si="2"/>
        <v>0</v>
      </c>
      <c r="I21" s="86">
        <f t="shared" si="2"/>
        <v>0</v>
      </c>
      <c r="J21" s="86">
        <f t="shared" si="2"/>
        <v>0</v>
      </c>
      <c r="K21" s="86">
        <f t="shared" si="2"/>
        <v>0</v>
      </c>
      <c r="L21" s="86">
        <f t="shared" si="2"/>
        <v>0</v>
      </c>
      <c r="M21" s="86">
        <f t="shared" si="2"/>
        <v>0</v>
      </c>
      <c r="N21" s="86">
        <f t="shared" si="2"/>
        <v>0</v>
      </c>
      <c r="O21" s="86">
        <f t="shared" ref="O21:X26" si="3">SUMIF($A$29:$A$100,$B21,O$29:O$100)</f>
        <v>0</v>
      </c>
      <c r="P21" s="86">
        <f t="shared" si="3"/>
        <v>0</v>
      </c>
      <c r="Q21" s="86">
        <f t="shared" si="3"/>
        <v>0</v>
      </c>
      <c r="R21" s="86">
        <f t="shared" si="3"/>
        <v>0</v>
      </c>
      <c r="S21" s="86">
        <f t="shared" si="3"/>
        <v>0</v>
      </c>
      <c r="T21" s="86">
        <f t="shared" si="3"/>
        <v>0</v>
      </c>
      <c r="U21" s="86">
        <f t="shared" si="3"/>
        <v>0</v>
      </c>
      <c r="V21" s="86">
        <f t="shared" si="3"/>
        <v>0</v>
      </c>
      <c r="W21" s="86">
        <f t="shared" si="3"/>
        <v>0</v>
      </c>
      <c r="X21" s="86">
        <f t="shared" si="3"/>
        <v>0</v>
      </c>
      <c r="Y21" s="86">
        <f t="shared" ref="Y21:AH26" si="4">SUMIF($A$29:$A$100,$B21,Y$29:Y$100)</f>
        <v>0</v>
      </c>
      <c r="Z21" s="86">
        <f t="shared" si="4"/>
        <v>0</v>
      </c>
      <c r="AA21" s="86">
        <f t="shared" si="4"/>
        <v>0</v>
      </c>
      <c r="AB21" s="86">
        <f t="shared" si="4"/>
        <v>0</v>
      </c>
      <c r="AC21" s="86">
        <f t="shared" si="4"/>
        <v>0</v>
      </c>
      <c r="AD21" s="86">
        <f t="shared" si="4"/>
        <v>0</v>
      </c>
      <c r="AE21" s="86">
        <f t="shared" si="4"/>
        <v>0</v>
      </c>
      <c r="AF21" s="86">
        <f t="shared" si="4"/>
        <v>0</v>
      </c>
      <c r="AG21" s="86">
        <f t="shared" si="4"/>
        <v>0</v>
      </c>
      <c r="AH21" s="86">
        <f t="shared" si="4"/>
        <v>0</v>
      </c>
      <c r="AI21" s="86">
        <f t="shared" ref="AI21:AR26" si="5">SUMIF($A$29:$A$100,$B21,AI$29:AI$100)</f>
        <v>0</v>
      </c>
      <c r="AJ21" s="86">
        <f t="shared" si="5"/>
        <v>42.603000000000002</v>
      </c>
      <c r="AK21" s="86">
        <f t="shared" si="5"/>
        <v>0</v>
      </c>
      <c r="AL21" s="86">
        <f t="shared" si="5"/>
        <v>0</v>
      </c>
      <c r="AM21" s="86">
        <f t="shared" si="5"/>
        <v>6.78</v>
      </c>
      <c r="AN21" s="86">
        <f t="shared" si="5"/>
        <v>0</v>
      </c>
      <c r="AO21" s="86">
        <f t="shared" si="5"/>
        <v>0</v>
      </c>
      <c r="AP21" s="86">
        <f t="shared" si="5"/>
        <v>0</v>
      </c>
      <c r="AQ21" s="86">
        <f t="shared" si="5"/>
        <v>5</v>
      </c>
      <c r="AR21" s="86">
        <f t="shared" si="5"/>
        <v>0</v>
      </c>
      <c r="AS21" s="86">
        <f t="shared" ref="AS21:BB26" si="6">SUMIF($A$29:$A$100,$B21,AS$29:AS$100)</f>
        <v>0</v>
      </c>
      <c r="AT21" s="86">
        <f t="shared" si="6"/>
        <v>42.603000000000002</v>
      </c>
      <c r="AU21" s="86">
        <f t="shared" si="6"/>
        <v>0</v>
      </c>
      <c r="AV21" s="86">
        <f t="shared" si="6"/>
        <v>0</v>
      </c>
      <c r="AW21" s="86">
        <f t="shared" si="6"/>
        <v>6.78</v>
      </c>
      <c r="AX21" s="86">
        <f t="shared" si="6"/>
        <v>0</v>
      </c>
      <c r="AY21" s="86">
        <f t="shared" si="6"/>
        <v>0</v>
      </c>
      <c r="AZ21" s="86">
        <f t="shared" si="6"/>
        <v>0</v>
      </c>
      <c r="BA21" s="86">
        <f t="shared" si="6"/>
        <v>5</v>
      </c>
      <c r="BB21" s="86">
        <f t="shared" si="6"/>
        <v>0</v>
      </c>
    </row>
    <row r="22" spans="1:54" ht="37.5">
      <c r="A22" s="19"/>
      <c r="B22" s="26" t="s">
        <v>181</v>
      </c>
      <c r="C22" s="27" t="s">
        <v>182</v>
      </c>
      <c r="D22" s="28" t="s">
        <v>178</v>
      </c>
      <c r="E22" s="88">
        <f t="shared" si="2"/>
        <v>0</v>
      </c>
      <c r="F22" s="88">
        <f t="shared" si="2"/>
        <v>0</v>
      </c>
      <c r="G22" s="88">
        <f t="shared" si="2"/>
        <v>0</v>
      </c>
      <c r="H22" s="88">
        <f t="shared" si="2"/>
        <v>0</v>
      </c>
      <c r="I22" s="88">
        <f t="shared" si="2"/>
        <v>0</v>
      </c>
      <c r="J22" s="88">
        <f t="shared" si="2"/>
        <v>0</v>
      </c>
      <c r="K22" s="88">
        <f t="shared" si="2"/>
        <v>0</v>
      </c>
      <c r="L22" s="88">
        <f t="shared" si="2"/>
        <v>0</v>
      </c>
      <c r="M22" s="88">
        <f t="shared" si="2"/>
        <v>0</v>
      </c>
      <c r="N22" s="88">
        <f t="shared" si="2"/>
        <v>0</v>
      </c>
      <c r="O22" s="88">
        <f t="shared" si="3"/>
        <v>0</v>
      </c>
      <c r="P22" s="88">
        <f t="shared" si="3"/>
        <v>0</v>
      </c>
      <c r="Q22" s="88">
        <f t="shared" si="3"/>
        <v>0</v>
      </c>
      <c r="R22" s="88">
        <f t="shared" si="3"/>
        <v>0</v>
      </c>
      <c r="S22" s="88">
        <f t="shared" si="3"/>
        <v>0</v>
      </c>
      <c r="T22" s="88">
        <f t="shared" si="3"/>
        <v>0</v>
      </c>
      <c r="U22" s="88">
        <f t="shared" si="3"/>
        <v>0</v>
      </c>
      <c r="V22" s="88">
        <f t="shared" si="3"/>
        <v>0</v>
      </c>
      <c r="W22" s="88">
        <f t="shared" si="3"/>
        <v>0</v>
      </c>
      <c r="X22" s="88">
        <f t="shared" si="3"/>
        <v>0</v>
      </c>
      <c r="Y22" s="88">
        <f t="shared" si="4"/>
        <v>0</v>
      </c>
      <c r="Z22" s="88">
        <f t="shared" si="4"/>
        <v>0</v>
      </c>
      <c r="AA22" s="88">
        <f t="shared" si="4"/>
        <v>0</v>
      </c>
      <c r="AB22" s="88">
        <f t="shared" si="4"/>
        <v>0</v>
      </c>
      <c r="AC22" s="88">
        <f t="shared" si="4"/>
        <v>0</v>
      </c>
      <c r="AD22" s="88">
        <f t="shared" si="4"/>
        <v>0</v>
      </c>
      <c r="AE22" s="88">
        <f t="shared" si="4"/>
        <v>0</v>
      </c>
      <c r="AF22" s="88">
        <f t="shared" si="4"/>
        <v>0</v>
      </c>
      <c r="AG22" s="88">
        <f t="shared" si="4"/>
        <v>0</v>
      </c>
      <c r="AH22" s="88">
        <f t="shared" si="4"/>
        <v>0</v>
      </c>
      <c r="AI22" s="88">
        <f t="shared" si="5"/>
        <v>0</v>
      </c>
      <c r="AJ22" s="88">
        <f t="shared" si="5"/>
        <v>129.52817661518</v>
      </c>
      <c r="AK22" s="88">
        <f t="shared" si="5"/>
        <v>0</v>
      </c>
      <c r="AL22" s="88">
        <f t="shared" si="5"/>
        <v>0</v>
      </c>
      <c r="AM22" s="88">
        <f t="shared" si="5"/>
        <v>0</v>
      </c>
      <c r="AN22" s="88">
        <f t="shared" si="5"/>
        <v>0</v>
      </c>
      <c r="AO22" s="88">
        <f t="shared" si="5"/>
        <v>3</v>
      </c>
      <c r="AP22" s="88">
        <f t="shared" si="5"/>
        <v>0</v>
      </c>
      <c r="AQ22" s="88">
        <f t="shared" si="5"/>
        <v>0</v>
      </c>
      <c r="AR22" s="88">
        <f t="shared" si="5"/>
        <v>500</v>
      </c>
      <c r="AS22" s="88">
        <f t="shared" si="6"/>
        <v>0</v>
      </c>
      <c r="AT22" s="88">
        <f t="shared" si="6"/>
        <v>129.52817661518</v>
      </c>
      <c r="AU22" s="88">
        <f t="shared" si="6"/>
        <v>0</v>
      </c>
      <c r="AV22" s="88">
        <f t="shared" si="6"/>
        <v>0</v>
      </c>
      <c r="AW22" s="88">
        <f t="shared" si="6"/>
        <v>0</v>
      </c>
      <c r="AX22" s="88">
        <f t="shared" si="6"/>
        <v>0</v>
      </c>
      <c r="AY22" s="88">
        <f t="shared" si="6"/>
        <v>3</v>
      </c>
      <c r="AZ22" s="88">
        <f t="shared" si="6"/>
        <v>0</v>
      </c>
      <c r="BA22" s="88">
        <f t="shared" si="6"/>
        <v>0</v>
      </c>
      <c r="BB22" s="88">
        <f t="shared" si="6"/>
        <v>500</v>
      </c>
    </row>
    <row r="23" spans="1:54" ht="93.75">
      <c r="A23" s="19"/>
      <c r="B23" s="23" t="s">
        <v>183</v>
      </c>
      <c r="C23" s="29" t="s">
        <v>184</v>
      </c>
      <c r="D23" s="25" t="s">
        <v>178</v>
      </c>
      <c r="E23" s="86">
        <f t="shared" si="2"/>
        <v>0</v>
      </c>
      <c r="F23" s="86">
        <f t="shared" si="2"/>
        <v>0</v>
      </c>
      <c r="G23" s="86">
        <f t="shared" si="2"/>
        <v>0</v>
      </c>
      <c r="H23" s="86">
        <f t="shared" si="2"/>
        <v>0</v>
      </c>
      <c r="I23" s="86">
        <f t="shared" si="2"/>
        <v>0</v>
      </c>
      <c r="J23" s="86">
        <f t="shared" si="2"/>
        <v>0</v>
      </c>
      <c r="K23" s="86">
        <f t="shared" si="2"/>
        <v>0</v>
      </c>
      <c r="L23" s="86">
        <f t="shared" si="2"/>
        <v>0</v>
      </c>
      <c r="M23" s="86">
        <f t="shared" si="2"/>
        <v>0</v>
      </c>
      <c r="N23" s="86">
        <f t="shared" si="2"/>
        <v>0</v>
      </c>
      <c r="O23" s="86">
        <f t="shared" si="3"/>
        <v>0</v>
      </c>
      <c r="P23" s="86">
        <f t="shared" si="3"/>
        <v>180.33526999454665</v>
      </c>
      <c r="Q23" s="86">
        <f t="shared" si="3"/>
        <v>0</v>
      </c>
      <c r="R23" s="86">
        <f t="shared" si="3"/>
        <v>25</v>
      </c>
      <c r="S23" s="86">
        <f t="shared" si="3"/>
        <v>0</v>
      </c>
      <c r="T23" s="86">
        <f t="shared" si="3"/>
        <v>0</v>
      </c>
      <c r="U23" s="86">
        <f t="shared" si="3"/>
        <v>0</v>
      </c>
      <c r="V23" s="86">
        <f t="shared" si="3"/>
        <v>0</v>
      </c>
      <c r="W23" s="86">
        <f t="shared" si="3"/>
        <v>0</v>
      </c>
      <c r="X23" s="86">
        <f t="shared" si="3"/>
        <v>0</v>
      </c>
      <c r="Y23" s="86">
        <f t="shared" si="4"/>
        <v>0</v>
      </c>
      <c r="Z23" s="86">
        <f t="shared" si="4"/>
        <v>0</v>
      </c>
      <c r="AA23" s="86">
        <f t="shared" si="4"/>
        <v>0</v>
      </c>
      <c r="AB23" s="86">
        <f t="shared" si="4"/>
        <v>0</v>
      </c>
      <c r="AC23" s="86">
        <f t="shared" si="4"/>
        <v>0</v>
      </c>
      <c r="AD23" s="86">
        <f t="shared" si="4"/>
        <v>0</v>
      </c>
      <c r="AE23" s="86">
        <f t="shared" si="4"/>
        <v>0</v>
      </c>
      <c r="AF23" s="86">
        <f t="shared" si="4"/>
        <v>0</v>
      </c>
      <c r="AG23" s="86">
        <f t="shared" si="4"/>
        <v>0</v>
      </c>
      <c r="AH23" s="86">
        <f t="shared" si="4"/>
        <v>0</v>
      </c>
      <c r="AI23" s="86">
        <f t="shared" si="5"/>
        <v>0</v>
      </c>
      <c r="AJ23" s="86">
        <f t="shared" si="5"/>
        <v>779.98014999999998</v>
      </c>
      <c r="AK23" s="86">
        <f t="shared" si="5"/>
        <v>50</v>
      </c>
      <c r="AL23" s="86">
        <f t="shared" si="5"/>
        <v>0</v>
      </c>
      <c r="AM23" s="86">
        <f t="shared" si="5"/>
        <v>0</v>
      </c>
      <c r="AN23" s="86">
        <f t="shared" si="5"/>
        <v>0</v>
      </c>
      <c r="AO23" s="86">
        <f t="shared" si="5"/>
        <v>0</v>
      </c>
      <c r="AP23" s="86">
        <f t="shared" si="5"/>
        <v>0</v>
      </c>
      <c r="AQ23" s="86">
        <f t="shared" si="5"/>
        <v>0</v>
      </c>
      <c r="AR23" s="86">
        <f t="shared" si="5"/>
        <v>0</v>
      </c>
      <c r="AS23" s="86">
        <f t="shared" si="6"/>
        <v>0</v>
      </c>
      <c r="AT23" s="86">
        <f t="shared" si="6"/>
        <v>960.31541999454657</v>
      </c>
      <c r="AU23" s="86">
        <f t="shared" si="6"/>
        <v>50</v>
      </c>
      <c r="AV23" s="86">
        <f t="shared" si="6"/>
        <v>25</v>
      </c>
      <c r="AW23" s="86">
        <f t="shared" si="6"/>
        <v>0</v>
      </c>
      <c r="AX23" s="86">
        <f t="shared" si="6"/>
        <v>0</v>
      </c>
      <c r="AY23" s="86">
        <f t="shared" si="6"/>
        <v>0</v>
      </c>
      <c r="AZ23" s="86">
        <f t="shared" si="6"/>
        <v>0</v>
      </c>
      <c r="BA23" s="86">
        <f t="shared" si="6"/>
        <v>0</v>
      </c>
      <c r="BB23" s="86">
        <f t="shared" si="6"/>
        <v>0</v>
      </c>
    </row>
    <row r="24" spans="1:54" ht="56.25">
      <c r="A24" s="19"/>
      <c r="B24" s="26" t="s">
        <v>185</v>
      </c>
      <c r="C24" s="27" t="s">
        <v>186</v>
      </c>
      <c r="D24" s="28" t="s">
        <v>178</v>
      </c>
      <c r="E24" s="88">
        <f t="shared" si="2"/>
        <v>0</v>
      </c>
      <c r="F24" s="88">
        <f t="shared" si="2"/>
        <v>0</v>
      </c>
      <c r="G24" s="88">
        <f t="shared" si="2"/>
        <v>0</v>
      </c>
      <c r="H24" s="88">
        <f t="shared" si="2"/>
        <v>0</v>
      </c>
      <c r="I24" s="88">
        <f t="shared" si="2"/>
        <v>0</v>
      </c>
      <c r="J24" s="88">
        <f t="shared" si="2"/>
        <v>0</v>
      </c>
      <c r="K24" s="88">
        <f t="shared" si="2"/>
        <v>0</v>
      </c>
      <c r="L24" s="88">
        <f t="shared" si="2"/>
        <v>0</v>
      </c>
      <c r="M24" s="88">
        <f t="shared" si="2"/>
        <v>0</v>
      </c>
      <c r="N24" s="88">
        <f t="shared" si="2"/>
        <v>0</v>
      </c>
      <c r="O24" s="88">
        <f t="shared" si="3"/>
        <v>0</v>
      </c>
      <c r="P24" s="88">
        <f t="shared" si="3"/>
        <v>0</v>
      </c>
      <c r="Q24" s="88">
        <f t="shared" si="3"/>
        <v>0</v>
      </c>
      <c r="R24" s="88">
        <f t="shared" si="3"/>
        <v>0</v>
      </c>
      <c r="S24" s="88">
        <f t="shared" si="3"/>
        <v>0</v>
      </c>
      <c r="T24" s="88">
        <f t="shared" si="3"/>
        <v>0</v>
      </c>
      <c r="U24" s="88">
        <f t="shared" si="3"/>
        <v>0</v>
      </c>
      <c r="V24" s="88">
        <f t="shared" si="3"/>
        <v>0</v>
      </c>
      <c r="W24" s="88">
        <f t="shared" si="3"/>
        <v>0</v>
      </c>
      <c r="X24" s="88">
        <f t="shared" si="3"/>
        <v>0</v>
      </c>
      <c r="Y24" s="88">
        <f t="shared" si="4"/>
        <v>0</v>
      </c>
      <c r="Z24" s="88">
        <f t="shared" si="4"/>
        <v>0</v>
      </c>
      <c r="AA24" s="88">
        <f t="shared" si="4"/>
        <v>0</v>
      </c>
      <c r="AB24" s="88">
        <f t="shared" si="4"/>
        <v>0</v>
      </c>
      <c r="AC24" s="88">
        <f t="shared" si="4"/>
        <v>0</v>
      </c>
      <c r="AD24" s="88">
        <f t="shared" si="4"/>
        <v>0</v>
      </c>
      <c r="AE24" s="88">
        <f t="shared" si="4"/>
        <v>0</v>
      </c>
      <c r="AF24" s="88">
        <f t="shared" si="4"/>
        <v>0</v>
      </c>
      <c r="AG24" s="88">
        <f t="shared" si="4"/>
        <v>0</v>
      </c>
      <c r="AH24" s="88">
        <f t="shared" si="4"/>
        <v>0</v>
      </c>
      <c r="AI24" s="88">
        <f t="shared" si="5"/>
        <v>0</v>
      </c>
      <c r="AJ24" s="88">
        <f t="shared" si="5"/>
        <v>0</v>
      </c>
      <c r="AK24" s="88">
        <f t="shared" si="5"/>
        <v>0</v>
      </c>
      <c r="AL24" s="88">
        <f t="shared" si="5"/>
        <v>0</v>
      </c>
      <c r="AM24" s="88">
        <f t="shared" si="5"/>
        <v>0</v>
      </c>
      <c r="AN24" s="88">
        <f t="shared" si="5"/>
        <v>0</v>
      </c>
      <c r="AO24" s="88">
        <f t="shared" si="5"/>
        <v>0</v>
      </c>
      <c r="AP24" s="88">
        <f t="shared" si="5"/>
        <v>0</v>
      </c>
      <c r="AQ24" s="88">
        <f t="shared" si="5"/>
        <v>0</v>
      </c>
      <c r="AR24" s="88">
        <f t="shared" si="5"/>
        <v>0</v>
      </c>
      <c r="AS24" s="88">
        <f t="shared" si="6"/>
        <v>0</v>
      </c>
      <c r="AT24" s="88">
        <f t="shared" si="6"/>
        <v>0</v>
      </c>
      <c r="AU24" s="88">
        <f t="shared" si="6"/>
        <v>0</v>
      </c>
      <c r="AV24" s="88">
        <f t="shared" si="6"/>
        <v>0</v>
      </c>
      <c r="AW24" s="88">
        <f t="shared" si="6"/>
        <v>0</v>
      </c>
      <c r="AX24" s="88">
        <f t="shared" si="6"/>
        <v>0</v>
      </c>
      <c r="AY24" s="88">
        <f t="shared" si="6"/>
        <v>0</v>
      </c>
      <c r="AZ24" s="88">
        <f t="shared" si="6"/>
        <v>0</v>
      </c>
      <c r="BA24" s="88">
        <f t="shared" si="6"/>
        <v>0</v>
      </c>
      <c r="BB24" s="88">
        <f t="shared" si="6"/>
        <v>0</v>
      </c>
    </row>
    <row r="25" spans="1:54" ht="56.25">
      <c r="A25" s="19"/>
      <c r="B25" s="23" t="s">
        <v>187</v>
      </c>
      <c r="C25" s="24" t="s">
        <v>188</v>
      </c>
      <c r="D25" s="25" t="s">
        <v>178</v>
      </c>
      <c r="E25" s="86">
        <f t="shared" si="2"/>
        <v>0</v>
      </c>
      <c r="F25" s="86">
        <f t="shared" si="2"/>
        <v>0</v>
      </c>
      <c r="G25" s="86">
        <f t="shared" si="2"/>
        <v>0</v>
      </c>
      <c r="H25" s="86">
        <f t="shared" si="2"/>
        <v>0</v>
      </c>
      <c r="I25" s="86">
        <f t="shared" si="2"/>
        <v>0</v>
      </c>
      <c r="J25" s="86">
        <f t="shared" si="2"/>
        <v>0</v>
      </c>
      <c r="K25" s="86">
        <f t="shared" si="2"/>
        <v>0</v>
      </c>
      <c r="L25" s="86">
        <f t="shared" si="2"/>
        <v>0</v>
      </c>
      <c r="M25" s="86">
        <f t="shared" si="2"/>
        <v>0</v>
      </c>
      <c r="N25" s="86">
        <f t="shared" si="2"/>
        <v>0</v>
      </c>
      <c r="O25" s="86">
        <f t="shared" si="3"/>
        <v>0</v>
      </c>
      <c r="P25" s="86">
        <f t="shared" si="3"/>
        <v>0</v>
      </c>
      <c r="Q25" s="86">
        <f t="shared" si="3"/>
        <v>0</v>
      </c>
      <c r="R25" s="86">
        <f t="shared" si="3"/>
        <v>0</v>
      </c>
      <c r="S25" s="86">
        <f t="shared" si="3"/>
        <v>0</v>
      </c>
      <c r="T25" s="86">
        <f t="shared" si="3"/>
        <v>0</v>
      </c>
      <c r="U25" s="86">
        <f t="shared" si="3"/>
        <v>0</v>
      </c>
      <c r="V25" s="86">
        <f t="shared" si="3"/>
        <v>0</v>
      </c>
      <c r="W25" s="86">
        <f t="shared" si="3"/>
        <v>0</v>
      </c>
      <c r="X25" s="86">
        <f t="shared" si="3"/>
        <v>0</v>
      </c>
      <c r="Y25" s="86">
        <f t="shared" si="4"/>
        <v>0</v>
      </c>
      <c r="Z25" s="86">
        <f t="shared" si="4"/>
        <v>0</v>
      </c>
      <c r="AA25" s="86">
        <f t="shared" si="4"/>
        <v>0</v>
      </c>
      <c r="AB25" s="86">
        <f t="shared" si="4"/>
        <v>0</v>
      </c>
      <c r="AC25" s="86">
        <f t="shared" si="4"/>
        <v>0</v>
      </c>
      <c r="AD25" s="86">
        <f t="shared" si="4"/>
        <v>0</v>
      </c>
      <c r="AE25" s="86">
        <f t="shared" si="4"/>
        <v>0</v>
      </c>
      <c r="AF25" s="86">
        <f t="shared" si="4"/>
        <v>0</v>
      </c>
      <c r="AG25" s="86">
        <f t="shared" si="4"/>
        <v>0</v>
      </c>
      <c r="AH25" s="86">
        <f t="shared" si="4"/>
        <v>0</v>
      </c>
      <c r="AI25" s="86">
        <f t="shared" si="5"/>
        <v>0</v>
      </c>
      <c r="AJ25" s="86">
        <f t="shared" si="5"/>
        <v>0</v>
      </c>
      <c r="AK25" s="86">
        <f t="shared" si="5"/>
        <v>0</v>
      </c>
      <c r="AL25" s="86">
        <f t="shared" si="5"/>
        <v>0</v>
      </c>
      <c r="AM25" s="86">
        <f t="shared" si="5"/>
        <v>0</v>
      </c>
      <c r="AN25" s="86">
        <f t="shared" si="5"/>
        <v>0</v>
      </c>
      <c r="AO25" s="86">
        <f t="shared" si="5"/>
        <v>0</v>
      </c>
      <c r="AP25" s="86">
        <f t="shared" si="5"/>
        <v>0</v>
      </c>
      <c r="AQ25" s="86">
        <f t="shared" si="5"/>
        <v>0</v>
      </c>
      <c r="AR25" s="86">
        <f t="shared" si="5"/>
        <v>0</v>
      </c>
      <c r="AS25" s="86">
        <f t="shared" si="6"/>
        <v>0</v>
      </c>
      <c r="AT25" s="86">
        <f t="shared" si="6"/>
        <v>0</v>
      </c>
      <c r="AU25" s="86">
        <f t="shared" si="6"/>
        <v>0</v>
      </c>
      <c r="AV25" s="86">
        <f t="shared" si="6"/>
        <v>0</v>
      </c>
      <c r="AW25" s="86">
        <f t="shared" si="6"/>
        <v>0</v>
      </c>
      <c r="AX25" s="86">
        <f t="shared" si="6"/>
        <v>0</v>
      </c>
      <c r="AY25" s="86">
        <f t="shared" si="6"/>
        <v>0</v>
      </c>
      <c r="AZ25" s="86">
        <f t="shared" si="6"/>
        <v>0</v>
      </c>
      <c r="BA25" s="86">
        <f t="shared" si="6"/>
        <v>0</v>
      </c>
      <c r="BB25" s="86">
        <f t="shared" si="6"/>
        <v>0</v>
      </c>
    </row>
    <row r="26" spans="1:54" ht="37.5">
      <c r="A26" s="19"/>
      <c r="B26" s="26" t="s">
        <v>189</v>
      </c>
      <c r="C26" s="30" t="s">
        <v>190</v>
      </c>
      <c r="D26" s="28" t="s">
        <v>178</v>
      </c>
      <c r="E26" s="88">
        <f t="shared" si="2"/>
        <v>0</v>
      </c>
      <c r="F26" s="88">
        <f t="shared" si="2"/>
        <v>0</v>
      </c>
      <c r="G26" s="88">
        <f t="shared" si="2"/>
        <v>0</v>
      </c>
      <c r="H26" s="88">
        <f t="shared" si="2"/>
        <v>0</v>
      </c>
      <c r="I26" s="88">
        <f t="shared" si="2"/>
        <v>0</v>
      </c>
      <c r="J26" s="88">
        <f t="shared" si="2"/>
        <v>0</v>
      </c>
      <c r="K26" s="88">
        <f t="shared" si="2"/>
        <v>0</v>
      </c>
      <c r="L26" s="88">
        <f t="shared" si="2"/>
        <v>0</v>
      </c>
      <c r="M26" s="88">
        <f t="shared" si="2"/>
        <v>0</v>
      </c>
      <c r="N26" s="88">
        <f t="shared" si="2"/>
        <v>0</v>
      </c>
      <c r="O26" s="88">
        <f t="shared" si="3"/>
        <v>0</v>
      </c>
      <c r="P26" s="88">
        <f t="shared" si="3"/>
        <v>0</v>
      </c>
      <c r="Q26" s="88">
        <f t="shared" si="3"/>
        <v>0</v>
      </c>
      <c r="R26" s="88">
        <f t="shared" si="3"/>
        <v>0</v>
      </c>
      <c r="S26" s="88">
        <f t="shared" si="3"/>
        <v>0</v>
      </c>
      <c r="T26" s="88">
        <f t="shared" si="3"/>
        <v>0</v>
      </c>
      <c r="U26" s="88">
        <f t="shared" si="3"/>
        <v>0</v>
      </c>
      <c r="V26" s="88">
        <f t="shared" si="3"/>
        <v>0</v>
      </c>
      <c r="W26" s="88">
        <f t="shared" si="3"/>
        <v>0</v>
      </c>
      <c r="X26" s="88">
        <f t="shared" si="3"/>
        <v>0</v>
      </c>
      <c r="Y26" s="88">
        <f t="shared" si="4"/>
        <v>0</v>
      </c>
      <c r="Z26" s="88">
        <f t="shared" si="4"/>
        <v>0</v>
      </c>
      <c r="AA26" s="88">
        <f t="shared" si="4"/>
        <v>0</v>
      </c>
      <c r="AB26" s="88">
        <f t="shared" si="4"/>
        <v>0</v>
      </c>
      <c r="AC26" s="88">
        <f t="shared" si="4"/>
        <v>0</v>
      </c>
      <c r="AD26" s="88">
        <f t="shared" si="4"/>
        <v>0</v>
      </c>
      <c r="AE26" s="88">
        <f t="shared" si="4"/>
        <v>0</v>
      </c>
      <c r="AF26" s="88">
        <f t="shared" si="4"/>
        <v>0</v>
      </c>
      <c r="AG26" s="88">
        <f t="shared" si="4"/>
        <v>0</v>
      </c>
      <c r="AH26" s="88">
        <f t="shared" si="4"/>
        <v>0</v>
      </c>
      <c r="AI26" s="88">
        <f t="shared" si="5"/>
        <v>0</v>
      </c>
      <c r="AJ26" s="88">
        <f t="shared" si="5"/>
        <v>1.4053685333333332</v>
      </c>
      <c r="AK26" s="88">
        <f t="shared" si="5"/>
        <v>0</v>
      </c>
      <c r="AL26" s="88">
        <f t="shared" si="5"/>
        <v>0</v>
      </c>
      <c r="AM26" s="88">
        <f t="shared" si="5"/>
        <v>0</v>
      </c>
      <c r="AN26" s="88">
        <f t="shared" si="5"/>
        <v>0</v>
      </c>
      <c r="AO26" s="88">
        <f t="shared" si="5"/>
        <v>0</v>
      </c>
      <c r="AP26" s="88">
        <f t="shared" si="5"/>
        <v>0</v>
      </c>
      <c r="AQ26" s="88">
        <f t="shared" si="5"/>
        <v>0</v>
      </c>
      <c r="AR26" s="88">
        <f t="shared" si="5"/>
        <v>0</v>
      </c>
      <c r="AS26" s="88">
        <f t="shared" si="6"/>
        <v>0</v>
      </c>
      <c r="AT26" s="88">
        <f t="shared" si="6"/>
        <v>1.4053685333333332</v>
      </c>
      <c r="AU26" s="88">
        <f t="shared" si="6"/>
        <v>0</v>
      </c>
      <c r="AV26" s="88">
        <f t="shared" si="6"/>
        <v>0</v>
      </c>
      <c r="AW26" s="88">
        <f t="shared" si="6"/>
        <v>0</v>
      </c>
      <c r="AX26" s="88">
        <f t="shared" si="6"/>
        <v>0</v>
      </c>
      <c r="AY26" s="88">
        <f t="shared" si="6"/>
        <v>0</v>
      </c>
      <c r="AZ26" s="88">
        <f t="shared" si="6"/>
        <v>0</v>
      </c>
      <c r="BA26" s="88">
        <f t="shared" si="6"/>
        <v>0</v>
      </c>
      <c r="BB26" s="88">
        <f t="shared" si="6"/>
        <v>0</v>
      </c>
    </row>
    <row r="27" spans="1:54" ht="18.75">
      <c r="A27" s="19"/>
      <c r="B27" s="31"/>
      <c r="C27" s="32"/>
      <c r="D27" s="33"/>
      <c r="E27" s="47"/>
      <c r="F27" s="47"/>
      <c r="G27" s="195"/>
      <c r="H27" s="195"/>
      <c r="I27" s="195"/>
      <c r="J27" s="195"/>
      <c r="K27" s="195"/>
      <c r="L27" s="195"/>
      <c r="M27" s="195"/>
      <c r="N27" s="195"/>
      <c r="O27" s="47"/>
      <c r="P27" s="47"/>
      <c r="Q27" s="195"/>
      <c r="R27" s="195"/>
      <c r="S27" s="195"/>
      <c r="T27" s="195"/>
      <c r="U27" s="195"/>
      <c r="V27" s="195"/>
      <c r="W27" s="195"/>
      <c r="X27" s="195"/>
      <c r="Y27" s="47"/>
      <c r="Z27" s="47"/>
      <c r="AA27" s="195"/>
      <c r="AB27" s="195"/>
      <c r="AC27" s="195"/>
      <c r="AD27" s="195"/>
      <c r="AE27" s="195"/>
      <c r="AF27" s="195"/>
      <c r="AG27" s="195"/>
      <c r="AH27" s="195"/>
      <c r="AI27" s="47"/>
      <c r="AJ27" s="47"/>
      <c r="AK27" s="195"/>
      <c r="AL27" s="195"/>
      <c r="AM27" s="195"/>
      <c r="AN27" s="195"/>
      <c r="AO27" s="195"/>
      <c r="AP27" s="195"/>
      <c r="AQ27" s="195"/>
      <c r="AR27" s="195"/>
      <c r="AS27" s="47"/>
      <c r="AT27" s="47"/>
      <c r="AU27" s="195"/>
      <c r="AV27" s="195"/>
      <c r="AW27" s="195"/>
      <c r="AX27" s="195"/>
      <c r="AY27" s="195"/>
      <c r="AZ27" s="195"/>
      <c r="BA27" s="195"/>
      <c r="BB27" s="195"/>
    </row>
    <row r="28" spans="1:54" ht="18.75">
      <c r="A28" s="19"/>
      <c r="B28" s="34" t="s">
        <v>191</v>
      </c>
      <c r="C28" s="35" t="s">
        <v>192</v>
      </c>
      <c r="D28" s="36" t="s">
        <v>178</v>
      </c>
      <c r="E28" s="36">
        <f t="shared" ref="E28:AJ28" si="7">SUM(E29,E55,E82,E96,E97,E98)</f>
        <v>0</v>
      </c>
      <c r="F28" s="36">
        <f t="shared" si="7"/>
        <v>0</v>
      </c>
      <c r="G28" s="36">
        <f t="shared" si="7"/>
        <v>0</v>
      </c>
      <c r="H28" s="36">
        <f t="shared" si="7"/>
        <v>0</v>
      </c>
      <c r="I28" s="36">
        <f t="shared" si="7"/>
        <v>0</v>
      </c>
      <c r="J28" s="36">
        <f t="shared" si="7"/>
        <v>0</v>
      </c>
      <c r="K28" s="36">
        <f t="shared" si="7"/>
        <v>0</v>
      </c>
      <c r="L28" s="36">
        <f t="shared" si="7"/>
        <v>0</v>
      </c>
      <c r="M28" s="36">
        <f t="shared" si="7"/>
        <v>0</v>
      </c>
      <c r="N28" s="36">
        <f t="shared" si="7"/>
        <v>0</v>
      </c>
      <c r="O28" s="36">
        <f t="shared" si="7"/>
        <v>0</v>
      </c>
      <c r="P28" s="36">
        <f t="shared" si="7"/>
        <v>180.33526999454665</v>
      </c>
      <c r="Q28" s="36">
        <f t="shared" si="7"/>
        <v>0</v>
      </c>
      <c r="R28" s="36">
        <f t="shared" si="7"/>
        <v>25</v>
      </c>
      <c r="S28" s="36">
        <f t="shared" si="7"/>
        <v>0</v>
      </c>
      <c r="T28" s="36">
        <f t="shared" si="7"/>
        <v>0</v>
      </c>
      <c r="U28" s="36">
        <f t="shared" si="7"/>
        <v>0</v>
      </c>
      <c r="V28" s="36">
        <f t="shared" si="7"/>
        <v>0</v>
      </c>
      <c r="W28" s="36">
        <f t="shared" si="7"/>
        <v>0</v>
      </c>
      <c r="X28" s="36">
        <f t="shared" si="7"/>
        <v>0</v>
      </c>
      <c r="Y28" s="36">
        <f t="shared" si="7"/>
        <v>0</v>
      </c>
      <c r="Z28" s="36">
        <f t="shared" si="7"/>
        <v>0</v>
      </c>
      <c r="AA28" s="36">
        <f t="shared" si="7"/>
        <v>0</v>
      </c>
      <c r="AB28" s="36">
        <f t="shared" si="7"/>
        <v>0</v>
      </c>
      <c r="AC28" s="36">
        <f t="shared" si="7"/>
        <v>0</v>
      </c>
      <c r="AD28" s="36">
        <f t="shared" si="7"/>
        <v>0</v>
      </c>
      <c r="AE28" s="36">
        <f t="shared" si="7"/>
        <v>0</v>
      </c>
      <c r="AF28" s="36">
        <f t="shared" si="7"/>
        <v>0</v>
      </c>
      <c r="AG28" s="36">
        <f t="shared" si="7"/>
        <v>0</v>
      </c>
      <c r="AH28" s="36">
        <f t="shared" si="7"/>
        <v>0</v>
      </c>
      <c r="AI28" s="36">
        <f t="shared" si="7"/>
        <v>0</v>
      </c>
      <c r="AJ28" s="36">
        <f t="shared" si="7"/>
        <v>1720.3762151485132</v>
      </c>
      <c r="AK28" s="36">
        <f t="shared" ref="AK28:BB28" si="8">SUM(AK29,AK55,AK82,AK96,AK97,AK98)</f>
        <v>100</v>
      </c>
      <c r="AL28" s="36">
        <f t="shared" si="8"/>
        <v>0</v>
      </c>
      <c r="AM28" s="36">
        <f t="shared" si="8"/>
        <v>6.78</v>
      </c>
      <c r="AN28" s="36">
        <f t="shared" si="8"/>
        <v>0</v>
      </c>
      <c r="AO28" s="36">
        <f t="shared" si="8"/>
        <v>3</v>
      </c>
      <c r="AP28" s="36">
        <f t="shared" si="8"/>
        <v>0</v>
      </c>
      <c r="AQ28" s="36">
        <f t="shared" si="8"/>
        <v>5</v>
      </c>
      <c r="AR28" s="36">
        <f t="shared" si="8"/>
        <v>500</v>
      </c>
      <c r="AS28" s="36">
        <f t="shared" si="8"/>
        <v>0</v>
      </c>
      <c r="AT28" s="36">
        <f t="shared" si="8"/>
        <v>1900.7114851430599</v>
      </c>
      <c r="AU28" s="36">
        <f t="shared" si="8"/>
        <v>100</v>
      </c>
      <c r="AV28" s="36">
        <f t="shared" si="8"/>
        <v>25</v>
      </c>
      <c r="AW28" s="36">
        <f t="shared" si="8"/>
        <v>6.78</v>
      </c>
      <c r="AX28" s="36">
        <f t="shared" si="8"/>
        <v>0</v>
      </c>
      <c r="AY28" s="36">
        <f t="shared" si="8"/>
        <v>3</v>
      </c>
      <c r="AZ28" s="36">
        <f t="shared" si="8"/>
        <v>0</v>
      </c>
      <c r="BA28" s="36">
        <f t="shared" si="8"/>
        <v>5</v>
      </c>
      <c r="BB28" s="36">
        <f t="shared" si="8"/>
        <v>500</v>
      </c>
    </row>
    <row r="29" spans="1:54" ht="37.5">
      <c r="A29" s="19"/>
      <c r="B29" s="23" t="s">
        <v>193</v>
      </c>
      <c r="C29" s="24" t="s">
        <v>194</v>
      </c>
      <c r="D29" s="25" t="s">
        <v>178</v>
      </c>
      <c r="E29" s="86">
        <f t="shared" ref="E29:AJ29" si="9">SUM(E30,E34,E37,E46)</f>
        <v>0</v>
      </c>
      <c r="F29" s="86">
        <f t="shared" si="9"/>
        <v>0</v>
      </c>
      <c r="G29" s="86">
        <f t="shared" si="9"/>
        <v>0</v>
      </c>
      <c r="H29" s="86">
        <f t="shared" si="9"/>
        <v>0</v>
      </c>
      <c r="I29" s="86">
        <f t="shared" si="9"/>
        <v>0</v>
      </c>
      <c r="J29" s="86">
        <f t="shared" si="9"/>
        <v>0</v>
      </c>
      <c r="K29" s="86">
        <f t="shared" si="9"/>
        <v>0</v>
      </c>
      <c r="L29" s="86">
        <f t="shared" si="9"/>
        <v>0</v>
      </c>
      <c r="M29" s="86">
        <f t="shared" si="9"/>
        <v>0</v>
      </c>
      <c r="N29" s="86">
        <f t="shared" si="9"/>
        <v>0</v>
      </c>
      <c r="O29" s="86">
        <f t="shared" si="9"/>
        <v>0</v>
      </c>
      <c r="P29" s="86">
        <f t="shared" si="9"/>
        <v>0</v>
      </c>
      <c r="Q29" s="86">
        <f t="shared" si="9"/>
        <v>0</v>
      </c>
      <c r="R29" s="86">
        <f t="shared" si="9"/>
        <v>0</v>
      </c>
      <c r="S29" s="86">
        <f t="shared" si="9"/>
        <v>0</v>
      </c>
      <c r="T29" s="86">
        <f t="shared" si="9"/>
        <v>0</v>
      </c>
      <c r="U29" s="86">
        <f t="shared" si="9"/>
        <v>0</v>
      </c>
      <c r="V29" s="86">
        <f t="shared" si="9"/>
        <v>0</v>
      </c>
      <c r="W29" s="86">
        <f t="shared" si="9"/>
        <v>0</v>
      </c>
      <c r="X29" s="86">
        <f t="shared" si="9"/>
        <v>0</v>
      </c>
      <c r="Y29" s="86">
        <f t="shared" si="9"/>
        <v>0</v>
      </c>
      <c r="Z29" s="86">
        <f t="shared" si="9"/>
        <v>0</v>
      </c>
      <c r="AA29" s="86">
        <f t="shared" si="9"/>
        <v>0</v>
      </c>
      <c r="AB29" s="86">
        <f t="shared" si="9"/>
        <v>0</v>
      </c>
      <c r="AC29" s="86">
        <f t="shared" si="9"/>
        <v>0</v>
      </c>
      <c r="AD29" s="86">
        <f t="shared" si="9"/>
        <v>0</v>
      </c>
      <c r="AE29" s="86">
        <f t="shared" si="9"/>
        <v>0</v>
      </c>
      <c r="AF29" s="86">
        <f t="shared" si="9"/>
        <v>0</v>
      </c>
      <c r="AG29" s="86">
        <f t="shared" si="9"/>
        <v>0</v>
      </c>
      <c r="AH29" s="86">
        <f t="shared" si="9"/>
        <v>0</v>
      </c>
      <c r="AI29" s="86">
        <f t="shared" si="9"/>
        <v>0</v>
      </c>
      <c r="AJ29" s="86">
        <f t="shared" si="9"/>
        <v>42.603000000000002</v>
      </c>
      <c r="AK29" s="86">
        <f t="shared" ref="AK29:BB29" si="10">SUM(AK30,AK34,AK37,AK46)</f>
        <v>0</v>
      </c>
      <c r="AL29" s="86">
        <f t="shared" si="10"/>
        <v>0</v>
      </c>
      <c r="AM29" s="86">
        <f t="shared" si="10"/>
        <v>6.78</v>
      </c>
      <c r="AN29" s="86">
        <f t="shared" si="10"/>
        <v>0</v>
      </c>
      <c r="AO29" s="86">
        <f t="shared" si="10"/>
        <v>0</v>
      </c>
      <c r="AP29" s="86">
        <f t="shared" si="10"/>
        <v>0</v>
      </c>
      <c r="AQ29" s="86">
        <f t="shared" si="10"/>
        <v>5</v>
      </c>
      <c r="AR29" s="86">
        <f t="shared" si="10"/>
        <v>0</v>
      </c>
      <c r="AS29" s="86">
        <f t="shared" si="10"/>
        <v>0</v>
      </c>
      <c r="AT29" s="86">
        <f t="shared" si="10"/>
        <v>42.603000000000002</v>
      </c>
      <c r="AU29" s="86">
        <f t="shared" si="10"/>
        <v>0</v>
      </c>
      <c r="AV29" s="86">
        <f t="shared" si="10"/>
        <v>0</v>
      </c>
      <c r="AW29" s="86">
        <f t="shared" si="10"/>
        <v>6.78</v>
      </c>
      <c r="AX29" s="86">
        <f t="shared" si="10"/>
        <v>0</v>
      </c>
      <c r="AY29" s="86">
        <f t="shared" si="10"/>
        <v>0</v>
      </c>
      <c r="AZ29" s="86">
        <f t="shared" si="10"/>
        <v>0</v>
      </c>
      <c r="BA29" s="86">
        <f t="shared" si="10"/>
        <v>5</v>
      </c>
      <c r="BB29" s="86">
        <f t="shared" si="10"/>
        <v>0</v>
      </c>
    </row>
    <row r="30" spans="1:54" ht="56.25">
      <c r="A30" s="19"/>
      <c r="B30" s="37" t="s">
        <v>195</v>
      </c>
      <c r="C30" s="38" t="s">
        <v>196</v>
      </c>
      <c r="D30" s="39" t="s">
        <v>178</v>
      </c>
      <c r="E30" s="90" t="s">
        <v>197</v>
      </c>
      <c r="F30" s="90" t="s">
        <v>197</v>
      </c>
      <c r="G30" s="196" t="s">
        <v>197</v>
      </c>
      <c r="H30" s="196" t="s">
        <v>197</v>
      </c>
      <c r="I30" s="196" t="s">
        <v>197</v>
      </c>
      <c r="J30" s="196" t="s">
        <v>197</v>
      </c>
      <c r="K30" s="196" t="s">
        <v>197</v>
      </c>
      <c r="L30" s="196" t="s">
        <v>197</v>
      </c>
      <c r="M30" s="196" t="s">
        <v>197</v>
      </c>
      <c r="N30" s="196" t="s">
        <v>197</v>
      </c>
      <c r="O30" s="90" t="s">
        <v>197</v>
      </c>
      <c r="P30" s="90" t="s">
        <v>197</v>
      </c>
      <c r="Q30" s="196" t="s">
        <v>197</v>
      </c>
      <c r="R30" s="196" t="s">
        <v>197</v>
      </c>
      <c r="S30" s="196" t="s">
        <v>197</v>
      </c>
      <c r="T30" s="196" t="s">
        <v>197</v>
      </c>
      <c r="U30" s="196" t="s">
        <v>197</v>
      </c>
      <c r="V30" s="196" t="s">
        <v>197</v>
      </c>
      <c r="W30" s="196" t="s">
        <v>197</v>
      </c>
      <c r="X30" s="196" t="s">
        <v>197</v>
      </c>
      <c r="Y30" s="90" t="s">
        <v>197</v>
      </c>
      <c r="Z30" s="90" t="s">
        <v>197</v>
      </c>
      <c r="AA30" s="196" t="s">
        <v>197</v>
      </c>
      <c r="AB30" s="196" t="s">
        <v>197</v>
      </c>
      <c r="AC30" s="196" t="s">
        <v>197</v>
      </c>
      <c r="AD30" s="196" t="s">
        <v>197</v>
      </c>
      <c r="AE30" s="196" t="s">
        <v>197</v>
      </c>
      <c r="AF30" s="196" t="s">
        <v>197</v>
      </c>
      <c r="AG30" s="196" t="s">
        <v>197</v>
      </c>
      <c r="AH30" s="196" t="s">
        <v>197</v>
      </c>
      <c r="AI30" s="90" t="s">
        <v>197</v>
      </c>
      <c r="AJ30" s="90" t="s">
        <v>197</v>
      </c>
      <c r="AK30" s="196" t="s">
        <v>197</v>
      </c>
      <c r="AL30" s="196" t="s">
        <v>197</v>
      </c>
      <c r="AM30" s="196" t="s">
        <v>197</v>
      </c>
      <c r="AN30" s="196" t="s">
        <v>197</v>
      </c>
      <c r="AO30" s="196" t="s">
        <v>197</v>
      </c>
      <c r="AP30" s="196" t="s">
        <v>197</v>
      </c>
      <c r="AQ30" s="196" t="s">
        <v>197</v>
      </c>
      <c r="AR30" s="196" t="s">
        <v>197</v>
      </c>
      <c r="AS30" s="90">
        <f t="shared" ref="AS30:AS45" si="11">IF(E30="НД",0,E30+O30+Y30+AI30)</f>
        <v>0</v>
      </c>
      <c r="AT30" s="90">
        <f t="shared" ref="AT30:AT45" si="12">IF(F30="НД",0,F30+P30+Z30+AJ30)</f>
        <v>0</v>
      </c>
      <c r="AU30" s="196">
        <f t="shared" ref="AU30:AU45" si="13">IF(G30="НД",0,G30+Q30+AA30+AK30)</f>
        <v>0</v>
      </c>
      <c r="AV30" s="196">
        <f t="shared" ref="AV30:AV45" si="14">IF(H30="НД",0,H30+R30+AB30+AL30)</f>
        <v>0</v>
      </c>
      <c r="AW30" s="196">
        <f t="shared" ref="AW30:AW45" si="15">IF(I30="НД",0,I30+S30+AC30+AM30)</f>
        <v>0</v>
      </c>
      <c r="AX30" s="196">
        <f t="shared" ref="AX30:AX45" si="16">IF(J30="НД",0,J30+T30+AD30+AN30)</f>
        <v>0</v>
      </c>
      <c r="AY30" s="196">
        <f t="shared" ref="AY30:AY45" si="17">IF(K30="НД",0,K30+U30+AE30+AO30)</f>
        <v>0</v>
      </c>
      <c r="AZ30" s="196">
        <f t="shared" ref="AZ30:AZ45" si="18">IF(L30="НД",0,L30+V30+AF30+AP30)</f>
        <v>0</v>
      </c>
      <c r="BA30" s="196">
        <f t="shared" ref="BA30:BA45" si="19">IF(M30="НД",0,M30+W30+AG30+AQ30)</f>
        <v>0</v>
      </c>
      <c r="BB30" s="196">
        <f t="shared" ref="BB30:BB45" si="20">IF(N30="НД",0,N30+X30+AH30+AR30)</f>
        <v>0</v>
      </c>
    </row>
    <row r="31" spans="1:54" ht="93.75">
      <c r="A31" s="19"/>
      <c r="B31" s="31" t="s">
        <v>198</v>
      </c>
      <c r="C31" s="32" t="s">
        <v>199</v>
      </c>
      <c r="D31" s="33" t="s">
        <v>178</v>
      </c>
      <c r="E31" s="47" t="s">
        <v>197</v>
      </c>
      <c r="F31" s="47" t="s">
        <v>197</v>
      </c>
      <c r="G31" s="195" t="s">
        <v>197</v>
      </c>
      <c r="H31" s="195" t="s">
        <v>197</v>
      </c>
      <c r="I31" s="195" t="s">
        <v>197</v>
      </c>
      <c r="J31" s="195" t="s">
        <v>197</v>
      </c>
      <c r="K31" s="195" t="s">
        <v>197</v>
      </c>
      <c r="L31" s="195" t="s">
        <v>197</v>
      </c>
      <c r="M31" s="195" t="s">
        <v>197</v>
      </c>
      <c r="N31" s="195" t="s">
        <v>197</v>
      </c>
      <c r="O31" s="47" t="s">
        <v>197</v>
      </c>
      <c r="P31" s="47" t="s">
        <v>197</v>
      </c>
      <c r="Q31" s="195" t="s">
        <v>197</v>
      </c>
      <c r="R31" s="195" t="s">
        <v>197</v>
      </c>
      <c r="S31" s="195" t="s">
        <v>197</v>
      </c>
      <c r="T31" s="195" t="s">
        <v>197</v>
      </c>
      <c r="U31" s="195" t="s">
        <v>197</v>
      </c>
      <c r="V31" s="195" t="s">
        <v>197</v>
      </c>
      <c r="W31" s="195" t="s">
        <v>197</v>
      </c>
      <c r="X31" s="195" t="s">
        <v>197</v>
      </c>
      <c r="Y31" s="47" t="s">
        <v>197</v>
      </c>
      <c r="Z31" s="47" t="s">
        <v>197</v>
      </c>
      <c r="AA31" s="195" t="s">
        <v>197</v>
      </c>
      <c r="AB31" s="195" t="s">
        <v>197</v>
      </c>
      <c r="AC31" s="195" t="s">
        <v>197</v>
      </c>
      <c r="AD31" s="195" t="s">
        <v>197</v>
      </c>
      <c r="AE31" s="195" t="s">
        <v>197</v>
      </c>
      <c r="AF31" s="195" t="s">
        <v>197</v>
      </c>
      <c r="AG31" s="195" t="s">
        <v>197</v>
      </c>
      <c r="AH31" s="195" t="s">
        <v>197</v>
      </c>
      <c r="AI31" s="47" t="s">
        <v>197</v>
      </c>
      <c r="AJ31" s="47" t="s">
        <v>197</v>
      </c>
      <c r="AK31" s="195" t="s">
        <v>197</v>
      </c>
      <c r="AL31" s="195" t="s">
        <v>197</v>
      </c>
      <c r="AM31" s="195" t="s">
        <v>197</v>
      </c>
      <c r="AN31" s="195" t="s">
        <v>197</v>
      </c>
      <c r="AO31" s="195" t="s">
        <v>197</v>
      </c>
      <c r="AP31" s="195" t="s">
        <v>197</v>
      </c>
      <c r="AQ31" s="195" t="s">
        <v>197</v>
      </c>
      <c r="AR31" s="195" t="s">
        <v>197</v>
      </c>
      <c r="AS31" s="47">
        <f t="shared" si="11"/>
        <v>0</v>
      </c>
      <c r="AT31" s="47">
        <f t="shared" si="12"/>
        <v>0</v>
      </c>
      <c r="AU31" s="195">
        <f t="shared" si="13"/>
        <v>0</v>
      </c>
      <c r="AV31" s="195">
        <f t="shared" si="14"/>
        <v>0</v>
      </c>
      <c r="AW31" s="195">
        <f t="shared" si="15"/>
        <v>0</v>
      </c>
      <c r="AX31" s="195">
        <f t="shared" si="16"/>
        <v>0</v>
      </c>
      <c r="AY31" s="195">
        <f t="shared" si="17"/>
        <v>0</v>
      </c>
      <c r="AZ31" s="195">
        <f t="shared" si="18"/>
        <v>0</v>
      </c>
      <c r="BA31" s="195">
        <f t="shared" si="19"/>
        <v>0</v>
      </c>
      <c r="BB31" s="195">
        <f t="shared" si="20"/>
        <v>0</v>
      </c>
    </row>
    <row r="32" spans="1:54" ht="93.75">
      <c r="A32" s="19"/>
      <c r="B32" s="31" t="s">
        <v>200</v>
      </c>
      <c r="C32" s="32" t="s">
        <v>201</v>
      </c>
      <c r="D32" s="33" t="s">
        <v>178</v>
      </c>
      <c r="E32" s="47" t="s">
        <v>197</v>
      </c>
      <c r="F32" s="47" t="s">
        <v>197</v>
      </c>
      <c r="G32" s="195" t="s">
        <v>197</v>
      </c>
      <c r="H32" s="195" t="s">
        <v>197</v>
      </c>
      <c r="I32" s="195" t="s">
        <v>197</v>
      </c>
      <c r="J32" s="195" t="s">
        <v>197</v>
      </c>
      <c r="K32" s="195" t="s">
        <v>197</v>
      </c>
      <c r="L32" s="195" t="s">
        <v>197</v>
      </c>
      <c r="M32" s="195" t="s">
        <v>197</v>
      </c>
      <c r="N32" s="195" t="s">
        <v>197</v>
      </c>
      <c r="O32" s="47" t="s">
        <v>197</v>
      </c>
      <c r="P32" s="47" t="s">
        <v>197</v>
      </c>
      <c r="Q32" s="195" t="s">
        <v>197</v>
      </c>
      <c r="R32" s="195" t="s">
        <v>197</v>
      </c>
      <c r="S32" s="195" t="s">
        <v>197</v>
      </c>
      <c r="T32" s="195" t="s">
        <v>197</v>
      </c>
      <c r="U32" s="195" t="s">
        <v>197</v>
      </c>
      <c r="V32" s="195" t="s">
        <v>197</v>
      </c>
      <c r="W32" s="195" t="s">
        <v>197</v>
      </c>
      <c r="X32" s="195" t="s">
        <v>197</v>
      </c>
      <c r="Y32" s="47" t="s">
        <v>197</v>
      </c>
      <c r="Z32" s="47" t="s">
        <v>197</v>
      </c>
      <c r="AA32" s="195" t="s">
        <v>197</v>
      </c>
      <c r="AB32" s="195" t="s">
        <v>197</v>
      </c>
      <c r="AC32" s="195" t="s">
        <v>197</v>
      </c>
      <c r="AD32" s="195" t="s">
        <v>197</v>
      </c>
      <c r="AE32" s="195" t="s">
        <v>197</v>
      </c>
      <c r="AF32" s="195" t="s">
        <v>197</v>
      </c>
      <c r="AG32" s="195" t="s">
        <v>197</v>
      </c>
      <c r="AH32" s="195" t="s">
        <v>197</v>
      </c>
      <c r="AI32" s="47" t="s">
        <v>197</v>
      </c>
      <c r="AJ32" s="47" t="s">
        <v>197</v>
      </c>
      <c r="AK32" s="195" t="s">
        <v>197</v>
      </c>
      <c r="AL32" s="195" t="s">
        <v>197</v>
      </c>
      <c r="AM32" s="195" t="s">
        <v>197</v>
      </c>
      <c r="AN32" s="195" t="s">
        <v>197</v>
      </c>
      <c r="AO32" s="195" t="s">
        <v>197</v>
      </c>
      <c r="AP32" s="195" t="s">
        <v>197</v>
      </c>
      <c r="AQ32" s="195" t="s">
        <v>197</v>
      </c>
      <c r="AR32" s="195" t="s">
        <v>197</v>
      </c>
      <c r="AS32" s="47">
        <f t="shared" si="11"/>
        <v>0</v>
      </c>
      <c r="AT32" s="47">
        <f t="shared" si="12"/>
        <v>0</v>
      </c>
      <c r="AU32" s="195">
        <f t="shared" si="13"/>
        <v>0</v>
      </c>
      <c r="AV32" s="195">
        <f t="shared" si="14"/>
        <v>0</v>
      </c>
      <c r="AW32" s="195">
        <f t="shared" si="15"/>
        <v>0</v>
      </c>
      <c r="AX32" s="195">
        <f t="shared" si="16"/>
        <v>0</v>
      </c>
      <c r="AY32" s="195">
        <f t="shared" si="17"/>
        <v>0</v>
      </c>
      <c r="AZ32" s="195">
        <f t="shared" si="18"/>
        <v>0</v>
      </c>
      <c r="BA32" s="195">
        <f t="shared" si="19"/>
        <v>0</v>
      </c>
      <c r="BB32" s="195">
        <f t="shared" si="20"/>
        <v>0</v>
      </c>
    </row>
    <row r="33" spans="1:54" ht="75">
      <c r="A33" s="19"/>
      <c r="B33" s="31" t="s">
        <v>202</v>
      </c>
      <c r="C33" s="32" t="s">
        <v>203</v>
      </c>
      <c r="D33" s="33" t="s">
        <v>178</v>
      </c>
      <c r="E33" s="47" t="s">
        <v>197</v>
      </c>
      <c r="F33" s="47" t="s">
        <v>197</v>
      </c>
      <c r="G33" s="195" t="s">
        <v>197</v>
      </c>
      <c r="H33" s="195" t="s">
        <v>197</v>
      </c>
      <c r="I33" s="195" t="s">
        <v>197</v>
      </c>
      <c r="J33" s="195" t="s">
        <v>197</v>
      </c>
      <c r="K33" s="195" t="s">
        <v>197</v>
      </c>
      <c r="L33" s="195" t="s">
        <v>197</v>
      </c>
      <c r="M33" s="195" t="s">
        <v>197</v>
      </c>
      <c r="N33" s="195" t="s">
        <v>197</v>
      </c>
      <c r="O33" s="47" t="s">
        <v>197</v>
      </c>
      <c r="P33" s="47" t="s">
        <v>197</v>
      </c>
      <c r="Q33" s="195" t="s">
        <v>197</v>
      </c>
      <c r="R33" s="195" t="s">
        <v>197</v>
      </c>
      <c r="S33" s="195" t="s">
        <v>197</v>
      </c>
      <c r="T33" s="195" t="s">
        <v>197</v>
      </c>
      <c r="U33" s="195" t="s">
        <v>197</v>
      </c>
      <c r="V33" s="195" t="s">
        <v>197</v>
      </c>
      <c r="W33" s="195" t="s">
        <v>197</v>
      </c>
      <c r="X33" s="195" t="s">
        <v>197</v>
      </c>
      <c r="Y33" s="47" t="s">
        <v>197</v>
      </c>
      <c r="Z33" s="47" t="s">
        <v>197</v>
      </c>
      <c r="AA33" s="195" t="s">
        <v>197</v>
      </c>
      <c r="AB33" s="195" t="s">
        <v>197</v>
      </c>
      <c r="AC33" s="195" t="s">
        <v>197</v>
      </c>
      <c r="AD33" s="195" t="s">
        <v>197</v>
      </c>
      <c r="AE33" s="195" t="s">
        <v>197</v>
      </c>
      <c r="AF33" s="195" t="s">
        <v>197</v>
      </c>
      <c r="AG33" s="195" t="s">
        <v>197</v>
      </c>
      <c r="AH33" s="195" t="s">
        <v>197</v>
      </c>
      <c r="AI33" s="47" t="s">
        <v>197</v>
      </c>
      <c r="AJ33" s="47" t="s">
        <v>197</v>
      </c>
      <c r="AK33" s="195" t="s">
        <v>197</v>
      </c>
      <c r="AL33" s="195" t="s">
        <v>197</v>
      </c>
      <c r="AM33" s="195" t="s">
        <v>197</v>
      </c>
      <c r="AN33" s="195" t="s">
        <v>197</v>
      </c>
      <c r="AO33" s="195" t="s">
        <v>197</v>
      </c>
      <c r="AP33" s="195" t="s">
        <v>197</v>
      </c>
      <c r="AQ33" s="195" t="s">
        <v>197</v>
      </c>
      <c r="AR33" s="195" t="s">
        <v>197</v>
      </c>
      <c r="AS33" s="47">
        <f t="shared" si="11"/>
        <v>0</v>
      </c>
      <c r="AT33" s="47">
        <f t="shared" si="12"/>
        <v>0</v>
      </c>
      <c r="AU33" s="195">
        <f t="shared" si="13"/>
        <v>0</v>
      </c>
      <c r="AV33" s="195">
        <f t="shared" si="14"/>
        <v>0</v>
      </c>
      <c r="AW33" s="195">
        <f t="shared" si="15"/>
        <v>0</v>
      </c>
      <c r="AX33" s="195">
        <f t="shared" si="16"/>
        <v>0</v>
      </c>
      <c r="AY33" s="195">
        <f t="shared" si="17"/>
        <v>0</v>
      </c>
      <c r="AZ33" s="195">
        <f t="shared" si="18"/>
        <v>0</v>
      </c>
      <c r="BA33" s="195">
        <f t="shared" si="19"/>
        <v>0</v>
      </c>
      <c r="BB33" s="195">
        <f t="shared" si="20"/>
        <v>0</v>
      </c>
    </row>
    <row r="34" spans="1:54" ht="56.25">
      <c r="A34" s="19"/>
      <c r="B34" s="37" t="s">
        <v>206</v>
      </c>
      <c r="C34" s="38" t="s">
        <v>207</v>
      </c>
      <c r="D34" s="39" t="s">
        <v>178</v>
      </c>
      <c r="E34" s="90" t="s">
        <v>197</v>
      </c>
      <c r="F34" s="90" t="s">
        <v>197</v>
      </c>
      <c r="G34" s="196" t="s">
        <v>197</v>
      </c>
      <c r="H34" s="196" t="s">
        <v>197</v>
      </c>
      <c r="I34" s="196" t="s">
        <v>197</v>
      </c>
      <c r="J34" s="196" t="s">
        <v>197</v>
      </c>
      <c r="K34" s="196" t="s">
        <v>197</v>
      </c>
      <c r="L34" s="196" t="s">
        <v>197</v>
      </c>
      <c r="M34" s="196" t="s">
        <v>197</v>
      </c>
      <c r="N34" s="196" t="s">
        <v>197</v>
      </c>
      <c r="O34" s="90" t="s">
        <v>197</v>
      </c>
      <c r="P34" s="90" t="s">
        <v>197</v>
      </c>
      <c r="Q34" s="196" t="s">
        <v>197</v>
      </c>
      <c r="R34" s="196" t="s">
        <v>197</v>
      </c>
      <c r="S34" s="196" t="s">
        <v>197</v>
      </c>
      <c r="T34" s="196" t="s">
        <v>197</v>
      </c>
      <c r="U34" s="196" t="s">
        <v>197</v>
      </c>
      <c r="V34" s="196" t="s">
        <v>197</v>
      </c>
      <c r="W34" s="196" t="s">
        <v>197</v>
      </c>
      <c r="X34" s="196" t="s">
        <v>197</v>
      </c>
      <c r="Y34" s="90" t="s">
        <v>197</v>
      </c>
      <c r="Z34" s="90" t="s">
        <v>197</v>
      </c>
      <c r="AA34" s="196" t="s">
        <v>197</v>
      </c>
      <c r="AB34" s="196" t="s">
        <v>197</v>
      </c>
      <c r="AC34" s="196" t="s">
        <v>197</v>
      </c>
      <c r="AD34" s="196" t="s">
        <v>197</v>
      </c>
      <c r="AE34" s="196" t="s">
        <v>197</v>
      </c>
      <c r="AF34" s="196" t="s">
        <v>197</v>
      </c>
      <c r="AG34" s="196" t="s">
        <v>197</v>
      </c>
      <c r="AH34" s="196" t="s">
        <v>197</v>
      </c>
      <c r="AI34" s="90" t="s">
        <v>197</v>
      </c>
      <c r="AJ34" s="90" t="s">
        <v>197</v>
      </c>
      <c r="AK34" s="196" t="s">
        <v>197</v>
      </c>
      <c r="AL34" s="196" t="s">
        <v>197</v>
      </c>
      <c r="AM34" s="196" t="s">
        <v>197</v>
      </c>
      <c r="AN34" s="196" t="s">
        <v>197</v>
      </c>
      <c r="AO34" s="196" t="s">
        <v>197</v>
      </c>
      <c r="AP34" s="196" t="s">
        <v>197</v>
      </c>
      <c r="AQ34" s="196" t="s">
        <v>197</v>
      </c>
      <c r="AR34" s="196" t="s">
        <v>197</v>
      </c>
      <c r="AS34" s="90">
        <f t="shared" si="11"/>
        <v>0</v>
      </c>
      <c r="AT34" s="90">
        <f t="shared" si="12"/>
        <v>0</v>
      </c>
      <c r="AU34" s="196">
        <f t="shared" si="13"/>
        <v>0</v>
      </c>
      <c r="AV34" s="196">
        <f t="shared" si="14"/>
        <v>0</v>
      </c>
      <c r="AW34" s="196">
        <f t="shared" si="15"/>
        <v>0</v>
      </c>
      <c r="AX34" s="196">
        <f t="shared" si="16"/>
        <v>0</v>
      </c>
      <c r="AY34" s="196">
        <f t="shared" si="17"/>
        <v>0</v>
      </c>
      <c r="AZ34" s="196">
        <f t="shared" si="18"/>
        <v>0</v>
      </c>
      <c r="BA34" s="196">
        <f t="shared" si="19"/>
        <v>0</v>
      </c>
      <c r="BB34" s="196">
        <f t="shared" si="20"/>
        <v>0</v>
      </c>
    </row>
    <row r="35" spans="1:54" ht="93.75">
      <c r="A35" s="19"/>
      <c r="B35" s="31" t="s">
        <v>208</v>
      </c>
      <c r="C35" s="32" t="s">
        <v>209</v>
      </c>
      <c r="D35" s="33" t="s">
        <v>178</v>
      </c>
      <c r="E35" s="47" t="s">
        <v>197</v>
      </c>
      <c r="F35" s="47" t="s">
        <v>197</v>
      </c>
      <c r="G35" s="195" t="s">
        <v>197</v>
      </c>
      <c r="H35" s="195" t="s">
        <v>197</v>
      </c>
      <c r="I35" s="195" t="s">
        <v>197</v>
      </c>
      <c r="J35" s="195" t="s">
        <v>197</v>
      </c>
      <c r="K35" s="195" t="s">
        <v>197</v>
      </c>
      <c r="L35" s="195" t="s">
        <v>197</v>
      </c>
      <c r="M35" s="195" t="s">
        <v>197</v>
      </c>
      <c r="N35" s="195" t="s">
        <v>197</v>
      </c>
      <c r="O35" s="47" t="s">
        <v>197</v>
      </c>
      <c r="P35" s="47" t="s">
        <v>197</v>
      </c>
      <c r="Q35" s="195" t="s">
        <v>197</v>
      </c>
      <c r="R35" s="195" t="s">
        <v>197</v>
      </c>
      <c r="S35" s="195" t="s">
        <v>197</v>
      </c>
      <c r="T35" s="195" t="s">
        <v>197</v>
      </c>
      <c r="U35" s="195" t="s">
        <v>197</v>
      </c>
      <c r="V35" s="195" t="s">
        <v>197</v>
      </c>
      <c r="W35" s="195" t="s">
        <v>197</v>
      </c>
      <c r="X35" s="195" t="s">
        <v>197</v>
      </c>
      <c r="Y35" s="47" t="s">
        <v>197</v>
      </c>
      <c r="Z35" s="47" t="s">
        <v>197</v>
      </c>
      <c r="AA35" s="195" t="s">
        <v>197</v>
      </c>
      <c r="AB35" s="195" t="s">
        <v>197</v>
      </c>
      <c r="AC35" s="195" t="s">
        <v>197</v>
      </c>
      <c r="AD35" s="195" t="s">
        <v>197</v>
      </c>
      <c r="AE35" s="195" t="s">
        <v>197</v>
      </c>
      <c r="AF35" s="195" t="s">
        <v>197</v>
      </c>
      <c r="AG35" s="195" t="s">
        <v>197</v>
      </c>
      <c r="AH35" s="195" t="s">
        <v>197</v>
      </c>
      <c r="AI35" s="47" t="s">
        <v>197</v>
      </c>
      <c r="AJ35" s="47" t="s">
        <v>197</v>
      </c>
      <c r="AK35" s="195" t="s">
        <v>197</v>
      </c>
      <c r="AL35" s="195" t="s">
        <v>197</v>
      </c>
      <c r="AM35" s="195" t="s">
        <v>197</v>
      </c>
      <c r="AN35" s="195" t="s">
        <v>197</v>
      </c>
      <c r="AO35" s="195" t="s">
        <v>197</v>
      </c>
      <c r="AP35" s="195" t="s">
        <v>197</v>
      </c>
      <c r="AQ35" s="195" t="s">
        <v>197</v>
      </c>
      <c r="AR35" s="195" t="s">
        <v>197</v>
      </c>
      <c r="AS35" s="47">
        <f t="shared" si="11"/>
        <v>0</v>
      </c>
      <c r="AT35" s="47">
        <f t="shared" si="12"/>
        <v>0</v>
      </c>
      <c r="AU35" s="195">
        <f t="shared" si="13"/>
        <v>0</v>
      </c>
      <c r="AV35" s="195">
        <f t="shared" si="14"/>
        <v>0</v>
      </c>
      <c r="AW35" s="195">
        <f t="shared" si="15"/>
        <v>0</v>
      </c>
      <c r="AX35" s="195">
        <f t="shared" si="16"/>
        <v>0</v>
      </c>
      <c r="AY35" s="195">
        <f t="shared" si="17"/>
        <v>0</v>
      </c>
      <c r="AZ35" s="195">
        <f t="shared" si="18"/>
        <v>0</v>
      </c>
      <c r="BA35" s="195">
        <f t="shared" si="19"/>
        <v>0</v>
      </c>
      <c r="BB35" s="195">
        <f t="shared" si="20"/>
        <v>0</v>
      </c>
    </row>
    <row r="36" spans="1:54" ht="56.25">
      <c r="A36" s="19"/>
      <c r="B36" s="31" t="s">
        <v>210</v>
      </c>
      <c r="C36" s="32" t="s">
        <v>211</v>
      </c>
      <c r="D36" s="33" t="s">
        <v>178</v>
      </c>
      <c r="E36" s="47" t="s">
        <v>197</v>
      </c>
      <c r="F36" s="47" t="s">
        <v>197</v>
      </c>
      <c r="G36" s="195" t="s">
        <v>197</v>
      </c>
      <c r="H36" s="195" t="s">
        <v>197</v>
      </c>
      <c r="I36" s="195" t="s">
        <v>197</v>
      </c>
      <c r="J36" s="195" t="s">
        <v>197</v>
      </c>
      <c r="K36" s="195" t="s">
        <v>197</v>
      </c>
      <c r="L36" s="195" t="s">
        <v>197</v>
      </c>
      <c r="M36" s="195" t="s">
        <v>197</v>
      </c>
      <c r="N36" s="195" t="s">
        <v>197</v>
      </c>
      <c r="O36" s="47" t="s">
        <v>197</v>
      </c>
      <c r="P36" s="47" t="s">
        <v>197</v>
      </c>
      <c r="Q36" s="195" t="s">
        <v>197</v>
      </c>
      <c r="R36" s="195" t="s">
        <v>197</v>
      </c>
      <c r="S36" s="195" t="s">
        <v>197</v>
      </c>
      <c r="T36" s="195" t="s">
        <v>197</v>
      </c>
      <c r="U36" s="195" t="s">
        <v>197</v>
      </c>
      <c r="V36" s="195" t="s">
        <v>197</v>
      </c>
      <c r="W36" s="195" t="s">
        <v>197</v>
      </c>
      <c r="X36" s="195" t="s">
        <v>197</v>
      </c>
      <c r="Y36" s="47" t="s">
        <v>197</v>
      </c>
      <c r="Z36" s="47" t="s">
        <v>197</v>
      </c>
      <c r="AA36" s="195" t="s">
        <v>197</v>
      </c>
      <c r="AB36" s="195" t="s">
        <v>197</v>
      </c>
      <c r="AC36" s="195" t="s">
        <v>197</v>
      </c>
      <c r="AD36" s="195" t="s">
        <v>197</v>
      </c>
      <c r="AE36" s="195" t="s">
        <v>197</v>
      </c>
      <c r="AF36" s="195" t="s">
        <v>197</v>
      </c>
      <c r="AG36" s="195" t="s">
        <v>197</v>
      </c>
      <c r="AH36" s="195" t="s">
        <v>197</v>
      </c>
      <c r="AI36" s="47" t="s">
        <v>197</v>
      </c>
      <c r="AJ36" s="47" t="s">
        <v>197</v>
      </c>
      <c r="AK36" s="195" t="s">
        <v>197</v>
      </c>
      <c r="AL36" s="195" t="s">
        <v>197</v>
      </c>
      <c r="AM36" s="195" t="s">
        <v>197</v>
      </c>
      <c r="AN36" s="195" t="s">
        <v>197</v>
      </c>
      <c r="AO36" s="195" t="s">
        <v>197</v>
      </c>
      <c r="AP36" s="195" t="s">
        <v>197</v>
      </c>
      <c r="AQ36" s="195" t="s">
        <v>197</v>
      </c>
      <c r="AR36" s="195" t="s">
        <v>197</v>
      </c>
      <c r="AS36" s="47">
        <f t="shared" si="11"/>
        <v>0</v>
      </c>
      <c r="AT36" s="47">
        <f t="shared" si="12"/>
        <v>0</v>
      </c>
      <c r="AU36" s="195">
        <f t="shared" si="13"/>
        <v>0</v>
      </c>
      <c r="AV36" s="195">
        <f t="shared" si="14"/>
        <v>0</v>
      </c>
      <c r="AW36" s="195">
        <f t="shared" si="15"/>
        <v>0</v>
      </c>
      <c r="AX36" s="195">
        <f t="shared" si="16"/>
        <v>0</v>
      </c>
      <c r="AY36" s="195">
        <f t="shared" si="17"/>
        <v>0</v>
      </c>
      <c r="AZ36" s="195">
        <f t="shared" si="18"/>
        <v>0</v>
      </c>
      <c r="BA36" s="195">
        <f t="shared" si="19"/>
        <v>0</v>
      </c>
      <c r="BB36" s="195">
        <f t="shared" si="20"/>
        <v>0</v>
      </c>
    </row>
    <row r="37" spans="1:54" ht="75">
      <c r="A37" s="19"/>
      <c r="B37" s="37" t="s">
        <v>212</v>
      </c>
      <c r="C37" s="38" t="s">
        <v>213</v>
      </c>
      <c r="D37" s="39" t="s">
        <v>178</v>
      </c>
      <c r="E37" s="90" t="s">
        <v>197</v>
      </c>
      <c r="F37" s="90" t="s">
        <v>197</v>
      </c>
      <c r="G37" s="196" t="s">
        <v>197</v>
      </c>
      <c r="H37" s="196" t="s">
        <v>197</v>
      </c>
      <c r="I37" s="196" t="s">
        <v>197</v>
      </c>
      <c r="J37" s="196" t="s">
        <v>197</v>
      </c>
      <c r="K37" s="196" t="s">
        <v>197</v>
      </c>
      <c r="L37" s="196" t="s">
        <v>197</v>
      </c>
      <c r="M37" s="196" t="s">
        <v>197</v>
      </c>
      <c r="N37" s="196" t="s">
        <v>197</v>
      </c>
      <c r="O37" s="90" t="s">
        <v>197</v>
      </c>
      <c r="P37" s="90" t="s">
        <v>197</v>
      </c>
      <c r="Q37" s="196" t="s">
        <v>197</v>
      </c>
      <c r="R37" s="196" t="s">
        <v>197</v>
      </c>
      <c r="S37" s="196" t="s">
        <v>197</v>
      </c>
      <c r="T37" s="196" t="s">
        <v>197</v>
      </c>
      <c r="U37" s="196" t="s">
        <v>197</v>
      </c>
      <c r="V37" s="196" t="s">
        <v>197</v>
      </c>
      <c r="W37" s="196" t="s">
        <v>197</v>
      </c>
      <c r="X37" s="196" t="s">
        <v>197</v>
      </c>
      <c r="Y37" s="90" t="s">
        <v>197</v>
      </c>
      <c r="Z37" s="90" t="s">
        <v>197</v>
      </c>
      <c r="AA37" s="196" t="s">
        <v>197</v>
      </c>
      <c r="AB37" s="196" t="s">
        <v>197</v>
      </c>
      <c r="AC37" s="196" t="s">
        <v>197</v>
      </c>
      <c r="AD37" s="196" t="s">
        <v>197</v>
      </c>
      <c r="AE37" s="196" t="s">
        <v>197</v>
      </c>
      <c r="AF37" s="196" t="s">
        <v>197</v>
      </c>
      <c r="AG37" s="196" t="s">
        <v>197</v>
      </c>
      <c r="AH37" s="196" t="s">
        <v>197</v>
      </c>
      <c r="AI37" s="90" t="s">
        <v>197</v>
      </c>
      <c r="AJ37" s="90" t="s">
        <v>197</v>
      </c>
      <c r="AK37" s="196" t="s">
        <v>197</v>
      </c>
      <c r="AL37" s="196" t="s">
        <v>197</v>
      </c>
      <c r="AM37" s="196" t="s">
        <v>197</v>
      </c>
      <c r="AN37" s="196" t="s">
        <v>197</v>
      </c>
      <c r="AO37" s="196" t="s">
        <v>197</v>
      </c>
      <c r="AP37" s="196" t="s">
        <v>197</v>
      </c>
      <c r="AQ37" s="196" t="s">
        <v>197</v>
      </c>
      <c r="AR37" s="196" t="s">
        <v>197</v>
      </c>
      <c r="AS37" s="90">
        <f t="shared" si="11"/>
        <v>0</v>
      </c>
      <c r="AT37" s="90">
        <f t="shared" si="12"/>
        <v>0</v>
      </c>
      <c r="AU37" s="196">
        <f t="shared" si="13"/>
        <v>0</v>
      </c>
      <c r="AV37" s="196">
        <f t="shared" si="14"/>
        <v>0</v>
      </c>
      <c r="AW37" s="196">
        <f t="shared" si="15"/>
        <v>0</v>
      </c>
      <c r="AX37" s="196">
        <f t="shared" si="16"/>
        <v>0</v>
      </c>
      <c r="AY37" s="196">
        <f t="shared" si="17"/>
        <v>0</v>
      </c>
      <c r="AZ37" s="196">
        <f t="shared" si="18"/>
        <v>0</v>
      </c>
      <c r="BA37" s="196">
        <f t="shared" si="19"/>
        <v>0</v>
      </c>
      <c r="BB37" s="196">
        <f t="shared" si="20"/>
        <v>0</v>
      </c>
    </row>
    <row r="38" spans="1:54" ht="56.25">
      <c r="A38" s="19"/>
      <c r="B38" s="31" t="s">
        <v>214</v>
      </c>
      <c r="C38" s="32" t="s">
        <v>215</v>
      </c>
      <c r="D38" s="33" t="s">
        <v>178</v>
      </c>
      <c r="E38" s="47" t="s">
        <v>197</v>
      </c>
      <c r="F38" s="47" t="s">
        <v>197</v>
      </c>
      <c r="G38" s="195" t="s">
        <v>197</v>
      </c>
      <c r="H38" s="195" t="s">
        <v>197</v>
      </c>
      <c r="I38" s="195" t="s">
        <v>197</v>
      </c>
      <c r="J38" s="195" t="s">
        <v>197</v>
      </c>
      <c r="K38" s="195" t="s">
        <v>197</v>
      </c>
      <c r="L38" s="195" t="s">
        <v>197</v>
      </c>
      <c r="M38" s="195" t="s">
        <v>197</v>
      </c>
      <c r="N38" s="195" t="s">
        <v>197</v>
      </c>
      <c r="O38" s="47" t="s">
        <v>197</v>
      </c>
      <c r="P38" s="47" t="s">
        <v>197</v>
      </c>
      <c r="Q38" s="195" t="s">
        <v>197</v>
      </c>
      <c r="R38" s="195" t="s">
        <v>197</v>
      </c>
      <c r="S38" s="195" t="s">
        <v>197</v>
      </c>
      <c r="T38" s="195" t="s">
        <v>197</v>
      </c>
      <c r="U38" s="195" t="s">
        <v>197</v>
      </c>
      <c r="V38" s="195" t="s">
        <v>197</v>
      </c>
      <c r="W38" s="195" t="s">
        <v>197</v>
      </c>
      <c r="X38" s="195" t="s">
        <v>197</v>
      </c>
      <c r="Y38" s="47" t="s">
        <v>197</v>
      </c>
      <c r="Z38" s="47" t="s">
        <v>197</v>
      </c>
      <c r="AA38" s="195" t="s">
        <v>197</v>
      </c>
      <c r="AB38" s="195" t="s">
        <v>197</v>
      </c>
      <c r="AC38" s="195" t="s">
        <v>197</v>
      </c>
      <c r="AD38" s="195" t="s">
        <v>197</v>
      </c>
      <c r="AE38" s="195" t="s">
        <v>197</v>
      </c>
      <c r="AF38" s="195" t="s">
        <v>197</v>
      </c>
      <c r="AG38" s="195" t="s">
        <v>197</v>
      </c>
      <c r="AH38" s="195" t="s">
        <v>197</v>
      </c>
      <c r="AI38" s="47" t="s">
        <v>197</v>
      </c>
      <c r="AJ38" s="47" t="s">
        <v>197</v>
      </c>
      <c r="AK38" s="195" t="s">
        <v>197</v>
      </c>
      <c r="AL38" s="195" t="s">
        <v>197</v>
      </c>
      <c r="AM38" s="195" t="s">
        <v>197</v>
      </c>
      <c r="AN38" s="195" t="s">
        <v>197</v>
      </c>
      <c r="AO38" s="195" t="s">
        <v>197</v>
      </c>
      <c r="AP38" s="195" t="s">
        <v>197</v>
      </c>
      <c r="AQ38" s="195" t="s">
        <v>197</v>
      </c>
      <c r="AR38" s="195" t="s">
        <v>197</v>
      </c>
      <c r="AS38" s="47">
        <f t="shared" si="11"/>
        <v>0</v>
      </c>
      <c r="AT38" s="47">
        <f t="shared" si="12"/>
        <v>0</v>
      </c>
      <c r="AU38" s="195">
        <f t="shared" si="13"/>
        <v>0</v>
      </c>
      <c r="AV38" s="195">
        <f t="shared" si="14"/>
        <v>0</v>
      </c>
      <c r="AW38" s="195">
        <f t="shared" si="15"/>
        <v>0</v>
      </c>
      <c r="AX38" s="195">
        <f t="shared" si="16"/>
        <v>0</v>
      </c>
      <c r="AY38" s="195">
        <f t="shared" si="17"/>
        <v>0</v>
      </c>
      <c r="AZ38" s="195">
        <f t="shared" si="18"/>
        <v>0</v>
      </c>
      <c r="BA38" s="195">
        <f t="shared" si="19"/>
        <v>0</v>
      </c>
      <c r="BB38" s="195">
        <f t="shared" si="20"/>
        <v>0</v>
      </c>
    </row>
    <row r="39" spans="1:54" ht="168.75">
      <c r="A39" s="19"/>
      <c r="B39" s="31" t="s">
        <v>214</v>
      </c>
      <c r="C39" s="32" t="s">
        <v>216</v>
      </c>
      <c r="D39" s="33" t="s">
        <v>178</v>
      </c>
      <c r="E39" s="47" t="s">
        <v>197</v>
      </c>
      <c r="F39" s="47" t="s">
        <v>197</v>
      </c>
      <c r="G39" s="195" t="s">
        <v>197</v>
      </c>
      <c r="H39" s="195" t="s">
        <v>197</v>
      </c>
      <c r="I39" s="195" t="s">
        <v>197</v>
      </c>
      <c r="J39" s="195" t="s">
        <v>197</v>
      </c>
      <c r="K39" s="195" t="s">
        <v>197</v>
      </c>
      <c r="L39" s="195" t="s">
        <v>197</v>
      </c>
      <c r="M39" s="195" t="s">
        <v>197</v>
      </c>
      <c r="N39" s="195" t="s">
        <v>197</v>
      </c>
      <c r="O39" s="47" t="s">
        <v>197</v>
      </c>
      <c r="P39" s="47" t="s">
        <v>197</v>
      </c>
      <c r="Q39" s="195" t="s">
        <v>197</v>
      </c>
      <c r="R39" s="195" t="s">
        <v>197</v>
      </c>
      <c r="S39" s="195" t="s">
        <v>197</v>
      </c>
      <c r="T39" s="195" t="s">
        <v>197</v>
      </c>
      <c r="U39" s="195" t="s">
        <v>197</v>
      </c>
      <c r="V39" s="195" t="s">
        <v>197</v>
      </c>
      <c r="W39" s="195" t="s">
        <v>197</v>
      </c>
      <c r="X39" s="195" t="s">
        <v>197</v>
      </c>
      <c r="Y39" s="47" t="s">
        <v>197</v>
      </c>
      <c r="Z39" s="47" t="s">
        <v>197</v>
      </c>
      <c r="AA39" s="195" t="s">
        <v>197</v>
      </c>
      <c r="AB39" s="195" t="s">
        <v>197</v>
      </c>
      <c r="AC39" s="195" t="s">
        <v>197</v>
      </c>
      <c r="AD39" s="195" t="s">
        <v>197</v>
      </c>
      <c r="AE39" s="195" t="s">
        <v>197</v>
      </c>
      <c r="AF39" s="195" t="s">
        <v>197</v>
      </c>
      <c r="AG39" s="195" t="s">
        <v>197</v>
      </c>
      <c r="AH39" s="195" t="s">
        <v>197</v>
      </c>
      <c r="AI39" s="47" t="s">
        <v>197</v>
      </c>
      <c r="AJ39" s="47" t="s">
        <v>197</v>
      </c>
      <c r="AK39" s="195" t="s">
        <v>197</v>
      </c>
      <c r="AL39" s="195" t="s">
        <v>197</v>
      </c>
      <c r="AM39" s="195" t="s">
        <v>197</v>
      </c>
      <c r="AN39" s="195" t="s">
        <v>197</v>
      </c>
      <c r="AO39" s="195" t="s">
        <v>197</v>
      </c>
      <c r="AP39" s="195" t="s">
        <v>197</v>
      </c>
      <c r="AQ39" s="195" t="s">
        <v>197</v>
      </c>
      <c r="AR39" s="195" t="s">
        <v>197</v>
      </c>
      <c r="AS39" s="47">
        <f t="shared" si="11"/>
        <v>0</v>
      </c>
      <c r="AT39" s="47">
        <f t="shared" si="12"/>
        <v>0</v>
      </c>
      <c r="AU39" s="195">
        <f t="shared" si="13"/>
        <v>0</v>
      </c>
      <c r="AV39" s="195">
        <f t="shared" si="14"/>
        <v>0</v>
      </c>
      <c r="AW39" s="195">
        <f t="shared" si="15"/>
        <v>0</v>
      </c>
      <c r="AX39" s="195">
        <f t="shared" si="16"/>
        <v>0</v>
      </c>
      <c r="AY39" s="195">
        <f t="shared" si="17"/>
        <v>0</v>
      </c>
      <c r="AZ39" s="195">
        <f t="shared" si="18"/>
        <v>0</v>
      </c>
      <c r="BA39" s="195">
        <f t="shared" si="19"/>
        <v>0</v>
      </c>
      <c r="BB39" s="195">
        <f t="shared" si="20"/>
        <v>0</v>
      </c>
    </row>
    <row r="40" spans="1:54" ht="131.25">
      <c r="A40" s="19"/>
      <c r="B40" s="31" t="s">
        <v>214</v>
      </c>
      <c r="C40" s="32" t="s">
        <v>217</v>
      </c>
      <c r="D40" s="33" t="s">
        <v>178</v>
      </c>
      <c r="E40" s="47" t="s">
        <v>197</v>
      </c>
      <c r="F40" s="47" t="s">
        <v>197</v>
      </c>
      <c r="G40" s="195" t="s">
        <v>197</v>
      </c>
      <c r="H40" s="195" t="s">
        <v>197</v>
      </c>
      <c r="I40" s="195" t="s">
        <v>197</v>
      </c>
      <c r="J40" s="195" t="s">
        <v>197</v>
      </c>
      <c r="K40" s="195" t="s">
        <v>197</v>
      </c>
      <c r="L40" s="195" t="s">
        <v>197</v>
      </c>
      <c r="M40" s="195" t="s">
        <v>197</v>
      </c>
      <c r="N40" s="195" t="s">
        <v>197</v>
      </c>
      <c r="O40" s="47" t="s">
        <v>197</v>
      </c>
      <c r="P40" s="47" t="s">
        <v>197</v>
      </c>
      <c r="Q40" s="195" t="s">
        <v>197</v>
      </c>
      <c r="R40" s="195" t="s">
        <v>197</v>
      </c>
      <c r="S40" s="195" t="s">
        <v>197</v>
      </c>
      <c r="T40" s="195" t="s">
        <v>197</v>
      </c>
      <c r="U40" s="195" t="s">
        <v>197</v>
      </c>
      <c r="V40" s="195" t="s">
        <v>197</v>
      </c>
      <c r="W40" s="195" t="s">
        <v>197</v>
      </c>
      <c r="X40" s="195" t="s">
        <v>197</v>
      </c>
      <c r="Y40" s="47" t="s">
        <v>197</v>
      </c>
      <c r="Z40" s="47" t="s">
        <v>197</v>
      </c>
      <c r="AA40" s="195" t="s">
        <v>197</v>
      </c>
      <c r="AB40" s="195" t="s">
        <v>197</v>
      </c>
      <c r="AC40" s="195" t="s">
        <v>197</v>
      </c>
      <c r="AD40" s="195" t="s">
        <v>197</v>
      </c>
      <c r="AE40" s="195" t="s">
        <v>197</v>
      </c>
      <c r="AF40" s="195" t="s">
        <v>197</v>
      </c>
      <c r="AG40" s="195" t="s">
        <v>197</v>
      </c>
      <c r="AH40" s="195" t="s">
        <v>197</v>
      </c>
      <c r="AI40" s="47" t="s">
        <v>197</v>
      </c>
      <c r="AJ40" s="47" t="s">
        <v>197</v>
      </c>
      <c r="AK40" s="195" t="s">
        <v>197</v>
      </c>
      <c r="AL40" s="195" t="s">
        <v>197</v>
      </c>
      <c r="AM40" s="195" t="s">
        <v>197</v>
      </c>
      <c r="AN40" s="195" t="s">
        <v>197</v>
      </c>
      <c r="AO40" s="195" t="s">
        <v>197</v>
      </c>
      <c r="AP40" s="195" t="s">
        <v>197</v>
      </c>
      <c r="AQ40" s="195" t="s">
        <v>197</v>
      </c>
      <c r="AR40" s="195" t="s">
        <v>197</v>
      </c>
      <c r="AS40" s="47">
        <f t="shared" si="11"/>
        <v>0</v>
      </c>
      <c r="AT40" s="47">
        <f t="shared" si="12"/>
        <v>0</v>
      </c>
      <c r="AU40" s="195">
        <f t="shared" si="13"/>
        <v>0</v>
      </c>
      <c r="AV40" s="195">
        <f t="shared" si="14"/>
        <v>0</v>
      </c>
      <c r="AW40" s="195">
        <f t="shared" si="15"/>
        <v>0</v>
      </c>
      <c r="AX40" s="195">
        <f t="shared" si="16"/>
        <v>0</v>
      </c>
      <c r="AY40" s="195">
        <f t="shared" si="17"/>
        <v>0</v>
      </c>
      <c r="AZ40" s="195">
        <f t="shared" si="18"/>
        <v>0</v>
      </c>
      <c r="BA40" s="195">
        <f t="shared" si="19"/>
        <v>0</v>
      </c>
      <c r="BB40" s="195">
        <f t="shared" si="20"/>
        <v>0</v>
      </c>
    </row>
    <row r="41" spans="1:54" ht="150">
      <c r="A41" s="19"/>
      <c r="B41" s="31" t="s">
        <v>214</v>
      </c>
      <c r="C41" s="32" t="s">
        <v>218</v>
      </c>
      <c r="D41" s="33" t="s">
        <v>178</v>
      </c>
      <c r="E41" s="47" t="s">
        <v>197</v>
      </c>
      <c r="F41" s="47" t="s">
        <v>197</v>
      </c>
      <c r="G41" s="195" t="s">
        <v>197</v>
      </c>
      <c r="H41" s="195" t="s">
        <v>197</v>
      </c>
      <c r="I41" s="195" t="s">
        <v>197</v>
      </c>
      <c r="J41" s="195" t="s">
        <v>197</v>
      </c>
      <c r="K41" s="195" t="s">
        <v>197</v>
      </c>
      <c r="L41" s="195" t="s">
        <v>197</v>
      </c>
      <c r="M41" s="195" t="s">
        <v>197</v>
      </c>
      <c r="N41" s="195" t="s">
        <v>197</v>
      </c>
      <c r="O41" s="47" t="s">
        <v>197</v>
      </c>
      <c r="P41" s="47" t="s">
        <v>197</v>
      </c>
      <c r="Q41" s="195" t="s">
        <v>197</v>
      </c>
      <c r="R41" s="195" t="s">
        <v>197</v>
      </c>
      <c r="S41" s="195" t="s">
        <v>197</v>
      </c>
      <c r="T41" s="195" t="s">
        <v>197</v>
      </c>
      <c r="U41" s="195" t="s">
        <v>197</v>
      </c>
      <c r="V41" s="195" t="s">
        <v>197</v>
      </c>
      <c r="W41" s="195" t="s">
        <v>197</v>
      </c>
      <c r="X41" s="195" t="s">
        <v>197</v>
      </c>
      <c r="Y41" s="47" t="s">
        <v>197</v>
      </c>
      <c r="Z41" s="47" t="s">
        <v>197</v>
      </c>
      <c r="AA41" s="195" t="s">
        <v>197</v>
      </c>
      <c r="AB41" s="195" t="s">
        <v>197</v>
      </c>
      <c r="AC41" s="195" t="s">
        <v>197</v>
      </c>
      <c r="AD41" s="195" t="s">
        <v>197</v>
      </c>
      <c r="AE41" s="195" t="s">
        <v>197</v>
      </c>
      <c r="AF41" s="195" t="s">
        <v>197</v>
      </c>
      <c r="AG41" s="195" t="s">
        <v>197</v>
      </c>
      <c r="AH41" s="195" t="s">
        <v>197</v>
      </c>
      <c r="AI41" s="47" t="s">
        <v>197</v>
      </c>
      <c r="AJ41" s="47" t="s">
        <v>197</v>
      </c>
      <c r="AK41" s="195" t="s">
        <v>197</v>
      </c>
      <c r="AL41" s="195" t="s">
        <v>197</v>
      </c>
      <c r="AM41" s="195" t="s">
        <v>197</v>
      </c>
      <c r="AN41" s="195" t="s">
        <v>197</v>
      </c>
      <c r="AO41" s="195" t="s">
        <v>197</v>
      </c>
      <c r="AP41" s="195" t="s">
        <v>197</v>
      </c>
      <c r="AQ41" s="195" t="s">
        <v>197</v>
      </c>
      <c r="AR41" s="195" t="s">
        <v>197</v>
      </c>
      <c r="AS41" s="47">
        <f t="shared" si="11"/>
        <v>0</v>
      </c>
      <c r="AT41" s="47">
        <f t="shared" si="12"/>
        <v>0</v>
      </c>
      <c r="AU41" s="195">
        <f t="shared" si="13"/>
        <v>0</v>
      </c>
      <c r="AV41" s="195">
        <f t="shared" si="14"/>
        <v>0</v>
      </c>
      <c r="AW41" s="195">
        <f t="shared" si="15"/>
        <v>0</v>
      </c>
      <c r="AX41" s="195">
        <f t="shared" si="16"/>
        <v>0</v>
      </c>
      <c r="AY41" s="195">
        <f t="shared" si="17"/>
        <v>0</v>
      </c>
      <c r="AZ41" s="195">
        <f t="shared" si="18"/>
        <v>0</v>
      </c>
      <c r="BA41" s="195">
        <f t="shared" si="19"/>
        <v>0</v>
      </c>
      <c r="BB41" s="195">
        <f t="shared" si="20"/>
        <v>0</v>
      </c>
    </row>
    <row r="42" spans="1:54" ht="56.25">
      <c r="A42" s="19"/>
      <c r="B42" s="31" t="s">
        <v>219</v>
      </c>
      <c r="C42" s="32" t="s">
        <v>215</v>
      </c>
      <c r="D42" s="33" t="s">
        <v>178</v>
      </c>
      <c r="E42" s="47" t="s">
        <v>197</v>
      </c>
      <c r="F42" s="47" t="s">
        <v>197</v>
      </c>
      <c r="G42" s="195" t="s">
        <v>197</v>
      </c>
      <c r="H42" s="195" t="s">
        <v>197</v>
      </c>
      <c r="I42" s="195" t="s">
        <v>197</v>
      </c>
      <c r="J42" s="195" t="s">
        <v>197</v>
      </c>
      <c r="K42" s="195" t="s">
        <v>197</v>
      </c>
      <c r="L42" s="195" t="s">
        <v>197</v>
      </c>
      <c r="M42" s="195" t="s">
        <v>197</v>
      </c>
      <c r="N42" s="195" t="s">
        <v>197</v>
      </c>
      <c r="O42" s="47" t="s">
        <v>197</v>
      </c>
      <c r="P42" s="47" t="s">
        <v>197</v>
      </c>
      <c r="Q42" s="195" t="s">
        <v>197</v>
      </c>
      <c r="R42" s="195" t="s">
        <v>197</v>
      </c>
      <c r="S42" s="195" t="s">
        <v>197</v>
      </c>
      <c r="T42" s="195" t="s">
        <v>197</v>
      </c>
      <c r="U42" s="195" t="s">
        <v>197</v>
      </c>
      <c r="V42" s="195" t="s">
        <v>197</v>
      </c>
      <c r="W42" s="195" t="s">
        <v>197</v>
      </c>
      <c r="X42" s="195" t="s">
        <v>197</v>
      </c>
      <c r="Y42" s="47" t="s">
        <v>197</v>
      </c>
      <c r="Z42" s="47" t="s">
        <v>197</v>
      </c>
      <c r="AA42" s="195" t="s">
        <v>197</v>
      </c>
      <c r="AB42" s="195" t="s">
        <v>197</v>
      </c>
      <c r="AC42" s="195" t="s">
        <v>197</v>
      </c>
      <c r="AD42" s="195" t="s">
        <v>197</v>
      </c>
      <c r="AE42" s="195" t="s">
        <v>197</v>
      </c>
      <c r="AF42" s="195" t="s">
        <v>197</v>
      </c>
      <c r="AG42" s="195" t="s">
        <v>197</v>
      </c>
      <c r="AH42" s="195" t="s">
        <v>197</v>
      </c>
      <c r="AI42" s="47" t="s">
        <v>197</v>
      </c>
      <c r="AJ42" s="47" t="s">
        <v>197</v>
      </c>
      <c r="AK42" s="195" t="s">
        <v>197</v>
      </c>
      <c r="AL42" s="195" t="s">
        <v>197</v>
      </c>
      <c r="AM42" s="195" t="s">
        <v>197</v>
      </c>
      <c r="AN42" s="195" t="s">
        <v>197</v>
      </c>
      <c r="AO42" s="195" t="s">
        <v>197</v>
      </c>
      <c r="AP42" s="195" t="s">
        <v>197</v>
      </c>
      <c r="AQ42" s="195" t="s">
        <v>197</v>
      </c>
      <c r="AR42" s="195" t="s">
        <v>197</v>
      </c>
      <c r="AS42" s="47">
        <f t="shared" si="11"/>
        <v>0</v>
      </c>
      <c r="AT42" s="47">
        <f t="shared" si="12"/>
        <v>0</v>
      </c>
      <c r="AU42" s="195">
        <f t="shared" si="13"/>
        <v>0</v>
      </c>
      <c r="AV42" s="195">
        <f t="shared" si="14"/>
        <v>0</v>
      </c>
      <c r="AW42" s="195">
        <f t="shared" si="15"/>
        <v>0</v>
      </c>
      <c r="AX42" s="195">
        <f t="shared" si="16"/>
        <v>0</v>
      </c>
      <c r="AY42" s="195">
        <f t="shared" si="17"/>
        <v>0</v>
      </c>
      <c r="AZ42" s="195">
        <f t="shared" si="18"/>
        <v>0</v>
      </c>
      <c r="BA42" s="195">
        <f t="shared" si="19"/>
        <v>0</v>
      </c>
      <c r="BB42" s="195">
        <f t="shared" si="20"/>
        <v>0</v>
      </c>
    </row>
    <row r="43" spans="1:54" ht="168.75">
      <c r="A43" s="19"/>
      <c r="B43" s="31" t="s">
        <v>219</v>
      </c>
      <c r="C43" s="32" t="s">
        <v>216</v>
      </c>
      <c r="D43" s="33" t="s">
        <v>178</v>
      </c>
      <c r="E43" s="47" t="s">
        <v>197</v>
      </c>
      <c r="F43" s="47" t="s">
        <v>197</v>
      </c>
      <c r="G43" s="195" t="s">
        <v>197</v>
      </c>
      <c r="H43" s="195" t="s">
        <v>197</v>
      </c>
      <c r="I43" s="195" t="s">
        <v>197</v>
      </c>
      <c r="J43" s="195" t="s">
        <v>197</v>
      </c>
      <c r="K43" s="195" t="s">
        <v>197</v>
      </c>
      <c r="L43" s="195" t="s">
        <v>197</v>
      </c>
      <c r="M43" s="195" t="s">
        <v>197</v>
      </c>
      <c r="N43" s="195" t="s">
        <v>197</v>
      </c>
      <c r="O43" s="47" t="s">
        <v>197</v>
      </c>
      <c r="P43" s="47" t="s">
        <v>197</v>
      </c>
      <c r="Q43" s="195" t="s">
        <v>197</v>
      </c>
      <c r="R43" s="195" t="s">
        <v>197</v>
      </c>
      <c r="S43" s="195" t="s">
        <v>197</v>
      </c>
      <c r="T43" s="195" t="s">
        <v>197</v>
      </c>
      <c r="U43" s="195" t="s">
        <v>197</v>
      </c>
      <c r="V43" s="195" t="s">
        <v>197</v>
      </c>
      <c r="W43" s="195" t="s">
        <v>197</v>
      </c>
      <c r="X43" s="195" t="s">
        <v>197</v>
      </c>
      <c r="Y43" s="47" t="s">
        <v>197</v>
      </c>
      <c r="Z43" s="47" t="s">
        <v>197</v>
      </c>
      <c r="AA43" s="195" t="s">
        <v>197</v>
      </c>
      <c r="AB43" s="195" t="s">
        <v>197</v>
      </c>
      <c r="AC43" s="195" t="s">
        <v>197</v>
      </c>
      <c r="AD43" s="195" t="s">
        <v>197</v>
      </c>
      <c r="AE43" s="195" t="s">
        <v>197</v>
      </c>
      <c r="AF43" s="195" t="s">
        <v>197</v>
      </c>
      <c r="AG43" s="195" t="s">
        <v>197</v>
      </c>
      <c r="AH43" s="195" t="s">
        <v>197</v>
      </c>
      <c r="AI43" s="47" t="s">
        <v>197</v>
      </c>
      <c r="AJ43" s="47" t="s">
        <v>197</v>
      </c>
      <c r="AK43" s="195" t="s">
        <v>197</v>
      </c>
      <c r="AL43" s="195" t="s">
        <v>197</v>
      </c>
      <c r="AM43" s="195" t="s">
        <v>197</v>
      </c>
      <c r="AN43" s="195" t="s">
        <v>197</v>
      </c>
      <c r="AO43" s="195" t="s">
        <v>197</v>
      </c>
      <c r="AP43" s="195" t="s">
        <v>197</v>
      </c>
      <c r="AQ43" s="195" t="s">
        <v>197</v>
      </c>
      <c r="AR43" s="195" t="s">
        <v>197</v>
      </c>
      <c r="AS43" s="47">
        <f t="shared" si="11"/>
        <v>0</v>
      </c>
      <c r="AT43" s="47">
        <f t="shared" si="12"/>
        <v>0</v>
      </c>
      <c r="AU43" s="195">
        <f t="shared" si="13"/>
        <v>0</v>
      </c>
      <c r="AV43" s="195">
        <f t="shared" si="14"/>
        <v>0</v>
      </c>
      <c r="AW43" s="195">
        <f t="shared" si="15"/>
        <v>0</v>
      </c>
      <c r="AX43" s="195">
        <f t="shared" si="16"/>
        <v>0</v>
      </c>
      <c r="AY43" s="195">
        <f t="shared" si="17"/>
        <v>0</v>
      </c>
      <c r="AZ43" s="195">
        <f t="shared" si="18"/>
        <v>0</v>
      </c>
      <c r="BA43" s="195">
        <f t="shared" si="19"/>
        <v>0</v>
      </c>
      <c r="BB43" s="195">
        <f t="shared" si="20"/>
        <v>0</v>
      </c>
    </row>
    <row r="44" spans="1:54" ht="131.25">
      <c r="A44" s="19"/>
      <c r="B44" s="31" t="s">
        <v>219</v>
      </c>
      <c r="C44" s="32" t="s">
        <v>217</v>
      </c>
      <c r="D44" s="33" t="s">
        <v>178</v>
      </c>
      <c r="E44" s="47" t="s">
        <v>197</v>
      </c>
      <c r="F44" s="47" t="s">
        <v>197</v>
      </c>
      <c r="G44" s="195" t="s">
        <v>197</v>
      </c>
      <c r="H44" s="195" t="s">
        <v>197</v>
      </c>
      <c r="I44" s="195" t="s">
        <v>197</v>
      </c>
      <c r="J44" s="195" t="s">
        <v>197</v>
      </c>
      <c r="K44" s="195" t="s">
        <v>197</v>
      </c>
      <c r="L44" s="195" t="s">
        <v>197</v>
      </c>
      <c r="M44" s="195" t="s">
        <v>197</v>
      </c>
      <c r="N44" s="195" t="s">
        <v>197</v>
      </c>
      <c r="O44" s="47" t="s">
        <v>197</v>
      </c>
      <c r="P44" s="47" t="s">
        <v>197</v>
      </c>
      <c r="Q44" s="195" t="s">
        <v>197</v>
      </c>
      <c r="R44" s="195" t="s">
        <v>197</v>
      </c>
      <c r="S44" s="195" t="s">
        <v>197</v>
      </c>
      <c r="T44" s="195" t="s">
        <v>197</v>
      </c>
      <c r="U44" s="195" t="s">
        <v>197</v>
      </c>
      <c r="V44" s="195" t="s">
        <v>197</v>
      </c>
      <c r="W44" s="195" t="s">
        <v>197</v>
      </c>
      <c r="X44" s="195" t="s">
        <v>197</v>
      </c>
      <c r="Y44" s="47" t="s">
        <v>197</v>
      </c>
      <c r="Z44" s="47" t="s">
        <v>197</v>
      </c>
      <c r="AA44" s="195" t="s">
        <v>197</v>
      </c>
      <c r="AB44" s="195" t="s">
        <v>197</v>
      </c>
      <c r="AC44" s="195" t="s">
        <v>197</v>
      </c>
      <c r="AD44" s="195" t="s">
        <v>197</v>
      </c>
      <c r="AE44" s="195" t="s">
        <v>197</v>
      </c>
      <c r="AF44" s="195" t="s">
        <v>197</v>
      </c>
      <c r="AG44" s="195" t="s">
        <v>197</v>
      </c>
      <c r="AH44" s="195" t="s">
        <v>197</v>
      </c>
      <c r="AI44" s="47" t="s">
        <v>197</v>
      </c>
      <c r="AJ44" s="47" t="s">
        <v>197</v>
      </c>
      <c r="AK44" s="195" t="s">
        <v>197</v>
      </c>
      <c r="AL44" s="195" t="s">
        <v>197</v>
      </c>
      <c r="AM44" s="195" t="s">
        <v>197</v>
      </c>
      <c r="AN44" s="195" t="s">
        <v>197</v>
      </c>
      <c r="AO44" s="195" t="s">
        <v>197</v>
      </c>
      <c r="AP44" s="195" t="s">
        <v>197</v>
      </c>
      <c r="AQ44" s="195" t="s">
        <v>197</v>
      </c>
      <c r="AR44" s="195" t="s">
        <v>197</v>
      </c>
      <c r="AS44" s="47">
        <f t="shared" si="11"/>
        <v>0</v>
      </c>
      <c r="AT44" s="47">
        <f t="shared" si="12"/>
        <v>0</v>
      </c>
      <c r="AU44" s="195">
        <f t="shared" si="13"/>
        <v>0</v>
      </c>
      <c r="AV44" s="195">
        <f t="shared" si="14"/>
        <v>0</v>
      </c>
      <c r="AW44" s="195">
        <f t="shared" si="15"/>
        <v>0</v>
      </c>
      <c r="AX44" s="195">
        <f t="shared" si="16"/>
        <v>0</v>
      </c>
      <c r="AY44" s="195">
        <f t="shared" si="17"/>
        <v>0</v>
      </c>
      <c r="AZ44" s="195">
        <f t="shared" si="18"/>
        <v>0</v>
      </c>
      <c r="BA44" s="195">
        <f t="shared" si="19"/>
        <v>0</v>
      </c>
      <c r="BB44" s="195">
        <f t="shared" si="20"/>
        <v>0</v>
      </c>
    </row>
    <row r="45" spans="1:54" ht="150">
      <c r="A45" s="19"/>
      <c r="B45" s="31" t="s">
        <v>219</v>
      </c>
      <c r="C45" s="32" t="s">
        <v>220</v>
      </c>
      <c r="D45" s="33" t="s">
        <v>178</v>
      </c>
      <c r="E45" s="47" t="s">
        <v>197</v>
      </c>
      <c r="F45" s="47" t="s">
        <v>197</v>
      </c>
      <c r="G45" s="195" t="s">
        <v>197</v>
      </c>
      <c r="H45" s="195" t="s">
        <v>197</v>
      </c>
      <c r="I45" s="195" t="s">
        <v>197</v>
      </c>
      <c r="J45" s="195" t="s">
        <v>197</v>
      </c>
      <c r="K45" s="195" t="s">
        <v>197</v>
      </c>
      <c r="L45" s="195" t="s">
        <v>197</v>
      </c>
      <c r="M45" s="195" t="s">
        <v>197</v>
      </c>
      <c r="N45" s="195" t="s">
        <v>197</v>
      </c>
      <c r="O45" s="47" t="s">
        <v>197</v>
      </c>
      <c r="P45" s="47" t="s">
        <v>197</v>
      </c>
      <c r="Q45" s="195" t="s">
        <v>197</v>
      </c>
      <c r="R45" s="195" t="s">
        <v>197</v>
      </c>
      <c r="S45" s="195" t="s">
        <v>197</v>
      </c>
      <c r="T45" s="195" t="s">
        <v>197</v>
      </c>
      <c r="U45" s="195" t="s">
        <v>197</v>
      </c>
      <c r="V45" s="195" t="s">
        <v>197</v>
      </c>
      <c r="W45" s="195" t="s">
        <v>197</v>
      </c>
      <c r="X45" s="195" t="s">
        <v>197</v>
      </c>
      <c r="Y45" s="47" t="s">
        <v>197</v>
      </c>
      <c r="Z45" s="47" t="s">
        <v>197</v>
      </c>
      <c r="AA45" s="195" t="s">
        <v>197</v>
      </c>
      <c r="AB45" s="195" t="s">
        <v>197</v>
      </c>
      <c r="AC45" s="195" t="s">
        <v>197</v>
      </c>
      <c r="AD45" s="195" t="s">
        <v>197</v>
      </c>
      <c r="AE45" s="195" t="s">
        <v>197</v>
      </c>
      <c r="AF45" s="195" t="s">
        <v>197</v>
      </c>
      <c r="AG45" s="195" t="s">
        <v>197</v>
      </c>
      <c r="AH45" s="195" t="s">
        <v>197</v>
      </c>
      <c r="AI45" s="47" t="s">
        <v>197</v>
      </c>
      <c r="AJ45" s="47" t="s">
        <v>197</v>
      </c>
      <c r="AK45" s="195" t="s">
        <v>197</v>
      </c>
      <c r="AL45" s="195" t="s">
        <v>197</v>
      </c>
      <c r="AM45" s="195" t="s">
        <v>197</v>
      </c>
      <c r="AN45" s="195" t="s">
        <v>197</v>
      </c>
      <c r="AO45" s="195" t="s">
        <v>197</v>
      </c>
      <c r="AP45" s="195" t="s">
        <v>197</v>
      </c>
      <c r="AQ45" s="195" t="s">
        <v>197</v>
      </c>
      <c r="AR45" s="195" t="s">
        <v>197</v>
      </c>
      <c r="AS45" s="47">
        <f t="shared" si="11"/>
        <v>0</v>
      </c>
      <c r="AT45" s="47">
        <f t="shared" si="12"/>
        <v>0</v>
      </c>
      <c r="AU45" s="195">
        <f t="shared" si="13"/>
        <v>0</v>
      </c>
      <c r="AV45" s="195">
        <f t="shared" si="14"/>
        <v>0</v>
      </c>
      <c r="AW45" s="195">
        <f t="shared" si="15"/>
        <v>0</v>
      </c>
      <c r="AX45" s="195">
        <f t="shared" si="16"/>
        <v>0</v>
      </c>
      <c r="AY45" s="195">
        <f t="shared" si="17"/>
        <v>0</v>
      </c>
      <c r="AZ45" s="195">
        <f t="shared" si="18"/>
        <v>0</v>
      </c>
      <c r="BA45" s="195">
        <f t="shared" si="19"/>
        <v>0</v>
      </c>
      <c r="BB45" s="195">
        <f t="shared" si="20"/>
        <v>0</v>
      </c>
    </row>
    <row r="46" spans="1:54" ht="112.5">
      <c r="A46" s="19"/>
      <c r="B46" s="37" t="s">
        <v>221</v>
      </c>
      <c r="C46" s="38" t="s">
        <v>222</v>
      </c>
      <c r="D46" s="39" t="s">
        <v>178</v>
      </c>
      <c r="E46" s="90">
        <f t="shared" ref="E46:AJ46" si="21">SUM(E47,E50)</f>
        <v>0</v>
      </c>
      <c r="F46" s="90">
        <f t="shared" si="21"/>
        <v>0</v>
      </c>
      <c r="G46" s="90">
        <f t="shared" si="21"/>
        <v>0</v>
      </c>
      <c r="H46" s="90">
        <f t="shared" si="21"/>
        <v>0</v>
      </c>
      <c r="I46" s="90">
        <f t="shared" si="21"/>
        <v>0</v>
      </c>
      <c r="J46" s="90">
        <f t="shared" si="21"/>
        <v>0</v>
      </c>
      <c r="K46" s="90">
        <f t="shared" si="21"/>
        <v>0</v>
      </c>
      <c r="L46" s="90">
        <f t="shared" si="21"/>
        <v>0</v>
      </c>
      <c r="M46" s="90">
        <f t="shared" si="21"/>
        <v>0</v>
      </c>
      <c r="N46" s="90">
        <f t="shared" si="21"/>
        <v>0</v>
      </c>
      <c r="O46" s="90">
        <f t="shared" si="21"/>
        <v>0</v>
      </c>
      <c r="P46" s="90">
        <f t="shared" si="21"/>
        <v>0</v>
      </c>
      <c r="Q46" s="90">
        <f t="shared" si="21"/>
        <v>0</v>
      </c>
      <c r="R46" s="90">
        <f t="shared" si="21"/>
        <v>0</v>
      </c>
      <c r="S46" s="90">
        <f t="shared" si="21"/>
        <v>0</v>
      </c>
      <c r="T46" s="90">
        <f t="shared" si="21"/>
        <v>0</v>
      </c>
      <c r="U46" s="90">
        <f t="shared" si="21"/>
        <v>0</v>
      </c>
      <c r="V46" s="90">
        <f t="shared" si="21"/>
        <v>0</v>
      </c>
      <c r="W46" s="90">
        <f t="shared" si="21"/>
        <v>0</v>
      </c>
      <c r="X46" s="90">
        <f t="shared" si="21"/>
        <v>0</v>
      </c>
      <c r="Y46" s="90">
        <f t="shared" si="21"/>
        <v>0</v>
      </c>
      <c r="Z46" s="90">
        <f t="shared" si="21"/>
        <v>0</v>
      </c>
      <c r="AA46" s="90">
        <f t="shared" si="21"/>
        <v>0</v>
      </c>
      <c r="AB46" s="90">
        <f t="shared" si="21"/>
        <v>0</v>
      </c>
      <c r="AC46" s="90">
        <f t="shared" si="21"/>
        <v>0</v>
      </c>
      <c r="AD46" s="90">
        <f t="shared" si="21"/>
        <v>0</v>
      </c>
      <c r="AE46" s="90">
        <f t="shared" si="21"/>
        <v>0</v>
      </c>
      <c r="AF46" s="90">
        <f t="shared" si="21"/>
        <v>0</v>
      </c>
      <c r="AG46" s="90">
        <f t="shared" si="21"/>
        <v>0</v>
      </c>
      <c r="AH46" s="90">
        <f t="shared" si="21"/>
        <v>0</v>
      </c>
      <c r="AI46" s="90">
        <f t="shared" si="21"/>
        <v>0</v>
      </c>
      <c r="AJ46" s="90">
        <f t="shared" si="21"/>
        <v>42.603000000000002</v>
      </c>
      <c r="AK46" s="90">
        <f t="shared" ref="AK46:BB46" si="22">SUM(AK47,AK50)</f>
        <v>0</v>
      </c>
      <c r="AL46" s="90">
        <f t="shared" si="22"/>
        <v>0</v>
      </c>
      <c r="AM46" s="90">
        <f t="shared" si="22"/>
        <v>6.78</v>
      </c>
      <c r="AN46" s="90">
        <f t="shared" si="22"/>
        <v>0</v>
      </c>
      <c r="AO46" s="90">
        <f t="shared" si="22"/>
        <v>0</v>
      </c>
      <c r="AP46" s="90">
        <f t="shared" si="22"/>
        <v>0</v>
      </c>
      <c r="AQ46" s="90">
        <f t="shared" si="22"/>
        <v>5</v>
      </c>
      <c r="AR46" s="90">
        <f t="shared" si="22"/>
        <v>0</v>
      </c>
      <c r="AS46" s="90">
        <f t="shared" si="22"/>
        <v>0</v>
      </c>
      <c r="AT46" s="90">
        <f t="shared" si="22"/>
        <v>42.603000000000002</v>
      </c>
      <c r="AU46" s="90">
        <f t="shared" si="22"/>
        <v>0</v>
      </c>
      <c r="AV46" s="90">
        <f t="shared" si="22"/>
        <v>0</v>
      </c>
      <c r="AW46" s="90">
        <f t="shared" si="22"/>
        <v>6.78</v>
      </c>
      <c r="AX46" s="90">
        <f t="shared" si="22"/>
        <v>0</v>
      </c>
      <c r="AY46" s="90">
        <f t="shared" si="22"/>
        <v>0</v>
      </c>
      <c r="AZ46" s="90">
        <f t="shared" si="22"/>
        <v>0</v>
      </c>
      <c r="BA46" s="90">
        <f t="shared" si="22"/>
        <v>5</v>
      </c>
      <c r="BB46" s="90">
        <f t="shared" si="22"/>
        <v>0</v>
      </c>
    </row>
    <row r="47" spans="1:54" ht="93.75">
      <c r="A47" s="19"/>
      <c r="B47" s="31" t="s">
        <v>223</v>
      </c>
      <c r="C47" s="32" t="s">
        <v>224</v>
      </c>
      <c r="D47" s="33" t="s">
        <v>178</v>
      </c>
      <c r="E47" s="47">
        <f t="shared" ref="E47:AJ47" si="23">SUM(E48:E49)</f>
        <v>0</v>
      </c>
      <c r="F47" s="47">
        <f t="shared" si="23"/>
        <v>0</v>
      </c>
      <c r="G47" s="47">
        <f t="shared" si="23"/>
        <v>0</v>
      </c>
      <c r="H47" s="47">
        <f t="shared" si="23"/>
        <v>0</v>
      </c>
      <c r="I47" s="47">
        <f t="shared" si="23"/>
        <v>0</v>
      </c>
      <c r="J47" s="47">
        <f t="shared" si="23"/>
        <v>0</v>
      </c>
      <c r="K47" s="47">
        <f t="shared" si="23"/>
        <v>0</v>
      </c>
      <c r="L47" s="47">
        <f t="shared" si="23"/>
        <v>0</v>
      </c>
      <c r="M47" s="47">
        <f t="shared" si="23"/>
        <v>0</v>
      </c>
      <c r="N47" s="47">
        <f t="shared" si="23"/>
        <v>0</v>
      </c>
      <c r="O47" s="47">
        <f t="shared" si="23"/>
        <v>0</v>
      </c>
      <c r="P47" s="47">
        <f t="shared" si="23"/>
        <v>0</v>
      </c>
      <c r="Q47" s="47">
        <f t="shared" si="23"/>
        <v>0</v>
      </c>
      <c r="R47" s="47">
        <f t="shared" si="23"/>
        <v>0</v>
      </c>
      <c r="S47" s="47">
        <f t="shared" si="23"/>
        <v>0</v>
      </c>
      <c r="T47" s="47">
        <f t="shared" si="23"/>
        <v>0</v>
      </c>
      <c r="U47" s="47">
        <f t="shared" si="23"/>
        <v>0</v>
      </c>
      <c r="V47" s="47">
        <f t="shared" si="23"/>
        <v>0</v>
      </c>
      <c r="W47" s="47">
        <f t="shared" si="23"/>
        <v>0</v>
      </c>
      <c r="X47" s="47">
        <f t="shared" si="23"/>
        <v>0</v>
      </c>
      <c r="Y47" s="47">
        <f t="shared" si="23"/>
        <v>0</v>
      </c>
      <c r="Z47" s="47">
        <f t="shared" si="23"/>
        <v>0</v>
      </c>
      <c r="AA47" s="47">
        <f t="shared" si="23"/>
        <v>0</v>
      </c>
      <c r="AB47" s="47">
        <f t="shared" si="23"/>
        <v>0</v>
      </c>
      <c r="AC47" s="47">
        <f t="shared" si="23"/>
        <v>0</v>
      </c>
      <c r="AD47" s="47">
        <f t="shared" si="23"/>
        <v>0</v>
      </c>
      <c r="AE47" s="47">
        <f t="shared" si="23"/>
        <v>0</v>
      </c>
      <c r="AF47" s="47">
        <f t="shared" si="23"/>
        <v>0</v>
      </c>
      <c r="AG47" s="47">
        <f t="shared" si="23"/>
        <v>0</v>
      </c>
      <c r="AH47" s="47">
        <f t="shared" si="23"/>
        <v>0</v>
      </c>
      <c r="AI47" s="47">
        <f t="shared" si="23"/>
        <v>0</v>
      </c>
      <c r="AJ47" s="47">
        <f t="shared" si="23"/>
        <v>42.603000000000002</v>
      </c>
      <c r="AK47" s="47">
        <f t="shared" ref="AK47:BB47" si="24">SUM(AK48:AK49)</f>
        <v>0</v>
      </c>
      <c r="AL47" s="47">
        <f t="shared" si="24"/>
        <v>0</v>
      </c>
      <c r="AM47" s="47">
        <f t="shared" si="24"/>
        <v>6.78</v>
      </c>
      <c r="AN47" s="47">
        <f t="shared" si="24"/>
        <v>0</v>
      </c>
      <c r="AO47" s="47">
        <f t="shared" si="24"/>
        <v>0</v>
      </c>
      <c r="AP47" s="47">
        <f t="shared" si="24"/>
        <v>0</v>
      </c>
      <c r="AQ47" s="47">
        <f t="shared" si="24"/>
        <v>5</v>
      </c>
      <c r="AR47" s="47">
        <f t="shared" si="24"/>
        <v>0</v>
      </c>
      <c r="AS47" s="47">
        <f t="shared" si="24"/>
        <v>0</v>
      </c>
      <c r="AT47" s="47">
        <f t="shared" si="24"/>
        <v>42.603000000000002</v>
      </c>
      <c r="AU47" s="47">
        <f t="shared" si="24"/>
        <v>0</v>
      </c>
      <c r="AV47" s="47">
        <f t="shared" si="24"/>
        <v>0</v>
      </c>
      <c r="AW47" s="47">
        <f t="shared" si="24"/>
        <v>6.78</v>
      </c>
      <c r="AX47" s="47">
        <f t="shared" si="24"/>
        <v>0</v>
      </c>
      <c r="AY47" s="47">
        <f t="shared" si="24"/>
        <v>0</v>
      </c>
      <c r="AZ47" s="47">
        <f t="shared" si="24"/>
        <v>0</v>
      </c>
      <c r="BA47" s="47">
        <f t="shared" si="24"/>
        <v>5</v>
      </c>
      <c r="BB47" s="47">
        <f t="shared" si="24"/>
        <v>0</v>
      </c>
    </row>
    <row r="48" spans="1:54" ht="56.25">
      <c r="A48" s="23" t="s">
        <v>179</v>
      </c>
      <c r="B48" s="31" t="s">
        <v>223</v>
      </c>
      <c r="C48" s="32" t="s">
        <v>225</v>
      </c>
      <c r="D48" s="41" t="s">
        <v>226</v>
      </c>
      <c r="E48" s="47">
        <v>0</v>
      </c>
      <c r="F48" s="47">
        <v>0</v>
      </c>
      <c r="G48" s="47">
        <v>0</v>
      </c>
      <c r="H48" s="47">
        <v>0</v>
      </c>
      <c r="I48" s="47">
        <v>0</v>
      </c>
      <c r="J48" s="47">
        <v>0</v>
      </c>
      <c r="K48" s="47">
        <v>0</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v>0</v>
      </c>
      <c r="AC48" s="47">
        <v>0</v>
      </c>
      <c r="AD48" s="47">
        <v>0</v>
      </c>
      <c r="AE48" s="47">
        <v>0</v>
      </c>
      <c r="AF48" s="47">
        <v>0</v>
      </c>
      <c r="AG48" s="47">
        <v>0</v>
      </c>
      <c r="AH48" s="47">
        <v>0</v>
      </c>
      <c r="AI48" s="47">
        <v>0</v>
      </c>
      <c r="AJ48" s="47">
        <f t="shared" ref="AJ48:AR49" si="25">AT48</f>
        <v>34.695999999999998</v>
      </c>
      <c r="AK48" s="47">
        <f t="shared" si="25"/>
        <v>0</v>
      </c>
      <c r="AL48" s="47">
        <f t="shared" si="25"/>
        <v>0</v>
      </c>
      <c r="AM48" s="47">
        <f t="shared" si="25"/>
        <v>6.78</v>
      </c>
      <c r="AN48" s="47">
        <f t="shared" si="25"/>
        <v>0</v>
      </c>
      <c r="AO48" s="47">
        <f t="shared" si="25"/>
        <v>0</v>
      </c>
      <c r="AP48" s="47">
        <f t="shared" si="25"/>
        <v>0</v>
      </c>
      <c r="AQ48" s="47">
        <f t="shared" si="25"/>
        <v>0</v>
      </c>
      <c r="AR48" s="47">
        <f t="shared" si="25"/>
        <v>0</v>
      </c>
      <c r="AS48" s="47">
        <f>'4'!AI47</f>
        <v>0</v>
      </c>
      <c r="AT48" s="47">
        <f>'4'!AJ47</f>
        <v>34.695999999999998</v>
      </c>
      <c r="AU48" s="47">
        <f>'4'!AK47</f>
        <v>0</v>
      </c>
      <c r="AV48" s="47">
        <f>'4'!AL47</f>
        <v>0</v>
      </c>
      <c r="AW48" s="47">
        <f>'4'!AM47</f>
        <v>6.78</v>
      </c>
      <c r="AX48" s="47">
        <f>'4'!AN47</f>
        <v>0</v>
      </c>
      <c r="AY48" s="47">
        <f>'4'!AO47</f>
        <v>0</v>
      </c>
      <c r="AZ48" s="47">
        <f>'4'!AP47</f>
        <v>0</v>
      </c>
      <c r="BA48" s="47">
        <f>'4'!AQ47</f>
        <v>0</v>
      </c>
      <c r="BB48" s="47">
        <f>'4'!AR47</f>
        <v>0</v>
      </c>
    </row>
    <row r="49" spans="1:54" ht="37.5">
      <c r="A49" s="23" t="s">
        <v>179</v>
      </c>
      <c r="B49" s="31" t="s">
        <v>223</v>
      </c>
      <c r="C49" s="32" t="s">
        <v>227</v>
      </c>
      <c r="D49" s="41" t="s">
        <v>228</v>
      </c>
      <c r="E49" s="47">
        <v>0</v>
      </c>
      <c r="F49" s="47">
        <v>0</v>
      </c>
      <c r="G49" s="47">
        <v>0</v>
      </c>
      <c r="H49" s="47">
        <v>0</v>
      </c>
      <c r="I49" s="47">
        <v>0</v>
      </c>
      <c r="J49" s="47">
        <v>0</v>
      </c>
      <c r="K49" s="47">
        <v>0</v>
      </c>
      <c r="L49" s="47">
        <v>0</v>
      </c>
      <c r="M49" s="47">
        <v>0</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v>0</v>
      </c>
      <c r="AE49" s="47">
        <v>0</v>
      </c>
      <c r="AF49" s="47">
        <v>0</v>
      </c>
      <c r="AG49" s="47">
        <v>0</v>
      </c>
      <c r="AH49" s="47">
        <v>0</v>
      </c>
      <c r="AI49" s="47">
        <v>0</v>
      </c>
      <c r="AJ49" s="47">
        <f t="shared" si="25"/>
        <v>7.9070000000000009</v>
      </c>
      <c r="AK49" s="47">
        <f t="shared" si="25"/>
        <v>0</v>
      </c>
      <c r="AL49" s="47">
        <f t="shared" si="25"/>
        <v>0</v>
      </c>
      <c r="AM49" s="47">
        <f t="shared" si="25"/>
        <v>0</v>
      </c>
      <c r="AN49" s="47">
        <f t="shared" si="25"/>
        <v>0</v>
      </c>
      <c r="AO49" s="47">
        <f t="shared" si="25"/>
        <v>0</v>
      </c>
      <c r="AP49" s="47">
        <f t="shared" si="25"/>
        <v>0</v>
      </c>
      <c r="AQ49" s="47">
        <f t="shared" si="25"/>
        <v>5</v>
      </c>
      <c r="AR49" s="47">
        <f t="shared" si="25"/>
        <v>0</v>
      </c>
      <c r="AS49" s="47">
        <f>'4'!AI48</f>
        <v>0</v>
      </c>
      <c r="AT49" s="47">
        <f>'4'!AJ48</f>
        <v>7.9070000000000009</v>
      </c>
      <c r="AU49" s="47">
        <f>'4'!AK48</f>
        <v>0</v>
      </c>
      <c r="AV49" s="47">
        <f>'4'!AL48</f>
        <v>0</v>
      </c>
      <c r="AW49" s="47">
        <f>'4'!AM48</f>
        <v>0</v>
      </c>
      <c r="AX49" s="47">
        <f>'4'!AN48</f>
        <v>0</v>
      </c>
      <c r="AY49" s="47">
        <f>'4'!AO48</f>
        <v>0</v>
      </c>
      <c r="AZ49" s="47">
        <f>'4'!AP48</f>
        <v>0</v>
      </c>
      <c r="BA49" s="47">
        <f>'4'!AQ48</f>
        <v>5</v>
      </c>
      <c r="BB49" s="47">
        <f>'4'!AR48</f>
        <v>0</v>
      </c>
    </row>
    <row r="50" spans="1:54" ht="112.5">
      <c r="A50" s="19"/>
      <c r="B50" s="31" t="s">
        <v>229</v>
      </c>
      <c r="C50" s="32" t="s">
        <v>230</v>
      </c>
      <c r="D50" s="33" t="s">
        <v>178</v>
      </c>
      <c r="E50" s="47">
        <f t="shared" ref="E50:AJ50" si="26">SUM(E51:E54)</f>
        <v>0</v>
      </c>
      <c r="F50" s="47">
        <f t="shared" si="26"/>
        <v>0</v>
      </c>
      <c r="G50" s="47">
        <f t="shared" si="26"/>
        <v>0</v>
      </c>
      <c r="H50" s="47">
        <f t="shared" si="26"/>
        <v>0</v>
      </c>
      <c r="I50" s="47">
        <f t="shared" si="26"/>
        <v>0</v>
      </c>
      <c r="J50" s="47">
        <f t="shared" si="26"/>
        <v>0</v>
      </c>
      <c r="K50" s="47">
        <f t="shared" si="26"/>
        <v>0</v>
      </c>
      <c r="L50" s="47">
        <f t="shared" si="26"/>
        <v>0</v>
      </c>
      <c r="M50" s="47">
        <f t="shared" si="26"/>
        <v>0</v>
      </c>
      <c r="N50" s="47">
        <f t="shared" si="26"/>
        <v>0</v>
      </c>
      <c r="O50" s="47">
        <f t="shared" si="26"/>
        <v>0</v>
      </c>
      <c r="P50" s="47">
        <f t="shared" si="26"/>
        <v>0</v>
      </c>
      <c r="Q50" s="47">
        <f t="shared" si="26"/>
        <v>0</v>
      </c>
      <c r="R50" s="47">
        <f t="shared" si="26"/>
        <v>0</v>
      </c>
      <c r="S50" s="47">
        <f t="shared" si="26"/>
        <v>0</v>
      </c>
      <c r="T50" s="47">
        <f t="shared" si="26"/>
        <v>0</v>
      </c>
      <c r="U50" s="47">
        <f t="shared" si="26"/>
        <v>0</v>
      </c>
      <c r="V50" s="47">
        <f t="shared" si="26"/>
        <v>0</v>
      </c>
      <c r="W50" s="47">
        <f t="shared" si="26"/>
        <v>0</v>
      </c>
      <c r="X50" s="47">
        <f t="shared" si="26"/>
        <v>0</v>
      </c>
      <c r="Y50" s="47">
        <f t="shared" si="26"/>
        <v>0</v>
      </c>
      <c r="Z50" s="47">
        <f t="shared" si="26"/>
        <v>0</v>
      </c>
      <c r="AA50" s="47">
        <f t="shared" si="26"/>
        <v>0</v>
      </c>
      <c r="AB50" s="47">
        <f t="shared" si="26"/>
        <v>0</v>
      </c>
      <c r="AC50" s="47">
        <f t="shared" si="26"/>
        <v>0</v>
      </c>
      <c r="AD50" s="47">
        <f t="shared" si="26"/>
        <v>0</v>
      </c>
      <c r="AE50" s="47">
        <f t="shared" si="26"/>
        <v>0</v>
      </c>
      <c r="AF50" s="47">
        <f t="shared" si="26"/>
        <v>0</v>
      </c>
      <c r="AG50" s="47">
        <f t="shared" si="26"/>
        <v>0</v>
      </c>
      <c r="AH50" s="47">
        <f t="shared" si="26"/>
        <v>0</v>
      </c>
      <c r="AI50" s="47">
        <f t="shared" si="26"/>
        <v>0</v>
      </c>
      <c r="AJ50" s="47">
        <f t="shared" si="26"/>
        <v>0</v>
      </c>
      <c r="AK50" s="47">
        <f t="shared" ref="AK50:BB50" si="27">SUM(AK51:AK54)</f>
        <v>0</v>
      </c>
      <c r="AL50" s="47">
        <f t="shared" si="27"/>
        <v>0</v>
      </c>
      <c r="AM50" s="47">
        <f t="shared" si="27"/>
        <v>0</v>
      </c>
      <c r="AN50" s="47">
        <f t="shared" si="27"/>
        <v>0</v>
      </c>
      <c r="AO50" s="47">
        <f t="shared" si="27"/>
        <v>0</v>
      </c>
      <c r="AP50" s="47">
        <f t="shared" si="27"/>
        <v>0</v>
      </c>
      <c r="AQ50" s="47">
        <f t="shared" si="27"/>
        <v>0</v>
      </c>
      <c r="AR50" s="47">
        <f t="shared" si="27"/>
        <v>0</v>
      </c>
      <c r="AS50" s="47">
        <f t="shared" si="27"/>
        <v>0</v>
      </c>
      <c r="AT50" s="47">
        <f t="shared" si="27"/>
        <v>0</v>
      </c>
      <c r="AU50" s="47">
        <f t="shared" si="27"/>
        <v>0</v>
      </c>
      <c r="AV50" s="47">
        <f t="shared" si="27"/>
        <v>0</v>
      </c>
      <c r="AW50" s="47">
        <f t="shared" si="27"/>
        <v>0</v>
      </c>
      <c r="AX50" s="47">
        <f t="shared" si="27"/>
        <v>0</v>
      </c>
      <c r="AY50" s="47">
        <f t="shared" si="27"/>
        <v>0</v>
      </c>
      <c r="AZ50" s="47">
        <f t="shared" si="27"/>
        <v>0</v>
      </c>
      <c r="BA50" s="47">
        <f t="shared" si="27"/>
        <v>0</v>
      </c>
      <c r="BB50" s="47">
        <f t="shared" si="27"/>
        <v>0</v>
      </c>
    </row>
    <row r="51" spans="1:54" ht="63">
      <c r="A51" s="23" t="s">
        <v>179</v>
      </c>
      <c r="B51" s="31" t="s">
        <v>229</v>
      </c>
      <c r="C51" s="42" t="s">
        <v>231</v>
      </c>
      <c r="D51" s="41" t="s">
        <v>232</v>
      </c>
      <c r="E51" s="47">
        <v>0</v>
      </c>
      <c r="F51" s="47">
        <v>0</v>
      </c>
      <c r="G51" s="47">
        <v>0</v>
      </c>
      <c r="H51" s="47">
        <v>0</v>
      </c>
      <c r="I51" s="47">
        <v>0</v>
      </c>
      <c r="J51" s="47">
        <v>0</v>
      </c>
      <c r="K51" s="47">
        <v>0</v>
      </c>
      <c r="L51" s="47">
        <v>0</v>
      </c>
      <c r="M51" s="47">
        <v>0</v>
      </c>
      <c r="N51" s="47">
        <v>0</v>
      </c>
      <c r="O51" s="47">
        <v>0</v>
      </c>
      <c r="P51" s="47">
        <v>0</v>
      </c>
      <c r="Q51" s="47">
        <v>0</v>
      </c>
      <c r="R51" s="47">
        <v>0</v>
      </c>
      <c r="S51" s="47">
        <v>0</v>
      </c>
      <c r="T51" s="47">
        <v>0</v>
      </c>
      <c r="U51" s="47">
        <v>0</v>
      </c>
      <c r="V51" s="47">
        <v>0</v>
      </c>
      <c r="W51" s="47">
        <v>0</v>
      </c>
      <c r="X51" s="47">
        <v>0</v>
      </c>
      <c r="Y51" s="47">
        <v>0</v>
      </c>
      <c r="Z51" s="47">
        <v>0</v>
      </c>
      <c r="AA51" s="47">
        <v>0</v>
      </c>
      <c r="AB51" s="47">
        <v>0</v>
      </c>
      <c r="AC51" s="47">
        <v>0</v>
      </c>
      <c r="AD51" s="47">
        <v>0</v>
      </c>
      <c r="AE51" s="47">
        <v>0</v>
      </c>
      <c r="AF51" s="47">
        <v>0</v>
      </c>
      <c r="AG51" s="47">
        <v>0</v>
      </c>
      <c r="AH51" s="47">
        <v>0</v>
      </c>
      <c r="AI51" s="47">
        <v>0</v>
      </c>
      <c r="AJ51" s="47">
        <v>0</v>
      </c>
      <c r="AK51" s="47">
        <v>0</v>
      </c>
      <c r="AL51" s="47">
        <v>0</v>
      </c>
      <c r="AM51" s="47">
        <v>0</v>
      </c>
      <c r="AN51" s="47">
        <v>0</v>
      </c>
      <c r="AO51" s="47">
        <v>0</v>
      </c>
      <c r="AP51" s="47">
        <v>0</v>
      </c>
      <c r="AQ51" s="47">
        <v>0</v>
      </c>
      <c r="AR51" s="47">
        <v>0</v>
      </c>
      <c r="AS51" s="47">
        <f>'4'!AI50</f>
        <v>0</v>
      </c>
      <c r="AT51" s="47">
        <f>'4'!AJ50</f>
        <v>0</v>
      </c>
      <c r="AU51" s="47">
        <f>'4'!AK50</f>
        <v>0</v>
      </c>
      <c r="AV51" s="47">
        <f>'4'!AL50</f>
        <v>0</v>
      </c>
      <c r="AW51" s="47">
        <f>'4'!AM50</f>
        <v>0</v>
      </c>
      <c r="AX51" s="47">
        <f>'4'!AN50</f>
        <v>0</v>
      </c>
      <c r="AY51" s="47">
        <f>'4'!AO50</f>
        <v>0</v>
      </c>
      <c r="AZ51" s="47">
        <f>'4'!AP50</f>
        <v>0</v>
      </c>
      <c r="BA51" s="47">
        <f>'4'!AQ50</f>
        <v>0</v>
      </c>
      <c r="BB51" s="47">
        <f>'4'!AR50</f>
        <v>0</v>
      </c>
    </row>
    <row r="52" spans="1:54" ht="47.25">
      <c r="A52" s="23" t="s">
        <v>179</v>
      </c>
      <c r="B52" s="31" t="s">
        <v>229</v>
      </c>
      <c r="C52" s="42" t="s">
        <v>233</v>
      </c>
      <c r="D52" s="41" t="s">
        <v>234</v>
      </c>
      <c r="E52" s="47">
        <v>0</v>
      </c>
      <c r="F52" s="47">
        <v>0</v>
      </c>
      <c r="G52" s="47">
        <v>0</v>
      </c>
      <c r="H52" s="47">
        <v>0</v>
      </c>
      <c r="I52" s="47">
        <v>0</v>
      </c>
      <c r="J52" s="47">
        <v>0</v>
      </c>
      <c r="K52" s="47">
        <v>0</v>
      </c>
      <c r="L52" s="47">
        <v>0</v>
      </c>
      <c r="M52" s="47">
        <v>0</v>
      </c>
      <c r="N52" s="47">
        <v>0</v>
      </c>
      <c r="O52" s="47">
        <v>0</v>
      </c>
      <c r="P52" s="47">
        <v>0</v>
      </c>
      <c r="Q52" s="47">
        <v>0</v>
      </c>
      <c r="R52" s="47">
        <v>0</v>
      </c>
      <c r="S52" s="47">
        <v>0</v>
      </c>
      <c r="T52" s="47">
        <v>0</v>
      </c>
      <c r="U52" s="47">
        <v>0</v>
      </c>
      <c r="V52" s="47">
        <v>0</v>
      </c>
      <c r="W52" s="47">
        <v>0</v>
      </c>
      <c r="X52" s="47">
        <v>0</v>
      </c>
      <c r="Y52" s="47">
        <v>0</v>
      </c>
      <c r="Z52" s="47">
        <v>0</v>
      </c>
      <c r="AA52" s="47">
        <v>0</v>
      </c>
      <c r="AB52" s="47">
        <v>0</v>
      </c>
      <c r="AC52" s="47">
        <v>0</v>
      </c>
      <c r="AD52" s="47">
        <v>0</v>
      </c>
      <c r="AE52" s="47">
        <v>0</v>
      </c>
      <c r="AF52" s="47">
        <v>0</v>
      </c>
      <c r="AG52" s="47">
        <v>0</v>
      </c>
      <c r="AH52" s="47">
        <v>0</v>
      </c>
      <c r="AI52" s="47">
        <v>0</v>
      </c>
      <c r="AJ52" s="47">
        <v>0</v>
      </c>
      <c r="AK52" s="47">
        <v>0</v>
      </c>
      <c r="AL52" s="47">
        <v>0</v>
      </c>
      <c r="AM52" s="47">
        <v>0</v>
      </c>
      <c r="AN52" s="47">
        <v>0</v>
      </c>
      <c r="AO52" s="47">
        <v>0</v>
      </c>
      <c r="AP52" s="47">
        <v>0</v>
      </c>
      <c r="AQ52" s="47">
        <v>0</v>
      </c>
      <c r="AR52" s="47">
        <v>0</v>
      </c>
      <c r="AS52" s="47">
        <f>'4'!AI51</f>
        <v>0</v>
      </c>
      <c r="AT52" s="47">
        <f>'4'!AJ51</f>
        <v>0</v>
      </c>
      <c r="AU52" s="47">
        <f>'4'!AK51</f>
        <v>0</v>
      </c>
      <c r="AV52" s="47">
        <f>'4'!AL51</f>
        <v>0</v>
      </c>
      <c r="AW52" s="47">
        <f>'4'!AM51</f>
        <v>0</v>
      </c>
      <c r="AX52" s="47">
        <f>'4'!AN51</f>
        <v>0</v>
      </c>
      <c r="AY52" s="47">
        <f>'4'!AO51</f>
        <v>0</v>
      </c>
      <c r="AZ52" s="47">
        <f>'4'!AP51</f>
        <v>0</v>
      </c>
      <c r="BA52" s="47">
        <f>'4'!AQ51</f>
        <v>0</v>
      </c>
      <c r="BB52" s="47">
        <f>'4'!AR51</f>
        <v>0</v>
      </c>
    </row>
    <row r="53" spans="1:54" ht="18.75" hidden="1">
      <c r="A53" s="23" t="s">
        <v>179</v>
      </c>
      <c r="B53" s="31" t="s">
        <v>229</v>
      </c>
      <c r="C53" s="43">
        <v>0</v>
      </c>
      <c r="D53" s="41">
        <v>0</v>
      </c>
      <c r="E53" s="47">
        <v>0</v>
      </c>
      <c r="F53" s="47">
        <v>0</v>
      </c>
      <c r="G53" s="47">
        <v>0</v>
      </c>
      <c r="H53" s="47">
        <v>0</v>
      </c>
      <c r="I53" s="47">
        <v>0</v>
      </c>
      <c r="J53" s="47">
        <v>0</v>
      </c>
      <c r="K53" s="47">
        <v>0</v>
      </c>
      <c r="L53" s="47">
        <v>0</v>
      </c>
      <c r="M53" s="47">
        <v>0</v>
      </c>
      <c r="N53" s="47">
        <v>0</v>
      </c>
      <c r="O53" s="47">
        <v>0</v>
      </c>
      <c r="P53" s="47">
        <v>0</v>
      </c>
      <c r="Q53" s="47">
        <v>0</v>
      </c>
      <c r="R53" s="47">
        <v>0</v>
      </c>
      <c r="S53" s="47">
        <v>0</v>
      </c>
      <c r="T53" s="47">
        <v>0</v>
      </c>
      <c r="U53" s="47">
        <v>0</v>
      </c>
      <c r="V53" s="47">
        <v>0</v>
      </c>
      <c r="W53" s="47">
        <v>0</v>
      </c>
      <c r="X53" s="47">
        <v>0</v>
      </c>
      <c r="Y53" s="47">
        <v>0</v>
      </c>
      <c r="Z53" s="47">
        <v>0</v>
      </c>
      <c r="AA53" s="47">
        <v>0</v>
      </c>
      <c r="AB53" s="47">
        <v>0</v>
      </c>
      <c r="AC53" s="47">
        <v>0</v>
      </c>
      <c r="AD53" s="47">
        <v>0</v>
      </c>
      <c r="AE53" s="47">
        <v>0</v>
      </c>
      <c r="AF53" s="47">
        <v>0</v>
      </c>
      <c r="AG53" s="47">
        <v>0</v>
      </c>
      <c r="AH53" s="47">
        <v>0</v>
      </c>
      <c r="AI53" s="47">
        <v>0</v>
      </c>
      <c r="AJ53" s="47">
        <v>0</v>
      </c>
      <c r="AK53" s="47">
        <v>0</v>
      </c>
      <c r="AL53" s="47">
        <v>0</v>
      </c>
      <c r="AM53" s="47">
        <v>0</v>
      </c>
      <c r="AN53" s="47">
        <v>0</v>
      </c>
      <c r="AO53" s="47">
        <v>0</v>
      </c>
      <c r="AP53" s="47">
        <v>0</v>
      </c>
      <c r="AQ53" s="47">
        <v>0</v>
      </c>
      <c r="AR53" s="47">
        <v>0</v>
      </c>
      <c r="AS53" s="47">
        <f>'4'!AI52</f>
        <v>0</v>
      </c>
      <c r="AT53" s="47">
        <f>'4'!AJ52</f>
        <v>0</v>
      </c>
      <c r="AU53" s="47">
        <f>'4'!AK52</f>
        <v>0</v>
      </c>
      <c r="AV53" s="47">
        <f>'4'!AL52</f>
        <v>0</v>
      </c>
      <c r="AW53" s="47">
        <f>'4'!AM52</f>
        <v>0</v>
      </c>
      <c r="AX53" s="47">
        <f>'4'!AN52</f>
        <v>0</v>
      </c>
      <c r="AY53" s="47">
        <f>'4'!AO52</f>
        <v>0</v>
      </c>
      <c r="AZ53" s="47">
        <f>'4'!AP52</f>
        <v>0</v>
      </c>
      <c r="BA53" s="47">
        <f>'4'!AQ52</f>
        <v>0</v>
      </c>
      <c r="BB53" s="47">
        <v>0</v>
      </c>
    </row>
    <row r="54" spans="1:54" ht="18.75" hidden="1">
      <c r="A54" s="23" t="s">
        <v>179</v>
      </c>
      <c r="B54" s="31" t="s">
        <v>229</v>
      </c>
      <c r="C54" s="43">
        <v>0</v>
      </c>
      <c r="D54" s="41">
        <v>0</v>
      </c>
      <c r="E54" s="47">
        <v>0</v>
      </c>
      <c r="F54" s="47">
        <v>0</v>
      </c>
      <c r="G54" s="47">
        <v>0</v>
      </c>
      <c r="H54" s="47">
        <v>0</v>
      </c>
      <c r="I54" s="47">
        <v>0</v>
      </c>
      <c r="J54" s="47">
        <v>0</v>
      </c>
      <c r="K54" s="47">
        <v>0</v>
      </c>
      <c r="L54" s="47">
        <v>0</v>
      </c>
      <c r="M54" s="47">
        <v>0</v>
      </c>
      <c r="N54" s="47">
        <v>0</v>
      </c>
      <c r="O54" s="47">
        <v>0</v>
      </c>
      <c r="P54" s="47">
        <v>0</v>
      </c>
      <c r="Q54" s="47">
        <v>0</v>
      </c>
      <c r="R54" s="47">
        <v>0</v>
      </c>
      <c r="S54" s="47">
        <v>0</v>
      </c>
      <c r="T54" s="47">
        <v>0</v>
      </c>
      <c r="U54" s="47">
        <v>0</v>
      </c>
      <c r="V54" s="47">
        <v>0</v>
      </c>
      <c r="W54" s="47">
        <v>0</v>
      </c>
      <c r="X54" s="47">
        <v>0</v>
      </c>
      <c r="Y54" s="47">
        <v>0</v>
      </c>
      <c r="Z54" s="47">
        <v>0</v>
      </c>
      <c r="AA54" s="47">
        <v>0</v>
      </c>
      <c r="AB54" s="47">
        <v>0</v>
      </c>
      <c r="AC54" s="47">
        <v>0</v>
      </c>
      <c r="AD54" s="47">
        <v>0</v>
      </c>
      <c r="AE54" s="47">
        <v>0</v>
      </c>
      <c r="AF54" s="47">
        <v>0</v>
      </c>
      <c r="AG54" s="47">
        <v>0</v>
      </c>
      <c r="AH54" s="47">
        <v>0</v>
      </c>
      <c r="AI54" s="47">
        <v>0</v>
      </c>
      <c r="AJ54" s="47">
        <v>0</v>
      </c>
      <c r="AK54" s="47">
        <v>0</v>
      </c>
      <c r="AL54" s="47">
        <v>0</v>
      </c>
      <c r="AM54" s="47">
        <v>0</v>
      </c>
      <c r="AN54" s="47">
        <v>0</v>
      </c>
      <c r="AO54" s="47">
        <v>0</v>
      </c>
      <c r="AP54" s="47">
        <v>0</v>
      </c>
      <c r="AQ54" s="47">
        <v>0</v>
      </c>
      <c r="AR54" s="47">
        <v>0</v>
      </c>
      <c r="AS54" s="47">
        <f>'4'!AI53</f>
        <v>0</v>
      </c>
      <c r="AT54" s="47">
        <f>'4'!AJ53</f>
        <v>0</v>
      </c>
      <c r="AU54" s="47">
        <f>'4'!AK53</f>
        <v>0</v>
      </c>
      <c r="AV54" s="47">
        <f>'4'!AL53</f>
        <v>0</v>
      </c>
      <c r="AW54" s="47">
        <f>'4'!AM53</f>
        <v>0</v>
      </c>
      <c r="AX54" s="47">
        <f>'4'!AN53</f>
        <v>0</v>
      </c>
      <c r="AY54" s="47">
        <f>'4'!AO53</f>
        <v>0</v>
      </c>
      <c r="AZ54" s="47">
        <f>'4'!AP53</f>
        <v>0</v>
      </c>
      <c r="BA54" s="47">
        <f>'4'!AQ53</f>
        <v>0</v>
      </c>
      <c r="BB54" s="47">
        <f>'4'!AR53</f>
        <v>0</v>
      </c>
    </row>
    <row r="55" spans="1:54" ht="56.25">
      <c r="A55" s="19"/>
      <c r="B55" s="23" t="s">
        <v>235</v>
      </c>
      <c r="C55" s="24" t="s">
        <v>236</v>
      </c>
      <c r="D55" s="25" t="s">
        <v>178</v>
      </c>
      <c r="E55" s="86">
        <f t="shared" ref="E55:AJ55" si="28">SUM(E56,E61,E64,E73)</f>
        <v>0</v>
      </c>
      <c r="F55" s="86">
        <f t="shared" si="28"/>
        <v>0</v>
      </c>
      <c r="G55" s="86">
        <f t="shared" si="28"/>
        <v>0</v>
      </c>
      <c r="H55" s="86">
        <f t="shared" si="28"/>
        <v>0</v>
      </c>
      <c r="I55" s="86">
        <f t="shared" si="28"/>
        <v>0</v>
      </c>
      <c r="J55" s="86">
        <f t="shared" si="28"/>
        <v>0</v>
      </c>
      <c r="K55" s="86">
        <f t="shared" si="28"/>
        <v>0</v>
      </c>
      <c r="L55" s="86">
        <f t="shared" si="28"/>
        <v>0</v>
      </c>
      <c r="M55" s="86">
        <f t="shared" si="28"/>
        <v>0</v>
      </c>
      <c r="N55" s="86">
        <f t="shared" si="28"/>
        <v>0</v>
      </c>
      <c r="O55" s="86">
        <f t="shared" si="28"/>
        <v>0</v>
      </c>
      <c r="P55" s="86">
        <f t="shared" si="28"/>
        <v>0</v>
      </c>
      <c r="Q55" s="86">
        <f t="shared" si="28"/>
        <v>0</v>
      </c>
      <c r="R55" s="86">
        <f t="shared" si="28"/>
        <v>0</v>
      </c>
      <c r="S55" s="86">
        <f t="shared" si="28"/>
        <v>0</v>
      </c>
      <c r="T55" s="86">
        <f t="shared" si="28"/>
        <v>0</v>
      </c>
      <c r="U55" s="86">
        <f t="shared" si="28"/>
        <v>0</v>
      </c>
      <c r="V55" s="86">
        <f t="shared" si="28"/>
        <v>0</v>
      </c>
      <c r="W55" s="86">
        <f t="shared" si="28"/>
        <v>0</v>
      </c>
      <c r="X55" s="86">
        <f t="shared" si="28"/>
        <v>0</v>
      </c>
      <c r="Y55" s="86">
        <f t="shared" si="28"/>
        <v>0</v>
      </c>
      <c r="Z55" s="86">
        <f t="shared" si="28"/>
        <v>0</v>
      </c>
      <c r="AA55" s="86">
        <f t="shared" si="28"/>
        <v>0</v>
      </c>
      <c r="AB55" s="86">
        <f t="shared" si="28"/>
        <v>0</v>
      </c>
      <c r="AC55" s="86">
        <f t="shared" si="28"/>
        <v>0</v>
      </c>
      <c r="AD55" s="86">
        <f t="shared" si="28"/>
        <v>0</v>
      </c>
      <c r="AE55" s="86">
        <f t="shared" si="28"/>
        <v>0</v>
      </c>
      <c r="AF55" s="86">
        <f t="shared" si="28"/>
        <v>0</v>
      </c>
      <c r="AG55" s="86">
        <f t="shared" si="28"/>
        <v>0</v>
      </c>
      <c r="AH55" s="86">
        <f t="shared" si="28"/>
        <v>0</v>
      </c>
      <c r="AI55" s="86">
        <f t="shared" si="28"/>
        <v>0</v>
      </c>
      <c r="AJ55" s="86">
        <f t="shared" si="28"/>
        <v>129.52817661518</v>
      </c>
      <c r="AK55" s="86">
        <f t="shared" ref="AK55:BB55" si="29">SUM(AK56,AK61,AK64,AK73)</f>
        <v>0</v>
      </c>
      <c r="AL55" s="86">
        <f t="shared" si="29"/>
        <v>0</v>
      </c>
      <c r="AM55" s="86">
        <f t="shared" si="29"/>
        <v>0</v>
      </c>
      <c r="AN55" s="86">
        <f t="shared" si="29"/>
        <v>0</v>
      </c>
      <c r="AO55" s="86">
        <f t="shared" si="29"/>
        <v>3</v>
      </c>
      <c r="AP55" s="86">
        <f t="shared" si="29"/>
        <v>0</v>
      </c>
      <c r="AQ55" s="86">
        <f t="shared" si="29"/>
        <v>0</v>
      </c>
      <c r="AR55" s="86">
        <f t="shared" si="29"/>
        <v>500</v>
      </c>
      <c r="AS55" s="86">
        <f t="shared" si="29"/>
        <v>0</v>
      </c>
      <c r="AT55" s="86">
        <f t="shared" si="29"/>
        <v>129.52817661518</v>
      </c>
      <c r="AU55" s="86">
        <f t="shared" si="29"/>
        <v>0</v>
      </c>
      <c r="AV55" s="86">
        <f t="shared" si="29"/>
        <v>0</v>
      </c>
      <c r="AW55" s="86">
        <f t="shared" si="29"/>
        <v>0</v>
      </c>
      <c r="AX55" s="86">
        <f t="shared" si="29"/>
        <v>0</v>
      </c>
      <c r="AY55" s="86">
        <f t="shared" si="29"/>
        <v>3</v>
      </c>
      <c r="AZ55" s="86">
        <f t="shared" si="29"/>
        <v>0</v>
      </c>
      <c r="BA55" s="86">
        <f t="shared" si="29"/>
        <v>0</v>
      </c>
      <c r="BB55" s="86">
        <f t="shared" si="29"/>
        <v>500</v>
      </c>
    </row>
    <row r="56" spans="1:54" ht="93.75">
      <c r="A56" s="19"/>
      <c r="B56" s="37" t="s">
        <v>237</v>
      </c>
      <c r="C56" s="38" t="s">
        <v>238</v>
      </c>
      <c r="D56" s="39" t="s">
        <v>178</v>
      </c>
      <c r="E56" s="90">
        <f t="shared" ref="E56:AJ56" si="30">SUM(E57,E60)</f>
        <v>0</v>
      </c>
      <c r="F56" s="90">
        <f t="shared" si="30"/>
        <v>0</v>
      </c>
      <c r="G56" s="90">
        <f t="shared" si="30"/>
        <v>0</v>
      </c>
      <c r="H56" s="90">
        <f t="shared" si="30"/>
        <v>0</v>
      </c>
      <c r="I56" s="90">
        <f t="shared" si="30"/>
        <v>0</v>
      </c>
      <c r="J56" s="90">
        <f t="shared" si="30"/>
        <v>0</v>
      </c>
      <c r="K56" s="90">
        <f t="shared" si="30"/>
        <v>0</v>
      </c>
      <c r="L56" s="90">
        <f t="shared" si="30"/>
        <v>0</v>
      </c>
      <c r="M56" s="90">
        <f t="shared" si="30"/>
        <v>0</v>
      </c>
      <c r="N56" s="90">
        <f t="shared" si="30"/>
        <v>0</v>
      </c>
      <c r="O56" s="90">
        <f t="shared" si="30"/>
        <v>0</v>
      </c>
      <c r="P56" s="90">
        <f t="shared" si="30"/>
        <v>0</v>
      </c>
      <c r="Q56" s="90">
        <f t="shared" si="30"/>
        <v>0</v>
      </c>
      <c r="R56" s="90">
        <f t="shared" si="30"/>
        <v>0</v>
      </c>
      <c r="S56" s="90">
        <f t="shared" si="30"/>
        <v>0</v>
      </c>
      <c r="T56" s="90">
        <f t="shared" si="30"/>
        <v>0</v>
      </c>
      <c r="U56" s="90">
        <f t="shared" si="30"/>
        <v>0</v>
      </c>
      <c r="V56" s="90">
        <f t="shared" si="30"/>
        <v>0</v>
      </c>
      <c r="W56" s="90">
        <f t="shared" si="30"/>
        <v>0</v>
      </c>
      <c r="X56" s="90">
        <f t="shared" si="30"/>
        <v>0</v>
      </c>
      <c r="Y56" s="90">
        <f t="shared" si="30"/>
        <v>0</v>
      </c>
      <c r="Z56" s="90">
        <f t="shared" si="30"/>
        <v>0</v>
      </c>
      <c r="AA56" s="90">
        <f t="shared" si="30"/>
        <v>0</v>
      </c>
      <c r="AB56" s="90">
        <f t="shared" si="30"/>
        <v>0</v>
      </c>
      <c r="AC56" s="90">
        <f t="shared" si="30"/>
        <v>0</v>
      </c>
      <c r="AD56" s="90">
        <f t="shared" si="30"/>
        <v>0</v>
      </c>
      <c r="AE56" s="90">
        <f t="shared" si="30"/>
        <v>0</v>
      </c>
      <c r="AF56" s="90">
        <f t="shared" si="30"/>
        <v>0</v>
      </c>
      <c r="AG56" s="90">
        <f t="shared" si="30"/>
        <v>0</v>
      </c>
      <c r="AH56" s="90">
        <f t="shared" si="30"/>
        <v>0</v>
      </c>
      <c r="AI56" s="90">
        <f t="shared" si="30"/>
        <v>0</v>
      </c>
      <c r="AJ56" s="90">
        <f t="shared" si="30"/>
        <v>1.2665100000000002</v>
      </c>
      <c r="AK56" s="90">
        <f t="shared" ref="AK56:BB56" si="31">SUM(AK57,AK60)</f>
        <v>0</v>
      </c>
      <c r="AL56" s="90">
        <f t="shared" si="31"/>
        <v>0</v>
      </c>
      <c r="AM56" s="90">
        <f t="shared" si="31"/>
        <v>0</v>
      </c>
      <c r="AN56" s="90">
        <f t="shared" si="31"/>
        <v>0</v>
      </c>
      <c r="AO56" s="90">
        <f t="shared" si="31"/>
        <v>0</v>
      </c>
      <c r="AP56" s="90">
        <f t="shared" si="31"/>
        <v>0</v>
      </c>
      <c r="AQ56" s="90">
        <f t="shared" si="31"/>
        <v>0</v>
      </c>
      <c r="AR56" s="90">
        <f t="shared" si="31"/>
        <v>500</v>
      </c>
      <c r="AS56" s="90">
        <f t="shared" si="31"/>
        <v>0</v>
      </c>
      <c r="AT56" s="90">
        <f t="shared" si="31"/>
        <v>1.2665100000000002</v>
      </c>
      <c r="AU56" s="90">
        <f t="shared" si="31"/>
        <v>0</v>
      </c>
      <c r="AV56" s="90">
        <f t="shared" si="31"/>
        <v>0</v>
      </c>
      <c r="AW56" s="90">
        <f t="shared" si="31"/>
        <v>0</v>
      </c>
      <c r="AX56" s="90">
        <f t="shared" si="31"/>
        <v>0</v>
      </c>
      <c r="AY56" s="90">
        <f t="shared" si="31"/>
        <v>0</v>
      </c>
      <c r="AZ56" s="90">
        <f t="shared" si="31"/>
        <v>0</v>
      </c>
      <c r="BA56" s="90">
        <f t="shared" si="31"/>
        <v>0</v>
      </c>
      <c r="BB56" s="90">
        <f t="shared" si="31"/>
        <v>500</v>
      </c>
    </row>
    <row r="57" spans="1:54" ht="56.25">
      <c r="A57" s="19"/>
      <c r="B57" s="31" t="s">
        <v>239</v>
      </c>
      <c r="C57" s="32" t="s">
        <v>240</v>
      </c>
      <c r="D57" s="33" t="s">
        <v>178</v>
      </c>
      <c r="E57" s="47">
        <f t="shared" ref="E57:AJ57" si="32">SUM(E58:E59)</f>
        <v>0</v>
      </c>
      <c r="F57" s="47">
        <f t="shared" si="32"/>
        <v>0</v>
      </c>
      <c r="G57" s="47">
        <f t="shared" si="32"/>
        <v>0</v>
      </c>
      <c r="H57" s="47">
        <f t="shared" si="32"/>
        <v>0</v>
      </c>
      <c r="I57" s="47">
        <f t="shared" si="32"/>
        <v>0</v>
      </c>
      <c r="J57" s="47">
        <f t="shared" si="32"/>
        <v>0</v>
      </c>
      <c r="K57" s="47">
        <f t="shared" si="32"/>
        <v>0</v>
      </c>
      <c r="L57" s="47">
        <f t="shared" si="32"/>
        <v>0</v>
      </c>
      <c r="M57" s="47">
        <f t="shared" si="32"/>
        <v>0</v>
      </c>
      <c r="N57" s="47">
        <f t="shared" si="32"/>
        <v>0</v>
      </c>
      <c r="O57" s="47">
        <f t="shared" si="32"/>
        <v>0</v>
      </c>
      <c r="P57" s="47">
        <f t="shared" si="32"/>
        <v>0</v>
      </c>
      <c r="Q57" s="47">
        <f t="shared" si="32"/>
        <v>0</v>
      </c>
      <c r="R57" s="47">
        <f t="shared" si="32"/>
        <v>0</v>
      </c>
      <c r="S57" s="47">
        <f t="shared" si="32"/>
        <v>0</v>
      </c>
      <c r="T57" s="47">
        <f t="shared" si="32"/>
        <v>0</v>
      </c>
      <c r="U57" s="47">
        <f t="shared" si="32"/>
        <v>0</v>
      </c>
      <c r="V57" s="47">
        <f t="shared" si="32"/>
        <v>0</v>
      </c>
      <c r="W57" s="47">
        <f t="shared" si="32"/>
        <v>0</v>
      </c>
      <c r="X57" s="47">
        <f t="shared" si="32"/>
        <v>0</v>
      </c>
      <c r="Y57" s="47">
        <f t="shared" si="32"/>
        <v>0</v>
      </c>
      <c r="Z57" s="47">
        <f t="shared" si="32"/>
        <v>0</v>
      </c>
      <c r="AA57" s="47">
        <f t="shared" si="32"/>
        <v>0</v>
      </c>
      <c r="AB57" s="47">
        <f t="shared" si="32"/>
        <v>0</v>
      </c>
      <c r="AC57" s="47">
        <f t="shared" si="32"/>
        <v>0</v>
      </c>
      <c r="AD57" s="47">
        <f t="shared" si="32"/>
        <v>0</v>
      </c>
      <c r="AE57" s="47">
        <f t="shared" si="32"/>
        <v>0</v>
      </c>
      <c r="AF57" s="47">
        <f t="shared" si="32"/>
        <v>0</v>
      </c>
      <c r="AG57" s="47">
        <f t="shared" si="32"/>
        <v>0</v>
      </c>
      <c r="AH57" s="47">
        <f t="shared" si="32"/>
        <v>0</v>
      </c>
      <c r="AI57" s="47">
        <f t="shared" si="32"/>
        <v>0</v>
      </c>
      <c r="AJ57" s="47">
        <f t="shared" si="32"/>
        <v>1.2665100000000002</v>
      </c>
      <c r="AK57" s="47">
        <f t="shared" ref="AK57:BB57" si="33">SUM(AK58:AK59)</f>
        <v>0</v>
      </c>
      <c r="AL57" s="47">
        <f t="shared" si="33"/>
        <v>0</v>
      </c>
      <c r="AM57" s="47">
        <f t="shared" si="33"/>
        <v>0</v>
      </c>
      <c r="AN57" s="47">
        <f t="shared" si="33"/>
        <v>0</v>
      </c>
      <c r="AO57" s="47">
        <f t="shared" si="33"/>
        <v>0</v>
      </c>
      <c r="AP57" s="47">
        <f t="shared" si="33"/>
        <v>0</v>
      </c>
      <c r="AQ57" s="47">
        <f t="shared" si="33"/>
        <v>0</v>
      </c>
      <c r="AR57" s="47">
        <f t="shared" si="33"/>
        <v>500</v>
      </c>
      <c r="AS57" s="47">
        <f t="shared" si="33"/>
        <v>0</v>
      </c>
      <c r="AT57" s="47">
        <f t="shared" si="33"/>
        <v>1.2665100000000002</v>
      </c>
      <c r="AU57" s="47">
        <f t="shared" si="33"/>
        <v>0</v>
      </c>
      <c r="AV57" s="47">
        <f t="shared" si="33"/>
        <v>0</v>
      </c>
      <c r="AW57" s="47">
        <f t="shared" si="33"/>
        <v>0</v>
      </c>
      <c r="AX57" s="47">
        <f t="shared" si="33"/>
        <v>0</v>
      </c>
      <c r="AY57" s="47">
        <f t="shared" si="33"/>
        <v>0</v>
      </c>
      <c r="AZ57" s="47">
        <f t="shared" si="33"/>
        <v>0</v>
      </c>
      <c r="BA57" s="47">
        <f t="shared" si="33"/>
        <v>0</v>
      </c>
      <c r="BB57" s="47">
        <f t="shared" si="33"/>
        <v>500</v>
      </c>
    </row>
    <row r="58" spans="1:54" ht="75">
      <c r="A58" s="26" t="s">
        <v>181</v>
      </c>
      <c r="B58" s="31" t="s">
        <v>239</v>
      </c>
      <c r="C58" s="32" t="s">
        <v>329</v>
      </c>
      <c r="D58" s="33" t="s">
        <v>330</v>
      </c>
      <c r="E58" s="47">
        <v>0</v>
      </c>
      <c r="F58" s="47">
        <v>0</v>
      </c>
      <c r="G58" s="47">
        <v>0</v>
      </c>
      <c r="H58" s="47">
        <v>0</v>
      </c>
      <c r="I58" s="47">
        <v>0</v>
      </c>
      <c r="J58" s="47">
        <v>0</v>
      </c>
      <c r="K58" s="47">
        <v>0</v>
      </c>
      <c r="L58" s="47">
        <v>0</v>
      </c>
      <c r="M58" s="47">
        <v>0</v>
      </c>
      <c r="N58" s="47">
        <v>0</v>
      </c>
      <c r="O58" s="47">
        <v>0</v>
      </c>
      <c r="P58" s="47">
        <v>0</v>
      </c>
      <c r="Q58" s="47">
        <v>0</v>
      </c>
      <c r="R58" s="47">
        <v>0</v>
      </c>
      <c r="S58" s="47">
        <v>0</v>
      </c>
      <c r="T58" s="47">
        <v>0</v>
      </c>
      <c r="U58" s="47">
        <v>0</v>
      </c>
      <c r="V58" s="47">
        <v>0</v>
      </c>
      <c r="W58" s="47">
        <v>0</v>
      </c>
      <c r="X58" s="47">
        <v>0</v>
      </c>
      <c r="Y58" s="47">
        <v>0</v>
      </c>
      <c r="Z58" s="47">
        <v>0</v>
      </c>
      <c r="AA58" s="47">
        <v>0</v>
      </c>
      <c r="AB58" s="47">
        <v>0</v>
      </c>
      <c r="AC58" s="47">
        <v>0</v>
      </c>
      <c r="AD58" s="47">
        <v>0</v>
      </c>
      <c r="AE58" s="47">
        <v>0</v>
      </c>
      <c r="AF58" s="47">
        <v>0</v>
      </c>
      <c r="AG58" s="47">
        <v>0</v>
      </c>
      <c r="AH58" s="47">
        <v>0</v>
      </c>
      <c r="AI58" s="47">
        <v>0</v>
      </c>
      <c r="AJ58" s="47">
        <v>0</v>
      </c>
      <c r="AK58" s="47">
        <v>0</v>
      </c>
      <c r="AL58" s="47">
        <v>0</v>
      </c>
      <c r="AM58" s="47">
        <v>0</v>
      </c>
      <c r="AN58" s="47">
        <v>0</v>
      </c>
      <c r="AO58" s="47">
        <v>0</v>
      </c>
      <c r="AP58" s="47">
        <v>0</v>
      </c>
      <c r="AQ58" s="47">
        <v>0</v>
      </c>
      <c r="AR58" s="47">
        <v>0</v>
      </c>
      <c r="AS58" s="47">
        <f>'4'!AI57</f>
        <v>0</v>
      </c>
      <c r="AT58" s="47">
        <f>'4'!AJ57</f>
        <v>0</v>
      </c>
      <c r="AU58" s="47">
        <f>'4'!AK57</f>
        <v>0</v>
      </c>
      <c r="AV58" s="47">
        <f>'4'!AL57</f>
        <v>0</v>
      </c>
      <c r="AW58" s="47">
        <f>'4'!AM57</f>
        <v>0</v>
      </c>
      <c r="AX58" s="47">
        <f>'4'!AN57</f>
        <v>0</v>
      </c>
      <c r="AY58" s="47">
        <f>'4'!AO57</f>
        <v>0</v>
      </c>
      <c r="AZ58" s="47">
        <f>'4'!AP57</f>
        <v>0</v>
      </c>
      <c r="BA58" s="47">
        <f>'4'!AQ57</f>
        <v>0</v>
      </c>
      <c r="BB58" s="47">
        <f>'4'!AR57</f>
        <v>0</v>
      </c>
    </row>
    <row r="59" spans="1:54" ht="37.5">
      <c r="A59" s="26" t="s">
        <v>181</v>
      </c>
      <c r="B59" s="31" t="s">
        <v>239</v>
      </c>
      <c r="C59" s="32" t="s">
        <v>327</v>
      </c>
      <c r="D59" s="33" t="s">
        <v>328</v>
      </c>
      <c r="E59" s="47">
        <v>0</v>
      </c>
      <c r="F59" s="47">
        <v>0</v>
      </c>
      <c r="G59" s="47">
        <v>0</v>
      </c>
      <c r="H59" s="47">
        <v>0</v>
      </c>
      <c r="I59" s="47">
        <v>0</v>
      </c>
      <c r="J59" s="47">
        <v>0</v>
      </c>
      <c r="K59" s="47">
        <v>0</v>
      </c>
      <c r="L59" s="47">
        <v>0</v>
      </c>
      <c r="M59" s="47">
        <v>0</v>
      </c>
      <c r="N59" s="47">
        <v>0</v>
      </c>
      <c r="O59" s="47">
        <v>0</v>
      </c>
      <c r="P59" s="47">
        <v>0</v>
      </c>
      <c r="Q59" s="47">
        <v>0</v>
      </c>
      <c r="R59" s="47">
        <v>0</v>
      </c>
      <c r="S59" s="47">
        <v>0</v>
      </c>
      <c r="T59" s="47">
        <v>0</v>
      </c>
      <c r="U59" s="47">
        <v>0</v>
      </c>
      <c r="V59" s="47">
        <v>0</v>
      </c>
      <c r="W59" s="47">
        <v>0</v>
      </c>
      <c r="X59" s="47">
        <v>0</v>
      </c>
      <c r="Y59" s="47">
        <v>0</v>
      </c>
      <c r="Z59" s="47">
        <v>0</v>
      </c>
      <c r="AA59" s="47">
        <v>0</v>
      </c>
      <c r="AB59" s="47">
        <v>0</v>
      </c>
      <c r="AC59" s="47">
        <v>0</v>
      </c>
      <c r="AD59" s="47">
        <v>0</v>
      </c>
      <c r="AE59" s="47">
        <v>0</v>
      </c>
      <c r="AF59" s="47">
        <v>0</v>
      </c>
      <c r="AG59" s="47">
        <v>0</v>
      </c>
      <c r="AH59" s="47">
        <v>0</v>
      </c>
      <c r="AI59" s="47">
        <v>0</v>
      </c>
      <c r="AJ59" s="47">
        <f>AT59</f>
        <v>1.2665100000000002</v>
      </c>
      <c r="AK59" s="47">
        <v>0</v>
      </c>
      <c r="AL59" s="47">
        <v>0</v>
      </c>
      <c r="AM59" s="47">
        <v>0</v>
      </c>
      <c r="AN59" s="47">
        <v>0</v>
      </c>
      <c r="AO59" s="47">
        <v>0</v>
      </c>
      <c r="AP59" s="47">
        <v>0</v>
      </c>
      <c r="AQ59" s="47">
        <v>0</v>
      </c>
      <c r="AR59" s="47">
        <f>BB59</f>
        <v>500</v>
      </c>
      <c r="AS59" s="47">
        <f>'4'!AI58</f>
        <v>0</v>
      </c>
      <c r="AT59" s="47">
        <f>'4'!AJ58</f>
        <v>1.2665100000000002</v>
      </c>
      <c r="AU59" s="47">
        <f>'4'!AK58</f>
        <v>0</v>
      </c>
      <c r="AV59" s="47">
        <f>'4'!AL58</f>
        <v>0</v>
      </c>
      <c r="AW59" s="47">
        <f>'4'!AM58</f>
        <v>0</v>
      </c>
      <c r="AX59" s="47">
        <f>'4'!AN58</f>
        <v>0</v>
      </c>
      <c r="AY59" s="47">
        <f>'4'!AO58</f>
        <v>0</v>
      </c>
      <c r="AZ59" s="47">
        <f>'4'!AP58</f>
        <v>0</v>
      </c>
      <c r="BA59" s="47">
        <f>'4'!AQ58</f>
        <v>0</v>
      </c>
      <c r="BB59" s="47">
        <v>500</v>
      </c>
    </row>
    <row r="60" spans="1:54" ht="93.75">
      <c r="A60" s="19"/>
      <c r="B60" s="31" t="s">
        <v>241</v>
      </c>
      <c r="C60" s="32" t="s">
        <v>242</v>
      </c>
      <c r="D60" s="33" t="s">
        <v>178</v>
      </c>
      <c r="E60" s="47" t="s">
        <v>197</v>
      </c>
      <c r="F60" s="47" t="s">
        <v>197</v>
      </c>
      <c r="G60" s="195" t="s">
        <v>197</v>
      </c>
      <c r="H60" s="195" t="s">
        <v>197</v>
      </c>
      <c r="I60" s="195" t="s">
        <v>197</v>
      </c>
      <c r="J60" s="195" t="s">
        <v>197</v>
      </c>
      <c r="K60" s="195" t="s">
        <v>197</v>
      </c>
      <c r="L60" s="195" t="s">
        <v>197</v>
      </c>
      <c r="M60" s="195" t="s">
        <v>197</v>
      </c>
      <c r="N60" s="195" t="s">
        <v>197</v>
      </c>
      <c r="O60" s="47" t="s">
        <v>197</v>
      </c>
      <c r="P60" s="47" t="s">
        <v>197</v>
      </c>
      <c r="Q60" s="195" t="s">
        <v>197</v>
      </c>
      <c r="R60" s="195" t="s">
        <v>197</v>
      </c>
      <c r="S60" s="195" t="s">
        <v>197</v>
      </c>
      <c r="T60" s="195" t="s">
        <v>197</v>
      </c>
      <c r="U60" s="195" t="s">
        <v>197</v>
      </c>
      <c r="V60" s="195" t="s">
        <v>197</v>
      </c>
      <c r="W60" s="195" t="s">
        <v>197</v>
      </c>
      <c r="X60" s="195" t="s">
        <v>197</v>
      </c>
      <c r="Y60" s="47" t="s">
        <v>197</v>
      </c>
      <c r="Z60" s="47" t="s">
        <v>197</v>
      </c>
      <c r="AA60" s="195" t="s">
        <v>197</v>
      </c>
      <c r="AB60" s="195" t="s">
        <v>197</v>
      </c>
      <c r="AC60" s="195" t="s">
        <v>197</v>
      </c>
      <c r="AD60" s="195" t="s">
        <v>197</v>
      </c>
      <c r="AE60" s="195" t="s">
        <v>197</v>
      </c>
      <c r="AF60" s="195" t="s">
        <v>197</v>
      </c>
      <c r="AG60" s="195" t="s">
        <v>197</v>
      </c>
      <c r="AH60" s="195" t="s">
        <v>197</v>
      </c>
      <c r="AI60" s="47" t="s">
        <v>197</v>
      </c>
      <c r="AJ60" s="47" t="s">
        <v>197</v>
      </c>
      <c r="AK60" s="195" t="s">
        <v>197</v>
      </c>
      <c r="AL60" s="195" t="s">
        <v>197</v>
      </c>
      <c r="AM60" s="195" t="s">
        <v>197</v>
      </c>
      <c r="AN60" s="195" t="s">
        <v>197</v>
      </c>
      <c r="AO60" s="195" t="s">
        <v>197</v>
      </c>
      <c r="AP60" s="195" t="s">
        <v>197</v>
      </c>
      <c r="AQ60" s="195" t="s">
        <v>197</v>
      </c>
      <c r="AR60" s="195" t="s">
        <v>197</v>
      </c>
      <c r="AS60" s="47">
        <f t="shared" ref="AS60:AS74" si="34">IF(E60="НД",0,E60+O60+Y60+AI60)</f>
        <v>0</v>
      </c>
      <c r="AT60" s="47">
        <f t="shared" ref="AT60:AT74" si="35">IF(F60="НД",0,F60+P60+Z60+AJ60)</f>
        <v>0</v>
      </c>
      <c r="AU60" s="195">
        <f t="shared" ref="AU60:AU74" si="36">IF(G60="НД",0,G60+Q60+AA60+AK60)</f>
        <v>0</v>
      </c>
      <c r="AV60" s="195">
        <f t="shared" ref="AV60:AV74" si="37">IF(H60="НД",0,H60+R60+AB60+AL60)</f>
        <v>0</v>
      </c>
      <c r="AW60" s="195">
        <f t="shared" ref="AW60:AW74" si="38">IF(I60="НД",0,I60+S60+AC60+AM60)</f>
        <v>0</v>
      </c>
      <c r="AX60" s="195">
        <f t="shared" ref="AX60:AX74" si="39">IF(J60="НД",0,J60+T60+AD60+AN60)</f>
        <v>0</v>
      </c>
      <c r="AY60" s="195">
        <f t="shared" ref="AY60:AY74" si="40">IF(K60="НД",0,K60+U60+AE60+AO60)</f>
        <v>0</v>
      </c>
      <c r="AZ60" s="195">
        <f t="shared" ref="AZ60:AZ74" si="41">IF(L60="НД",0,L60+V60+AF60+AP60)</f>
        <v>0</v>
      </c>
      <c r="BA60" s="195">
        <f t="shared" ref="BA60:BA74" si="42">IF(M60="НД",0,M60+W60+AG60+AQ60)</f>
        <v>0</v>
      </c>
      <c r="BB60" s="195">
        <f t="shared" ref="BB60:BB74" si="43">IF(N60="НД",0,N60+X60+AH60+AR60)</f>
        <v>0</v>
      </c>
    </row>
    <row r="61" spans="1:54" ht="56.25">
      <c r="A61" s="19"/>
      <c r="B61" s="37" t="s">
        <v>243</v>
      </c>
      <c r="C61" s="38" t="s">
        <v>244</v>
      </c>
      <c r="D61" s="39" t="s">
        <v>178</v>
      </c>
      <c r="E61" s="90" t="s">
        <v>197</v>
      </c>
      <c r="F61" s="90" t="s">
        <v>197</v>
      </c>
      <c r="G61" s="196" t="s">
        <v>197</v>
      </c>
      <c r="H61" s="196" t="s">
        <v>197</v>
      </c>
      <c r="I61" s="196" t="s">
        <v>197</v>
      </c>
      <c r="J61" s="196" t="s">
        <v>197</v>
      </c>
      <c r="K61" s="196" t="s">
        <v>197</v>
      </c>
      <c r="L61" s="196" t="s">
        <v>197</v>
      </c>
      <c r="M61" s="196" t="s">
        <v>197</v>
      </c>
      <c r="N61" s="196" t="s">
        <v>197</v>
      </c>
      <c r="O61" s="90" t="s">
        <v>197</v>
      </c>
      <c r="P61" s="90" t="s">
        <v>197</v>
      </c>
      <c r="Q61" s="196" t="s">
        <v>197</v>
      </c>
      <c r="R61" s="196" t="s">
        <v>197</v>
      </c>
      <c r="S61" s="196" t="s">
        <v>197</v>
      </c>
      <c r="T61" s="196" t="s">
        <v>197</v>
      </c>
      <c r="U61" s="196" t="s">
        <v>197</v>
      </c>
      <c r="V61" s="196" t="s">
        <v>197</v>
      </c>
      <c r="W61" s="196" t="s">
        <v>197</v>
      </c>
      <c r="X61" s="196" t="s">
        <v>197</v>
      </c>
      <c r="Y61" s="90" t="s">
        <v>197</v>
      </c>
      <c r="Z61" s="90" t="s">
        <v>197</v>
      </c>
      <c r="AA61" s="196" t="s">
        <v>197</v>
      </c>
      <c r="AB61" s="196" t="s">
        <v>197</v>
      </c>
      <c r="AC61" s="196" t="s">
        <v>197</v>
      </c>
      <c r="AD61" s="196" t="s">
        <v>197</v>
      </c>
      <c r="AE61" s="196" t="s">
        <v>197</v>
      </c>
      <c r="AF61" s="196" t="s">
        <v>197</v>
      </c>
      <c r="AG61" s="196" t="s">
        <v>197</v>
      </c>
      <c r="AH61" s="196" t="s">
        <v>197</v>
      </c>
      <c r="AI61" s="90" t="s">
        <v>197</v>
      </c>
      <c r="AJ61" s="90" t="s">
        <v>197</v>
      </c>
      <c r="AK61" s="196" t="s">
        <v>197</v>
      </c>
      <c r="AL61" s="196" t="s">
        <v>197</v>
      </c>
      <c r="AM61" s="196" t="s">
        <v>197</v>
      </c>
      <c r="AN61" s="196" t="s">
        <v>197</v>
      </c>
      <c r="AO61" s="196" t="s">
        <v>197</v>
      </c>
      <c r="AP61" s="196" t="s">
        <v>197</v>
      </c>
      <c r="AQ61" s="196" t="s">
        <v>197</v>
      </c>
      <c r="AR61" s="196" t="s">
        <v>197</v>
      </c>
      <c r="AS61" s="90">
        <f t="shared" si="34"/>
        <v>0</v>
      </c>
      <c r="AT61" s="90">
        <f t="shared" si="35"/>
        <v>0</v>
      </c>
      <c r="AU61" s="196">
        <f t="shared" si="36"/>
        <v>0</v>
      </c>
      <c r="AV61" s="196">
        <f t="shared" si="37"/>
        <v>0</v>
      </c>
      <c r="AW61" s="196">
        <f t="shared" si="38"/>
        <v>0</v>
      </c>
      <c r="AX61" s="196">
        <f t="shared" si="39"/>
        <v>0</v>
      </c>
      <c r="AY61" s="196">
        <f t="shared" si="40"/>
        <v>0</v>
      </c>
      <c r="AZ61" s="196">
        <f t="shared" si="41"/>
        <v>0</v>
      </c>
      <c r="BA61" s="196">
        <f t="shared" si="42"/>
        <v>0</v>
      </c>
      <c r="BB61" s="196">
        <f t="shared" si="43"/>
        <v>0</v>
      </c>
    </row>
    <row r="62" spans="1:54" ht="37.5">
      <c r="A62" s="19"/>
      <c r="B62" s="31" t="s">
        <v>245</v>
      </c>
      <c r="C62" s="32" t="s">
        <v>246</v>
      </c>
      <c r="D62" s="33" t="s">
        <v>178</v>
      </c>
      <c r="E62" s="47" t="s">
        <v>197</v>
      </c>
      <c r="F62" s="47" t="s">
        <v>197</v>
      </c>
      <c r="G62" s="195" t="s">
        <v>197</v>
      </c>
      <c r="H62" s="195" t="s">
        <v>197</v>
      </c>
      <c r="I62" s="195" t="s">
        <v>197</v>
      </c>
      <c r="J62" s="195" t="s">
        <v>197</v>
      </c>
      <c r="K62" s="195" t="s">
        <v>197</v>
      </c>
      <c r="L62" s="195" t="s">
        <v>197</v>
      </c>
      <c r="M62" s="195" t="s">
        <v>197</v>
      </c>
      <c r="N62" s="195" t="s">
        <v>197</v>
      </c>
      <c r="O62" s="47" t="s">
        <v>197</v>
      </c>
      <c r="P62" s="47" t="s">
        <v>197</v>
      </c>
      <c r="Q62" s="195" t="s">
        <v>197</v>
      </c>
      <c r="R62" s="195" t="s">
        <v>197</v>
      </c>
      <c r="S62" s="195" t="s">
        <v>197</v>
      </c>
      <c r="T62" s="195" t="s">
        <v>197</v>
      </c>
      <c r="U62" s="195" t="s">
        <v>197</v>
      </c>
      <c r="V62" s="195" t="s">
        <v>197</v>
      </c>
      <c r="W62" s="195" t="s">
        <v>197</v>
      </c>
      <c r="X62" s="195" t="s">
        <v>197</v>
      </c>
      <c r="Y62" s="47" t="s">
        <v>197</v>
      </c>
      <c r="Z62" s="47" t="s">
        <v>197</v>
      </c>
      <c r="AA62" s="195" t="s">
        <v>197</v>
      </c>
      <c r="AB62" s="195" t="s">
        <v>197</v>
      </c>
      <c r="AC62" s="195" t="s">
        <v>197</v>
      </c>
      <c r="AD62" s="195" t="s">
        <v>197</v>
      </c>
      <c r="AE62" s="195" t="s">
        <v>197</v>
      </c>
      <c r="AF62" s="195" t="s">
        <v>197</v>
      </c>
      <c r="AG62" s="195" t="s">
        <v>197</v>
      </c>
      <c r="AH62" s="195" t="s">
        <v>197</v>
      </c>
      <c r="AI62" s="47" t="s">
        <v>197</v>
      </c>
      <c r="AJ62" s="47" t="s">
        <v>197</v>
      </c>
      <c r="AK62" s="195" t="s">
        <v>197</v>
      </c>
      <c r="AL62" s="195" t="s">
        <v>197</v>
      </c>
      <c r="AM62" s="195" t="s">
        <v>197</v>
      </c>
      <c r="AN62" s="195" t="s">
        <v>197</v>
      </c>
      <c r="AO62" s="195" t="s">
        <v>197</v>
      </c>
      <c r="AP62" s="195" t="s">
        <v>197</v>
      </c>
      <c r="AQ62" s="195" t="s">
        <v>197</v>
      </c>
      <c r="AR62" s="195" t="s">
        <v>197</v>
      </c>
      <c r="AS62" s="47">
        <f t="shared" si="34"/>
        <v>0</v>
      </c>
      <c r="AT62" s="47">
        <f t="shared" si="35"/>
        <v>0</v>
      </c>
      <c r="AU62" s="195">
        <f t="shared" si="36"/>
        <v>0</v>
      </c>
      <c r="AV62" s="195">
        <f t="shared" si="37"/>
        <v>0</v>
      </c>
      <c r="AW62" s="195">
        <f t="shared" si="38"/>
        <v>0</v>
      </c>
      <c r="AX62" s="195">
        <f t="shared" si="39"/>
        <v>0</v>
      </c>
      <c r="AY62" s="195">
        <f t="shared" si="40"/>
        <v>0</v>
      </c>
      <c r="AZ62" s="195">
        <f t="shared" si="41"/>
        <v>0</v>
      </c>
      <c r="BA62" s="195">
        <f t="shared" si="42"/>
        <v>0</v>
      </c>
      <c r="BB62" s="195">
        <f t="shared" si="43"/>
        <v>0</v>
      </c>
    </row>
    <row r="63" spans="1:54" ht="56.25">
      <c r="A63" s="19"/>
      <c r="B63" s="31" t="s">
        <v>247</v>
      </c>
      <c r="C63" s="32" t="s">
        <v>248</v>
      </c>
      <c r="D63" s="33" t="s">
        <v>178</v>
      </c>
      <c r="E63" s="47" t="s">
        <v>197</v>
      </c>
      <c r="F63" s="47" t="s">
        <v>197</v>
      </c>
      <c r="G63" s="195" t="s">
        <v>197</v>
      </c>
      <c r="H63" s="195" t="s">
        <v>197</v>
      </c>
      <c r="I63" s="195" t="s">
        <v>197</v>
      </c>
      <c r="J63" s="195" t="s">
        <v>197</v>
      </c>
      <c r="K63" s="195" t="s">
        <v>197</v>
      </c>
      <c r="L63" s="195" t="s">
        <v>197</v>
      </c>
      <c r="M63" s="195" t="s">
        <v>197</v>
      </c>
      <c r="N63" s="195" t="s">
        <v>197</v>
      </c>
      <c r="O63" s="47" t="s">
        <v>197</v>
      </c>
      <c r="P63" s="47" t="s">
        <v>197</v>
      </c>
      <c r="Q63" s="195" t="s">
        <v>197</v>
      </c>
      <c r="R63" s="195" t="s">
        <v>197</v>
      </c>
      <c r="S63" s="195" t="s">
        <v>197</v>
      </c>
      <c r="T63" s="195" t="s">
        <v>197</v>
      </c>
      <c r="U63" s="195" t="s">
        <v>197</v>
      </c>
      <c r="V63" s="195" t="s">
        <v>197</v>
      </c>
      <c r="W63" s="195" t="s">
        <v>197</v>
      </c>
      <c r="X63" s="195" t="s">
        <v>197</v>
      </c>
      <c r="Y63" s="47" t="s">
        <v>197</v>
      </c>
      <c r="Z63" s="47" t="s">
        <v>197</v>
      </c>
      <c r="AA63" s="195" t="s">
        <v>197</v>
      </c>
      <c r="AB63" s="195" t="s">
        <v>197</v>
      </c>
      <c r="AC63" s="195" t="s">
        <v>197</v>
      </c>
      <c r="AD63" s="195" t="s">
        <v>197</v>
      </c>
      <c r="AE63" s="195" t="s">
        <v>197</v>
      </c>
      <c r="AF63" s="195" t="s">
        <v>197</v>
      </c>
      <c r="AG63" s="195" t="s">
        <v>197</v>
      </c>
      <c r="AH63" s="195" t="s">
        <v>197</v>
      </c>
      <c r="AI63" s="47" t="s">
        <v>197</v>
      </c>
      <c r="AJ63" s="47" t="s">
        <v>197</v>
      </c>
      <c r="AK63" s="195" t="s">
        <v>197</v>
      </c>
      <c r="AL63" s="195" t="s">
        <v>197</v>
      </c>
      <c r="AM63" s="195" t="s">
        <v>197</v>
      </c>
      <c r="AN63" s="195" t="s">
        <v>197</v>
      </c>
      <c r="AO63" s="195" t="s">
        <v>197</v>
      </c>
      <c r="AP63" s="195" t="s">
        <v>197</v>
      </c>
      <c r="AQ63" s="195" t="s">
        <v>197</v>
      </c>
      <c r="AR63" s="195" t="s">
        <v>197</v>
      </c>
      <c r="AS63" s="47">
        <f t="shared" si="34"/>
        <v>0</v>
      </c>
      <c r="AT63" s="47">
        <f t="shared" si="35"/>
        <v>0</v>
      </c>
      <c r="AU63" s="195">
        <f t="shared" si="36"/>
        <v>0</v>
      </c>
      <c r="AV63" s="195">
        <f t="shared" si="37"/>
        <v>0</v>
      </c>
      <c r="AW63" s="195">
        <f t="shared" si="38"/>
        <v>0</v>
      </c>
      <c r="AX63" s="195">
        <f t="shared" si="39"/>
        <v>0</v>
      </c>
      <c r="AY63" s="195">
        <f t="shared" si="40"/>
        <v>0</v>
      </c>
      <c r="AZ63" s="195">
        <f t="shared" si="41"/>
        <v>0</v>
      </c>
      <c r="BA63" s="195">
        <f t="shared" si="42"/>
        <v>0</v>
      </c>
      <c r="BB63" s="195">
        <f t="shared" si="43"/>
        <v>0</v>
      </c>
    </row>
    <row r="64" spans="1:54" ht="56.25">
      <c r="A64" s="19"/>
      <c r="B64" s="37" t="s">
        <v>249</v>
      </c>
      <c r="C64" s="38" t="s">
        <v>250</v>
      </c>
      <c r="D64" s="39" t="s">
        <v>178</v>
      </c>
      <c r="E64" s="90" t="s">
        <v>197</v>
      </c>
      <c r="F64" s="90" t="s">
        <v>197</v>
      </c>
      <c r="G64" s="196" t="s">
        <v>197</v>
      </c>
      <c r="H64" s="196" t="s">
        <v>197</v>
      </c>
      <c r="I64" s="196" t="s">
        <v>197</v>
      </c>
      <c r="J64" s="196" t="s">
        <v>197</v>
      </c>
      <c r="K64" s="196" t="s">
        <v>197</v>
      </c>
      <c r="L64" s="196" t="s">
        <v>197</v>
      </c>
      <c r="M64" s="196" t="s">
        <v>197</v>
      </c>
      <c r="N64" s="196" t="s">
        <v>197</v>
      </c>
      <c r="O64" s="90" t="s">
        <v>197</v>
      </c>
      <c r="P64" s="90" t="s">
        <v>197</v>
      </c>
      <c r="Q64" s="196" t="s">
        <v>197</v>
      </c>
      <c r="R64" s="196" t="s">
        <v>197</v>
      </c>
      <c r="S64" s="196" t="s">
        <v>197</v>
      </c>
      <c r="T64" s="196" t="s">
        <v>197</v>
      </c>
      <c r="U64" s="196" t="s">
        <v>197</v>
      </c>
      <c r="V64" s="196" t="s">
        <v>197</v>
      </c>
      <c r="W64" s="196" t="s">
        <v>197</v>
      </c>
      <c r="X64" s="196" t="s">
        <v>197</v>
      </c>
      <c r="Y64" s="90" t="s">
        <v>197</v>
      </c>
      <c r="Z64" s="90" t="s">
        <v>197</v>
      </c>
      <c r="AA64" s="196" t="s">
        <v>197</v>
      </c>
      <c r="AB64" s="196" t="s">
        <v>197</v>
      </c>
      <c r="AC64" s="196" t="s">
        <v>197</v>
      </c>
      <c r="AD64" s="196" t="s">
        <v>197</v>
      </c>
      <c r="AE64" s="196" t="s">
        <v>197</v>
      </c>
      <c r="AF64" s="196" t="s">
        <v>197</v>
      </c>
      <c r="AG64" s="196" t="s">
        <v>197</v>
      </c>
      <c r="AH64" s="196" t="s">
        <v>197</v>
      </c>
      <c r="AI64" s="90" t="s">
        <v>197</v>
      </c>
      <c r="AJ64" s="90" t="s">
        <v>197</v>
      </c>
      <c r="AK64" s="196" t="s">
        <v>197</v>
      </c>
      <c r="AL64" s="196" t="s">
        <v>197</v>
      </c>
      <c r="AM64" s="196" t="s">
        <v>197</v>
      </c>
      <c r="AN64" s="196" t="s">
        <v>197</v>
      </c>
      <c r="AO64" s="196" t="s">
        <v>197</v>
      </c>
      <c r="AP64" s="196" t="s">
        <v>197</v>
      </c>
      <c r="AQ64" s="196" t="s">
        <v>197</v>
      </c>
      <c r="AR64" s="196" t="s">
        <v>197</v>
      </c>
      <c r="AS64" s="90">
        <f t="shared" si="34"/>
        <v>0</v>
      </c>
      <c r="AT64" s="90">
        <f t="shared" si="35"/>
        <v>0</v>
      </c>
      <c r="AU64" s="196">
        <f t="shared" si="36"/>
        <v>0</v>
      </c>
      <c r="AV64" s="196">
        <f t="shared" si="37"/>
        <v>0</v>
      </c>
      <c r="AW64" s="196">
        <f t="shared" si="38"/>
        <v>0</v>
      </c>
      <c r="AX64" s="196">
        <f t="shared" si="39"/>
        <v>0</v>
      </c>
      <c r="AY64" s="196">
        <f t="shared" si="40"/>
        <v>0</v>
      </c>
      <c r="AZ64" s="196">
        <f t="shared" si="41"/>
        <v>0</v>
      </c>
      <c r="BA64" s="196">
        <f t="shared" si="42"/>
        <v>0</v>
      </c>
      <c r="BB64" s="196">
        <f t="shared" si="43"/>
        <v>0</v>
      </c>
    </row>
    <row r="65" spans="1:54" ht="56.25">
      <c r="A65" s="19"/>
      <c r="B65" s="31" t="s">
        <v>251</v>
      </c>
      <c r="C65" s="32" t="s">
        <v>252</v>
      </c>
      <c r="D65" s="33" t="s">
        <v>178</v>
      </c>
      <c r="E65" s="47" t="s">
        <v>197</v>
      </c>
      <c r="F65" s="47" t="s">
        <v>197</v>
      </c>
      <c r="G65" s="195" t="s">
        <v>197</v>
      </c>
      <c r="H65" s="195" t="s">
        <v>197</v>
      </c>
      <c r="I65" s="195" t="s">
        <v>197</v>
      </c>
      <c r="J65" s="195" t="s">
        <v>197</v>
      </c>
      <c r="K65" s="195" t="s">
        <v>197</v>
      </c>
      <c r="L65" s="195" t="s">
        <v>197</v>
      </c>
      <c r="M65" s="195" t="s">
        <v>197</v>
      </c>
      <c r="N65" s="195" t="s">
        <v>197</v>
      </c>
      <c r="O65" s="47" t="s">
        <v>197</v>
      </c>
      <c r="P65" s="47" t="s">
        <v>197</v>
      </c>
      <c r="Q65" s="195" t="s">
        <v>197</v>
      </c>
      <c r="R65" s="195" t="s">
        <v>197</v>
      </c>
      <c r="S65" s="195" t="s">
        <v>197</v>
      </c>
      <c r="T65" s="195" t="s">
        <v>197</v>
      </c>
      <c r="U65" s="195" t="s">
        <v>197</v>
      </c>
      <c r="V65" s="195" t="s">
        <v>197</v>
      </c>
      <c r="W65" s="195" t="s">
        <v>197</v>
      </c>
      <c r="X65" s="195" t="s">
        <v>197</v>
      </c>
      <c r="Y65" s="47" t="s">
        <v>197</v>
      </c>
      <c r="Z65" s="47" t="s">
        <v>197</v>
      </c>
      <c r="AA65" s="195" t="s">
        <v>197</v>
      </c>
      <c r="AB65" s="195" t="s">
        <v>197</v>
      </c>
      <c r="AC65" s="195" t="s">
        <v>197</v>
      </c>
      <c r="AD65" s="195" t="s">
        <v>197</v>
      </c>
      <c r="AE65" s="195" t="s">
        <v>197</v>
      </c>
      <c r="AF65" s="195" t="s">
        <v>197</v>
      </c>
      <c r="AG65" s="195" t="s">
        <v>197</v>
      </c>
      <c r="AH65" s="195" t="s">
        <v>197</v>
      </c>
      <c r="AI65" s="47" t="s">
        <v>197</v>
      </c>
      <c r="AJ65" s="47" t="s">
        <v>197</v>
      </c>
      <c r="AK65" s="195" t="s">
        <v>197</v>
      </c>
      <c r="AL65" s="195" t="s">
        <v>197</v>
      </c>
      <c r="AM65" s="195" t="s">
        <v>197</v>
      </c>
      <c r="AN65" s="195" t="s">
        <v>197</v>
      </c>
      <c r="AO65" s="195" t="s">
        <v>197</v>
      </c>
      <c r="AP65" s="195" t="s">
        <v>197</v>
      </c>
      <c r="AQ65" s="195" t="s">
        <v>197</v>
      </c>
      <c r="AR65" s="195" t="s">
        <v>197</v>
      </c>
      <c r="AS65" s="47">
        <f t="shared" si="34"/>
        <v>0</v>
      </c>
      <c r="AT65" s="47">
        <f t="shared" si="35"/>
        <v>0</v>
      </c>
      <c r="AU65" s="195">
        <f t="shared" si="36"/>
        <v>0</v>
      </c>
      <c r="AV65" s="195">
        <f t="shared" si="37"/>
        <v>0</v>
      </c>
      <c r="AW65" s="195">
        <f t="shared" si="38"/>
        <v>0</v>
      </c>
      <c r="AX65" s="195">
        <f t="shared" si="39"/>
        <v>0</v>
      </c>
      <c r="AY65" s="195">
        <f t="shared" si="40"/>
        <v>0</v>
      </c>
      <c r="AZ65" s="195">
        <f t="shared" si="41"/>
        <v>0</v>
      </c>
      <c r="BA65" s="195">
        <f t="shared" si="42"/>
        <v>0</v>
      </c>
      <c r="BB65" s="195">
        <f t="shared" si="43"/>
        <v>0</v>
      </c>
    </row>
    <row r="66" spans="1:54" ht="56.25">
      <c r="A66" s="19"/>
      <c r="B66" s="31" t="s">
        <v>253</v>
      </c>
      <c r="C66" s="32" t="s">
        <v>254</v>
      </c>
      <c r="D66" s="33" t="s">
        <v>178</v>
      </c>
      <c r="E66" s="47" t="s">
        <v>197</v>
      </c>
      <c r="F66" s="47" t="s">
        <v>197</v>
      </c>
      <c r="G66" s="195" t="s">
        <v>197</v>
      </c>
      <c r="H66" s="195" t="s">
        <v>197</v>
      </c>
      <c r="I66" s="195" t="s">
        <v>197</v>
      </c>
      <c r="J66" s="195" t="s">
        <v>197</v>
      </c>
      <c r="K66" s="195" t="s">
        <v>197</v>
      </c>
      <c r="L66" s="195" t="s">
        <v>197</v>
      </c>
      <c r="M66" s="195" t="s">
        <v>197</v>
      </c>
      <c r="N66" s="195" t="s">
        <v>197</v>
      </c>
      <c r="O66" s="47" t="s">
        <v>197</v>
      </c>
      <c r="P66" s="47" t="s">
        <v>197</v>
      </c>
      <c r="Q66" s="195" t="s">
        <v>197</v>
      </c>
      <c r="R66" s="195" t="s">
        <v>197</v>
      </c>
      <c r="S66" s="195" t="s">
        <v>197</v>
      </c>
      <c r="T66" s="195" t="s">
        <v>197</v>
      </c>
      <c r="U66" s="195" t="s">
        <v>197</v>
      </c>
      <c r="V66" s="195" t="s">
        <v>197</v>
      </c>
      <c r="W66" s="195" t="s">
        <v>197</v>
      </c>
      <c r="X66" s="195" t="s">
        <v>197</v>
      </c>
      <c r="Y66" s="47" t="s">
        <v>197</v>
      </c>
      <c r="Z66" s="47" t="s">
        <v>197</v>
      </c>
      <c r="AA66" s="195" t="s">
        <v>197</v>
      </c>
      <c r="AB66" s="195" t="s">
        <v>197</v>
      </c>
      <c r="AC66" s="195" t="s">
        <v>197</v>
      </c>
      <c r="AD66" s="195" t="s">
        <v>197</v>
      </c>
      <c r="AE66" s="195" t="s">
        <v>197</v>
      </c>
      <c r="AF66" s="195" t="s">
        <v>197</v>
      </c>
      <c r="AG66" s="195" t="s">
        <v>197</v>
      </c>
      <c r="AH66" s="195" t="s">
        <v>197</v>
      </c>
      <c r="AI66" s="47" t="s">
        <v>197</v>
      </c>
      <c r="AJ66" s="47" t="s">
        <v>197</v>
      </c>
      <c r="AK66" s="195" t="s">
        <v>197</v>
      </c>
      <c r="AL66" s="195" t="s">
        <v>197</v>
      </c>
      <c r="AM66" s="195" t="s">
        <v>197</v>
      </c>
      <c r="AN66" s="195" t="s">
        <v>197</v>
      </c>
      <c r="AO66" s="195" t="s">
        <v>197</v>
      </c>
      <c r="AP66" s="195" t="s">
        <v>197</v>
      </c>
      <c r="AQ66" s="195" t="s">
        <v>197</v>
      </c>
      <c r="AR66" s="195" t="s">
        <v>197</v>
      </c>
      <c r="AS66" s="47">
        <f t="shared" si="34"/>
        <v>0</v>
      </c>
      <c r="AT66" s="47">
        <f t="shared" si="35"/>
        <v>0</v>
      </c>
      <c r="AU66" s="195">
        <f t="shared" si="36"/>
        <v>0</v>
      </c>
      <c r="AV66" s="195">
        <f t="shared" si="37"/>
        <v>0</v>
      </c>
      <c r="AW66" s="195">
        <f t="shared" si="38"/>
        <v>0</v>
      </c>
      <c r="AX66" s="195">
        <f t="shared" si="39"/>
        <v>0</v>
      </c>
      <c r="AY66" s="195">
        <f t="shared" si="40"/>
        <v>0</v>
      </c>
      <c r="AZ66" s="195">
        <f t="shared" si="41"/>
        <v>0</v>
      </c>
      <c r="BA66" s="195">
        <f t="shared" si="42"/>
        <v>0</v>
      </c>
      <c r="BB66" s="195">
        <f t="shared" si="43"/>
        <v>0</v>
      </c>
    </row>
    <row r="67" spans="1:54" ht="56.25">
      <c r="A67" s="19"/>
      <c r="B67" s="31" t="s">
        <v>255</v>
      </c>
      <c r="C67" s="32" t="s">
        <v>256</v>
      </c>
      <c r="D67" s="33" t="s">
        <v>178</v>
      </c>
      <c r="E67" s="47" t="s">
        <v>197</v>
      </c>
      <c r="F67" s="47" t="s">
        <v>197</v>
      </c>
      <c r="G67" s="195" t="s">
        <v>197</v>
      </c>
      <c r="H67" s="195" t="s">
        <v>197</v>
      </c>
      <c r="I67" s="195" t="s">
        <v>197</v>
      </c>
      <c r="J67" s="195" t="s">
        <v>197</v>
      </c>
      <c r="K67" s="195" t="s">
        <v>197</v>
      </c>
      <c r="L67" s="195" t="s">
        <v>197</v>
      </c>
      <c r="M67" s="195" t="s">
        <v>197</v>
      </c>
      <c r="N67" s="195" t="s">
        <v>197</v>
      </c>
      <c r="O67" s="47" t="s">
        <v>197</v>
      </c>
      <c r="P67" s="47" t="s">
        <v>197</v>
      </c>
      <c r="Q67" s="195" t="s">
        <v>197</v>
      </c>
      <c r="R67" s="195" t="s">
        <v>197</v>
      </c>
      <c r="S67" s="195" t="s">
        <v>197</v>
      </c>
      <c r="T67" s="195" t="s">
        <v>197</v>
      </c>
      <c r="U67" s="195" t="s">
        <v>197</v>
      </c>
      <c r="V67" s="195" t="s">
        <v>197</v>
      </c>
      <c r="W67" s="195" t="s">
        <v>197</v>
      </c>
      <c r="X67" s="195" t="s">
        <v>197</v>
      </c>
      <c r="Y67" s="47" t="s">
        <v>197</v>
      </c>
      <c r="Z67" s="47" t="s">
        <v>197</v>
      </c>
      <c r="AA67" s="195" t="s">
        <v>197</v>
      </c>
      <c r="AB67" s="195" t="s">
        <v>197</v>
      </c>
      <c r="AC67" s="195" t="s">
        <v>197</v>
      </c>
      <c r="AD67" s="195" t="s">
        <v>197</v>
      </c>
      <c r="AE67" s="195" t="s">
        <v>197</v>
      </c>
      <c r="AF67" s="195" t="s">
        <v>197</v>
      </c>
      <c r="AG67" s="195" t="s">
        <v>197</v>
      </c>
      <c r="AH67" s="195" t="s">
        <v>197</v>
      </c>
      <c r="AI67" s="47" t="s">
        <v>197</v>
      </c>
      <c r="AJ67" s="47" t="s">
        <v>197</v>
      </c>
      <c r="AK67" s="195" t="s">
        <v>197</v>
      </c>
      <c r="AL67" s="195" t="s">
        <v>197</v>
      </c>
      <c r="AM67" s="195" t="s">
        <v>197</v>
      </c>
      <c r="AN67" s="195" t="s">
        <v>197</v>
      </c>
      <c r="AO67" s="195" t="s">
        <v>197</v>
      </c>
      <c r="AP67" s="195" t="s">
        <v>197</v>
      </c>
      <c r="AQ67" s="195" t="s">
        <v>197</v>
      </c>
      <c r="AR67" s="195" t="s">
        <v>197</v>
      </c>
      <c r="AS67" s="47">
        <f t="shared" si="34"/>
        <v>0</v>
      </c>
      <c r="AT67" s="47">
        <f t="shared" si="35"/>
        <v>0</v>
      </c>
      <c r="AU67" s="195">
        <f t="shared" si="36"/>
        <v>0</v>
      </c>
      <c r="AV67" s="195">
        <f t="shared" si="37"/>
        <v>0</v>
      </c>
      <c r="AW67" s="195">
        <f t="shared" si="38"/>
        <v>0</v>
      </c>
      <c r="AX67" s="195">
        <f t="shared" si="39"/>
        <v>0</v>
      </c>
      <c r="AY67" s="195">
        <f t="shared" si="40"/>
        <v>0</v>
      </c>
      <c r="AZ67" s="195">
        <f t="shared" si="41"/>
        <v>0</v>
      </c>
      <c r="BA67" s="195">
        <f t="shared" si="42"/>
        <v>0</v>
      </c>
      <c r="BB67" s="195">
        <f t="shared" si="43"/>
        <v>0</v>
      </c>
    </row>
    <row r="68" spans="1:54" ht="56.25">
      <c r="A68" s="19"/>
      <c r="B68" s="31" t="s">
        <v>257</v>
      </c>
      <c r="C68" s="32" t="s">
        <v>258</v>
      </c>
      <c r="D68" s="33" t="s">
        <v>178</v>
      </c>
      <c r="E68" s="47" t="s">
        <v>197</v>
      </c>
      <c r="F68" s="47" t="s">
        <v>197</v>
      </c>
      <c r="G68" s="195" t="s">
        <v>197</v>
      </c>
      <c r="H68" s="195" t="s">
        <v>197</v>
      </c>
      <c r="I68" s="195" t="s">
        <v>197</v>
      </c>
      <c r="J68" s="195" t="s">
        <v>197</v>
      </c>
      <c r="K68" s="195" t="s">
        <v>197</v>
      </c>
      <c r="L68" s="195" t="s">
        <v>197</v>
      </c>
      <c r="M68" s="195" t="s">
        <v>197</v>
      </c>
      <c r="N68" s="195" t="s">
        <v>197</v>
      </c>
      <c r="O68" s="47" t="s">
        <v>197</v>
      </c>
      <c r="P68" s="47" t="s">
        <v>197</v>
      </c>
      <c r="Q68" s="195" t="s">
        <v>197</v>
      </c>
      <c r="R68" s="195" t="s">
        <v>197</v>
      </c>
      <c r="S68" s="195" t="s">
        <v>197</v>
      </c>
      <c r="T68" s="195" t="s">
        <v>197</v>
      </c>
      <c r="U68" s="195" t="s">
        <v>197</v>
      </c>
      <c r="V68" s="195" t="s">
        <v>197</v>
      </c>
      <c r="W68" s="195" t="s">
        <v>197</v>
      </c>
      <c r="X68" s="195" t="s">
        <v>197</v>
      </c>
      <c r="Y68" s="47" t="s">
        <v>197</v>
      </c>
      <c r="Z68" s="47" t="s">
        <v>197</v>
      </c>
      <c r="AA68" s="195" t="s">
        <v>197</v>
      </c>
      <c r="AB68" s="195" t="s">
        <v>197</v>
      </c>
      <c r="AC68" s="195" t="s">
        <v>197</v>
      </c>
      <c r="AD68" s="195" t="s">
        <v>197</v>
      </c>
      <c r="AE68" s="195" t="s">
        <v>197</v>
      </c>
      <c r="AF68" s="195" t="s">
        <v>197</v>
      </c>
      <c r="AG68" s="195" t="s">
        <v>197</v>
      </c>
      <c r="AH68" s="195" t="s">
        <v>197</v>
      </c>
      <c r="AI68" s="47" t="s">
        <v>197</v>
      </c>
      <c r="AJ68" s="47" t="s">
        <v>197</v>
      </c>
      <c r="AK68" s="195" t="s">
        <v>197</v>
      </c>
      <c r="AL68" s="195" t="s">
        <v>197</v>
      </c>
      <c r="AM68" s="195" t="s">
        <v>197</v>
      </c>
      <c r="AN68" s="195" t="s">
        <v>197</v>
      </c>
      <c r="AO68" s="195" t="s">
        <v>197</v>
      </c>
      <c r="AP68" s="195" t="s">
        <v>197</v>
      </c>
      <c r="AQ68" s="195" t="s">
        <v>197</v>
      </c>
      <c r="AR68" s="195" t="s">
        <v>197</v>
      </c>
      <c r="AS68" s="47">
        <f t="shared" si="34"/>
        <v>0</v>
      </c>
      <c r="AT68" s="47">
        <f t="shared" si="35"/>
        <v>0</v>
      </c>
      <c r="AU68" s="195">
        <f t="shared" si="36"/>
        <v>0</v>
      </c>
      <c r="AV68" s="195">
        <f t="shared" si="37"/>
        <v>0</v>
      </c>
      <c r="AW68" s="195">
        <f t="shared" si="38"/>
        <v>0</v>
      </c>
      <c r="AX68" s="195">
        <f t="shared" si="39"/>
        <v>0</v>
      </c>
      <c r="AY68" s="195">
        <f t="shared" si="40"/>
        <v>0</v>
      </c>
      <c r="AZ68" s="195">
        <f t="shared" si="41"/>
        <v>0</v>
      </c>
      <c r="BA68" s="195">
        <f t="shared" si="42"/>
        <v>0</v>
      </c>
      <c r="BB68" s="195">
        <f t="shared" si="43"/>
        <v>0</v>
      </c>
    </row>
    <row r="69" spans="1:54" ht="75">
      <c r="A69" s="19"/>
      <c r="B69" s="31" t="s">
        <v>259</v>
      </c>
      <c r="C69" s="32" t="s">
        <v>260</v>
      </c>
      <c r="D69" s="33" t="s">
        <v>178</v>
      </c>
      <c r="E69" s="47" t="s">
        <v>197</v>
      </c>
      <c r="F69" s="47" t="s">
        <v>197</v>
      </c>
      <c r="G69" s="195" t="s">
        <v>197</v>
      </c>
      <c r="H69" s="195" t="s">
        <v>197</v>
      </c>
      <c r="I69" s="195" t="s">
        <v>197</v>
      </c>
      <c r="J69" s="195" t="s">
        <v>197</v>
      </c>
      <c r="K69" s="195" t="s">
        <v>197</v>
      </c>
      <c r="L69" s="195" t="s">
        <v>197</v>
      </c>
      <c r="M69" s="195" t="s">
        <v>197</v>
      </c>
      <c r="N69" s="195" t="s">
        <v>197</v>
      </c>
      <c r="O69" s="47" t="s">
        <v>197</v>
      </c>
      <c r="P69" s="47" t="s">
        <v>197</v>
      </c>
      <c r="Q69" s="195" t="s">
        <v>197</v>
      </c>
      <c r="R69" s="195" t="s">
        <v>197</v>
      </c>
      <c r="S69" s="195" t="s">
        <v>197</v>
      </c>
      <c r="T69" s="195" t="s">
        <v>197</v>
      </c>
      <c r="U69" s="195" t="s">
        <v>197</v>
      </c>
      <c r="V69" s="195" t="s">
        <v>197</v>
      </c>
      <c r="W69" s="195" t="s">
        <v>197</v>
      </c>
      <c r="X69" s="195" t="s">
        <v>197</v>
      </c>
      <c r="Y69" s="47" t="s">
        <v>197</v>
      </c>
      <c r="Z69" s="47" t="s">
        <v>197</v>
      </c>
      <c r="AA69" s="195" t="s">
        <v>197</v>
      </c>
      <c r="AB69" s="195" t="s">
        <v>197</v>
      </c>
      <c r="AC69" s="195" t="s">
        <v>197</v>
      </c>
      <c r="AD69" s="195" t="s">
        <v>197</v>
      </c>
      <c r="AE69" s="195" t="s">
        <v>197</v>
      </c>
      <c r="AF69" s="195" t="s">
        <v>197</v>
      </c>
      <c r="AG69" s="195" t="s">
        <v>197</v>
      </c>
      <c r="AH69" s="195" t="s">
        <v>197</v>
      </c>
      <c r="AI69" s="47" t="s">
        <v>197</v>
      </c>
      <c r="AJ69" s="47" t="s">
        <v>197</v>
      </c>
      <c r="AK69" s="195" t="s">
        <v>197</v>
      </c>
      <c r="AL69" s="195" t="s">
        <v>197</v>
      </c>
      <c r="AM69" s="195" t="s">
        <v>197</v>
      </c>
      <c r="AN69" s="195" t="s">
        <v>197</v>
      </c>
      <c r="AO69" s="195" t="s">
        <v>197</v>
      </c>
      <c r="AP69" s="195" t="s">
        <v>197</v>
      </c>
      <c r="AQ69" s="195" t="s">
        <v>197</v>
      </c>
      <c r="AR69" s="195" t="s">
        <v>197</v>
      </c>
      <c r="AS69" s="47">
        <f t="shared" si="34"/>
        <v>0</v>
      </c>
      <c r="AT69" s="47">
        <f t="shared" si="35"/>
        <v>0</v>
      </c>
      <c r="AU69" s="195">
        <f t="shared" si="36"/>
        <v>0</v>
      </c>
      <c r="AV69" s="195">
        <f t="shared" si="37"/>
        <v>0</v>
      </c>
      <c r="AW69" s="195">
        <f t="shared" si="38"/>
        <v>0</v>
      </c>
      <c r="AX69" s="195">
        <f t="shared" si="39"/>
        <v>0</v>
      </c>
      <c r="AY69" s="195">
        <f t="shared" si="40"/>
        <v>0</v>
      </c>
      <c r="AZ69" s="195">
        <f t="shared" si="41"/>
        <v>0</v>
      </c>
      <c r="BA69" s="195">
        <f t="shared" si="42"/>
        <v>0</v>
      </c>
      <c r="BB69" s="195">
        <f t="shared" si="43"/>
        <v>0</v>
      </c>
    </row>
    <row r="70" spans="1:54" ht="75">
      <c r="A70" s="19"/>
      <c r="B70" s="31" t="s">
        <v>261</v>
      </c>
      <c r="C70" s="32" t="s">
        <v>262</v>
      </c>
      <c r="D70" s="33" t="s">
        <v>178</v>
      </c>
      <c r="E70" s="47" t="s">
        <v>197</v>
      </c>
      <c r="F70" s="47" t="s">
        <v>197</v>
      </c>
      <c r="G70" s="195" t="s">
        <v>197</v>
      </c>
      <c r="H70" s="195" t="s">
        <v>197</v>
      </c>
      <c r="I70" s="195" t="s">
        <v>197</v>
      </c>
      <c r="J70" s="195" t="s">
        <v>197</v>
      </c>
      <c r="K70" s="195" t="s">
        <v>197</v>
      </c>
      <c r="L70" s="195" t="s">
        <v>197</v>
      </c>
      <c r="M70" s="195" t="s">
        <v>197</v>
      </c>
      <c r="N70" s="195" t="s">
        <v>197</v>
      </c>
      <c r="O70" s="47" t="s">
        <v>197</v>
      </c>
      <c r="P70" s="47" t="s">
        <v>197</v>
      </c>
      <c r="Q70" s="195" t="s">
        <v>197</v>
      </c>
      <c r="R70" s="195" t="s">
        <v>197</v>
      </c>
      <c r="S70" s="195" t="s">
        <v>197</v>
      </c>
      <c r="T70" s="195" t="s">
        <v>197</v>
      </c>
      <c r="U70" s="195" t="s">
        <v>197</v>
      </c>
      <c r="V70" s="195" t="s">
        <v>197</v>
      </c>
      <c r="W70" s="195" t="s">
        <v>197</v>
      </c>
      <c r="X70" s="195" t="s">
        <v>197</v>
      </c>
      <c r="Y70" s="47" t="s">
        <v>197</v>
      </c>
      <c r="Z70" s="47" t="s">
        <v>197</v>
      </c>
      <c r="AA70" s="195" t="s">
        <v>197</v>
      </c>
      <c r="AB70" s="195" t="s">
        <v>197</v>
      </c>
      <c r="AC70" s="195" t="s">
        <v>197</v>
      </c>
      <c r="AD70" s="195" t="s">
        <v>197</v>
      </c>
      <c r="AE70" s="195" t="s">
        <v>197</v>
      </c>
      <c r="AF70" s="195" t="s">
        <v>197</v>
      </c>
      <c r="AG70" s="195" t="s">
        <v>197</v>
      </c>
      <c r="AH70" s="195" t="s">
        <v>197</v>
      </c>
      <c r="AI70" s="47" t="s">
        <v>197</v>
      </c>
      <c r="AJ70" s="47" t="s">
        <v>197</v>
      </c>
      <c r="AK70" s="195" t="s">
        <v>197</v>
      </c>
      <c r="AL70" s="195" t="s">
        <v>197</v>
      </c>
      <c r="AM70" s="195" t="s">
        <v>197</v>
      </c>
      <c r="AN70" s="195" t="s">
        <v>197</v>
      </c>
      <c r="AO70" s="195" t="s">
        <v>197</v>
      </c>
      <c r="AP70" s="195" t="s">
        <v>197</v>
      </c>
      <c r="AQ70" s="195" t="s">
        <v>197</v>
      </c>
      <c r="AR70" s="195" t="s">
        <v>197</v>
      </c>
      <c r="AS70" s="47">
        <f t="shared" si="34"/>
        <v>0</v>
      </c>
      <c r="AT70" s="47">
        <f t="shared" si="35"/>
        <v>0</v>
      </c>
      <c r="AU70" s="195">
        <f t="shared" si="36"/>
        <v>0</v>
      </c>
      <c r="AV70" s="195">
        <f t="shared" si="37"/>
        <v>0</v>
      </c>
      <c r="AW70" s="195">
        <f t="shared" si="38"/>
        <v>0</v>
      </c>
      <c r="AX70" s="195">
        <f t="shared" si="39"/>
        <v>0</v>
      </c>
      <c r="AY70" s="195">
        <f t="shared" si="40"/>
        <v>0</v>
      </c>
      <c r="AZ70" s="195">
        <f t="shared" si="41"/>
        <v>0</v>
      </c>
      <c r="BA70" s="195">
        <f t="shared" si="42"/>
        <v>0</v>
      </c>
      <c r="BB70" s="195">
        <f t="shared" si="43"/>
        <v>0</v>
      </c>
    </row>
    <row r="71" spans="1:54" ht="75">
      <c r="A71" s="19"/>
      <c r="B71" s="31" t="s">
        <v>263</v>
      </c>
      <c r="C71" s="32" t="s">
        <v>264</v>
      </c>
      <c r="D71" s="33" t="s">
        <v>178</v>
      </c>
      <c r="E71" s="47" t="s">
        <v>197</v>
      </c>
      <c r="F71" s="47" t="s">
        <v>197</v>
      </c>
      <c r="G71" s="195" t="s">
        <v>197</v>
      </c>
      <c r="H71" s="195" t="s">
        <v>197</v>
      </c>
      <c r="I71" s="195" t="s">
        <v>197</v>
      </c>
      <c r="J71" s="195" t="s">
        <v>197</v>
      </c>
      <c r="K71" s="195" t="s">
        <v>197</v>
      </c>
      <c r="L71" s="195" t="s">
        <v>197</v>
      </c>
      <c r="M71" s="195" t="s">
        <v>197</v>
      </c>
      <c r="N71" s="195" t="s">
        <v>197</v>
      </c>
      <c r="O71" s="47" t="s">
        <v>197</v>
      </c>
      <c r="P71" s="47" t="s">
        <v>197</v>
      </c>
      <c r="Q71" s="195" t="s">
        <v>197</v>
      </c>
      <c r="R71" s="195" t="s">
        <v>197</v>
      </c>
      <c r="S71" s="195" t="s">
        <v>197</v>
      </c>
      <c r="T71" s="195" t="s">
        <v>197</v>
      </c>
      <c r="U71" s="195" t="s">
        <v>197</v>
      </c>
      <c r="V71" s="195" t="s">
        <v>197</v>
      </c>
      <c r="W71" s="195" t="s">
        <v>197</v>
      </c>
      <c r="X71" s="195" t="s">
        <v>197</v>
      </c>
      <c r="Y71" s="47" t="s">
        <v>197</v>
      </c>
      <c r="Z71" s="47" t="s">
        <v>197</v>
      </c>
      <c r="AA71" s="195" t="s">
        <v>197</v>
      </c>
      <c r="AB71" s="195" t="s">
        <v>197</v>
      </c>
      <c r="AC71" s="195" t="s">
        <v>197</v>
      </c>
      <c r="AD71" s="195" t="s">
        <v>197</v>
      </c>
      <c r="AE71" s="195" t="s">
        <v>197</v>
      </c>
      <c r="AF71" s="195" t="s">
        <v>197</v>
      </c>
      <c r="AG71" s="195" t="s">
        <v>197</v>
      </c>
      <c r="AH71" s="195" t="s">
        <v>197</v>
      </c>
      <c r="AI71" s="47" t="s">
        <v>197</v>
      </c>
      <c r="AJ71" s="47" t="s">
        <v>197</v>
      </c>
      <c r="AK71" s="195" t="s">
        <v>197</v>
      </c>
      <c r="AL71" s="195" t="s">
        <v>197</v>
      </c>
      <c r="AM71" s="195" t="s">
        <v>197</v>
      </c>
      <c r="AN71" s="195" t="s">
        <v>197</v>
      </c>
      <c r="AO71" s="195" t="s">
        <v>197</v>
      </c>
      <c r="AP71" s="195" t="s">
        <v>197</v>
      </c>
      <c r="AQ71" s="195" t="s">
        <v>197</v>
      </c>
      <c r="AR71" s="195" t="s">
        <v>197</v>
      </c>
      <c r="AS71" s="47">
        <f t="shared" si="34"/>
        <v>0</v>
      </c>
      <c r="AT71" s="47">
        <f t="shared" si="35"/>
        <v>0</v>
      </c>
      <c r="AU71" s="195">
        <f t="shared" si="36"/>
        <v>0</v>
      </c>
      <c r="AV71" s="195">
        <f t="shared" si="37"/>
        <v>0</v>
      </c>
      <c r="AW71" s="195">
        <f t="shared" si="38"/>
        <v>0</v>
      </c>
      <c r="AX71" s="195">
        <f t="shared" si="39"/>
        <v>0</v>
      </c>
      <c r="AY71" s="195">
        <f t="shared" si="40"/>
        <v>0</v>
      </c>
      <c r="AZ71" s="195">
        <f t="shared" si="41"/>
        <v>0</v>
      </c>
      <c r="BA71" s="195">
        <f t="shared" si="42"/>
        <v>0</v>
      </c>
      <c r="BB71" s="195">
        <f t="shared" si="43"/>
        <v>0</v>
      </c>
    </row>
    <row r="72" spans="1:54" ht="75">
      <c r="A72" s="19"/>
      <c r="B72" s="31" t="s">
        <v>265</v>
      </c>
      <c r="C72" s="32" t="s">
        <v>266</v>
      </c>
      <c r="D72" s="33" t="s">
        <v>178</v>
      </c>
      <c r="E72" s="47" t="s">
        <v>197</v>
      </c>
      <c r="F72" s="47" t="s">
        <v>197</v>
      </c>
      <c r="G72" s="195" t="s">
        <v>197</v>
      </c>
      <c r="H72" s="195" t="s">
        <v>197</v>
      </c>
      <c r="I72" s="195" t="s">
        <v>197</v>
      </c>
      <c r="J72" s="195" t="s">
        <v>197</v>
      </c>
      <c r="K72" s="195" t="s">
        <v>197</v>
      </c>
      <c r="L72" s="195" t="s">
        <v>197</v>
      </c>
      <c r="M72" s="195" t="s">
        <v>197</v>
      </c>
      <c r="N72" s="195" t="s">
        <v>197</v>
      </c>
      <c r="O72" s="47" t="s">
        <v>197</v>
      </c>
      <c r="P72" s="47" t="s">
        <v>197</v>
      </c>
      <c r="Q72" s="195" t="s">
        <v>197</v>
      </c>
      <c r="R72" s="195" t="s">
        <v>197</v>
      </c>
      <c r="S72" s="195" t="s">
        <v>197</v>
      </c>
      <c r="T72" s="195" t="s">
        <v>197</v>
      </c>
      <c r="U72" s="195" t="s">
        <v>197</v>
      </c>
      <c r="V72" s="195" t="s">
        <v>197</v>
      </c>
      <c r="W72" s="195" t="s">
        <v>197</v>
      </c>
      <c r="X72" s="195" t="s">
        <v>197</v>
      </c>
      <c r="Y72" s="47" t="s">
        <v>197</v>
      </c>
      <c r="Z72" s="47" t="s">
        <v>197</v>
      </c>
      <c r="AA72" s="195" t="s">
        <v>197</v>
      </c>
      <c r="AB72" s="195" t="s">
        <v>197</v>
      </c>
      <c r="AC72" s="195" t="s">
        <v>197</v>
      </c>
      <c r="AD72" s="195" t="s">
        <v>197</v>
      </c>
      <c r="AE72" s="195" t="s">
        <v>197</v>
      </c>
      <c r="AF72" s="195" t="s">
        <v>197</v>
      </c>
      <c r="AG72" s="195" t="s">
        <v>197</v>
      </c>
      <c r="AH72" s="195" t="s">
        <v>197</v>
      </c>
      <c r="AI72" s="47" t="s">
        <v>197</v>
      </c>
      <c r="AJ72" s="47" t="s">
        <v>197</v>
      </c>
      <c r="AK72" s="195" t="s">
        <v>197</v>
      </c>
      <c r="AL72" s="195" t="s">
        <v>197</v>
      </c>
      <c r="AM72" s="195" t="s">
        <v>197</v>
      </c>
      <c r="AN72" s="195" t="s">
        <v>197</v>
      </c>
      <c r="AO72" s="195" t="s">
        <v>197</v>
      </c>
      <c r="AP72" s="195" t="s">
        <v>197</v>
      </c>
      <c r="AQ72" s="195" t="s">
        <v>197</v>
      </c>
      <c r="AR72" s="195" t="s">
        <v>197</v>
      </c>
      <c r="AS72" s="47">
        <f t="shared" si="34"/>
        <v>0</v>
      </c>
      <c r="AT72" s="47">
        <f t="shared" si="35"/>
        <v>0</v>
      </c>
      <c r="AU72" s="195">
        <f t="shared" si="36"/>
        <v>0</v>
      </c>
      <c r="AV72" s="195">
        <f t="shared" si="37"/>
        <v>0</v>
      </c>
      <c r="AW72" s="195">
        <f t="shared" si="38"/>
        <v>0</v>
      </c>
      <c r="AX72" s="195">
        <f t="shared" si="39"/>
        <v>0</v>
      </c>
      <c r="AY72" s="195">
        <f t="shared" si="40"/>
        <v>0</v>
      </c>
      <c r="AZ72" s="195">
        <f t="shared" si="41"/>
        <v>0</v>
      </c>
      <c r="BA72" s="195">
        <f t="shared" si="42"/>
        <v>0</v>
      </c>
      <c r="BB72" s="195">
        <f t="shared" si="43"/>
        <v>0</v>
      </c>
    </row>
    <row r="73" spans="1:54" ht="75">
      <c r="A73" s="19"/>
      <c r="B73" s="37" t="s">
        <v>267</v>
      </c>
      <c r="C73" s="38" t="s">
        <v>268</v>
      </c>
      <c r="D73" s="39" t="s">
        <v>178</v>
      </c>
      <c r="E73" s="90">
        <f t="shared" ref="E73:AR73" si="44">E74</f>
        <v>0</v>
      </c>
      <c r="F73" s="90">
        <f t="shared" si="44"/>
        <v>0</v>
      </c>
      <c r="G73" s="90">
        <f t="shared" si="44"/>
        <v>0</v>
      </c>
      <c r="H73" s="90">
        <f t="shared" si="44"/>
        <v>0</v>
      </c>
      <c r="I73" s="90">
        <f t="shared" si="44"/>
        <v>0</v>
      </c>
      <c r="J73" s="90">
        <f t="shared" si="44"/>
        <v>0</v>
      </c>
      <c r="K73" s="90">
        <f t="shared" si="44"/>
        <v>0</v>
      </c>
      <c r="L73" s="90">
        <f t="shared" si="44"/>
        <v>0</v>
      </c>
      <c r="M73" s="90">
        <f t="shared" si="44"/>
        <v>0</v>
      </c>
      <c r="N73" s="90">
        <f t="shared" si="44"/>
        <v>0</v>
      </c>
      <c r="O73" s="90">
        <f t="shared" si="44"/>
        <v>0</v>
      </c>
      <c r="P73" s="90">
        <f t="shared" si="44"/>
        <v>0</v>
      </c>
      <c r="Q73" s="90">
        <f t="shared" si="44"/>
        <v>0</v>
      </c>
      <c r="R73" s="90">
        <f t="shared" si="44"/>
        <v>0</v>
      </c>
      <c r="S73" s="90">
        <f t="shared" si="44"/>
        <v>0</v>
      </c>
      <c r="T73" s="90">
        <f t="shared" si="44"/>
        <v>0</v>
      </c>
      <c r="U73" s="90">
        <f t="shared" si="44"/>
        <v>0</v>
      </c>
      <c r="V73" s="90">
        <f t="shared" si="44"/>
        <v>0</v>
      </c>
      <c r="W73" s="90">
        <f t="shared" si="44"/>
        <v>0</v>
      </c>
      <c r="X73" s="90">
        <f t="shared" si="44"/>
        <v>0</v>
      </c>
      <c r="Y73" s="90">
        <f t="shared" si="44"/>
        <v>0</v>
      </c>
      <c r="Z73" s="90">
        <f t="shared" si="44"/>
        <v>0</v>
      </c>
      <c r="AA73" s="90">
        <f t="shared" si="44"/>
        <v>0</v>
      </c>
      <c r="AB73" s="90">
        <f t="shared" si="44"/>
        <v>0</v>
      </c>
      <c r="AC73" s="90">
        <f t="shared" si="44"/>
        <v>0</v>
      </c>
      <c r="AD73" s="90">
        <f t="shared" si="44"/>
        <v>0</v>
      </c>
      <c r="AE73" s="90">
        <f t="shared" si="44"/>
        <v>0</v>
      </c>
      <c r="AF73" s="90">
        <f t="shared" si="44"/>
        <v>0</v>
      </c>
      <c r="AG73" s="90">
        <f t="shared" si="44"/>
        <v>0</v>
      </c>
      <c r="AH73" s="90">
        <f t="shared" si="44"/>
        <v>0</v>
      </c>
      <c r="AI73" s="90">
        <f t="shared" si="44"/>
        <v>0</v>
      </c>
      <c r="AJ73" s="90">
        <f t="shared" si="44"/>
        <v>128.26166661517999</v>
      </c>
      <c r="AK73" s="90">
        <f t="shared" si="44"/>
        <v>0</v>
      </c>
      <c r="AL73" s="90">
        <f t="shared" si="44"/>
        <v>0</v>
      </c>
      <c r="AM73" s="90">
        <f t="shared" si="44"/>
        <v>0</v>
      </c>
      <c r="AN73" s="90">
        <f t="shared" si="44"/>
        <v>0</v>
      </c>
      <c r="AO73" s="90">
        <f t="shared" si="44"/>
        <v>3</v>
      </c>
      <c r="AP73" s="90">
        <f t="shared" si="44"/>
        <v>0</v>
      </c>
      <c r="AQ73" s="90">
        <f t="shared" si="44"/>
        <v>0</v>
      </c>
      <c r="AR73" s="90">
        <f t="shared" si="44"/>
        <v>0</v>
      </c>
      <c r="AS73" s="90">
        <f t="shared" si="34"/>
        <v>0</v>
      </c>
      <c r="AT73" s="90">
        <f t="shared" si="35"/>
        <v>128.26166661517999</v>
      </c>
      <c r="AU73" s="196">
        <f t="shared" si="36"/>
        <v>0</v>
      </c>
      <c r="AV73" s="196">
        <f t="shared" si="37"/>
        <v>0</v>
      </c>
      <c r="AW73" s="196">
        <f t="shared" si="38"/>
        <v>0</v>
      </c>
      <c r="AX73" s="196">
        <f t="shared" si="39"/>
        <v>0</v>
      </c>
      <c r="AY73" s="196">
        <f t="shared" si="40"/>
        <v>3</v>
      </c>
      <c r="AZ73" s="196">
        <f t="shared" si="41"/>
        <v>0</v>
      </c>
      <c r="BA73" s="196">
        <f t="shared" si="42"/>
        <v>0</v>
      </c>
      <c r="BB73" s="196">
        <f t="shared" si="43"/>
        <v>0</v>
      </c>
    </row>
    <row r="74" spans="1:54" ht="56.25">
      <c r="A74" s="19"/>
      <c r="B74" s="31" t="s">
        <v>269</v>
      </c>
      <c r="C74" s="32" t="s">
        <v>270</v>
      </c>
      <c r="D74" s="33" t="s">
        <v>178</v>
      </c>
      <c r="E74" s="47">
        <f t="shared" ref="E74:AR74" si="45">SUM(E75:E80)</f>
        <v>0</v>
      </c>
      <c r="F74" s="47">
        <f t="shared" si="45"/>
        <v>0</v>
      </c>
      <c r="G74" s="47">
        <f t="shared" si="45"/>
        <v>0</v>
      </c>
      <c r="H74" s="47">
        <f t="shared" si="45"/>
        <v>0</v>
      </c>
      <c r="I74" s="47">
        <f t="shared" si="45"/>
        <v>0</v>
      </c>
      <c r="J74" s="47">
        <f t="shared" si="45"/>
        <v>0</v>
      </c>
      <c r="K74" s="47">
        <f t="shared" si="45"/>
        <v>0</v>
      </c>
      <c r="L74" s="47">
        <f t="shared" si="45"/>
        <v>0</v>
      </c>
      <c r="M74" s="47">
        <f t="shared" si="45"/>
        <v>0</v>
      </c>
      <c r="N74" s="47">
        <f t="shared" si="45"/>
        <v>0</v>
      </c>
      <c r="O74" s="47">
        <f t="shared" si="45"/>
        <v>0</v>
      </c>
      <c r="P74" s="47">
        <f t="shared" si="45"/>
        <v>0</v>
      </c>
      <c r="Q74" s="47">
        <f t="shared" si="45"/>
        <v>0</v>
      </c>
      <c r="R74" s="47">
        <f t="shared" si="45"/>
        <v>0</v>
      </c>
      <c r="S74" s="47">
        <f t="shared" si="45"/>
        <v>0</v>
      </c>
      <c r="T74" s="47">
        <f t="shared" si="45"/>
        <v>0</v>
      </c>
      <c r="U74" s="47">
        <f t="shared" si="45"/>
        <v>0</v>
      </c>
      <c r="V74" s="47">
        <f t="shared" si="45"/>
        <v>0</v>
      </c>
      <c r="W74" s="47">
        <f t="shared" si="45"/>
        <v>0</v>
      </c>
      <c r="X74" s="47">
        <f t="shared" si="45"/>
        <v>0</v>
      </c>
      <c r="Y74" s="47">
        <f t="shared" si="45"/>
        <v>0</v>
      </c>
      <c r="Z74" s="47">
        <f t="shared" si="45"/>
        <v>0</v>
      </c>
      <c r="AA74" s="47">
        <f t="shared" si="45"/>
        <v>0</v>
      </c>
      <c r="AB74" s="47">
        <f t="shared" si="45"/>
        <v>0</v>
      </c>
      <c r="AC74" s="47">
        <f t="shared" si="45"/>
        <v>0</v>
      </c>
      <c r="AD74" s="47">
        <f t="shared" si="45"/>
        <v>0</v>
      </c>
      <c r="AE74" s="47">
        <f t="shared" si="45"/>
        <v>0</v>
      </c>
      <c r="AF74" s="47">
        <f t="shared" si="45"/>
        <v>0</v>
      </c>
      <c r="AG74" s="47">
        <f t="shared" si="45"/>
        <v>0</v>
      </c>
      <c r="AH74" s="47">
        <f t="shared" si="45"/>
        <v>0</v>
      </c>
      <c r="AI74" s="47">
        <f t="shared" si="45"/>
        <v>0</v>
      </c>
      <c r="AJ74" s="47">
        <f t="shared" si="45"/>
        <v>128.26166661517999</v>
      </c>
      <c r="AK74" s="47">
        <f t="shared" si="45"/>
        <v>0</v>
      </c>
      <c r="AL74" s="47">
        <f t="shared" si="45"/>
        <v>0</v>
      </c>
      <c r="AM74" s="47">
        <f t="shared" si="45"/>
        <v>0</v>
      </c>
      <c r="AN74" s="47">
        <f t="shared" si="45"/>
        <v>0</v>
      </c>
      <c r="AO74" s="47">
        <f t="shared" si="45"/>
        <v>3</v>
      </c>
      <c r="AP74" s="47">
        <f t="shared" si="45"/>
        <v>0</v>
      </c>
      <c r="AQ74" s="47">
        <f t="shared" si="45"/>
        <v>0</v>
      </c>
      <c r="AR74" s="47">
        <f t="shared" si="45"/>
        <v>0</v>
      </c>
      <c r="AS74" s="47">
        <f t="shared" si="34"/>
        <v>0</v>
      </c>
      <c r="AT74" s="47">
        <f t="shared" si="35"/>
        <v>128.26166661517999</v>
      </c>
      <c r="AU74" s="195">
        <f t="shared" si="36"/>
        <v>0</v>
      </c>
      <c r="AV74" s="195">
        <f t="shared" si="37"/>
        <v>0</v>
      </c>
      <c r="AW74" s="195">
        <f t="shared" si="38"/>
        <v>0</v>
      </c>
      <c r="AX74" s="195">
        <f t="shared" si="39"/>
        <v>0</v>
      </c>
      <c r="AY74" s="195">
        <f t="shared" si="40"/>
        <v>3</v>
      </c>
      <c r="AZ74" s="195">
        <f t="shared" si="41"/>
        <v>0</v>
      </c>
      <c r="BA74" s="195">
        <f t="shared" si="42"/>
        <v>0</v>
      </c>
      <c r="BB74" s="195">
        <f t="shared" si="43"/>
        <v>0</v>
      </c>
    </row>
    <row r="75" spans="1:54" ht="93.75">
      <c r="A75" s="26" t="s">
        <v>181</v>
      </c>
      <c r="B75" s="31" t="s">
        <v>269</v>
      </c>
      <c r="C75" s="32" t="s">
        <v>271</v>
      </c>
      <c r="D75" s="41" t="s">
        <v>272</v>
      </c>
      <c r="E75" s="47"/>
      <c r="F75" s="47">
        <v>0</v>
      </c>
      <c r="G75" s="47">
        <v>0</v>
      </c>
      <c r="H75" s="47">
        <v>0</v>
      </c>
      <c r="I75" s="47">
        <v>0</v>
      </c>
      <c r="J75" s="47">
        <v>0</v>
      </c>
      <c r="K75" s="47">
        <v>0</v>
      </c>
      <c r="L75" s="47">
        <v>0</v>
      </c>
      <c r="M75" s="47">
        <v>0</v>
      </c>
      <c r="N75" s="47">
        <v>0</v>
      </c>
      <c r="O75" s="47">
        <v>0</v>
      </c>
      <c r="P75" s="47">
        <v>0</v>
      </c>
      <c r="Q75" s="47">
        <v>0</v>
      </c>
      <c r="R75" s="47">
        <v>0</v>
      </c>
      <c r="S75" s="47">
        <v>0</v>
      </c>
      <c r="T75" s="47">
        <v>0</v>
      </c>
      <c r="U75" s="47">
        <v>0</v>
      </c>
      <c r="V75" s="47">
        <v>0</v>
      </c>
      <c r="W75" s="47">
        <v>0</v>
      </c>
      <c r="X75" s="47">
        <v>0</v>
      </c>
      <c r="Y75" s="47">
        <v>0</v>
      </c>
      <c r="Z75" s="47">
        <v>0</v>
      </c>
      <c r="AA75" s="47">
        <v>0</v>
      </c>
      <c r="AB75" s="47">
        <v>0</v>
      </c>
      <c r="AC75" s="47">
        <v>0</v>
      </c>
      <c r="AD75" s="47">
        <v>0</v>
      </c>
      <c r="AE75" s="47">
        <v>0</v>
      </c>
      <c r="AF75" s="47">
        <v>0</v>
      </c>
      <c r="AG75" s="47">
        <v>0</v>
      </c>
      <c r="AH75" s="47">
        <v>0</v>
      </c>
      <c r="AI75" s="47">
        <v>0</v>
      </c>
      <c r="AJ75" s="47">
        <f>'4'!AJ74</f>
        <v>0</v>
      </c>
      <c r="AK75" s="47">
        <f>'4'!AK74</f>
        <v>0</v>
      </c>
      <c r="AL75" s="47">
        <f>'4'!AL74</f>
        <v>0</v>
      </c>
      <c r="AM75" s="47">
        <f>'4'!AM74</f>
        <v>0</v>
      </c>
      <c r="AN75" s="47">
        <f>'4'!AN74</f>
        <v>0</v>
      </c>
      <c r="AO75" s="47">
        <f>'4'!AO74</f>
        <v>0</v>
      </c>
      <c r="AP75" s="47">
        <f>'4'!AP74</f>
        <v>0</v>
      </c>
      <c r="AQ75" s="47">
        <v>0</v>
      </c>
      <c r="AR75" s="47">
        <v>0</v>
      </c>
      <c r="AS75" s="47">
        <f>'4'!AI74</f>
        <v>0</v>
      </c>
      <c r="AT75" s="47">
        <f>'4'!AJ74</f>
        <v>0</v>
      </c>
      <c r="AU75" s="47">
        <f>'4'!AK74</f>
        <v>0</v>
      </c>
      <c r="AV75" s="47">
        <f>'4'!AL74</f>
        <v>0</v>
      </c>
      <c r="AW75" s="47">
        <f>'4'!AM74</f>
        <v>0</v>
      </c>
      <c r="AX75" s="47">
        <f>'4'!AN74</f>
        <v>0</v>
      </c>
      <c r="AY75" s="47">
        <f>'4'!AO74</f>
        <v>0</v>
      </c>
      <c r="AZ75" s="47">
        <f>'4'!AP74</f>
        <v>0</v>
      </c>
      <c r="BA75" s="47">
        <f>'4'!AQ74</f>
        <v>0</v>
      </c>
      <c r="BB75" s="47">
        <f>'4'!AR74</f>
        <v>0</v>
      </c>
    </row>
    <row r="76" spans="1:54" ht="93.75">
      <c r="A76" s="26" t="s">
        <v>181</v>
      </c>
      <c r="B76" s="31" t="s">
        <v>269</v>
      </c>
      <c r="C76" s="32" t="s">
        <v>273</v>
      </c>
      <c r="D76" s="41" t="s">
        <v>274</v>
      </c>
      <c r="E76" s="47"/>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0</v>
      </c>
      <c r="AH76" s="47">
        <v>0</v>
      </c>
      <c r="AI76" s="47">
        <v>0</v>
      </c>
      <c r="AJ76" s="47">
        <f>'4'!AJ75</f>
        <v>58.679908555464003</v>
      </c>
      <c r="AK76" s="47">
        <f>'4'!AK75</f>
        <v>0</v>
      </c>
      <c r="AL76" s="47">
        <f>'4'!AL75</f>
        <v>0</v>
      </c>
      <c r="AM76" s="47">
        <f>'4'!AM75</f>
        <v>0</v>
      </c>
      <c r="AN76" s="47">
        <f>'4'!AN75</f>
        <v>0</v>
      </c>
      <c r="AO76" s="47">
        <f>'4'!AO75</f>
        <v>1</v>
      </c>
      <c r="AP76" s="47">
        <f>'4'!AP75</f>
        <v>0</v>
      </c>
      <c r="AQ76" s="47">
        <v>0</v>
      </c>
      <c r="AR76" s="47">
        <v>0</v>
      </c>
      <c r="AS76" s="47">
        <f>'4'!AI75</f>
        <v>0</v>
      </c>
      <c r="AT76" s="47">
        <f>'4'!AJ75</f>
        <v>58.679908555464003</v>
      </c>
      <c r="AU76" s="47">
        <f>'4'!AK75</f>
        <v>0</v>
      </c>
      <c r="AV76" s="47">
        <f>'4'!AL75</f>
        <v>0</v>
      </c>
      <c r="AW76" s="47">
        <f>'4'!AM75</f>
        <v>0</v>
      </c>
      <c r="AX76" s="47">
        <f>'4'!AN75</f>
        <v>0</v>
      </c>
      <c r="AY76" s="47">
        <f>'4'!AO75</f>
        <v>1</v>
      </c>
      <c r="AZ76" s="47">
        <f>'4'!AP75</f>
        <v>0</v>
      </c>
      <c r="BA76" s="47">
        <f>'4'!AQ75</f>
        <v>0</v>
      </c>
      <c r="BB76" s="47">
        <f>'4'!AR75</f>
        <v>0</v>
      </c>
    </row>
    <row r="77" spans="1:54" ht="93.75">
      <c r="A77" s="26" t="s">
        <v>181</v>
      </c>
      <c r="B77" s="31" t="s">
        <v>269</v>
      </c>
      <c r="C77" s="32" t="s">
        <v>275</v>
      </c>
      <c r="D77" s="197" t="s">
        <v>276</v>
      </c>
      <c r="E77" s="47"/>
      <c r="F77" s="47">
        <v>0</v>
      </c>
      <c r="G77" s="47">
        <v>0</v>
      </c>
      <c r="H77" s="47">
        <v>0</v>
      </c>
      <c r="I77" s="47">
        <v>0</v>
      </c>
      <c r="J77" s="47">
        <v>0</v>
      </c>
      <c r="K77" s="47">
        <v>0</v>
      </c>
      <c r="L77" s="47">
        <v>0</v>
      </c>
      <c r="M77" s="47">
        <v>0</v>
      </c>
      <c r="N77" s="47">
        <v>0</v>
      </c>
      <c r="O77" s="47">
        <v>0</v>
      </c>
      <c r="P77" s="47">
        <v>0</v>
      </c>
      <c r="Q77" s="47">
        <v>0</v>
      </c>
      <c r="R77" s="47">
        <v>0</v>
      </c>
      <c r="S77" s="47">
        <v>0</v>
      </c>
      <c r="T77" s="47">
        <v>0</v>
      </c>
      <c r="U77" s="47">
        <v>0</v>
      </c>
      <c r="V77" s="47">
        <v>0</v>
      </c>
      <c r="W77" s="47">
        <v>0</v>
      </c>
      <c r="X77" s="47">
        <v>0</v>
      </c>
      <c r="Y77" s="47">
        <v>0</v>
      </c>
      <c r="Z77" s="47">
        <v>0</v>
      </c>
      <c r="AA77" s="47">
        <v>0</v>
      </c>
      <c r="AB77" s="47">
        <v>0</v>
      </c>
      <c r="AC77" s="47">
        <v>0</v>
      </c>
      <c r="AD77" s="47">
        <v>0</v>
      </c>
      <c r="AE77" s="47">
        <v>0</v>
      </c>
      <c r="AF77" s="47">
        <v>0</v>
      </c>
      <c r="AG77" s="47">
        <v>0</v>
      </c>
      <c r="AH77" s="47">
        <v>0</v>
      </c>
      <c r="AI77" s="47">
        <v>0</v>
      </c>
      <c r="AJ77" s="47">
        <f>'4'!AJ76</f>
        <v>13.439841752064002</v>
      </c>
      <c r="AK77" s="47">
        <f>'4'!AK76</f>
        <v>0</v>
      </c>
      <c r="AL77" s="47">
        <f>'4'!AL76</f>
        <v>0</v>
      </c>
      <c r="AM77" s="47">
        <f>'4'!AM76</f>
        <v>0</v>
      </c>
      <c r="AN77" s="47">
        <f>'4'!AN76</f>
        <v>0</v>
      </c>
      <c r="AO77" s="47">
        <f>'4'!AO76</f>
        <v>1</v>
      </c>
      <c r="AP77" s="47">
        <f>'4'!AP76</f>
        <v>0</v>
      </c>
      <c r="AQ77" s="47">
        <v>0</v>
      </c>
      <c r="AR77" s="47">
        <v>0</v>
      </c>
      <c r="AS77" s="47">
        <f>'4'!AI76</f>
        <v>0</v>
      </c>
      <c r="AT77" s="47">
        <f>'4'!AJ76</f>
        <v>13.439841752064002</v>
      </c>
      <c r="AU77" s="47">
        <f>'4'!AK76</f>
        <v>0</v>
      </c>
      <c r="AV77" s="47">
        <f>'4'!AL76</f>
        <v>0</v>
      </c>
      <c r="AW77" s="47">
        <f>'4'!AM76</f>
        <v>0</v>
      </c>
      <c r="AX77" s="47">
        <f>'4'!AN76</f>
        <v>0</v>
      </c>
      <c r="AY77" s="47">
        <f>'4'!AO76</f>
        <v>1</v>
      </c>
      <c r="AZ77" s="47">
        <f>'4'!AP76</f>
        <v>0</v>
      </c>
      <c r="BA77" s="47">
        <f>'4'!AQ76</f>
        <v>0</v>
      </c>
      <c r="BB77" s="47">
        <f>'4'!AR76</f>
        <v>0</v>
      </c>
    </row>
    <row r="78" spans="1:54" ht="93.75">
      <c r="A78" s="26" t="s">
        <v>181</v>
      </c>
      <c r="B78" s="31" t="s">
        <v>269</v>
      </c>
      <c r="C78" s="32" t="s">
        <v>277</v>
      </c>
      <c r="D78" s="197" t="s">
        <v>278</v>
      </c>
      <c r="E78" s="47"/>
      <c r="F78" s="47">
        <v>0</v>
      </c>
      <c r="G78" s="47">
        <v>0</v>
      </c>
      <c r="H78" s="47">
        <v>0</v>
      </c>
      <c r="I78" s="47">
        <v>0</v>
      </c>
      <c r="J78" s="47">
        <v>0</v>
      </c>
      <c r="K78" s="47">
        <v>0</v>
      </c>
      <c r="L78" s="47">
        <v>0</v>
      </c>
      <c r="M78" s="47">
        <v>0</v>
      </c>
      <c r="N78" s="47">
        <v>0</v>
      </c>
      <c r="O78" s="47">
        <v>0</v>
      </c>
      <c r="P78" s="47">
        <v>0</v>
      </c>
      <c r="Q78" s="47">
        <v>0</v>
      </c>
      <c r="R78" s="47">
        <v>0</v>
      </c>
      <c r="S78" s="47">
        <v>0</v>
      </c>
      <c r="T78" s="47">
        <v>0</v>
      </c>
      <c r="U78" s="47">
        <v>0</v>
      </c>
      <c r="V78" s="47">
        <v>0</v>
      </c>
      <c r="W78" s="47">
        <v>0</v>
      </c>
      <c r="X78" s="47">
        <v>0</v>
      </c>
      <c r="Y78" s="47">
        <v>0</v>
      </c>
      <c r="Z78" s="47">
        <v>0</v>
      </c>
      <c r="AA78" s="47">
        <v>0</v>
      </c>
      <c r="AB78" s="47">
        <v>0</v>
      </c>
      <c r="AC78" s="47">
        <v>0</v>
      </c>
      <c r="AD78" s="47">
        <v>0</v>
      </c>
      <c r="AE78" s="47">
        <v>0</v>
      </c>
      <c r="AF78" s="47">
        <v>0</v>
      </c>
      <c r="AG78" s="47">
        <v>0</v>
      </c>
      <c r="AH78" s="47">
        <v>0</v>
      </c>
      <c r="AI78" s="47">
        <v>0</v>
      </c>
      <c r="AJ78" s="47">
        <f>'4'!AJ77</f>
        <v>56.141916307651996</v>
      </c>
      <c r="AK78" s="47">
        <f>'4'!AK77</f>
        <v>0</v>
      </c>
      <c r="AL78" s="47">
        <f>'4'!AL77</f>
        <v>0</v>
      </c>
      <c r="AM78" s="47">
        <f>'4'!AM77</f>
        <v>0</v>
      </c>
      <c r="AN78" s="47">
        <f>'4'!AN77</f>
        <v>0</v>
      </c>
      <c r="AO78" s="47">
        <f>'4'!AO77</f>
        <v>1</v>
      </c>
      <c r="AP78" s="47">
        <f>'4'!AP77</f>
        <v>0</v>
      </c>
      <c r="AQ78" s="47">
        <v>0</v>
      </c>
      <c r="AR78" s="47">
        <v>0</v>
      </c>
      <c r="AS78" s="47"/>
      <c r="AT78" s="47">
        <f t="shared" ref="AT78:BB81" si="46">IF(F78="НД",0,F78+P78+Z78+AJ78)</f>
        <v>56.141916307651996</v>
      </c>
      <c r="AU78" s="195">
        <f t="shared" si="46"/>
        <v>0</v>
      </c>
      <c r="AV78" s="195">
        <f t="shared" si="46"/>
        <v>0</v>
      </c>
      <c r="AW78" s="195">
        <f t="shared" si="46"/>
        <v>0</v>
      </c>
      <c r="AX78" s="195">
        <f t="shared" si="46"/>
        <v>0</v>
      </c>
      <c r="AY78" s="195">
        <f t="shared" si="46"/>
        <v>1</v>
      </c>
      <c r="AZ78" s="195">
        <f t="shared" si="46"/>
        <v>0</v>
      </c>
      <c r="BA78" s="195">
        <f t="shared" si="46"/>
        <v>0</v>
      </c>
      <c r="BB78" s="195">
        <f t="shared" si="46"/>
        <v>0</v>
      </c>
    </row>
    <row r="79" spans="1:54" ht="93.75">
      <c r="A79" s="26" t="s">
        <v>181</v>
      </c>
      <c r="B79" s="31" t="s">
        <v>269</v>
      </c>
      <c r="C79" s="32" t="s">
        <v>279</v>
      </c>
      <c r="D79" s="197" t="s">
        <v>280</v>
      </c>
      <c r="E79" s="47"/>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f>'4'!AJ78</f>
        <v>0</v>
      </c>
      <c r="AK79" s="47">
        <f>'4'!AK78</f>
        <v>0</v>
      </c>
      <c r="AL79" s="47">
        <f>'4'!AL78</f>
        <v>0</v>
      </c>
      <c r="AM79" s="47">
        <f>'4'!AM78</f>
        <v>0</v>
      </c>
      <c r="AN79" s="47">
        <f>'4'!AN78</f>
        <v>0</v>
      </c>
      <c r="AO79" s="47">
        <f>'4'!AO78</f>
        <v>0</v>
      </c>
      <c r="AP79" s="47">
        <f>'4'!AP78</f>
        <v>0</v>
      </c>
      <c r="AQ79" s="47">
        <v>0</v>
      </c>
      <c r="AR79" s="47">
        <v>0</v>
      </c>
      <c r="AS79" s="47"/>
      <c r="AT79" s="47">
        <f t="shared" si="46"/>
        <v>0</v>
      </c>
      <c r="AU79" s="195">
        <f t="shared" si="46"/>
        <v>0</v>
      </c>
      <c r="AV79" s="195">
        <f t="shared" si="46"/>
        <v>0</v>
      </c>
      <c r="AW79" s="195">
        <f t="shared" si="46"/>
        <v>0</v>
      </c>
      <c r="AX79" s="195">
        <f t="shared" si="46"/>
        <v>0</v>
      </c>
      <c r="AY79" s="195">
        <f t="shared" si="46"/>
        <v>0</v>
      </c>
      <c r="AZ79" s="195">
        <f t="shared" si="46"/>
        <v>0</v>
      </c>
      <c r="BA79" s="195">
        <f t="shared" si="46"/>
        <v>0</v>
      </c>
      <c r="BB79" s="195">
        <f t="shared" si="46"/>
        <v>0</v>
      </c>
    </row>
    <row r="80" spans="1:54" ht="93.75">
      <c r="A80" s="26" t="s">
        <v>181</v>
      </c>
      <c r="B80" s="31" t="s">
        <v>269</v>
      </c>
      <c r="C80" s="32" t="s">
        <v>281</v>
      </c>
      <c r="D80" s="197" t="s">
        <v>282</v>
      </c>
      <c r="E80" s="47"/>
      <c r="F80" s="47">
        <v>0</v>
      </c>
      <c r="G80" s="47">
        <v>0</v>
      </c>
      <c r="H80" s="47">
        <v>0</v>
      </c>
      <c r="I80" s="47">
        <v>0</v>
      </c>
      <c r="J80" s="47">
        <v>0</v>
      </c>
      <c r="K80" s="47">
        <v>0</v>
      </c>
      <c r="L80" s="47">
        <v>0</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f>'4'!AJ79</f>
        <v>0</v>
      </c>
      <c r="AK80" s="47">
        <f>'4'!AK79</f>
        <v>0</v>
      </c>
      <c r="AL80" s="47">
        <f>'4'!AL79</f>
        <v>0</v>
      </c>
      <c r="AM80" s="47">
        <f>'4'!AM79</f>
        <v>0</v>
      </c>
      <c r="AN80" s="47">
        <f>'4'!AN79</f>
        <v>0</v>
      </c>
      <c r="AO80" s="47">
        <f>'4'!AO79</f>
        <v>0</v>
      </c>
      <c r="AP80" s="47">
        <f>'4'!AP79</f>
        <v>0</v>
      </c>
      <c r="AQ80" s="47">
        <v>0</v>
      </c>
      <c r="AR80" s="47">
        <v>0</v>
      </c>
      <c r="AS80" s="47">
        <f>E80+O80+Y80+AI80</f>
        <v>0</v>
      </c>
      <c r="AT80" s="47">
        <f t="shared" si="46"/>
        <v>0</v>
      </c>
      <c r="AU80" s="195">
        <f t="shared" si="46"/>
        <v>0</v>
      </c>
      <c r="AV80" s="195">
        <f t="shared" si="46"/>
        <v>0</v>
      </c>
      <c r="AW80" s="195">
        <f t="shared" si="46"/>
        <v>0</v>
      </c>
      <c r="AX80" s="195">
        <f t="shared" si="46"/>
        <v>0</v>
      </c>
      <c r="AY80" s="195">
        <f t="shared" si="46"/>
        <v>0</v>
      </c>
      <c r="AZ80" s="195">
        <f t="shared" si="46"/>
        <v>0</v>
      </c>
      <c r="BA80" s="195">
        <f t="shared" si="46"/>
        <v>0</v>
      </c>
      <c r="BB80" s="195">
        <f t="shared" si="46"/>
        <v>0</v>
      </c>
    </row>
    <row r="81" spans="1:54" ht="75">
      <c r="A81" s="19"/>
      <c r="B81" s="31" t="s">
        <v>283</v>
      </c>
      <c r="C81" s="32" t="s">
        <v>284</v>
      </c>
      <c r="D81" s="33" t="s">
        <v>178</v>
      </c>
      <c r="E81" s="195" t="s">
        <v>197</v>
      </c>
      <c r="F81" s="195" t="s">
        <v>197</v>
      </c>
      <c r="G81" s="195" t="s">
        <v>197</v>
      </c>
      <c r="H81" s="195" t="s">
        <v>197</v>
      </c>
      <c r="I81" s="195" t="s">
        <v>197</v>
      </c>
      <c r="J81" s="195" t="s">
        <v>197</v>
      </c>
      <c r="K81" s="195" t="s">
        <v>197</v>
      </c>
      <c r="L81" s="195" t="s">
        <v>197</v>
      </c>
      <c r="M81" s="195" t="s">
        <v>197</v>
      </c>
      <c r="N81" s="195" t="s">
        <v>197</v>
      </c>
      <c r="O81" s="195" t="s">
        <v>197</v>
      </c>
      <c r="P81" s="195" t="s">
        <v>197</v>
      </c>
      <c r="Q81" s="195" t="s">
        <v>197</v>
      </c>
      <c r="R81" s="195" t="s">
        <v>197</v>
      </c>
      <c r="S81" s="195" t="s">
        <v>197</v>
      </c>
      <c r="T81" s="195" t="s">
        <v>197</v>
      </c>
      <c r="U81" s="195" t="s">
        <v>197</v>
      </c>
      <c r="V81" s="195" t="s">
        <v>197</v>
      </c>
      <c r="W81" s="195" t="s">
        <v>197</v>
      </c>
      <c r="X81" s="195" t="s">
        <v>197</v>
      </c>
      <c r="Y81" s="195" t="s">
        <v>197</v>
      </c>
      <c r="Z81" s="195" t="s">
        <v>197</v>
      </c>
      <c r="AA81" s="195" t="s">
        <v>197</v>
      </c>
      <c r="AB81" s="195" t="s">
        <v>197</v>
      </c>
      <c r="AC81" s="195" t="s">
        <v>197</v>
      </c>
      <c r="AD81" s="195" t="s">
        <v>197</v>
      </c>
      <c r="AE81" s="195" t="s">
        <v>197</v>
      </c>
      <c r="AF81" s="195" t="s">
        <v>197</v>
      </c>
      <c r="AG81" s="195" t="s">
        <v>197</v>
      </c>
      <c r="AH81" s="195" t="s">
        <v>197</v>
      </c>
      <c r="AI81" s="195" t="s">
        <v>197</v>
      </c>
      <c r="AJ81" s="195" t="s">
        <v>197</v>
      </c>
      <c r="AK81" s="195" t="s">
        <v>197</v>
      </c>
      <c r="AL81" s="195" t="s">
        <v>197</v>
      </c>
      <c r="AM81" s="195" t="s">
        <v>197</v>
      </c>
      <c r="AN81" s="195" t="s">
        <v>197</v>
      </c>
      <c r="AO81" s="195" t="s">
        <v>197</v>
      </c>
      <c r="AP81" s="195" t="s">
        <v>197</v>
      </c>
      <c r="AQ81" s="195" t="s">
        <v>197</v>
      </c>
      <c r="AR81" s="195" t="s">
        <v>197</v>
      </c>
      <c r="AS81" s="47">
        <f>IF(E81="НД",0,E81+O81+Y81+AI81)</f>
        <v>0</v>
      </c>
      <c r="AT81" s="47">
        <f t="shared" si="46"/>
        <v>0</v>
      </c>
      <c r="AU81" s="47">
        <f t="shared" si="46"/>
        <v>0</v>
      </c>
      <c r="AV81" s="47">
        <f t="shared" si="46"/>
        <v>0</v>
      </c>
      <c r="AW81" s="47">
        <f t="shared" si="46"/>
        <v>0</v>
      </c>
      <c r="AX81" s="47">
        <f t="shared" si="46"/>
        <v>0</v>
      </c>
      <c r="AY81" s="47">
        <f t="shared" si="46"/>
        <v>0</v>
      </c>
      <c r="AZ81" s="47">
        <f t="shared" si="46"/>
        <v>0</v>
      </c>
      <c r="BA81" s="47">
        <f t="shared" si="46"/>
        <v>0</v>
      </c>
      <c r="BB81" s="47">
        <f t="shared" si="46"/>
        <v>0</v>
      </c>
    </row>
    <row r="82" spans="1:54" ht="112.5">
      <c r="A82" s="19"/>
      <c r="B82" s="23" t="s">
        <v>285</v>
      </c>
      <c r="C82" s="24" t="s">
        <v>286</v>
      </c>
      <c r="D82" s="25" t="s">
        <v>178</v>
      </c>
      <c r="E82" s="86">
        <f t="shared" ref="E82:AJ82" si="47">SUM(E83,E84)</f>
        <v>0</v>
      </c>
      <c r="F82" s="86">
        <f t="shared" si="47"/>
        <v>0</v>
      </c>
      <c r="G82" s="86">
        <f t="shared" si="47"/>
        <v>0</v>
      </c>
      <c r="H82" s="86">
        <f t="shared" si="47"/>
        <v>0</v>
      </c>
      <c r="I82" s="86">
        <f t="shared" si="47"/>
        <v>0</v>
      </c>
      <c r="J82" s="86">
        <f t="shared" si="47"/>
        <v>0</v>
      </c>
      <c r="K82" s="86">
        <f t="shared" si="47"/>
        <v>0</v>
      </c>
      <c r="L82" s="86">
        <f t="shared" si="47"/>
        <v>0</v>
      </c>
      <c r="M82" s="86">
        <f t="shared" si="47"/>
        <v>0</v>
      </c>
      <c r="N82" s="86">
        <f t="shared" si="47"/>
        <v>0</v>
      </c>
      <c r="O82" s="86">
        <f t="shared" si="47"/>
        <v>0</v>
      </c>
      <c r="P82" s="86">
        <f t="shared" si="47"/>
        <v>180.33526999454665</v>
      </c>
      <c r="Q82" s="86">
        <f t="shared" si="47"/>
        <v>0</v>
      </c>
      <c r="R82" s="86">
        <f t="shared" si="47"/>
        <v>25</v>
      </c>
      <c r="S82" s="86">
        <f t="shared" si="47"/>
        <v>0</v>
      </c>
      <c r="T82" s="86">
        <f t="shared" si="47"/>
        <v>0</v>
      </c>
      <c r="U82" s="86">
        <f t="shared" si="47"/>
        <v>0</v>
      </c>
      <c r="V82" s="86">
        <f t="shared" si="47"/>
        <v>0</v>
      </c>
      <c r="W82" s="86">
        <f t="shared" si="47"/>
        <v>0</v>
      </c>
      <c r="X82" s="86">
        <f t="shared" si="47"/>
        <v>0</v>
      </c>
      <c r="Y82" s="86">
        <f t="shared" si="47"/>
        <v>0</v>
      </c>
      <c r="Z82" s="86">
        <f t="shared" si="47"/>
        <v>0</v>
      </c>
      <c r="AA82" s="86">
        <f t="shared" si="47"/>
        <v>0</v>
      </c>
      <c r="AB82" s="86">
        <f t="shared" si="47"/>
        <v>0</v>
      </c>
      <c r="AC82" s="86">
        <f t="shared" si="47"/>
        <v>0</v>
      </c>
      <c r="AD82" s="86">
        <f t="shared" si="47"/>
        <v>0</v>
      </c>
      <c r="AE82" s="86">
        <f t="shared" si="47"/>
        <v>0</v>
      </c>
      <c r="AF82" s="86">
        <f t="shared" si="47"/>
        <v>0</v>
      </c>
      <c r="AG82" s="86">
        <f t="shared" si="47"/>
        <v>0</v>
      </c>
      <c r="AH82" s="86">
        <f t="shared" si="47"/>
        <v>0</v>
      </c>
      <c r="AI82" s="86">
        <f t="shared" si="47"/>
        <v>0</v>
      </c>
      <c r="AJ82" s="86">
        <f t="shared" si="47"/>
        <v>1546.8396699999998</v>
      </c>
      <c r="AK82" s="86">
        <f t="shared" ref="AK82:BB82" si="48">SUM(AK83,AK84)</f>
        <v>100</v>
      </c>
      <c r="AL82" s="86">
        <f t="shared" si="48"/>
        <v>0</v>
      </c>
      <c r="AM82" s="86">
        <f t="shared" si="48"/>
        <v>0</v>
      </c>
      <c r="AN82" s="86">
        <f t="shared" si="48"/>
        <v>0</v>
      </c>
      <c r="AO82" s="86">
        <f t="shared" si="48"/>
        <v>0</v>
      </c>
      <c r="AP82" s="86">
        <f t="shared" si="48"/>
        <v>0</v>
      </c>
      <c r="AQ82" s="86">
        <f t="shared" si="48"/>
        <v>0</v>
      </c>
      <c r="AR82" s="86">
        <f t="shared" si="48"/>
        <v>0</v>
      </c>
      <c r="AS82" s="86">
        <f t="shared" si="48"/>
        <v>0</v>
      </c>
      <c r="AT82" s="86">
        <f t="shared" si="48"/>
        <v>1727.1749399945465</v>
      </c>
      <c r="AU82" s="86">
        <f t="shared" si="48"/>
        <v>100</v>
      </c>
      <c r="AV82" s="86">
        <f t="shared" si="48"/>
        <v>25</v>
      </c>
      <c r="AW82" s="86">
        <f t="shared" si="48"/>
        <v>0</v>
      </c>
      <c r="AX82" s="86">
        <f t="shared" si="48"/>
        <v>0</v>
      </c>
      <c r="AY82" s="86">
        <f t="shared" si="48"/>
        <v>0</v>
      </c>
      <c r="AZ82" s="86">
        <f t="shared" si="48"/>
        <v>0</v>
      </c>
      <c r="BA82" s="86">
        <f t="shared" si="48"/>
        <v>0</v>
      </c>
      <c r="BB82" s="86">
        <f t="shared" si="48"/>
        <v>0</v>
      </c>
    </row>
    <row r="83" spans="1:54" ht="93.75">
      <c r="A83" s="19"/>
      <c r="B83" s="37" t="s">
        <v>287</v>
      </c>
      <c r="C83" s="38" t="s">
        <v>288</v>
      </c>
      <c r="D83" s="39" t="s">
        <v>178</v>
      </c>
      <c r="E83" s="90">
        <v>0</v>
      </c>
      <c r="F83" s="90">
        <v>0</v>
      </c>
      <c r="G83" s="196">
        <v>0</v>
      </c>
      <c r="H83" s="196">
        <v>0</v>
      </c>
      <c r="I83" s="196">
        <v>0</v>
      </c>
      <c r="J83" s="196">
        <v>0</v>
      </c>
      <c r="K83" s="196">
        <v>0</v>
      </c>
      <c r="L83" s="196">
        <v>0</v>
      </c>
      <c r="M83" s="196">
        <v>0</v>
      </c>
      <c r="N83" s="196">
        <v>0</v>
      </c>
      <c r="O83" s="90">
        <v>0</v>
      </c>
      <c r="P83" s="90">
        <v>0</v>
      </c>
      <c r="Q83" s="196">
        <v>0</v>
      </c>
      <c r="R83" s="196">
        <v>0</v>
      </c>
      <c r="S83" s="196">
        <v>0</v>
      </c>
      <c r="T83" s="196">
        <v>0</v>
      </c>
      <c r="U83" s="196">
        <v>0</v>
      </c>
      <c r="V83" s="196">
        <v>0</v>
      </c>
      <c r="W83" s="196">
        <v>0</v>
      </c>
      <c r="X83" s="196">
        <v>0</v>
      </c>
      <c r="Y83" s="90">
        <v>0</v>
      </c>
      <c r="Z83" s="90">
        <v>0</v>
      </c>
      <c r="AA83" s="196">
        <v>0</v>
      </c>
      <c r="AB83" s="196">
        <v>0</v>
      </c>
      <c r="AC83" s="196">
        <v>0</v>
      </c>
      <c r="AD83" s="196">
        <v>0</v>
      </c>
      <c r="AE83" s="196">
        <v>0</v>
      </c>
      <c r="AF83" s="196">
        <v>0</v>
      </c>
      <c r="AG83" s="196">
        <v>0</v>
      </c>
      <c r="AH83" s="196">
        <v>0</v>
      </c>
      <c r="AI83" s="90">
        <v>0</v>
      </c>
      <c r="AJ83" s="90">
        <v>0</v>
      </c>
      <c r="AK83" s="196">
        <v>0</v>
      </c>
      <c r="AL83" s="196">
        <v>0</v>
      </c>
      <c r="AM83" s="196">
        <v>0</v>
      </c>
      <c r="AN83" s="196">
        <v>0</v>
      </c>
      <c r="AO83" s="196">
        <v>0</v>
      </c>
      <c r="AP83" s="196">
        <v>0</v>
      </c>
      <c r="AQ83" s="196">
        <v>0</v>
      </c>
      <c r="AR83" s="196">
        <v>0</v>
      </c>
      <c r="AS83" s="90">
        <f t="shared" ref="AS83:BB83" si="49">IF(E83="НД",0,E83+O83+Y83+AI83)</f>
        <v>0</v>
      </c>
      <c r="AT83" s="90">
        <f t="shared" si="49"/>
        <v>0</v>
      </c>
      <c r="AU83" s="196">
        <f t="shared" si="49"/>
        <v>0</v>
      </c>
      <c r="AV83" s="196">
        <f t="shared" si="49"/>
        <v>0</v>
      </c>
      <c r="AW83" s="196">
        <f t="shared" si="49"/>
        <v>0</v>
      </c>
      <c r="AX83" s="196">
        <f t="shared" si="49"/>
        <v>0</v>
      </c>
      <c r="AY83" s="196">
        <f t="shared" si="49"/>
        <v>0</v>
      </c>
      <c r="AZ83" s="196">
        <f t="shared" si="49"/>
        <v>0</v>
      </c>
      <c r="BA83" s="196">
        <f t="shared" si="49"/>
        <v>0</v>
      </c>
      <c r="BB83" s="196">
        <f t="shared" si="49"/>
        <v>0</v>
      </c>
    </row>
    <row r="84" spans="1:54" ht="93.75">
      <c r="A84" s="19"/>
      <c r="B84" s="37" t="s">
        <v>289</v>
      </c>
      <c r="C84" s="38" t="s">
        <v>290</v>
      </c>
      <c r="D84" s="39" t="s">
        <v>178</v>
      </c>
      <c r="E84" s="90">
        <f t="shared" ref="E84:AJ84" si="50">SUM(E85:E95)</f>
        <v>0</v>
      </c>
      <c r="F84" s="90">
        <f t="shared" si="50"/>
        <v>0</v>
      </c>
      <c r="G84" s="196">
        <f t="shared" si="50"/>
        <v>0</v>
      </c>
      <c r="H84" s="196">
        <f t="shared" si="50"/>
        <v>0</v>
      </c>
      <c r="I84" s="196">
        <f t="shared" si="50"/>
        <v>0</v>
      </c>
      <c r="J84" s="196">
        <f t="shared" si="50"/>
        <v>0</v>
      </c>
      <c r="K84" s="196">
        <f t="shared" si="50"/>
        <v>0</v>
      </c>
      <c r="L84" s="196">
        <f t="shared" si="50"/>
        <v>0</v>
      </c>
      <c r="M84" s="196">
        <f t="shared" si="50"/>
        <v>0</v>
      </c>
      <c r="N84" s="196">
        <f t="shared" si="50"/>
        <v>0</v>
      </c>
      <c r="O84" s="90">
        <f t="shared" si="50"/>
        <v>0</v>
      </c>
      <c r="P84" s="90">
        <f t="shared" si="50"/>
        <v>180.33526999454665</v>
      </c>
      <c r="Q84" s="196">
        <f t="shared" si="50"/>
        <v>0</v>
      </c>
      <c r="R84" s="196">
        <f t="shared" si="50"/>
        <v>25</v>
      </c>
      <c r="S84" s="196">
        <f t="shared" si="50"/>
        <v>0</v>
      </c>
      <c r="T84" s="196">
        <f t="shared" si="50"/>
        <v>0</v>
      </c>
      <c r="U84" s="196">
        <f t="shared" si="50"/>
        <v>0</v>
      </c>
      <c r="V84" s="196">
        <f t="shared" si="50"/>
        <v>0</v>
      </c>
      <c r="W84" s="196">
        <f t="shared" si="50"/>
        <v>0</v>
      </c>
      <c r="X84" s="196">
        <f t="shared" si="50"/>
        <v>0</v>
      </c>
      <c r="Y84" s="90">
        <f t="shared" si="50"/>
        <v>0</v>
      </c>
      <c r="Z84" s="90">
        <f t="shared" si="50"/>
        <v>0</v>
      </c>
      <c r="AA84" s="196">
        <f t="shared" si="50"/>
        <v>0</v>
      </c>
      <c r="AB84" s="196">
        <f t="shared" si="50"/>
        <v>0</v>
      </c>
      <c r="AC84" s="196">
        <f t="shared" si="50"/>
        <v>0</v>
      </c>
      <c r="AD84" s="196">
        <f t="shared" si="50"/>
        <v>0</v>
      </c>
      <c r="AE84" s="196">
        <f t="shared" si="50"/>
        <v>0</v>
      </c>
      <c r="AF84" s="196">
        <f t="shared" si="50"/>
        <v>0</v>
      </c>
      <c r="AG84" s="196">
        <f t="shared" si="50"/>
        <v>0</v>
      </c>
      <c r="AH84" s="196">
        <f t="shared" si="50"/>
        <v>0</v>
      </c>
      <c r="AI84" s="90">
        <f t="shared" si="50"/>
        <v>0</v>
      </c>
      <c r="AJ84" s="90">
        <f t="shared" si="50"/>
        <v>1546.8396699999998</v>
      </c>
      <c r="AK84" s="196">
        <f t="shared" ref="AK84:BB84" si="51">SUM(AK85:AK95)</f>
        <v>100</v>
      </c>
      <c r="AL84" s="196">
        <f t="shared" si="51"/>
        <v>0</v>
      </c>
      <c r="AM84" s="196">
        <f t="shared" si="51"/>
        <v>0</v>
      </c>
      <c r="AN84" s="196">
        <f t="shared" si="51"/>
        <v>0</v>
      </c>
      <c r="AO84" s="196">
        <f t="shared" si="51"/>
        <v>0</v>
      </c>
      <c r="AP84" s="196">
        <f t="shared" si="51"/>
        <v>0</v>
      </c>
      <c r="AQ84" s="196">
        <f t="shared" si="51"/>
        <v>0</v>
      </c>
      <c r="AR84" s="196">
        <f t="shared" si="51"/>
        <v>0</v>
      </c>
      <c r="AS84" s="196">
        <f t="shared" si="51"/>
        <v>0</v>
      </c>
      <c r="AT84" s="196">
        <f t="shared" si="51"/>
        <v>1727.1749399945465</v>
      </c>
      <c r="AU84" s="196">
        <f t="shared" si="51"/>
        <v>100</v>
      </c>
      <c r="AV84" s="196">
        <f t="shared" si="51"/>
        <v>25</v>
      </c>
      <c r="AW84" s="196">
        <f t="shared" si="51"/>
        <v>0</v>
      </c>
      <c r="AX84" s="196">
        <f t="shared" si="51"/>
        <v>0</v>
      </c>
      <c r="AY84" s="196">
        <f t="shared" si="51"/>
        <v>0</v>
      </c>
      <c r="AZ84" s="198">
        <f t="shared" si="51"/>
        <v>0</v>
      </c>
      <c r="BA84" s="196">
        <f t="shared" si="51"/>
        <v>0</v>
      </c>
      <c r="BB84" s="196">
        <f t="shared" si="51"/>
        <v>0</v>
      </c>
    </row>
    <row r="85" spans="1:54" ht="187.5">
      <c r="A85" s="23" t="s">
        <v>183</v>
      </c>
      <c r="B85" s="31" t="s">
        <v>289</v>
      </c>
      <c r="C85" s="40" t="s">
        <v>291</v>
      </c>
      <c r="D85" s="33" t="s">
        <v>292</v>
      </c>
      <c r="E85" s="47">
        <v>0</v>
      </c>
      <c r="F85" s="47">
        <v>0</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0</v>
      </c>
      <c r="AE85" s="47">
        <v>0</v>
      </c>
      <c r="AF85" s="47">
        <v>0</v>
      </c>
      <c r="AG85" s="47">
        <v>0</v>
      </c>
      <c r="AH85" s="47">
        <v>0</v>
      </c>
      <c r="AI85" s="47">
        <v>0</v>
      </c>
      <c r="AJ85" s="47">
        <f>'4'!AJ84</f>
        <v>0</v>
      </c>
      <c r="AK85" s="47">
        <f>'4'!AK84</f>
        <v>0</v>
      </c>
      <c r="AL85" s="47">
        <f>'4'!AL84</f>
        <v>0</v>
      </c>
      <c r="AM85" s="47">
        <f>'4'!AM84</f>
        <v>0</v>
      </c>
      <c r="AN85" s="47">
        <f>'4'!AN84</f>
        <v>0</v>
      </c>
      <c r="AO85" s="47">
        <f>'4'!AO84</f>
        <v>0</v>
      </c>
      <c r="AP85" s="47">
        <f>'4'!AP84</f>
        <v>0</v>
      </c>
      <c r="AQ85" s="47">
        <v>0</v>
      </c>
      <c r="AR85" s="47">
        <v>0</v>
      </c>
      <c r="AS85" s="47">
        <f t="shared" ref="AS85:AS96" si="52">IF(E85="НД",0,E85+O85+Y85+AI85)</f>
        <v>0</v>
      </c>
      <c r="AT85" s="47">
        <f t="shared" ref="AT85:AT96" si="53">IF(F85="НД",0,F85+P85+Z85+AJ85)</f>
        <v>0</v>
      </c>
      <c r="AU85" s="195">
        <f t="shared" ref="AU85:AU96" si="54">IF(G85="НД",0,G85+Q85+AA85+AK85)</f>
        <v>0</v>
      </c>
      <c r="AV85" s="195">
        <f t="shared" ref="AV85:AV96" si="55">IF(H85="НД",0,H85+R85+AB85+AL85)</f>
        <v>0</v>
      </c>
      <c r="AW85" s="195">
        <f t="shared" ref="AW85:AW96" si="56">IF(I85="НД",0,I85+S85+AC85+AM85)</f>
        <v>0</v>
      </c>
      <c r="AX85" s="195">
        <f t="shared" ref="AX85:AX96" si="57">IF(J85="НД",0,J85+T85+AD85+AN85)</f>
        <v>0</v>
      </c>
      <c r="AY85" s="195">
        <f t="shared" ref="AY85:AY96" si="58">IF(K85="НД",0,K85+U85+AE85+AO85)</f>
        <v>0</v>
      </c>
      <c r="AZ85" s="195">
        <f t="shared" ref="AZ85:AZ96" si="59">IF(L85="НД",0,L85+V85+AF85+AP85)</f>
        <v>0</v>
      </c>
      <c r="BA85" s="195">
        <f t="shared" ref="BA85:BA96" si="60">IF(M85="НД",0,M85+W85+AG85+AQ85)</f>
        <v>0</v>
      </c>
      <c r="BB85" s="195">
        <f t="shared" ref="BB85:BB96" si="61">IF(N85="НД",0,N85+X85+AH85+AR85)</f>
        <v>0</v>
      </c>
    </row>
    <row r="86" spans="1:54" ht="139.35" customHeight="1">
      <c r="A86" s="23" t="s">
        <v>183</v>
      </c>
      <c r="B86" s="46" t="s">
        <v>289</v>
      </c>
      <c r="C86" s="40" t="s">
        <v>293</v>
      </c>
      <c r="D86" s="33" t="s">
        <v>294</v>
      </c>
      <c r="E86" s="47">
        <v>0</v>
      </c>
      <c r="F86" s="47">
        <v>0</v>
      </c>
      <c r="G86" s="47">
        <v>0</v>
      </c>
      <c r="H86" s="47">
        <v>0</v>
      </c>
      <c r="I86" s="47">
        <v>0</v>
      </c>
      <c r="J86" s="47">
        <v>0</v>
      </c>
      <c r="K86" s="47">
        <v>0</v>
      </c>
      <c r="L86" s="47">
        <v>0</v>
      </c>
      <c r="M86" s="47">
        <v>0</v>
      </c>
      <c r="N86" s="47">
        <v>0</v>
      </c>
      <c r="O86" s="47">
        <v>0</v>
      </c>
      <c r="P86" s="47">
        <v>0</v>
      </c>
      <c r="Q86" s="47">
        <v>0</v>
      </c>
      <c r="R86" s="47">
        <v>0</v>
      </c>
      <c r="S86" s="47">
        <v>0</v>
      </c>
      <c r="T86" s="47">
        <v>0</v>
      </c>
      <c r="U86" s="47">
        <v>0</v>
      </c>
      <c r="V86" s="47">
        <v>0</v>
      </c>
      <c r="W86" s="47">
        <v>0</v>
      </c>
      <c r="X86" s="47">
        <v>0</v>
      </c>
      <c r="Y86" s="47">
        <v>0</v>
      </c>
      <c r="Z86" s="47">
        <v>0</v>
      </c>
      <c r="AA86" s="47">
        <v>0</v>
      </c>
      <c r="AB86" s="47">
        <v>0</v>
      </c>
      <c r="AC86" s="47">
        <v>0</v>
      </c>
      <c r="AD86" s="47">
        <v>0</v>
      </c>
      <c r="AE86" s="47">
        <v>0</v>
      </c>
      <c r="AF86" s="47">
        <v>0</v>
      </c>
      <c r="AG86" s="47">
        <v>0</v>
      </c>
      <c r="AH86" s="47">
        <v>0</v>
      </c>
      <c r="AI86" s="47">
        <v>0</v>
      </c>
      <c r="AJ86" s="47">
        <f>'4'!AJ85</f>
        <v>779.98014999999998</v>
      </c>
      <c r="AK86" s="47">
        <f>'4'!AK85</f>
        <v>50</v>
      </c>
      <c r="AL86" s="47">
        <f>'4'!AL85</f>
        <v>0</v>
      </c>
      <c r="AM86" s="47">
        <f>'4'!AM85</f>
        <v>0</v>
      </c>
      <c r="AN86" s="47">
        <f>'4'!AN85</f>
        <v>0</v>
      </c>
      <c r="AO86" s="47">
        <f>'4'!AO85</f>
        <v>0</v>
      </c>
      <c r="AP86" s="47">
        <f>'4'!AP85</f>
        <v>0</v>
      </c>
      <c r="AQ86" s="47">
        <v>0</v>
      </c>
      <c r="AR86" s="47">
        <v>0</v>
      </c>
      <c r="AS86" s="47">
        <f t="shared" si="52"/>
        <v>0</v>
      </c>
      <c r="AT86" s="47">
        <f t="shared" si="53"/>
        <v>779.98014999999998</v>
      </c>
      <c r="AU86" s="195">
        <f t="shared" si="54"/>
        <v>50</v>
      </c>
      <c r="AV86" s="195">
        <f t="shared" si="55"/>
        <v>0</v>
      </c>
      <c r="AW86" s="195">
        <f t="shared" si="56"/>
        <v>0</v>
      </c>
      <c r="AX86" s="195">
        <f t="shared" si="57"/>
        <v>0</v>
      </c>
      <c r="AY86" s="195">
        <f t="shared" si="58"/>
        <v>0</v>
      </c>
      <c r="AZ86" s="195">
        <f t="shared" si="59"/>
        <v>0</v>
      </c>
      <c r="BA86" s="195">
        <f t="shared" si="60"/>
        <v>0</v>
      </c>
      <c r="BB86" s="195">
        <f t="shared" si="61"/>
        <v>0</v>
      </c>
    </row>
    <row r="87" spans="1:54" ht="306" customHeight="1">
      <c r="A87" s="23" t="s">
        <v>183</v>
      </c>
      <c r="B87" s="46" t="s">
        <v>289</v>
      </c>
      <c r="C87" s="40" t="s">
        <v>295</v>
      </c>
      <c r="D87" s="33" t="s">
        <v>296</v>
      </c>
      <c r="E87" s="47">
        <v>0</v>
      </c>
      <c r="F87" s="47">
        <v>0</v>
      </c>
      <c r="G87" s="47">
        <v>0</v>
      </c>
      <c r="H87" s="47">
        <v>0</v>
      </c>
      <c r="I87" s="47">
        <v>0</v>
      </c>
      <c r="J87" s="47">
        <v>0</v>
      </c>
      <c r="K87" s="47">
        <v>0</v>
      </c>
      <c r="L87" s="47">
        <v>0</v>
      </c>
      <c r="M87" s="47">
        <v>0</v>
      </c>
      <c r="N87" s="47">
        <v>0</v>
      </c>
      <c r="O87" s="47">
        <v>0</v>
      </c>
      <c r="P87" s="47">
        <v>0</v>
      </c>
      <c r="Q87" s="47">
        <v>0</v>
      </c>
      <c r="R87" s="47">
        <v>0</v>
      </c>
      <c r="S87" s="47">
        <v>0</v>
      </c>
      <c r="T87" s="47">
        <v>0</v>
      </c>
      <c r="U87" s="47">
        <v>0</v>
      </c>
      <c r="V87" s="47">
        <v>0</v>
      </c>
      <c r="W87" s="47">
        <v>0</v>
      </c>
      <c r="X87" s="47">
        <v>0</v>
      </c>
      <c r="Y87" s="47">
        <v>0</v>
      </c>
      <c r="Z87" s="47">
        <v>0</v>
      </c>
      <c r="AA87" s="47">
        <v>0</v>
      </c>
      <c r="AB87" s="47">
        <v>0</v>
      </c>
      <c r="AC87" s="47">
        <v>0</v>
      </c>
      <c r="AD87" s="47">
        <v>0</v>
      </c>
      <c r="AE87" s="47">
        <v>0</v>
      </c>
      <c r="AF87" s="47">
        <v>0</v>
      </c>
      <c r="AG87" s="47">
        <v>0</v>
      </c>
      <c r="AH87" s="47">
        <v>0</v>
      </c>
      <c r="AI87" s="47">
        <v>0</v>
      </c>
      <c r="AJ87" s="47">
        <f>'4'!AJ86</f>
        <v>0</v>
      </c>
      <c r="AK87" s="47">
        <f>'4'!AK86</f>
        <v>0</v>
      </c>
      <c r="AL87" s="47">
        <f>'4'!AL86</f>
        <v>0</v>
      </c>
      <c r="AM87" s="47">
        <f>'4'!AM86</f>
        <v>0</v>
      </c>
      <c r="AN87" s="47">
        <f>'4'!AN86</f>
        <v>0</v>
      </c>
      <c r="AO87" s="47">
        <f>'4'!AO86</f>
        <v>0</v>
      </c>
      <c r="AP87" s="47">
        <f>'4'!AP86</f>
        <v>0</v>
      </c>
      <c r="AQ87" s="47">
        <v>0</v>
      </c>
      <c r="AR87" s="47">
        <v>0</v>
      </c>
      <c r="AS87" s="47">
        <f t="shared" si="52"/>
        <v>0</v>
      </c>
      <c r="AT87" s="47">
        <f t="shared" si="53"/>
        <v>0</v>
      </c>
      <c r="AU87" s="195">
        <f t="shared" si="54"/>
        <v>0</v>
      </c>
      <c r="AV87" s="195">
        <f t="shared" si="55"/>
        <v>0</v>
      </c>
      <c r="AW87" s="195">
        <f t="shared" si="56"/>
        <v>0</v>
      </c>
      <c r="AX87" s="195">
        <f t="shared" si="57"/>
        <v>0</v>
      </c>
      <c r="AY87" s="195">
        <f t="shared" si="58"/>
        <v>0</v>
      </c>
      <c r="AZ87" s="195">
        <f t="shared" si="59"/>
        <v>0</v>
      </c>
      <c r="BA87" s="195">
        <f t="shared" si="60"/>
        <v>0</v>
      </c>
      <c r="BB87" s="195">
        <f t="shared" si="61"/>
        <v>0</v>
      </c>
    </row>
    <row r="88" spans="1:54" ht="274.89999999999998" customHeight="1">
      <c r="A88" s="23" t="s">
        <v>183</v>
      </c>
      <c r="B88" s="46" t="s">
        <v>289</v>
      </c>
      <c r="C88" s="40" t="s">
        <v>297</v>
      </c>
      <c r="D88" s="33" t="s">
        <v>298</v>
      </c>
      <c r="E88" s="47">
        <v>0</v>
      </c>
      <c r="F88" s="47">
        <v>0</v>
      </c>
      <c r="G88" s="47">
        <v>0</v>
      </c>
      <c r="H88" s="47">
        <v>0</v>
      </c>
      <c r="I88" s="47">
        <v>0</v>
      </c>
      <c r="J88" s="47">
        <v>0</v>
      </c>
      <c r="K88" s="47">
        <v>0</v>
      </c>
      <c r="L88" s="47">
        <v>0</v>
      </c>
      <c r="M88" s="47">
        <v>0</v>
      </c>
      <c r="N88" s="47">
        <v>0</v>
      </c>
      <c r="O88" s="47">
        <v>0</v>
      </c>
      <c r="P88" s="47">
        <v>0</v>
      </c>
      <c r="Q88" s="47">
        <v>0</v>
      </c>
      <c r="R88" s="47">
        <v>0</v>
      </c>
      <c r="S88" s="47">
        <v>0</v>
      </c>
      <c r="T88" s="47">
        <v>0</v>
      </c>
      <c r="U88" s="47">
        <v>0</v>
      </c>
      <c r="V88" s="47">
        <v>0</v>
      </c>
      <c r="W88" s="47">
        <v>0</v>
      </c>
      <c r="X88" s="47">
        <v>0</v>
      </c>
      <c r="Y88" s="47">
        <v>0</v>
      </c>
      <c r="Z88" s="47">
        <v>0</v>
      </c>
      <c r="AA88" s="47">
        <v>0</v>
      </c>
      <c r="AB88" s="47">
        <v>0</v>
      </c>
      <c r="AC88" s="47">
        <v>0</v>
      </c>
      <c r="AD88" s="47">
        <v>0</v>
      </c>
      <c r="AE88" s="47">
        <v>0</v>
      </c>
      <c r="AF88" s="47">
        <v>0</v>
      </c>
      <c r="AG88" s="47">
        <v>0</v>
      </c>
      <c r="AH88" s="47">
        <v>0</v>
      </c>
      <c r="AI88" s="47">
        <v>0</v>
      </c>
      <c r="AJ88" s="47">
        <f>'4'!AJ87</f>
        <v>0</v>
      </c>
      <c r="AK88" s="47">
        <f>'4'!AK87</f>
        <v>0</v>
      </c>
      <c r="AL88" s="47">
        <f>'4'!AL87</f>
        <v>0</v>
      </c>
      <c r="AM88" s="47">
        <f>'4'!AM87</f>
        <v>0</v>
      </c>
      <c r="AN88" s="47">
        <f>'4'!AN87</f>
        <v>0</v>
      </c>
      <c r="AO88" s="47">
        <f>'4'!AO87</f>
        <v>0</v>
      </c>
      <c r="AP88" s="47">
        <f>'4'!AP87</f>
        <v>0</v>
      </c>
      <c r="AQ88" s="47">
        <v>0</v>
      </c>
      <c r="AR88" s="47">
        <v>0</v>
      </c>
      <c r="AS88" s="47">
        <f t="shared" si="52"/>
        <v>0</v>
      </c>
      <c r="AT88" s="47">
        <f t="shared" si="53"/>
        <v>0</v>
      </c>
      <c r="AU88" s="195">
        <f t="shared" si="54"/>
        <v>0</v>
      </c>
      <c r="AV88" s="195">
        <f t="shared" si="55"/>
        <v>0</v>
      </c>
      <c r="AW88" s="195">
        <f t="shared" si="56"/>
        <v>0</v>
      </c>
      <c r="AX88" s="195">
        <f t="shared" si="57"/>
        <v>0</v>
      </c>
      <c r="AY88" s="195">
        <f t="shared" si="58"/>
        <v>0</v>
      </c>
      <c r="AZ88" s="195">
        <f t="shared" si="59"/>
        <v>0</v>
      </c>
      <c r="BA88" s="195">
        <f t="shared" si="60"/>
        <v>0</v>
      </c>
      <c r="BB88" s="195">
        <f t="shared" si="61"/>
        <v>0</v>
      </c>
    </row>
    <row r="89" spans="1:54" ht="144.19999999999999" customHeight="1">
      <c r="A89" s="23"/>
      <c r="B89" s="46" t="s">
        <v>289</v>
      </c>
      <c r="C89" s="40" t="s">
        <v>299</v>
      </c>
      <c r="D89" s="33" t="s">
        <v>300</v>
      </c>
      <c r="E89" s="47">
        <v>0</v>
      </c>
      <c r="F89" s="47">
        <v>0</v>
      </c>
      <c r="G89" s="47">
        <v>0</v>
      </c>
      <c r="H89" s="47">
        <v>0</v>
      </c>
      <c r="I89" s="47">
        <v>0</v>
      </c>
      <c r="J89" s="47">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47">
        <v>0</v>
      </c>
      <c r="AC89" s="47">
        <v>0</v>
      </c>
      <c r="AD89" s="47">
        <v>0</v>
      </c>
      <c r="AE89" s="47">
        <v>0</v>
      </c>
      <c r="AF89" s="47">
        <v>0</v>
      </c>
      <c r="AG89" s="47">
        <v>0</v>
      </c>
      <c r="AH89" s="47">
        <v>0</v>
      </c>
      <c r="AI89" s="47">
        <v>0</v>
      </c>
      <c r="AJ89" s="47">
        <f>'4'!AJ88</f>
        <v>766.85951999999997</v>
      </c>
      <c r="AK89" s="47">
        <f>'4'!AK88</f>
        <v>50</v>
      </c>
      <c r="AL89" s="47">
        <f>'4'!AL88</f>
        <v>0</v>
      </c>
      <c r="AM89" s="47">
        <f>'4'!AM88</f>
        <v>0</v>
      </c>
      <c r="AN89" s="47">
        <f>'4'!AN88</f>
        <v>0</v>
      </c>
      <c r="AO89" s="47">
        <f>'4'!AO88</f>
        <v>0</v>
      </c>
      <c r="AP89" s="47">
        <f>'4'!AP88</f>
        <v>0</v>
      </c>
      <c r="AQ89" s="47">
        <v>0</v>
      </c>
      <c r="AR89" s="47">
        <v>0</v>
      </c>
      <c r="AS89" s="47">
        <f t="shared" si="52"/>
        <v>0</v>
      </c>
      <c r="AT89" s="47">
        <f t="shared" si="53"/>
        <v>766.85951999999997</v>
      </c>
      <c r="AU89" s="195">
        <f t="shared" si="54"/>
        <v>50</v>
      </c>
      <c r="AV89" s="195">
        <f t="shared" si="55"/>
        <v>0</v>
      </c>
      <c r="AW89" s="195">
        <f t="shared" si="56"/>
        <v>0</v>
      </c>
      <c r="AX89" s="195">
        <f t="shared" si="57"/>
        <v>0</v>
      </c>
      <c r="AY89" s="195">
        <f t="shared" si="58"/>
        <v>0</v>
      </c>
      <c r="AZ89" s="195">
        <f t="shared" si="59"/>
        <v>0</v>
      </c>
      <c r="BA89" s="195">
        <f t="shared" si="60"/>
        <v>0</v>
      </c>
      <c r="BB89" s="195">
        <f t="shared" si="61"/>
        <v>0</v>
      </c>
    </row>
    <row r="90" spans="1:54" ht="375">
      <c r="A90" s="23" t="s">
        <v>183</v>
      </c>
      <c r="B90" s="46" t="s">
        <v>289</v>
      </c>
      <c r="C90" s="40" t="s">
        <v>301</v>
      </c>
      <c r="D90" s="33" t="s">
        <v>302</v>
      </c>
      <c r="E90" s="47">
        <v>0</v>
      </c>
      <c r="F90" s="47">
        <v>0</v>
      </c>
      <c r="G90" s="47">
        <v>0</v>
      </c>
      <c r="H90" s="47">
        <v>0</v>
      </c>
      <c r="I90" s="47">
        <v>0</v>
      </c>
      <c r="J90" s="47">
        <v>0</v>
      </c>
      <c r="K90" s="47">
        <v>0</v>
      </c>
      <c r="L90" s="47">
        <v>0</v>
      </c>
      <c r="M90" s="47">
        <v>0</v>
      </c>
      <c r="N90" s="47">
        <v>0</v>
      </c>
      <c r="O90" s="47">
        <v>0</v>
      </c>
      <c r="P90" s="47">
        <v>0</v>
      </c>
      <c r="Q90" s="47">
        <v>0</v>
      </c>
      <c r="R90" s="47">
        <v>0</v>
      </c>
      <c r="S90" s="47">
        <v>0</v>
      </c>
      <c r="T90" s="47">
        <v>0</v>
      </c>
      <c r="U90" s="47">
        <v>0</v>
      </c>
      <c r="V90" s="47">
        <v>0</v>
      </c>
      <c r="W90" s="47">
        <v>0</v>
      </c>
      <c r="X90" s="47">
        <v>0</v>
      </c>
      <c r="Y90" s="47">
        <v>0</v>
      </c>
      <c r="Z90" s="47">
        <v>0</v>
      </c>
      <c r="AA90" s="47">
        <v>0</v>
      </c>
      <c r="AB90" s="47">
        <v>0</v>
      </c>
      <c r="AC90" s="47">
        <v>0</v>
      </c>
      <c r="AD90" s="47">
        <v>0</v>
      </c>
      <c r="AE90" s="47">
        <v>0</v>
      </c>
      <c r="AF90" s="47">
        <v>0</v>
      </c>
      <c r="AG90" s="47">
        <v>0</v>
      </c>
      <c r="AH90" s="47">
        <v>0</v>
      </c>
      <c r="AI90" s="47">
        <v>0</v>
      </c>
      <c r="AJ90" s="47">
        <f>'4'!AJ89</f>
        <v>0</v>
      </c>
      <c r="AK90" s="47">
        <f>'4'!AK89</f>
        <v>0</v>
      </c>
      <c r="AL90" s="47">
        <f>'4'!AL89</f>
        <v>0</v>
      </c>
      <c r="AM90" s="47">
        <f>'4'!AM89</f>
        <v>0</v>
      </c>
      <c r="AN90" s="47">
        <f>'4'!AN89</f>
        <v>0</v>
      </c>
      <c r="AO90" s="47">
        <f>'4'!AO89</f>
        <v>0</v>
      </c>
      <c r="AP90" s="47">
        <f>'4'!AP89</f>
        <v>0</v>
      </c>
      <c r="AQ90" s="47">
        <v>0</v>
      </c>
      <c r="AR90" s="47">
        <v>0</v>
      </c>
      <c r="AS90" s="47">
        <f t="shared" si="52"/>
        <v>0</v>
      </c>
      <c r="AT90" s="47">
        <f t="shared" si="53"/>
        <v>0</v>
      </c>
      <c r="AU90" s="195">
        <f t="shared" si="54"/>
        <v>0</v>
      </c>
      <c r="AV90" s="195">
        <f t="shared" si="55"/>
        <v>0</v>
      </c>
      <c r="AW90" s="195">
        <f t="shared" si="56"/>
        <v>0</v>
      </c>
      <c r="AX90" s="195">
        <f t="shared" si="57"/>
        <v>0</v>
      </c>
      <c r="AY90" s="195">
        <f t="shared" si="58"/>
        <v>0</v>
      </c>
      <c r="AZ90" s="195">
        <f t="shared" si="59"/>
        <v>0</v>
      </c>
      <c r="BA90" s="195">
        <f t="shared" si="60"/>
        <v>0</v>
      </c>
      <c r="BB90" s="195">
        <f t="shared" si="61"/>
        <v>0</v>
      </c>
    </row>
    <row r="91" spans="1:54" ht="75">
      <c r="A91" s="23" t="s">
        <v>183</v>
      </c>
      <c r="B91" s="31" t="s">
        <v>289</v>
      </c>
      <c r="C91" s="40" t="s">
        <v>303</v>
      </c>
      <c r="D91" s="33" t="s">
        <v>304</v>
      </c>
      <c r="E91" s="47">
        <v>0</v>
      </c>
      <c r="F91" s="47">
        <v>0</v>
      </c>
      <c r="G91" s="47">
        <v>0</v>
      </c>
      <c r="H91" s="47">
        <v>0</v>
      </c>
      <c r="I91" s="47">
        <v>0</v>
      </c>
      <c r="J91" s="47">
        <v>0</v>
      </c>
      <c r="K91" s="47">
        <v>0</v>
      </c>
      <c r="L91" s="47">
        <v>0</v>
      </c>
      <c r="M91" s="47">
        <v>0</v>
      </c>
      <c r="N91" s="47">
        <v>0</v>
      </c>
      <c r="O91" s="47">
        <v>0</v>
      </c>
      <c r="P91" s="47">
        <v>0</v>
      </c>
      <c r="Q91" s="47">
        <v>0</v>
      </c>
      <c r="R91" s="47">
        <v>0</v>
      </c>
      <c r="S91" s="47">
        <v>0</v>
      </c>
      <c r="T91" s="47">
        <v>0</v>
      </c>
      <c r="U91" s="47">
        <v>0</v>
      </c>
      <c r="V91" s="47">
        <v>0</v>
      </c>
      <c r="W91" s="47">
        <v>0</v>
      </c>
      <c r="X91" s="47">
        <v>0</v>
      </c>
      <c r="Y91" s="47">
        <v>0</v>
      </c>
      <c r="Z91" s="47">
        <v>0</v>
      </c>
      <c r="AA91" s="47">
        <v>0</v>
      </c>
      <c r="AB91" s="47">
        <v>0</v>
      </c>
      <c r="AC91" s="47">
        <v>0</v>
      </c>
      <c r="AD91" s="47">
        <v>0</v>
      </c>
      <c r="AE91" s="47">
        <v>0</v>
      </c>
      <c r="AF91" s="47">
        <v>0</v>
      </c>
      <c r="AG91" s="47">
        <v>0</v>
      </c>
      <c r="AH91" s="47">
        <v>0</v>
      </c>
      <c r="AI91" s="47">
        <v>0</v>
      </c>
      <c r="AJ91" s="47">
        <f>'4'!AJ90</f>
        <v>0</v>
      </c>
      <c r="AK91" s="47">
        <f>'4'!AK90</f>
        <v>0</v>
      </c>
      <c r="AL91" s="47">
        <f>'4'!AL90</f>
        <v>0</v>
      </c>
      <c r="AM91" s="47">
        <f>'4'!AM90</f>
        <v>0</v>
      </c>
      <c r="AN91" s="47">
        <f>'4'!AN90</f>
        <v>0</v>
      </c>
      <c r="AO91" s="47">
        <f>'4'!AO90</f>
        <v>0</v>
      </c>
      <c r="AP91" s="47">
        <f>'4'!AP90</f>
        <v>0</v>
      </c>
      <c r="AQ91" s="47">
        <v>0</v>
      </c>
      <c r="AR91" s="47">
        <v>0</v>
      </c>
      <c r="AS91" s="47">
        <f t="shared" si="52"/>
        <v>0</v>
      </c>
      <c r="AT91" s="47">
        <f t="shared" si="53"/>
        <v>0</v>
      </c>
      <c r="AU91" s="195">
        <f t="shared" si="54"/>
        <v>0</v>
      </c>
      <c r="AV91" s="195">
        <f t="shared" si="55"/>
        <v>0</v>
      </c>
      <c r="AW91" s="195">
        <f t="shared" si="56"/>
        <v>0</v>
      </c>
      <c r="AX91" s="195">
        <f t="shared" si="57"/>
        <v>0</v>
      </c>
      <c r="AY91" s="195">
        <f t="shared" si="58"/>
        <v>0</v>
      </c>
      <c r="AZ91" s="195">
        <f t="shared" si="59"/>
        <v>0</v>
      </c>
      <c r="BA91" s="195">
        <f t="shared" si="60"/>
        <v>0</v>
      </c>
      <c r="BB91" s="195">
        <f t="shared" si="61"/>
        <v>0</v>
      </c>
    </row>
    <row r="92" spans="1:54" ht="112.5">
      <c r="A92" s="23" t="s">
        <v>183</v>
      </c>
      <c r="B92" s="31" t="s">
        <v>289</v>
      </c>
      <c r="C92" s="40" t="s">
        <v>305</v>
      </c>
      <c r="D92" s="33" t="s">
        <v>306</v>
      </c>
      <c r="E92" s="47">
        <v>0</v>
      </c>
      <c r="F92" s="47">
        <v>0</v>
      </c>
      <c r="G92" s="47">
        <v>0</v>
      </c>
      <c r="H92" s="47">
        <v>0</v>
      </c>
      <c r="I92" s="47">
        <v>0</v>
      </c>
      <c r="J92" s="47">
        <v>0</v>
      </c>
      <c r="K92" s="47">
        <v>0</v>
      </c>
      <c r="L92" s="47">
        <v>0</v>
      </c>
      <c r="M92" s="47">
        <v>0</v>
      </c>
      <c r="N92" s="47">
        <v>0</v>
      </c>
      <c r="O92" s="47">
        <v>0</v>
      </c>
      <c r="P92" s="47">
        <v>0</v>
      </c>
      <c r="Q92" s="47">
        <v>0</v>
      </c>
      <c r="R92" s="47">
        <v>0</v>
      </c>
      <c r="S92" s="47">
        <v>0</v>
      </c>
      <c r="T92" s="47">
        <v>0</v>
      </c>
      <c r="U92" s="47">
        <v>0</v>
      </c>
      <c r="V92" s="47">
        <v>0</v>
      </c>
      <c r="W92" s="47">
        <v>0</v>
      </c>
      <c r="X92" s="47">
        <v>0</v>
      </c>
      <c r="Y92" s="47">
        <v>0</v>
      </c>
      <c r="Z92" s="47">
        <v>0</v>
      </c>
      <c r="AA92" s="47">
        <v>0</v>
      </c>
      <c r="AB92" s="47">
        <v>0</v>
      </c>
      <c r="AC92" s="47">
        <v>0</v>
      </c>
      <c r="AD92" s="47">
        <v>0</v>
      </c>
      <c r="AE92" s="47">
        <v>0</v>
      </c>
      <c r="AF92" s="47">
        <v>0</v>
      </c>
      <c r="AG92" s="47">
        <v>0</v>
      </c>
      <c r="AH92" s="47">
        <v>0</v>
      </c>
      <c r="AI92" s="47">
        <v>0</v>
      </c>
      <c r="AJ92" s="47">
        <f>'4'!AJ91</f>
        <v>0</v>
      </c>
      <c r="AK92" s="47">
        <f>'4'!AK91</f>
        <v>0</v>
      </c>
      <c r="AL92" s="47">
        <f>'4'!AL91</f>
        <v>0</v>
      </c>
      <c r="AM92" s="47">
        <f>'4'!AM91</f>
        <v>0</v>
      </c>
      <c r="AN92" s="47">
        <f>'4'!AN91</f>
        <v>0</v>
      </c>
      <c r="AO92" s="47">
        <f>'4'!AO91</f>
        <v>0</v>
      </c>
      <c r="AP92" s="47">
        <f>'4'!AP91</f>
        <v>0</v>
      </c>
      <c r="AQ92" s="47">
        <v>0</v>
      </c>
      <c r="AR92" s="47">
        <v>0</v>
      </c>
      <c r="AS92" s="47">
        <f t="shared" si="52"/>
        <v>0</v>
      </c>
      <c r="AT92" s="47">
        <f t="shared" si="53"/>
        <v>0</v>
      </c>
      <c r="AU92" s="195">
        <f t="shared" si="54"/>
        <v>0</v>
      </c>
      <c r="AV92" s="195">
        <f t="shared" si="55"/>
        <v>0</v>
      </c>
      <c r="AW92" s="195">
        <f t="shared" si="56"/>
        <v>0</v>
      </c>
      <c r="AX92" s="195">
        <f t="shared" si="57"/>
        <v>0</v>
      </c>
      <c r="AY92" s="195">
        <f t="shared" si="58"/>
        <v>0</v>
      </c>
      <c r="AZ92" s="195">
        <f t="shared" si="59"/>
        <v>0</v>
      </c>
      <c r="BA92" s="195">
        <f t="shared" si="60"/>
        <v>0</v>
      </c>
      <c r="BB92" s="195">
        <f t="shared" si="61"/>
        <v>0</v>
      </c>
    </row>
    <row r="93" spans="1:54" ht="93.75">
      <c r="A93" s="23" t="s">
        <v>183</v>
      </c>
      <c r="B93" s="31" t="s">
        <v>289</v>
      </c>
      <c r="C93" s="40" t="s">
        <v>307</v>
      </c>
      <c r="D93" s="33" t="s">
        <v>308</v>
      </c>
      <c r="E93" s="47">
        <v>0</v>
      </c>
      <c r="F93" s="47">
        <v>0</v>
      </c>
      <c r="G93" s="47">
        <v>0</v>
      </c>
      <c r="H93" s="47">
        <v>0</v>
      </c>
      <c r="I93" s="47">
        <v>0</v>
      </c>
      <c r="J93" s="47">
        <v>0</v>
      </c>
      <c r="K93" s="47">
        <v>0</v>
      </c>
      <c r="L93" s="47">
        <v>0</v>
      </c>
      <c r="M93" s="47">
        <v>0</v>
      </c>
      <c r="N93" s="47">
        <v>0</v>
      </c>
      <c r="O93" s="47">
        <v>0</v>
      </c>
      <c r="P93" s="47">
        <v>0</v>
      </c>
      <c r="Q93" s="47">
        <v>0</v>
      </c>
      <c r="R93" s="47">
        <v>0</v>
      </c>
      <c r="S93" s="47">
        <v>0</v>
      </c>
      <c r="T93" s="47">
        <v>0</v>
      </c>
      <c r="U93" s="47">
        <v>0</v>
      </c>
      <c r="V93" s="47">
        <v>0</v>
      </c>
      <c r="W93" s="47">
        <v>0</v>
      </c>
      <c r="X93" s="47">
        <v>0</v>
      </c>
      <c r="Y93" s="47">
        <v>0</v>
      </c>
      <c r="Z93" s="47">
        <v>0</v>
      </c>
      <c r="AA93" s="47">
        <v>0</v>
      </c>
      <c r="AB93" s="47">
        <v>0</v>
      </c>
      <c r="AC93" s="47">
        <v>0</v>
      </c>
      <c r="AD93" s="47">
        <v>0</v>
      </c>
      <c r="AE93" s="47">
        <v>0</v>
      </c>
      <c r="AF93" s="47">
        <v>0</v>
      </c>
      <c r="AG93" s="47">
        <v>0</v>
      </c>
      <c r="AH93" s="47">
        <v>0</v>
      </c>
      <c r="AI93" s="47">
        <v>0</v>
      </c>
      <c r="AJ93" s="47">
        <f>'4'!AJ92</f>
        <v>0</v>
      </c>
      <c r="AK93" s="47">
        <f>'4'!AK92</f>
        <v>0</v>
      </c>
      <c r="AL93" s="47">
        <f>'4'!AL92</f>
        <v>0</v>
      </c>
      <c r="AM93" s="47">
        <f>'4'!AM92</f>
        <v>0</v>
      </c>
      <c r="AN93" s="47">
        <f>'4'!AN92</f>
        <v>0</v>
      </c>
      <c r="AO93" s="47">
        <f>'4'!AO92</f>
        <v>0</v>
      </c>
      <c r="AP93" s="47">
        <f>'4'!AP92</f>
        <v>0</v>
      </c>
      <c r="AQ93" s="47">
        <v>0</v>
      </c>
      <c r="AR93" s="47">
        <v>0</v>
      </c>
      <c r="AS93" s="47">
        <f t="shared" si="52"/>
        <v>0</v>
      </c>
      <c r="AT93" s="47">
        <f t="shared" si="53"/>
        <v>0</v>
      </c>
      <c r="AU93" s="195">
        <f t="shared" si="54"/>
        <v>0</v>
      </c>
      <c r="AV93" s="195">
        <f t="shared" si="55"/>
        <v>0</v>
      </c>
      <c r="AW93" s="195">
        <f t="shared" si="56"/>
        <v>0</v>
      </c>
      <c r="AX93" s="195">
        <f t="shared" si="57"/>
        <v>0</v>
      </c>
      <c r="AY93" s="195">
        <f t="shared" si="58"/>
        <v>0</v>
      </c>
      <c r="AZ93" s="195">
        <f t="shared" si="59"/>
        <v>0</v>
      </c>
      <c r="BA93" s="195">
        <f t="shared" si="60"/>
        <v>0</v>
      </c>
      <c r="BB93" s="195">
        <f t="shared" si="61"/>
        <v>0</v>
      </c>
    </row>
    <row r="94" spans="1:54" ht="75">
      <c r="A94" s="23" t="s">
        <v>183</v>
      </c>
      <c r="B94" s="31" t="s">
        <v>289</v>
      </c>
      <c r="C94" s="40" t="s">
        <v>309</v>
      </c>
      <c r="D94" s="33" t="s">
        <v>310</v>
      </c>
      <c r="E94" s="47">
        <v>0</v>
      </c>
      <c r="F94" s="47">
        <v>0</v>
      </c>
      <c r="G94" s="47">
        <v>0</v>
      </c>
      <c r="H94" s="47">
        <v>0</v>
      </c>
      <c r="I94" s="47">
        <v>0</v>
      </c>
      <c r="J94" s="47">
        <v>0</v>
      </c>
      <c r="K94" s="47">
        <v>0</v>
      </c>
      <c r="L94" s="47">
        <v>0</v>
      </c>
      <c r="M94" s="47">
        <v>0</v>
      </c>
      <c r="N94" s="47">
        <v>0</v>
      </c>
      <c r="O94" s="47">
        <v>0</v>
      </c>
      <c r="P94" s="47">
        <v>0</v>
      </c>
      <c r="Q94" s="47">
        <v>0</v>
      </c>
      <c r="R94" s="47">
        <v>0</v>
      </c>
      <c r="S94" s="47">
        <v>0</v>
      </c>
      <c r="T94" s="47">
        <v>0</v>
      </c>
      <c r="U94" s="47">
        <v>0</v>
      </c>
      <c r="V94" s="47">
        <v>0</v>
      </c>
      <c r="W94" s="47">
        <v>0</v>
      </c>
      <c r="X94" s="47">
        <v>0</v>
      </c>
      <c r="Y94" s="47">
        <v>0</v>
      </c>
      <c r="Z94" s="47">
        <v>0</v>
      </c>
      <c r="AA94" s="47">
        <v>0</v>
      </c>
      <c r="AB94" s="47">
        <v>0</v>
      </c>
      <c r="AC94" s="47">
        <v>0</v>
      </c>
      <c r="AD94" s="47">
        <v>0</v>
      </c>
      <c r="AE94" s="47">
        <v>0</v>
      </c>
      <c r="AF94" s="47">
        <v>0</v>
      </c>
      <c r="AG94" s="47">
        <v>0</v>
      </c>
      <c r="AH94" s="47">
        <v>0</v>
      </c>
      <c r="AI94" s="47">
        <v>0</v>
      </c>
      <c r="AJ94" s="47">
        <f>'4'!AJ93</f>
        <v>0</v>
      </c>
      <c r="AK94" s="47">
        <f>'4'!AK93</f>
        <v>0</v>
      </c>
      <c r="AL94" s="47">
        <f>'4'!AL93</f>
        <v>0</v>
      </c>
      <c r="AM94" s="47">
        <f>'4'!AM93</f>
        <v>0</v>
      </c>
      <c r="AN94" s="47">
        <f>'4'!AN93</f>
        <v>0</v>
      </c>
      <c r="AO94" s="47">
        <f>'4'!AO93</f>
        <v>0</v>
      </c>
      <c r="AP94" s="47">
        <f>'4'!AP93</f>
        <v>0</v>
      </c>
      <c r="AQ94" s="47">
        <v>0</v>
      </c>
      <c r="AR94" s="47">
        <v>0</v>
      </c>
      <c r="AS94" s="47">
        <f t="shared" si="52"/>
        <v>0</v>
      </c>
      <c r="AT94" s="47">
        <f t="shared" si="53"/>
        <v>0</v>
      </c>
      <c r="AU94" s="195">
        <f t="shared" si="54"/>
        <v>0</v>
      </c>
      <c r="AV94" s="195">
        <f t="shared" si="55"/>
        <v>0</v>
      </c>
      <c r="AW94" s="195">
        <f t="shared" si="56"/>
        <v>0</v>
      </c>
      <c r="AX94" s="195">
        <f t="shared" si="57"/>
        <v>0</v>
      </c>
      <c r="AY94" s="195">
        <f t="shared" si="58"/>
        <v>0</v>
      </c>
      <c r="AZ94" s="195">
        <f t="shared" si="59"/>
        <v>0</v>
      </c>
      <c r="BA94" s="195">
        <f t="shared" si="60"/>
        <v>0</v>
      </c>
      <c r="BB94" s="195">
        <f t="shared" si="61"/>
        <v>0</v>
      </c>
    </row>
    <row r="95" spans="1:54" ht="75">
      <c r="A95" s="23" t="s">
        <v>183</v>
      </c>
      <c r="B95" s="31" t="s">
        <v>289</v>
      </c>
      <c r="C95" s="40" t="s">
        <v>311</v>
      </c>
      <c r="D95" s="33" t="s">
        <v>312</v>
      </c>
      <c r="E95" s="47">
        <v>0</v>
      </c>
      <c r="F95" s="47">
        <v>0</v>
      </c>
      <c r="G95" s="47">
        <v>0</v>
      </c>
      <c r="H95" s="47">
        <v>0</v>
      </c>
      <c r="I95" s="47">
        <v>0</v>
      </c>
      <c r="J95" s="47">
        <v>0</v>
      </c>
      <c r="K95" s="47">
        <v>0</v>
      </c>
      <c r="L95" s="47">
        <v>0</v>
      </c>
      <c r="M95" s="47">
        <v>0</v>
      </c>
      <c r="N95" s="47">
        <v>0</v>
      </c>
      <c r="O95" s="47">
        <v>0</v>
      </c>
      <c r="P95" s="47">
        <f>'4'!AJ94</f>
        <v>180.33526999454665</v>
      </c>
      <c r="Q95" s="47">
        <v>0</v>
      </c>
      <c r="R95" s="47">
        <f>'4'!AL94</f>
        <v>25</v>
      </c>
      <c r="S95" s="47">
        <v>0</v>
      </c>
      <c r="T95" s="47">
        <v>0</v>
      </c>
      <c r="U95" s="47">
        <v>0</v>
      </c>
      <c r="V95" s="47">
        <v>0</v>
      </c>
      <c r="W95" s="47">
        <v>0</v>
      </c>
      <c r="X95" s="47">
        <v>0</v>
      </c>
      <c r="Y95" s="47">
        <v>0</v>
      </c>
      <c r="Z95" s="47">
        <v>0</v>
      </c>
      <c r="AA95" s="47">
        <v>0</v>
      </c>
      <c r="AB95" s="47">
        <v>0</v>
      </c>
      <c r="AC95" s="47">
        <v>0</v>
      </c>
      <c r="AD95" s="47">
        <v>0</v>
      </c>
      <c r="AE95" s="47">
        <v>0</v>
      </c>
      <c r="AF95" s="47">
        <v>0</v>
      </c>
      <c r="AG95" s="47">
        <v>0</v>
      </c>
      <c r="AH95" s="47">
        <v>0</v>
      </c>
      <c r="AI95" s="47">
        <v>0</v>
      </c>
      <c r="AJ95" s="47">
        <v>0</v>
      </c>
      <c r="AK95" s="47">
        <f>'4'!AK94</f>
        <v>0</v>
      </c>
      <c r="AL95" s="47">
        <v>0</v>
      </c>
      <c r="AM95" s="47">
        <f>'4'!AM94</f>
        <v>0</v>
      </c>
      <c r="AN95" s="47">
        <f>'4'!AN94</f>
        <v>0</v>
      </c>
      <c r="AO95" s="47">
        <f>'4'!AO94</f>
        <v>0</v>
      </c>
      <c r="AP95" s="47">
        <f>'4'!AP94</f>
        <v>0</v>
      </c>
      <c r="AQ95" s="47">
        <v>0</v>
      </c>
      <c r="AR95" s="47">
        <v>0</v>
      </c>
      <c r="AS95" s="47">
        <f t="shared" si="52"/>
        <v>0</v>
      </c>
      <c r="AT95" s="47">
        <f t="shared" si="53"/>
        <v>180.33526999454665</v>
      </c>
      <c r="AU95" s="195">
        <f t="shared" si="54"/>
        <v>0</v>
      </c>
      <c r="AV95" s="195">
        <f t="shared" si="55"/>
        <v>25</v>
      </c>
      <c r="AW95" s="195">
        <f t="shared" si="56"/>
        <v>0</v>
      </c>
      <c r="AX95" s="195">
        <f t="shared" si="57"/>
        <v>0</v>
      </c>
      <c r="AY95" s="195">
        <f t="shared" si="58"/>
        <v>0</v>
      </c>
      <c r="AZ95" s="195">
        <f t="shared" si="59"/>
        <v>0</v>
      </c>
      <c r="BA95" s="195">
        <f t="shared" si="60"/>
        <v>0</v>
      </c>
      <c r="BB95" s="195">
        <f t="shared" si="61"/>
        <v>0</v>
      </c>
    </row>
    <row r="96" spans="1:54" ht="56.25">
      <c r="A96" s="19"/>
      <c r="B96" s="23" t="s">
        <v>313</v>
      </c>
      <c r="C96" s="24" t="s">
        <v>314</v>
      </c>
      <c r="D96" s="48" t="s">
        <v>178</v>
      </c>
      <c r="E96" s="172" t="s">
        <v>197</v>
      </c>
      <c r="F96" s="172" t="s">
        <v>197</v>
      </c>
      <c r="G96" s="199" t="s">
        <v>197</v>
      </c>
      <c r="H96" s="199" t="s">
        <v>197</v>
      </c>
      <c r="I96" s="199" t="s">
        <v>197</v>
      </c>
      <c r="J96" s="199" t="s">
        <v>197</v>
      </c>
      <c r="K96" s="199" t="s">
        <v>197</v>
      </c>
      <c r="L96" s="199" t="s">
        <v>197</v>
      </c>
      <c r="M96" s="199" t="s">
        <v>197</v>
      </c>
      <c r="N96" s="199" t="s">
        <v>197</v>
      </c>
      <c r="O96" s="172" t="s">
        <v>197</v>
      </c>
      <c r="P96" s="172" t="s">
        <v>197</v>
      </c>
      <c r="Q96" s="199" t="s">
        <v>197</v>
      </c>
      <c r="R96" s="199" t="s">
        <v>197</v>
      </c>
      <c r="S96" s="199" t="s">
        <v>197</v>
      </c>
      <c r="T96" s="199" t="s">
        <v>197</v>
      </c>
      <c r="U96" s="199" t="s">
        <v>197</v>
      </c>
      <c r="V96" s="199" t="s">
        <v>197</v>
      </c>
      <c r="W96" s="199" t="s">
        <v>197</v>
      </c>
      <c r="X96" s="199" t="s">
        <v>197</v>
      </c>
      <c r="Y96" s="172" t="s">
        <v>197</v>
      </c>
      <c r="Z96" s="172" t="s">
        <v>197</v>
      </c>
      <c r="AA96" s="199" t="s">
        <v>197</v>
      </c>
      <c r="AB96" s="199" t="s">
        <v>197</v>
      </c>
      <c r="AC96" s="199" t="s">
        <v>197</v>
      </c>
      <c r="AD96" s="199" t="s">
        <v>197</v>
      </c>
      <c r="AE96" s="199" t="s">
        <v>197</v>
      </c>
      <c r="AF96" s="199" t="s">
        <v>197</v>
      </c>
      <c r="AG96" s="199" t="s">
        <v>197</v>
      </c>
      <c r="AH96" s="199" t="s">
        <v>197</v>
      </c>
      <c r="AI96" s="172" t="s">
        <v>197</v>
      </c>
      <c r="AJ96" s="172" t="s">
        <v>197</v>
      </c>
      <c r="AK96" s="199" t="s">
        <v>197</v>
      </c>
      <c r="AL96" s="199" t="s">
        <v>197</v>
      </c>
      <c r="AM96" s="199" t="s">
        <v>197</v>
      </c>
      <c r="AN96" s="199" t="s">
        <v>197</v>
      </c>
      <c r="AO96" s="199" t="s">
        <v>197</v>
      </c>
      <c r="AP96" s="199" t="s">
        <v>197</v>
      </c>
      <c r="AQ96" s="199" t="s">
        <v>197</v>
      </c>
      <c r="AR96" s="199" t="s">
        <v>197</v>
      </c>
      <c r="AS96" s="172">
        <f t="shared" si="52"/>
        <v>0</v>
      </c>
      <c r="AT96" s="172">
        <f t="shared" si="53"/>
        <v>0</v>
      </c>
      <c r="AU96" s="199">
        <f t="shared" si="54"/>
        <v>0</v>
      </c>
      <c r="AV96" s="199">
        <f t="shared" si="55"/>
        <v>0</v>
      </c>
      <c r="AW96" s="199">
        <f t="shared" si="56"/>
        <v>0</v>
      </c>
      <c r="AX96" s="199">
        <f t="shared" si="57"/>
        <v>0</v>
      </c>
      <c r="AY96" s="199">
        <f t="shared" si="58"/>
        <v>0</v>
      </c>
      <c r="AZ96" s="199">
        <f t="shared" si="59"/>
        <v>0</v>
      </c>
      <c r="BA96" s="199">
        <f t="shared" si="60"/>
        <v>0</v>
      </c>
      <c r="BB96" s="199">
        <f t="shared" si="61"/>
        <v>0</v>
      </c>
    </row>
    <row r="97" spans="1:54" ht="56.25">
      <c r="A97" s="19"/>
      <c r="B97" s="23" t="s">
        <v>315</v>
      </c>
      <c r="C97" s="29" t="s">
        <v>316</v>
      </c>
      <c r="D97" s="48" t="s">
        <v>178</v>
      </c>
      <c r="E97" s="199" t="s">
        <v>197</v>
      </c>
      <c r="F97" s="199" t="s">
        <v>197</v>
      </c>
      <c r="G97" s="199" t="s">
        <v>197</v>
      </c>
      <c r="H97" s="199" t="s">
        <v>197</v>
      </c>
      <c r="I97" s="199" t="s">
        <v>197</v>
      </c>
      <c r="J97" s="199" t="s">
        <v>197</v>
      </c>
      <c r="K97" s="199" t="s">
        <v>197</v>
      </c>
      <c r="L97" s="199" t="s">
        <v>197</v>
      </c>
      <c r="M97" s="199" t="s">
        <v>197</v>
      </c>
      <c r="N97" s="199" t="s">
        <v>197</v>
      </c>
      <c r="O97" s="199" t="s">
        <v>197</v>
      </c>
      <c r="P97" s="199" t="s">
        <v>197</v>
      </c>
      <c r="Q97" s="199" t="s">
        <v>197</v>
      </c>
      <c r="R97" s="199" t="s">
        <v>197</v>
      </c>
      <c r="S97" s="199" t="s">
        <v>197</v>
      </c>
      <c r="T97" s="199" t="s">
        <v>197</v>
      </c>
      <c r="U97" s="199" t="s">
        <v>197</v>
      </c>
      <c r="V97" s="199" t="s">
        <v>197</v>
      </c>
      <c r="W97" s="199" t="s">
        <v>197</v>
      </c>
      <c r="X97" s="199" t="s">
        <v>197</v>
      </c>
      <c r="Y97" s="199" t="s">
        <v>197</v>
      </c>
      <c r="Z97" s="199" t="s">
        <v>197</v>
      </c>
      <c r="AA97" s="199" t="s">
        <v>197</v>
      </c>
      <c r="AB97" s="199" t="s">
        <v>197</v>
      </c>
      <c r="AC97" s="199" t="s">
        <v>197</v>
      </c>
      <c r="AD97" s="199" t="s">
        <v>197</v>
      </c>
      <c r="AE97" s="199" t="s">
        <v>197</v>
      </c>
      <c r="AF97" s="199" t="s">
        <v>197</v>
      </c>
      <c r="AG97" s="199" t="s">
        <v>197</v>
      </c>
      <c r="AH97" s="199" t="s">
        <v>197</v>
      </c>
      <c r="AI97" s="199" t="s">
        <v>197</v>
      </c>
      <c r="AJ97" s="199" t="s">
        <v>197</v>
      </c>
      <c r="AK97" s="199" t="s">
        <v>197</v>
      </c>
      <c r="AL97" s="199" t="s">
        <v>197</v>
      </c>
      <c r="AM97" s="199" t="s">
        <v>197</v>
      </c>
      <c r="AN97" s="199" t="s">
        <v>197</v>
      </c>
      <c r="AO97" s="199" t="s">
        <v>197</v>
      </c>
      <c r="AP97" s="199" t="s">
        <v>197</v>
      </c>
      <c r="AQ97" s="199" t="s">
        <v>197</v>
      </c>
      <c r="AR97" s="199" t="s">
        <v>197</v>
      </c>
      <c r="AS97" s="199" t="s">
        <v>197</v>
      </c>
      <c r="AT97" s="199" t="s">
        <v>197</v>
      </c>
      <c r="AU97" s="199" t="s">
        <v>197</v>
      </c>
      <c r="AV97" s="199" t="s">
        <v>197</v>
      </c>
      <c r="AW97" s="199" t="s">
        <v>197</v>
      </c>
      <c r="AX97" s="199" t="s">
        <v>197</v>
      </c>
      <c r="AY97" s="199" t="s">
        <v>197</v>
      </c>
      <c r="AZ97" s="199" t="s">
        <v>197</v>
      </c>
      <c r="BA97" s="199" t="s">
        <v>197</v>
      </c>
      <c r="BB97" s="199" t="s">
        <v>197</v>
      </c>
    </row>
    <row r="98" spans="1:54" ht="37.5">
      <c r="A98" s="19"/>
      <c r="B98" s="23" t="s">
        <v>317</v>
      </c>
      <c r="C98" s="29" t="s">
        <v>318</v>
      </c>
      <c r="D98" s="48" t="s">
        <v>178</v>
      </c>
      <c r="E98" s="199">
        <f t="shared" ref="E98:AJ98" si="62">SUM(E99:E100)</f>
        <v>0</v>
      </c>
      <c r="F98" s="199">
        <f t="shared" si="62"/>
        <v>0</v>
      </c>
      <c r="G98" s="199">
        <f t="shared" si="62"/>
        <v>0</v>
      </c>
      <c r="H98" s="199">
        <f t="shared" si="62"/>
        <v>0</v>
      </c>
      <c r="I98" s="199">
        <f t="shared" si="62"/>
        <v>0</v>
      </c>
      <c r="J98" s="199">
        <f t="shared" si="62"/>
        <v>0</v>
      </c>
      <c r="K98" s="199">
        <f t="shared" si="62"/>
        <v>0</v>
      </c>
      <c r="L98" s="199">
        <f t="shared" si="62"/>
        <v>0</v>
      </c>
      <c r="M98" s="199">
        <f t="shared" si="62"/>
        <v>0</v>
      </c>
      <c r="N98" s="199">
        <f t="shared" si="62"/>
        <v>0</v>
      </c>
      <c r="O98" s="199">
        <f t="shared" si="62"/>
        <v>0</v>
      </c>
      <c r="P98" s="199">
        <f t="shared" si="62"/>
        <v>0</v>
      </c>
      <c r="Q98" s="199">
        <f t="shared" si="62"/>
        <v>0</v>
      </c>
      <c r="R98" s="199">
        <f t="shared" si="62"/>
        <v>0</v>
      </c>
      <c r="S98" s="199">
        <f t="shared" si="62"/>
        <v>0</v>
      </c>
      <c r="T98" s="199">
        <f t="shared" si="62"/>
        <v>0</v>
      </c>
      <c r="U98" s="199">
        <f t="shared" si="62"/>
        <v>0</v>
      </c>
      <c r="V98" s="199">
        <f t="shared" si="62"/>
        <v>0</v>
      </c>
      <c r="W98" s="199">
        <f t="shared" si="62"/>
        <v>0</v>
      </c>
      <c r="X98" s="199">
        <f t="shared" si="62"/>
        <v>0</v>
      </c>
      <c r="Y98" s="199">
        <f t="shared" si="62"/>
        <v>0</v>
      </c>
      <c r="Z98" s="199">
        <f t="shared" si="62"/>
        <v>0</v>
      </c>
      <c r="AA98" s="199">
        <f t="shared" si="62"/>
        <v>0</v>
      </c>
      <c r="AB98" s="199">
        <f t="shared" si="62"/>
        <v>0</v>
      </c>
      <c r="AC98" s="199">
        <f t="shared" si="62"/>
        <v>0</v>
      </c>
      <c r="AD98" s="199">
        <f t="shared" si="62"/>
        <v>0</v>
      </c>
      <c r="AE98" s="199">
        <f t="shared" si="62"/>
        <v>0</v>
      </c>
      <c r="AF98" s="199">
        <f t="shared" si="62"/>
        <v>0</v>
      </c>
      <c r="AG98" s="199">
        <f t="shared" si="62"/>
        <v>0</v>
      </c>
      <c r="AH98" s="199">
        <f t="shared" si="62"/>
        <v>0</v>
      </c>
      <c r="AI98" s="199">
        <f t="shared" si="62"/>
        <v>0</v>
      </c>
      <c r="AJ98" s="172">
        <f t="shared" si="62"/>
        <v>1.4053685333333332</v>
      </c>
      <c r="AK98" s="172">
        <f t="shared" ref="AK98:BB98" si="63">SUM(AK99:AK100)</f>
        <v>0</v>
      </c>
      <c r="AL98" s="172">
        <f t="shared" si="63"/>
        <v>0</v>
      </c>
      <c r="AM98" s="172">
        <f t="shared" si="63"/>
        <v>0</v>
      </c>
      <c r="AN98" s="172">
        <f t="shared" si="63"/>
        <v>0</v>
      </c>
      <c r="AO98" s="172">
        <f t="shared" si="63"/>
        <v>0</v>
      </c>
      <c r="AP98" s="172">
        <f t="shared" si="63"/>
        <v>0</v>
      </c>
      <c r="AQ98" s="172">
        <f t="shared" si="63"/>
        <v>0</v>
      </c>
      <c r="AR98" s="172">
        <f t="shared" si="63"/>
        <v>0</v>
      </c>
      <c r="AS98" s="172">
        <f t="shared" si="63"/>
        <v>0</v>
      </c>
      <c r="AT98" s="172">
        <f t="shared" si="63"/>
        <v>1.4053685333333332</v>
      </c>
      <c r="AU98" s="172">
        <f t="shared" si="63"/>
        <v>0</v>
      </c>
      <c r="AV98" s="172">
        <f t="shared" si="63"/>
        <v>0</v>
      </c>
      <c r="AW98" s="172">
        <f t="shared" si="63"/>
        <v>0</v>
      </c>
      <c r="AX98" s="172">
        <f t="shared" si="63"/>
        <v>0</v>
      </c>
      <c r="AY98" s="172">
        <f t="shared" si="63"/>
        <v>0</v>
      </c>
      <c r="AZ98" s="172">
        <f t="shared" si="63"/>
        <v>0</v>
      </c>
      <c r="BA98" s="172">
        <f t="shared" si="63"/>
        <v>0</v>
      </c>
      <c r="BB98" s="172">
        <f t="shared" si="63"/>
        <v>0</v>
      </c>
    </row>
    <row r="99" spans="1:54" ht="75">
      <c r="A99" s="26" t="s">
        <v>189</v>
      </c>
      <c r="B99" s="31" t="s">
        <v>317</v>
      </c>
      <c r="C99" s="50" t="s">
        <v>319</v>
      </c>
      <c r="D99" s="197" t="s">
        <v>320</v>
      </c>
      <c r="E99" s="200">
        <v>0</v>
      </c>
      <c r="F99" s="200">
        <v>0</v>
      </c>
      <c r="G99" s="200">
        <v>0</v>
      </c>
      <c r="H99" s="200">
        <v>0</v>
      </c>
      <c r="I99" s="200">
        <v>0</v>
      </c>
      <c r="J99" s="200">
        <v>0</v>
      </c>
      <c r="K99" s="200">
        <v>0</v>
      </c>
      <c r="L99" s="200">
        <v>0</v>
      </c>
      <c r="M99" s="200">
        <v>0</v>
      </c>
      <c r="N99" s="200">
        <v>0</v>
      </c>
      <c r="O99" s="200">
        <v>0</v>
      </c>
      <c r="P99" s="200">
        <v>0</v>
      </c>
      <c r="Q99" s="200">
        <v>0</v>
      </c>
      <c r="R99" s="200">
        <v>0</v>
      </c>
      <c r="S99" s="200">
        <v>0</v>
      </c>
      <c r="T99" s="200">
        <v>0</v>
      </c>
      <c r="U99" s="200">
        <v>0</v>
      </c>
      <c r="V99" s="200">
        <v>0</v>
      </c>
      <c r="W99" s="200">
        <v>0</v>
      </c>
      <c r="X99" s="200">
        <v>0</v>
      </c>
      <c r="Y99" s="200">
        <v>0</v>
      </c>
      <c r="Z99" s="200">
        <v>0</v>
      </c>
      <c r="AA99" s="200">
        <v>0</v>
      </c>
      <c r="AB99" s="200">
        <v>0</v>
      </c>
      <c r="AC99" s="200">
        <v>0</v>
      </c>
      <c r="AD99" s="200">
        <v>0</v>
      </c>
      <c r="AE99" s="200">
        <v>0</v>
      </c>
      <c r="AF99" s="200">
        <v>0</v>
      </c>
      <c r="AG99" s="200">
        <v>0</v>
      </c>
      <c r="AH99" s="200">
        <v>0</v>
      </c>
      <c r="AI99" s="200">
        <v>0</v>
      </c>
      <c r="AJ99" s="200">
        <f t="shared" ref="AJ99:AR100" si="64">AT99</f>
        <v>0.50784719999999994</v>
      </c>
      <c r="AK99" s="200">
        <f t="shared" si="64"/>
        <v>0</v>
      </c>
      <c r="AL99" s="200">
        <f t="shared" si="64"/>
        <v>0</v>
      </c>
      <c r="AM99" s="200">
        <f t="shared" si="64"/>
        <v>0</v>
      </c>
      <c r="AN99" s="200">
        <f t="shared" si="64"/>
        <v>0</v>
      </c>
      <c r="AO99" s="200">
        <f t="shared" si="64"/>
        <v>0</v>
      </c>
      <c r="AP99" s="200">
        <f t="shared" si="64"/>
        <v>0</v>
      </c>
      <c r="AQ99" s="200">
        <f t="shared" si="64"/>
        <v>0</v>
      </c>
      <c r="AR99" s="200">
        <f t="shared" si="64"/>
        <v>0</v>
      </c>
      <c r="AS99" s="47">
        <f>'4'!AI98</f>
        <v>0</v>
      </c>
      <c r="AT99" s="47">
        <f>'4'!AJ98</f>
        <v>0.50784719999999994</v>
      </c>
      <c r="AU99" s="47">
        <f>'4'!AK98</f>
        <v>0</v>
      </c>
      <c r="AV99" s="47">
        <f>'4'!AL98</f>
        <v>0</v>
      </c>
      <c r="AW99" s="47">
        <f>'4'!AM98</f>
        <v>0</v>
      </c>
      <c r="AX99" s="47">
        <f>'4'!AN98</f>
        <v>0</v>
      </c>
      <c r="AY99" s="47">
        <f>'4'!AO98</f>
        <v>0</v>
      </c>
      <c r="AZ99" s="47">
        <f>'4'!AP98</f>
        <v>0</v>
      </c>
      <c r="BA99" s="47">
        <f>'4'!AQ98</f>
        <v>0</v>
      </c>
      <c r="BB99" s="47">
        <f>'4'!AR98</f>
        <v>0</v>
      </c>
    </row>
    <row r="100" spans="1:54" ht="75">
      <c r="A100" s="26" t="s">
        <v>189</v>
      </c>
      <c r="B100" s="31" t="s">
        <v>317</v>
      </c>
      <c r="C100" s="50" t="s">
        <v>321</v>
      </c>
      <c r="D100" s="197" t="s">
        <v>322</v>
      </c>
      <c r="E100" s="200">
        <v>0</v>
      </c>
      <c r="F100" s="200">
        <v>0</v>
      </c>
      <c r="G100" s="200">
        <v>0</v>
      </c>
      <c r="H100" s="200">
        <v>0</v>
      </c>
      <c r="I100" s="200">
        <v>0</v>
      </c>
      <c r="J100" s="200">
        <v>0</v>
      </c>
      <c r="K100" s="200">
        <v>0</v>
      </c>
      <c r="L100" s="200">
        <v>0</v>
      </c>
      <c r="M100" s="200">
        <v>0</v>
      </c>
      <c r="N100" s="200">
        <v>0</v>
      </c>
      <c r="O100" s="200">
        <v>0</v>
      </c>
      <c r="P100" s="200">
        <v>0</v>
      </c>
      <c r="Q100" s="200">
        <v>0</v>
      </c>
      <c r="R100" s="200">
        <v>0</v>
      </c>
      <c r="S100" s="200">
        <v>0</v>
      </c>
      <c r="T100" s="200">
        <v>0</v>
      </c>
      <c r="U100" s="200">
        <v>0</v>
      </c>
      <c r="V100" s="200">
        <v>0</v>
      </c>
      <c r="W100" s="200">
        <v>0</v>
      </c>
      <c r="X100" s="200">
        <v>0</v>
      </c>
      <c r="Y100" s="200">
        <v>0</v>
      </c>
      <c r="Z100" s="200">
        <v>0</v>
      </c>
      <c r="AA100" s="200">
        <v>0</v>
      </c>
      <c r="AB100" s="200">
        <v>0</v>
      </c>
      <c r="AC100" s="200">
        <v>0</v>
      </c>
      <c r="AD100" s="200">
        <v>0</v>
      </c>
      <c r="AE100" s="200">
        <v>0</v>
      </c>
      <c r="AF100" s="200">
        <v>0</v>
      </c>
      <c r="AG100" s="200">
        <v>0</v>
      </c>
      <c r="AH100" s="200">
        <v>0</v>
      </c>
      <c r="AI100" s="200">
        <v>0</v>
      </c>
      <c r="AJ100" s="200">
        <f t="shared" si="64"/>
        <v>0.89752133333333339</v>
      </c>
      <c r="AK100" s="200">
        <f t="shared" si="64"/>
        <v>0</v>
      </c>
      <c r="AL100" s="200">
        <f t="shared" si="64"/>
        <v>0</v>
      </c>
      <c r="AM100" s="200">
        <f t="shared" si="64"/>
        <v>0</v>
      </c>
      <c r="AN100" s="200">
        <f t="shared" si="64"/>
        <v>0</v>
      </c>
      <c r="AO100" s="200">
        <f t="shared" si="64"/>
        <v>0</v>
      </c>
      <c r="AP100" s="200">
        <f t="shared" si="64"/>
        <v>0</v>
      </c>
      <c r="AQ100" s="200">
        <f t="shared" si="64"/>
        <v>0</v>
      </c>
      <c r="AR100" s="200">
        <f t="shared" si="64"/>
        <v>0</v>
      </c>
      <c r="AS100" s="47">
        <f>'4'!AI99</f>
        <v>0</v>
      </c>
      <c r="AT100" s="47">
        <f>'4'!AJ99</f>
        <v>0.89752133333333339</v>
      </c>
      <c r="AU100" s="47">
        <f>'4'!AK99</f>
        <v>0</v>
      </c>
      <c r="AV100" s="47">
        <f>'4'!AL99</f>
        <v>0</v>
      </c>
      <c r="AW100" s="47">
        <f>'4'!AM99</f>
        <v>0</v>
      </c>
      <c r="AX100" s="47">
        <f>'4'!AN99</f>
        <v>0</v>
      </c>
      <c r="AY100" s="47">
        <f>'4'!AO99</f>
        <v>0</v>
      </c>
      <c r="AZ100" s="47">
        <f>'4'!AP99</f>
        <v>0</v>
      </c>
      <c r="BA100" s="47">
        <f>'4'!AQ99</f>
        <v>0</v>
      </c>
      <c r="BB100" s="47">
        <f>'4'!AR99</f>
        <v>0</v>
      </c>
    </row>
  </sheetData>
  <autoFilter ref="B20:BA100">
    <filterColumn colId="2">
      <filters blank="1">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22">
    <mergeCell ref="AI16:AR16"/>
    <mergeCell ref="AS16:BB16"/>
    <mergeCell ref="F17:N17"/>
    <mergeCell ref="P17:X17"/>
    <mergeCell ref="Z17:AH17"/>
    <mergeCell ref="AJ17:AR17"/>
    <mergeCell ref="AT17:BB17"/>
    <mergeCell ref="B4:BA4"/>
    <mergeCell ref="B5:BA5"/>
    <mergeCell ref="B7:BA7"/>
    <mergeCell ref="B8:BA8"/>
    <mergeCell ref="B10:BA10"/>
    <mergeCell ref="B12:BA12"/>
    <mergeCell ref="B13:BA13"/>
    <mergeCell ref="B14:BA14"/>
    <mergeCell ref="B15:B18"/>
    <mergeCell ref="C15:C18"/>
    <mergeCell ref="D15:D18"/>
    <mergeCell ref="E15:BA15"/>
    <mergeCell ref="E16:N16"/>
    <mergeCell ref="O16:X16"/>
    <mergeCell ref="Y16:AH16"/>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D320"/>
    <pageSetUpPr fitToPage="1"/>
  </sheetPr>
  <dimension ref="A1:CX101"/>
  <sheetViews>
    <sheetView topLeftCell="B1" zoomScale="65" zoomScaleNormal="65" zoomScalePageLayoutView="55" workbookViewId="0">
      <selection activeCell="D54" sqref="D54"/>
    </sheetView>
  </sheetViews>
  <sheetFormatPr defaultColWidth="9" defaultRowHeight="15.75"/>
  <cols>
    <col min="1" max="1" width="4.5" style="129" hidden="1" customWidth="1"/>
    <col min="2" max="2" width="15.125" style="129" customWidth="1"/>
    <col min="3" max="3" width="40.125" style="129" customWidth="1"/>
    <col min="4" max="4" width="13.875" style="129" customWidth="1"/>
    <col min="5" max="5" width="7.375" style="129" customWidth="1"/>
    <col min="6" max="16" width="5.75" style="129" customWidth="1"/>
    <col min="17" max="24" width="8.125" style="129" customWidth="1"/>
    <col min="25" max="30" width="6" style="129" hidden="1" customWidth="1"/>
    <col min="31" max="39" width="9.875" style="129" customWidth="1"/>
    <col min="40" max="44" width="9.875" style="129" hidden="1" customWidth="1"/>
    <col min="45" max="45" width="5.75" style="129" hidden="1" customWidth="1"/>
    <col min="46" max="48" width="9.875" style="129" customWidth="1"/>
    <col min="49" max="49" width="11" style="129" customWidth="1"/>
    <col min="50" max="53" width="9.875" style="129" customWidth="1"/>
    <col min="54" max="59" width="6" style="129" hidden="1" customWidth="1"/>
    <col min="60" max="60" width="32.375" style="129" customWidth="1"/>
    <col min="61" max="61" width="9" style="129"/>
    <col min="62" max="62" width="14.625" style="129" customWidth="1"/>
    <col min="63" max="102" width="9" style="129"/>
  </cols>
  <sheetData>
    <row r="1" spans="2:102" ht="18.75">
      <c r="Y1" s="131"/>
      <c r="Z1" s="131"/>
      <c r="AA1" s="131"/>
      <c r="AB1" s="131"/>
      <c r="AC1" s="131"/>
      <c r="AD1" s="131"/>
      <c r="AE1" s="131"/>
      <c r="AF1" s="131"/>
      <c r="AG1" s="131"/>
      <c r="AH1" s="131"/>
      <c r="BH1" s="2" t="s">
        <v>617</v>
      </c>
    </row>
    <row r="2" spans="2:102">
      <c r="Y2" s="131"/>
      <c r="Z2" s="131"/>
      <c r="AA2" s="131"/>
      <c r="AB2" s="131"/>
      <c r="AC2" s="131"/>
      <c r="AD2" s="131"/>
      <c r="AE2" s="131"/>
      <c r="AF2" s="131"/>
      <c r="AG2" s="131"/>
      <c r="AH2" s="131"/>
      <c r="BG2" s="58"/>
      <c r="BH2" s="4" t="s">
        <v>1</v>
      </c>
    </row>
    <row r="3" spans="2:102">
      <c r="Y3" s="131"/>
      <c r="Z3" s="131"/>
      <c r="AA3" s="131"/>
      <c r="AB3" s="131"/>
      <c r="AC3" s="131"/>
      <c r="AD3" s="131"/>
      <c r="AE3" s="131"/>
      <c r="AF3" s="131"/>
      <c r="AG3" s="131"/>
      <c r="AH3" s="131"/>
      <c r="BG3" s="58"/>
      <c r="BH3" s="4" t="s">
        <v>2</v>
      </c>
    </row>
    <row r="4" spans="2:102" ht="15" customHeight="1">
      <c r="B4" s="438" t="s">
        <v>618</v>
      </c>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8"/>
      <c r="BH4" s="438"/>
    </row>
    <row r="6" spans="2:102" ht="18.75">
      <c r="B6" s="402" t="s">
        <v>424</v>
      </c>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row>
    <row r="7" spans="2:102">
      <c r="B7" s="403" t="s">
        <v>6</v>
      </c>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row>
    <row r="8" spans="2:102">
      <c r="B8" s="131"/>
      <c r="C8" s="131"/>
      <c r="D8" s="131"/>
      <c r="E8" s="131"/>
      <c r="F8" s="131"/>
      <c r="G8" s="131"/>
      <c r="H8" s="131"/>
      <c r="I8" s="131"/>
      <c r="J8" s="131"/>
      <c r="K8" s="131"/>
      <c r="L8" s="131"/>
      <c r="M8" s="131"/>
      <c r="N8" s="131"/>
      <c r="O8" s="131"/>
      <c r="P8" s="131"/>
      <c r="Q8" s="131"/>
      <c r="R8" s="131"/>
      <c r="S8" s="131"/>
      <c r="T8" s="131"/>
      <c r="U8" s="131"/>
      <c r="V8" s="131"/>
      <c r="W8" s="131"/>
      <c r="X8" s="131"/>
      <c r="Y8" s="131"/>
      <c r="Z8" s="158"/>
      <c r="AA8" s="158"/>
      <c r="AB8" s="158"/>
      <c r="AC8" s="158"/>
      <c r="AD8" s="158"/>
      <c r="AE8" s="158"/>
      <c r="AF8" s="158"/>
      <c r="AG8" s="158"/>
      <c r="AH8" s="158"/>
      <c r="AI8" s="158"/>
      <c r="AJ8" s="158"/>
      <c r="AK8" s="158"/>
      <c r="AL8" s="158"/>
      <c r="AM8" s="158"/>
      <c r="AN8" s="158"/>
      <c r="AO8" s="131"/>
      <c r="AP8" s="158"/>
      <c r="AQ8" s="131"/>
      <c r="AR8" s="131"/>
      <c r="AS8" s="131"/>
      <c r="AT8" s="131"/>
      <c r="AU8" s="131"/>
      <c r="AV8" s="131"/>
      <c r="AW8" s="131"/>
      <c r="AX8" s="131"/>
      <c r="AY8" s="131"/>
      <c r="AZ8" s="131"/>
      <c r="BA8" s="131"/>
      <c r="BB8" s="131"/>
      <c r="BC8" s="131"/>
      <c r="BD8" s="131"/>
      <c r="BE8" s="131"/>
      <c r="BF8" s="131"/>
    </row>
    <row r="9" spans="2:102" ht="18.75">
      <c r="B9" s="404" t="s">
        <v>7</v>
      </c>
      <c r="C9" s="404"/>
      <c r="D9" s="404"/>
      <c r="E9" s="404"/>
      <c r="F9" s="404"/>
      <c r="G9" s="404"/>
      <c r="H9" s="404"/>
      <c r="I9" s="404"/>
      <c r="J9" s="404"/>
      <c r="K9" s="404"/>
      <c r="L9" s="404"/>
      <c r="M9" s="404"/>
      <c r="N9" s="404"/>
      <c r="O9" s="404"/>
      <c r="P9" s="404"/>
      <c r="Q9" s="404"/>
      <c r="R9" s="404"/>
      <c r="S9" s="404"/>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row>
    <row r="11" spans="2:102" ht="18.75">
      <c r="B11" s="404" t="s">
        <v>8</v>
      </c>
      <c r="C11" s="404"/>
      <c r="D11" s="404"/>
      <c r="E11" s="404"/>
      <c r="F11" s="404"/>
      <c r="G11" s="404"/>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row>
    <row r="12" spans="2:102">
      <c r="B12" s="405" t="s">
        <v>9</v>
      </c>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row>
    <row r="13" spans="2:102">
      <c r="B13" s="432"/>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row>
    <row r="14" spans="2:102" ht="38.25" customHeight="1">
      <c r="B14" s="406" t="s">
        <v>10</v>
      </c>
      <c r="C14" s="406" t="s">
        <v>11</v>
      </c>
      <c r="D14" s="406" t="s">
        <v>12</v>
      </c>
      <c r="E14" s="406" t="s">
        <v>619</v>
      </c>
      <c r="F14" s="406"/>
      <c r="G14" s="406"/>
      <c r="H14" s="406"/>
      <c r="I14" s="406"/>
      <c r="J14" s="406"/>
      <c r="K14" s="406"/>
      <c r="L14" s="406"/>
      <c r="M14" s="406"/>
      <c r="N14" s="406"/>
      <c r="O14" s="406"/>
      <c r="P14" s="406"/>
      <c r="Q14" s="430" t="s">
        <v>620</v>
      </c>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27" t="s">
        <v>347</v>
      </c>
    </row>
    <row r="15" spans="2:102" ht="15.75" customHeight="1">
      <c r="B15" s="406"/>
      <c r="C15" s="406"/>
      <c r="D15" s="406"/>
      <c r="E15" s="406"/>
      <c r="F15" s="406"/>
      <c r="G15" s="406"/>
      <c r="H15" s="406"/>
      <c r="I15" s="406"/>
      <c r="J15" s="406"/>
      <c r="K15" s="406"/>
      <c r="L15" s="406"/>
      <c r="M15" s="406"/>
      <c r="N15" s="406"/>
      <c r="O15" s="406"/>
      <c r="P15" s="406"/>
      <c r="Q15" s="436">
        <v>2020</v>
      </c>
      <c r="R15" s="436"/>
      <c r="S15" s="436"/>
      <c r="T15" s="436"/>
      <c r="U15" s="436"/>
      <c r="V15" s="436"/>
      <c r="W15" s="436"/>
      <c r="X15" s="436"/>
      <c r="Y15" s="436"/>
      <c r="Z15" s="436"/>
      <c r="AA15" s="436"/>
      <c r="AB15" s="436"/>
      <c r="AC15" s="436"/>
      <c r="AD15" s="436"/>
      <c r="AE15" s="436">
        <v>2021</v>
      </c>
      <c r="AF15" s="436"/>
      <c r="AG15" s="436"/>
      <c r="AH15" s="436"/>
      <c r="AI15" s="436"/>
      <c r="AJ15" s="436"/>
      <c r="AK15" s="436"/>
      <c r="AL15" s="436"/>
      <c r="AM15" s="436"/>
      <c r="AN15" s="165"/>
      <c r="AO15" s="165"/>
      <c r="AP15" s="165"/>
      <c r="AQ15" s="165"/>
      <c r="AR15" s="165"/>
      <c r="AS15" s="165"/>
      <c r="AT15" s="436">
        <v>2022</v>
      </c>
      <c r="AU15" s="436"/>
      <c r="AV15" s="436"/>
      <c r="AW15" s="436"/>
      <c r="AX15" s="436"/>
      <c r="AY15" s="436"/>
      <c r="AZ15" s="436"/>
      <c r="BA15" s="436"/>
      <c r="BB15" s="436"/>
      <c r="BC15" s="436"/>
      <c r="BD15" s="436"/>
      <c r="BE15" s="436"/>
      <c r="BF15" s="436"/>
      <c r="BG15" s="436"/>
      <c r="BH15" s="427"/>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row>
    <row r="16" spans="2:102">
      <c r="B16" s="406"/>
      <c r="C16" s="406"/>
      <c r="D16" s="406"/>
      <c r="E16" s="406"/>
      <c r="F16" s="406"/>
      <c r="G16" s="406"/>
      <c r="H16" s="406"/>
      <c r="I16" s="406"/>
      <c r="J16" s="406"/>
      <c r="K16" s="406"/>
      <c r="L16" s="406"/>
      <c r="M16" s="406"/>
      <c r="N16" s="406"/>
      <c r="O16" s="406"/>
      <c r="P16" s="40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6"/>
      <c r="AN16" s="165"/>
      <c r="AO16" s="165"/>
      <c r="AP16" s="165"/>
      <c r="AQ16" s="165"/>
      <c r="AR16" s="165"/>
      <c r="AS16" s="165"/>
      <c r="AT16" s="436"/>
      <c r="AU16" s="436"/>
      <c r="AV16" s="436"/>
      <c r="AW16" s="436"/>
      <c r="AX16" s="436"/>
      <c r="AY16" s="436"/>
      <c r="AZ16" s="436"/>
      <c r="BA16" s="436"/>
      <c r="BB16" s="436"/>
      <c r="BC16" s="436"/>
      <c r="BD16" s="436"/>
      <c r="BE16" s="436"/>
      <c r="BF16" s="436"/>
      <c r="BG16" s="436"/>
      <c r="BH16" s="427"/>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row>
    <row r="17" spans="1:102" ht="39" customHeight="1">
      <c r="B17" s="406"/>
      <c r="C17" s="406"/>
      <c r="D17" s="406"/>
      <c r="E17" s="436" t="s">
        <v>348</v>
      </c>
      <c r="F17" s="436"/>
      <c r="G17" s="436"/>
      <c r="H17" s="436"/>
      <c r="I17" s="436"/>
      <c r="J17" s="436"/>
      <c r="K17" s="427" t="s">
        <v>464</v>
      </c>
      <c r="L17" s="427"/>
      <c r="M17" s="427"/>
      <c r="N17" s="427"/>
      <c r="O17" s="427"/>
      <c r="P17" s="427"/>
      <c r="Q17" s="436" t="s">
        <v>348</v>
      </c>
      <c r="R17" s="436"/>
      <c r="S17" s="436"/>
      <c r="T17" s="436"/>
      <c r="U17" s="436"/>
      <c r="V17" s="436"/>
      <c r="W17" s="436"/>
      <c r="X17" s="436"/>
      <c r="Y17" s="427" t="s">
        <v>464</v>
      </c>
      <c r="Z17" s="427"/>
      <c r="AA17" s="427"/>
      <c r="AB17" s="427"/>
      <c r="AC17" s="427"/>
      <c r="AD17" s="427"/>
      <c r="AE17" s="436" t="s">
        <v>348</v>
      </c>
      <c r="AF17" s="436"/>
      <c r="AG17" s="436"/>
      <c r="AH17" s="436"/>
      <c r="AI17" s="436"/>
      <c r="AJ17" s="436"/>
      <c r="AK17" s="436"/>
      <c r="AL17" s="436"/>
      <c r="AM17" s="436"/>
      <c r="AN17" s="427" t="s">
        <v>464</v>
      </c>
      <c r="AO17" s="427"/>
      <c r="AP17" s="427"/>
      <c r="AQ17" s="427"/>
      <c r="AR17" s="427"/>
      <c r="AS17" s="427"/>
      <c r="AT17" s="436" t="s">
        <v>348</v>
      </c>
      <c r="AU17" s="436"/>
      <c r="AV17" s="436"/>
      <c r="AW17" s="436"/>
      <c r="AX17" s="436"/>
      <c r="AY17" s="436"/>
      <c r="AZ17" s="436"/>
      <c r="BA17" s="436"/>
      <c r="BB17" s="427" t="s">
        <v>464</v>
      </c>
      <c r="BC17" s="427"/>
      <c r="BD17" s="427"/>
      <c r="BE17" s="427"/>
      <c r="BF17" s="427"/>
      <c r="BG17" s="427"/>
      <c r="BH17" s="427"/>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1"/>
      <c r="CS17" s="441"/>
      <c r="CT17" s="441"/>
      <c r="CU17" s="441"/>
      <c r="CV17" s="441"/>
      <c r="CW17" s="441"/>
      <c r="CX17" s="441"/>
    </row>
    <row r="18" spans="1:102" ht="54.75" customHeight="1">
      <c r="B18" s="406"/>
      <c r="C18" s="406"/>
      <c r="D18" s="406"/>
      <c r="E18" s="167" t="s">
        <v>621</v>
      </c>
      <c r="F18" s="167" t="s">
        <v>469</v>
      </c>
      <c r="G18" s="167" t="s">
        <v>470</v>
      </c>
      <c r="H18" s="137" t="s">
        <v>471</v>
      </c>
      <c r="I18" s="167" t="s">
        <v>472</v>
      </c>
      <c r="J18" s="167" t="s">
        <v>473</v>
      </c>
      <c r="K18" s="167" t="s">
        <v>621</v>
      </c>
      <c r="L18" s="167" t="s">
        <v>469</v>
      </c>
      <c r="M18" s="167" t="s">
        <v>470</v>
      </c>
      <c r="N18" s="137" t="s">
        <v>471</v>
      </c>
      <c r="O18" s="167" t="s">
        <v>472</v>
      </c>
      <c r="P18" s="167" t="s">
        <v>473</v>
      </c>
      <c r="Q18" s="167" t="s">
        <v>621</v>
      </c>
      <c r="R18" s="167" t="s">
        <v>469</v>
      </c>
      <c r="S18" s="167" t="s">
        <v>470</v>
      </c>
      <c r="T18" s="137" t="s">
        <v>471</v>
      </c>
      <c r="U18" s="167" t="s">
        <v>472</v>
      </c>
      <c r="V18" s="167" t="s">
        <v>474</v>
      </c>
      <c r="W18" s="167" t="s">
        <v>475</v>
      </c>
      <c r="X18" s="167" t="s">
        <v>476</v>
      </c>
      <c r="Y18" s="167" t="s">
        <v>621</v>
      </c>
      <c r="Z18" s="167" t="s">
        <v>469</v>
      </c>
      <c r="AA18" s="167" t="s">
        <v>470</v>
      </c>
      <c r="AB18" s="137" t="s">
        <v>471</v>
      </c>
      <c r="AC18" s="167" t="s">
        <v>472</v>
      </c>
      <c r="AD18" s="167" t="s">
        <v>473</v>
      </c>
      <c r="AE18" s="167" t="s">
        <v>621</v>
      </c>
      <c r="AF18" s="167" t="s">
        <v>469</v>
      </c>
      <c r="AG18" s="167" t="s">
        <v>470</v>
      </c>
      <c r="AH18" s="137" t="s">
        <v>471</v>
      </c>
      <c r="AI18" s="167" t="s">
        <v>472</v>
      </c>
      <c r="AJ18" s="167" t="s">
        <v>474</v>
      </c>
      <c r="AK18" s="167" t="s">
        <v>475</v>
      </c>
      <c r="AL18" s="167" t="s">
        <v>476</v>
      </c>
      <c r="AM18" s="167" t="s">
        <v>477</v>
      </c>
      <c r="AN18" s="167" t="s">
        <v>621</v>
      </c>
      <c r="AO18" s="167" t="s">
        <v>469</v>
      </c>
      <c r="AP18" s="167" t="s">
        <v>470</v>
      </c>
      <c r="AQ18" s="137" t="s">
        <v>471</v>
      </c>
      <c r="AR18" s="167" t="s">
        <v>472</v>
      </c>
      <c r="AS18" s="167" t="s">
        <v>473</v>
      </c>
      <c r="AT18" s="167" t="s">
        <v>621</v>
      </c>
      <c r="AU18" s="167" t="s">
        <v>469</v>
      </c>
      <c r="AV18" s="167" t="s">
        <v>470</v>
      </c>
      <c r="AW18" s="137" t="s">
        <v>471</v>
      </c>
      <c r="AX18" s="167" t="s">
        <v>472</v>
      </c>
      <c r="AY18" s="167" t="s">
        <v>474</v>
      </c>
      <c r="AZ18" s="167" t="s">
        <v>478</v>
      </c>
      <c r="BA18" s="167" t="s">
        <v>476</v>
      </c>
      <c r="BB18" s="167" t="s">
        <v>621</v>
      </c>
      <c r="BC18" s="167" t="s">
        <v>469</v>
      </c>
      <c r="BD18" s="167" t="s">
        <v>470</v>
      </c>
      <c r="BE18" s="137" t="s">
        <v>471</v>
      </c>
      <c r="BF18" s="167" t="s">
        <v>472</v>
      </c>
      <c r="BG18" s="167" t="s">
        <v>473</v>
      </c>
      <c r="BH18" s="427"/>
      <c r="BJ18" s="129" t="s">
        <v>622</v>
      </c>
      <c r="BW18" s="202"/>
      <c r="BX18" s="202"/>
      <c r="BY18" s="202"/>
      <c r="BZ18" s="203"/>
      <c r="CA18" s="203"/>
      <c r="CB18" s="203"/>
      <c r="CC18" s="202"/>
      <c r="CD18" s="202"/>
      <c r="CE18" s="202"/>
      <c r="CF18" s="202"/>
      <c r="CG18" s="203"/>
      <c r="CH18" s="203"/>
      <c r="CI18" s="203"/>
      <c r="CJ18" s="202"/>
      <c r="CK18" s="202"/>
      <c r="CL18" s="202"/>
      <c r="CM18" s="202"/>
      <c r="CN18" s="203"/>
      <c r="CO18" s="203"/>
      <c r="CP18" s="203"/>
      <c r="CQ18" s="202"/>
      <c r="CR18" s="202"/>
      <c r="CS18" s="202"/>
      <c r="CT18" s="202"/>
      <c r="CU18" s="203"/>
      <c r="CV18" s="203"/>
      <c r="CW18" s="203"/>
      <c r="CX18" s="202"/>
    </row>
    <row r="19" spans="1:102">
      <c r="B19" s="165">
        <v>1</v>
      </c>
      <c r="C19" s="165">
        <v>2</v>
      </c>
      <c r="D19" s="165">
        <v>3</v>
      </c>
      <c r="E19" s="168" t="s">
        <v>572</v>
      </c>
      <c r="F19" s="168" t="s">
        <v>573</v>
      </c>
      <c r="G19" s="168" t="s">
        <v>574</v>
      </c>
      <c r="H19" s="168" t="s">
        <v>575</v>
      </c>
      <c r="I19" s="168" t="s">
        <v>576</v>
      </c>
      <c r="J19" s="168" t="s">
        <v>577</v>
      </c>
      <c r="K19" s="168" t="s">
        <v>582</v>
      </c>
      <c r="L19" s="168" t="s">
        <v>583</v>
      </c>
      <c r="M19" s="168" t="s">
        <v>584</v>
      </c>
      <c r="N19" s="168" t="s">
        <v>585</v>
      </c>
      <c r="O19" s="168" t="s">
        <v>586</v>
      </c>
      <c r="P19" s="168" t="s">
        <v>587</v>
      </c>
      <c r="Q19" s="168" t="s">
        <v>623</v>
      </c>
      <c r="R19" s="168" t="s">
        <v>624</v>
      </c>
      <c r="S19" s="168" t="s">
        <v>625</v>
      </c>
      <c r="T19" s="168" t="s">
        <v>626</v>
      </c>
      <c r="U19" s="168" t="s">
        <v>627</v>
      </c>
      <c r="V19" s="168" t="s">
        <v>628</v>
      </c>
      <c r="W19" s="168" t="s">
        <v>629</v>
      </c>
      <c r="X19" s="168" t="s">
        <v>630</v>
      </c>
      <c r="Y19" s="168" t="s">
        <v>631</v>
      </c>
      <c r="Z19" s="168" t="s">
        <v>632</v>
      </c>
      <c r="AA19" s="168" t="s">
        <v>633</v>
      </c>
      <c r="AB19" s="168" t="s">
        <v>634</v>
      </c>
      <c r="AC19" s="168" t="s">
        <v>635</v>
      </c>
      <c r="AD19" s="168" t="s">
        <v>636</v>
      </c>
      <c r="AE19" s="168" t="s">
        <v>637</v>
      </c>
      <c r="AF19" s="168" t="s">
        <v>638</v>
      </c>
      <c r="AG19" s="168" t="s">
        <v>639</v>
      </c>
      <c r="AH19" s="168" t="s">
        <v>640</v>
      </c>
      <c r="AI19" s="168" t="s">
        <v>641</v>
      </c>
      <c r="AJ19" s="168" t="s">
        <v>642</v>
      </c>
      <c r="AK19" s="168" t="s">
        <v>643</v>
      </c>
      <c r="AL19" s="168" t="s">
        <v>644</v>
      </c>
      <c r="AM19" s="168" t="s">
        <v>645</v>
      </c>
      <c r="AN19" s="168" t="s">
        <v>646</v>
      </c>
      <c r="AO19" s="168" t="s">
        <v>647</v>
      </c>
      <c r="AP19" s="168" t="s">
        <v>648</v>
      </c>
      <c r="AQ19" s="168" t="s">
        <v>649</v>
      </c>
      <c r="AR19" s="168" t="s">
        <v>650</v>
      </c>
      <c r="AS19" s="168" t="s">
        <v>651</v>
      </c>
      <c r="AT19" s="168" t="s">
        <v>652</v>
      </c>
      <c r="AU19" s="168" t="s">
        <v>653</v>
      </c>
      <c r="AV19" s="168" t="s">
        <v>654</v>
      </c>
      <c r="AW19" s="168" t="s">
        <v>655</v>
      </c>
      <c r="AX19" s="168" t="s">
        <v>656</v>
      </c>
      <c r="AY19" s="168" t="s">
        <v>657</v>
      </c>
      <c r="AZ19" s="168" t="s">
        <v>658</v>
      </c>
      <c r="BA19" s="168" t="s">
        <v>659</v>
      </c>
      <c r="BB19" s="168" t="s">
        <v>660</v>
      </c>
      <c r="BC19" s="168" t="s">
        <v>661</v>
      </c>
      <c r="BD19" s="168" t="s">
        <v>662</v>
      </c>
      <c r="BE19" s="168" t="s">
        <v>663</v>
      </c>
      <c r="BF19" s="168" t="s">
        <v>664</v>
      </c>
      <c r="BG19" s="168" t="s">
        <v>665</v>
      </c>
      <c r="BH19" s="168" t="s">
        <v>613</v>
      </c>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row>
    <row r="20" spans="1:102" ht="37.5">
      <c r="A20" s="19"/>
      <c r="B20" s="20" t="s">
        <v>176</v>
      </c>
      <c r="C20" s="21" t="s">
        <v>177</v>
      </c>
      <c r="D20" s="22" t="s">
        <v>178</v>
      </c>
      <c r="E20" s="22">
        <f t="shared" ref="E20:P20" si="0">SUM(E21:E26)</f>
        <v>0</v>
      </c>
      <c r="F20" s="22">
        <f t="shared" si="0"/>
        <v>0</v>
      </c>
      <c r="G20" s="22">
        <f t="shared" si="0"/>
        <v>0</v>
      </c>
      <c r="H20" s="22">
        <f t="shared" si="0"/>
        <v>0</v>
      </c>
      <c r="I20" s="22">
        <f t="shared" si="0"/>
        <v>0</v>
      </c>
      <c r="J20" s="22">
        <f t="shared" si="0"/>
        <v>0</v>
      </c>
      <c r="K20" s="22">
        <f t="shared" si="0"/>
        <v>0</v>
      </c>
      <c r="L20" s="22">
        <f t="shared" si="0"/>
        <v>0</v>
      </c>
      <c r="M20" s="22">
        <f t="shared" si="0"/>
        <v>0</v>
      </c>
      <c r="N20" s="22">
        <f t="shared" si="0"/>
        <v>0</v>
      </c>
      <c r="O20" s="22">
        <f t="shared" si="0"/>
        <v>0</v>
      </c>
      <c r="P20" s="22">
        <f t="shared" si="0"/>
        <v>0</v>
      </c>
      <c r="Q20" s="22">
        <f>MAX(Q21:Q26)</f>
        <v>0</v>
      </c>
      <c r="R20" s="22">
        <f t="shared" ref="R20:AD20" si="1">SUM(R21:R26)</f>
        <v>0</v>
      </c>
      <c r="S20" s="22">
        <f t="shared" si="1"/>
        <v>0</v>
      </c>
      <c r="T20" s="22">
        <f t="shared" si="1"/>
        <v>0</v>
      </c>
      <c r="U20" s="22">
        <f t="shared" si="1"/>
        <v>0</v>
      </c>
      <c r="V20" s="22">
        <f t="shared" si="1"/>
        <v>0</v>
      </c>
      <c r="W20" s="22">
        <f t="shared" si="1"/>
        <v>0</v>
      </c>
      <c r="X20" s="22">
        <f t="shared" si="1"/>
        <v>0</v>
      </c>
      <c r="Y20" s="22">
        <f t="shared" si="1"/>
        <v>0</v>
      </c>
      <c r="Z20" s="22">
        <f t="shared" si="1"/>
        <v>0</v>
      </c>
      <c r="AA20" s="22">
        <f t="shared" si="1"/>
        <v>0</v>
      </c>
      <c r="AB20" s="22">
        <f t="shared" si="1"/>
        <v>0</v>
      </c>
      <c r="AC20" s="22">
        <f t="shared" si="1"/>
        <v>0</v>
      </c>
      <c r="AD20" s="22">
        <f t="shared" si="1"/>
        <v>0</v>
      </c>
      <c r="AE20" s="22">
        <f>MAX(AE21:AE26)</f>
        <v>6</v>
      </c>
      <c r="AF20" s="22">
        <f t="shared" ref="AF20:AS20" si="2">SUM(AF21:AF26)</f>
        <v>100</v>
      </c>
      <c r="AG20" s="22">
        <f t="shared" si="2"/>
        <v>25</v>
      </c>
      <c r="AH20" s="22">
        <f t="shared" si="2"/>
        <v>6.78</v>
      </c>
      <c r="AI20" s="22">
        <f t="shared" si="2"/>
        <v>0</v>
      </c>
      <c r="AJ20" s="22">
        <f t="shared" si="2"/>
        <v>3</v>
      </c>
      <c r="AK20" s="22">
        <f t="shared" si="2"/>
        <v>0</v>
      </c>
      <c r="AL20" s="22">
        <f t="shared" si="2"/>
        <v>5</v>
      </c>
      <c r="AM20" s="22">
        <f t="shared" si="2"/>
        <v>500</v>
      </c>
      <c r="AN20" s="22">
        <f t="shared" si="2"/>
        <v>0</v>
      </c>
      <c r="AO20" s="22">
        <f t="shared" si="2"/>
        <v>0</v>
      </c>
      <c r="AP20" s="22">
        <f t="shared" si="2"/>
        <v>0</v>
      </c>
      <c r="AQ20" s="22">
        <f t="shared" si="2"/>
        <v>0</v>
      </c>
      <c r="AR20" s="22">
        <f t="shared" si="2"/>
        <v>0</v>
      </c>
      <c r="AS20" s="22">
        <f t="shared" si="2"/>
        <v>0</v>
      </c>
      <c r="AT20" s="22">
        <f>MAX(AT21:AT26)</f>
        <v>6</v>
      </c>
      <c r="AU20" s="22">
        <f t="shared" ref="AU20:BG20" si="3">SUM(AU21:AU26)</f>
        <v>82</v>
      </c>
      <c r="AV20" s="22">
        <f t="shared" si="3"/>
        <v>50</v>
      </c>
      <c r="AW20" s="22">
        <f t="shared" si="3"/>
        <v>119.64</v>
      </c>
      <c r="AX20" s="22">
        <f t="shared" si="3"/>
        <v>0</v>
      </c>
      <c r="AY20" s="22">
        <f t="shared" si="3"/>
        <v>3</v>
      </c>
      <c r="AZ20" s="22">
        <f t="shared" si="3"/>
        <v>45.8</v>
      </c>
      <c r="BA20" s="22">
        <f t="shared" si="3"/>
        <v>32</v>
      </c>
      <c r="BB20" s="22">
        <f t="shared" si="3"/>
        <v>0</v>
      </c>
      <c r="BC20" s="22">
        <f t="shared" si="3"/>
        <v>0</v>
      </c>
      <c r="BD20" s="22">
        <f t="shared" si="3"/>
        <v>0</v>
      </c>
      <c r="BE20" s="22">
        <f t="shared" si="3"/>
        <v>0</v>
      </c>
      <c r="BF20" s="22">
        <f t="shared" si="3"/>
        <v>0</v>
      </c>
      <c r="BG20" s="22">
        <f t="shared" si="3"/>
        <v>0</v>
      </c>
      <c r="BH20" s="22"/>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row>
    <row r="21" spans="1:102" ht="37.5">
      <c r="A21" s="19"/>
      <c r="B21" s="23" t="s">
        <v>179</v>
      </c>
      <c r="C21" s="24" t="s">
        <v>180</v>
      </c>
      <c r="D21" s="25" t="s">
        <v>178</v>
      </c>
      <c r="E21" s="25">
        <f t="shared" ref="E21:AJ21" si="4">SUMIF($A$29:$A$99,$B21,E$29:E$99)</f>
        <v>0</v>
      </c>
      <c r="F21" s="25">
        <f t="shared" si="4"/>
        <v>0</v>
      </c>
      <c r="G21" s="25">
        <f t="shared" si="4"/>
        <v>0</v>
      </c>
      <c r="H21" s="25">
        <f t="shared" si="4"/>
        <v>0</v>
      </c>
      <c r="I21" s="25">
        <f t="shared" si="4"/>
        <v>0</v>
      </c>
      <c r="J21" s="25">
        <f t="shared" si="4"/>
        <v>0</v>
      </c>
      <c r="K21" s="25">
        <f t="shared" si="4"/>
        <v>0</v>
      </c>
      <c r="L21" s="25">
        <f t="shared" si="4"/>
        <v>0</v>
      </c>
      <c r="M21" s="25">
        <f t="shared" si="4"/>
        <v>0</v>
      </c>
      <c r="N21" s="25">
        <f t="shared" si="4"/>
        <v>0</v>
      </c>
      <c r="O21" s="25">
        <f t="shared" si="4"/>
        <v>0</v>
      </c>
      <c r="P21" s="25">
        <f t="shared" si="4"/>
        <v>0</v>
      </c>
      <c r="Q21" s="25">
        <f t="shared" si="4"/>
        <v>0</v>
      </c>
      <c r="R21" s="25">
        <f t="shared" si="4"/>
        <v>0</v>
      </c>
      <c r="S21" s="25">
        <f t="shared" si="4"/>
        <v>0</v>
      </c>
      <c r="T21" s="25">
        <f t="shared" si="4"/>
        <v>0</v>
      </c>
      <c r="U21" s="25">
        <f t="shared" si="4"/>
        <v>0</v>
      </c>
      <c r="V21" s="25">
        <f t="shared" si="4"/>
        <v>0</v>
      </c>
      <c r="W21" s="25">
        <f t="shared" si="4"/>
        <v>0</v>
      </c>
      <c r="X21" s="25">
        <f t="shared" si="4"/>
        <v>0</v>
      </c>
      <c r="Y21" s="25">
        <f t="shared" si="4"/>
        <v>0</v>
      </c>
      <c r="Z21" s="25">
        <f t="shared" si="4"/>
        <v>0</v>
      </c>
      <c r="AA21" s="25">
        <f t="shared" si="4"/>
        <v>0</v>
      </c>
      <c r="AB21" s="25">
        <f t="shared" si="4"/>
        <v>0</v>
      </c>
      <c r="AC21" s="25">
        <f t="shared" si="4"/>
        <v>0</v>
      </c>
      <c r="AD21" s="25">
        <f t="shared" si="4"/>
        <v>0</v>
      </c>
      <c r="AE21" s="25">
        <f t="shared" si="4"/>
        <v>6</v>
      </c>
      <c r="AF21" s="25">
        <f t="shared" si="4"/>
        <v>0</v>
      </c>
      <c r="AG21" s="25">
        <f t="shared" si="4"/>
        <v>0</v>
      </c>
      <c r="AH21" s="25">
        <f t="shared" si="4"/>
        <v>6.78</v>
      </c>
      <c r="AI21" s="25">
        <f t="shared" si="4"/>
        <v>0</v>
      </c>
      <c r="AJ21" s="25">
        <f t="shared" si="4"/>
        <v>0</v>
      </c>
      <c r="AK21" s="25">
        <f t="shared" ref="AK21:BG21" si="5">SUMIF($A$29:$A$99,$B21,AK$29:AK$99)</f>
        <v>0</v>
      </c>
      <c r="AL21" s="25">
        <f t="shared" si="5"/>
        <v>5</v>
      </c>
      <c r="AM21" s="25">
        <f t="shared" si="5"/>
        <v>0</v>
      </c>
      <c r="AN21" s="25">
        <f t="shared" si="5"/>
        <v>0</v>
      </c>
      <c r="AO21" s="25">
        <f t="shared" si="5"/>
        <v>0</v>
      </c>
      <c r="AP21" s="25">
        <f t="shared" si="5"/>
        <v>0</v>
      </c>
      <c r="AQ21" s="25">
        <f t="shared" si="5"/>
        <v>0</v>
      </c>
      <c r="AR21" s="25">
        <f t="shared" si="5"/>
        <v>0</v>
      </c>
      <c r="AS21" s="25">
        <f t="shared" si="5"/>
        <v>0</v>
      </c>
      <c r="AT21" s="25">
        <f t="shared" si="5"/>
        <v>6</v>
      </c>
      <c r="AU21" s="25">
        <f t="shared" si="5"/>
        <v>82</v>
      </c>
      <c r="AV21" s="25">
        <f t="shared" si="5"/>
        <v>0</v>
      </c>
      <c r="AW21" s="25">
        <f t="shared" si="5"/>
        <v>0</v>
      </c>
      <c r="AX21" s="25">
        <f t="shared" si="5"/>
        <v>0</v>
      </c>
      <c r="AY21" s="25">
        <f t="shared" si="5"/>
        <v>0</v>
      </c>
      <c r="AZ21" s="25">
        <f t="shared" si="5"/>
        <v>0</v>
      </c>
      <c r="BA21" s="25">
        <f t="shared" si="5"/>
        <v>30</v>
      </c>
      <c r="BB21" s="25">
        <f t="shared" si="5"/>
        <v>0</v>
      </c>
      <c r="BC21" s="25">
        <f t="shared" si="5"/>
        <v>0</v>
      </c>
      <c r="BD21" s="25">
        <f t="shared" si="5"/>
        <v>0</v>
      </c>
      <c r="BE21" s="25">
        <f t="shared" si="5"/>
        <v>0</v>
      </c>
      <c r="BF21" s="25">
        <f t="shared" si="5"/>
        <v>0</v>
      </c>
      <c r="BG21" s="25">
        <f t="shared" si="5"/>
        <v>0</v>
      </c>
      <c r="BH21" s="25"/>
    </row>
    <row r="22" spans="1:102" ht="37.5">
      <c r="A22" s="19"/>
      <c r="B22" s="26" t="s">
        <v>181</v>
      </c>
      <c r="C22" s="27" t="s">
        <v>182</v>
      </c>
      <c r="D22" s="28" t="s">
        <v>178</v>
      </c>
      <c r="E22" s="28">
        <f t="shared" ref="E22:N25" si="6">SUMIF($A$29:$A$99,$B22,E$29:E$99)</f>
        <v>0</v>
      </c>
      <c r="F22" s="28">
        <f t="shared" si="6"/>
        <v>0</v>
      </c>
      <c r="G22" s="28">
        <f t="shared" si="6"/>
        <v>0</v>
      </c>
      <c r="H22" s="28">
        <f t="shared" si="6"/>
        <v>0</v>
      </c>
      <c r="I22" s="28">
        <f t="shared" si="6"/>
        <v>0</v>
      </c>
      <c r="J22" s="28">
        <f t="shared" si="6"/>
        <v>0</v>
      </c>
      <c r="K22" s="28">
        <f t="shared" si="6"/>
        <v>0</v>
      </c>
      <c r="L22" s="28">
        <f t="shared" si="6"/>
        <v>0</v>
      </c>
      <c r="M22" s="28">
        <f t="shared" si="6"/>
        <v>0</v>
      </c>
      <c r="N22" s="28">
        <f t="shared" si="6"/>
        <v>0</v>
      </c>
      <c r="O22" s="28">
        <f t="shared" ref="O22:X25" si="7">SUMIF($A$29:$A$99,$B22,O$29:O$99)</f>
        <v>0</v>
      </c>
      <c r="P22" s="28">
        <f t="shared" si="7"/>
        <v>0</v>
      </c>
      <c r="Q22" s="28">
        <f t="shared" si="7"/>
        <v>0</v>
      </c>
      <c r="R22" s="28">
        <f t="shared" si="7"/>
        <v>0</v>
      </c>
      <c r="S22" s="28">
        <f t="shared" si="7"/>
        <v>0</v>
      </c>
      <c r="T22" s="28">
        <f t="shared" si="7"/>
        <v>0</v>
      </c>
      <c r="U22" s="28">
        <f t="shared" si="7"/>
        <v>0</v>
      </c>
      <c r="V22" s="28">
        <f t="shared" si="7"/>
        <v>0</v>
      </c>
      <c r="W22" s="28">
        <f t="shared" si="7"/>
        <v>0</v>
      </c>
      <c r="X22" s="28">
        <f t="shared" si="7"/>
        <v>0</v>
      </c>
      <c r="Y22" s="28">
        <f t="shared" ref="Y22:AD25" si="8">SUMIF($A$29:$A$99,$B22,Y$29:Y$99)</f>
        <v>0</v>
      </c>
      <c r="Z22" s="28">
        <f t="shared" si="8"/>
        <v>0</v>
      </c>
      <c r="AA22" s="28">
        <f t="shared" si="8"/>
        <v>0</v>
      </c>
      <c r="AB22" s="28">
        <f t="shared" si="8"/>
        <v>0</v>
      </c>
      <c r="AC22" s="28">
        <f t="shared" si="8"/>
        <v>0</v>
      </c>
      <c r="AD22" s="28">
        <f t="shared" si="8"/>
        <v>0</v>
      </c>
      <c r="AE22" s="28">
        <f>AE73</f>
        <v>3</v>
      </c>
      <c r="AF22" s="28">
        <f t="shared" ref="AF22:AS25" si="9">SUMIF($A$29:$A$99,$B22,AF$29:AF$99)</f>
        <v>0</v>
      </c>
      <c r="AG22" s="28">
        <f t="shared" si="9"/>
        <v>0</v>
      </c>
      <c r="AH22" s="28">
        <f t="shared" si="9"/>
        <v>0</v>
      </c>
      <c r="AI22" s="28">
        <f t="shared" si="9"/>
        <v>0</v>
      </c>
      <c r="AJ22" s="28">
        <f t="shared" si="9"/>
        <v>3</v>
      </c>
      <c r="AK22" s="28">
        <f t="shared" si="9"/>
        <v>0</v>
      </c>
      <c r="AL22" s="28">
        <f t="shared" si="9"/>
        <v>0</v>
      </c>
      <c r="AM22" s="28">
        <f t="shared" si="9"/>
        <v>500</v>
      </c>
      <c r="AN22" s="28">
        <f t="shared" si="9"/>
        <v>0</v>
      </c>
      <c r="AO22" s="28">
        <f t="shared" si="9"/>
        <v>0</v>
      </c>
      <c r="AP22" s="28">
        <f t="shared" si="9"/>
        <v>0</v>
      </c>
      <c r="AQ22" s="28">
        <f t="shared" si="9"/>
        <v>0</v>
      </c>
      <c r="AR22" s="28">
        <f t="shared" si="9"/>
        <v>0</v>
      </c>
      <c r="AS22" s="28">
        <f t="shared" si="9"/>
        <v>0</v>
      </c>
      <c r="AT22" s="28">
        <f>AT73</f>
        <v>4</v>
      </c>
      <c r="AU22" s="28">
        <f t="shared" ref="AU22:BG25" si="10">SUMIF($A$29:$A$99,$B22,AU$29:AU$99)</f>
        <v>0</v>
      </c>
      <c r="AV22" s="28">
        <f t="shared" si="10"/>
        <v>0</v>
      </c>
      <c r="AW22" s="28">
        <f t="shared" si="10"/>
        <v>0</v>
      </c>
      <c r="AX22" s="28">
        <f t="shared" si="10"/>
        <v>0</v>
      </c>
      <c r="AY22" s="28">
        <f t="shared" si="10"/>
        <v>3</v>
      </c>
      <c r="AZ22" s="28">
        <f t="shared" si="10"/>
        <v>1</v>
      </c>
      <c r="BA22" s="28">
        <f t="shared" si="10"/>
        <v>0</v>
      </c>
      <c r="BB22" s="28">
        <f t="shared" si="10"/>
        <v>0</v>
      </c>
      <c r="BC22" s="28">
        <f t="shared" si="10"/>
        <v>0</v>
      </c>
      <c r="BD22" s="28">
        <f t="shared" si="10"/>
        <v>0</v>
      </c>
      <c r="BE22" s="28">
        <f t="shared" si="10"/>
        <v>0</v>
      </c>
      <c r="BF22" s="28">
        <f t="shared" si="10"/>
        <v>0</v>
      </c>
      <c r="BG22" s="28">
        <f t="shared" si="10"/>
        <v>0</v>
      </c>
      <c r="BH22" s="28"/>
    </row>
    <row r="23" spans="1:102" ht="93.75">
      <c r="A23" s="19"/>
      <c r="B23" s="23" t="s">
        <v>183</v>
      </c>
      <c r="C23" s="29" t="s">
        <v>184</v>
      </c>
      <c r="D23" s="25" t="s">
        <v>178</v>
      </c>
      <c r="E23" s="25">
        <f t="shared" si="6"/>
        <v>0</v>
      </c>
      <c r="F23" s="25">
        <f t="shared" si="6"/>
        <v>0</v>
      </c>
      <c r="G23" s="25">
        <f t="shared" si="6"/>
        <v>0</v>
      </c>
      <c r="H23" s="25">
        <f t="shared" si="6"/>
        <v>0</v>
      </c>
      <c r="I23" s="25">
        <f t="shared" si="6"/>
        <v>0</v>
      </c>
      <c r="J23" s="25">
        <f t="shared" si="6"/>
        <v>0</v>
      </c>
      <c r="K23" s="25">
        <f t="shared" si="6"/>
        <v>0</v>
      </c>
      <c r="L23" s="25">
        <f t="shared" si="6"/>
        <v>0</v>
      </c>
      <c r="M23" s="25">
        <f t="shared" si="6"/>
        <v>0</v>
      </c>
      <c r="N23" s="25">
        <f t="shared" si="6"/>
        <v>0</v>
      </c>
      <c r="O23" s="25">
        <f t="shared" si="7"/>
        <v>0</v>
      </c>
      <c r="P23" s="25">
        <f t="shared" si="7"/>
        <v>0</v>
      </c>
      <c r="Q23" s="25">
        <f t="shared" si="7"/>
        <v>0</v>
      </c>
      <c r="R23" s="25">
        <f t="shared" si="7"/>
        <v>0</v>
      </c>
      <c r="S23" s="25">
        <f t="shared" si="7"/>
        <v>0</v>
      </c>
      <c r="T23" s="25">
        <f t="shared" si="7"/>
        <v>0</v>
      </c>
      <c r="U23" s="25">
        <f t="shared" si="7"/>
        <v>0</v>
      </c>
      <c r="V23" s="25">
        <f t="shared" si="7"/>
        <v>0</v>
      </c>
      <c r="W23" s="25">
        <f t="shared" si="7"/>
        <v>0</v>
      </c>
      <c r="X23" s="25">
        <f t="shared" si="7"/>
        <v>0</v>
      </c>
      <c r="Y23" s="25">
        <f t="shared" si="8"/>
        <v>0</v>
      </c>
      <c r="Z23" s="25">
        <f t="shared" si="8"/>
        <v>0</v>
      </c>
      <c r="AA23" s="25">
        <f t="shared" si="8"/>
        <v>0</v>
      </c>
      <c r="AB23" s="25">
        <f t="shared" si="8"/>
        <v>0</v>
      </c>
      <c r="AC23" s="25">
        <f t="shared" si="8"/>
        <v>0</v>
      </c>
      <c r="AD23" s="25">
        <f t="shared" si="8"/>
        <v>0</v>
      </c>
      <c r="AE23" s="25">
        <f>AE82</f>
        <v>4</v>
      </c>
      <c r="AF23" s="25">
        <f t="shared" si="9"/>
        <v>100</v>
      </c>
      <c r="AG23" s="25">
        <f t="shared" si="9"/>
        <v>25</v>
      </c>
      <c r="AH23" s="25">
        <f t="shared" si="9"/>
        <v>0</v>
      </c>
      <c r="AI23" s="25">
        <f t="shared" si="9"/>
        <v>0</v>
      </c>
      <c r="AJ23" s="25">
        <f t="shared" si="9"/>
        <v>0</v>
      </c>
      <c r="AK23" s="25">
        <f t="shared" si="9"/>
        <v>0</v>
      </c>
      <c r="AL23" s="25">
        <f t="shared" si="9"/>
        <v>0</v>
      </c>
      <c r="AM23" s="25">
        <f t="shared" si="9"/>
        <v>0</v>
      </c>
      <c r="AN23" s="25">
        <f t="shared" si="9"/>
        <v>0</v>
      </c>
      <c r="AO23" s="25">
        <f t="shared" si="9"/>
        <v>0</v>
      </c>
      <c r="AP23" s="25">
        <f t="shared" si="9"/>
        <v>0</v>
      </c>
      <c r="AQ23" s="25">
        <f t="shared" si="9"/>
        <v>0</v>
      </c>
      <c r="AR23" s="25">
        <f t="shared" si="9"/>
        <v>0</v>
      </c>
      <c r="AS23" s="25">
        <f t="shared" si="9"/>
        <v>0</v>
      </c>
      <c r="AT23" s="25">
        <f>AT82</f>
        <v>4</v>
      </c>
      <c r="AU23" s="25">
        <f t="shared" si="10"/>
        <v>0</v>
      </c>
      <c r="AV23" s="25">
        <f t="shared" si="10"/>
        <v>50</v>
      </c>
      <c r="AW23" s="25">
        <f t="shared" si="10"/>
        <v>119.64</v>
      </c>
      <c r="AX23" s="25">
        <f t="shared" si="10"/>
        <v>0</v>
      </c>
      <c r="AY23" s="25">
        <f t="shared" si="10"/>
        <v>0</v>
      </c>
      <c r="AZ23" s="25">
        <f t="shared" si="10"/>
        <v>44.8</v>
      </c>
      <c r="BA23" s="25">
        <f t="shared" si="10"/>
        <v>2</v>
      </c>
      <c r="BB23" s="25">
        <f t="shared" si="10"/>
        <v>0</v>
      </c>
      <c r="BC23" s="25">
        <f t="shared" si="10"/>
        <v>0</v>
      </c>
      <c r="BD23" s="25">
        <f t="shared" si="10"/>
        <v>0</v>
      </c>
      <c r="BE23" s="25">
        <f t="shared" si="10"/>
        <v>0</v>
      </c>
      <c r="BF23" s="25">
        <f t="shared" si="10"/>
        <v>0</v>
      </c>
      <c r="BG23" s="25">
        <f t="shared" si="10"/>
        <v>0</v>
      </c>
      <c r="BH23" s="25"/>
    </row>
    <row r="24" spans="1:102" ht="56.25">
      <c r="A24" s="19"/>
      <c r="B24" s="26" t="s">
        <v>185</v>
      </c>
      <c r="C24" s="27" t="s">
        <v>186</v>
      </c>
      <c r="D24" s="28" t="s">
        <v>178</v>
      </c>
      <c r="E24" s="28">
        <f t="shared" si="6"/>
        <v>0</v>
      </c>
      <c r="F24" s="28">
        <f t="shared" si="6"/>
        <v>0</v>
      </c>
      <c r="G24" s="28">
        <f t="shared" si="6"/>
        <v>0</v>
      </c>
      <c r="H24" s="28">
        <f t="shared" si="6"/>
        <v>0</v>
      </c>
      <c r="I24" s="28">
        <f t="shared" si="6"/>
        <v>0</v>
      </c>
      <c r="J24" s="28">
        <f t="shared" si="6"/>
        <v>0</v>
      </c>
      <c r="K24" s="28">
        <f t="shared" si="6"/>
        <v>0</v>
      </c>
      <c r="L24" s="28">
        <f t="shared" si="6"/>
        <v>0</v>
      </c>
      <c r="M24" s="28">
        <f t="shared" si="6"/>
        <v>0</v>
      </c>
      <c r="N24" s="28">
        <f t="shared" si="6"/>
        <v>0</v>
      </c>
      <c r="O24" s="28">
        <f t="shared" si="7"/>
        <v>0</v>
      </c>
      <c r="P24" s="28">
        <f t="shared" si="7"/>
        <v>0</v>
      </c>
      <c r="Q24" s="28">
        <f t="shared" si="7"/>
        <v>0</v>
      </c>
      <c r="R24" s="28">
        <f t="shared" si="7"/>
        <v>0</v>
      </c>
      <c r="S24" s="28">
        <f t="shared" si="7"/>
        <v>0</v>
      </c>
      <c r="T24" s="28">
        <f t="shared" si="7"/>
        <v>0</v>
      </c>
      <c r="U24" s="28">
        <f t="shared" si="7"/>
        <v>0</v>
      </c>
      <c r="V24" s="28">
        <f t="shared" si="7"/>
        <v>0</v>
      </c>
      <c r="W24" s="28">
        <f t="shared" si="7"/>
        <v>0</v>
      </c>
      <c r="X24" s="28">
        <f t="shared" si="7"/>
        <v>0</v>
      </c>
      <c r="Y24" s="28">
        <f t="shared" si="8"/>
        <v>0</v>
      </c>
      <c r="Z24" s="28">
        <f t="shared" si="8"/>
        <v>0</v>
      </c>
      <c r="AA24" s="28">
        <f t="shared" si="8"/>
        <v>0</v>
      </c>
      <c r="AB24" s="28">
        <f t="shared" si="8"/>
        <v>0</v>
      </c>
      <c r="AC24" s="28">
        <f t="shared" si="8"/>
        <v>0</v>
      </c>
      <c r="AD24" s="28">
        <f t="shared" si="8"/>
        <v>0</v>
      </c>
      <c r="AE24" s="28">
        <f>SUMIF($A$29:$A$99,$B24,AE$29:AE$99)</f>
        <v>0</v>
      </c>
      <c r="AF24" s="28">
        <f t="shared" si="9"/>
        <v>0</v>
      </c>
      <c r="AG24" s="28">
        <f t="shared" si="9"/>
        <v>0</v>
      </c>
      <c r="AH24" s="28">
        <f t="shared" si="9"/>
        <v>0</v>
      </c>
      <c r="AI24" s="28">
        <f t="shared" si="9"/>
        <v>0</v>
      </c>
      <c r="AJ24" s="28">
        <f t="shared" si="9"/>
        <v>0</v>
      </c>
      <c r="AK24" s="28">
        <f t="shared" si="9"/>
        <v>0</v>
      </c>
      <c r="AL24" s="28">
        <f t="shared" si="9"/>
        <v>0</v>
      </c>
      <c r="AM24" s="28">
        <f t="shared" si="9"/>
        <v>0</v>
      </c>
      <c r="AN24" s="28">
        <f t="shared" si="9"/>
        <v>0</v>
      </c>
      <c r="AO24" s="28">
        <f t="shared" si="9"/>
        <v>0</v>
      </c>
      <c r="AP24" s="28">
        <f t="shared" si="9"/>
        <v>0</v>
      </c>
      <c r="AQ24" s="28">
        <f t="shared" si="9"/>
        <v>0</v>
      </c>
      <c r="AR24" s="28">
        <f t="shared" si="9"/>
        <v>0</v>
      </c>
      <c r="AS24" s="28">
        <f t="shared" si="9"/>
        <v>0</v>
      </c>
      <c r="AT24" s="28">
        <f>SUMIF($A$29:$A$99,$B24,AT$29:AT$99)</f>
        <v>0</v>
      </c>
      <c r="AU24" s="28">
        <f t="shared" si="10"/>
        <v>0</v>
      </c>
      <c r="AV24" s="28">
        <f t="shared" si="10"/>
        <v>0</v>
      </c>
      <c r="AW24" s="28">
        <f t="shared" si="10"/>
        <v>0</v>
      </c>
      <c r="AX24" s="28">
        <f t="shared" si="10"/>
        <v>0</v>
      </c>
      <c r="AY24" s="28">
        <f t="shared" si="10"/>
        <v>0</v>
      </c>
      <c r="AZ24" s="28">
        <f t="shared" si="10"/>
        <v>0</v>
      </c>
      <c r="BA24" s="28">
        <f t="shared" si="10"/>
        <v>0</v>
      </c>
      <c r="BB24" s="28">
        <f t="shared" si="10"/>
        <v>0</v>
      </c>
      <c r="BC24" s="28">
        <f t="shared" si="10"/>
        <v>0</v>
      </c>
      <c r="BD24" s="28">
        <f t="shared" si="10"/>
        <v>0</v>
      </c>
      <c r="BE24" s="28">
        <f t="shared" si="10"/>
        <v>0</v>
      </c>
      <c r="BF24" s="28">
        <f t="shared" si="10"/>
        <v>0</v>
      </c>
      <c r="BG24" s="28">
        <f t="shared" si="10"/>
        <v>0</v>
      </c>
      <c r="BH24" s="28"/>
    </row>
    <row r="25" spans="1:102" ht="56.25">
      <c r="A25" s="19"/>
      <c r="B25" s="23" t="s">
        <v>187</v>
      </c>
      <c r="C25" s="24" t="s">
        <v>188</v>
      </c>
      <c r="D25" s="25" t="s">
        <v>178</v>
      </c>
      <c r="E25" s="25">
        <f t="shared" si="6"/>
        <v>0</v>
      </c>
      <c r="F25" s="25">
        <f t="shared" si="6"/>
        <v>0</v>
      </c>
      <c r="G25" s="25">
        <f t="shared" si="6"/>
        <v>0</v>
      </c>
      <c r="H25" s="25">
        <f t="shared" si="6"/>
        <v>0</v>
      </c>
      <c r="I25" s="25">
        <f t="shared" si="6"/>
        <v>0</v>
      </c>
      <c r="J25" s="25">
        <f t="shared" si="6"/>
        <v>0</v>
      </c>
      <c r="K25" s="25">
        <f t="shared" si="6"/>
        <v>0</v>
      </c>
      <c r="L25" s="25">
        <f t="shared" si="6"/>
        <v>0</v>
      </c>
      <c r="M25" s="25">
        <f t="shared" si="6"/>
        <v>0</v>
      </c>
      <c r="N25" s="25">
        <f t="shared" si="6"/>
        <v>0</v>
      </c>
      <c r="O25" s="25">
        <f t="shared" si="7"/>
        <v>0</v>
      </c>
      <c r="P25" s="25">
        <f t="shared" si="7"/>
        <v>0</v>
      </c>
      <c r="Q25" s="25">
        <f t="shared" si="7"/>
        <v>0</v>
      </c>
      <c r="R25" s="25">
        <f t="shared" si="7"/>
        <v>0</v>
      </c>
      <c r="S25" s="25">
        <f t="shared" si="7"/>
        <v>0</v>
      </c>
      <c r="T25" s="25">
        <f t="shared" si="7"/>
        <v>0</v>
      </c>
      <c r="U25" s="25">
        <f t="shared" si="7"/>
        <v>0</v>
      </c>
      <c r="V25" s="25">
        <f t="shared" si="7"/>
        <v>0</v>
      </c>
      <c r="W25" s="25">
        <f t="shared" si="7"/>
        <v>0</v>
      </c>
      <c r="X25" s="25">
        <f t="shared" si="7"/>
        <v>0</v>
      </c>
      <c r="Y25" s="25">
        <f t="shared" si="8"/>
        <v>0</v>
      </c>
      <c r="Z25" s="25">
        <f t="shared" si="8"/>
        <v>0</v>
      </c>
      <c r="AA25" s="25">
        <f t="shared" si="8"/>
        <v>0</v>
      </c>
      <c r="AB25" s="25">
        <f t="shared" si="8"/>
        <v>0</v>
      </c>
      <c r="AC25" s="25">
        <f t="shared" si="8"/>
        <v>0</v>
      </c>
      <c r="AD25" s="25">
        <f t="shared" si="8"/>
        <v>0</v>
      </c>
      <c r="AE25" s="25">
        <f>SUMIF($A$29:$A$99,$B25,AE$29:AE$99)</f>
        <v>0</v>
      </c>
      <c r="AF25" s="25">
        <f t="shared" si="9"/>
        <v>0</v>
      </c>
      <c r="AG25" s="25">
        <f t="shared" si="9"/>
        <v>0</v>
      </c>
      <c r="AH25" s="25">
        <f t="shared" si="9"/>
        <v>0</v>
      </c>
      <c r="AI25" s="25">
        <f t="shared" si="9"/>
        <v>0</v>
      </c>
      <c r="AJ25" s="25">
        <f t="shared" si="9"/>
        <v>0</v>
      </c>
      <c r="AK25" s="25">
        <f t="shared" si="9"/>
        <v>0</v>
      </c>
      <c r="AL25" s="25">
        <f t="shared" si="9"/>
        <v>0</v>
      </c>
      <c r="AM25" s="25">
        <f t="shared" si="9"/>
        <v>0</v>
      </c>
      <c r="AN25" s="25">
        <f t="shared" si="9"/>
        <v>0</v>
      </c>
      <c r="AO25" s="25">
        <f t="shared" si="9"/>
        <v>0</v>
      </c>
      <c r="AP25" s="25">
        <f t="shared" si="9"/>
        <v>0</v>
      </c>
      <c r="AQ25" s="25">
        <f t="shared" si="9"/>
        <v>0</v>
      </c>
      <c r="AR25" s="25">
        <f t="shared" si="9"/>
        <v>0</v>
      </c>
      <c r="AS25" s="25">
        <f t="shared" si="9"/>
        <v>0</v>
      </c>
      <c r="AT25" s="25">
        <f>SUMIF($A$29:$A$99,$B25,AT$29:AT$99)</f>
        <v>0</v>
      </c>
      <c r="AU25" s="25">
        <f t="shared" si="10"/>
        <v>0</v>
      </c>
      <c r="AV25" s="25">
        <f t="shared" si="10"/>
        <v>0</v>
      </c>
      <c r="AW25" s="25">
        <f t="shared" si="10"/>
        <v>0</v>
      </c>
      <c r="AX25" s="25">
        <f t="shared" si="10"/>
        <v>0</v>
      </c>
      <c r="AY25" s="25">
        <f t="shared" si="10"/>
        <v>0</v>
      </c>
      <c r="AZ25" s="25">
        <f t="shared" si="10"/>
        <v>0</v>
      </c>
      <c r="BA25" s="25">
        <f t="shared" si="10"/>
        <v>0</v>
      </c>
      <c r="BB25" s="25">
        <f t="shared" si="10"/>
        <v>0</v>
      </c>
      <c r="BC25" s="25">
        <f t="shared" si="10"/>
        <v>0</v>
      </c>
      <c r="BD25" s="25">
        <f t="shared" si="10"/>
        <v>0</v>
      </c>
      <c r="BE25" s="25">
        <f t="shared" si="10"/>
        <v>0</v>
      </c>
      <c r="BF25" s="25">
        <f t="shared" si="10"/>
        <v>0</v>
      </c>
      <c r="BG25" s="25">
        <f t="shared" si="10"/>
        <v>0</v>
      </c>
      <c r="BH25" s="25"/>
    </row>
    <row r="26" spans="1:102" ht="37.5">
      <c r="A26" s="19"/>
      <c r="B26" s="26" t="s">
        <v>189</v>
      </c>
      <c r="C26" s="30" t="s">
        <v>190</v>
      </c>
      <c r="D26" s="28" t="s">
        <v>178</v>
      </c>
      <c r="E26" s="28">
        <f t="shared" ref="E26:AJ26" si="11">SUMIF($A$29:$A$101,$B26,E$29:E$101)</f>
        <v>0</v>
      </c>
      <c r="F26" s="28">
        <f t="shared" si="11"/>
        <v>0</v>
      </c>
      <c r="G26" s="28">
        <f t="shared" si="11"/>
        <v>0</v>
      </c>
      <c r="H26" s="28">
        <f t="shared" si="11"/>
        <v>0</v>
      </c>
      <c r="I26" s="28">
        <f t="shared" si="11"/>
        <v>0</v>
      </c>
      <c r="J26" s="28">
        <f t="shared" si="11"/>
        <v>0</v>
      </c>
      <c r="K26" s="28">
        <f t="shared" si="11"/>
        <v>0</v>
      </c>
      <c r="L26" s="28">
        <f t="shared" si="11"/>
        <v>0</v>
      </c>
      <c r="M26" s="28">
        <f t="shared" si="11"/>
        <v>0</v>
      </c>
      <c r="N26" s="28">
        <f t="shared" si="11"/>
        <v>0</v>
      </c>
      <c r="O26" s="28">
        <f t="shared" si="11"/>
        <v>0</v>
      </c>
      <c r="P26" s="28">
        <f t="shared" si="11"/>
        <v>0</v>
      </c>
      <c r="Q26" s="28">
        <f t="shared" si="11"/>
        <v>0</v>
      </c>
      <c r="R26" s="28">
        <f t="shared" si="11"/>
        <v>0</v>
      </c>
      <c r="S26" s="28">
        <f t="shared" si="11"/>
        <v>0</v>
      </c>
      <c r="T26" s="28">
        <f t="shared" si="11"/>
        <v>0</v>
      </c>
      <c r="U26" s="28">
        <f t="shared" si="11"/>
        <v>0</v>
      </c>
      <c r="V26" s="28">
        <f t="shared" si="11"/>
        <v>0</v>
      </c>
      <c r="W26" s="28">
        <f t="shared" si="11"/>
        <v>0</v>
      </c>
      <c r="X26" s="28">
        <f t="shared" si="11"/>
        <v>0</v>
      </c>
      <c r="Y26" s="28">
        <f t="shared" si="11"/>
        <v>0</v>
      </c>
      <c r="Z26" s="28">
        <f t="shared" si="11"/>
        <v>0</v>
      </c>
      <c r="AA26" s="28">
        <f t="shared" si="11"/>
        <v>0</v>
      </c>
      <c r="AB26" s="28">
        <f t="shared" si="11"/>
        <v>0</v>
      </c>
      <c r="AC26" s="28">
        <f t="shared" si="11"/>
        <v>0</v>
      </c>
      <c r="AD26" s="28">
        <f t="shared" si="11"/>
        <v>0</v>
      </c>
      <c r="AE26" s="28">
        <f t="shared" si="11"/>
        <v>0</v>
      </c>
      <c r="AF26" s="28">
        <f t="shared" si="11"/>
        <v>0</v>
      </c>
      <c r="AG26" s="28">
        <f t="shared" si="11"/>
        <v>0</v>
      </c>
      <c r="AH26" s="28">
        <f t="shared" si="11"/>
        <v>0</v>
      </c>
      <c r="AI26" s="28">
        <f t="shared" si="11"/>
        <v>0</v>
      </c>
      <c r="AJ26" s="28">
        <f t="shared" si="11"/>
        <v>0</v>
      </c>
      <c r="AK26" s="28">
        <f t="shared" ref="AK26:BA26" si="12">SUMIF($A$29:$A$101,$B26,AK$29:AK$101)</f>
        <v>0</v>
      </c>
      <c r="AL26" s="28">
        <f t="shared" si="12"/>
        <v>0</v>
      </c>
      <c r="AM26" s="28">
        <f t="shared" si="12"/>
        <v>0</v>
      </c>
      <c r="AN26" s="28">
        <f t="shared" si="12"/>
        <v>0</v>
      </c>
      <c r="AO26" s="28">
        <f t="shared" si="12"/>
        <v>0</v>
      </c>
      <c r="AP26" s="28">
        <f t="shared" si="12"/>
        <v>0</v>
      </c>
      <c r="AQ26" s="28">
        <f t="shared" si="12"/>
        <v>0</v>
      </c>
      <c r="AR26" s="28">
        <f t="shared" si="12"/>
        <v>0</v>
      </c>
      <c r="AS26" s="28">
        <f t="shared" si="12"/>
        <v>0</v>
      </c>
      <c r="AT26" s="28">
        <f t="shared" si="12"/>
        <v>0</v>
      </c>
      <c r="AU26" s="28">
        <f t="shared" si="12"/>
        <v>0</v>
      </c>
      <c r="AV26" s="28">
        <f t="shared" si="12"/>
        <v>0</v>
      </c>
      <c r="AW26" s="28">
        <f t="shared" si="12"/>
        <v>0</v>
      </c>
      <c r="AX26" s="28">
        <f t="shared" si="12"/>
        <v>0</v>
      </c>
      <c r="AY26" s="28">
        <f t="shared" si="12"/>
        <v>0</v>
      </c>
      <c r="AZ26" s="28">
        <f t="shared" si="12"/>
        <v>0</v>
      </c>
      <c r="BA26" s="28">
        <f t="shared" si="12"/>
        <v>0</v>
      </c>
      <c r="BB26" s="28">
        <f t="shared" ref="BB26:BG26" si="13">SUMIF($A$29:$A$99,$B26,BB$29:BB$99)</f>
        <v>0</v>
      </c>
      <c r="BC26" s="28">
        <f t="shared" si="13"/>
        <v>0</v>
      </c>
      <c r="BD26" s="28">
        <f t="shared" si="13"/>
        <v>0</v>
      </c>
      <c r="BE26" s="28">
        <f t="shared" si="13"/>
        <v>0</v>
      </c>
      <c r="BF26" s="28">
        <f t="shared" si="13"/>
        <v>0</v>
      </c>
      <c r="BG26" s="28">
        <f t="shared" si="13"/>
        <v>0</v>
      </c>
      <c r="BH26" s="28"/>
    </row>
    <row r="27" spans="1:102" ht="18.75" hidden="1">
      <c r="A27" s="19"/>
      <c r="B27" s="31"/>
      <c r="C27" s="32"/>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row>
    <row r="28" spans="1:102" ht="18.75">
      <c r="A28" s="19"/>
      <c r="B28" s="34" t="s">
        <v>191</v>
      </c>
      <c r="C28" s="35" t="s">
        <v>192</v>
      </c>
      <c r="D28" s="36" t="s">
        <v>178</v>
      </c>
      <c r="E28" s="36">
        <f t="shared" ref="E28:AD28" si="14">SUM(E29,E55,E82,E99)</f>
        <v>0</v>
      </c>
      <c r="F28" s="36">
        <f t="shared" si="14"/>
        <v>0</v>
      </c>
      <c r="G28" s="36">
        <f t="shared" si="14"/>
        <v>0</v>
      </c>
      <c r="H28" s="36">
        <f t="shared" si="14"/>
        <v>0</v>
      </c>
      <c r="I28" s="36">
        <f t="shared" si="14"/>
        <v>0</v>
      </c>
      <c r="J28" s="36">
        <f t="shared" si="14"/>
        <v>0</v>
      </c>
      <c r="K28" s="36">
        <f t="shared" si="14"/>
        <v>0</v>
      </c>
      <c r="L28" s="36">
        <f t="shared" si="14"/>
        <v>0</v>
      </c>
      <c r="M28" s="36">
        <f t="shared" si="14"/>
        <v>0</v>
      </c>
      <c r="N28" s="36">
        <f t="shared" si="14"/>
        <v>0</v>
      </c>
      <c r="O28" s="36">
        <f t="shared" si="14"/>
        <v>0</v>
      </c>
      <c r="P28" s="36">
        <f t="shared" si="14"/>
        <v>0</v>
      </c>
      <c r="Q28" s="36">
        <f t="shared" si="14"/>
        <v>0</v>
      </c>
      <c r="R28" s="36">
        <f t="shared" si="14"/>
        <v>0</v>
      </c>
      <c r="S28" s="36">
        <f t="shared" si="14"/>
        <v>0</v>
      </c>
      <c r="T28" s="36">
        <f t="shared" si="14"/>
        <v>0</v>
      </c>
      <c r="U28" s="36">
        <f t="shared" si="14"/>
        <v>0</v>
      </c>
      <c r="V28" s="36">
        <f t="shared" si="14"/>
        <v>0</v>
      </c>
      <c r="W28" s="36">
        <f t="shared" si="14"/>
        <v>0</v>
      </c>
      <c r="X28" s="36">
        <f t="shared" si="14"/>
        <v>0</v>
      </c>
      <c r="Y28" s="36">
        <f t="shared" si="14"/>
        <v>0</v>
      </c>
      <c r="Z28" s="36">
        <f t="shared" si="14"/>
        <v>0</v>
      </c>
      <c r="AA28" s="36">
        <f t="shared" si="14"/>
        <v>0</v>
      </c>
      <c r="AB28" s="36">
        <f t="shared" si="14"/>
        <v>0</v>
      </c>
      <c r="AC28" s="36">
        <f t="shared" si="14"/>
        <v>0</v>
      </c>
      <c r="AD28" s="36">
        <f t="shared" si="14"/>
        <v>0</v>
      </c>
      <c r="AE28" s="36">
        <f>MAX(AE29,AE55,AE82,AE99)</f>
        <v>4</v>
      </c>
      <c r="AF28" s="36">
        <f t="shared" ref="AF28:BA28" si="15">SUM(AF29,AF55,AF82,AF99)</f>
        <v>100</v>
      </c>
      <c r="AG28" s="36">
        <f t="shared" si="15"/>
        <v>25</v>
      </c>
      <c r="AH28" s="36">
        <f t="shared" si="15"/>
        <v>6.78</v>
      </c>
      <c r="AI28" s="36">
        <f t="shared" si="15"/>
        <v>0</v>
      </c>
      <c r="AJ28" s="36">
        <f t="shared" si="15"/>
        <v>3</v>
      </c>
      <c r="AK28" s="36">
        <f t="shared" si="15"/>
        <v>0</v>
      </c>
      <c r="AL28" s="36">
        <f t="shared" si="15"/>
        <v>5</v>
      </c>
      <c r="AM28" s="36">
        <f t="shared" si="15"/>
        <v>0</v>
      </c>
      <c r="AN28" s="36">
        <f t="shared" si="15"/>
        <v>0</v>
      </c>
      <c r="AO28" s="36">
        <f t="shared" si="15"/>
        <v>0</v>
      </c>
      <c r="AP28" s="36">
        <f t="shared" si="15"/>
        <v>0</v>
      </c>
      <c r="AQ28" s="36">
        <f t="shared" si="15"/>
        <v>0</v>
      </c>
      <c r="AR28" s="36">
        <f t="shared" si="15"/>
        <v>0</v>
      </c>
      <c r="AS28" s="36">
        <f t="shared" si="15"/>
        <v>0</v>
      </c>
      <c r="AT28" s="36">
        <f t="shared" si="15"/>
        <v>11</v>
      </c>
      <c r="AU28" s="36">
        <f t="shared" si="15"/>
        <v>82</v>
      </c>
      <c r="AV28" s="36">
        <f t="shared" si="15"/>
        <v>50</v>
      </c>
      <c r="AW28" s="36">
        <f t="shared" si="15"/>
        <v>119.64</v>
      </c>
      <c r="AX28" s="36">
        <f t="shared" si="15"/>
        <v>0</v>
      </c>
      <c r="AY28" s="36">
        <f t="shared" si="15"/>
        <v>3</v>
      </c>
      <c r="AZ28" s="36">
        <f t="shared" si="15"/>
        <v>44.8</v>
      </c>
      <c r="BA28" s="36">
        <f t="shared" si="15"/>
        <v>32</v>
      </c>
      <c r="BB28" s="36">
        <f t="shared" ref="BB28:BG28" si="16">BB82</f>
        <v>0</v>
      </c>
      <c r="BC28" s="36">
        <f t="shared" si="16"/>
        <v>0</v>
      </c>
      <c r="BD28" s="36">
        <f t="shared" si="16"/>
        <v>0</v>
      </c>
      <c r="BE28" s="36">
        <f t="shared" si="16"/>
        <v>0</v>
      </c>
      <c r="BF28" s="36">
        <f t="shared" si="16"/>
        <v>0</v>
      </c>
      <c r="BG28" s="36">
        <f t="shared" si="16"/>
        <v>0</v>
      </c>
      <c r="BH28" s="36"/>
    </row>
    <row r="29" spans="1:102" ht="37.5">
      <c r="A29" s="19"/>
      <c r="B29" s="23" t="s">
        <v>193</v>
      </c>
      <c r="C29" s="24" t="s">
        <v>194</v>
      </c>
      <c r="D29" s="25" t="s">
        <v>178</v>
      </c>
      <c r="E29" s="25">
        <f t="shared" ref="E29:AD29" si="17">SUM(E30,E34,E37,E46)</f>
        <v>0</v>
      </c>
      <c r="F29" s="25">
        <f t="shared" si="17"/>
        <v>0</v>
      </c>
      <c r="G29" s="25">
        <f t="shared" si="17"/>
        <v>0</v>
      </c>
      <c r="H29" s="25">
        <f t="shared" si="17"/>
        <v>0</v>
      </c>
      <c r="I29" s="25">
        <f t="shared" si="17"/>
        <v>0</v>
      </c>
      <c r="J29" s="25">
        <f t="shared" si="17"/>
        <v>0</v>
      </c>
      <c r="K29" s="25">
        <f t="shared" si="17"/>
        <v>0</v>
      </c>
      <c r="L29" s="25">
        <f t="shared" si="17"/>
        <v>0</v>
      </c>
      <c r="M29" s="25">
        <f t="shared" si="17"/>
        <v>0</v>
      </c>
      <c r="N29" s="25">
        <f t="shared" si="17"/>
        <v>0</v>
      </c>
      <c r="O29" s="25">
        <f t="shared" si="17"/>
        <v>0</v>
      </c>
      <c r="P29" s="25">
        <f t="shared" si="17"/>
        <v>0</v>
      </c>
      <c r="Q29" s="25">
        <f t="shared" si="17"/>
        <v>0</v>
      </c>
      <c r="R29" s="25">
        <f t="shared" si="17"/>
        <v>0</v>
      </c>
      <c r="S29" s="25">
        <f t="shared" si="17"/>
        <v>0</v>
      </c>
      <c r="T29" s="25">
        <f t="shared" si="17"/>
        <v>0</v>
      </c>
      <c r="U29" s="25">
        <f t="shared" si="17"/>
        <v>0</v>
      </c>
      <c r="V29" s="25">
        <f t="shared" si="17"/>
        <v>0</v>
      </c>
      <c r="W29" s="25">
        <f t="shared" si="17"/>
        <v>0</v>
      </c>
      <c r="X29" s="25">
        <f t="shared" si="17"/>
        <v>0</v>
      </c>
      <c r="Y29" s="25">
        <f t="shared" si="17"/>
        <v>0</v>
      </c>
      <c r="Z29" s="25">
        <f t="shared" si="17"/>
        <v>0</v>
      </c>
      <c r="AA29" s="25">
        <f t="shared" si="17"/>
        <v>0</v>
      </c>
      <c r="AB29" s="25">
        <f t="shared" si="17"/>
        <v>0</v>
      </c>
      <c r="AC29" s="25">
        <f t="shared" si="17"/>
        <v>0</v>
      </c>
      <c r="AD29" s="25">
        <f t="shared" si="17"/>
        <v>0</v>
      </c>
      <c r="AE29" s="25">
        <f>MAX(AE30,AE34,AE37,AE46)</f>
        <v>3</v>
      </c>
      <c r="AF29" s="25">
        <f t="shared" ref="AF29:BA29" si="18">SUM(AF30,AF34,AF37,AF46)</f>
        <v>0</v>
      </c>
      <c r="AG29" s="25">
        <f t="shared" si="18"/>
        <v>0</v>
      </c>
      <c r="AH29" s="25">
        <f t="shared" si="18"/>
        <v>6.78</v>
      </c>
      <c r="AI29" s="25">
        <f t="shared" si="18"/>
        <v>0</v>
      </c>
      <c r="AJ29" s="25">
        <f t="shared" si="18"/>
        <v>0</v>
      </c>
      <c r="AK29" s="25">
        <f t="shared" si="18"/>
        <v>0</v>
      </c>
      <c r="AL29" s="25">
        <f t="shared" si="18"/>
        <v>5</v>
      </c>
      <c r="AM29" s="25">
        <f t="shared" si="18"/>
        <v>0</v>
      </c>
      <c r="AN29" s="25">
        <f t="shared" si="18"/>
        <v>0</v>
      </c>
      <c r="AO29" s="25">
        <f t="shared" si="18"/>
        <v>0</v>
      </c>
      <c r="AP29" s="25">
        <f t="shared" si="18"/>
        <v>0</v>
      </c>
      <c r="AQ29" s="25">
        <f t="shared" si="18"/>
        <v>0</v>
      </c>
      <c r="AR29" s="25">
        <f t="shared" si="18"/>
        <v>0</v>
      </c>
      <c r="AS29" s="25">
        <f t="shared" si="18"/>
        <v>0</v>
      </c>
      <c r="AT29" s="25">
        <f t="shared" si="18"/>
        <v>3</v>
      </c>
      <c r="AU29" s="25">
        <f t="shared" si="18"/>
        <v>82</v>
      </c>
      <c r="AV29" s="25">
        <f t="shared" si="18"/>
        <v>0</v>
      </c>
      <c r="AW29" s="25">
        <f t="shared" si="18"/>
        <v>0</v>
      </c>
      <c r="AX29" s="25">
        <f t="shared" si="18"/>
        <v>0</v>
      </c>
      <c r="AY29" s="25">
        <f t="shared" si="18"/>
        <v>0</v>
      </c>
      <c r="AZ29" s="25">
        <f t="shared" si="18"/>
        <v>0</v>
      </c>
      <c r="BA29" s="25">
        <f t="shared" si="18"/>
        <v>30</v>
      </c>
      <c r="BB29" s="25" t="s">
        <v>197</v>
      </c>
      <c r="BC29" s="25" t="s">
        <v>197</v>
      </c>
      <c r="BD29" s="25" t="s">
        <v>197</v>
      </c>
      <c r="BE29" s="25" t="s">
        <v>197</v>
      </c>
      <c r="BF29" s="25" t="s">
        <v>197</v>
      </c>
      <c r="BG29" s="25" t="s">
        <v>197</v>
      </c>
      <c r="BH29" s="25"/>
    </row>
    <row r="30" spans="1:102" ht="56.25">
      <c r="A30" s="19"/>
      <c r="B30" s="37" t="s">
        <v>195</v>
      </c>
      <c r="C30" s="38" t="s">
        <v>196</v>
      </c>
      <c r="D30" s="39" t="s">
        <v>178</v>
      </c>
      <c r="E30" s="39" t="s">
        <v>197</v>
      </c>
      <c r="F30" s="39" t="s">
        <v>197</v>
      </c>
      <c r="G30" s="39" t="s">
        <v>197</v>
      </c>
      <c r="H30" s="39" t="s">
        <v>197</v>
      </c>
      <c r="I30" s="39" t="s">
        <v>197</v>
      </c>
      <c r="J30" s="39" t="s">
        <v>197</v>
      </c>
      <c r="K30" s="39" t="s">
        <v>197</v>
      </c>
      <c r="L30" s="39" t="s">
        <v>197</v>
      </c>
      <c r="M30" s="39" t="s">
        <v>197</v>
      </c>
      <c r="N30" s="39" t="s">
        <v>197</v>
      </c>
      <c r="O30" s="39" t="s">
        <v>197</v>
      </c>
      <c r="P30" s="39" t="s">
        <v>197</v>
      </c>
      <c r="Q30" s="39" t="s">
        <v>197</v>
      </c>
      <c r="R30" s="39" t="s">
        <v>197</v>
      </c>
      <c r="S30" s="39" t="s">
        <v>197</v>
      </c>
      <c r="T30" s="39" t="s">
        <v>197</v>
      </c>
      <c r="U30" s="39" t="s">
        <v>197</v>
      </c>
      <c r="V30" s="39" t="s">
        <v>197</v>
      </c>
      <c r="W30" s="39" t="s">
        <v>197</v>
      </c>
      <c r="X30" s="39" t="s">
        <v>197</v>
      </c>
      <c r="Y30" s="39" t="s">
        <v>197</v>
      </c>
      <c r="Z30" s="39" t="s">
        <v>197</v>
      </c>
      <c r="AA30" s="39" t="s">
        <v>197</v>
      </c>
      <c r="AB30" s="39" t="s">
        <v>197</v>
      </c>
      <c r="AC30" s="39" t="s">
        <v>197</v>
      </c>
      <c r="AD30" s="39" t="s">
        <v>197</v>
      </c>
      <c r="AE30" s="39" t="s">
        <v>197</v>
      </c>
      <c r="AF30" s="39" t="s">
        <v>197</v>
      </c>
      <c r="AG30" s="39" t="s">
        <v>197</v>
      </c>
      <c r="AH30" s="39" t="s">
        <v>197</v>
      </c>
      <c r="AI30" s="39" t="s">
        <v>197</v>
      </c>
      <c r="AJ30" s="39" t="s">
        <v>197</v>
      </c>
      <c r="AK30" s="39" t="s">
        <v>197</v>
      </c>
      <c r="AL30" s="39" t="s">
        <v>197</v>
      </c>
      <c r="AM30" s="39" t="s">
        <v>197</v>
      </c>
      <c r="AN30" s="39" t="s">
        <v>197</v>
      </c>
      <c r="AO30" s="39" t="s">
        <v>197</v>
      </c>
      <c r="AP30" s="39" t="s">
        <v>197</v>
      </c>
      <c r="AQ30" s="39" t="s">
        <v>197</v>
      </c>
      <c r="AR30" s="39" t="s">
        <v>197</v>
      </c>
      <c r="AS30" s="39" t="s">
        <v>197</v>
      </c>
      <c r="AT30" s="39" t="s">
        <v>197</v>
      </c>
      <c r="AU30" s="39" t="s">
        <v>197</v>
      </c>
      <c r="AV30" s="39" t="s">
        <v>197</v>
      </c>
      <c r="AW30" s="39" t="s">
        <v>197</v>
      </c>
      <c r="AX30" s="39" t="s">
        <v>197</v>
      </c>
      <c r="AY30" s="39" t="s">
        <v>197</v>
      </c>
      <c r="AZ30" s="39" t="s">
        <v>197</v>
      </c>
      <c r="BA30" s="39" t="s">
        <v>197</v>
      </c>
      <c r="BB30" s="39" t="s">
        <v>197</v>
      </c>
      <c r="BC30" s="39" t="s">
        <v>197</v>
      </c>
      <c r="BD30" s="39" t="s">
        <v>197</v>
      </c>
      <c r="BE30" s="39" t="s">
        <v>197</v>
      </c>
      <c r="BF30" s="39" t="s">
        <v>197</v>
      </c>
      <c r="BG30" s="39" t="s">
        <v>197</v>
      </c>
      <c r="BH30" s="39"/>
    </row>
    <row r="31" spans="1:102" ht="93.75">
      <c r="A31" s="19"/>
      <c r="B31" s="31" t="s">
        <v>198</v>
      </c>
      <c r="C31" s="32" t="s">
        <v>199</v>
      </c>
      <c r="D31" s="33" t="s">
        <v>178</v>
      </c>
      <c r="E31" s="33" t="s">
        <v>197</v>
      </c>
      <c r="F31" s="33" t="s">
        <v>197</v>
      </c>
      <c r="G31" s="33" t="s">
        <v>197</v>
      </c>
      <c r="H31" s="33" t="s">
        <v>197</v>
      </c>
      <c r="I31" s="33" t="s">
        <v>197</v>
      </c>
      <c r="J31" s="33" t="s">
        <v>197</v>
      </c>
      <c r="K31" s="33" t="s">
        <v>197</v>
      </c>
      <c r="L31" s="33" t="s">
        <v>197</v>
      </c>
      <c r="M31" s="33" t="s">
        <v>197</v>
      </c>
      <c r="N31" s="33" t="s">
        <v>197</v>
      </c>
      <c r="O31" s="33" t="s">
        <v>197</v>
      </c>
      <c r="P31" s="33" t="s">
        <v>197</v>
      </c>
      <c r="Q31" s="33" t="s">
        <v>197</v>
      </c>
      <c r="R31" s="33" t="s">
        <v>197</v>
      </c>
      <c r="S31" s="33" t="s">
        <v>197</v>
      </c>
      <c r="T31" s="33" t="s">
        <v>197</v>
      </c>
      <c r="U31" s="33" t="s">
        <v>197</v>
      </c>
      <c r="V31" s="33" t="s">
        <v>197</v>
      </c>
      <c r="W31" s="33" t="s">
        <v>197</v>
      </c>
      <c r="X31" s="33" t="s">
        <v>197</v>
      </c>
      <c r="Y31" s="33" t="s">
        <v>197</v>
      </c>
      <c r="Z31" s="33" t="s">
        <v>197</v>
      </c>
      <c r="AA31" s="33" t="s">
        <v>197</v>
      </c>
      <c r="AB31" s="33" t="s">
        <v>197</v>
      </c>
      <c r="AC31" s="33" t="s">
        <v>197</v>
      </c>
      <c r="AD31" s="33" t="s">
        <v>197</v>
      </c>
      <c r="AE31" s="33" t="s">
        <v>197</v>
      </c>
      <c r="AF31" s="33" t="s">
        <v>197</v>
      </c>
      <c r="AG31" s="33" t="s">
        <v>197</v>
      </c>
      <c r="AH31" s="33" t="s">
        <v>197</v>
      </c>
      <c r="AI31" s="33" t="s">
        <v>197</v>
      </c>
      <c r="AJ31" s="33" t="s">
        <v>197</v>
      </c>
      <c r="AK31" s="33" t="s">
        <v>197</v>
      </c>
      <c r="AL31" s="33" t="s">
        <v>197</v>
      </c>
      <c r="AM31" s="33" t="s">
        <v>197</v>
      </c>
      <c r="AN31" s="33" t="s">
        <v>197</v>
      </c>
      <c r="AO31" s="33" t="s">
        <v>197</v>
      </c>
      <c r="AP31" s="33" t="s">
        <v>197</v>
      </c>
      <c r="AQ31" s="33" t="s">
        <v>197</v>
      </c>
      <c r="AR31" s="33" t="s">
        <v>197</v>
      </c>
      <c r="AS31" s="33" t="s">
        <v>197</v>
      </c>
      <c r="AT31" s="33" t="s">
        <v>197</v>
      </c>
      <c r="AU31" s="33" t="s">
        <v>197</v>
      </c>
      <c r="AV31" s="33" t="s">
        <v>197</v>
      </c>
      <c r="AW31" s="33" t="s">
        <v>197</v>
      </c>
      <c r="AX31" s="33" t="s">
        <v>197</v>
      </c>
      <c r="AY31" s="33" t="s">
        <v>197</v>
      </c>
      <c r="AZ31" s="33" t="s">
        <v>197</v>
      </c>
      <c r="BA31" s="33" t="s">
        <v>197</v>
      </c>
      <c r="BB31" s="33" t="s">
        <v>197</v>
      </c>
      <c r="BC31" s="33" t="s">
        <v>197</v>
      </c>
      <c r="BD31" s="33" t="s">
        <v>197</v>
      </c>
      <c r="BE31" s="33" t="s">
        <v>197</v>
      </c>
      <c r="BF31" s="33" t="s">
        <v>197</v>
      </c>
      <c r="BG31" s="33" t="s">
        <v>197</v>
      </c>
      <c r="BH31" s="33"/>
    </row>
    <row r="32" spans="1:102" ht="93.75">
      <c r="A32" s="19"/>
      <c r="B32" s="31" t="s">
        <v>200</v>
      </c>
      <c r="C32" s="32" t="s">
        <v>201</v>
      </c>
      <c r="D32" s="33" t="s">
        <v>178</v>
      </c>
      <c r="E32" s="33" t="s">
        <v>197</v>
      </c>
      <c r="F32" s="33" t="s">
        <v>197</v>
      </c>
      <c r="G32" s="33" t="s">
        <v>197</v>
      </c>
      <c r="H32" s="33" t="s">
        <v>197</v>
      </c>
      <c r="I32" s="33" t="s">
        <v>197</v>
      </c>
      <c r="J32" s="33" t="s">
        <v>197</v>
      </c>
      <c r="K32" s="33" t="s">
        <v>197</v>
      </c>
      <c r="L32" s="33" t="s">
        <v>197</v>
      </c>
      <c r="M32" s="33" t="s">
        <v>197</v>
      </c>
      <c r="N32" s="33" t="s">
        <v>197</v>
      </c>
      <c r="O32" s="33" t="s">
        <v>197</v>
      </c>
      <c r="P32" s="33" t="s">
        <v>197</v>
      </c>
      <c r="Q32" s="33" t="s">
        <v>197</v>
      </c>
      <c r="R32" s="33" t="s">
        <v>197</v>
      </c>
      <c r="S32" s="33" t="s">
        <v>197</v>
      </c>
      <c r="T32" s="33" t="s">
        <v>197</v>
      </c>
      <c r="U32" s="33" t="s">
        <v>197</v>
      </c>
      <c r="V32" s="33" t="s">
        <v>197</v>
      </c>
      <c r="W32" s="33" t="s">
        <v>197</v>
      </c>
      <c r="X32" s="33" t="s">
        <v>197</v>
      </c>
      <c r="Y32" s="33" t="s">
        <v>197</v>
      </c>
      <c r="Z32" s="33" t="s">
        <v>197</v>
      </c>
      <c r="AA32" s="33" t="s">
        <v>197</v>
      </c>
      <c r="AB32" s="33" t="s">
        <v>197</v>
      </c>
      <c r="AC32" s="33" t="s">
        <v>197</v>
      </c>
      <c r="AD32" s="33" t="s">
        <v>197</v>
      </c>
      <c r="AE32" s="33" t="s">
        <v>197</v>
      </c>
      <c r="AF32" s="33" t="s">
        <v>197</v>
      </c>
      <c r="AG32" s="33" t="s">
        <v>197</v>
      </c>
      <c r="AH32" s="33" t="s">
        <v>197</v>
      </c>
      <c r="AI32" s="33" t="s">
        <v>197</v>
      </c>
      <c r="AJ32" s="33" t="s">
        <v>197</v>
      </c>
      <c r="AK32" s="33" t="s">
        <v>197</v>
      </c>
      <c r="AL32" s="33" t="s">
        <v>197</v>
      </c>
      <c r="AM32" s="33" t="s">
        <v>197</v>
      </c>
      <c r="AN32" s="33" t="s">
        <v>197</v>
      </c>
      <c r="AO32" s="33" t="s">
        <v>197</v>
      </c>
      <c r="AP32" s="33" t="s">
        <v>197</v>
      </c>
      <c r="AQ32" s="33" t="s">
        <v>197</v>
      </c>
      <c r="AR32" s="33" t="s">
        <v>197</v>
      </c>
      <c r="AS32" s="33" t="s">
        <v>197</v>
      </c>
      <c r="AT32" s="33" t="s">
        <v>197</v>
      </c>
      <c r="AU32" s="33" t="s">
        <v>197</v>
      </c>
      <c r="AV32" s="33" t="s">
        <v>197</v>
      </c>
      <c r="AW32" s="33" t="s">
        <v>197</v>
      </c>
      <c r="AX32" s="33" t="s">
        <v>197</v>
      </c>
      <c r="AY32" s="33" t="s">
        <v>197</v>
      </c>
      <c r="AZ32" s="33" t="s">
        <v>197</v>
      </c>
      <c r="BA32" s="33" t="s">
        <v>197</v>
      </c>
      <c r="BB32" s="33" t="s">
        <v>197</v>
      </c>
      <c r="BC32" s="33" t="s">
        <v>197</v>
      </c>
      <c r="BD32" s="33" t="s">
        <v>197</v>
      </c>
      <c r="BE32" s="33" t="s">
        <v>197</v>
      </c>
      <c r="BF32" s="33" t="s">
        <v>197</v>
      </c>
      <c r="BG32" s="33" t="s">
        <v>197</v>
      </c>
      <c r="BH32" s="33"/>
    </row>
    <row r="33" spans="1:62" ht="75">
      <c r="A33" s="19"/>
      <c r="B33" s="31" t="s">
        <v>202</v>
      </c>
      <c r="C33" s="32" t="s">
        <v>203</v>
      </c>
      <c r="D33" s="33" t="s">
        <v>178</v>
      </c>
      <c r="E33" s="33" t="s">
        <v>197</v>
      </c>
      <c r="F33" s="33" t="s">
        <v>197</v>
      </c>
      <c r="G33" s="33" t="s">
        <v>197</v>
      </c>
      <c r="H33" s="33" t="s">
        <v>197</v>
      </c>
      <c r="I33" s="33" t="s">
        <v>197</v>
      </c>
      <c r="J33" s="33" t="s">
        <v>197</v>
      </c>
      <c r="K33" s="33" t="s">
        <v>197</v>
      </c>
      <c r="L33" s="33" t="s">
        <v>197</v>
      </c>
      <c r="M33" s="33" t="s">
        <v>197</v>
      </c>
      <c r="N33" s="33" t="s">
        <v>197</v>
      </c>
      <c r="O33" s="33" t="s">
        <v>197</v>
      </c>
      <c r="P33" s="33" t="s">
        <v>197</v>
      </c>
      <c r="Q33" s="33" t="s">
        <v>197</v>
      </c>
      <c r="R33" s="33" t="s">
        <v>197</v>
      </c>
      <c r="S33" s="33" t="s">
        <v>197</v>
      </c>
      <c r="T33" s="33" t="s">
        <v>197</v>
      </c>
      <c r="U33" s="33" t="s">
        <v>197</v>
      </c>
      <c r="V33" s="33" t="s">
        <v>197</v>
      </c>
      <c r="W33" s="33" t="s">
        <v>197</v>
      </c>
      <c r="X33" s="33" t="s">
        <v>197</v>
      </c>
      <c r="Y33" s="33" t="s">
        <v>197</v>
      </c>
      <c r="Z33" s="33" t="s">
        <v>197</v>
      </c>
      <c r="AA33" s="33" t="s">
        <v>197</v>
      </c>
      <c r="AB33" s="33" t="s">
        <v>197</v>
      </c>
      <c r="AC33" s="33" t="s">
        <v>197</v>
      </c>
      <c r="AD33" s="33" t="s">
        <v>197</v>
      </c>
      <c r="AE33" s="33" t="s">
        <v>197</v>
      </c>
      <c r="AF33" s="33" t="s">
        <v>197</v>
      </c>
      <c r="AG33" s="33" t="s">
        <v>197</v>
      </c>
      <c r="AH33" s="33" t="s">
        <v>197</v>
      </c>
      <c r="AI33" s="33" t="s">
        <v>197</v>
      </c>
      <c r="AJ33" s="33" t="s">
        <v>197</v>
      </c>
      <c r="AK33" s="33" t="s">
        <v>197</v>
      </c>
      <c r="AL33" s="33" t="s">
        <v>197</v>
      </c>
      <c r="AM33" s="33" t="s">
        <v>197</v>
      </c>
      <c r="AN33" s="33" t="s">
        <v>197</v>
      </c>
      <c r="AO33" s="33" t="s">
        <v>197</v>
      </c>
      <c r="AP33" s="33" t="s">
        <v>197</v>
      </c>
      <c r="AQ33" s="33" t="s">
        <v>197</v>
      </c>
      <c r="AR33" s="33" t="s">
        <v>197</v>
      </c>
      <c r="AS33" s="33" t="s">
        <v>197</v>
      </c>
      <c r="AT33" s="33" t="s">
        <v>197</v>
      </c>
      <c r="AU33" s="33" t="s">
        <v>197</v>
      </c>
      <c r="AV33" s="33" t="s">
        <v>197</v>
      </c>
      <c r="AW33" s="33" t="s">
        <v>197</v>
      </c>
      <c r="AX33" s="33" t="s">
        <v>197</v>
      </c>
      <c r="AY33" s="33" t="s">
        <v>197</v>
      </c>
      <c r="AZ33" s="33" t="s">
        <v>197</v>
      </c>
      <c r="BA33" s="33" t="s">
        <v>197</v>
      </c>
      <c r="BB33" s="33" t="s">
        <v>197</v>
      </c>
      <c r="BC33" s="33" t="s">
        <v>197</v>
      </c>
      <c r="BD33" s="33" t="s">
        <v>197</v>
      </c>
      <c r="BE33" s="33" t="s">
        <v>197</v>
      </c>
      <c r="BF33" s="33" t="s">
        <v>197</v>
      </c>
      <c r="BG33" s="33" t="s">
        <v>197</v>
      </c>
      <c r="BH33" s="33"/>
    </row>
    <row r="34" spans="1:62" ht="56.25">
      <c r="A34" s="19"/>
      <c r="B34" s="37" t="s">
        <v>206</v>
      </c>
      <c r="C34" s="38" t="s">
        <v>207</v>
      </c>
      <c r="D34" s="39" t="s">
        <v>178</v>
      </c>
      <c r="E34" s="39" t="s">
        <v>197</v>
      </c>
      <c r="F34" s="39" t="s">
        <v>197</v>
      </c>
      <c r="G34" s="39" t="s">
        <v>197</v>
      </c>
      <c r="H34" s="39" t="s">
        <v>197</v>
      </c>
      <c r="I34" s="39" t="s">
        <v>197</v>
      </c>
      <c r="J34" s="39" t="s">
        <v>197</v>
      </c>
      <c r="K34" s="39" t="s">
        <v>197</v>
      </c>
      <c r="L34" s="39" t="s">
        <v>197</v>
      </c>
      <c r="M34" s="39" t="s">
        <v>197</v>
      </c>
      <c r="N34" s="39" t="s">
        <v>197</v>
      </c>
      <c r="O34" s="39" t="s">
        <v>197</v>
      </c>
      <c r="P34" s="39" t="s">
        <v>197</v>
      </c>
      <c r="Q34" s="39" t="s">
        <v>197</v>
      </c>
      <c r="R34" s="39" t="s">
        <v>197</v>
      </c>
      <c r="S34" s="39" t="s">
        <v>197</v>
      </c>
      <c r="T34" s="39" t="s">
        <v>197</v>
      </c>
      <c r="U34" s="39" t="s">
        <v>197</v>
      </c>
      <c r="V34" s="39" t="s">
        <v>197</v>
      </c>
      <c r="W34" s="39" t="s">
        <v>197</v>
      </c>
      <c r="X34" s="39" t="s">
        <v>197</v>
      </c>
      <c r="Y34" s="39" t="s">
        <v>197</v>
      </c>
      <c r="Z34" s="39" t="s">
        <v>197</v>
      </c>
      <c r="AA34" s="39" t="s">
        <v>197</v>
      </c>
      <c r="AB34" s="39" t="s">
        <v>197</v>
      </c>
      <c r="AC34" s="39" t="s">
        <v>197</v>
      </c>
      <c r="AD34" s="39" t="s">
        <v>197</v>
      </c>
      <c r="AE34" s="39" t="s">
        <v>197</v>
      </c>
      <c r="AF34" s="39" t="s">
        <v>197</v>
      </c>
      <c r="AG34" s="39" t="s">
        <v>197</v>
      </c>
      <c r="AH34" s="39" t="s">
        <v>197</v>
      </c>
      <c r="AI34" s="39" t="s">
        <v>197</v>
      </c>
      <c r="AJ34" s="39" t="s">
        <v>197</v>
      </c>
      <c r="AK34" s="39" t="s">
        <v>197</v>
      </c>
      <c r="AL34" s="39" t="s">
        <v>197</v>
      </c>
      <c r="AM34" s="39" t="s">
        <v>197</v>
      </c>
      <c r="AN34" s="39" t="s">
        <v>197</v>
      </c>
      <c r="AO34" s="39" t="s">
        <v>197</v>
      </c>
      <c r="AP34" s="39" t="s">
        <v>197</v>
      </c>
      <c r="AQ34" s="39" t="s">
        <v>197</v>
      </c>
      <c r="AR34" s="39" t="s">
        <v>197</v>
      </c>
      <c r="AS34" s="39" t="s">
        <v>197</v>
      </c>
      <c r="AT34" s="39" t="s">
        <v>197</v>
      </c>
      <c r="AU34" s="39" t="s">
        <v>197</v>
      </c>
      <c r="AV34" s="39" t="s">
        <v>197</v>
      </c>
      <c r="AW34" s="39" t="s">
        <v>197</v>
      </c>
      <c r="AX34" s="39" t="s">
        <v>197</v>
      </c>
      <c r="AY34" s="39" t="s">
        <v>197</v>
      </c>
      <c r="AZ34" s="39" t="s">
        <v>197</v>
      </c>
      <c r="BA34" s="39" t="s">
        <v>197</v>
      </c>
      <c r="BB34" s="39" t="s">
        <v>197</v>
      </c>
      <c r="BC34" s="39" t="s">
        <v>197</v>
      </c>
      <c r="BD34" s="39" t="s">
        <v>197</v>
      </c>
      <c r="BE34" s="39" t="s">
        <v>197</v>
      </c>
      <c r="BF34" s="39" t="s">
        <v>197</v>
      </c>
      <c r="BG34" s="39" t="s">
        <v>197</v>
      </c>
      <c r="BH34" s="39"/>
    </row>
    <row r="35" spans="1:62" ht="93.75">
      <c r="A35" s="19"/>
      <c r="B35" s="31" t="s">
        <v>208</v>
      </c>
      <c r="C35" s="32" t="s">
        <v>209</v>
      </c>
      <c r="D35" s="33" t="s">
        <v>178</v>
      </c>
      <c r="E35" s="33" t="s">
        <v>197</v>
      </c>
      <c r="F35" s="33" t="s">
        <v>197</v>
      </c>
      <c r="G35" s="33" t="s">
        <v>197</v>
      </c>
      <c r="H35" s="33" t="s">
        <v>197</v>
      </c>
      <c r="I35" s="33" t="s">
        <v>197</v>
      </c>
      <c r="J35" s="33" t="s">
        <v>197</v>
      </c>
      <c r="K35" s="33" t="s">
        <v>197</v>
      </c>
      <c r="L35" s="33" t="s">
        <v>197</v>
      </c>
      <c r="M35" s="33" t="s">
        <v>197</v>
      </c>
      <c r="N35" s="33" t="s">
        <v>197</v>
      </c>
      <c r="O35" s="33" t="s">
        <v>197</v>
      </c>
      <c r="P35" s="33" t="s">
        <v>197</v>
      </c>
      <c r="Q35" s="33" t="s">
        <v>197</v>
      </c>
      <c r="R35" s="33" t="s">
        <v>197</v>
      </c>
      <c r="S35" s="33" t="s">
        <v>197</v>
      </c>
      <c r="T35" s="33" t="s">
        <v>197</v>
      </c>
      <c r="U35" s="33" t="s">
        <v>197</v>
      </c>
      <c r="V35" s="33" t="s">
        <v>197</v>
      </c>
      <c r="W35" s="33" t="s">
        <v>197</v>
      </c>
      <c r="X35" s="33" t="s">
        <v>197</v>
      </c>
      <c r="Y35" s="33" t="s">
        <v>197</v>
      </c>
      <c r="Z35" s="33" t="s">
        <v>197</v>
      </c>
      <c r="AA35" s="33" t="s">
        <v>197</v>
      </c>
      <c r="AB35" s="33" t="s">
        <v>197</v>
      </c>
      <c r="AC35" s="33" t="s">
        <v>197</v>
      </c>
      <c r="AD35" s="33" t="s">
        <v>197</v>
      </c>
      <c r="AE35" s="33" t="s">
        <v>197</v>
      </c>
      <c r="AF35" s="33" t="s">
        <v>197</v>
      </c>
      <c r="AG35" s="33" t="s">
        <v>197</v>
      </c>
      <c r="AH35" s="33" t="s">
        <v>197</v>
      </c>
      <c r="AI35" s="33" t="s">
        <v>197</v>
      </c>
      <c r="AJ35" s="33" t="s">
        <v>197</v>
      </c>
      <c r="AK35" s="33" t="s">
        <v>197</v>
      </c>
      <c r="AL35" s="33" t="s">
        <v>197</v>
      </c>
      <c r="AM35" s="33" t="s">
        <v>197</v>
      </c>
      <c r="AN35" s="33" t="s">
        <v>197</v>
      </c>
      <c r="AO35" s="33" t="s">
        <v>197</v>
      </c>
      <c r="AP35" s="33" t="s">
        <v>197</v>
      </c>
      <c r="AQ35" s="33" t="s">
        <v>197</v>
      </c>
      <c r="AR35" s="33" t="s">
        <v>197</v>
      </c>
      <c r="AS35" s="33" t="s">
        <v>197</v>
      </c>
      <c r="AT35" s="33" t="s">
        <v>197</v>
      </c>
      <c r="AU35" s="33" t="s">
        <v>197</v>
      </c>
      <c r="AV35" s="33" t="s">
        <v>197</v>
      </c>
      <c r="AW35" s="33" t="s">
        <v>197</v>
      </c>
      <c r="AX35" s="33" t="s">
        <v>197</v>
      </c>
      <c r="AY35" s="33" t="s">
        <v>197</v>
      </c>
      <c r="AZ35" s="33" t="s">
        <v>197</v>
      </c>
      <c r="BA35" s="33" t="s">
        <v>197</v>
      </c>
      <c r="BB35" s="33" t="s">
        <v>197</v>
      </c>
      <c r="BC35" s="33" t="s">
        <v>197</v>
      </c>
      <c r="BD35" s="33" t="s">
        <v>197</v>
      </c>
      <c r="BE35" s="33" t="s">
        <v>197</v>
      </c>
      <c r="BF35" s="33" t="s">
        <v>197</v>
      </c>
      <c r="BG35" s="33" t="s">
        <v>197</v>
      </c>
      <c r="BH35" s="33"/>
    </row>
    <row r="36" spans="1:62" ht="56.25">
      <c r="A36" s="19"/>
      <c r="B36" s="31" t="s">
        <v>210</v>
      </c>
      <c r="C36" s="32" t="s">
        <v>211</v>
      </c>
      <c r="D36" s="33" t="s">
        <v>178</v>
      </c>
      <c r="E36" s="33" t="s">
        <v>197</v>
      </c>
      <c r="F36" s="33" t="s">
        <v>197</v>
      </c>
      <c r="G36" s="33" t="s">
        <v>197</v>
      </c>
      <c r="H36" s="33" t="s">
        <v>197</v>
      </c>
      <c r="I36" s="33" t="s">
        <v>197</v>
      </c>
      <c r="J36" s="33" t="s">
        <v>197</v>
      </c>
      <c r="K36" s="33" t="s">
        <v>197</v>
      </c>
      <c r="L36" s="33" t="s">
        <v>197</v>
      </c>
      <c r="M36" s="33" t="s">
        <v>197</v>
      </c>
      <c r="N36" s="33" t="s">
        <v>197</v>
      </c>
      <c r="O36" s="33" t="s">
        <v>197</v>
      </c>
      <c r="P36" s="33" t="s">
        <v>197</v>
      </c>
      <c r="Q36" s="33" t="s">
        <v>197</v>
      </c>
      <c r="R36" s="33" t="s">
        <v>197</v>
      </c>
      <c r="S36" s="33" t="s">
        <v>197</v>
      </c>
      <c r="T36" s="33" t="s">
        <v>197</v>
      </c>
      <c r="U36" s="33" t="s">
        <v>197</v>
      </c>
      <c r="V36" s="33" t="s">
        <v>197</v>
      </c>
      <c r="W36" s="33" t="s">
        <v>197</v>
      </c>
      <c r="X36" s="33" t="s">
        <v>197</v>
      </c>
      <c r="Y36" s="33" t="s">
        <v>197</v>
      </c>
      <c r="Z36" s="33" t="s">
        <v>197</v>
      </c>
      <c r="AA36" s="33" t="s">
        <v>197</v>
      </c>
      <c r="AB36" s="33" t="s">
        <v>197</v>
      </c>
      <c r="AC36" s="33" t="s">
        <v>197</v>
      </c>
      <c r="AD36" s="33" t="s">
        <v>197</v>
      </c>
      <c r="AE36" s="33" t="s">
        <v>197</v>
      </c>
      <c r="AF36" s="33" t="s">
        <v>197</v>
      </c>
      <c r="AG36" s="33" t="s">
        <v>197</v>
      </c>
      <c r="AH36" s="33" t="s">
        <v>197</v>
      </c>
      <c r="AI36" s="33" t="s">
        <v>197</v>
      </c>
      <c r="AJ36" s="33" t="s">
        <v>197</v>
      </c>
      <c r="AK36" s="33" t="s">
        <v>197</v>
      </c>
      <c r="AL36" s="33" t="s">
        <v>197</v>
      </c>
      <c r="AM36" s="33" t="s">
        <v>197</v>
      </c>
      <c r="AN36" s="33" t="s">
        <v>197</v>
      </c>
      <c r="AO36" s="33" t="s">
        <v>197</v>
      </c>
      <c r="AP36" s="33" t="s">
        <v>197</v>
      </c>
      <c r="AQ36" s="33" t="s">
        <v>197</v>
      </c>
      <c r="AR36" s="33" t="s">
        <v>197</v>
      </c>
      <c r="AS36" s="33" t="s">
        <v>197</v>
      </c>
      <c r="AT36" s="33" t="s">
        <v>197</v>
      </c>
      <c r="AU36" s="33" t="s">
        <v>197</v>
      </c>
      <c r="AV36" s="33" t="s">
        <v>197</v>
      </c>
      <c r="AW36" s="33" t="s">
        <v>197</v>
      </c>
      <c r="AX36" s="33" t="s">
        <v>197</v>
      </c>
      <c r="AY36" s="33" t="s">
        <v>197</v>
      </c>
      <c r="AZ36" s="33" t="s">
        <v>197</v>
      </c>
      <c r="BA36" s="33" t="s">
        <v>197</v>
      </c>
      <c r="BB36" s="33" t="s">
        <v>197</v>
      </c>
      <c r="BC36" s="33" t="s">
        <v>197</v>
      </c>
      <c r="BD36" s="33" t="s">
        <v>197</v>
      </c>
      <c r="BE36" s="33" t="s">
        <v>197</v>
      </c>
      <c r="BF36" s="33" t="s">
        <v>197</v>
      </c>
      <c r="BG36" s="33" t="s">
        <v>197</v>
      </c>
      <c r="BH36" s="33"/>
    </row>
    <row r="37" spans="1:62" ht="75">
      <c r="A37" s="19"/>
      <c r="B37" s="37" t="s">
        <v>212</v>
      </c>
      <c r="C37" s="38" t="s">
        <v>213</v>
      </c>
      <c r="D37" s="39" t="s">
        <v>178</v>
      </c>
      <c r="E37" s="39" t="s">
        <v>197</v>
      </c>
      <c r="F37" s="39" t="s">
        <v>197</v>
      </c>
      <c r="G37" s="39" t="s">
        <v>197</v>
      </c>
      <c r="H37" s="39" t="s">
        <v>197</v>
      </c>
      <c r="I37" s="39" t="s">
        <v>197</v>
      </c>
      <c r="J37" s="39" t="s">
        <v>197</v>
      </c>
      <c r="K37" s="39" t="s">
        <v>197</v>
      </c>
      <c r="L37" s="39" t="s">
        <v>197</v>
      </c>
      <c r="M37" s="39" t="s">
        <v>197</v>
      </c>
      <c r="N37" s="39" t="s">
        <v>197</v>
      </c>
      <c r="O37" s="39" t="s">
        <v>197</v>
      </c>
      <c r="P37" s="39" t="s">
        <v>197</v>
      </c>
      <c r="Q37" s="39" t="s">
        <v>197</v>
      </c>
      <c r="R37" s="39" t="s">
        <v>197</v>
      </c>
      <c r="S37" s="39" t="s">
        <v>197</v>
      </c>
      <c r="T37" s="39" t="s">
        <v>197</v>
      </c>
      <c r="U37" s="39" t="s">
        <v>197</v>
      </c>
      <c r="V37" s="39" t="s">
        <v>197</v>
      </c>
      <c r="W37" s="39" t="s">
        <v>197</v>
      </c>
      <c r="X37" s="39" t="s">
        <v>197</v>
      </c>
      <c r="Y37" s="39" t="s">
        <v>197</v>
      </c>
      <c r="Z37" s="39" t="s">
        <v>197</v>
      </c>
      <c r="AA37" s="39" t="s">
        <v>197</v>
      </c>
      <c r="AB37" s="39" t="s">
        <v>197</v>
      </c>
      <c r="AC37" s="39" t="s">
        <v>197</v>
      </c>
      <c r="AD37" s="39" t="s">
        <v>197</v>
      </c>
      <c r="AE37" s="39" t="s">
        <v>197</v>
      </c>
      <c r="AF37" s="39" t="s">
        <v>197</v>
      </c>
      <c r="AG37" s="39" t="s">
        <v>197</v>
      </c>
      <c r="AH37" s="39" t="s">
        <v>197</v>
      </c>
      <c r="AI37" s="39" t="s">
        <v>197</v>
      </c>
      <c r="AJ37" s="39" t="s">
        <v>197</v>
      </c>
      <c r="AK37" s="39" t="s">
        <v>197</v>
      </c>
      <c r="AL37" s="39" t="s">
        <v>197</v>
      </c>
      <c r="AM37" s="39" t="s">
        <v>197</v>
      </c>
      <c r="AN37" s="39" t="s">
        <v>197</v>
      </c>
      <c r="AO37" s="39" t="s">
        <v>197</v>
      </c>
      <c r="AP37" s="39" t="s">
        <v>197</v>
      </c>
      <c r="AQ37" s="39" t="s">
        <v>197</v>
      </c>
      <c r="AR37" s="39" t="s">
        <v>197</v>
      </c>
      <c r="AS37" s="39" t="s">
        <v>197</v>
      </c>
      <c r="AT37" s="39" t="s">
        <v>197</v>
      </c>
      <c r="AU37" s="39" t="s">
        <v>197</v>
      </c>
      <c r="AV37" s="39" t="s">
        <v>197</v>
      </c>
      <c r="AW37" s="39" t="s">
        <v>197</v>
      </c>
      <c r="AX37" s="39" t="s">
        <v>197</v>
      </c>
      <c r="AY37" s="39" t="s">
        <v>197</v>
      </c>
      <c r="AZ37" s="39" t="s">
        <v>197</v>
      </c>
      <c r="BA37" s="39" t="s">
        <v>197</v>
      </c>
      <c r="BB37" s="39" t="s">
        <v>197</v>
      </c>
      <c r="BC37" s="39" t="s">
        <v>197</v>
      </c>
      <c r="BD37" s="39" t="s">
        <v>197</v>
      </c>
      <c r="BE37" s="39" t="s">
        <v>197</v>
      </c>
      <c r="BF37" s="39" t="s">
        <v>197</v>
      </c>
      <c r="BG37" s="39" t="s">
        <v>197</v>
      </c>
      <c r="BH37" s="39"/>
    </row>
    <row r="38" spans="1:62" ht="56.25">
      <c r="A38" s="19"/>
      <c r="B38" s="31" t="s">
        <v>214</v>
      </c>
      <c r="C38" s="32" t="s">
        <v>215</v>
      </c>
      <c r="D38" s="33" t="s">
        <v>178</v>
      </c>
      <c r="E38" s="33" t="s">
        <v>197</v>
      </c>
      <c r="F38" s="33" t="s">
        <v>197</v>
      </c>
      <c r="G38" s="33" t="s">
        <v>197</v>
      </c>
      <c r="H38" s="33" t="s">
        <v>197</v>
      </c>
      <c r="I38" s="33" t="s">
        <v>197</v>
      </c>
      <c r="J38" s="33" t="s">
        <v>197</v>
      </c>
      <c r="K38" s="33" t="s">
        <v>197</v>
      </c>
      <c r="L38" s="33" t="s">
        <v>197</v>
      </c>
      <c r="M38" s="33" t="s">
        <v>197</v>
      </c>
      <c r="N38" s="33" t="s">
        <v>197</v>
      </c>
      <c r="O38" s="33" t="s">
        <v>197</v>
      </c>
      <c r="P38" s="33" t="s">
        <v>197</v>
      </c>
      <c r="Q38" s="33" t="s">
        <v>197</v>
      </c>
      <c r="R38" s="33" t="s">
        <v>197</v>
      </c>
      <c r="S38" s="33" t="s">
        <v>197</v>
      </c>
      <c r="T38" s="33" t="s">
        <v>197</v>
      </c>
      <c r="U38" s="33" t="s">
        <v>197</v>
      </c>
      <c r="V38" s="33" t="s">
        <v>197</v>
      </c>
      <c r="W38" s="33" t="s">
        <v>197</v>
      </c>
      <c r="X38" s="33" t="s">
        <v>197</v>
      </c>
      <c r="Y38" s="33" t="s">
        <v>197</v>
      </c>
      <c r="Z38" s="33" t="s">
        <v>197</v>
      </c>
      <c r="AA38" s="33" t="s">
        <v>197</v>
      </c>
      <c r="AB38" s="33" t="s">
        <v>197</v>
      </c>
      <c r="AC38" s="33" t="s">
        <v>197</v>
      </c>
      <c r="AD38" s="33" t="s">
        <v>197</v>
      </c>
      <c r="AE38" s="33" t="s">
        <v>197</v>
      </c>
      <c r="AF38" s="33" t="s">
        <v>197</v>
      </c>
      <c r="AG38" s="33" t="s">
        <v>197</v>
      </c>
      <c r="AH38" s="33" t="s">
        <v>197</v>
      </c>
      <c r="AI38" s="33" t="s">
        <v>197</v>
      </c>
      <c r="AJ38" s="33" t="s">
        <v>197</v>
      </c>
      <c r="AK38" s="33" t="s">
        <v>197</v>
      </c>
      <c r="AL38" s="33" t="s">
        <v>197</v>
      </c>
      <c r="AM38" s="33" t="s">
        <v>197</v>
      </c>
      <c r="AN38" s="33" t="s">
        <v>197</v>
      </c>
      <c r="AO38" s="33" t="s">
        <v>197</v>
      </c>
      <c r="AP38" s="33" t="s">
        <v>197</v>
      </c>
      <c r="AQ38" s="33" t="s">
        <v>197</v>
      </c>
      <c r="AR38" s="33" t="s">
        <v>197</v>
      </c>
      <c r="AS38" s="33" t="s">
        <v>197</v>
      </c>
      <c r="AT38" s="33" t="s">
        <v>197</v>
      </c>
      <c r="AU38" s="33" t="s">
        <v>197</v>
      </c>
      <c r="AV38" s="33" t="s">
        <v>197</v>
      </c>
      <c r="AW38" s="33" t="s">
        <v>197</v>
      </c>
      <c r="AX38" s="33" t="s">
        <v>197</v>
      </c>
      <c r="AY38" s="33" t="s">
        <v>197</v>
      </c>
      <c r="AZ38" s="33" t="s">
        <v>197</v>
      </c>
      <c r="BA38" s="33" t="s">
        <v>197</v>
      </c>
      <c r="BB38" s="33" t="s">
        <v>197</v>
      </c>
      <c r="BC38" s="33" t="s">
        <v>197</v>
      </c>
      <c r="BD38" s="33" t="s">
        <v>197</v>
      </c>
      <c r="BE38" s="33" t="s">
        <v>197</v>
      </c>
      <c r="BF38" s="33" t="s">
        <v>197</v>
      </c>
      <c r="BG38" s="33" t="s">
        <v>197</v>
      </c>
      <c r="BH38" s="33"/>
    </row>
    <row r="39" spans="1:62" ht="168.75">
      <c r="A39" s="19"/>
      <c r="B39" s="31" t="s">
        <v>214</v>
      </c>
      <c r="C39" s="32" t="s">
        <v>216</v>
      </c>
      <c r="D39" s="33" t="s">
        <v>178</v>
      </c>
      <c r="E39" s="33" t="s">
        <v>197</v>
      </c>
      <c r="F39" s="33" t="s">
        <v>197</v>
      </c>
      <c r="G39" s="33" t="s">
        <v>197</v>
      </c>
      <c r="H39" s="33" t="s">
        <v>197</v>
      </c>
      <c r="I39" s="33" t="s">
        <v>197</v>
      </c>
      <c r="J39" s="33" t="s">
        <v>197</v>
      </c>
      <c r="K39" s="33" t="s">
        <v>197</v>
      </c>
      <c r="L39" s="33" t="s">
        <v>197</v>
      </c>
      <c r="M39" s="33" t="s">
        <v>197</v>
      </c>
      <c r="N39" s="33" t="s">
        <v>197</v>
      </c>
      <c r="O39" s="33" t="s">
        <v>197</v>
      </c>
      <c r="P39" s="33" t="s">
        <v>197</v>
      </c>
      <c r="Q39" s="33" t="s">
        <v>197</v>
      </c>
      <c r="R39" s="33" t="s">
        <v>197</v>
      </c>
      <c r="S39" s="33" t="s">
        <v>197</v>
      </c>
      <c r="T39" s="33" t="s">
        <v>197</v>
      </c>
      <c r="U39" s="33" t="s">
        <v>197</v>
      </c>
      <c r="V39" s="33" t="s">
        <v>197</v>
      </c>
      <c r="W39" s="33" t="s">
        <v>197</v>
      </c>
      <c r="X39" s="33" t="s">
        <v>197</v>
      </c>
      <c r="Y39" s="33" t="s">
        <v>197</v>
      </c>
      <c r="Z39" s="33" t="s">
        <v>197</v>
      </c>
      <c r="AA39" s="33" t="s">
        <v>197</v>
      </c>
      <c r="AB39" s="33" t="s">
        <v>197</v>
      </c>
      <c r="AC39" s="33" t="s">
        <v>197</v>
      </c>
      <c r="AD39" s="33" t="s">
        <v>197</v>
      </c>
      <c r="AE39" s="33" t="s">
        <v>197</v>
      </c>
      <c r="AF39" s="33" t="s">
        <v>197</v>
      </c>
      <c r="AG39" s="33" t="s">
        <v>197</v>
      </c>
      <c r="AH39" s="33" t="s">
        <v>197</v>
      </c>
      <c r="AI39" s="33" t="s">
        <v>197</v>
      </c>
      <c r="AJ39" s="33" t="s">
        <v>197</v>
      </c>
      <c r="AK39" s="33" t="s">
        <v>197</v>
      </c>
      <c r="AL39" s="33" t="s">
        <v>197</v>
      </c>
      <c r="AM39" s="33" t="s">
        <v>197</v>
      </c>
      <c r="AN39" s="33" t="s">
        <v>197</v>
      </c>
      <c r="AO39" s="33" t="s">
        <v>197</v>
      </c>
      <c r="AP39" s="33" t="s">
        <v>197</v>
      </c>
      <c r="AQ39" s="33" t="s">
        <v>197</v>
      </c>
      <c r="AR39" s="33" t="s">
        <v>197</v>
      </c>
      <c r="AS39" s="33" t="s">
        <v>197</v>
      </c>
      <c r="AT39" s="33" t="s">
        <v>197</v>
      </c>
      <c r="AU39" s="33" t="s">
        <v>197</v>
      </c>
      <c r="AV39" s="33" t="s">
        <v>197</v>
      </c>
      <c r="AW39" s="33" t="s">
        <v>197</v>
      </c>
      <c r="AX39" s="33" t="s">
        <v>197</v>
      </c>
      <c r="AY39" s="33" t="s">
        <v>197</v>
      </c>
      <c r="AZ39" s="33" t="s">
        <v>197</v>
      </c>
      <c r="BA39" s="33" t="s">
        <v>197</v>
      </c>
      <c r="BB39" s="33" t="s">
        <v>197</v>
      </c>
      <c r="BC39" s="33" t="s">
        <v>197</v>
      </c>
      <c r="BD39" s="33" t="s">
        <v>197</v>
      </c>
      <c r="BE39" s="33" t="s">
        <v>197</v>
      </c>
      <c r="BF39" s="33" t="s">
        <v>197</v>
      </c>
      <c r="BG39" s="33" t="s">
        <v>197</v>
      </c>
      <c r="BH39" s="33"/>
    </row>
    <row r="40" spans="1:62" ht="150">
      <c r="A40" s="19"/>
      <c r="B40" s="31" t="s">
        <v>214</v>
      </c>
      <c r="C40" s="32" t="s">
        <v>217</v>
      </c>
      <c r="D40" s="33" t="s">
        <v>178</v>
      </c>
      <c r="E40" s="33" t="s">
        <v>197</v>
      </c>
      <c r="F40" s="33" t="s">
        <v>197</v>
      </c>
      <c r="G40" s="33" t="s">
        <v>197</v>
      </c>
      <c r="H40" s="33" t="s">
        <v>197</v>
      </c>
      <c r="I40" s="33" t="s">
        <v>197</v>
      </c>
      <c r="J40" s="33" t="s">
        <v>197</v>
      </c>
      <c r="K40" s="33" t="s">
        <v>197</v>
      </c>
      <c r="L40" s="33" t="s">
        <v>197</v>
      </c>
      <c r="M40" s="33" t="s">
        <v>197</v>
      </c>
      <c r="N40" s="33" t="s">
        <v>197</v>
      </c>
      <c r="O40" s="33" t="s">
        <v>197</v>
      </c>
      <c r="P40" s="33" t="s">
        <v>197</v>
      </c>
      <c r="Q40" s="33" t="s">
        <v>197</v>
      </c>
      <c r="R40" s="33" t="s">
        <v>197</v>
      </c>
      <c r="S40" s="33" t="s">
        <v>197</v>
      </c>
      <c r="T40" s="33" t="s">
        <v>197</v>
      </c>
      <c r="U40" s="33" t="s">
        <v>197</v>
      </c>
      <c r="V40" s="33" t="s">
        <v>197</v>
      </c>
      <c r="W40" s="33" t="s">
        <v>197</v>
      </c>
      <c r="X40" s="33" t="s">
        <v>197</v>
      </c>
      <c r="Y40" s="33" t="s">
        <v>197</v>
      </c>
      <c r="Z40" s="33" t="s">
        <v>197</v>
      </c>
      <c r="AA40" s="33" t="s">
        <v>197</v>
      </c>
      <c r="AB40" s="33" t="s">
        <v>197</v>
      </c>
      <c r="AC40" s="33" t="s">
        <v>197</v>
      </c>
      <c r="AD40" s="33" t="s">
        <v>197</v>
      </c>
      <c r="AE40" s="33" t="s">
        <v>197</v>
      </c>
      <c r="AF40" s="33" t="s">
        <v>197</v>
      </c>
      <c r="AG40" s="33" t="s">
        <v>197</v>
      </c>
      <c r="AH40" s="33" t="s">
        <v>197</v>
      </c>
      <c r="AI40" s="33" t="s">
        <v>197</v>
      </c>
      <c r="AJ40" s="33" t="s">
        <v>197</v>
      </c>
      <c r="AK40" s="33" t="s">
        <v>197</v>
      </c>
      <c r="AL40" s="33" t="s">
        <v>197</v>
      </c>
      <c r="AM40" s="33" t="s">
        <v>197</v>
      </c>
      <c r="AN40" s="33" t="s">
        <v>197</v>
      </c>
      <c r="AO40" s="33" t="s">
        <v>197</v>
      </c>
      <c r="AP40" s="33" t="s">
        <v>197</v>
      </c>
      <c r="AQ40" s="33" t="s">
        <v>197</v>
      </c>
      <c r="AR40" s="33" t="s">
        <v>197</v>
      </c>
      <c r="AS40" s="33" t="s">
        <v>197</v>
      </c>
      <c r="AT40" s="33" t="s">
        <v>197</v>
      </c>
      <c r="AU40" s="33" t="s">
        <v>197</v>
      </c>
      <c r="AV40" s="33" t="s">
        <v>197</v>
      </c>
      <c r="AW40" s="33" t="s">
        <v>197</v>
      </c>
      <c r="AX40" s="33" t="s">
        <v>197</v>
      </c>
      <c r="AY40" s="33" t="s">
        <v>197</v>
      </c>
      <c r="AZ40" s="33" t="s">
        <v>197</v>
      </c>
      <c r="BA40" s="33" t="s">
        <v>197</v>
      </c>
      <c r="BB40" s="33" t="s">
        <v>197</v>
      </c>
      <c r="BC40" s="33" t="s">
        <v>197</v>
      </c>
      <c r="BD40" s="33" t="s">
        <v>197</v>
      </c>
      <c r="BE40" s="33" t="s">
        <v>197</v>
      </c>
      <c r="BF40" s="33" t="s">
        <v>197</v>
      </c>
      <c r="BG40" s="33" t="s">
        <v>197</v>
      </c>
      <c r="BH40" s="33"/>
    </row>
    <row r="41" spans="1:62" ht="150">
      <c r="A41" s="19"/>
      <c r="B41" s="31" t="s">
        <v>214</v>
      </c>
      <c r="C41" s="32" t="s">
        <v>218</v>
      </c>
      <c r="D41" s="33" t="s">
        <v>178</v>
      </c>
      <c r="E41" s="33" t="s">
        <v>197</v>
      </c>
      <c r="F41" s="33" t="s">
        <v>197</v>
      </c>
      <c r="G41" s="33" t="s">
        <v>197</v>
      </c>
      <c r="H41" s="33" t="s">
        <v>197</v>
      </c>
      <c r="I41" s="33" t="s">
        <v>197</v>
      </c>
      <c r="J41" s="33" t="s">
        <v>197</v>
      </c>
      <c r="K41" s="33" t="s">
        <v>197</v>
      </c>
      <c r="L41" s="33" t="s">
        <v>197</v>
      </c>
      <c r="M41" s="33" t="s">
        <v>197</v>
      </c>
      <c r="N41" s="33" t="s">
        <v>197</v>
      </c>
      <c r="O41" s="33" t="s">
        <v>197</v>
      </c>
      <c r="P41" s="33" t="s">
        <v>197</v>
      </c>
      <c r="Q41" s="33" t="s">
        <v>197</v>
      </c>
      <c r="R41" s="33" t="s">
        <v>197</v>
      </c>
      <c r="S41" s="33" t="s">
        <v>197</v>
      </c>
      <c r="T41" s="33" t="s">
        <v>197</v>
      </c>
      <c r="U41" s="33" t="s">
        <v>197</v>
      </c>
      <c r="V41" s="33" t="s">
        <v>197</v>
      </c>
      <c r="W41" s="33" t="s">
        <v>197</v>
      </c>
      <c r="X41" s="33" t="s">
        <v>197</v>
      </c>
      <c r="Y41" s="33" t="s">
        <v>197</v>
      </c>
      <c r="Z41" s="33" t="s">
        <v>197</v>
      </c>
      <c r="AA41" s="33" t="s">
        <v>197</v>
      </c>
      <c r="AB41" s="33" t="s">
        <v>197</v>
      </c>
      <c r="AC41" s="33" t="s">
        <v>197</v>
      </c>
      <c r="AD41" s="33" t="s">
        <v>197</v>
      </c>
      <c r="AE41" s="33" t="s">
        <v>197</v>
      </c>
      <c r="AF41" s="33" t="s">
        <v>197</v>
      </c>
      <c r="AG41" s="33" t="s">
        <v>197</v>
      </c>
      <c r="AH41" s="33" t="s">
        <v>197</v>
      </c>
      <c r="AI41" s="33" t="s">
        <v>197</v>
      </c>
      <c r="AJ41" s="33" t="s">
        <v>197</v>
      </c>
      <c r="AK41" s="33" t="s">
        <v>197</v>
      </c>
      <c r="AL41" s="33" t="s">
        <v>197</v>
      </c>
      <c r="AM41" s="33" t="s">
        <v>197</v>
      </c>
      <c r="AN41" s="33" t="s">
        <v>197</v>
      </c>
      <c r="AO41" s="33" t="s">
        <v>197</v>
      </c>
      <c r="AP41" s="33" t="s">
        <v>197</v>
      </c>
      <c r="AQ41" s="33" t="s">
        <v>197</v>
      </c>
      <c r="AR41" s="33" t="s">
        <v>197</v>
      </c>
      <c r="AS41" s="33" t="s">
        <v>197</v>
      </c>
      <c r="AT41" s="33" t="s">
        <v>197</v>
      </c>
      <c r="AU41" s="33" t="s">
        <v>197</v>
      </c>
      <c r="AV41" s="33" t="s">
        <v>197</v>
      </c>
      <c r="AW41" s="33" t="s">
        <v>197</v>
      </c>
      <c r="AX41" s="33" t="s">
        <v>197</v>
      </c>
      <c r="AY41" s="33" t="s">
        <v>197</v>
      </c>
      <c r="AZ41" s="33" t="s">
        <v>197</v>
      </c>
      <c r="BA41" s="33" t="s">
        <v>197</v>
      </c>
      <c r="BB41" s="33" t="s">
        <v>197</v>
      </c>
      <c r="BC41" s="33" t="s">
        <v>197</v>
      </c>
      <c r="BD41" s="33" t="s">
        <v>197</v>
      </c>
      <c r="BE41" s="33" t="s">
        <v>197</v>
      </c>
      <c r="BF41" s="33" t="s">
        <v>197</v>
      </c>
      <c r="BG41" s="33" t="s">
        <v>197</v>
      </c>
      <c r="BH41" s="33"/>
    </row>
    <row r="42" spans="1:62" ht="56.25">
      <c r="A42" s="19"/>
      <c r="B42" s="31" t="s">
        <v>219</v>
      </c>
      <c r="C42" s="32" t="s">
        <v>215</v>
      </c>
      <c r="D42" s="33" t="s">
        <v>178</v>
      </c>
      <c r="E42" s="33" t="s">
        <v>197</v>
      </c>
      <c r="F42" s="33" t="s">
        <v>197</v>
      </c>
      <c r="G42" s="33" t="s">
        <v>197</v>
      </c>
      <c r="H42" s="33" t="s">
        <v>197</v>
      </c>
      <c r="I42" s="33" t="s">
        <v>197</v>
      </c>
      <c r="J42" s="33" t="s">
        <v>197</v>
      </c>
      <c r="K42" s="33" t="s">
        <v>197</v>
      </c>
      <c r="L42" s="33" t="s">
        <v>197</v>
      </c>
      <c r="M42" s="33" t="s">
        <v>197</v>
      </c>
      <c r="N42" s="33" t="s">
        <v>197</v>
      </c>
      <c r="O42" s="33" t="s">
        <v>197</v>
      </c>
      <c r="P42" s="33" t="s">
        <v>197</v>
      </c>
      <c r="Q42" s="33" t="s">
        <v>197</v>
      </c>
      <c r="R42" s="33" t="s">
        <v>197</v>
      </c>
      <c r="S42" s="33" t="s">
        <v>197</v>
      </c>
      <c r="T42" s="33" t="s">
        <v>197</v>
      </c>
      <c r="U42" s="33" t="s">
        <v>197</v>
      </c>
      <c r="V42" s="33" t="s">
        <v>197</v>
      </c>
      <c r="W42" s="33" t="s">
        <v>197</v>
      </c>
      <c r="X42" s="33" t="s">
        <v>197</v>
      </c>
      <c r="Y42" s="33" t="s">
        <v>197</v>
      </c>
      <c r="Z42" s="33" t="s">
        <v>197</v>
      </c>
      <c r="AA42" s="33" t="s">
        <v>197</v>
      </c>
      <c r="AB42" s="33" t="s">
        <v>197</v>
      </c>
      <c r="AC42" s="33" t="s">
        <v>197</v>
      </c>
      <c r="AD42" s="33" t="s">
        <v>197</v>
      </c>
      <c r="AE42" s="33" t="s">
        <v>197</v>
      </c>
      <c r="AF42" s="33" t="s">
        <v>197</v>
      </c>
      <c r="AG42" s="33" t="s">
        <v>197</v>
      </c>
      <c r="AH42" s="33" t="s">
        <v>197</v>
      </c>
      <c r="AI42" s="33" t="s">
        <v>197</v>
      </c>
      <c r="AJ42" s="33" t="s">
        <v>197</v>
      </c>
      <c r="AK42" s="33" t="s">
        <v>197</v>
      </c>
      <c r="AL42" s="33" t="s">
        <v>197</v>
      </c>
      <c r="AM42" s="33" t="s">
        <v>197</v>
      </c>
      <c r="AN42" s="33" t="s">
        <v>197</v>
      </c>
      <c r="AO42" s="33" t="s">
        <v>197</v>
      </c>
      <c r="AP42" s="33" t="s">
        <v>197</v>
      </c>
      <c r="AQ42" s="33" t="s">
        <v>197</v>
      </c>
      <c r="AR42" s="33" t="s">
        <v>197</v>
      </c>
      <c r="AS42" s="33" t="s">
        <v>197</v>
      </c>
      <c r="AT42" s="33" t="s">
        <v>197</v>
      </c>
      <c r="AU42" s="33" t="s">
        <v>197</v>
      </c>
      <c r="AV42" s="33" t="s">
        <v>197</v>
      </c>
      <c r="AW42" s="33" t="s">
        <v>197</v>
      </c>
      <c r="AX42" s="33" t="s">
        <v>197</v>
      </c>
      <c r="AY42" s="33" t="s">
        <v>197</v>
      </c>
      <c r="AZ42" s="33" t="s">
        <v>197</v>
      </c>
      <c r="BA42" s="33" t="s">
        <v>197</v>
      </c>
      <c r="BB42" s="33" t="s">
        <v>197</v>
      </c>
      <c r="BC42" s="33" t="s">
        <v>197</v>
      </c>
      <c r="BD42" s="33" t="s">
        <v>197</v>
      </c>
      <c r="BE42" s="33" t="s">
        <v>197</v>
      </c>
      <c r="BF42" s="33" t="s">
        <v>197</v>
      </c>
      <c r="BG42" s="33" t="s">
        <v>197</v>
      </c>
      <c r="BH42" s="33"/>
    </row>
    <row r="43" spans="1:62" ht="168.75">
      <c r="A43" s="19"/>
      <c r="B43" s="31" t="s">
        <v>219</v>
      </c>
      <c r="C43" s="32" t="s">
        <v>216</v>
      </c>
      <c r="D43" s="33" t="s">
        <v>178</v>
      </c>
      <c r="E43" s="33" t="s">
        <v>197</v>
      </c>
      <c r="F43" s="33" t="s">
        <v>197</v>
      </c>
      <c r="G43" s="33" t="s">
        <v>197</v>
      </c>
      <c r="H43" s="33" t="s">
        <v>197</v>
      </c>
      <c r="I43" s="33" t="s">
        <v>197</v>
      </c>
      <c r="J43" s="33" t="s">
        <v>197</v>
      </c>
      <c r="K43" s="33" t="s">
        <v>197</v>
      </c>
      <c r="L43" s="33" t="s">
        <v>197</v>
      </c>
      <c r="M43" s="33" t="s">
        <v>197</v>
      </c>
      <c r="N43" s="33" t="s">
        <v>197</v>
      </c>
      <c r="O43" s="33" t="s">
        <v>197</v>
      </c>
      <c r="P43" s="33" t="s">
        <v>197</v>
      </c>
      <c r="Q43" s="33" t="s">
        <v>197</v>
      </c>
      <c r="R43" s="33" t="s">
        <v>197</v>
      </c>
      <c r="S43" s="33" t="s">
        <v>197</v>
      </c>
      <c r="T43" s="33" t="s">
        <v>197</v>
      </c>
      <c r="U43" s="33" t="s">
        <v>197</v>
      </c>
      <c r="V43" s="33" t="s">
        <v>197</v>
      </c>
      <c r="W43" s="33" t="s">
        <v>197</v>
      </c>
      <c r="X43" s="33" t="s">
        <v>197</v>
      </c>
      <c r="Y43" s="33" t="s">
        <v>197</v>
      </c>
      <c r="Z43" s="33" t="s">
        <v>197</v>
      </c>
      <c r="AA43" s="33" t="s">
        <v>197</v>
      </c>
      <c r="AB43" s="33" t="s">
        <v>197</v>
      </c>
      <c r="AC43" s="33" t="s">
        <v>197</v>
      </c>
      <c r="AD43" s="33" t="s">
        <v>197</v>
      </c>
      <c r="AE43" s="33" t="s">
        <v>197</v>
      </c>
      <c r="AF43" s="33" t="s">
        <v>197</v>
      </c>
      <c r="AG43" s="33" t="s">
        <v>197</v>
      </c>
      <c r="AH43" s="33" t="s">
        <v>197</v>
      </c>
      <c r="AI43" s="33" t="s">
        <v>197</v>
      </c>
      <c r="AJ43" s="33" t="s">
        <v>197</v>
      </c>
      <c r="AK43" s="33" t="s">
        <v>197</v>
      </c>
      <c r="AL43" s="33" t="s">
        <v>197</v>
      </c>
      <c r="AM43" s="33" t="s">
        <v>197</v>
      </c>
      <c r="AN43" s="33" t="s">
        <v>197</v>
      </c>
      <c r="AO43" s="33" t="s">
        <v>197</v>
      </c>
      <c r="AP43" s="33" t="s">
        <v>197</v>
      </c>
      <c r="AQ43" s="33" t="s">
        <v>197</v>
      </c>
      <c r="AR43" s="33" t="s">
        <v>197</v>
      </c>
      <c r="AS43" s="33" t="s">
        <v>197</v>
      </c>
      <c r="AT43" s="33" t="s">
        <v>197</v>
      </c>
      <c r="AU43" s="33" t="s">
        <v>197</v>
      </c>
      <c r="AV43" s="33" t="s">
        <v>197</v>
      </c>
      <c r="AW43" s="33" t="s">
        <v>197</v>
      </c>
      <c r="AX43" s="33" t="s">
        <v>197</v>
      </c>
      <c r="AY43" s="33" t="s">
        <v>197</v>
      </c>
      <c r="AZ43" s="33" t="s">
        <v>197</v>
      </c>
      <c r="BA43" s="33" t="s">
        <v>197</v>
      </c>
      <c r="BB43" s="33" t="s">
        <v>197</v>
      </c>
      <c r="BC43" s="33" t="s">
        <v>197</v>
      </c>
      <c r="BD43" s="33" t="s">
        <v>197</v>
      </c>
      <c r="BE43" s="33" t="s">
        <v>197</v>
      </c>
      <c r="BF43" s="33" t="s">
        <v>197</v>
      </c>
      <c r="BG43" s="33" t="s">
        <v>197</v>
      </c>
      <c r="BH43" s="33"/>
    </row>
    <row r="44" spans="1:62" ht="150">
      <c r="A44" s="19"/>
      <c r="B44" s="31" t="s">
        <v>219</v>
      </c>
      <c r="C44" s="32" t="s">
        <v>217</v>
      </c>
      <c r="D44" s="33" t="s">
        <v>178</v>
      </c>
      <c r="E44" s="33" t="s">
        <v>197</v>
      </c>
      <c r="F44" s="33" t="s">
        <v>197</v>
      </c>
      <c r="G44" s="33" t="s">
        <v>197</v>
      </c>
      <c r="H44" s="33" t="s">
        <v>197</v>
      </c>
      <c r="I44" s="33" t="s">
        <v>197</v>
      </c>
      <c r="J44" s="33" t="s">
        <v>197</v>
      </c>
      <c r="K44" s="33" t="s">
        <v>197</v>
      </c>
      <c r="L44" s="33" t="s">
        <v>197</v>
      </c>
      <c r="M44" s="33" t="s">
        <v>197</v>
      </c>
      <c r="N44" s="33" t="s">
        <v>197</v>
      </c>
      <c r="O44" s="33" t="s">
        <v>197</v>
      </c>
      <c r="P44" s="33" t="s">
        <v>197</v>
      </c>
      <c r="Q44" s="33" t="s">
        <v>197</v>
      </c>
      <c r="R44" s="33" t="s">
        <v>197</v>
      </c>
      <c r="S44" s="33" t="s">
        <v>197</v>
      </c>
      <c r="T44" s="33" t="s">
        <v>197</v>
      </c>
      <c r="U44" s="33" t="s">
        <v>197</v>
      </c>
      <c r="V44" s="33" t="s">
        <v>197</v>
      </c>
      <c r="W44" s="33" t="s">
        <v>197</v>
      </c>
      <c r="X44" s="33" t="s">
        <v>197</v>
      </c>
      <c r="Y44" s="33" t="s">
        <v>197</v>
      </c>
      <c r="Z44" s="33" t="s">
        <v>197</v>
      </c>
      <c r="AA44" s="33" t="s">
        <v>197</v>
      </c>
      <c r="AB44" s="33" t="s">
        <v>197</v>
      </c>
      <c r="AC44" s="33" t="s">
        <v>197</v>
      </c>
      <c r="AD44" s="33" t="s">
        <v>197</v>
      </c>
      <c r="AE44" s="33" t="s">
        <v>197</v>
      </c>
      <c r="AF44" s="33" t="s">
        <v>197</v>
      </c>
      <c r="AG44" s="33" t="s">
        <v>197</v>
      </c>
      <c r="AH44" s="33" t="s">
        <v>197</v>
      </c>
      <c r="AI44" s="33" t="s">
        <v>197</v>
      </c>
      <c r="AJ44" s="33" t="s">
        <v>197</v>
      </c>
      <c r="AK44" s="33" t="s">
        <v>197</v>
      </c>
      <c r="AL44" s="33" t="s">
        <v>197</v>
      </c>
      <c r="AM44" s="33" t="s">
        <v>197</v>
      </c>
      <c r="AN44" s="33" t="s">
        <v>197</v>
      </c>
      <c r="AO44" s="33" t="s">
        <v>197</v>
      </c>
      <c r="AP44" s="33" t="s">
        <v>197</v>
      </c>
      <c r="AQ44" s="33" t="s">
        <v>197</v>
      </c>
      <c r="AR44" s="33" t="s">
        <v>197</v>
      </c>
      <c r="AS44" s="33" t="s">
        <v>197</v>
      </c>
      <c r="AT44" s="33" t="s">
        <v>197</v>
      </c>
      <c r="AU44" s="33" t="s">
        <v>197</v>
      </c>
      <c r="AV44" s="33" t="s">
        <v>197</v>
      </c>
      <c r="AW44" s="33" t="s">
        <v>197</v>
      </c>
      <c r="AX44" s="33" t="s">
        <v>197</v>
      </c>
      <c r="AY44" s="33" t="s">
        <v>197</v>
      </c>
      <c r="AZ44" s="33" t="s">
        <v>197</v>
      </c>
      <c r="BA44" s="33" t="s">
        <v>197</v>
      </c>
      <c r="BB44" s="33" t="s">
        <v>197</v>
      </c>
      <c r="BC44" s="33" t="s">
        <v>197</v>
      </c>
      <c r="BD44" s="33" t="s">
        <v>197</v>
      </c>
      <c r="BE44" s="33" t="s">
        <v>197</v>
      </c>
      <c r="BF44" s="33" t="s">
        <v>197</v>
      </c>
      <c r="BG44" s="33" t="s">
        <v>197</v>
      </c>
      <c r="BH44" s="33"/>
    </row>
    <row r="45" spans="1:62" ht="150">
      <c r="A45" s="19"/>
      <c r="B45" s="31" t="s">
        <v>219</v>
      </c>
      <c r="C45" s="32" t="s">
        <v>220</v>
      </c>
      <c r="D45" s="33" t="s">
        <v>178</v>
      </c>
      <c r="E45" s="33" t="s">
        <v>197</v>
      </c>
      <c r="F45" s="33" t="s">
        <v>197</v>
      </c>
      <c r="G45" s="33" t="s">
        <v>197</v>
      </c>
      <c r="H45" s="33" t="s">
        <v>197</v>
      </c>
      <c r="I45" s="33" t="s">
        <v>197</v>
      </c>
      <c r="J45" s="33" t="s">
        <v>197</v>
      </c>
      <c r="K45" s="33" t="s">
        <v>197</v>
      </c>
      <c r="L45" s="33" t="s">
        <v>197</v>
      </c>
      <c r="M45" s="33" t="s">
        <v>197</v>
      </c>
      <c r="N45" s="33" t="s">
        <v>197</v>
      </c>
      <c r="O45" s="33" t="s">
        <v>197</v>
      </c>
      <c r="P45" s="33" t="s">
        <v>197</v>
      </c>
      <c r="Q45" s="33" t="s">
        <v>197</v>
      </c>
      <c r="R45" s="33" t="s">
        <v>197</v>
      </c>
      <c r="S45" s="33" t="s">
        <v>197</v>
      </c>
      <c r="T45" s="33" t="s">
        <v>197</v>
      </c>
      <c r="U45" s="33" t="s">
        <v>197</v>
      </c>
      <c r="V45" s="33" t="s">
        <v>197</v>
      </c>
      <c r="W45" s="33" t="s">
        <v>197</v>
      </c>
      <c r="X45" s="33" t="s">
        <v>197</v>
      </c>
      <c r="Y45" s="33" t="s">
        <v>197</v>
      </c>
      <c r="Z45" s="33" t="s">
        <v>197</v>
      </c>
      <c r="AA45" s="33" t="s">
        <v>197</v>
      </c>
      <c r="AB45" s="33" t="s">
        <v>197</v>
      </c>
      <c r="AC45" s="33" t="s">
        <v>197</v>
      </c>
      <c r="AD45" s="33" t="s">
        <v>197</v>
      </c>
      <c r="AE45" s="33" t="s">
        <v>197</v>
      </c>
      <c r="AF45" s="33" t="s">
        <v>197</v>
      </c>
      <c r="AG45" s="33" t="s">
        <v>197</v>
      </c>
      <c r="AH45" s="33" t="s">
        <v>197</v>
      </c>
      <c r="AI45" s="33" t="s">
        <v>197</v>
      </c>
      <c r="AJ45" s="33" t="s">
        <v>197</v>
      </c>
      <c r="AK45" s="33" t="s">
        <v>197</v>
      </c>
      <c r="AL45" s="33" t="s">
        <v>197</v>
      </c>
      <c r="AM45" s="33" t="s">
        <v>197</v>
      </c>
      <c r="AN45" s="33" t="s">
        <v>197</v>
      </c>
      <c r="AO45" s="33" t="s">
        <v>197</v>
      </c>
      <c r="AP45" s="33" t="s">
        <v>197</v>
      </c>
      <c r="AQ45" s="33" t="s">
        <v>197</v>
      </c>
      <c r="AR45" s="33" t="s">
        <v>197</v>
      </c>
      <c r="AS45" s="33" t="s">
        <v>197</v>
      </c>
      <c r="AT45" s="33" t="s">
        <v>197</v>
      </c>
      <c r="AU45" s="33" t="s">
        <v>197</v>
      </c>
      <c r="AV45" s="33" t="s">
        <v>197</v>
      </c>
      <c r="AW45" s="33" t="s">
        <v>197</v>
      </c>
      <c r="AX45" s="33" t="s">
        <v>197</v>
      </c>
      <c r="AY45" s="33" t="s">
        <v>197</v>
      </c>
      <c r="AZ45" s="33" t="s">
        <v>197</v>
      </c>
      <c r="BA45" s="33" t="s">
        <v>197</v>
      </c>
      <c r="BB45" s="33" t="s">
        <v>197</v>
      </c>
      <c r="BC45" s="33" t="s">
        <v>197</v>
      </c>
      <c r="BD45" s="33" t="s">
        <v>197</v>
      </c>
      <c r="BE45" s="33" t="s">
        <v>197</v>
      </c>
      <c r="BF45" s="33" t="s">
        <v>197</v>
      </c>
      <c r="BG45" s="33" t="s">
        <v>197</v>
      </c>
      <c r="BH45" s="33"/>
    </row>
    <row r="46" spans="1:62" ht="131.25">
      <c r="A46" s="19"/>
      <c r="B46" s="37" t="s">
        <v>221</v>
      </c>
      <c r="C46" s="38" t="s">
        <v>222</v>
      </c>
      <c r="D46" s="39" t="s">
        <v>178</v>
      </c>
      <c r="E46" s="39">
        <f t="shared" ref="E46:AD46" si="19">SUM(E47,E50)</f>
        <v>0</v>
      </c>
      <c r="F46" s="39">
        <f t="shared" si="19"/>
        <v>0</v>
      </c>
      <c r="G46" s="39">
        <f t="shared" si="19"/>
        <v>0</v>
      </c>
      <c r="H46" s="39">
        <f t="shared" si="19"/>
        <v>0</v>
      </c>
      <c r="I46" s="39">
        <f t="shared" si="19"/>
        <v>0</v>
      </c>
      <c r="J46" s="39">
        <f t="shared" si="19"/>
        <v>0</v>
      </c>
      <c r="K46" s="39">
        <f t="shared" si="19"/>
        <v>0</v>
      </c>
      <c r="L46" s="39">
        <f t="shared" si="19"/>
        <v>0</v>
      </c>
      <c r="M46" s="39">
        <f t="shared" si="19"/>
        <v>0</v>
      </c>
      <c r="N46" s="39">
        <f t="shared" si="19"/>
        <v>0</v>
      </c>
      <c r="O46" s="39">
        <f t="shared" si="19"/>
        <v>0</v>
      </c>
      <c r="P46" s="39">
        <f t="shared" si="19"/>
        <v>0</v>
      </c>
      <c r="Q46" s="39">
        <f t="shared" si="19"/>
        <v>0</v>
      </c>
      <c r="R46" s="39">
        <f t="shared" si="19"/>
        <v>0</v>
      </c>
      <c r="S46" s="39">
        <f t="shared" si="19"/>
        <v>0</v>
      </c>
      <c r="T46" s="39">
        <f t="shared" si="19"/>
        <v>0</v>
      </c>
      <c r="U46" s="39">
        <f t="shared" si="19"/>
        <v>0</v>
      </c>
      <c r="V46" s="39">
        <f t="shared" si="19"/>
        <v>0</v>
      </c>
      <c r="W46" s="39">
        <f t="shared" si="19"/>
        <v>0</v>
      </c>
      <c r="X46" s="39">
        <f t="shared" si="19"/>
        <v>0</v>
      </c>
      <c r="Y46" s="39">
        <f t="shared" si="19"/>
        <v>0</v>
      </c>
      <c r="Z46" s="39">
        <f t="shared" si="19"/>
        <v>0</v>
      </c>
      <c r="AA46" s="39">
        <f t="shared" si="19"/>
        <v>0</v>
      </c>
      <c r="AB46" s="39">
        <f t="shared" si="19"/>
        <v>0</v>
      </c>
      <c r="AC46" s="39">
        <f t="shared" si="19"/>
        <v>0</v>
      </c>
      <c r="AD46" s="39">
        <f t="shared" si="19"/>
        <v>0</v>
      </c>
      <c r="AE46" s="39">
        <f>MAX(AE47,AE50)</f>
        <v>3</v>
      </c>
      <c r="AF46" s="39">
        <f t="shared" ref="AF46:AS46" si="20">SUM(AF47,AF50)</f>
        <v>0</v>
      </c>
      <c r="AG46" s="39">
        <f t="shared" si="20"/>
        <v>0</v>
      </c>
      <c r="AH46" s="39">
        <f t="shared" si="20"/>
        <v>6.78</v>
      </c>
      <c r="AI46" s="39">
        <f t="shared" si="20"/>
        <v>0</v>
      </c>
      <c r="AJ46" s="39">
        <f t="shared" si="20"/>
        <v>0</v>
      </c>
      <c r="AK46" s="39">
        <f t="shared" si="20"/>
        <v>0</v>
      </c>
      <c r="AL46" s="39">
        <f t="shared" si="20"/>
        <v>5</v>
      </c>
      <c r="AM46" s="39">
        <f t="shared" si="20"/>
        <v>0</v>
      </c>
      <c r="AN46" s="39">
        <f t="shared" si="20"/>
        <v>0</v>
      </c>
      <c r="AO46" s="39">
        <f t="shared" si="20"/>
        <v>0</v>
      </c>
      <c r="AP46" s="39">
        <f t="shared" si="20"/>
        <v>0</v>
      </c>
      <c r="AQ46" s="39">
        <f t="shared" si="20"/>
        <v>0</v>
      </c>
      <c r="AR46" s="39">
        <f t="shared" si="20"/>
        <v>0</v>
      </c>
      <c r="AS46" s="39">
        <f t="shared" si="20"/>
        <v>0</v>
      </c>
      <c r="AT46" s="39">
        <f>MAX(AT47,AT50)</f>
        <v>3</v>
      </c>
      <c r="AU46" s="39">
        <f t="shared" ref="AU46:BA46" si="21">SUM(AU47,AU50)</f>
        <v>82</v>
      </c>
      <c r="AV46" s="39">
        <f t="shared" si="21"/>
        <v>0</v>
      </c>
      <c r="AW46" s="39">
        <f t="shared" si="21"/>
        <v>0</v>
      </c>
      <c r="AX46" s="39">
        <f t="shared" si="21"/>
        <v>0</v>
      </c>
      <c r="AY46" s="39">
        <f t="shared" si="21"/>
        <v>0</v>
      </c>
      <c r="AZ46" s="39">
        <f t="shared" si="21"/>
        <v>0</v>
      </c>
      <c r="BA46" s="39">
        <f t="shared" si="21"/>
        <v>30</v>
      </c>
      <c r="BB46" s="39" t="s">
        <v>197</v>
      </c>
      <c r="BC46" s="39" t="s">
        <v>197</v>
      </c>
      <c r="BD46" s="39" t="s">
        <v>197</v>
      </c>
      <c r="BE46" s="39" t="s">
        <v>197</v>
      </c>
      <c r="BF46" s="39" t="s">
        <v>197</v>
      </c>
      <c r="BG46" s="39" t="s">
        <v>197</v>
      </c>
      <c r="BH46" s="39"/>
    </row>
    <row r="47" spans="1:62" ht="112.5">
      <c r="A47" s="19"/>
      <c r="B47" s="31" t="s">
        <v>223</v>
      </c>
      <c r="C47" s="32" t="s">
        <v>224</v>
      </c>
      <c r="D47" s="33" t="s">
        <v>178</v>
      </c>
      <c r="E47" s="33">
        <f t="shared" ref="E47:AD47" si="22">SUM(E48:E49)</f>
        <v>0</v>
      </c>
      <c r="F47" s="33">
        <f t="shared" si="22"/>
        <v>0</v>
      </c>
      <c r="G47" s="33">
        <f t="shared" si="22"/>
        <v>0</v>
      </c>
      <c r="H47" s="33">
        <f t="shared" si="22"/>
        <v>0</v>
      </c>
      <c r="I47" s="33">
        <f t="shared" si="22"/>
        <v>0</v>
      </c>
      <c r="J47" s="33">
        <f t="shared" si="22"/>
        <v>0</v>
      </c>
      <c r="K47" s="33">
        <f t="shared" si="22"/>
        <v>0</v>
      </c>
      <c r="L47" s="33">
        <f t="shared" si="22"/>
        <v>0</v>
      </c>
      <c r="M47" s="33">
        <f t="shared" si="22"/>
        <v>0</v>
      </c>
      <c r="N47" s="33">
        <f t="shared" si="22"/>
        <v>0</v>
      </c>
      <c r="O47" s="33">
        <f t="shared" si="22"/>
        <v>0</v>
      </c>
      <c r="P47" s="33">
        <f t="shared" si="22"/>
        <v>0</v>
      </c>
      <c r="Q47" s="33">
        <f t="shared" si="22"/>
        <v>0</v>
      </c>
      <c r="R47" s="33">
        <f t="shared" si="22"/>
        <v>0</v>
      </c>
      <c r="S47" s="33">
        <f t="shared" si="22"/>
        <v>0</v>
      </c>
      <c r="T47" s="33">
        <f t="shared" si="22"/>
        <v>0</v>
      </c>
      <c r="U47" s="33">
        <f t="shared" si="22"/>
        <v>0</v>
      </c>
      <c r="V47" s="33">
        <f t="shared" si="22"/>
        <v>0</v>
      </c>
      <c r="W47" s="33">
        <f t="shared" si="22"/>
        <v>0</v>
      </c>
      <c r="X47" s="33">
        <f t="shared" si="22"/>
        <v>0</v>
      </c>
      <c r="Y47" s="33">
        <f t="shared" si="22"/>
        <v>0</v>
      </c>
      <c r="Z47" s="33">
        <f t="shared" si="22"/>
        <v>0</v>
      </c>
      <c r="AA47" s="33">
        <f t="shared" si="22"/>
        <v>0</v>
      </c>
      <c r="AB47" s="33">
        <f t="shared" si="22"/>
        <v>0</v>
      </c>
      <c r="AC47" s="33">
        <f t="shared" si="22"/>
        <v>0</v>
      </c>
      <c r="AD47" s="33">
        <f t="shared" si="22"/>
        <v>0</v>
      </c>
      <c r="AE47" s="33">
        <f>MAX(AE48:AE49)</f>
        <v>3</v>
      </c>
      <c r="AF47" s="33">
        <f t="shared" ref="AF47:AS47" si="23">SUM(AF48:AF49)</f>
        <v>0</v>
      </c>
      <c r="AG47" s="33">
        <f t="shared" si="23"/>
        <v>0</v>
      </c>
      <c r="AH47" s="33">
        <f t="shared" si="23"/>
        <v>6.78</v>
      </c>
      <c r="AI47" s="33">
        <f t="shared" si="23"/>
        <v>0</v>
      </c>
      <c r="AJ47" s="33">
        <f t="shared" si="23"/>
        <v>0</v>
      </c>
      <c r="AK47" s="33">
        <f t="shared" si="23"/>
        <v>0</v>
      </c>
      <c r="AL47" s="33">
        <f t="shared" si="23"/>
        <v>5</v>
      </c>
      <c r="AM47" s="33">
        <f t="shared" si="23"/>
        <v>0</v>
      </c>
      <c r="AN47" s="33">
        <f t="shared" si="23"/>
        <v>0</v>
      </c>
      <c r="AO47" s="33">
        <f t="shared" si="23"/>
        <v>0</v>
      </c>
      <c r="AP47" s="33">
        <f t="shared" si="23"/>
        <v>0</v>
      </c>
      <c r="AQ47" s="33">
        <f t="shared" si="23"/>
        <v>0</v>
      </c>
      <c r="AR47" s="33">
        <f t="shared" si="23"/>
        <v>0</v>
      </c>
      <c r="AS47" s="33">
        <f t="shared" si="23"/>
        <v>0</v>
      </c>
      <c r="AT47" s="33">
        <f>MAX(AT48:AT49)</f>
        <v>0</v>
      </c>
      <c r="AU47" s="33">
        <f t="shared" ref="AU47:BH47" si="24">SUM(AU48:AU49)</f>
        <v>0</v>
      </c>
      <c r="AV47" s="33">
        <f t="shared" si="24"/>
        <v>0</v>
      </c>
      <c r="AW47" s="33">
        <f t="shared" si="24"/>
        <v>0</v>
      </c>
      <c r="AX47" s="33">
        <f t="shared" si="24"/>
        <v>0</v>
      </c>
      <c r="AY47" s="33">
        <f t="shared" si="24"/>
        <v>0</v>
      </c>
      <c r="AZ47" s="33">
        <f t="shared" si="24"/>
        <v>0</v>
      </c>
      <c r="BA47" s="33">
        <f t="shared" si="24"/>
        <v>0</v>
      </c>
      <c r="BB47" s="33">
        <f t="shared" si="24"/>
        <v>0</v>
      </c>
      <c r="BC47" s="33">
        <f t="shared" si="24"/>
        <v>0</v>
      </c>
      <c r="BD47" s="33">
        <f t="shared" si="24"/>
        <v>0</v>
      </c>
      <c r="BE47" s="33">
        <f t="shared" si="24"/>
        <v>0</v>
      </c>
      <c r="BF47" s="33">
        <f t="shared" si="24"/>
        <v>0</v>
      </c>
      <c r="BG47" s="33">
        <f t="shared" si="24"/>
        <v>0</v>
      </c>
      <c r="BH47" s="33">
        <f t="shared" si="24"/>
        <v>0</v>
      </c>
    </row>
    <row r="48" spans="1:62" ht="56.25">
      <c r="A48" s="23" t="s">
        <v>179</v>
      </c>
      <c r="B48" s="31" t="s">
        <v>223</v>
      </c>
      <c r="C48" s="32" t="s">
        <v>225</v>
      </c>
      <c r="D48" s="41" t="s">
        <v>226</v>
      </c>
      <c r="E48" s="33"/>
      <c r="F48" s="47">
        <f>'4'!I47</f>
        <v>0</v>
      </c>
      <c r="G48" s="47">
        <f>'4'!J47</f>
        <v>0</v>
      </c>
      <c r="H48" s="47">
        <f>'4'!K47</f>
        <v>0</v>
      </c>
      <c r="I48" s="47">
        <f>'4'!L47</f>
        <v>0</v>
      </c>
      <c r="J48" s="47">
        <f>'4'!M47</f>
        <v>0</v>
      </c>
      <c r="K48" s="33">
        <v>0</v>
      </c>
      <c r="L48" s="47">
        <f>'4'!P47</f>
        <v>0</v>
      </c>
      <c r="M48" s="47">
        <f>'4'!Q47</f>
        <v>0</v>
      </c>
      <c r="N48" s="47">
        <f>'4'!R47</f>
        <v>0</v>
      </c>
      <c r="O48" s="47">
        <f>'4'!S47</f>
        <v>0</v>
      </c>
      <c r="P48" s="47">
        <f>'4'!T47</f>
        <v>0</v>
      </c>
      <c r="Q48" s="33">
        <v>0</v>
      </c>
      <c r="R48" s="47">
        <f>'4'!W47</f>
        <v>0</v>
      </c>
      <c r="S48" s="47">
        <f>'4'!X47</f>
        <v>0</v>
      </c>
      <c r="T48" s="47">
        <f>'4'!Y47</f>
        <v>0</v>
      </c>
      <c r="U48" s="47">
        <f>'4'!Z47</f>
        <v>0</v>
      </c>
      <c r="V48" s="33">
        <v>0</v>
      </c>
      <c r="W48" s="33">
        <v>0</v>
      </c>
      <c r="X48" s="33">
        <v>0</v>
      </c>
      <c r="Y48" s="33"/>
      <c r="Z48" s="33"/>
      <c r="AA48" s="33"/>
      <c r="AB48" s="33"/>
      <c r="AC48" s="33"/>
      <c r="AD48" s="33"/>
      <c r="AE48" s="33">
        <v>3</v>
      </c>
      <c r="AF48" s="47">
        <f>'4'!AK47</f>
        <v>0</v>
      </c>
      <c r="AG48" s="47">
        <f>'4'!AL47</f>
        <v>0</v>
      </c>
      <c r="AH48" s="47">
        <f>'4'!AM47</f>
        <v>6.78</v>
      </c>
      <c r="AI48" s="47">
        <f>'4'!AN47</f>
        <v>0</v>
      </c>
      <c r="AJ48" s="47">
        <f>'4'!AO47</f>
        <v>0</v>
      </c>
      <c r="AK48" s="47">
        <f>'4'!AP47</f>
        <v>0</v>
      </c>
      <c r="AL48" s="47">
        <f>'4'!AQ47</f>
        <v>0</v>
      </c>
      <c r="AM48" s="47">
        <f>'4'!AR47</f>
        <v>0</v>
      </c>
      <c r="AN48" s="33"/>
      <c r="AO48" s="33"/>
      <c r="AP48" s="33"/>
      <c r="AQ48" s="33"/>
      <c r="AR48" s="33"/>
      <c r="AS48" s="33"/>
      <c r="AT48" s="33">
        <v>0</v>
      </c>
      <c r="AU48" s="47">
        <f>'4'!BB47</f>
        <v>0</v>
      </c>
      <c r="AV48" s="47">
        <f>'4'!BC47</f>
        <v>0</v>
      </c>
      <c r="AW48" s="47">
        <f>'4'!BD47</f>
        <v>0</v>
      </c>
      <c r="AX48" s="47">
        <f>'4'!BE47</f>
        <v>0</v>
      </c>
      <c r="AY48" s="47">
        <f>'4'!BF47</f>
        <v>0</v>
      </c>
      <c r="AZ48" s="47">
        <f>'4'!BG47</f>
        <v>0</v>
      </c>
      <c r="BA48" s="47">
        <f>'4'!BH47</f>
        <v>0</v>
      </c>
      <c r="BB48" s="33"/>
      <c r="BC48" s="33"/>
      <c r="BD48" s="33"/>
      <c r="BE48" s="33"/>
      <c r="BF48" s="33"/>
      <c r="BG48" s="33"/>
      <c r="BH48" s="33"/>
      <c r="BJ48" s="129">
        <v>2021</v>
      </c>
    </row>
    <row r="49" spans="1:62" ht="42.2" customHeight="1">
      <c r="A49" s="23" t="s">
        <v>179</v>
      </c>
      <c r="B49" s="31" t="s">
        <v>223</v>
      </c>
      <c r="C49" s="32" t="s">
        <v>227</v>
      </c>
      <c r="D49" s="41" t="s">
        <v>228</v>
      </c>
      <c r="E49" s="33"/>
      <c r="F49" s="47">
        <f>'4'!I48</f>
        <v>0</v>
      </c>
      <c r="G49" s="47">
        <f>'4'!J48</f>
        <v>0</v>
      </c>
      <c r="H49" s="47">
        <f>'4'!K48</f>
        <v>0</v>
      </c>
      <c r="I49" s="47">
        <f>'4'!L48</f>
        <v>0</v>
      </c>
      <c r="J49" s="47">
        <f>'4'!M48</f>
        <v>0</v>
      </c>
      <c r="K49" s="33">
        <v>0</v>
      </c>
      <c r="L49" s="47">
        <f>'4'!P48</f>
        <v>0</v>
      </c>
      <c r="M49" s="47">
        <f>'4'!Q48</f>
        <v>0</v>
      </c>
      <c r="N49" s="47">
        <f>'4'!R48</f>
        <v>0</v>
      </c>
      <c r="O49" s="47">
        <f>'4'!S48</f>
        <v>0</v>
      </c>
      <c r="P49" s="47">
        <f>'4'!T48</f>
        <v>0</v>
      </c>
      <c r="Q49" s="33">
        <v>0</v>
      </c>
      <c r="R49" s="47">
        <f>'4'!W48</f>
        <v>0</v>
      </c>
      <c r="S49" s="47">
        <f>'4'!X48</f>
        <v>0</v>
      </c>
      <c r="T49" s="47">
        <f>'4'!Y48</f>
        <v>0</v>
      </c>
      <c r="U49" s="47">
        <f>'4'!Z48</f>
        <v>0</v>
      </c>
      <c r="V49" s="33">
        <v>0</v>
      </c>
      <c r="W49" s="33">
        <v>0</v>
      </c>
      <c r="X49" s="33">
        <v>0</v>
      </c>
      <c r="Y49" s="33"/>
      <c r="Z49" s="33"/>
      <c r="AA49" s="33"/>
      <c r="AB49" s="33"/>
      <c r="AC49" s="33"/>
      <c r="AD49" s="33"/>
      <c r="AE49" s="33">
        <v>3</v>
      </c>
      <c r="AF49" s="47">
        <f>'4'!AK48</f>
        <v>0</v>
      </c>
      <c r="AG49" s="47">
        <f>'4'!AL48</f>
        <v>0</v>
      </c>
      <c r="AH49" s="47">
        <f>'4'!AM48</f>
        <v>0</v>
      </c>
      <c r="AI49" s="47">
        <f>'4'!AN48</f>
        <v>0</v>
      </c>
      <c r="AJ49" s="47">
        <f>'4'!AO48</f>
        <v>0</v>
      </c>
      <c r="AK49" s="47">
        <f>'4'!AP48</f>
        <v>0</v>
      </c>
      <c r="AL49" s="47">
        <f>'4'!AQ48</f>
        <v>5</v>
      </c>
      <c r="AM49" s="47">
        <f>'4'!AR48</f>
        <v>0</v>
      </c>
      <c r="AN49" s="33"/>
      <c r="AO49" s="33"/>
      <c r="AP49" s="33"/>
      <c r="AQ49" s="33"/>
      <c r="AR49" s="33"/>
      <c r="AS49" s="33"/>
      <c r="AT49" s="33">
        <v>0</v>
      </c>
      <c r="AU49" s="47">
        <f>'4'!BB48</f>
        <v>0</v>
      </c>
      <c r="AV49" s="47">
        <f>'4'!BC48</f>
        <v>0</v>
      </c>
      <c r="AW49" s="47">
        <f>'4'!BD48</f>
        <v>0</v>
      </c>
      <c r="AX49" s="47">
        <f>'4'!BE48</f>
        <v>0</v>
      </c>
      <c r="AY49" s="47">
        <f>'4'!BF48</f>
        <v>0</v>
      </c>
      <c r="AZ49" s="47">
        <f>'4'!BG48</f>
        <v>0</v>
      </c>
      <c r="BA49" s="47">
        <f>'4'!BH48</f>
        <v>0</v>
      </c>
      <c r="BB49" s="33"/>
      <c r="BC49" s="33"/>
      <c r="BD49" s="33"/>
      <c r="BE49" s="33"/>
      <c r="BF49" s="33"/>
      <c r="BG49" s="33"/>
      <c r="BH49" s="33"/>
      <c r="BJ49" s="129">
        <v>2021</v>
      </c>
    </row>
    <row r="50" spans="1:62" ht="131.25">
      <c r="A50" s="19"/>
      <c r="B50" s="31" t="s">
        <v>229</v>
      </c>
      <c r="C50" s="145" t="s">
        <v>230</v>
      </c>
      <c r="D50" s="33" t="s">
        <v>178</v>
      </c>
      <c r="E50" s="33">
        <f t="shared" ref="E50:AS50" si="25">SUM(E51:E54)</f>
        <v>0</v>
      </c>
      <c r="F50" s="33">
        <f t="shared" si="25"/>
        <v>0</v>
      </c>
      <c r="G50" s="33">
        <f t="shared" si="25"/>
        <v>0</v>
      </c>
      <c r="H50" s="33">
        <f t="shared" si="25"/>
        <v>0</v>
      </c>
      <c r="I50" s="33">
        <f t="shared" si="25"/>
        <v>0</v>
      </c>
      <c r="J50" s="33">
        <f t="shared" si="25"/>
        <v>0</v>
      </c>
      <c r="K50" s="33">
        <f t="shared" si="25"/>
        <v>0</v>
      </c>
      <c r="L50" s="33">
        <f t="shared" si="25"/>
        <v>0</v>
      </c>
      <c r="M50" s="33">
        <f t="shared" si="25"/>
        <v>0</v>
      </c>
      <c r="N50" s="33">
        <f t="shared" si="25"/>
        <v>0</v>
      </c>
      <c r="O50" s="33">
        <f t="shared" si="25"/>
        <v>0</v>
      </c>
      <c r="P50" s="33">
        <f t="shared" si="25"/>
        <v>0</v>
      </c>
      <c r="Q50" s="33">
        <f t="shared" si="25"/>
        <v>0</v>
      </c>
      <c r="R50" s="33">
        <f t="shared" si="25"/>
        <v>0</v>
      </c>
      <c r="S50" s="33">
        <f t="shared" si="25"/>
        <v>0</v>
      </c>
      <c r="T50" s="33">
        <f t="shared" si="25"/>
        <v>0</v>
      </c>
      <c r="U50" s="33">
        <f t="shared" si="25"/>
        <v>0</v>
      </c>
      <c r="V50" s="33">
        <f t="shared" si="25"/>
        <v>0</v>
      </c>
      <c r="W50" s="33">
        <f t="shared" si="25"/>
        <v>0</v>
      </c>
      <c r="X50" s="33">
        <f t="shared" si="25"/>
        <v>0</v>
      </c>
      <c r="Y50" s="33">
        <f t="shared" si="25"/>
        <v>0</v>
      </c>
      <c r="Z50" s="33">
        <f t="shared" si="25"/>
        <v>0</v>
      </c>
      <c r="AA50" s="33">
        <f t="shared" si="25"/>
        <v>0</v>
      </c>
      <c r="AB50" s="33">
        <f t="shared" si="25"/>
        <v>0</v>
      </c>
      <c r="AC50" s="33">
        <f t="shared" si="25"/>
        <v>0</v>
      </c>
      <c r="AD50" s="33">
        <f t="shared" si="25"/>
        <v>0</v>
      </c>
      <c r="AE50" s="33">
        <f t="shared" si="25"/>
        <v>0</v>
      </c>
      <c r="AF50" s="33">
        <f t="shared" si="25"/>
        <v>0</v>
      </c>
      <c r="AG50" s="33">
        <f t="shared" si="25"/>
        <v>0</v>
      </c>
      <c r="AH50" s="33">
        <f t="shared" si="25"/>
        <v>0</v>
      </c>
      <c r="AI50" s="33">
        <f t="shared" si="25"/>
        <v>0</v>
      </c>
      <c r="AJ50" s="33">
        <f t="shared" si="25"/>
        <v>0</v>
      </c>
      <c r="AK50" s="33">
        <f t="shared" si="25"/>
        <v>0</v>
      </c>
      <c r="AL50" s="33">
        <f t="shared" si="25"/>
        <v>0</v>
      </c>
      <c r="AM50" s="33">
        <f t="shared" si="25"/>
        <v>0</v>
      </c>
      <c r="AN50" s="33">
        <f t="shared" si="25"/>
        <v>0</v>
      </c>
      <c r="AO50" s="33">
        <f t="shared" si="25"/>
        <v>0</v>
      </c>
      <c r="AP50" s="33">
        <f t="shared" si="25"/>
        <v>0</v>
      </c>
      <c r="AQ50" s="33">
        <f t="shared" si="25"/>
        <v>0</v>
      </c>
      <c r="AR50" s="33">
        <f t="shared" si="25"/>
        <v>0</v>
      </c>
      <c r="AS50" s="33">
        <f t="shared" si="25"/>
        <v>0</v>
      </c>
      <c r="AT50" s="33">
        <f>MAX(AT51:AT54)</f>
        <v>3</v>
      </c>
      <c r="AU50" s="33">
        <f t="shared" ref="AU50:BA50" si="26">SUM(AU51:AU54)</f>
        <v>82</v>
      </c>
      <c r="AV50" s="33">
        <f t="shared" si="26"/>
        <v>0</v>
      </c>
      <c r="AW50" s="33">
        <f t="shared" si="26"/>
        <v>0</v>
      </c>
      <c r="AX50" s="33">
        <f t="shared" si="26"/>
        <v>0</v>
      </c>
      <c r="AY50" s="33">
        <f t="shared" si="26"/>
        <v>0</v>
      </c>
      <c r="AZ50" s="33">
        <f t="shared" si="26"/>
        <v>0</v>
      </c>
      <c r="BA50" s="33">
        <f t="shared" si="26"/>
        <v>30</v>
      </c>
      <c r="BB50" s="33" t="s">
        <v>197</v>
      </c>
      <c r="BC50" s="33" t="s">
        <v>197</v>
      </c>
      <c r="BD50" s="33" t="s">
        <v>197</v>
      </c>
      <c r="BE50" s="33" t="s">
        <v>197</v>
      </c>
      <c r="BF50" s="33" t="s">
        <v>197</v>
      </c>
      <c r="BG50" s="33" t="s">
        <v>197</v>
      </c>
      <c r="BH50" s="33"/>
    </row>
    <row r="51" spans="1:62" ht="68.45" customHeight="1">
      <c r="A51" s="23" t="s">
        <v>179</v>
      </c>
      <c r="B51" s="31" t="s">
        <v>229</v>
      </c>
      <c r="C51" s="42" t="s">
        <v>231</v>
      </c>
      <c r="D51" s="41" t="s">
        <v>232</v>
      </c>
      <c r="E51" s="33"/>
      <c r="F51" s="47">
        <f>'4'!I50</f>
        <v>0</v>
      </c>
      <c r="G51" s="47">
        <f>'4'!J50</f>
        <v>0</v>
      </c>
      <c r="H51" s="47">
        <f>'4'!K50</f>
        <v>0</v>
      </c>
      <c r="I51" s="47">
        <f>'4'!L50</f>
        <v>0</v>
      </c>
      <c r="J51" s="47">
        <f>'4'!M50</f>
        <v>0</v>
      </c>
      <c r="K51" s="33">
        <v>0</v>
      </c>
      <c r="L51" s="47">
        <f>'4'!P50</f>
        <v>0</v>
      </c>
      <c r="M51" s="47">
        <f>'4'!Q50</f>
        <v>0</v>
      </c>
      <c r="N51" s="47">
        <f>'4'!R50</f>
        <v>0</v>
      </c>
      <c r="O51" s="47">
        <f>'4'!S50</f>
        <v>0</v>
      </c>
      <c r="P51" s="47">
        <f>'4'!T50</f>
        <v>0</v>
      </c>
      <c r="Q51" s="33">
        <v>0</v>
      </c>
      <c r="R51" s="47">
        <f>'4'!W50</f>
        <v>0</v>
      </c>
      <c r="S51" s="47">
        <f>'4'!X50</f>
        <v>0</v>
      </c>
      <c r="T51" s="47">
        <f>'4'!Y50</f>
        <v>0</v>
      </c>
      <c r="U51" s="47">
        <f>'4'!Z50</f>
        <v>0</v>
      </c>
      <c r="V51" s="33">
        <v>0</v>
      </c>
      <c r="W51" s="33">
        <v>0</v>
      </c>
      <c r="X51" s="33">
        <v>0</v>
      </c>
      <c r="Y51" s="33"/>
      <c r="Z51" s="33"/>
      <c r="AA51" s="33"/>
      <c r="AB51" s="33"/>
      <c r="AC51" s="33"/>
      <c r="AD51" s="33"/>
      <c r="AE51" s="33">
        <v>0</v>
      </c>
      <c r="AF51" s="47">
        <f>'4'!AK50</f>
        <v>0</v>
      </c>
      <c r="AG51" s="47">
        <f>'4'!AL50</f>
        <v>0</v>
      </c>
      <c r="AH51" s="47">
        <f>'4'!AM50</f>
        <v>0</v>
      </c>
      <c r="AI51" s="47">
        <f>'4'!AN50</f>
        <v>0</v>
      </c>
      <c r="AJ51" s="47">
        <f>'4'!AO50</f>
        <v>0</v>
      </c>
      <c r="AK51" s="47">
        <f>'4'!AP50</f>
        <v>0</v>
      </c>
      <c r="AL51" s="47">
        <f>'4'!AQ50</f>
        <v>0</v>
      </c>
      <c r="AM51" s="47">
        <f>'4'!AR50</f>
        <v>0</v>
      </c>
      <c r="AN51" s="33"/>
      <c r="AO51" s="33"/>
      <c r="AP51" s="33"/>
      <c r="AQ51" s="33"/>
      <c r="AR51" s="33"/>
      <c r="AS51" s="33"/>
      <c r="AT51" s="33">
        <v>3</v>
      </c>
      <c r="AU51" s="47">
        <f>'4'!BB50</f>
        <v>50</v>
      </c>
      <c r="AV51" s="47">
        <f>'4'!BC50</f>
        <v>0</v>
      </c>
      <c r="AW51" s="47">
        <f>'4'!BD50</f>
        <v>0</v>
      </c>
      <c r="AX51" s="47">
        <f>'4'!BE50</f>
        <v>0</v>
      </c>
      <c r="AY51" s="47">
        <f>'4'!BF50</f>
        <v>0</v>
      </c>
      <c r="AZ51" s="47">
        <f>'4'!BG50</f>
        <v>0</v>
      </c>
      <c r="BA51" s="47">
        <f>'4'!BH50</f>
        <v>2</v>
      </c>
      <c r="BB51" s="33"/>
      <c r="BC51" s="33"/>
      <c r="BD51" s="33"/>
      <c r="BE51" s="33"/>
      <c r="BF51" s="33"/>
      <c r="BG51" s="33"/>
      <c r="BH51" s="33"/>
      <c r="BJ51" s="129">
        <v>2022</v>
      </c>
    </row>
    <row r="52" spans="1:62" ht="59.65" customHeight="1">
      <c r="A52" s="23" t="s">
        <v>179</v>
      </c>
      <c r="B52" s="31" t="s">
        <v>229</v>
      </c>
      <c r="C52" s="42" t="s">
        <v>233</v>
      </c>
      <c r="D52" s="41" t="s">
        <v>234</v>
      </c>
      <c r="E52" s="33"/>
      <c r="F52" s="47">
        <f>'4'!I51</f>
        <v>0</v>
      </c>
      <c r="G52" s="47">
        <f>'4'!J51</f>
        <v>0</v>
      </c>
      <c r="H52" s="47">
        <f>'4'!K51</f>
        <v>0</v>
      </c>
      <c r="I52" s="47">
        <f>'4'!L51</f>
        <v>0</v>
      </c>
      <c r="J52" s="47">
        <f>'4'!M51</f>
        <v>0</v>
      </c>
      <c r="K52" s="33">
        <v>0</v>
      </c>
      <c r="L52" s="47">
        <f>'4'!P51</f>
        <v>0</v>
      </c>
      <c r="M52" s="47">
        <f>'4'!Q51</f>
        <v>0</v>
      </c>
      <c r="N52" s="47">
        <f>'4'!R51</f>
        <v>0</v>
      </c>
      <c r="O52" s="47">
        <f>'4'!S51</f>
        <v>0</v>
      </c>
      <c r="P52" s="47">
        <f>'4'!T51</f>
        <v>0</v>
      </c>
      <c r="Q52" s="33">
        <v>0</v>
      </c>
      <c r="R52" s="47">
        <f>'4'!W51</f>
        <v>0</v>
      </c>
      <c r="S52" s="47">
        <f>'4'!X51</f>
        <v>0</v>
      </c>
      <c r="T52" s="47">
        <f>'4'!Y51</f>
        <v>0</v>
      </c>
      <c r="U52" s="47">
        <f>'4'!Z51</f>
        <v>0</v>
      </c>
      <c r="V52" s="33">
        <v>0</v>
      </c>
      <c r="W52" s="33">
        <v>0</v>
      </c>
      <c r="X52" s="33">
        <v>0</v>
      </c>
      <c r="Y52" s="33"/>
      <c r="Z52" s="33"/>
      <c r="AA52" s="33"/>
      <c r="AB52" s="33"/>
      <c r="AC52" s="33"/>
      <c r="AD52" s="33"/>
      <c r="AE52" s="33">
        <v>0</v>
      </c>
      <c r="AF52" s="47">
        <f>'4'!AK51</f>
        <v>0</v>
      </c>
      <c r="AG52" s="47">
        <f>'4'!AL51</f>
        <v>0</v>
      </c>
      <c r="AH52" s="47">
        <f>'4'!AM51</f>
        <v>0</v>
      </c>
      <c r="AI52" s="47">
        <f>'4'!AN51</f>
        <v>0</v>
      </c>
      <c r="AJ52" s="47">
        <f>'4'!AO51</f>
        <v>0</v>
      </c>
      <c r="AK52" s="47">
        <f>'4'!AP51</f>
        <v>0</v>
      </c>
      <c r="AL52" s="47">
        <f>'4'!AQ51</f>
        <v>0</v>
      </c>
      <c r="AM52" s="47">
        <f>'4'!AR51</f>
        <v>0</v>
      </c>
      <c r="AN52" s="33"/>
      <c r="AO52" s="33"/>
      <c r="AP52" s="33"/>
      <c r="AQ52" s="33"/>
      <c r="AR52" s="33"/>
      <c r="AS52" s="33"/>
      <c r="AT52" s="33">
        <v>3</v>
      </c>
      <c r="AU52" s="47">
        <f>'4'!BB51</f>
        <v>32</v>
      </c>
      <c r="AV52" s="47">
        <f>'4'!BC51</f>
        <v>0</v>
      </c>
      <c r="AW52" s="47">
        <f>'4'!BD51</f>
        <v>0</v>
      </c>
      <c r="AX52" s="47">
        <f>'4'!BE51</f>
        <v>0</v>
      </c>
      <c r="AY52" s="47">
        <f>'4'!BF51</f>
        <v>0</v>
      </c>
      <c r="AZ52" s="47">
        <f>'4'!BG51</f>
        <v>0</v>
      </c>
      <c r="BA52" s="47">
        <f>'4'!BH51</f>
        <v>28</v>
      </c>
      <c r="BB52" s="33"/>
      <c r="BC52" s="33"/>
      <c r="BD52" s="33"/>
      <c r="BE52" s="33"/>
      <c r="BF52" s="33"/>
      <c r="BG52" s="33"/>
      <c r="BH52" s="33"/>
      <c r="BJ52" s="129">
        <v>2022</v>
      </c>
    </row>
    <row r="53" spans="1:62" ht="18.75" hidden="1">
      <c r="A53" s="23" t="s">
        <v>179</v>
      </c>
      <c r="B53" s="31" t="s">
        <v>229</v>
      </c>
      <c r="C53" s="43">
        <v>0</v>
      </c>
      <c r="D53" s="41">
        <v>0</v>
      </c>
      <c r="E53" s="33"/>
      <c r="F53" s="47">
        <f>'4'!I52</f>
        <v>0</v>
      </c>
      <c r="G53" s="47">
        <f>'4'!J52</f>
        <v>0</v>
      </c>
      <c r="H53" s="47">
        <f>'4'!K52</f>
        <v>0</v>
      </c>
      <c r="I53" s="47">
        <f>'4'!L52</f>
        <v>0</v>
      </c>
      <c r="J53" s="47">
        <f>'4'!M52</f>
        <v>0</v>
      </c>
      <c r="K53" s="33">
        <v>0</v>
      </c>
      <c r="L53" s="47">
        <f>'4'!P52</f>
        <v>0</v>
      </c>
      <c r="M53" s="47">
        <f>'4'!Q52</f>
        <v>0</v>
      </c>
      <c r="N53" s="47">
        <f>'4'!R52</f>
        <v>0</v>
      </c>
      <c r="O53" s="47">
        <f>'4'!S52</f>
        <v>0</v>
      </c>
      <c r="P53" s="47">
        <f>'4'!T52</f>
        <v>0</v>
      </c>
      <c r="Q53" s="33">
        <v>0</v>
      </c>
      <c r="R53" s="47">
        <f>'4'!W52</f>
        <v>0</v>
      </c>
      <c r="S53" s="47">
        <f>'4'!X52</f>
        <v>0</v>
      </c>
      <c r="T53" s="47">
        <f>'4'!Y52</f>
        <v>0</v>
      </c>
      <c r="U53" s="47">
        <f>'4'!Z52</f>
        <v>0</v>
      </c>
      <c r="V53" s="33">
        <v>0</v>
      </c>
      <c r="W53" s="33">
        <v>0</v>
      </c>
      <c r="X53" s="33">
        <v>0</v>
      </c>
      <c r="Y53" s="33"/>
      <c r="Z53" s="33"/>
      <c r="AA53" s="33"/>
      <c r="AB53" s="33"/>
      <c r="AC53" s="33"/>
      <c r="AD53" s="33"/>
      <c r="AE53" s="33">
        <v>0</v>
      </c>
      <c r="AF53" s="47">
        <f>'4'!AK52</f>
        <v>0</v>
      </c>
      <c r="AG53" s="47">
        <f>'4'!AL52</f>
        <v>0</v>
      </c>
      <c r="AH53" s="47">
        <f>'4'!AM52</f>
        <v>0</v>
      </c>
      <c r="AI53" s="47">
        <f>'4'!AN52</f>
        <v>0</v>
      </c>
      <c r="AJ53" s="47">
        <f>'4'!AO52</f>
        <v>0</v>
      </c>
      <c r="AK53" s="47">
        <f>'4'!AP52</f>
        <v>0</v>
      </c>
      <c r="AL53" s="47">
        <f>'4'!AQ52</f>
        <v>0</v>
      </c>
      <c r="AM53" s="47">
        <f>'4'!AR52</f>
        <v>0</v>
      </c>
      <c r="AN53" s="33"/>
      <c r="AO53" s="33"/>
      <c r="AP53" s="33"/>
      <c r="AQ53" s="33"/>
      <c r="AR53" s="33"/>
      <c r="AS53" s="33"/>
      <c r="AT53" s="33">
        <v>0</v>
      </c>
      <c r="AU53" s="47">
        <f>'4'!BB52</f>
        <v>0</v>
      </c>
      <c r="AV53" s="47">
        <f>'4'!BC52</f>
        <v>0</v>
      </c>
      <c r="AW53" s="47">
        <f>'4'!BD52</f>
        <v>0</v>
      </c>
      <c r="AX53" s="47">
        <f>'4'!BE52</f>
        <v>0</v>
      </c>
      <c r="AY53" s="47">
        <f>'4'!BF52</f>
        <v>0</v>
      </c>
      <c r="AZ53" s="47">
        <f>'4'!BG52</f>
        <v>0</v>
      </c>
      <c r="BA53" s="47">
        <f>'4'!BH52</f>
        <v>0</v>
      </c>
      <c r="BB53" s="33"/>
      <c r="BC53" s="33"/>
      <c r="BD53" s="33"/>
      <c r="BE53" s="33"/>
      <c r="BF53" s="33"/>
      <c r="BG53" s="33"/>
      <c r="BH53" s="33"/>
      <c r="BJ53" s="129">
        <v>2022</v>
      </c>
    </row>
    <row r="54" spans="1:62" ht="143.85" hidden="1" customHeight="1">
      <c r="A54" s="23" t="s">
        <v>179</v>
      </c>
      <c r="B54" s="31" t="s">
        <v>229</v>
      </c>
      <c r="C54" s="43">
        <v>0</v>
      </c>
      <c r="D54" s="41">
        <v>0</v>
      </c>
      <c r="E54" s="33"/>
      <c r="F54" s="47">
        <f>'4'!I53</f>
        <v>0</v>
      </c>
      <c r="G54" s="47">
        <f>'4'!J53</f>
        <v>0</v>
      </c>
      <c r="H54" s="47">
        <f>'4'!K53</f>
        <v>0</v>
      </c>
      <c r="I54" s="47">
        <f>'4'!L53</f>
        <v>0</v>
      </c>
      <c r="J54" s="47">
        <f>'4'!M53</f>
        <v>0</v>
      </c>
      <c r="K54" s="33">
        <v>0</v>
      </c>
      <c r="L54" s="47">
        <f>'4'!P53</f>
        <v>0</v>
      </c>
      <c r="M54" s="47">
        <f>'4'!Q53</f>
        <v>0</v>
      </c>
      <c r="N54" s="47">
        <f>'4'!R53</f>
        <v>0</v>
      </c>
      <c r="O54" s="47">
        <f>'4'!S53</f>
        <v>0</v>
      </c>
      <c r="P54" s="47">
        <f>'4'!T53</f>
        <v>0</v>
      </c>
      <c r="Q54" s="33">
        <v>0</v>
      </c>
      <c r="R54" s="47">
        <f>'4'!W53</f>
        <v>0</v>
      </c>
      <c r="S54" s="47">
        <f>'4'!X53</f>
        <v>0</v>
      </c>
      <c r="T54" s="47">
        <f>'4'!Y53</f>
        <v>0</v>
      </c>
      <c r="U54" s="47">
        <f>'4'!Z53</f>
        <v>0</v>
      </c>
      <c r="V54" s="33">
        <v>0</v>
      </c>
      <c r="W54" s="33">
        <v>0</v>
      </c>
      <c r="X54" s="33">
        <v>0</v>
      </c>
      <c r="Y54" s="33"/>
      <c r="Z54" s="33"/>
      <c r="AA54" s="33"/>
      <c r="AB54" s="33"/>
      <c r="AC54" s="33"/>
      <c r="AD54" s="33"/>
      <c r="AE54" s="33">
        <v>0</v>
      </c>
      <c r="AF54" s="47">
        <f>'4'!AK53</f>
        <v>0</v>
      </c>
      <c r="AG54" s="47">
        <f>'4'!AL53</f>
        <v>0</v>
      </c>
      <c r="AH54" s="47">
        <f>'4'!AM53</f>
        <v>0</v>
      </c>
      <c r="AI54" s="47">
        <f>'4'!AN53</f>
        <v>0</v>
      </c>
      <c r="AJ54" s="47">
        <f>'4'!AO53</f>
        <v>0</v>
      </c>
      <c r="AK54" s="47">
        <f>'4'!AP53</f>
        <v>0</v>
      </c>
      <c r="AL54" s="47">
        <f>'4'!AQ53</f>
        <v>0</v>
      </c>
      <c r="AM54" s="47">
        <f>'4'!AR53</f>
        <v>0</v>
      </c>
      <c r="AN54" s="33"/>
      <c r="AO54" s="33"/>
      <c r="AP54" s="33"/>
      <c r="AQ54" s="33"/>
      <c r="AR54" s="33"/>
      <c r="AS54" s="33"/>
      <c r="AT54" s="33">
        <v>0</v>
      </c>
      <c r="AU54" s="47">
        <f>'4'!BB53</f>
        <v>0</v>
      </c>
      <c r="AV54" s="47">
        <f>'4'!BC53</f>
        <v>0</v>
      </c>
      <c r="AW54" s="47">
        <f>'4'!BD53</f>
        <v>0</v>
      </c>
      <c r="AX54" s="47">
        <f>'4'!BE53</f>
        <v>0</v>
      </c>
      <c r="AY54" s="47">
        <f>'4'!BF53</f>
        <v>0</v>
      </c>
      <c r="AZ54" s="47">
        <f>'4'!BG53</f>
        <v>0</v>
      </c>
      <c r="BA54" s="47">
        <f>'4'!BH53</f>
        <v>0</v>
      </c>
      <c r="BB54" s="33"/>
      <c r="BC54" s="33"/>
      <c r="BD54" s="33"/>
      <c r="BE54" s="33"/>
      <c r="BF54" s="33"/>
      <c r="BG54" s="33"/>
      <c r="BH54" s="33"/>
      <c r="BJ54" s="129">
        <v>2023</v>
      </c>
    </row>
    <row r="55" spans="1:62" ht="56.25">
      <c r="A55" s="19"/>
      <c r="B55" s="23" t="s">
        <v>235</v>
      </c>
      <c r="C55" s="24" t="s">
        <v>236</v>
      </c>
      <c r="D55" s="25" t="s">
        <v>178</v>
      </c>
      <c r="E55" s="25">
        <f t="shared" ref="E55:AJ55" si="27">SUM(E56,E61,E64,E73)</f>
        <v>0</v>
      </c>
      <c r="F55" s="25">
        <f t="shared" si="27"/>
        <v>0</v>
      </c>
      <c r="G55" s="25">
        <f t="shared" si="27"/>
        <v>0</v>
      </c>
      <c r="H55" s="25">
        <f t="shared" si="27"/>
        <v>0</v>
      </c>
      <c r="I55" s="25">
        <f t="shared" si="27"/>
        <v>0</v>
      </c>
      <c r="J55" s="25">
        <f t="shared" si="27"/>
        <v>0</v>
      </c>
      <c r="K55" s="25">
        <f t="shared" si="27"/>
        <v>0</v>
      </c>
      <c r="L55" s="25">
        <f t="shared" si="27"/>
        <v>0</v>
      </c>
      <c r="M55" s="25">
        <f t="shared" si="27"/>
        <v>0</v>
      </c>
      <c r="N55" s="25">
        <f t="shared" si="27"/>
        <v>0</v>
      </c>
      <c r="O55" s="25">
        <f t="shared" si="27"/>
        <v>0</v>
      </c>
      <c r="P55" s="25">
        <f t="shared" si="27"/>
        <v>0</v>
      </c>
      <c r="Q55" s="25">
        <f t="shared" si="27"/>
        <v>0</v>
      </c>
      <c r="R55" s="25">
        <f t="shared" si="27"/>
        <v>0</v>
      </c>
      <c r="S55" s="25">
        <f t="shared" si="27"/>
        <v>0</v>
      </c>
      <c r="T55" s="25">
        <f t="shared" si="27"/>
        <v>0</v>
      </c>
      <c r="U55" s="25">
        <f t="shared" si="27"/>
        <v>0</v>
      </c>
      <c r="V55" s="25">
        <f t="shared" si="27"/>
        <v>0</v>
      </c>
      <c r="W55" s="25">
        <f t="shared" si="27"/>
        <v>0</v>
      </c>
      <c r="X55" s="25">
        <f t="shared" si="27"/>
        <v>0</v>
      </c>
      <c r="Y55" s="25">
        <f t="shared" si="27"/>
        <v>0</v>
      </c>
      <c r="Z55" s="25">
        <f t="shared" si="27"/>
        <v>0</v>
      </c>
      <c r="AA55" s="25">
        <f t="shared" si="27"/>
        <v>0</v>
      </c>
      <c r="AB55" s="25">
        <f t="shared" si="27"/>
        <v>0</v>
      </c>
      <c r="AC55" s="25">
        <f t="shared" si="27"/>
        <v>0</v>
      </c>
      <c r="AD55" s="25">
        <f t="shared" si="27"/>
        <v>0</v>
      </c>
      <c r="AE55" s="25">
        <f t="shared" si="27"/>
        <v>3</v>
      </c>
      <c r="AF55" s="25">
        <f t="shared" si="27"/>
        <v>0</v>
      </c>
      <c r="AG55" s="25">
        <f t="shared" si="27"/>
        <v>0</v>
      </c>
      <c r="AH55" s="25">
        <f t="shared" si="27"/>
        <v>0</v>
      </c>
      <c r="AI55" s="25">
        <f t="shared" si="27"/>
        <v>0</v>
      </c>
      <c r="AJ55" s="25">
        <f t="shared" si="27"/>
        <v>3</v>
      </c>
      <c r="AK55" s="25">
        <f t="shared" ref="AK55:BA55" si="28">SUM(AK56,AK61,AK64,AK73)</f>
        <v>0</v>
      </c>
      <c r="AL55" s="25">
        <f t="shared" si="28"/>
        <v>0</v>
      </c>
      <c r="AM55" s="25">
        <f t="shared" si="28"/>
        <v>0</v>
      </c>
      <c r="AN55" s="25">
        <f t="shared" si="28"/>
        <v>0</v>
      </c>
      <c r="AO55" s="25">
        <f t="shared" si="28"/>
        <v>0</v>
      </c>
      <c r="AP55" s="25">
        <f t="shared" si="28"/>
        <v>0</v>
      </c>
      <c r="AQ55" s="25">
        <f t="shared" si="28"/>
        <v>0</v>
      </c>
      <c r="AR55" s="25">
        <f t="shared" si="28"/>
        <v>0</v>
      </c>
      <c r="AS55" s="25">
        <f t="shared" si="28"/>
        <v>0</v>
      </c>
      <c r="AT55" s="25">
        <f t="shared" si="28"/>
        <v>4</v>
      </c>
      <c r="AU55" s="25">
        <f t="shared" si="28"/>
        <v>0</v>
      </c>
      <c r="AV55" s="25">
        <f t="shared" si="28"/>
        <v>0</v>
      </c>
      <c r="AW55" s="25">
        <f t="shared" si="28"/>
        <v>0</v>
      </c>
      <c r="AX55" s="25">
        <f t="shared" si="28"/>
        <v>0</v>
      </c>
      <c r="AY55" s="25">
        <f t="shared" si="28"/>
        <v>3</v>
      </c>
      <c r="AZ55" s="25">
        <f t="shared" si="28"/>
        <v>0</v>
      </c>
      <c r="BA55" s="25">
        <f t="shared" si="28"/>
        <v>0</v>
      </c>
      <c r="BB55" s="25" t="s">
        <v>197</v>
      </c>
      <c r="BC55" s="25" t="s">
        <v>197</v>
      </c>
      <c r="BD55" s="25" t="s">
        <v>197</v>
      </c>
      <c r="BE55" s="25" t="s">
        <v>197</v>
      </c>
      <c r="BF55" s="25" t="s">
        <v>197</v>
      </c>
      <c r="BG55" s="25" t="s">
        <v>197</v>
      </c>
      <c r="BH55" s="25"/>
    </row>
    <row r="56" spans="1:62" ht="93.75">
      <c r="A56" s="19"/>
      <c r="B56" s="37" t="s">
        <v>237</v>
      </c>
      <c r="C56" s="38" t="s">
        <v>238</v>
      </c>
      <c r="D56" s="39" t="s">
        <v>178</v>
      </c>
      <c r="E56" s="39" t="s">
        <v>197</v>
      </c>
      <c r="F56" s="39" t="s">
        <v>197</v>
      </c>
      <c r="G56" s="39" t="s">
        <v>197</v>
      </c>
      <c r="H56" s="39" t="s">
        <v>197</v>
      </c>
      <c r="I56" s="39" t="s">
        <v>197</v>
      </c>
      <c r="J56" s="39" t="s">
        <v>197</v>
      </c>
      <c r="K56" s="39" t="s">
        <v>197</v>
      </c>
      <c r="L56" s="39" t="s">
        <v>197</v>
      </c>
      <c r="M56" s="39" t="s">
        <v>197</v>
      </c>
      <c r="N56" s="39" t="s">
        <v>197</v>
      </c>
      <c r="O56" s="39" t="s">
        <v>197</v>
      </c>
      <c r="P56" s="39" t="s">
        <v>197</v>
      </c>
      <c r="Q56" s="39" t="s">
        <v>197</v>
      </c>
      <c r="R56" s="39" t="s">
        <v>197</v>
      </c>
      <c r="S56" s="39" t="s">
        <v>197</v>
      </c>
      <c r="T56" s="39" t="s">
        <v>197</v>
      </c>
      <c r="U56" s="39" t="s">
        <v>197</v>
      </c>
      <c r="V56" s="39" t="s">
        <v>197</v>
      </c>
      <c r="W56" s="39" t="s">
        <v>197</v>
      </c>
      <c r="X56" s="39" t="s">
        <v>197</v>
      </c>
      <c r="Y56" s="39" t="s">
        <v>197</v>
      </c>
      <c r="Z56" s="39" t="s">
        <v>197</v>
      </c>
      <c r="AA56" s="39" t="s">
        <v>197</v>
      </c>
      <c r="AB56" s="39" t="s">
        <v>197</v>
      </c>
      <c r="AC56" s="39" t="s">
        <v>197</v>
      </c>
      <c r="AD56" s="39" t="s">
        <v>197</v>
      </c>
      <c r="AE56" s="39" t="s">
        <v>197</v>
      </c>
      <c r="AF56" s="39" t="s">
        <v>197</v>
      </c>
      <c r="AG56" s="39" t="s">
        <v>197</v>
      </c>
      <c r="AH56" s="39" t="s">
        <v>197</v>
      </c>
      <c r="AI56" s="39" t="s">
        <v>197</v>
      </c>
      <c r="AJ56" s="39" t="s">
        <v>197</v>
      </c>
      <c r="AK56" s="39" t="s">
        <v>197</v>
      </c>
      <c r="AL56" s="39" t="s">
        <v>197</v>
      </c>
      <c r="AM56" s="39" t="s">
        <v>197</v>
      </c>
      <c r="AN56" s="39" t="s">
        <v>197</v>
      </c>
      <c r="AO56" s="39" t="s">
        <v>197</v>
      </c>
      <c r="AP56" s="39" t="s">
        <v>197</v>
      </c>
      <c r="AQ56" s="39" t="s">
        <v>197</v>
      </c>
      <c r="AR56" s="39" t="s">
        <v>197</v>
      </c>
      <c r="AS56" s="39" t="s">
        <v>197</v>
      </c>
      <c r="AT56" s="39" t="s">
        <v>197</v>
      </c>
      <c r="AU56" s="39" t="s">
        <v>197</v>
      </c>
      <c r="AV56" s="39" t="s">
        <v>197</v>
      </c>
      <c r="AW56" s="39" t="s">
        <v>197</v>
      </c>
      <c r="AX56" s="39" t="s">
        <v>197</v>
      </c>
      <c r="AY56" s="39" t="s">
        <v>197</v>
      </c>
      <c r="AZ56" s="39" t="s">
        <v>197</v>
      </c>
      <c r="BA56" s="39" t="s">
        <v>197</v>
      </c>
      <c r="BB56" s="39" t="s">
        <v>197</v>
      </c>
      <c r="BC56" s="39" t="s">
        <v>197</v>
      </c>
      <c r="BD56" s="39" t="s">
        <v>197</v>
      </c>
      <c r="BE56" s="39" t="s">
        <v>197</v>
      </c>
      <c r="BF56" s="39" t="s">
        <v>197</v>
      </c>
      <c r="BG56" s="39" t="s">
        <v>197</v>
      </c>
      <c r="BH56" s="39"/>
    </row>
    <row r="57" spans="1:62" ht="56.25">
      <c r="A57" s="19"/>
      <c r="B57" s="31" t="s">
        <v>239</v>
      </c>
      <c r="C57" s="32" t="s">
        <v>240</v>
      </c>
      <c r="D57" s="33" t="s">
        <v>178</v>
      </c>
      <c r="E57" s="33" t="s">
        <v>197</v>
      </c>
      <c r="F57" s="33" t="s">
        <v>197</v>
      </c>
      <c r="G57" s="33" t="s">
        <v>197</v>
      </c>
      <c r="H57" s="33" t="s">
        <v>197</v>
      </c>
      <c r="I57" s="33" t="s">
        <v>197</v>
      </c>
      <c r="J57" s="33" t="s">
        <v>197</v>
      </c>
      <c r="K57" s="33" t="s">
        <v>197</v>
      </c>
      <c r="L57" s="33" t="s">
        <v>197</v>
      </c>
      <c r="M57" s="33" t="s">
        <v>197</v>
      </c>
      <c r="N57" s="33" t="s">
        <v>197</v>
      </c>
      <c r="O57" s="33" t="s">
        <v>197</v>
      </c>
      <c r="P57" s="33" t="s">
        <v>197</v>
      </c>
      <c r="Q57" s="33" t="s">
        <v>197</v>
      </c>
      <c r="R57" s="33" t="s">
        <v>197</v>
      </c>
      <c r="S57" s="33" t="s">
        <v>197</v>
      </c>
      <c r="T57" s="33" t="s">
        <v>197</v>
      </c>
      <c r="U57" s="33" t="s">
        <v>197</v>
      </c>
      <c r="V57" s="33" t="s">
        <v>197</v>
      </c>
      <c r="W57" s="33" t="s">
        <v>197</v>
      </c>
      <c r="X57" s="33" t="s">
        <v>197</v>
      </c>
      <c r="Y57" s="33" t="s">
        <v>197</v>
      </c>
      <c r="Z57" s="33" t="s">
        <v>197</v>
      </c>
      <c r="AA57" s="33" t="s">
        <v>197</v>
      </c>
      <c r="AB57" s="33" t="s">
        <v>197</v>
      </c>
      <c r="AC57" s="33" t="s">
        <v>197</v>
      </c>
      <c r="AD57" s="33" t="s">
        <v>197</v>
      </c>
      <c r="AE57" s="33" t="s">
        <v>197</v>
      </c>
      <c r="AF57" s="33" t="s">
        <v>197</v>
      </c>
      <c r="AG57" s="33" t="s">
        <v>197</v>
      </c>
      <c r="AH57" s="33" t="s">
        <v>197</v>
      </c>
      <c r="AI57" s="33" t="s">
        <v>197</v>
      </c>
      <c r="AJ57" s="33" t="s">
        <v>197</v>
      </c>
      <c r="AK57" s="33" t="s">
        <v>197</v>
      </c>
      <c r="AL57" s="33" t="s">
        <v>197</v>
      </c>
      <c r="AM57" s="33" t="s">
        <v>197</v>
      </c>
      <c r="AN57" s="33" t="s">
        <v>197</v>
      </c>
      <c r="AO57" s="33" t="s">
        <v>197</v>
      </c>
      <c r="AP57" s="33" t="s">
        <v>197</v>
      </c>
      <c r="AQ57" s="33" t="s">
        <v>197</v>
      </c>
      <c r="AR57" s="33" t="s">
        <v>197</v>
      </c>
      <c r="AS57" s="33" t="s">
        <v>197</v>
      </c>
      <c r="AT57" s="33" t="s">
        <v>197</v>
      </c>
      <c r="AU57" s="33" t="s">
        <v>197</v>
      </c>
      <c r="AV57" s="33" t="s">
        <v>197</v>
      </c>
      <c r="AW57" s="33" t="s">
        <v>197</v>
      </c>
      <c r="AX57" s="33" t="s">
        <v>197</v>
      </c>
      <c r="AY57" s="33" t="s">
        <v>197</v>
      </c>
      <c r="AZ57" s="33" t="s">
        <v>197</v>
      </c>
      <c r="BA57" s="33" t="s">
        <v>197</v>
      </c>
      <c r="BB57" s="33" t="s">
        <v>197</v>
      </c>
      <c r="BC57" s="33" t="s">
        <v>197</v>
      </c>
      <c r="BD57" s="33" t="s">
        <v>197</v>
      </c>
      <c r="BE57" s="33" t="s">
        <v>197</v>
      </c>
      <c r="BF57" s="33" t="s">
        <v>197</v>
      </c>
      <c r="BG57" s="33" t="s">
        <v>197</v>
      </c>
      <c r="BH57" s="33"/>
    </row>
    <row r="58" spans="1:62" ht="46.35" customHeight="1">
      <c r="A58" s="26" t="s">
        <v>181</v>
      </c>
      <c r="B58" s="31" t="s">
        <v>239</v>
      </c>
      <c r="C58" s="32" t="s">
        <v>329</v>
      </c>
      <c r="D58" s="33" t="s">
        <v>330</v>
      </c>
      <c r="E58" s="33"/>
      <c r="F58" s="47">
        <f>'4'!I57</f>
        <v>0</v>
      </c>
      <c r="G58" s="47">
        <f>'4'!J57</f>
        <v>0</v>
      </c>
      <c r="H58" s="47">
        <f>'4'!K57</f>
        <v>0</v>
      </c>
      <c r="I58" s="47">
        <f>'4'!L57</f>
        <v>0</v>
      </c>
      <c r="J58" s="47">
        <f>'4'!M57</f>
        <v>0</v>
      </c>
      <c r="K58" s="33">
        <v>0</v>
      </c>
      <c r="L58" s="47">
        <f>'4'!P57</f>
        <v>0</v>
      </c>
      <c r="M58" s="47">
        <f>'4'!Q57</f>
        <v>0</v>
      </c>
      <c r="N58" s="47">
        <f>'4'!R57</f>
        <v>0</v>
      </c>
      <c r="O58" s="47">
        <f>'4'!S57</f>
        <v>0</v>
      </c>
      <c r="P58" s="47">
        <f>'4'!T57</f>
        <v>0</v>
      </c>
      <c r="Q58" s="33">
        <v>0</v>
      </c>
      <c r="R58" s="47">
        <f>'4'!W57</f>
        <v>0</v>
      </c>
      <c r="S58" s="47">
        <f>'4'!X57</f>
        <v>0</v>
      </c>
      <c r="T58" s="47">
        <f>'4'!Y57</f>
        <v>0</v>
      </c>
      <c r="U58" s="47">
        <f>'4'!Z57</f>
        <v>0</v>
      </c>
      <c r="V58" s="33">
        <v>0</v>
      </c>
      <c r="W58" s="33">
        <v>0</v>
      </c>
      <c r="X58" s="33">
        <v>0</v>
      </c>
      <c r="Y58" s="33"/>
      <c r="Z58" s="33"/>
      <c r="AA58" s="33"/>
      <c r="AB58" s="33"/>
      <c r="AC58" s="33"/>
      <c r="AD58" s="33"/>
      <c r="AE58" s="33">
        <v>0</v>
      </c>
      <c r="AF58" s="47">
        <f>'4'!AK57</f>
        <v>0</v>
      </c>
      <c r="AG58" s="47">
        <f>'4'!AL57</f>
        <v>0</v>
      </c>
      <c r="AH58" s="47">
        <f>'4'!AM57</f>
        <v>0</v>
      </c>
      <c r="AI58" s="47">
        <f>'4'!AN57</f>
        <v>0</v>
      </c>
      <c r="AJ58" s="47">
        <f>'4'!AO57</f>
        <v>0</v>
      </c>
      <c r="AK58" s="47">
        <f>'4'!AP57</f>
        <v>0</v>
      </c>
      <c r="AL58" s="47">
        <f>'4'!AQ57</f>
        <v>0</v>
      </c>
      <c r="AM58" s="47">
        <f>'4'!AR57</f>
        <v>0</v>
      </c>
      <c r="AN58" s="33"/>
      <c r="AO58" s="33"/>
      <c r="AP58" s="33"/>
      <c r="AQ58" s="33"/>
      <c r="AR58" s="33"/>
      <c r="AS58" s="33"/>
      <c r="AT58" s="33">
        <v>0</v>
      </c>
      <c r="AU58" s="47">
        <f>'4'!BB57</f>
        <v>0</v>
      </c>
      <c r="AV58" s="47">
        <f>'4'!BC57</f>
        <v>0</v>
      </c>
      <c r="AW58" s="47">
        <f>'4'!BD57</f>
        <v>0</v>
      </c>
      <c r="AX58" s="47">
        <f>'4'!BE57</f>
        <v>0</v>
      </c>
      <c r="AY58" s="47">
        <f>'4'!BF57</f>
        <v>0</v>
      </c>
      <c r="AZ58" s="47">
        <f>'4'!BG57</f>
        <v>1</v>
      </c>
      <c r="BA58" s="47">
        <f>'4'!BH57</f>
        <v>0</v>
      </c>
      <c r="BB58" s="33"/>
      <c r="BC58" s="33"/>
      <c r="BD58" s="33"/>
      <c r="BE58" s="33"/>
      <c r="BF58" s="33"/>
      <c r="BG58" s="33"/>
      <c r="BH58" s="33"/>
      <c r="BJ58" s="129">
        <v>2022</v>
      </c>
    </row>
    <row r="59" spans="1:62" ht="46.35" customHeight="1">
      <c r="A59" s="26" t="s">
        <v>181</v>
      </c>
      <c r="B59" s="31" t="s">
        <v>239</v>
      </c>
      <c r="C59" s="32" t="s">
        <v>327</v>
      </c>
      <c r="D59" s="33" t="s">
        <v>328</v>
      </c>
      <c r="E59" s="33"/>
      <c r="F59" s="47">
        <f>'4'!I58</f>
        <v>0</v>
      </c>
      <c r="G59" s="47">
        <f>'4'!J58</f>
        <v>0</v>
      </c>
      <c r="H59" s="47">
        <f>'4'!K58</f>
        <v>0</v>
      </c>
      <c r="I59" s="47">
        <f>'4'!L58</f>
        <v>0</v>
      </c>
      <c r="J59" s="47">
        <f>'4'!M58</f>
        <v>0</v>
      </c>
      <c r="K59" s="33">
        <v>0</v>
      </c>
      <c r="L59" s="47">
        <f>'4'!P58</f>
        <v>0</v>
      </c>
      <c r="M59" s="47">
        <f>'4'!Q58</f>
        <v>0</v>
      </c>
      <c r="N59" s="47">
        <f>'4'!R58</f>
        <v>0</v>
      </c>
      <c r="O59" s="47">
        <f>'4'!S58</f>
        <v>0</v>
      </c>
      <c r="P59" s="47">
        <f>'4'!T58</f>
        <v>0</v>
      </c>
      <c r="Q59" s="33">
        <v>0</v>
      </c>
      <c r="R59" s="47">
        <f>'4'!W58</f>
        <v>0</v>
      </c>
      <c r="S59" s="47">
        <f>'4'!X58</f>
        <v>0</v>
      </c>
      <c r="T59" s="47">
        <f>'4'!Y58</f>
        <v>0</v>
      </c>
      <c r="U59" s="47">
        <f>'4'!Z58</f>
        <v>0</v>
      </c>
      <c r="V59" s="33">
        <v>0</v>
      </c>
      <c r="W59" s="33">
        <v>0</v>
      </c>
      <c r="X59" s="33">
        <v>0</v>
      </c>
      <c r="Y59" s="33"/>
      <c r="Z59" s="33"/>
      <c r="AA59" s="33"/>
      <c r="AB59" s="33"/>
      <c r="AC59" s="33"/>
      <c r="AD59" s="33"/>
      <c r="AE59" s="33">
        <v>3</v>
      </c>
      <c r="AF59" s="47">
        <f>'4'!AK58</f>
        <v>0</v>
      </c>
      <c r="AG59" s="47">
        <f>'4'!AL58</f>
        <v>0</v>
      </c>
      <c r="AH59" s="47">
        <f>'4'!AM58</f>
        <v>0</v>
      </c>
      <c r="AI59" s="47">
        <f>'4'!AN58</f>
        <v>0</v>
      </c>
      <c r="AJ59" s="47">
        <f>'4'!AO58</f>
        <v>0</v>
      </c>
      <c r="AK59" s="47">
        <f>'4'!AP58</f>
        <v>0</v>
      </c>
      <c r="AL59" s="47">
        <f>'4'!AQ58</f>
        <v>0</v>
      </c>
      <c r="AM59" s="47">
        <f>'4'!AR58</f>
        <v>500</v>
      </c>
      <c r="AN59" s="33"/>
      <c r="AO59" s="33"/>
      <c r="AP59" s="33"/>
      <c r="AQ59" s="33"/>
      <c r="AR59" s="33"/>
      <c r="AS59" s="33"/>
      <c r="AT59" s="33">
        <v>0</v>
      </c>
      <c r="AU59" s="47">
        <f>'4'!BB58</f>
        <v>0</v>
      </c>
      <c r="AV59" s="47">
        <f>'4'!BC58</f>
        <v>0</v>
      </c>
      <c r="AW59" s="47">
        <f>'4'!BD58</f>
        <v>0</v>
      </c>
      <c r="AX59" s="47">
        <f>'4'!BE58</f>
        <v>0</v>
      </c>
      <c r="AY59" s="47">
        <f>'4'!BF58</f>
        <v>0</v>
      </c>
      <c r="AZ59" s="47">
        <f>'4'!BG58</f>
        <v>0</v>
      </c>
      <c r="BA59" s="47">
        <f>'4'!BH58</f>
        <v>0</v>
      </c>
      <c r="BB59" s="33"/>
      <c r="BC59" s="33"/>
      <c r="BD59" s="33"/>
      <c r="BE59" s="33"/>
      <c r="BF59" s="33"/>
      <c r="BG59" s="33"/>
      <c r="BH59" s="33"/>
      <c r="BJ59" s="129">
        <v>2021</v>
      </c>
    </row>
    <row r="60" spans="1:62" ht="93.75">
      <c r="A60" s="19"/>
      <c r="B60" s="31" t="s">
        <v>241</v>
      </c>
      <c r="C60" s="32" t="s">
        <v>242</v>
      </c>
      <c r="D60" s="33" t="s">
        <v>178</v>
      </c>
      <c r="E60" s="33" t="s">
        <v>197</v>
      </c>
      <c r="F60" s="33" t="s">
        <v>197</v>
      </c>
      <c r="G60" s="33" t="s">
        <v>197</v>
      </c>
      <c r="H60" s="33" t="s">
        <v>197</v>
      </c>
      <c r="I60" s="33" t="s">
        <v>197</v>
      </c>
      <c r="J60" s="33" t="s">
        <v>197</v>
      </c>
      <c r="K60" s="33" t="s">
        <v>197</v>
      </c>
      <c r="L60" s="33" t="s">
        <v>197</v>
      </c>
      <c r="M60" s="33" t="s">
        <v>197</v>
      </c>
      <c r="N60" s="33" t="s">
        <v>197</v>
      </c>
      <c r="O60" s="33" t="s">
        <v>197</v>
      </c>
      <c r="P60" s="33" t="s">
        <v>197</v>
      </c>
      <c r="Q60" s="33" t="s">
        <v>197</v>
      </c>
      <c r="R60" s="33" t="s">
        <v>197</v>
      </c>
      <c r="S60" s="33" t="s">
        <v>197</v>
      </c>
      <c r="T60" s="33" t="s">
        <v>197</v>
      </c>
      <c r="U60" s="33" t="s">
        <v>197</v>
      </c>
      <c r="V60" s="33" t="s">
        <v>197</v>
      </c>
      <c r="W60" s="33" t="s">
        <v>197</v>
      </c>
      <c r="X60" s="33" t="s">
        <v>197</v>
      </c>
      <c r="Y60" s="33" t="s">
        <v>197</v>
      </c>
      <c r="Z60" s="33" t="s">
        <v>197</v>
      </c>
      <c r="AA60" s="33" t="s">
        <v>197</v>
      </c>
      <c r="AB60" s="33" t="s">
        <v>197</v>
      </c>
      <c r="AC60" s="33" t="s">
        <v>197</v>
      </c>
      <c r="AD60" s="33" t="s">
        <v>197</v>
      </c>
      <c r="AE60" s="33" t="s">
        <v>197</v>
      </c>
      <c r="AF60" s="33" t="s">
        <v>197</v>
      </c>
      <c r="AG60" s="33" t="s">
        <v>197</v>
      </c>
      <c r="AH60" s="33" t="s">
        <v>197</v>
      </c>
      <c r="AI60" s="33" t="s">
        <v>197</v>
      </c>
      <c r="AJ60" s="33" t="s">
        <v>197</v>
      </c>
      <c r="AK60" s="33" t="s">
        <v>197</v>
      </c>
      <c r="AL60" s="33" t="s">
        <v>197</v>
      </c>
      <c r="AM60" s="33" t="s">
        <v>197</v>
      </c>
      <c r="AN60" s="33" t="s">
        <v>197</v>
      </c>
      <c r="AO60" s="33" t="s">
        <v>197</v>
      </c>
      <c r="AP60" s="33" t="s">
        <v>197</v>
      </c>
      <c r="AQ60" s="33" t="s">
        <v>197</v>
      </c>
      <c r="AR60" s="33" t="s">
        <v>197</v>
      </c>
      <c r="AS60" s="33" t="s">
        <v>197</v>
      </c>
      <c r="AT60" s="33" t="s">
        <v>197</v>
      </c>
      <c r="AU60" s="33" t="s">
        <v>197</v>
      </c>
      <c r="AV60" s="33" t="s">
        <v>197</v>
      </c>
      <c r="AW60" s="33" t="s">
        <v>197</v>
      </c>
      <c r="AX60" s="33" t="s">
        <v>197</v>
      </c>
      <c r="AY60" s="33" t="s">
        <v>197</v>
      </c>
      <c r="AZ60" s="33" t="s">
        <v>197</v>
      </c>
      <c r="BA60" s="33" t="s">
        <v>197</v>
      </c>
      <c r="BB60" s="33" t="s">
        <v>197</v>
      </c>
      <c r="BC60" s="33" t="s">
        <v>197</v>
      </c>
      <c r="BD60" s="33" t="s">
        <v>197</v>
      </c>
      <c r="BE60" s="33" t="s">
        <v>197</v>
      </c>
      <c r="BF60" s="33" t="s">
        <v>197</v>
      </c>
      <c r="BG60" s="33" t="s">
        <v>197</v>
      </c>
      <c r="BH60" s="33"/>
    </row>
    <row r="61" spans="1:62" ht="56.25">
      <c r="A61" s="19"/>
      <c r="B61" s="37" t="s">
        <v>243</v>
      </c>
      <c r="C61" s="38" t="s">
        <v>244</v>
      </c>
      <c r="D61" s="39" t="s">
        <v>178</v>
      </c>
      <c r="E61" s="39" t="s">
        <v>197</v>
      </c>
      <c r="F61" s="39" t="s">
        <v>197</v>
      </c>
      <c r="G61" s="39" t="s">
        <v>197</v>
      </c>
      <c r="H61" s="39" t="s">
        <v>197</v>
      </c>
      <c r="I61" s="39" t="s">
        <v>197</v>
      </c>
      <c r="J61" s="39" t="s">
        <v>197</v>
      </c>
      <c r="K61" s="39" t="s">
        <v>197</v>
      </c>
      <c r="L61" s="39" t="s">
        <v>197</v>
      </c>
      <c r="M61" s="39" t="s">
        <v>197</v>
      </c>
      <c r="N61" s="39" t="s">
        <v>197</v>
      </c>
      <c r="O61" s="39" t="s">
        <v>197</v>
      </c>
      <c r="P61" s="39" t="s">
        <v>197</v>
      </c>
      <c r="Q61" s="39" t="s">
        <v>197</v>
      </c>
      <c r="R61" s="39" t="s">
        <v>197</v>
      </c>
      <c r="S61" s="39" t="s">
        <v>197</v>
      </c>
      <c r="T61" s="39" t="s">
        <v>197</v>
      </c>
      <c r="U61" s="39" t="s">
        <v>197</v>
      </c>
      <c r="V61" s="39" t="s">
        <v>197</v>
      </c>
      <c r="W61" s="39" t="s">
        <v>197</v>
      </c>
      <c r="X61" s="39" t="s">
        <v>197</v>
      </c>
      <c r="Y61" s="39" t="s">
        <v>197</v>
      </c>
      <c r="Z61" s="39" t="s">
        <v>197</v>
      </c>
      <c r="AA61" s="39" t="s">
        <v>197</v>
      </c>
      <c r="AB61" s="39" t="s">
        <v>197</v>
      </c>
      <c r="AC61" s="39" t="s">
        <v>197</v>
      </c>
      <c r="AD61" s="39" t="s">
        <v>197</v>
      </c>
      <c r="AE61" s="39" t="s">
        <v>197</v>
      </c>
      <c r="AF61" s="39" t="s">
        <v>197</v>
      </c>
      <c r="AG61" s="39" t="s">
        <v>197</v>
      </c>
      <c r="AH61" s="39" t="s">
        <v>197</v>
      </c>
      <c r="AI61" s="39" t="s">
        <v>197</v>
      </c>
      <c r="AJ61" s="39" t="s">
        <v>197</v>
      </c>
      <c r="AK61" s="39" t="s">
        <v>197</v>
      </c>
      <c r="AL61" s="39" t="s">
        <v>197</v>
      </c>
      <c r="AM61" s="39" t="s">
        <v>197</v>
      </c>
      <c r="AN61" s="39" t="s">
        <v>197</v>
      </c>
      <c r="AO61" s="39" t="s">
        <v>197</v>
      </c>
      <c r="AP61" s="39" t="s">
        <v>197</v>
      </c>
      <c r="AQ61" s="39" t="s">
        <v>197</v>
      </c>
      <c r="AR61" s="39" t="s">
        <v>197</v>
      </c>
      <c r="AS61" s="39" t="s">
        <v>197</v>
      </c>
      <c r="AT61" s="39" t="s">
        <v>197</v>
      </c>
      <c r="AU61" s="39" t="s">
        <v>197</v>
      </c>
      <c r="AV61" s="39" t="s">
        <v>197</v>
      </c>
      <c r="AW61" s="39" t="s">
        <v>197</v>
      </c>
      <c r="AX61" s="39" t="s">
        <v>197</v>
      </c>
      <c r="AY61" s="39" t="s">
        <v>197</v>
      </c>
      <c r="AZ61" s="39" t="s">
        <v>197</v>
      </c>
      <c r="BA61" s="39" t="s">
        <v>197</v>
      </c>
      <c r="BB61" s="39" t="s">
        <v>197</v>
      </c>
      <c r="BC61" s="39" t="s">
        <v>197</v>
      </c>
      <c r="BD61" s="39" t="s">
        <v>197</v>
      </c>
      <c r="BE61" s="39" t="s">
        <v>197</v>
      </c>
      <c r="BF61" s="39" t="s">
        <v>197</v>
      </c>
      <c r="BG61" s="39" t="s">
        <v>197</v>
      </c>
      <c r="BH61" s="39"/>
    </row>
    <row r="62" spans="1:62" ht="37.5">
      <c r="A62" s="19"/>
      <c r="B62" s="31" t="s">
        <v>245</v>
      </c>
      <c r="C62" s="32" t="s">
        <v>246</v>
      </c>
      <c r="D62" s="33" t="s">
        <v>178</v>
      </c>
      <c r="E62" s="33" t="s">
        <v>197</v>
      </c>
      <c r="F62" s="33" t="s">
        <v>197</v>
      </c>
      <c r="G62" s="33" t="s">
        <v>197</v>
      </c>
      <c r="H62" s="33" t="s">
        <v>197</v>
      </c>
      <c r="I62" s="33" t="s">
        <v>197</v>
      </c>
      <c r="J62" s="33" t="s">
        <v>197</v>
      </c>
      <c r="K62" s="33" t="s">
        <v>197</v>
      </c>
      <c r="L62" s="33" t="s">
        <v>197</v>
      </c>
      <c r="M62" s="33" t="s">
        <v>197</v>
      </c>
      <c r="N62" s="33" t="s">
        <v>197</v>
      </c>
      <c r="O62" s="33" t="s">
        <v>197</v>
      </c>
      <c r="P62" s="33" t="s">
        <v>197</v>
      </c>
      <c r="Q62" s="33" t="s">
        <v>197</v>
      </c>
      <c r="R62" s="33" t="s">
        <v>197</v>
      </c>
      <c r="S62" s="33" t="s">
        <v>197</v>
      </c>
      <c r="T62" s="33" t="s">
        <v>197</v>
      </c>
      <c r="U62" s="33" t="s">
        <v>197</v>
      </c>
      <c r="V62" s="33" t="s">
        <v>197</v>
      </c>
      <c r="W62" s="33" t="s">
        <v>197</v>
      </c>
      <c r="X62" s="33" t="s">
        <v>197</v>
      </c>
      <c r="Y62" s="33" t="s">
        <v>197</v>
      </c>
      <c r="Z62" s="33" t="s">
        <v>197</v>
      </c>
      <c r="AA62" s="33" t="s">
        <v>197</v>
      </c>
      <c r="AB62" s="33" t="s">
        <v>197</v>
      </c>
      <c r="AC62" s="33" t="s">
        <v>197</v>
      </c>
      <c r="AD62" s="33" t="s">
        <v>197</v>
      </c>
      <c r="AE62" s="33" t="s">
        <v>197</v>
      </c>
      <c r="AF62" s="33" t="s">
        <v>197</v>
      </c>
      <c r="AG62" s="33" t="s">
        <v>197</v>
      </c>
      <c r="AH62" s="33" t="s">
        <v>197</v>
      </c>
      <c r="AI62" s="33" t="s">
        <v>197</v>
      </c>
      <c r="AJ62" s="33" t="s">
        <v>197</v>
      </c>
      <c r="AK62" s="33" t="s">
        <v>197</v>
      </c>
      <c r="AL62" s="33" t="s">
        <v>197</v>
      </c>
      <c r="AM62" s="33" t="s">
        <v>197</v>
      </c>
      <c r="AN62" s="33" t="s">
        <v>197</v>
      </c>
      <c r="AO62" s="33" t="s">
        <v>197</v>
      </c>
      <c r="AP62" s="33" t="s">
        <v>197</v>
      </c>
      <c r="AQ62" s="33" t="s">
        <v>197</v>
      </c>
      <c r="AR62" s="33" t="s">
        <v>197</v>
      </c>
      <c r="AS62" s="33" t="s">
        <v>197</v>
      </c>
      <c r="AT62" s="33" t="s">
        <v>197</v>
      </c>
      <c r="AU62" s="33" t="s">
        <v>197</v>
      </c>
      <c r="AV62" s="33" t="s">
        <v>197</v>
      </c>
      <c r="AW62" s="33" t="s">
        <v>197</v>
      </c>
      <c r="AX62" s="33" t="s">
        <v>197</v>
      </c>
      <c r="AY62" s="33" t="s">
        <v>197</v>
      </c>
      <c r="AZ62" s="33" t="s">
        <v>197</v>
      </c>
      <c r="BA62" s="33" t="s">
        <v>197</v>
      </c>
      <c r="BB62" s="33" t="s">
        <v>197</v>
      </c>
      <c r="BC62" s="33" t="s">
        <v>197</v>
      </c>
      <c r="BD62" s="33" t="s">
        <v>197</v>
      </c>
      <c r="BE62" s="33" t="s">
        <v>197</v>
      </c>
      <c r="BF62" s="33" t="s">
        <v>197</v>
      </c>
      <c r="BG62" s="33" t="s">
        <v>197</v>
      </c>
      <c r="BH62" s="33"/>
    </row>
    <row r="63" spans="1:62" ht="56.25">
      <c r="A63" s="19"/>
      <c r="B63" s="31" t="s">
        <v>247</v>
      </c>
      <c r="C63" s="32" t="s">
        <v>248</v>
      </c>
      <c r="D63" s="33" t="s">
        <v>178</v>
      </c>
      <c r="E63" s="33" t="s">
        <v>197</v>
      </c>
      <c r="F63" s="33" t="s">
        <v>197</v>
      </c>
      <c r="G63" s="33" t="s">
        <v>197</v>
      </c>
      <c r="H63" s="33" t="s">
        <v>197</v>
      </c>
      <c r="I63" s="33" t="s">
        <v>197</v>
      </c>
      <c r="J63" s="33" t="s">
        <v>197</v>
      </c>
      <c r="K63" s="33" t="s">
        <v>197</v>
      </c>
      <c r="L63" s="33" t="s">
        <v>197</v>
      </c>
      <c r="M63" s="33" t="s">
        <v>197</v>
      </c>
      <c r="N63" s="33" t="s">
        <v>197</v>
      </c>
      <c r="O63" s="33" t="s">
        <v>197</v>
      </c>
      <c r="P63" s="33" t="s">
        <v>197</v>
      </c>
      <c r="Q63" s="33" t="s">
        <v>197</v>
      </c>
      <c r="R63" s="33" t="s">
        <v>197</v>
      </c>
      <c r="S63" s="33" t="s">
        <v>197</v>
      </c>
      <c r="T63" s="33" t="s">
        <v>197</v>
      </c>
      <c r="U63" s="33" t="s">
        <v>197</v>
      </c>
      <c r="V63" s="33" t="s">
        <v>197</v>
      </c>
      <c r="W63" s="33" t="s">
        <v>197</v>
      </c>
      <c r="X63" s="33" t="s">
        <v>197</v>
      </c>
      <c r="Y63" s="33" t="s">
        <v>197</v>
      </c>
      <c r="Z63" s="33" t="s">
        <v>197</v>
      </c>
      <c r="AA63" s="33" t="s">
        <v>197</v>
      </c>
      <c r="AB63" s="33" t="s">
        <v>197</v>
      </c>
      <c r="AC63" s="33" t="s">
        <v>197</v>
      </c>
      <c r="AD63" s="33" t="s">
        <v>197</v>
      </c>
      <c r="AE63" s="33" t="s">
        <v>197</v>
      </c>
      <c r="AF63" s="33" t="s">
        <v>197</v>
      </c>
      <c r="AG63" s="33" t="s">
        <v>197</v>
      </c>
      <c r="AH63" s="33" t="s">
        <v>197</v>
      </c>
      <c r="AI63" s="33" t="s">
        <v>197</v>
      </c>
      <c r="AJ63" s="33" t="s">
        <v>197</v>
      </c>
      <c r="AK63" s="33" t="s">
        <v>197</v>
      </c>
      <c r="AL63" s="33" t="s">
        <v>197</v>
      </c>
      <c r="AM63" s="33" t="s">
        <v>197</v>
      </c>
      <c r="AN63" s="33" t="s">
        <v>197</v>
      </c>
      <c r="AO63" s="33" t="s">
        <v>197</v>
      </c>
      <c r="AP63" s="33" t="s">
        <v>197</v>
      </c>
      <c r="AQ63" s="33" t="s">
        <v>197</v>
      </c>
      <c r="AR63" s="33" t="s">
        <v>197</v>
      </c>
      <c r="AS63" s="33" t="s">
        <v>197</v>
      </c>
      <c r="AT63" s="33" t="s">
        <v>197</v>
      </c>
      <c r="AU63" s="33" t="s">
        <v>197</v>
      </c>
      <c r="AV63" s="33" t="s">
        <v>197</v>
      </c>
      <c r="AW63" s="33" t="s">
        <v>197</v>
      </c>
      <c r="AX63" s="33" t="s">
        <v>197</v>
      </c>
      <c r="AY63" s="33" t="s">
        <v>197</v>
      </c>
      <c r="AZ63" s="33" t="s">
        <v>197</v>
      </c>
      <c r="BA63" s="33" t="s">
        <v>197</v>
      </c>
      <c r="BB63" s="33" t="s">
        <v>197</v>
      </c>
      <c r="BC63" s="33" t="s">
        <v>197</v>
      </c>
      <c r="BD63" s="33" t="s">
        <v>197</v>
      </c>
      <c r="BE63" s="33" t="s">
        <v>197</v>
      </c>
      <c r="BF63" s="33" t="s">
        <v>197</v>
      </c>
      <c r="BG63" s="33" t="s">
        <v>197</v>
      </c>
      <c r="BH63" s="33"/>
    </row>
    <row r="64" spans="1:62" ht="56.25">
      <c r="A64" s="19"/>
      <c r="B64" s="37" t="s">
        <v>249</v>
      </c>
      <c r="C64" s="38" t="s">
        <v>250</v>
      </c>
      <c r="D64" s="39" t="s">
        <v>178</v>
      </c>
      <c r="E64" s="39" t="s">
        <v>197</v>
      </c>
      <c r="F64" s="39" t="s">
        <v>197</v>
      </c>
      <c r="G64" s="39" t="s">
        <v>197</v>
      </c>
      <c r="H64" s="39" t="s">
        <v>197</v>
      </c>
      <c r="I64" s="39" t="s">
        <v>197</v>
      </c>
      <c r="J64" s="39" t="s">
        <v>197</v>
      </c>
      <c r="K64" s="39" t="s">
        <v>197</v>
      </c>
      <c r="L64" s="39" t="s">
        <v>197</v>
      </c>
      <c r="M64" s="39" t="s">
        <v>197</v>
      </c>
      <c r="N64" s="39" t="s">
        <v>197</v>
      </c>
      <c r="O64" s="39" t="s">
        <v>197</v>
      </c>
      <c r="P64" s="39" t="s">
        <v>197</v>
      </c>
      <c r="Q64" s="39" t="s">
        <v>197</v>
      </c>
      <c r="R64" s="39" t="s">
        <v>197</v>
      </c>
      <c r="S64" s="39" t="s">
        <v>197</v>
      </c>
      <c r="T64" s="39" t="s">
        <v>197</v>
      </c>
      <c r="U64" s="39" t="s">
        <v>197</v>
      </c>
      <c r="V64" s="39" t="s">
        <v>197</v>
      </c>
      <c r="W64" s="39" t="s">
        <v>197</v>
      </c>
      <c r="X64" s="39" t="s">
        <v>197</v>
      </c>
      <c r="Y64" s="39" t="s">
        <v>197</v>
      </c>
      <c r="Z64" s="39" t="s">
        <v>197</v>
      </c>
      <c r="AA64" s="39" t="s">
        <v>197</v>
      </c>
      <c r="AB64" s="39" t="s">
        <v>197</v>
      </c>
      <c r="AC64" s="39" t="s">
        <v>197</v>
      </c>
      <c r="AD64" s="39" t="s">
        <v>197</v>
      </c>
      <c r="AE64" s="39" t="s">
        <v>197</v>
      </c>
      <c r="AF64" s="39" t="s">
        <v>197</v>
      </c>
      <c r="AG64" s="39" t="s">
        <v>197</v>
      </c>
      <c r="AH64" s="39" t="s">
        <v>197</v>
      </c>
      <c r="AI64" s="39" t="s">
        <v>197</v>
      </c>
      <c r="AJ64" s="39" t="s">
        <v>197</v>
      </c>
      <c r="AK64" s="39" t="s">
        <v>197</v>
      </c>
      <c r="AL64" s="39" t="s">
        <v>197</v>
      </c>
      <c r="AM64" s="39" t="s">
        <v>197</v>
      </c>
      <c r="AN64" s="39" t="s">
        <v>197</v>
      </c>
      <c r="AO64" s="39" t="s">
        <v>197</v>
      </c>
      <c r="AP64" s="39" t="s">
        <v>197</v>
      </c>
      <c r="AQ64" s="39" t="s">
        <v>197</v>
      </c>
      <c r="AR64" s="39" t="s">
        <v>197</v>
      </c>
      <c r="AS64" s="39" t="s">
        <v>197</v>
      </c>
      <c r="AT64" s="39" t="s">
        <v>197</v>
      </c>
      <c r="AU64" s="39" t="s">
        <v>197</v>
      </c>
      <c r="AV64" s="39" t="s">
        <v>197</v>
      </c>
      <c r="AW64" s="39" t="s">
        <v>197</v>
      </c>
      <c r="AX64" s="39" t="s">
        <v>197</v>
      </c>
      <c r="AY64" s="39" t="s">
        <v>197</v>
      </c>
      <c r="AZ64" s="39" t="s">
        <v>197</v>
      </c>
      <c r="BA64" s="39" t="s">
        <v>197</v>
      </c>
      <c r="BB64" s="39" t="s">
        <v>197</v>
      </c>
      <c r="BC64" s="39" t="s">
        <v>197</v>
      </c>
      <c r="BD64" s="39" t="s">
        <v>197</v>
      </c>
      <c r="BE64" s="39" t="s">
        <v>197</v>
      </c>
      <c r="BF64" s="39" t="s">
        <v>197</v>
      </c>
      <c r="BG64" s="39" t="s">
        <v>197</v>
      </c>
      <c r="BH64" s="39"/>
    </row>
    <row r="65" spans="1:62" ht="56.25">
      <c r="A65" s="19"/>
      <c r="B65" s="31" t="s">
        <v>251</v>
      </c>
      <c r="C65" s="32" t="s">
        <v>252</v>
      </c>
      <c r="D65" s="33" t="s">
        <v>178</v>
      </c>
      <c r="E65" s="33" t="s">
        <v>197</v>
      </c>
      <c r="F65" s="33" t="s">
        <v>197</v>
      </c>
      <c r="G65" s="33" t="s">
        <v>197</v>
      </c>
      <c r="H65" s="33" t="s">
        <v>197</v>
      </c>
      <c r="I65" s="33" t="s">
        <v>197</v>
      </c>
      <c r="J65" s="33" t="s">
        <v>197</v>
      </c>
      <c r="K65" s="33" t="s">
        <v>197</v>
      </c>
      <c r="L65" s="33" t="s">
        <v>197</v>
      </c>
      <c r="M65" s="33" t="s">
        <v>197</v>
      </c>
      <c r="N65" s="33" t="s">
        <v>197</v>
      </c>
      <c r="O65" s="33" t="s">
        <v>197</v>
      </c>
      <c r="P65" s="33" t="s">
        <v>197</v>
      </c>
      <c r="Q65" s="33" t="s">
        <v>197</v>
      </c>
      <c r="R65" s="33" t="s">
        <v>197</v>
      </c>
      <c r="S65" s="33" t="s">
        <v>197</v>
      </c>
      <c r="T65" s="33" t="s">
        <v>197</v>
      </c>
      <c r="U65" s="33" t="s">
        <v>197</v>
      </c>
      <c r="V65" s="33" t="s">
        <v>197</v>
      </c>
      <c r="W65" s="33" t="s">
        <v>197</v>
      </c>
      <c r="X65" s="33" t="s">
        <v>197</v>
      </c>
      <c r="Y65" s="33" t="s">
        <v>197</v>
      </c>
      <c r="Z65" s="33" t="s">
        <v>197</v>
      </c>
      <c r="AA65" s="33" t="s">
        <v>197</v>
      </c>
      <c r="AB65" s="33" t="s">
        <v>197</v>
      </c>
      <c r="AC65" s="33" t="s">
        <v>197</v>
      </c>
      <c r="AD65" s="33" t="s">
        <v>197</v>
      </c>
      <c r="AE65" s="33" t="s">
        <v>197</v>
      </c>
      <c r="AF65" s="33" t="s">
        <v>197</v>
      </c>
      <c r="AG65" s="33" t="s">
        <v>197</v>
      </c>
      <c r="AH65" s="33" t="s">
        <v>197</v>
      </c>
      <c r="AI65" s="33" t="s">
        <v>197</v>
      </c>
      <c r="AJ65" s="33" t="s">
        <v>197</v>
      </c>
      <c r="AK65" s="33" t="s">
        <v>197</v>
      </c>
      <c r="AL65" s="33" t="s">
        <v>197</v>
      </c>
      <c r="AM65" s="33" t="s">
        <v>197</v>
      </c>
      <c r="AN65" s="33" t="s">
        <v>197</v>
      </c>
      <c r="AO65" s="33" t="s">
        <v>197</v>
      </c>
      <c r="AP65" s="33" t="s">
        <v>197</v>
      </c>
      <c r="AQ65" s="33" t="s">
        <v>197</v>
      </c>
      <c r="AR65" s="33" t="s">
        <v>197</v>
      </c>
      <c r="AS65" s="33" t="s">
        <v>197</v>
      </c>
      <c r="AT65" s="33" t="s">
        <v>197</v>
      </c>
      <c r="AU65" s="33" t="s">
        <v>197</v>
      </c>
      <c r="AV65" s="33" t="s">
        <v>197</v>
      </c>
      <c r="AW65" s="33" t="s">
        <v>197</v>
      </c>
      <c r="AX65" s="33" t="s">
        <v>197</v>
      </c>
      <c r="AY65" s="33" t="s">
        <v>197</v>
      </c>
      <c r="AZ65" s="33" t="s">
        <v>197</v>
      </c>
      <c r="BA65" s="33" t="s">
        <v>197</v>
      </c>
      <c r="BB65" s="33" t="s">
        <v>197</v>
      </c>
      <c r="BC65" s="33" t="s">
        <v>197</v>
      </c>
      <c r="BD65" s="33" t="s">
        <v>197</v>
      </c>
      <c r="BE65" s="33" t="s">
        <v>197</v>
      </c>
      <c r="BF65" s="33" t="s">
        <v>197</v>
      </c>
      <c r="BG65" s="33" t="s">
        <v>197</v>
      </c>
      <c r="BH65" s="33"/>
    </row>
    <row r="66" spans="1:62" ht="56.25">
      <c r="A66" s="19"/>
      <c r="B66" s="31" t="s">
        <v>253</v>
      </c>
      <c r="C66" s="32" t="s">
        <v>254</v>
      </c>
      <c r="D66" s="33" t="s">
        <v>178</v>
      </c>
      <c r="E66" s="33" t="s">
        <v>197</v>
      </c>
      <c r="F66" s="33" t="s">
        <v>197</v>
      </c>
      <c r="G66" s="33" t="s">
        <v>197</v>
      </c>
      <c r="H66" s="33" t="s">
        <v>197</v>
      </c>
      <c r="I66" s="33" t="s">
        <v>197</v>
      </c>
      <c r="J66" s="33" t="s">
        <v>197</v>
      </c>
      <c r="K66" s="33" t="s">
        <v>197</v>
      </c>
      <c r="L66" s="33" t="s">
        <v>197</v>
      </c>
      <c r="M66" s="33" t="s">
        <v>197</v>
      </c>
      <c r="N66" s="33" t="s">
        <v>197</v>
      </c>
      <c r="O66" s="33" t="s">
        <v>197</v>
      </c>
      <c r="P66" s="33" t="s">
        <v>197</v>
      </c>
      <c r="Q66" s="33" t="s">
        <v>197</v>
      </c>
      <c r="R66" s="33" t="s">
        <v>197</v>
      </c>
      <c r="S66" s="33" t="s">
        <v>197</v>
      </c>
      <c r="T66" s="33" t="s">
        <v>197</v>
      </c>
      <c r="U66" s="33" t="s">
        <v>197</v>
      </c>
      <c r="V66" s="33" t="s">
        <v>197</v>
      </c>
      <c r="W66" s="33" t="s">
        <v>197</v>
      </c>
      <c r="X66" s="33" t="s">
        <v>197</v>
      </c>
      <c r="Y66" s="33" t="s">
        <v>197</v>
      </c>
      <c r="Z66" s="33" t="s">
        <v>197</v>
      </c>
      <c r="AA66" s="33" t="s">
        <v>197</v>
      </c>
      <c r="AB66" s="33" t="s">
        <v>197</v>
      </c>
      <c r="AC66" s="33" t="s">
        <v>197</v>
      </c>
      <c r="AD66" s="33" t="s">
        <v>197</v>
      </c>
      <c r="AE66" s="33" t="s">
        <v>197</v>
      </c>
      <c r="AF66" s="33" t="s">
        <v>197</v>
      </c>
      <c r="AG66" s="33" t="s">
        <v>197</v>
      </c>
      <c r="AH66" s="33" t="s">
        <v>197</v>
      </c>
      <c r="AI66" s="33" t="s">
        <v>197</v>
      </c>
      <c r="AJ66" s="33" t="s">
        <v>197</v>
      </c>
      <c r="AK66" s="33" t="s">
        <v>197</v>
      </c>
      <c r="AL66" s="33" t="s">
        <v>197</v>
      </c>
      <c r="AM66" s="33" t="s">
        <v>197</v>
      </c>
      <c r="AN66" s="33" t="s">
        <v>197</v>
      </c>
      <c r="AO66" s="33" t="s">
        <v>197</v>
      </c>
      <c r="AP66" s="33" t="s">
        <v>197</v>
      </c>
      <c r="AQ66" s="33" t="s">
        <v>197</v>
      </c>
      <c r="AR66" s="33" t="s">
        <v>197</v>
      </c>
      <c r="AS66" s="33" t="s">
        <v>197</v>
      </c>
      <c r="AT66" s="33" t="s">
        <v>197</v>
      </c>
      <c r="AU66" s="33" t="s">
        <v>197</v>
      </c>
      <c r="AV66" s="33" t="s">
        <v>197</v>
      </c>
      <c r="AW66" s="33" t="s">
        <v>197</v>
      </c>
      <c r="AX66" s="33" t="s">
        <v>197</v>
      </c>
      <c r="AY66" s="33" t="s">
        <v>197</v>
      </c>
      <c r="AZ66" s="33" t="s">
        <v>197</v>
      </c>
      <c r="BA66" s="33" t="s">
        <v>197</v>
      </c>
      <c r="BB66" s="33" t="s">
        <v>197</v>
      </c>
      <c r="BC66" s="33" t="s">
        <v>197</v>
      </c>
      <c r="BD66" s="33" t="s">
        <v>197</v>
      </c>
      <c r="BE66" s="33" t="s">
        <v>197</v>
      </c>
      <c r="BF66" s="33" t="s">
        <v>197</v>
      </c>
      <c r="BG66" s="33" t="s">
        <v>197</v>
      </c>
      <c r="BH66" s="33"/>
    </row>
    <row r="67" spans="1:62" ht="56.25">
      <c r="A67" s="19"/>
      <c r="B67" s="31" t="s">
        <v>255</v>
      </c>
      <c r="C67" s="32" t="s">
        <v>256</v>
      </c>
      <c r="D67" s="33" t="s">
        <v>178</v>
      </c>
      <c r="E67" s="33" t="s">
        <v>197</v>
      </c>
      <c r="F67" s="33" t="s">
        <v>197</v>
      </c>
      <c r="G67" s="33" t="s">
        <v>197</v>
      </c>
      <c r="H67" s="33" t="s">
        <v>197</v>
      </c>
      <c r="I67" s="33" t="s">
        <v>197</v>
      </c>
      <c r="J67" s="33" t="s">
        <v>197</v>
      </c>
      <c r="K67" s="33" t="s">
        <v>197</v>
      </c>
      <c r="L67" s="33" t="s">
        <v>197</v>
      </c>
      <c r="M67" s="33" t="s">
        <v>197</v>
      </c>
      <c r="N67" s="33" t="s">
        <v>197</v>
      </c>
      <c r="O67" s="33" t="s">
        <v>197</v>
      </c>
      <c r="P67" s="33" t="s">
        <v>197</v>
      </c>
      <c r="Q67" s="33" t="s">
        <v>197</v>
      </c>
      <c r="R67" s="33" t="s">
        <v>197</v>
      </c>
      <c r="S67" s="33" t="s">
        <v>197</v>
      </c>
      <c r="T67" s="33" t="s">
        <v>197</v>
      </c>
      <c r="U67" s="33" t="s">
        <v>197</v>
      </c>
      <c r="V67" s="33" t="s">
        <v>197</v>
      </c>
      <c r="W67" s="33" t="s">
        <v>197</v>
      </c>
      <c r="X67" s="33" t="s">
        <v>197</v>
      </c>
      <c r="Y67" s="33" t="s">
        <v>197</v>
      </c>
      <c r="Z67" s="33" t="s">
        <v>197</v>
      </c>
      <c r="AA67" s="33" t="s">
        <v>197</v>
      </c>
      <c r="AB67" s="33" t="s">
        <v>197</v>
      </c>
      <c r="AC67" s="33" t="s">
        <v>197</v>
      </c>
      <c r="AD67" s="33" t="s">
        <v>197</v>
      </c>
      <c r="AE67" s="33" t="s">
        <v>197</v>
      </c>
      <c r="AF67" s="33" t="s">
        <v>197</v>
      </c>
      <c r="AG67" s="33" t="s">
        <v>197</v>
      </c>
      <c r="AH67" s="33" t="s">
        <v>197</v>
      </c>
      <c r="AI67" s="33" t="s">
        <v>197</v>
      </c>
      <c r="AJ67" s="33" t="s">
        <v>197</v>
      </c>
      <c r="AK67" s="33" t="s">
        <v>197</v>
      </c>
      <c r="AL67" s="33" t="s">
        <v>197</v>
      </c>
      <c r="AM67" s="33" t="s">
        <v>197</v>
      </c>
      <c r="AN67" s="33" t="s">
        <v>197</v>
      </c>
      <c r="AO67" s="33" t="s">
        <v>197</v>
      </c>
      <c r="AP67" s="33" t="s">
        <v>197</v>
      </c>
      <c r="AQ67" s="33" t="s">
        <v>197</v>
      </c>
      <c r="AR67" s="33" t="s">
        <v>197</v>
      </c>
      <c r="AS67" s="33" t="s">
        <v>197</v>
      </c>
      <c r="AT67" s="33" t="s">
        <v>197</v>
      </c>
      <c r="AU67" s="33" t="s">
        <v>197</v>
      </c>
      <c r="AV67" s="33" t="s">
        <v>197</v>
      </c>
      <c r="AW67" s="33" t="s">
        <v>197</v>
      </c>
      <c r="AX67" s="33" t="s">
        <v>197</v>
      </c>
      <c r="AY67" s="33" t="s">
        <v>197</v>
      </c>
      <c r="AZ67" s="33" t="s">
        <v>197</v>
      </c>
      <c r="BA67" s="33" t="s">
        <v>197</v>
      </c>
      <c r="BB67" s="33" t="s">
        <v>197</v>
      </c>
      <c r="BC67" s="33" t="s">
        <v>197</v>
      </c>
      <c r="BD67" s="33" t="s">
        <v>197</v>
      </c>
      <c r="BE67" s="33" t="s">
        <v>197</v>
      </c>
      <c r="BF67" s="33" t="s">
        <v>197</v>
      </c>
      <c r="BG67" s="33" t="s">
        <v>197</v>
      </c>
      <c r="BH67" s="33"/>
    </row>
    <row r="68" spans="1:62" ht="56.25">
      <c r="A68" s="19"/>
      <c r="B68" s="31" t="s">
        <v>257</v>
      </c>
      <c r="C68" s="32" t="s">
        <v>258</v>
      </c>
      <c r="D68" s="33" t="s">
        <v>178</v>
      </c>
      <c r="E68" s="33" t="s">
        <v>197</v>
      </c>
      <c r="F68" s="33" t="s">
        <v>197</v>
      </c>
      <c r="G68" s="33" t="s">
        <v>197</v>
      </c>
      <c r="H68" s="33" t="s">
        <v>197</v>
      </c>
      <c r="I68" s="33" t="s">
        <v>197</v>
      </c>
      <c r="J68" s="33" t="s">
        <v>197</v>
      </c>
      <c r="K68" s="33" t="s">
        <v>197</v>
      </c>
      <c r="L68" s="33" t="s">
        <v>197</v>
      </c>
      <c r="M68" s="33" t="s">
        <v>197</v>
      </c>
      <c r="N68" s="33" t="s">
        <v>197</v>
      </c>
      <c r="O68" s="33" t="s">
        <v>197</v>
      </c>
      <c r="P68" s="33" t="s">
        <v>197</v>
      </c>
      <c r="Q68" s="33" t="s">
        <v>197</v>
      </c>
      <c r="R68" s="33" t="s">
        <v>197</v>
      </c>
      <c r="S68" s="33" t="s">
        <v>197</v>
      </c>
      <c r="T68" s="33" t="s">
        <v>197</v>
      </c>
      <c r="U68" s="33" t="s">
        <v>197</v>
      </c>
      <c r="V68" s="33" t="s">
        <v>197</v>
      </c>
      <c r="W68" s="33" t="s">
        <v>197</v>
      </c>
      <c r="X68" s="33" t="s">
        <v>197</v>
      </c>
      <c r="Y68" s="33" t="s">
        <v>197</v>
      </c>
      <c r="Z68" s="33" t="s">
        <v>197</v>
      </c>
      <c r="AA68" s="33" t="s">
        <v>197</v>
      </c>
      <c r="AB68" s="33" t="s">
        <v>197</v>
      </c>
      <c r="AC68" s="33" t="s">
        <v>197</v>
      </c>
      <c r="AD68" s="33" t="s">
        <v>197</v>
      </c>
      <c r="AE68" s="33" t="s">
        <v>197</v>
      </c>
      <c r="AF68" s="33" t="s">
        <v>197</v>
      </c>
      <c r="AG68" s="33" t="s">
        <v>197</v>
      </c>
      <c r="AH68" s="33" t="s">
        <v>197</v>
      </c>
      <c r="AI68" s="33" t="s">
        <v>197</v>
      </c>
      <c r="AJ68" s="33" t="s">
        <v>197</v>
      </c>
      <c r="AK68" s="33" t="s">
        <v>197</v>
      </c>
      <c r="AL68" s="33" t="s">
        <v>197</v>
      </c>
      <c r="AM68" s="33" t="s">
        <v>197</v>
      </c>
      <c r="AN68" s="33" t="s">
        <v>197</v>
      </c>
      <c r="AO68" s="33" t="s">
        <v>197</v>
      </c>
      <c r="AP68" s="33" t="s">
        <v>197</v>
      </c>
      <c r="AQ68" s="33" t="s">
        <v>197</v>
      </c>
      <c r="AR68" s="33" t="s">
        <v>197</v>
      </c>
      <c r="AS68" s="33" t="s">
        <v>197</v>
      </c>
      <c r="AT68" s="33" t="s">
        <v>197</v>
      </c>
      <c r="AU68" s="33" t="s">
        <v>197</v>
      </c>
      <c r="AV68" s="33" t="s">
        <v>197</v>
      </c>
      <c r="AW68" s="33" t="s">
        <v>197</v>
      </c>
      <c r="AX68" s="33" t="s">
        <v>197</v>
      </c>
      <c r="AY68" s="33" t="s">
        <v>197</v>
      </c>
      <c r="AZ68" s="33" t="s">
        <v>197</v>
      </c>
      <c r="BA68" s="33" t="s">
        <v>197</v>
      </c>
      <c r="BB68" s="33" t="s">
        <v>197</v>
      </c>
      <c r="BC68" s="33" t="s">
        <v>197</v>
      </c>
      <c r="BD68" s="33" t="s">
        <v>197</v>
      </c>
      <c r="BE68" s="33" t="s">
        <v>197</v>
      </c>
      <c r="BF68" s="33" t="s">
        <v>197</v>
      </c>
      <c r="BG68" s="33" t="s">
        <v>197</v>
      </c>
      <c r="BH68" s="33"/>
    </row>
    <row r="69" spans="1:62" ht="75">
      <c r="A69" s="19"/>
      <c r="B69" s="31" t="s">
        <v>259</v>
      </c>
      <c r="C69" s="32" t="s">
        <v>260</v>
      </c>
      <c r="D69" s="33" t="s">
        <v>178</v>
      </c>
      <c r="E69" s="33" t="s">
        <v>197</v>
      </c>
      <c r="F69" s="33" t="s">
        <v>197</v>
      </c>
      <c r="G69" s="33" t="s">
        <v>197</v>
      </c>
      <c r="H69" s="33" t="s">
        <v>197</v>
      </c>
      <c r="I69" s="33" t="s">
        <v>197</v>
      </c>
      <c r="J69" s="33" t="s">
        <v>197</v>
      </c>
      <c r="K69" s="33" t="s">
        <v>197</v>
      </c>
      <c r="L69" s="33" t="s">
        <v>197</v>
      </c>
      <c r="M69" s="33" t="s">
        <v>197</v>
      </c>
      <c r="N69" s="33" t="s">
        <v>197</v>
      </c>
      <c r="O69" s="33" t="s">
        <v>197</v>
      </c>
      <c r="P69" s="33" t="s">
        <v>197</v>
      </c>
      <c r="Q69" s="33" t="s">
        <v>197</v>
      </c>
      <c r="R69" s="33" t="s">
        <v>197</v>
      </c>
      <c r="S69" s="33" t="s">
        <v>197</v>
      </c>
      <c r="T69" s="33" t="s">
        <v>197</v>
      </c>
      <c r="U69" s="33" t="s">
        <v>197</v>
      </c>
      <c r="V69" s="33" t="s">
        <v>197</v>
      </c>
      <c r="W69" s="33" t="s">
        <v>197</v>
      </c>
      <c r="X69" s="33" t="s">
        <v>197</v>
      </c>
      <c r="Y69" s="33" t="s">
        <v>197</v>
      </c>
      <c r="Z69" s="33" t="s">
        <v>197</v>
      </c>
      <c r="AA69" s="33" t="s">
        <v>197</v>
      </c>
      <c r="AB69" s="33" t="s">
        <v>197</v>
      </c>
      <c r="AC69" s="33" t="s">
        <v>197</v>
      </c>
      <c r="AD69" s="33" t="s">
        <v>197</v>
      </c>
      <c r="AE69" s="33" t="s">
        <v>197</v>
      </c>
      <c r="AF69" s="33" t="s">
        <v>197</v>
      </c>
      <c r="AG69" s="33" t="s">
        <v>197</v>
      </c>
      <c r="AH69" s="33" t="s">
        <v>197</v>
      </c>
      <c r="AI69" s="33" t="s">
        <v>197</v>
      </c>
      <c r="AJ69" s="33" t="s">
        <v>197</v>
      </c>
      <c r="AK69" s="33" t="s">
        <v>197</v>
      </c>
      <c r="AL69" s="33" t="s">
        <v>197</v>
      </c>
      <c r="AM69" s="33" t="s">
        <v>197</v>
      </c>
      <c r="AN69" s="33" t="s">
        <v>197</v>
      </c>
      <c r="AO69" s="33" t="s">
        <v>197</v>
      </c>
      <c r="AP69" s="33" t="s">
        <v>197</v>
      </c>
      <c r="AQ69" s="33" t="s">
        <v>197</v>
      </c>
      <c r="AR69" s="33" t="s">
        <v>197</v>
      </c>
      <c r="AS69" s="33" t="s">
        <v>197</v>
      </c>
      <c r="AT69" s="33" t="s">
        <v>197</v>
      </c>
      <c r="AU69" s="33" t="s">
        <v>197</v>
      </c>
      <c r="AV69" s="33" t="s">
        <v>197</v>
      </c>
      <c r="AW69" s="33" t="s">
        <v>197</v>
      </c>
      <c r="AX69" s="33" t="s">
        <v>197</v>
      </c>
      <c r="AY69" s="33" t="s">
        <v>197</v>
      </c>
      <c r="AZ69" s="33" t="s">
        <v>197</v>
      </c>
      <c r="BA69" s="33" t="s">
        <v>197</v>
      </c>
      <c r="BB69" s="33" t="s">
        <v>197</v>
      </c>
      <c r="BC69" s="33" t="s">
        <v>197</v>
      </c>
      <c r="BD69" s="33" t="s">
        <v>197</v>
      </c>
      <c r="BE69" s="33" t="s">
        <v>197</v>
      </c>
      <c r="BF69" s="33" t="s">
        <v>197</v>
      </c>
      <c r="BG69" s="33" t="s">
        <v>197</v>
      </c>
      <c r="BH69" s="33"/>
    </row>
    <row r="70" spans="1:62" ht="75">
      <c r="A70" s="19"/>
      <c r="B70" s="31" t="s">
        <v>261</v>
      </c>
      <c r="C70" s="32" t="s">
        <v>262</v>
      </c>
      <c r="D70" s="33" t="s">
        <v>178</v>
      </c>
      <c r="E70" s="33" t="s">
        <v>197</v>
      </c>
      <c r="F70" s="33" t="s">
        <v>197</v>
      </c>
      <c r="G70" s="33" t="s">
        <v>197</v>
      </c>
      <c r="H70" s="33" t="s">
        <v>197</v>
      </c>
      <c r="I70" s="33" t="s">
        <v>197</v>
      </c>
      <c r="J70" s="33" t="s">
        <v>197</v>
      </c>
      <c r="K70" s="33" t="s">
        <v>197</v>
      </c>
      <c r="L70" s="33" t="s">
        <v>197</v>
      </c>
      <c r="M70" s="33" t="s">
        <v>197</v>
      </c>
      <c r="N70" s="33" t="s">
        <v>197</v>
      </c>
      <c r="O70" s="33" t="s">
        <v>197</v>
      </c>
      <c r="P70" s="33" t="s">
        <v>197</v>
      </c>
      <c r="Q70" s="33" t="s">
        <v>197</v>
      </c>
      <c r="R70" s="33" t="s">
        <v>197</v>
      </c>
      <c r="S70" s="33" t="s">
        <v>197</v>
      </c>
      <c r="T70" s="33" t="s">
        <v>197</v>
      </c>
      <c r="U70" s="33" t="s">
        <v>197</v>
      </c>
      <c r="V70" s="33" t="s">
        <v>197</v>
      </c>
      <c r="W70" s="33" t="s">
        <v>197</v>
      </c>
      <c r="X70" s="33" t="s">
        <v>197</v>
      </c>
      <c r="Y70" s="33" t="s">
        <v>197</v>
      </c>
      <c r="Z70" s="33" t="s">
        <v>197</v>
      </c>
      <c r="AA70" s="33" t="s">
        <v>197</v>
      </c>
      <c r="AB70" s="33" t="s">
        <v>197</v>
      </c>
      <c r="AC70" s="33" t="s">
        <v>197</v>
      </c>
      <c r="AD70" s="33" t="s">
        <v>197</v>
      </c>
      <c r="AE70" s="33" t="s">
        <v>197</v>
      </c>
      <c r="AF70" s="33" t="s">
        <v>197</v>
      </c>
      <c r="AG70" s="33" t="s">
        <v>197</v>
      </c>
      <c r="AH70" s="33" t="s">
        <v>197</v>
      </c>
      <c r="AI70" s="33" t="s">
        <v>197</v>
      </c>
      <c r="AJ70" s="33" t="s">
        <v>197</v>
      </c>
      <c r="AK70" s="33" t="s">
        <v>197</v>
      </c>
      <c r="AL70" s="33" t="s">
        <v>197</v>
      </c>
      <c r="AM70" s="33" t="s">
        <v>197</v>
      </c>
      <c r="AN70" s="33" t="s">
        <v>197</v>
      </c>
      <c r="AO70" s="33" t="s">
        <v>197</v>
      </c>
      <c r="AP70" s="33" t="s">
        <v>197</v>
      </c>
      <c r="AQ70" s="33" t="s">
        <v>197</v>
      </c>
      <c r="AR70" s="33" t="s">
        <v>197</v>
      </c>
      <c r="AS70" s="33" t="s">
        <v>197</v>
      </c>
      <c r="AT70" s="33" t="s">
        <v>197</v>
      </c>
      <c r="AU70" s="33" t="s">
        <v>197</v>
      </c>
      <c r="AV70" s="33" t="s">
        <v>197</v>
      </c>
      <c r="AW70" s="33" t="s">
        <v>197</v>
      </c>
      <c r="AX70" s="33" t="s">
        <v>197</v>
      </c>
      <c r="AY70" s="33" t="s">
        <v>197</v>
      </c>
      <c r="AZ70" s="33" t="s">
        <v>197</v>
      </c>
      <c r="BA70" s="33" t="s">
        <v>197</v>
      </c>
      <c r="BB70" s="33" t="s">
        <v>197</v>
      </c>
      <c r="BC70" s="33" t="s">
        <v>197</v>
      </c>
      <c r="BD70" s="33" t="s">
        <v>197</v>
      </c>
      <c r="BE70" s="33" t="s">
        <v>197</v>
      </c>
      <c r="BF70" s="33" t="s">
        <v>197</v>
      </c>
      <c r="BG70" s="33" t="s">
        <v>197</v>
      </c>
      <c r="BH70" s="33"/>
    </row>
    <row r="71" spans="1:62" ht="75">
      <c r="A71" s="19"/>
      <c r="B71" s="31" t="s">
        <v>263</v>
      </c>
      <c r="C71" s="32" t="s">
        <v>264</v>
      </c>
      <c r="D71" s="33" t="s">
        <v>178</v>
      </c>
      <c r="E71" s="33" t="s">
        <v>197</v>
      </c>
      <c r="F71" s="33" t="s">
        <v>197</v>
      </c>
      <c r="G71" s="33" t="s">
        <v>197</v>
      </c>
      <c r="H71" s="33" t="s">
        <v>197</v>
      </c>
      <c r="I71" s="33" t="s">
        <v>197</v>
      </c>
      <c r="J71" s="33" t="s">
        <v>197</v>
      </c>
      <c r="K71" s="33" t="s">
        <v>197</v>
      </c>
      <c r="L71" s="33" t="s">
        <v>197</v>
      </c>
      <c r="M71" s="33" t="s">
        <v>197</v>
      </c>
      <c r="N71" s="33" t="s">
        <v>197</v>
      </c>
      <c r="O71" s="33" t="s">
        <v>197</v>
      </c>
      <c r="P71" s="33" t="s">
        <v>197</v>
      </c>
      <c r="Q71" s="33" t="s">
        <v>197</v>
      </c>
      <c r="R71" s="33" t="s">
        <v>197</v>
      </c>
      <c r="S71" s="33" t="s">
        <v>197</v>
      </c>
      <c r="T71" s="33" t="s">
        <v>197</v>
      </c>
      <c r="U71" s="33" t="s">
        <v>197</v>
      </c>
      <c r="V71" s="33" t="s">
        <v>197</v>
      </c>
      <c r="W71" s="33" t="s">
        <v>197</v>
      </c>
      <c r="X71" s="33" t="s">
        <v>197</v>
      </c>
      <c r="Y71" s="33" t="s">
        <v>197</v>
      </c>
      <c r="Z71" s="33" t="s">
        <v>197</v>
      </c>
      <c r="AA71" s="33" t="s">
        <v>197</v>
      </c>
      <c r="AB71" s="33" t="s">
        <v>197</v>
      </c>
      <c r="AC71" s="33" t="s">
        <v>197</v>
      </c>
      <c r="AD71" s="33" t="s">
        <v>197</v>
      </c>
      <c r="AE71" s="33" t="s">
        <v>197</v>
      </c>
      <c r="AF71" s="33" t="s">
        <v>197</v>
      </c>
      <c r="AG71" s="33" t="s">
        <v>197</v>
      </c>
      <c r="AH71" s="33" t="s">
        <v>197</v>
      </c>
      <c r="AI71" s="33" t="s">
        <v>197</v>
      </c>
      <c r="AJ71" s="33" t="s">
        <v>197</v>
      </c>
      <c r="AK71" s="33" t="s">
        <v>197</v>
      </c>
      <c r="AL71" s="33" t="s">
        <v>197</v>
      </c>
      <c r="AM71" s="33" t="s">
        <v>197</v>
      </c>
      <c r="AN71" s="33" t="s">
        <v>197</v>
      </c>
      <c r="AO71" s="33" t="s">
        <v>197</v>
      </c>
      <c r="AP71" s="33" t="s">
        <v>197</v>
      </c>
      <c r="AQ71" s="33" t="s">
        <v>197</v>
      </c>
      <c r="AR71" s="33" t="s">
        <v>197</v>
      </c>
      <c r="AS71" s="33" t="s">
        <v>197</v>
      </c>
      <c r="AT71" s="33" t="s">
        <v>197</v>
      </c>
      <c r="AU71" s="33" t="s">
        <v>197</v>
      </c>
      <c r="AV71" s="33" t="s">
        <v>197</v>
      </c>
      <c r="AW71" s="33" t="s">
        <v>197</v>
      </c>
      <c r="AX71" s="33" t="s">
        <v>197</v>
      </c>
      <c r="AY71" s="33" t="s">
        <v>197</v>
      </c>
      <c r="AZ71" s="33" t="s">
        <v>197</v>
      </c>
      <c r="BA71" s="33" t="s">
        <v>197</v>
      </c>
      <c r="BB71" s="33" t="s">
        <v>197</v>
      </c>
      <c r="BC71" s="33" t="s">
        <v>197</v>
      </c>
      <c r="BD71" s="33" t="s">
        <v>197</v>
      </c>
      <c r="BE71" s="33" t="s">
        <v>197</v>
      </c>
      <c r="BF71" s="33" t="s">
        <v>197</v>
      </c>
      <c r="BG71" s="33" t="s">
        <v>197</v>
      </c>
      <c r="BH71" s="33"/>
    </row>
    <row r="72" spans="1:62" ht="75">
      <c r="A72" s="19"/>
      <c r="B72" s="31" t="s">
        <v>265</v>
      </c>
      <c r="C72" s="32" t="s">
        <v>266</v>
      </c>
      <c r="D72" s="33" t="s">
        <v>178</v>
      </c>
      <c r="E72" s="33" t="s">
        <v>197</v>
      </c>
      <c r="F72" s="33" t="s">
        <v>197</v>
      </c>
      <c r="G72" s="33" t="s">
        <v>197</v>
      </c>
      <c r="H72" s="33" t="s">
        <v>197</v>
      </c>
      <c r="I72" s="33" t="s">
        <v>197</v>
      </c>
      <c r="J72" s="33" t="s">
        <v>197</v>
      </c>
      <c r="K72" s="33" t="s">
        <v>197</v>
      </c>
      <c r="L72" s="33" t="s">
        <v>197</v>
      </c>
      <c r="M72" s="33" t="s">
        <v>197</v>
      </c>
      <c r="N72" s="33" t="s">
        <v>197</v>
      </c>
      <c r="O72" s="33" t="s">
        <v>197</v>
      </c>
      <c r="P72" s="33" t="s">
        <v>197</v>
      </c>
      <c r="Q72" s="33" t="s">
        <v>197</v>
      </c>
      <c r="R72" s="33" t="s">
        <v>197</v>
      </c>
      <c r="S72" s="33" t="s">
        <v>197</v>
      </c>
      <c r="T72" s="33" t="s">
        <v>197</v>
      </c>
      <c r="U72" s="33" t="s">
        <v>197</v>
      </c>
      <c r="V72" s="33" t="s">
        <v>197</v>
      </c>
      <c r="W72" s="33" t="s">
        <v>197</v>
      </c>
      <c r="X72" s="33" t="s">
        <v>197</v>
      </c>
      <c r="Y72" s="33" t="s">
        <v>197</v>
      </c>
      <c r="Z72" s="33" t="s">
        <v>197</v>
      </c>
      <c r="AA72" s="33" t="s">
        <v>197</v>
      </c>
      <c r="AB72" s="33" t="s">
        <v>197</v>
      </c>
      <c r="AC72" s="33" t="s">
        <v>197</v>
      </c>
      <c r="AD72" s="33" t="s">
        <v>197</v>
      </c>
      <c r="AE72" s="33" t="s">
        <v>197</v>
      </c>
      <c r="AF72" s="33" t="s">
        <v>197</v>
      </c>
      <c r="AG72" s="33" t="s">
        <v>197</v>
      </c>
      <c r="AH72" s="33" t="s">
        <v>197</v>
      </c>
      <c r="AI72" s="33" t="s">
        <v>197</v>
      </c>
      <c r="AJ72" s="33" t="s">
        <v>197</v>
      </c>
      <c r="AK72" s="33" t="s">
        <v>197</v>
      </c>
      <c r="AL72" s="33" t="s">
        <v>197</v>
      </c>
      <c r="AM72" s="33" t="s">
        <v>197</v>
      </c>
      <c r="AN72" s="33" t="s">
        <v>197</v>
      </c>
      <c r="AO72" s="33" t="s">
        <v>197</v>
      </c>
      <c r="AP72" s="33" t="s">
        <v>197</v>
      </c>
      <c r="AQ72" s="33" t="s">
        <v>197</v>
      </c>
      <c r="AR72" s="33" t="s">
        <v>197</v>
      </c>
      <c r="AS72" s="33" t="s">
        <v>197</v>
      </c>
      <c r="AT72" s="33" t="s">
        <v>197</v>
      </c>
      <c r="AU72" s="33" t="s">
        <v>197</v>
      </c>
      <c r="AV72" s="33" t="s">
        <v>197</v>
      </c>
      <c r="AW72" s="33" t="s">
        <v>197</v>
      </c>
      <c r="AX72" s="33" t="s">
        <v>197</v>
      </c>
      <c r="AY72" s="33" t="s">
        <v>197</v>
      </c>
      <c r="AZ72" s="33" t="s">
        <v>197</v>
      </c>
      <c r="BA72" s="33" t="s">
        <v>197</v>
      </c>
      <c r="BB72" s="33" t="s">
        <v>197</v>
      </c>
      <c r="BC72" s="33" t="s">
        <v>197</v>
      </c>
      <c r="BD72" s="33" t="s">
        <v>197</v>
      </c>
      <c r="BE72" s="33" t="s">
        <v>197</v>
      </c>
      <c r="BF72" s="33" t="s">
        <v>197</v>
      </c>
      <c r="BG72" s="33" t="s">
        <v>197</v>
      </c>
      <c r="BH72" s="33"/>
    </row>
    <row r="73" spans="1:62" ht="75">
      <c r="A73" s="19"/>
      <c r="B73" s="37" t="s">
        <v>267</v>
      </c>
      <c r="C73" s="38" t="s">
        <v>268</v>
      </c>
      <c r="D73" s="39" t="s">
        <v>178</v>
      </c>
      <c r="E73" s="39">
        <f t="shared" ref="E73:AJ73" si="29">E74</f>
        <v>0</v>
      </c>
      <c r="F73" s="39">
        <f t="shared" si="29"/>
        <v>0</v>
      </c>
      <c r="G73" s="39">
        <f t="shared" si="29"/>
        <v>0</v>
      </c>
      <c r="H73" s="39">
        <f t="shared" si="29"/>
        <v>0</v>
      </c>
      <c r="I73" s="39">
        <f t="shared" si="29"/>
        <v>0</v>
      </c>
      <c r="J73" s="39">
        <f t="shared" si="29"/>
        <v>0</v>
      </c>
      <c r="K73" s="39">
        <f t="shared" si="29"/>
        <v>0</v>
      </c>
      <c r="L73" s="39">
        <f t="shared" si="29"/>
        <v>0</v>
      </c>
      <c r="M73" s="39">
        <f t="shared" si="29"/>
        <v>0</v>
      </c>
      <c r="N73" s="39">
        <f t="shared" si="29"/>
        <v>0</v>
      </c>
      <c r="O73" s="39">
        <f t="shared" si="29"/>
        <v>0</v>
      </c>
      <c r="P73" s="39">
        <f t="shared" si="29"/>
        <v>0</v>
      </c>
      <c r="Q73" s="39">
        <f t="shared" si="29"/>
        <v>0</v>
      </c>
      <c r="R73" s="39">
        <f t="shared" si="29"/>
        <v>0</v>
      </c>
      <c r="S73" s="39">
        <f t="shared" si="29"/>
        <v>0</v>
      </c>
      <c r="T73" s="39">
        <f t="shared" si="29"/>
        <v>0</v>
      </c>
      <c r="U73" s="39">
        <f t="shared" si="29"/>
        <v>0</v>
      </c>
      <c r="V73" s="39">
        <f t="shared" si="29"/>
        <v>0</v>
      </c>
      <c r="W73" s="39">
        <f t="shared" si="29"/>
        <v>0</v>
      </c>
      <c r="X73" s="39">
        <f t="shared" si="29"/>
        <v>0</v>
      </c>
      <c r="Y73" s="39">
        <f t="shared" si="29"/>
        <v>0</v>
      </c>
      <c r="Z73" s="39">
        <f t="shared" si="29"/>
        <v>0</v>
      </c>
      <c r="AA73" s="39">
        <f t="shared" si="29"/>
        <v>0</v>
      </c>
      <c r="AB73" s="39">
        <f t="shared" si="29"/>
        <v>0</v>
      </c>
      <c r="AC73" s="39">
        <f t="shared" si="29"/>
        <v>0</v>
      </c>
      <c r="AD73" s="39">
        <f t="shared" si="29"/>
        <v>0</v>
      </c>
      <c r="AE73" s="39">
        <f t="shared" si="29"/>
        <v>3</v>
      </c>
      <c r="AF73" s="39">
        <f t="shared" si="29"/>
        <v>0</v>
      </c>
      <c r="AG73" s="39">
        <f t="shared" si="29"/>
        <v>0</v>
      </c>
      <c r="AH73" s="39">
        <f t="shared" si="29"/>
        <v>0</v>
      </c>
      <c r="AI73" s="39">
        <f t="shared" si="29"/>
        <v>0</v>
      </c>
      <c r="AJ73" s="39">
        <f t="shared" si="29"/>
        <v>3</v>
      </c>
      <c r="AK73" s="39">
        <f t="shared" ref="AK73:BA73" si="30">AK74</f>
        <v>0</v>
      </c>
      <c r="AL73" s="39">
        <f t="shared" si="30"/>
        <v>0</v>
      </c>
      <c r="AM73" s="39">
        <f t="shared" si="30"/>
        <v>0</v>
      </c>
      <c r="AN73" s="39">
        <f t="shared" si="30"/>
        <v>0</v>
      </c>
      <c r="AO73" s="39">
        <f t="shared" si="30"/>
        <v>0</v>
      </c>
      <c r="AP73" s="39">
        <f t="shared" si="30"/>
        <v>0</v>
      </c>
      <c r="AQ73" s="39">
        <f t="shared" si="30"/>
        <v>0</v>
      </c>
      <c r="AR73" s="39">
        <f t="shared" si="30"/>
        <v>0</v>
      </c>
      <c r="AS73" s="39">
        <f t="shared" si="30"/>
        <v>0</v>
      </c>
      <c r="AT73" s="39">
        <f t="shared" si="30"/>
        <v>4</v>
      </c>
      <c r="AU73" s="39">
        <f t="shared" si="30"/>
        <v>0</v>
      </c>
      <c r="AV73" s="39">
        <f t="shared" si="30"/>
        <v>0</v>
      </c>
      <c r="AW73" s="39">
        <f t="shared" si="30"/>
        <v>0</v>
      </c>
      <c r="AX73" s="39">
        <f t="shared" si="30"/>
        <v>0</v>
      </c>
      <c r="AY73" s="39">
        <f t="shared" si="30"/>
        <v>3</v>
      </c>
      <c r="AZ73" s="39">
        <f t="shared" si="30"/>
        <v>0</v>
      </c>
      <c r="BA73" s="39">
        <f t="shared" si="30"/>
        <v>0</v>
      </c>
      <c r="BB73" s="39" t="s">
        <v>197</v>
      </c>
      <c r="BC73" s="39" t="s">
        <v>197</v>
      </c>
      <c r="BD73" s="39" t="s">
        <v>197</v>
      </c>
      <c r="BE73" s="39" t="s">
        <v>197</v>
      </c>
      <c r="BF73" s="39" t="s">
        <v>197</v>
      </c>
      <c r="BG73" s="39" t="s">
        <v>197</v>
      </c>
      <c r="BH73" s="39"/>
    </row>
    <row r="74" spans="1:62" ht="57.75" customHeight="1">
      <c r="A74" s="19"/>
      <c r="B74" s="31" t="s">
        <v>269</v>
      </c>
      <c r="C74" s="32" t="s">
        <v>270</v>
      </c>
      <c r="D74" s="33" t="s">
        <v>178</v>
      </c>
      <c r="E74" s="33">
        <f t="shared" ref="E74:AD74" si="31">SUM(E75:E80)</f>
        <v>0</v>
      </c>
      <c r="F74" s="33">
        <f t="shared" si="31"/>
        <v>0</v>
      </c>
      <c r="G74" s="33">
        <f t="shared" si="31"/>
        <v>0</v>
      </c>
      <c r="H74" s="33">
        <f t="shared" si="31"/>
        <v>0</v>
      </c>
      <c r="I74" s="33">
        <f t="shared" si="31"/>
        <v>0</v>
      </c>
      <c r="J74" s="33">
        <f t="shared" si="31"/>
        <v>0</v>
      </c>
      <c r="K74" s="33">
        <f t="shared" si="31"/>
        <v>0</v>
      </c>
      <c r="L74" s="33">
        <f t="shared" si="31"/>
        <v>0</v>
      </c>
      <c r="M74" s="33">
        <f t="shared" si="31"/>
        <v>0</v>
      </c>
      <c r="N74" s="33">
        <f t="shared" si="31"/>
        <v>0</v>
      </c>
      <c r="O74" s="33">
        <f t="shared" si="31"/>
        <v>0</v>
      </c>
      <c r="P74" s="33">
        <f t="shared" si="31"/>
        <v>0</v>
      </c>
      <c r="Q74" s="33">
        <f t="shared" si="31"/>
        <v>0</v>
      </c>
      <c r="R74" s="33">
        <f t="shared" si="31"/>
        <v>0</v>
      </c>
      <c r="S74" s="33">
        <f t="shared" si="31"/>
        <v>0</v>
      </c>
      <c r="T74" s="33">
        <f t="shared" si="31"/>
        <v>0</v>
      </c>
      <c r="U74" s="33">
        <f t="shared" si="31"/>
        <v>0</v>
      </c>
      <c r="V74" s="33">
        <f t="shared" si="31"/>
        <v>0</v>
      </c>
      <c r="W74" s="33">
        <f t="shared" si="31"/>
        <v>0</v>
      </c>
      <c r="X74" s="33">
        <f t="shared" si="31"/>
        <v>0</v>
      </c>
      <c r="Y74" s="33">
        <f t="shared" si="31"/>
        <v>0</v>
      </c>
      <c r="Z74" s="33">
        <f t="shared" si="31"/>
        <v>0</v>
      </c>
      <c r="AA74" s="33">
        <f t="shared" si="31"/>
        <v>0</v>
      </c>
      <c r="AB74" s="33">
        <f t="shared" si="31"/>
        <v>0</v>
      </c>
      <c r="AC74" s="33">
        <f t="shared" si="31"/>
        <v>0</v>
      </c>
      <c r="AD74" s="33">
        <f t="shared" si="31"/>
        <v>0</v>
      </c>
      <c r="AE74" s="33">
        <f>MAX(AE75:AE80)</f>
        <v>3</v>
      </c>
      <c r="AF74" s="33">
        <f t="shared" ref="AF74:AS74" si="32">SUM(AF75:AF80)</f>
        <v>0</v>
      </c>
      <c r="AG74" s="33">
        <f t="shared" si="32"/>
        <v>0</v>
      </c>
      <c r="AH74" s="33">
        <f t="shared" si="32"/>
        <v>0</v>
      </c>
      <c r="AI74" s="33">
        <f t="shared" si="32"/>
        <v>0</v>
      </c>
      <c r="AJ74" s="33">
        <f t="shared" si="32"/>
        <v>3</v>
      </c>
      <c r="AK74" s="33">
        <f t="shared" si="32"/>
        <v>0</v>
      </c>
      <c r="AL74" s="33">
        <f t="shared" si="32"/>
        <v>0</v>
      </c>
      <c r="AM74" s="33">
        <f t="shared" si="32"/>
        <v>0</v>
      </c>
      <c r="AN74" s="33">
        <f t="shared" si="32"/>
        <v>0</v>
      </c>
      <c r="AO74" s="33">
        <f t="shared" si="32"/>
        <v>0</v>
      </c>
      <c r="AP74" s="33">
        <f t="shared" si="32"/>
        <v>0</v>
      </c>
      <c r="AQ74" s="33">
        <f t="shared" si="32"/>
        <v>0</v>
      </c>
      <c r="AR74" s="33">
        <f t="shared" si="32"/>
        <v>0</v>
      </c>
      <c r="AS74" s="33">
        <f t="shared" si="32"/>
        <v>0</v>
      </c>
      <c r="AT74" s="33">
        <f>MAX(AT75:AT80)</f>
        <v>4</v>
      </c>
      <c r="AU74" s="33">
        <f t="shared" ref="AU74:BA74" si="33">SUM(AU75:AU80)</f>
        <v>0</v>
      </c>
      <c r="AV74" s="33">
        <f t="shared" si="33"/>
        <v>0</v>
      </c>
      <c r="AW74" s="33">
        <f t="shared" si="33"/>
        <v>0</v>
      </c>
      <c r="AX74" s="33">
        <f t="shared" si="33"/>
        <v>0</v>
      </c>
      <c r="AY74" s="33">
        <f t="shared" si="33"/>
        <v>3</v>
      </c>
      <c r="AZ74" s="33">
        <f t="shared" si="33"/>
        <v>0</v>
      </c>
      <c r="BA74" s="33">
        <f t="shared" si="33"/>
        <v>0</v>
      </c>
      <c r="BB74" s="33" t="s">
        <v>197</v>
      </c>
      <c r="BC74" s="33" t="s">
        <v>197</v>
      </c>
      <c r="BD74" s="33" t="s">
        <v>197</v>
      </c>
      <c r="BE74" s="33" t="s">
        <v>197</v>
      </c>
      <c r="BF74" s="33" t="s">
        <v>197</v>
      </c>
      <c r="BG74" s="33" t="s">
        <v>197</v>
      </c>
      <c r="BH74" s="33"/>
    </row>
    <row r="75" spans="1:62" ht="82.7" customHeight="1">
      <c r="A75" s="26" t="s">
        <v>181</v>
      </c>
      <c r="B75" s="31" t="s">
        <v>269</v>
      </c>
      <c r="C75" s="32" t="s">
        <v>271</v>
      </c>
      <c r="D75" s="41" t="s">
        <v>272</v>
      </c>
      <c r="E75" s="33"/>
      <c r="F75" s="47">
        <f>'4'!I74</f>
        <v>0</v>
      </c>
      <c r="G75" s="47">
        <f>'4'!J74</f>
        <v>0</v>
      </c>
      <c r="H75" s="47">
        <f>'4'!K74</f>
        <v>0</v>
      </c>
      <c r="I75" s="47">
        <f>'4'!L74</f>
        <v>0</v>
      </c>
      <c r="J75" s="47">
        <f>'4'!M74</f>
        <v>0</v>
      </c>
      <c r="K75" s="33">
        <v>0</v>
      </c>
      <c r="L75" s="47">
        <f>'4'!P74</f>
        <v>0</v>
      </c>
      <c r="M75" s="47">
        <f>'4'!Q74</f>
        <v>0</v>
      </c>
      <c r="N75" s="47">
        <f>'4'!R74</f>
        <v>0</v>
      </c>
      <c r="O75" s="47">
        <f>'4'!S74</f>
        <v>0</v>
      </c>
      <c r="P75" s="47">
        <f>'4'!T74</f>
        <v>0</v>
      </c>
      <c r="Q75" s="33">
        <v>0</v>
      </c>
      <c r="R75" s="47">
        <f>'4'!W74</f>
        <v>0</v>
      </c>
      <c r="S75" s="47">
        <f>'4'!X74</f>
        <v>0</v>
      </c>
      <c r="T75" s="47">
        <f>'4'!Y74</f>
        <v>0</v>
      </c>
      <c r="U75" s="47">
        <f>'4'!Z74</f>
        <v>0</v>
      </c>
      <c r="V75" s="33">
        <v>0</v>
      </c>
      <c r="W75" s="33">
        <v>0</v>
      </c>
      <c r="X75" s="33">
        <v>0</v>
      </c>
      <c r="Y75" s="33"/>
      <c r="Z75" s="33"/>
      <c r="AA75" s="33"/>
      <c r="AB75" s="33"/>
      <c r="AC75" s="33"/>
      <c r="AD75" s="33"/>
      <c r="AE75" s="33">
        <v>0</v>
      </c>
      <c r="AF75" s="47">
        <f>'4'!AK74</f>
        <v>0</v>
      </c>
      <c r="AG75" s="47">
        <f>'4'!AL74</f>
        <v>0</v>
      </c>
      <c r="AH75" s="47">
        <f>'4'!AM74</f>
        <v>0</v>
      </c>
      <c r="AI75" s="47">
        <f>'4'!AN74</f>
        <v>0</v>
      </c>
      <c r="AJ75" s="47">
        <f>'4'!AO74</f>
        <v>0</v>
      </c>
      <c r="AK75" s="47">
        <f>'4'!AP74</f>
        <v>0</v>
      </c>
      <c r="AL75" s="47">
        <f>'4'!AQ74</f>
        <v>0</v>
      </c>
      <c r="AM75" s="47">
        <f>'4'!AR74</f>
        <v>0</v>
      </c>
      <c r="AN75" s="33"/>
      <c r="AO75" s="33"/>
      <c r="AP75" s="33"/>
      <c r="AQ75" s="33"/>
      <c r="AR75" s="33"/>
      <c r="AS75" s="33"/>
      <c r="AT75" s="33">
        <v>4</v>
      </c>
      <c r="AU75" s="47">
        <f>'4'!BB74</f>
        <v>0</v>
      </c>
      <c r="AV75" s="47">
        <f>'4'!BC74</f>
        <v>0</v>
      </c>
      <c r="AW75" s="47">
        <f>'4'!BD74</f>
        <v>0</v>
      </c>
      <c r="AX75" s="47">
        <f>'4'!BE74</f>
        <v>0</v>
      </c>
      <c r="AY75" s="47">
        <f>'4'!BF74</f>
        <v>1</v>
      </c>
      <c r="AZ75" s="47">
        <f>'4'!BG74</f>
        <v>0</v>
      </c>
      <c r="BA75" s="47">
        <f>'4'!BH74</f>
        <v>0</v>
      </c>
      <c r="BB75" s="33"/>
      <c r="BC75" s="33"/>
      <c r="BD75" s="33"/>
      <c r="BE75" s="33"/>
      <c r="BF75" s="33"/>
      <c r="BG75" s="33"/>
      <c r="BH75" s="33"/>
      <c r="BJ75" s="129">
        <v>2022</v>
      </c>
    </row>
    <row r="76" spans="1:62" ht="75.95" customHeight="1">
      <c r="A76" s="26" t="s">
        <v>181</v>
      </c>
      <c r="B76" s="31" t="s">
        <v>269</v>
      </c>
      <c r="C76" s="32" t="s">
        <v>273</v>
      </c>
      <c r="D76" s="41" t="s">
        <v>274</v>
      </c>
      <c r="E76" s="33"/>
      <c r="F76" s="47">
        <f>'4'!I75</f>
        <v>0</v>
      </c>
      <c r="G76" s="47">
        <f>'4'!J75</f>
        <v>0</v>
      </c>
      <c r="H76" s="47">
        <f>'4'!K75</f>
        <v>0</v>
      </c>
      <c r="I76" s="47">
        <f>'4'!L75</f>
        <v>0</v>
      </c>
      <c r="J76" s="47">
        <f>'4'!M75</f>
        <v>0</v>
      </c>
      <c r="K76" s="33">
        <v>0</v>
      </c>
      <c r="L76" s="47">
        <f>'4'!P75</f>
        <v>0</v>
      </c>
      <c r="M76" s="47">
        <f>'4'!Q75</f>
        <v>0</v>
      </c>
      <c r="N76" s="47">
        <f>'4'!R75</f>
        <v>0</v>
      </c>
      <c r="O76" s="47">
        <f>'4'!S75</f>
        <v>0</v>
      </c>
      <c r="P76" s="47">
        <f>'4'!T75</f>
        <v>0</v>
      </c>
      <c r="Q76" s="33">
        <v>0</v>
      </c>
      <c r="R76" s="47">
        <f>'4'!W75</f>
        <v>0</v>
      </c>
      <c r="S76" s="47">
        <f>'4'!X75</f>
        <v>0</v>
      </c>
      <c r="T76" s="47">
        <f>'4'!Y75</f>
        <v>0</v>
      </c>
      <c r="U76" s="47">
        <f>'4'!Z75</f>
        <v>0</v>
      </c>
      <c r="V76" s="33">
        <v>0</v>
      </c>
      <c r="W76" s="33">
        <v>0</v>
      </c>
      <c r="X76" s="33">
        <v>0</v>
      </c>
      <c r="Y76" s="33"/>
      <c r="Z76" s="33"/>
      <c r="AA76" s="33"/>
      <c r="AB76" s="33"/>
      <c r="AC76" s="33"/>
      <c r="AD76" s="33"/>
      <c r="AE76" s="33">
        <v>3</v>
      </c>
      <c r="AF76" s="47">
        <f>'4'!AK75</f>
        <v>0</v>
      </c>
      <c r="AG76" s="47">
        <f>'4'!AL75</f>
        <v>0</v>
      </c>
      <c r="AH76" s="47">
        <f>'4'!AM75</f>
        <v>0</v>
      </c>
      <c r="AI76" s="47">
        <f>'4'!AN75</f>
        <v>0</v>
      </c>
      <c r="AJ76" s="47">
        <f>'4'!AO75</f>
        <v>1</v>
      </c>
      <c r="AK76" s="47">
        <f>'4'!AP75</f>
        <v>0</v>
      </c>
      <c r="AL76" s="47">
        <v>0</v>
      </c>
      <c r="AM76" s="47">
        <v>0</v>
      </c>
      <c r="AN76" s="33"/>
      <c r="AO76" s="33"/>
      <c r="AP76" s="33"/>
      <c r="AQ76" s="33"/>
      <c r="AR76" s="33"/>
      <c r="AS76" s="33"/>
      <c r="AT76" s="33">
        <v>0</v>
      </c>
      <c r="AU76" s="47">
        <f>'4'!BB75</f>
        <v>0</v>
      </c>
      <c r="AV76" s="47">
        <f>'4'!BC75</f>
        <v>0</v>
      </c>
      <c r="AW76" s="47">
        <f>'4'!BD75</f>
        <v>0</v>
      </c>
      <c r="AX76" s="47">
        <f>'4'!BE75</f>
        <v>0</v>
      </c>
      <c r="AY76" s="47">
        <f>'4'!BF75</f>
        <v>0</v>
      </c>
      <c r="AZ76" s="47">
        <f>'4'!BG75</f>
        <v>0</v>
      </c>
      <c r="BA76" s="47">
        <f>'4'!BH75</f>
        <v>0</v>
      </c>
      <c r="BB76" s="33"/>
      <c r="BC76" s="33"/>
      <c r="BD76" s="33"/>
      <c r="BE76" s="33"/>
      <c r="BF76" s="33"/>
      <c r="BG76" s="33"/>
      <c r="BH76" s="33"/>
      <c r="BJ76" s="129">
        <v>2021</v>
      </c>
    </row>
    <row r="77" spans="1:62" ht="75.95" customHeight="1">
      <c r="A77" s="26" t="s">
        <v>181</v>
      </c>
      <c r="B77" s="31" t="s">
        <v>269</v>
      </c>
      <c r="C77" s="32" t="s">
        <v>275</v>
      </c>
      <c r="D77" s="205" t="s">
        <v>276</v>
      </c>
      <c r="E77" s="33"/>
      <c r="F77" s="47">
        <f>'4'!I76</f>
        <v>0</v>
      </c>
      <c r="G77" s="47">
        <f>'4'!J76</f>
        <v>0</v>
      </c>
      <c r="H77" s="47">
        <f>'4'!K76</f>
        <v>0</v>
      </c>
      <c r="I77" s="47">
        <f>'4'!L76</f>
        <v>0</v>
      </c>
      <c r="J77" s="47">
        <f>'4'!M76</f>
        <v>0</v>
      </c>
      <c r="K77" s="33">
        <v>0</v>
      </c>
      <c r="L77" s="47">
        <f>'4'!P76</f>
        <v>0</v>
      </c>
      <c r="M77" s="47">
        <f>'4'!Q76</f>
        <v>0</v>
      </c>
      <c r="N77" s="47">
        <f>'4'!R76</f>
        <v>0</v>
      </c>
      <c r="O77" s="47">
        <f>'4'!S76</f>
        <v>0</v>
      </c>
      <c r="P77" s="47">
        <f>'4'!T76</f>
        <v>0</v>
      </c>
      <c r="Q77" s="33">
        <v>0</v>
      </c>
      <c r="R77" s="47">
        <f>'4'!W76</f>
        <v>0</v>
      </c>
      <c r="S77" s="47">
        <f>'4'!X76</f>
        <v>0</v>
      </c>
      <c r="T77" s="47">
        <f>'4'!Y76</f>
        <v>0</v>
      </c>
      <c r="U77" s="47">
        <f>'4'!Z76</f>
        <v>0</v>
      </c>
      <c r="V77" s="33">
        <v>0</v>
      </c>
      <c r="W77" s="33">
        <v>0</v>
      </c>
      <c r="X77" s="33">
        <v>0</v>
      </c>
      <c r="Y77" s="33"/>
      <c r="Z77" s="33"/>
      <c r="AA77" s="33"/>
      <c r="AB77" s="33"/>
      <c r="AC77" s="33"/>
      <c r="AD77" s="33"/>
      <c r="AE77" s="33">
        <v>3</v>
      </c>
      <c r="AF77" s="47">
        <f>'4'!AK76</f>
        <v>0</v>
      </c>
      <c r="AG77" s="47">
        <f>'4'!AL76</f>
        <v>0</v>
      </c>
      <c r="AH77" s="47">
        <f>'4'!AM76</f>
        <v>0</v>
      </c>
      <c r="AI77" s="47">
        <f>'4'!AN76</f>
        <v>0</v>
      </c>
      <c r="AJ77" s="47">
        <f>'4'!AO76</f>
        <v>1</v>
      </c>
      <c r="AK77" s="47">
        <f>'4'!AP76</f>
        <v>0</v>
      </c>
      <c r="AL77" s="47">
        <v>0</v>
      </c>
      <c r="AM77" s="47">
        <v>0</v>
      </c>
      <c r="AN77" s="33"/>
      <c r="AO77" s="33"/>
      <c r="AP77" s="33"/>
      <c r="AQ77" s="33"/>
      <c r="AR77" s="33"/>
      <c r="AS77" s="33"/>
      <c r="AT77" s="33">
        <v>0</v>
      </c>
      <c r="AU77" s="47">
        <f>'4'!BB76</f>
        <v>0</v>
      </c>
      <c r="AV77" s="47">
        <f>'4'!BC76</f>
        <v>0</v>
      </c>
      <c r="AW77" s="47">
        <f>'4'!BD76</f>
        <v>0</v>
      </c>
      <c r="AX77" s="47">
        <f>'4'!BE76</f>
        <v>0</v>
      </c>
      <c r="AY77" s="47">
        <f>'4'!BF76</f>
        <v>0</v>
      </c>
      <c r="AZ77" s="47">
        <f>'4'!BG76</f>
        <v>0</v>
      </c>
      <c r="BA77" s="47">
        <f>'4'!BH76</f>
        <v>0</v>
      </c>
      <c r="BB77" s="33"/>
      <c r="BC77" s="33"/>
      <c r="BD77" s="33"/>
      <c r="BE77" s="33"/>
      <c r="BF77" s="33"/>
      <c r="BG77" s="33"/>
      <c r="BH77" s="33"/>
      <c r="BJ77" s="129">
        <v>2021</v>
      </c>
    </row>
    <row r="78" spans="1:62" ht="74.650000000000006" customHeight="1">
      <c r="A78" s="26" t="s">
        <v>181</v>
      </c>
      <c r="B78" s="31" t="s">
        <v>269</v>
      </c>
      <c r="C78" s="32" t="s">
        <v>277</v>
      </c>
      <c r="D78" s="205" t="s">
        <v>278</v>
      </c>
      <c r="E78" s="33"/>
      <c r="F78" s="47">
        <f>'4'!I77</f>
        <v>0</v>
      </c>
      <c r="G78" s="47">
        <f>'4'!J77</f>
        <v>0</v>
      </c>
      <c r="H78" s="47">
        <f>'4'!K77</f>
        <v>0</v>
      </c>
      <c r="I78" s="47">
        <f>'4'!L77</f>
        <v>0</v>
      </c>
      <c r="J78" s="47">
        <f>'4'!M77</f>
        <v>0</v>
      </c>
      <c r="K78" s="33">
        <v>0</v>
      </c>
      <c r="L78" s="47">
        <f>'4'!P77</f>
        <v>0</v>
      </c>
      <c r="M78" s="47">
        <f>'4'!Q77</f>
        <v>0</v>
      </c>
      <c r="N78" s="47">
        <f>'4'!R77</f>
        <v>0</v>
      </c>
      <c r="O78" s="47">
        <f>'4'!S77</f>
        <v>0</v>
      </c>
      <c r="P78" s="47">
        <f>'4'!T77</f>
        <v>0</v>
      </c>
      <c r="Q78" s="33">
        <v>0</v>
      </c>
      <c r="R78" s="47">
        <f>'4'!W77</f>
        <v>0</v>
      </c>
      <c r="S78" s="47">
        <f>'4'!X77</f>
        <v>0</v>
      </c>
      <c r="T78" s="47">
        <f>'4'!Y77</f>
        <v>0</v>
      </c>
      <c r="U78" s="47">
        <f>'4'!Z77</f>
        <v>0</v>
      </c>
      <c r="V78" s="33">
        <v>0</v>
      </c>
      <c r="W78" s="33">
        <v>0</v>
      </c>
      <c r="X78" s="33">
        <v>0</v>
      </c>
      <c r="Y78" s="33"/>
      <c r="Z78" s="33"/>
      <c r="AA78" s="33"/>
      <c r="AB78" s="33"/>
      <c r="AC78" s="33"/>
      <c r="AD78" s="33"/>
      <c r="AE78" s="33">
        <v>3</v>
      </c>
      <c r="AF78" s="47">
        <f>'4'!AK77</f>
        <v>0</v>
      </c>
      <c r="AG78" s="47">
        <f>'4'!AL77</f>
        <v>0</v>
      </c>
      <c r="AH78" s="47">
        <f>'4'!AM77</f>
        <v>0</v>
      </c>
      <c r="AI78" s="47">
        <f>'4'!AN77</f>
        <v>0</v>
      </c>
      <c r="AJ78" s="47">
        <f>'4'!AO77</f>
        <v>1</v>
      </c>
      <c r="AK78" s="47">
        <f>'4'!AP77</f>
        <v>0</v>
      </c>
      <c r="AL78" s="47">
        <v>0</v>
      </c>
      <c r="AM78" s="47">
        <v>0</v>
      </c>
      <c r="AN78" s="33"/>
      <c r="AO78" s="33"/>
      <c r="AP78" s="33"/>
      <c r="AQ78" s="33"/>
      <c r="AR78" s="33"/>
      <c r="AS78" s="33"/>
      <c r="AT78" s="33">
        <v>0</v>
      </c>
      <c r="AU78" s="47">
        <f>'4'!BB77</f>
        <v>0</v>
      </c>
      <c r="AV78" s="47">
        <f>'4'!BC77</f>
        <v>0</v>
      </c>
      <c r="AW78" s="47">
        <f>'4'!BD77</f>
        <v>0</v>
      </c>
      <c r="AX78" s="47">
        <f>'4'!BE77</f>
        <v>0</v>
      </c>
      <c r="AY78" s="47">
        <f>'4'!BF77</f>
        <v>0</v>
      </c>
      <c r="AZ78" s="47">
        <f>'4'!BG77</f>
        <v>0</v>
      </c>
      <c r="BA78" s="47">
        <f>'4'!BH77</f>
        <v>0</v>
      </c>
      <c r="BB78" s="33"/>
      <c r="BC78" s="33"/>
      <c r="BD78" s="33"/>
      <c r="BE78" s="33"/>
      <c r="BF78" s="33"/>
      <c r="BG78" s="33"/>
      <c r="BH78" s="33"/>
      <c r="BJ78" s="129">
        <v>2021</v>
      </c>
    </row>
    <row r="79" spans="1:62" ht="73.349999999999994" customHeight="1">
      <c r="A79" s="26" t="s">
        <v>181</v>
      </c>
      <c r="B79" s="31" t="s">
        <v>269</v>
      </c>
      <c r="C79" s="32" t="s">
        <v>279</v>
      </c>
      <c r="D79" s="205" t="s">
        <v>280</v>
      </c>
      <c r="E79" s="33"/>
      <c r="F79" s="47">
        <f>'4'!I78</f>
        <v>0</v>
      </c>
      <c r="G79" s="47">
        <f>'4'!J78</f>
        <v>0</v>
      </c>
      <c r="H79" s="47">
        <f>'4'!K78</f>
        <v>0</v>
      </c>
      <c r="I79" s="47">
        <f>'4'!L78</f>
        <v>0</v>
      </c>
      <c r="J79" s="47">
        <f>'4'!M78</f>
        <v>0</v>
      </c>
      <c r="K79" s="33">
        <v>0</v>
      </c>
      <c r="L79" s="47">
        <f>'4'!P78</f>
        <v>0</v>
      </c>
      <c r="M79" s="47">
        <f>'4'!Q78</f>
        <v>0</v>
      </c>
      <c r="N79" s="47">
        <f>'4'!R78</f>
        <v>0</v>
      </c>
      <c r="O79" s="47">
        <f>'4'!S78</f>
        <v>0</v>
      </c>
      <c r="P79" s="47">
        <f>'4'!T78</f>
        <v>0</v>
      </c>
      <c r="Q79" s="33">
        <v>0</v>
      </c>
      <c r="R79" s="47">
        <f>'4'!W78</f>
        <v>0</v>
      </c>
      <c r="S79" s="47">
        <f>'4'!X78</f>
        <v>0</v>
      </c>
      <c r="T79" s="47">
        <f>'4'!Y78</f>
        <v>0</v>
      </c>
      <c r="U79" s="47">
        <f>'4'!Z78</f>
        <v>0</v>
      </c>
      <c r="V79" s="33">
        <v>0</v>
      </c>
      <c r="W79" s="33">
        <v>0</v>
      </c>
      <c r="X79" s="33">
        <v>0</v>
      </c>
      <c r="Y79" s="33"/>
      <c r="Z79" s="33"/>
      <c r="AA79" s="33"/>
      <c r="AB79" s="33"/>
      <c r="AC79" s="33"/>
      <c r="AD79" s="33"/>
      <c r="AE79" s="33">
        <v>0</v>
      </c>
      <c r="AF79" s="47">
        <f>'4'!AK78</f>
        <v>0</v>
      </c>
      <c r="AG79" s="47">
        <f>'4'!AL78</f>
        <v>0</v>
      </c>
      <c r="AH79" s="47">
        <f>'4'!AM78</f>
        <v>0</v>
      </c>
      <c r="AI79" s="47">
        <f>'4'!AN78</f>
        <v>0</v>
      </c>
      <c r="AJ79" s="47">
        <f>'4'!AO78</f>
        <v>0</v>
      </c>
      <c r="AK79" s="47">
        <f>'4'!AP78</f>
        <v>0</v>
      </c>
      <c r="AL79" s="47">
        <v>0</v>
      </c>
      <c r="AM79" s="47">
        <v>0</v>
      </c>
      <c r="AN79" s="33"/>
      <c r="AO79" s="33"/>
      <c r="AP79" s="33"/>
      <c r="AQ79" s="33"/>
      <c r="AR79" s="33"/>
      <c r="AS79" s="33"/>
      <c r="AT79" s="33">
        <v>3</v>
      </c>
      <c r="AU79" s="47">
        <f>'4'!BB78</f>
        <v>0</v>
      </c>
      <c r="AV79" s="47">
        <f>'4'!BC78</f>
        <v>0</v>
      </c>
      <c r="AW79" s="47">
        <f>'4'!BD78</f>
        <v>0</v>
      </c>
      <c r="AX79" s="47">
        <f>'4'!BE78</f>
        <v>0</v>
      </c>
      <c r="AY79" s="47">
        <f>'4'!BF78</f>
        <v>1</v>
      </c>
      <c r="AZ79" s="47">
        <f>'4'!BG78</f>
        <v>0</v>
      </c>
      <c r="BA79" s="47">
        <f>'4'!BH78</f>
        <v>0</v>
      </c>
      <c r="BB79" s="33"/>
      <c r="BC79" s="33"/>
      <c r="BD79" s="33"/>
      <c r="BE79" s="33"/>
      <c r="BF79" s="33"/>
      <c r="BG79" s="33"/>
      <c r="BH79" s="33"/>
      <c r="BJ79" s="129">
        <v>2022</v>
      </c>
    </row>
    <row r="80" spans="1:62" ht="77.25" customHeight="1">
      <c r="A80" s="26" t="s">
        <v>181</v>
      </c>
      <c r="B80" s="31" t="s">
        <v>269</v>
      </c>
      <c r="C80" s="32" t="s">
        <v>281</v>
      </c>
      <c r="D80" s="205" t="s">
        <v>282</v>
      </c>
      <c r="E80" s="33"/>
      <c r="F80" s="47">
        <f>'4'!I79</f>
        <v>0</v>
      </c>
      <c r="G80" s="47">
        <f>'4'!J79</f>
        <v>0</v>
      </c>
      <c r="H80" s="47">
        <f>'4'!K79</f>
        <v>0</v>
      </c>
      <c r="I80" s="47">
        <f>'4'!L79</f>
        <v>0</v>
      </c>
      <c r="J80" s="47">
        <f>'4'!M79</f>
        <v>0</v>
      </c>
      <c r="K80" s="33">
        <v>0</v>
      </c>
      <c r="L80" s="47">
        <f>'4'!P79</f>
        <v>0</v>
      </c>
      <c r="M80" s="47">
        <f>'4'!Q79</f>
        <v>0</v>
      </c>
      <c r="N80" s="47">
        <f>'4'!R79</f>
        <v>0</v>
      </c>
      <c r="O80" s="47">
        <f>'4'!S79</f>
        <v>0</v>
      </c>
      <c r="P80" s="47">
        <f>'4'!T79</f>
        <v>0</v>
      </c>
      <c r="Q80" s="33">
        <v>0</v>
      </c>
      <c r="R80" s="47">
        <f>'4'!W79</f>
        <v>0</v>
      </c>
      <c r="S80" s="47">
        <f>'4'!X79</f>
        <v>0</v>
      </c>
      <c r="T80" s="47">
        <f>'4'!Y79</f>
        <v>0</v>
      </c>
      <c r="U80" s="47">
        <f>'4'!Z79</f>
        <v>0</v>
      </c>
      <c r="V80" s="33">
        <v>0</v>
      </c>
      <c r="W80" s="33">
        <v>0</v>
      </c>
      <c r="X80" s="33">
        <v>0</v>
      </c>
      <c r="Y80" s="33"/>
      <c r="Z80" s="33"/>
      <c r="AA80" s="33"/>
      <c r="AB80" s="33"/>
      <c r="AC80" s="33"/>
      <c r="AD80" s="33"/>
      <c r="AE80" s="33">
        <v>0</v>
      </c>
      <c r="AF80" s="47">
        <f>'4'!AK79</f>
        <v>0</v>
      </c>
      <c r="AG80" s="47">
        <f>'4'!AL79</f>
        <v>0</v>
      </c>
      <c r="AH80" s="47">
        <f>'4'!AM79</f>
        <v>0</v>
      </c>
      <c r="AI80" s="47">
        <f>'4'!AN79</f>
        <v>0</v>
      </c>
      <c r="AJ80" s="47">
        <f>'4'!AO79</f>
        <v>0</v>
      </c>
      <c r="AK80" s="47">
        <f>'4'!AP79</f>
        <v>0</v>
      </c>
      <c r="AL80" s="47">
        <v>0</v>
      </c>
      <c r="AM80" s="47">
        <v>0</v>
      </c>
      <c r="AN80" s="33"/>
      <c r="AO80" s="33"/>
      <c r="AP80" s="33"/>
      <c r="AQ80" s="33"/>
      <c r="AR80" s="33"/>
      <c r="AS80" s="33"/>
      <c r="AT80" s="33">
        <v>3</v>
      </c>
      <c r="AU80" s="47">
        <f>'4'!BB79</f>
        <v>0</v>
      </c>
      <c r="AV80" s="47">
        <f>'4'!BC79</f>
        <v>0</v>
      </c>
      <c r="AW80" s="47">
        <f>'4'!BD79</f>
        <v>0</v>
      </c>
      <c r="AX80" s="47">
        <f>'4'!BE79</f>
        <v>0</v>
      </c>
      <c r="AY80" s="47">
        <f>'4'!BF79</f>
        <v>1</v>
      </c>
      <c r="AZ80" s="47">
        <f>'4'!BG79</f>
        <v>0</v>
      </c>
      <c r="BA80" s="47">
        <f>'4'!BH79</f>
        <v>0</v>
      </c>
      <c r="BB80" s="33"/>
      <c r="BC80" s="33"/>
      <c r="BD80" s="33"/>
      <c r="BE80" s="33"/>
      <c r="BF80" s="33"/>
      <c r="BG80" s="33"/>
      <c r="BH80" s="33"/>
      <c r="BJ80" s="129">
        <v>2022</v>
      </c>
    </row>
    <row r="81" spans="1:62" ht="75">
      <c r="A81" s="19"/>
      <c r="B81" s="31" t="s">
        <v>283</v>
      </c>
      <c r="C81" s="32" t="s">
        <v>284</v>
      </c>
      <c r="D81" s="33" t="s">
        <v>178</v>
      </c>
      <c r="E81" s="33" t="s">
        <v>197</v>
      </c>
      <c r="F81" s="33" t="s">
        <v>197</v>
      </c>
      <c r="G81" s="33" t="s">
        <v>197</v>
      </c>
      <c r="H81" s="33" t="s">
        <v>197</v>
      </c>
      <c r="I81" s="33" t="s">
        <v>197</v>
      </c>
      <c r="J81" s="33" t="s">
        <v>197</v>
      </c>
      <c r="K81" s="33" t="s">
        <v>197</v>
      </c>
      <c r="L81" s="33" t="s">
        <v>197</v>
      </c>
      <c r="M81" s="33" t="s">
        <v>197</v>
      </c>
      <c r="N81" s="33" t="s">
        <v>197</v>
      </c>
      <c r="O81" s="33" t="s">
        <v>197</v>
      </c>
      <c r="P81" s="33" t="s">
        <v>197</v>
      </c>
      <c r="Q81" s="33" t="s">
        <v>197</v>
      </c>
      <c r="R81" s="33" t="s">
        <v>197</v>
      </c>
      <c r="S81" s="33" t="s">
        <v>197</v>
      </c>
      <c r="T81" s="33" t="s">
        <v>197</v>
      </c>
      <c r="U81" s="33" t="s">
        <v>197</v>
      </c>
      <c r="V81" s="33" t="s">
        <v>197</v>
      </c>
      <c r="W81" s="33" t="s">
        <v>197</v>
      </c>
      <c r="X81" s="33" t="s">
        <v>197</v>
      </c>
      <c r="Y81" s="33" t="s">
        <v>197</v>
      </c>
      <c r="Z81" s="33" t="s">
        <v>197</v>
      </c>
      <c r="AA81" s="33" t="s">
        <v>197</v>
      </c>
      <c r="AB81" s="33" t="s">
        <v>197</v>
      </c>
      <c r="AC81" s="33" t="s">
        <v>197</v>
      </c>
      <c r="AD81" s="33" t="s">
        <v>197</v>
      </c>
      <c r="AE81" s="33" t="s">
        <v>197</v>
      </c>
      <c r="AF81" s="33" t="s">
        <v>197</v>
      </c>
      <c r="AG81" s="33" t="s">
        <v>197</v>
      </c>
      <c r="AH81" s="33" t="s">
        <v>197</v>
      </c>
      <c r="AI81" s="33" t="s">
        <v>197</v>
      </c>
      <c r="AJ81" s="33" t="s">
        <v>197</v>
      </c>
      <c r="AK81" s="33" t="s">
        <v>197</v>
      </c>
      <c r="AL81" s="33" t="s">
        <v>197</v>
      </c>
      <c r="AM81" s="33" t="s">
        <v>197</v>
      </c>
      <c r="AN81" s="33" t="s">
        <v>197</v>
      </c>
      <c r="AO81" s="33" t="s">
        <v>197</v>
      </c>
      <c r="AP81" s="33" t="s">
        <v>197</v>
      </c>
      <c r="AQ81" s="33" t="s">
        <v>197</v>
      </c>
      <c r="AR81" s="33" t="s">
        <v>197</v>
      </c>
      <c r="AS81" s="33" t="s">
        <v>197</v>
      </c>
      <c r="AT81" s="33" t="s">
        <v>197</v>
      </c>
      <c r="AU81" s="33" t="s">
        <v>197</v>
      </c>
      <c r="AV81" s="33" t="s">
        <v>197</v>
      </c>
      <c r="AW81" s="33" t="s">
        <v>197</v>
      </c>
      <c r="AX81" s="33" t="s">
        <v>197</v>
      </c>
      <c r="AY81" s="33" t="s">
        <v>197</v>
      </c>
      <c r="AZ81" s="33" t="s">
        <v>197</v>
      </c>
      <c r="BA81" s="33" t="s">
        <v>197</v>
      </c>
      <c r="BB81" s="33" t="s">
        <v>197</v>
      </c>
      <c r="BC81" s="33" t="s">
        <v>197</v>
      </c>
      <c r="BD81" s="33" t="s">
        <v>197</v>
      </c>
      <c r="BE81" s="33" t="s">
        <v>197</v>
      </c>
      <c r="BF81" s="33" t="s">
        <v>197</v>
      </c>
      <c r="BG81" s="33" t="s">
        <v>197</v>
      </c>
      <c r="BH81" s="33"/>
    </row>
    <row r="82" spans="1:62" ht="112.5">
      <c r="A82" s="19"/>
      <c r="B82" s="23" t="s">
        <v>285</v>
      </c>
      <c r="C82" s="24" t="s">
        <v>286</v>
      </c>
      <c r="D82" s="25" t="s">
        <v>178</v>
      </c>
      <c r="E82" s="25">
        <f t="shared" ref="E82:AJ82" si="34">E83+E84</f>
        <v>0</v>
      </c>
      <c r="F82" s="25">
        <f t="shared" si="34"/>
        <v>0</v>
      </c>
      <c r="G82" s="25">
        <f t="shared" si="34"/>
        <v>0</v>
      </c>
      <c r="H82" s="25">
        <f t="shared" si="34"/>
        <v>0</v>
      </c>
      <c r="I82" s="25">
        <f t="shared" si="34"/>
        <v>0</v>
      </c>
      <c r="J82" s="25">
        <f t="shared" si="34"/>
        <v>0</v>
      </c>
      <c r="K82" s="25">
        <f t="shared" si="34"/>
        <v>0</v>
      </c>
      <c r="L82" s="25">
        <f t="shared" si="34"/>
        <v>0</v>
      </c>
      <c r="M82" s="25">
        <f t="shared" si="34"/>
        <v>0</v>
      </c>
      <c r="N82" s="25">
        <f t="shared" si="34"/>
        <v>0</v>
      </c>
      <c r="O82" s="25">
        <f t="shared" si="34"/>
        <v>0</v>
      </c>
      <c r="P82" s="25">
        <f t="shared" si="34"/>
        <v>0</v>
      </c>
      <c r="Q82" s="25">
        <f t="shared" si="34"/>
        <v>0</v>
      </c>
      <c r="R82" s="25">
        <f t="shared" si="34"/>
        <v>0</v>
      </c>
      <c r="S82" s="25">
        <f t="shared" si="34"/>
        <v>0</v>
      </c>
      <c r="T82" s="25">
        <f t="shared" si="34"/>
        <v>0</v>
      </c>
      <c r="U82" s="25">
        <f t="shared" si="34"/>
        <v>0</v>
      </c>
      <c r="V82" s="25">
        <f t="shared" si="34"/>
        <v>0</v>
      </c>
      <c r="W82" s="25">
        <f t="shared" si="34"/>
        <v>0</v>
      </c>
      <c r="X82" s="25">
        <f t="shared" si="34"/>
        <v>0</v>
      </c>
      <c r="Y82" s="25">
        <f t="shared" si="34"/>
        <v>0</v>
      </c>
      <c r="Z82" s="25">
        <f t="shared" si="34"/>
        <v>0</v>
      </c>
      <c r="AA82" s="25">
        <f t="shared" si="34"/>
        <v>0</v>
      </c>
      <c r="AB82" s="25">
        <f t="shared" si="34"/>
        <v>0</v>
      </c>
      <c r="AC82" s="25">
        <f t="shared" si="34"/>
        <v>0</v>
      </c>
      <c r="AD82" s="25">
        <f t="shared" si="34"/>
        <v>0</v>
      </c>
      <c r="AE82" s="25">
        <f t="shared" si="34"/>
        <v>4</v>
      </c>
      <c r="AF82" s="25">
        <f t="shared" si="34"/>
        <v>100</v>
      </c>
      <c r="AG82" s="25">
        <f t="shared" si="34"/>
        <v>25</v>
      </c>
      <c r="AH82" s="25">
        <f t="shared" si="34"/>
        <v>0</v>
      </c>
      <c r="AI82" s="25">
        <f t="shared" si="34"/>
        <v>0</v>
      </c>
      <c r="AJ82" s="25">
        <f t="shared" si="34"/>
        <v>0</v>
      </c>
      <c r="AK82" s="25">
        <f t="shared" ref="AK82:BG82" si="35">AK83+AK84</f>
        <v>0</v>
      </c>
      <c r="AL82" s="25">
        <f t="shared" si="35"/>
        <v>0</v>
      </c>
      <c r="AM82" s="25">
        <f t="shared" si="35"/>
        <v>0</v>
      </c>
      <c r="AN82" s="25">
        <f t="shared" si="35"/>
        <v>0</v>
      </c>
      <c r="AO82" s="25">
        <f t="shared" si="35"/>
        <v>0</v>
      </c>
      <c r="AP82" s="25">
        <f t="shared" si="35"/>
        <v>0</v>
      </c>
      <c r="AQ82" s="25">
        <f t="shared" si="35"/>
        <v>0</v>
      </c>
      <c r="AR82" s="25">
        <f t="shared" si="35"/>
        <v>0</v>
      </c>
      <c r="AS82" s="25">
        <f t="shared" si="35"/>
        <v>0</v>
      </c>
      <c r="AT82" s="25">
        <f t="shared" si="35"/>
        <v>4</v>
      </c>
      <c r="AU82" s="25">
        <f t="shared" si="35"/>
        <v>0</v>
      </c>
      <c r="AV82" s="25">
        <f t="shared" si="35"/>
        <v>50</v>
      </c>
      <c r="AW82" s="25">
        <f t="shared" si="35"/>
        <v>119.64</v>
      </c>
      <c r="AX82" s="25">
        <f t="shared" si="35"/>
        <v>0</v>
      </c>
      <c r="AY82" s="25">
        <f t="shared" si="35"/>
        <v>0</v>
      </c>
      <c r="AZ82" s="25">
        <f t="shared" si="35"/>
        <v>44.8</v>
      </c>
      <c r="BA82" s="25">
        <f t="shared" si="35"/>
        <v>2</v>
      </c>
      <c r="BB82" s="25">
        <f t="shared" si="35"/>
        <v>0</v>
      </c>
      <c r="BC82" s="25">
        <f t="shared" si="35"/>
        <v>0</v>
      </c>
      <c r="BD82" s="25">
        <f t="shared" si="35"/>
        <v>0</v>
      </c>
      <c r="BE82" s="25">
        <f t="shared" si="35"/>
        <v>0</v>
      </c>
      <c r="BF82" s="25">
        <f t="shared" si="35"/>
        <v>0</v>
      </c>
      <c r="BG82" s="25">
        <f t="shared" si="35"/>
        <v>0</v>
      </c>
      <c r="BH82" s="25"/>
    </row>
    <row r="83" spans="1:62" ht="93.75">
      <c r="A83" s="19"/>
      <c r="B83" s="37" t="s">
        <v>287</v>
      </c>
      <c r="C83" s="38" t="s">
        <v>288</v>
      </c>
      <c r="D83" s="39" t="s">
        <v>178</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v>0</v>
      </c>
      <c r="BA83" s="39">
        <v>0</v>
      </c>
      <c r="BB83" s="39">
        <v>0</v>
      </c>
      <c r="BC83" s="39">
        <v>0</v>
      </c>
      <c r="BD83" s="39">
        <v>0</v>
      </c>
      <c r="BE83" s="39">
        <v>0</v>
      </c>
      <c r="BF83" s="39">
        <v>0</v>
      </c>
      <c r="BG83" s="39">
        <v>0</v>
      </c>
      <c r="BH83" s="39"/>
    </row>
    <row r="84" spans="1:62" ht="93.75">
      <c r="A84" s="19"/>
      <c r="B84" s="37" t="s">
        <v>289</v>
      </c>
      <c r="C84" s="38" t="s">
        <v>290</v>
      </c>
      <c r="D84" s="39" t="s">
        <v>178</v>
      </c>
      <c r="E84" s="39">
        <f t="shared" ref="E84:AD84" si="36">SUM(E85:E95)</f>
        <v>0</v>
      </c>
      <c r="F84" s="39">
        <f t="shared" si="36"/>
        <v>0</v>
      </c>
      <c r="G84" s="39">
        <f t="shared" si="36"/>
        <v>0</v>
      </c>
      <c r="H84" s="39">
        <f t="shared" si="36"/>
        <v>0</v>
      </c>
      <c r="I84" s="39">
        <f t="shared" si="36"/>
        <v>0</v>
      </c>
      <c r="J84" s="39">
        <f t="shared" si="36"/>
        <v>0</v>
      </c>
      <c r="K84" s="39">
        <f t="shared" si="36"/>
        <v>0</v>
      </c>
      <c r="L84" s="39">
        <f t="shared" si="36"/>
        <v>0</v>
      </c>
      <c r="M84" s="39">
        <f t="shared" si="36"/>
        <v>0</v>
      </c>
      <c r="N84" s="39">
        <f t="shared" si="36"/>
        <v>0</v>
      </c>
      <c r="O84" s="39">
        <f t="shared" si="36"/>
        <v>0</v>
      </c>
      <c r="P84" s="39">
        <f t="shared" si="36"/>
        <v>0</v>
      </c>
      <c r="Q84" s="39">
        <f t="shared" si="36"/>
        <v>0</v>
      </c>
      <c r="R84" s="39">
        <f t="shared" si="36"/>
        <v>0</v>
      </c>
      <c r="S84" s="39">
        <f t="shared" si="36"/>
        <v>0</v>
      </c>
      <c r="T84" s="39">
        <f t="shared" si="36"/>
        <v>0</v>
      </c>
      <c r="U84" s="39">
        <f t="shared" si="36"/>
        <v>0</v>
      </c>
      <c r="V84" s="39">
        <f t="shared" si="36"/>
        <v>0</v>
      </c>
      <c r="W84" s="39">
        <f t="shared" si="36"/>
        <v>0</v>
      </c>
      <c r="X84" s="39">
        <f t="shared" si="36"/>
        <v>0</v>
      </c>
      <c r="Y84" s="39">
        <f t="shared" si="36"/>
        <v>0</v>
      </c>
      <c r="Z84" s="39">
        <f t="shared" si="36"/>
        <v>0</v>
      </c>
      <c r="AA84" s="39">
        <f t="shared" si="36"/>
        <v>0</v>
      </c>
      <c r="AB84" s="39">
        <f t="shared" si="36"/>
        <v>0</v>
      </c>
      <c r="AC84" s="39">
        <f t="shared" si="36"/>
        <v>0</v>
      </c>
      <c r="AD84" s="39">
        <f t="shared" si="36"/>
        <v>0</v>
      </c>
      <c r="AE84" s="39">
        <f>MAX(AE85:AE95)</f>
        <v>4</v>
      </c>
      <c r="AF84" s="39">
        <f t="shared" ref="AF84:AS84" si="37">SUM(AF85:AF95)</f>
        <v>100</v>
      </c>
      <c r="AG84" s="39">
        <f t="shared" si="37"/>
        <v>25</v>
      </c>
      <c r="AH84" s="39">
        <f t="shared" si="37"/>
        <v>0</v>
      </c>
      <c r="AI84" s="39">
        <f t="shared" si="37"/>
        <v>0</v>
      </c>
      <c r="AJ84" s="39">
        <f t="shared" si="37"/>
        <v>0</v>
      </c>
      <c r="AK84" s="39">
        <f t="shared" si="37"/>
        <v>0</v>
      </c>
      <c r="AL84" s="39">
        <f t="shared" si="37"/>
        <v>0</v>
      </c>
      <c r="AM84" s="39">
        <f t="shared" si="37"/>
        <v>0</v>
      </c>
      <c r="AN84" s="39">
        <f t="shared" si="37"/>
        <v>0</v>
      </c>
      <c r="AO84" s="39">
        <f t="shared" si="37"/>
        <v>0</v>
      </c>
      <c r="AP84" s="39">
        <f t="shared" si="37"/>
        <v>0</v>
      </c>
      <c r="AQ84" s="39">
        <f t="shared" si="37"/>
        <v>0</v>
      </c>
      <c r="AR84" s="39">
        <f t="shared" si="37"/>
        <v>0</v>
      </c>
      <c r="AS84" s="39">
        <f t="shared" si="37"/>
        <v>0</v>
      </c>
      <c r="AT84" s="39">
        <f>MAX(AT85:AT95)</f>
        <v>4</v>
      </c>
      <c r="AU84" s="39">
        <f t="shared" ref="AU84:BG84" si="38">SUM(AU85:AU95)</f>
        <v>0</v>
      </c>
      <c r="AV84" s="39">
        <f t="shared" si="38"/>
        <v>50</v>
      </c>
      <c r="AW84" s="39">
        <f t="shared" si="38"/>
        <v>119.64</v>
      </c>
      <c r="AX84" s="39">
        <f t="shared" si="38"/>
        <v>0</v>
      </c>
      <c r="AY84" s="39">
        <f t="shared" si="38"/>
        <v>0</v>
      </c>
      <c r="AZ84" s="39">
        <f t="shared" si="38"/>
        <v>44.8</v>
      </c>
      <c r="BA84" s="39">
        <f t="shared" si="38"/>
        <v>2</v>
      </c>
      <c r="BB84" s="39">
        <f t="shared" si="38"/>
        <v>0</v>
      </c>
      <c r="BC84" s="39">
        <f t="shared" si="38"/>
        <v>0</v>
      </c>
      <c r="BD84" s="39">
        <f t="shared" si="38"/>
        <v>0</v>
      </c>
      <c r="BE84" s="39">
        <f t="shared" si="38"/>
        <v>0</v>
      </c>
      <c r="BF84" s="39">
        <f t="shared" si="38"/>
        <v>0</v>
      </c>
      <c r="BG84" s="39">
        <f t="shared" si="38"/>
        <v>0</v>
      </c>
      <c r="BH84" s="39"/>
    </row>
    <row r="85" spans="1:62" ht="187.5">
      <c r="A85" s="23" t="s">
        <v>183</v>
      </c>
      <c r="B85" s="31" t="s">
        <v>289</v>
      </c>
      <c r="C85" s="40" t="s">
        <v>291</v>
      </c>
      <c r="D85" s="33" t="s">
        <v>292</v>
      </c>
      <c r="E85" s="206">
        <v>0</v>
      </c>
      <c r="F85" s="206">
        <v>0</v>
      </c>
      <c r="G85" s="206">
        <v>0</v>
      </c>
      <c r="H85" s="206">
        <v>0</v>
      </c>
      <c r="I85" s="206">
        <v>0</v>
      </c>
      <c r="J85" s="206">
        <v>0</v>
      </c>
      <c r="K85" s="206">
        <v>0</v>
      </c>
      <c r="L85" s="206">
        <v>0</v>
      </c>
      <c r="M85" s="206">
        <v>0</v>
      </c>
      <c r="N85" s="206">
        <v>0</v>
      </c>
      <c r="O85" s="206">
        <v>0</v>
      </c>
      <c r="P85" s="206">
        <v>0</v>
      </c>
      <c r="Q85" s="206">
        <v>0</v>
      </c>
      <c r="R85" s="207">
        <f>'4'!W84</f>
        <v>0</v>
      </c>
      <c r="S85" s="207">
        <f>'4'!X84</f>
        <v>0</v>
      </c>
      <c r="T85" s="207">
        <f>'4'!Y84</f>
        <v>0</v>
      </c>
      <c r="U85" s="207">
        <f>'4'!Z84</f>
        <v>0</v>
      </c>
      <c r="V85" s="207">
        <f>'4'!Y84</f>
        <v>0</v>
      </c>
      <c r="W85" s="207">
        <f>'4'!Z84</f>
        <v>0</v>
      </c>
      <c r="X85" s="207">
        <f>'4'!AA84</f>
        <v>0</v>
      </c>
      <c r="Y85" s="206">
        <v>0</v>
      </c>
      <c r="Z85" s="206">
        <v>0</v>
      </c>
      <c r="AA85" s="206">
        <v>0</v>
      </c>
      <c r="AB85" s="206">
        <v>0</v>
      </c>
      <c r="AC85" s="206">
        <v>0</v>
      </c>
      <c r="AD85" s="206">
        <v>0</v>
      </c>
      <c r="AE85" s="206">
        <v>0</v>
      </c>
      <c r="AF85" s="207">
        <f>'4'!AK84</f>
        <v>0</v>
      </c>
      <c r="AG85" s="207">
        <f>'4'!AL84</f>
        <v>0</v>
      </c>
      <c r="AH85" s="207">
        <f>'4'!AM84</f>
        <v>0</v>
      </c>
      <c r="AI85" s="207">
        <f>'4'!AN84</f>
        <v>0</v>
      </c>
      <c r="AJ85" s="207">
        <f>'4'!AO84</f>
        <v>0</v>
      </c>
      <c r="AK85" s="207">
        <f>'4'!AP84</f>
        <v>0</v>
      </c>
      <c r="AL85" s="207">
        <v>0</v>
      </c>
      <c r="AM85" s="207">
        <v>0</v>
      </c>
      <c r="AN85" s="206">
        <v>0</v>
      </c>
      <c r="AO85" s="206">
        <v>0</v>
      </c>
      <c r="AP85" s="206">
        <v>0</v>
      </c>
      <c r="AQ85" s="206">
        <v>0</v>
      </c>
      <c r="AR85" s="206">
        <v>0</v>
      </c>
      <c r="AS85" s="206">
        <v>0</v>
      </c>
      <c r="AT85" s="33">
        <v>3</v>
      </c>
      <c r="AU85" s="207">
        <f>'4'!BB84</f>
        <v>0</v>
      </c>
      <c r="AV85" s="207">
        <f>'4'!BC84</f>
        <v>0</v>
      </c>
      <c r="AW85" s="207">
        <f>'4'!BD84</f>
        <v>13.2</v>
      </c>
      <c r="AX85" s="207">
        <f>'4'!BE84</f>
        <v>0</v>
      </c>
      <c r="AY85" s="207">
        <f>'4'!BF84</f>
        <v>0</v>
      </c>
      <c r="AZ85" s="207">
        <f>'4'!BG84</f>
        <v>0</v>
      </c>
      <c r="BA85" s="207">
        <f>'4'!BH84</f>
        <v>0</v>
      </c>
      <c r="BB85" s="206">
        <v>0</v>
      </c>
      <c r="BC85" s="206">
        <v>0</v>
      </c>
      <c r="BD85" s="206">
        <v>0</v>
      </c>
      <c r="BE85" s="206">
        <v>0</v>
      </c>
      <c r="BF85" s="206">
        <v>0</v>
      </c>
      <c r="BG85" s="206">
        <v>0</v>
      </c>
      <c r="BH85" s="33"/>
      <c r="BJ85" s="129">
        <v>2021</v>
      </c>
    </row>
    <row r="86" spans="1:62" ht="150">
      <c r="A86" s="23" t="s">
        <v>183</v>
      </c>
      <c r="B86" s="46" t="s">
        <v>289</v>
      </c>
      <c r="C86" s="40" t="s">
        <v>293</v>
      </c>
      <c r="D86" s="33" t="s">
        <v>294</v>
      </c>
      <c r="E86" s="206">
        <v>0</v>
      </c>
      <c r="F86" s="206">
        <v>0</v>
      </c>
      <c r="G86" s="206">
        <v>0</v>
      </c>
      <c r="H86" s="206">
        <v>0</v>
      </c>
      <c r="I86" s="206">
        <v>0</v>
      </c>
      <c r="J86" s="206">
        <v>0</v>
      </c>
      <c r="K86" s="206">
        <v>0</v>
      </c>
      <c r="L86" s="206">
        <v>0</v>
      </c>
      <c r="M86" s="206">
        <v>0</v>
      </c>
      <c r="N86" s="206">
        <v>0</v>
      </c>
      <c r="O86" s="206">
        <v>0</v>
      </c>
      <c r="P86" s="206">
        <v>0</v>
      </c>
      <c r="Q86" s="206">
        <v>0</v>
      </c>
      <c r="R86" s="207">
        <f>'4'!W85</f>
        <v>0</v>
      </c>
      <c r="S86" s="207">
        <f>'4'!X85</f>
        <v>0</v>
      </c>
      <c r="T86" s="207">
        <f>'4'!Y85</f>
        <v>0</v>
      </c>
      <c r="U86" s="207">
        <f>'4'!Z85</f>
        <v>0</v>
      </c>
      <c r="V86" s="207">
        <f>'4'!Y85</f>
        <v>0</v>
      </c>
      <c r="W86" s="207">
        <f>'4'!Z85</f>
        <v>0</v>
      </c>
      <c r="X86" s="207">
        <f>'4'!AA85</f>
        <v>0</v>
      </c>
      <c r="Y86" s="206">
        <v>0</v>
      </c>
      <c r="Z86" s="206">
        <v>0</v>
      </c>
      <c r="AA86" s="206">
        <v>0</v>
      </c>
      <c r="AB86" s="206">
        <v>0</v>
      </c>
      <c r="AC86" s="206">
        <v>0</v>
      </c>
      <c r="AD86" s="206">
        <v>0</v>
      </c>
      <c r="AE86" s="206">
        <v>4</v>
      </c>
      <c r="AF86" s="207">
        <f>'4'!AK85</f>
        <v>50</v>
      </c>
      <c r="AG86" s="207">
        <f>'4'!AL85</f>
        <v>0</v>
      </c>
      <c r="AH86" s="207">
        <f>'4'!AM85</f>
        <v>0</v>
      </c>
      <c r="AI86" s="207">
        <f>'4'!AN85</f>
        <v>0</v>
      </c>
      <c r="AJ86" s="207">
        <f>'4'!AO85</f>
        <v>0</v>
      </c>
      <c r="AK86" s="207">
        <f>'4'!AP85</f>
        <v>0</v>
      </c>
      <c r="AL86" s="207">
        <v>0</v>
      </c>
      <c r="AM86" s="207">
        <v>0</v>
      </c>
      <c r="AN86" s="206">
        <v>0</v>
      </c>
      <c r="AO86" s="206">
        <v>0</v>
      </c>
      <c r="AP86" s="206">
        <v>0</v>
      </c>
      <c r="AQ86" s="206">
        <v>0</v>
      </c>
      <c r="AR86" s="206">
        <v>0</v>
      </c>
      <c r="AS86" s="206">
        <v>0</v>
      </c>
      <c r="AT86" s="33">
        <v>0</v>
      </c>
      <c r="AU86" s="207">
        <f>'4'!BB85</f>
        <v>0</v>
      </c>
      <c r="AV86" s="207">
        <f>'4'!BC85</f>
        <v>0</v>
      </c>
      <c r="AW86" s="207">
        <f>'4'!BD85</f>
        <v>0</v>
      </c>
      <c r="AX86" s="207">
        <f>'4'!BE85</f>
        <v>0</v>
      </c>
      <c r="AY86" s="207">
        <f>'4'!BF85</f>
        <v>0</v>
      </c>
      <c r="AZ86" s="207">
        <f>'4'!BG85</f>
        <v>0</v>
      </c>
      <c r="BA86" s="207">
        <f>'4'!BH85</f>
        <v>0</v>
      </c>
      <c r="BB86" s="206">
        <v>0</v>
      </c>
      <c r="BC86" s="206">
        <v>0</v>
      </c>
      <c r="BD86" s="206">
        <v>0</v>
      </c>
      <c r="BE86" s="206">
        <v>0</v>
      </c>
      <c r="BF86" s="206">
        <v>0</v>
      </c>
      <c r="BG86" s="206">
        <v>0</v>
      </c>
      <c r="BH86" s="33"/>
      <c r="BJ86" s="129">
        <v>2022</v>
      </c>
    </row>
    <row r="87" spans="1:62" ht="337.5">
      <c r="A87" s="23" t="s">
        <v>183</v>
      </c>
      <c r="B87" s="46" t="s">
        <v>289</v>
      </c>
      <c r="C87" s="40" t="s">
        <v>295</v>
      </c>
      <c r="D87" s="33" t="s">
        <v>296</v>
      </c>
      <c r="E87" s="206">
        <v>0</v>
      </c>
      <c r="F87" s="206">
        <v>0</v>
      </c>
      <c r="G87" s="206">
        <v>0</v>
      </c>
      <c r="H87" s="206">
        <v>0</v>
      </c>
      <c r="I87" s="206">
        <v>0</v>
      </c>
      <c r="J87" s="206">
        <v>0</v>
      </c>
      <c r="K87" s="206">
        <v>0</v>
      </c>
      <c r="L87" s="206">
        <v>0</v>
      </c>
      <c r="M87" s="206">
        <v>0</v>
      </c>
      <c r="N87" s="206">
        <v>0</v>
      </c>
      <c r="O87" s="206">
        <v>0</v>
      </c>
      <c r="P87" s="206">
        <v>0</v>
      </c>
      <c r="Q87" s="206">
        <v>0</v>
      </c>
      <c r="R87" s="207">
        <f>'4'!W86</f>
        <v>0</v>
      </c>
      <c r="S87" s="207">
        <f>'4'!X86</f>
        <v>0</v>
      </c>
      <c r="T87" s="207">
        <f>'4'!Y86</f>
        <v>0</v>
      </c>
      <c r="U87" s="207">
        <f>'4'!Z86</f>
        <v>0</v>
      </c>
      <c r="V87" s="207">
        <f>'4'!Y86</f>
        <v>0</v>
      </c>
      <c r="W87" s="207">
        <f>'4'!Z86</f>
        <v>0</v>
      </c>
      <c r="X87" s="207">
        <f>'4'!AA86</f>
        <v>0</v>
      </c>
      <c r="Y87" s="206">
        <v>0</v>
      </c>
      <c r="Z87" s="206">
        <v>0</v>
      </c>
      <c r="AA87" s="206">
        <v>0</v>
      </c>
      <c r="AB87" s="206">
        <v>0</v>
      </c>
      <c r="AC87" s="206">
        <v>0</v>
      </c>
      <c r="AD87" s="206">
        <v>0</v>
      </c>
      <c r="AE87" s="206">
        <v>0</v>
      </c>
      <c r="AF87" s="207">
        <f>'4'!AK86</f>
        <v>0</v>
      </c>
      <c r="AG87" s="207">
        <f>'4'!AL86</f>
        <v>0</v>
      </c>
      <c r="AH87" s="207">
        <f>'4'!AM86</f>
        <v>0</v>
      </c>
      <c r="AI87" s="207">
        <f>'4'!AN86</f>
        <v>0</v>
      </c>
      <c r="AJ87" s="207">
        <f>'4'!AO86</f>
        <v>0</v>
      </c>
      <c r="AK87" s="207">
        <f>'4'!AP86</f>
        <v>0</v>
      </c>
      <c r="AL87" s="207">
        <v>0</v>
      </c>
      <c r="AM87" s="207">
        <v>0</v>
      </c>
      <c r="AN87" s="206">
        <v>0</v>
      </c>
      <c r="AO87" s="206">
        <v>0</v>
      </c>
      <c r="AP87" s="206">
        <v>0</v>
      </c>
      <c r="AQ87" s="206">
        <v>0</v>
      </c>
      <c r="AR87" s="206">
        <v>0</v>
      </c>
      <c r="AS87" s="206">
        <v>0</v>
      </c>
      <c r="AT87" s="33">
        <v>4</v>
      </c>
      <c r="AU87" s="207">
        <f>'4'!BB86</f>
        <v>0</v>
      </c>
      <c r="AV87" s="207">
        <f>'4'!BC86</f>
        <v>0</v>
      </c>
      <c r="AW87" s="207">
        <f>'4'!BD86</f>
        <v>43.2</v>
      </c>
      <c r="AX87" s="207">
        <f>'4'!BE86</f>
        <v>0</v>
      </c>
      <c r="AY87" s="207">
        <f>'4'!BF86</f>
        <v>0</v>
      </c>
      <c r="AZ87" s="207">
        <f>'4'!BG86</f>
        <v>0</v>
      </c>
      <c r="BA87" s="207">
        <f>'4'!BH86</f>
        <v>0</v>
      </c>
      <c r="BB87" s="206">
        <v>0</v>
      </c>
      <c r="BC87" s="206">
        <v>0</v>
      </c>
      <c r="BD87" s="206">
        <v>0</v>
      </c>
      <c r="BE87" s="206">
        <v>0</v>
      </c>
      <c r="BF87" s="206">
        <v>0</v>
      </c>
      <c r="BG87" s="206">
        <v>0</v>
      </c>
      <c r="BH87" s="33"/>
      <c r="BJ87" s="129">
        <v>2022</v>
      </c>
    </row>
    <row r="88" spans="1:62" ht="337.5">
      <c r="A88" s="23" t="s">
        <v>183</v>
      </c>
      <c r="B88" s="46" t="s">
        <v>289</v>
      </c>
      <c r="C88" s="40" t="s">
        <v>297</v>
      </c>
      <c r="D88" s="33" t="s">
        <v>298</v>
      </c>
      <c r="E88" s="206">
        <v>0</v>
      </c>
      <c r="F88" s="206">
        <v>0</v>
      </c>
      <c r="G88" s="206">
        <v>0</v>
      </c>
      <c r="H88" s="206">
        <v>0</v>
      </c>
      <c r="I88" s="206">
        <v>0</v>
      </c>
      <c r="J88" s="206">
        <v>0</v>
      </c>
      <c r="K88" s="206">
        <v>0</v>
      </c>
      <c r="L88" s="206">
        <v>0</v>
      </c>
      <c r="M88" s="206">
        <v>0</v>
      </c>
      <c r="N88" s="206">
        <v>0</v>
      </c>
      <c r="O88" s="206">
        <v>0</v>
      </c>
      <c r="P88" s="206">
        <v>0</v>
      </c>
      <c r="Q88" s="206">
        <v>0</v>
      </c>
      <c r="R88" s="207">
        <f>'4'!W87</f>
        <v>0</v>
      </c>
      <c r="S88" s="207">
        <f>'4'!X87</f>
        <v>0</v>
      </c>
      <c r="T88" s="207">
        <f>'4'!Y87</f>
        <v>0</v>
      </c>
      <c r="U88" s="207">
        <f>'4'!Z87</f>
        <v>0</v>
      </c>
      <c r="V88" s="207">
        <f>'4'!Y87</f>
        <v>0</v>
      </c>
      <c r="W88" s="207">
        <f>'4'!Z87</f>
        <v>0</v>
      </c>
      <c r="X88" s="207">
        <f>'4'!AA87</f>
        <v>0</v>
      </c>
      <c r="Y88" s="206">
        <v>0</v>
      </c>
      <c r="Z88" s="206">
        <v>0</v>
      </c>
      <c r="AA88" s="206">
        <v>0</v>
      </c>
      <c r="AB88" s="206">
        <v>0</v>
      </c>
      <c r="AC88" s="206">
        <v>0</v>
      </c>
      <c r="AD88" s="206">
        <v>0</v>
      </c>
      <c r="AE88" s="206">
        <v>0</v>
      </c>
      <c r="AF88" s="207">
        <f>'4'!AK87</f>
        <v>0</v>
      </c>
      <c r="AG88" s="207">
        <f>'4'!AL87</f>
        <v>0</v>
      </c>
      <c r="AH88" s="207">
        <f>'4'!AM87</f>
        <v>0</v>
      </c>
      <c r="AI88" s="207">
        <f>'4'!AN87</f>
        <v>0</v>
      </c>
      <c r="AJ88" s="207">
        <f>'4'!AO87</f>
        <v>0</v>
      </c>
      <c r="AK88" s="207">
        <f>'4'!AP87</f>
        <v>0</v>
      </c>
      <c r="AL88" s="207">
        <v>0</v>
      </c>
      <c r="AM88" s="207">
        <v>0</v>
      </c>
      <c r="AN88" s="206">
        <v>0</v>
      </c>
      <c r="AO88" s="206">
        <v>0</v>
      </c>
      <c r="AP88" s="206">
        <v>0</v>
      </c>
      <c r="AQ88" s="206">
        <v>0</v>
      </c>
      <c r="AR88" s="206">
        <v>0</v>
      </c>
      <c r="AS88" s="206">
        <v>0</v>
      </c>
      <c r="AT88" s="33">
        <v>3</v>
      </c>
      <c r="AU88" s="207">
        <f>'4'!BB87</f>
        <v>0</v>
      </c>
      <c r="AV88" s="207">
        <f>'4'!BC87</f>
        <v>0</v>
      </c>
      <c r="AW88" s="207">
        <f>'4'!BD87</f>
        <v>41.44</v>
      </c>
      <c r="AX88" s="207">
        <f>'4'!BE87</f>
        <v>0</v>
      </c>
      <c r="AY88" s="207">
        <f>'4'!BF87</f>
        <v>0</v>
      </c>
      <c r="AZ88" s="207">
        <f>'4'!BG87</f>
        <v>0</v>
      </c>
      <c r="BA88" s="207">
        <f>'4'!BH87</f>
        <v>0</v>
      </c>
      <c r="BB88" s="206">
        <v>0</v>
      </c>
      <c r="BC88" s="206">
        <v>0</v>
      </c>
      <c r="BD88" s="206">
        <v>0</v>
      </c>
      <c r="BE88" s="206">
        <v>0</v>
      </c>
      <c r="BF88" s="206">
        <v>0</v>
      </c>
      <c r="BG88" s="206">
        <v>0</v>
      </c>
      <c r="BH88" s="33"/>
      <c r="BJ88" s="129">
        <v>2022</v>
      </c>
    </row>
    <row r="89" spans="1:62" ht="150">
      <c r="A89" s="23" t="s">
        <v>183</v>
      </c>
      <c r="B89" s="46" t="s">
        <v>289</v>
      </c>
      <c r="C89" s="40" t="s">
        <v>299</v>
      </c>
      <c r="D89" s="33" t="s">
        <v>300</v>
      </c>
      <c r="E89" s="206">
        <v>0</v>
      </c>
      <c r="F89" s="206">
        <v>0</v>
      </c>
      <c r="G89" s="206">
        <v>0</v>
      </c>
      <c r="H89" s="206">
        <v>0</v>
      </c>
      <c r="I89" s="206">
        <v>0</v>
      </c>
      <c r="J89" s="206">
        <v>0</v>
      </c>
      <c r="K89" s="206">
        <v>0</v>
      </c>
      <c r="L89" s="206">
        <v>0</v>
      </c>
      <c r="M89" s="206">
        <v>0</v>
      </c>
      <c r="N89" s="206">
        <v>0</v>
      </c>
      <c r="O89" s="206">
        <v>0</v>
      </c>
      <c r="P89" s="206">
        <v>0</v>
      </c>
      <c r="Q89" s="206">
        <v>0</v>
      </c>
      <c r="R89" s="207">
        <f>'4'!W88</f>
        <v>0</v>
      </c>
      <c r="S89" s="207">
        <f>'4'!X88</f>
        <v>0</v>
      </c>
      <c r="T89" s="207">
        <f>'4'!Y88</f>
        <v>0</v>
      </c>
      <c r="U89" s="207">
        <f>'4'!Z88</f>
        <v>0</v>
      </c>
      <c r="V89" s="207">
        <f>'4'!Y88</f>
        <v>0</v>
      </c>
      <c r="W89" s="207">
        <f>'4'!Z88</f>
        <v>0</v>
      </c>
      <c r="X89" s="207">
        <f>'4'!AA88</f>
        <v>0</v>
      </c>
      <c r="Y89" s="206">
        <v>0</v>
      </c>
      <c r="Z89" s="206">
        <v>0</v>
      </c>
      <c r="AA89" s="206">
        <v>0</v>
      </c>
      <c r="AB89" s="206">
        <v>0</v>
      </c>
      <c r="AC89" s="206">
        <v>0</v>
      </c>
      <c r="AD89" s="206">
        <v>0</v>
      </c>
      <c r="AE89" s="206">
        <v>2</v>
      </c>
      <c r="AF89" s="207">
        <f>'4'!AK88</f>
        <v>50</v>
      </c>
      <c r="AG89" s="207">
        <f>'4'!AL88</f>
        <v>0</v>
      </c>
      <c r="AH89" s="207">
        <f>'4'!AM88</f>
        <v>0</v>
      </c>
      <c r="AI89" s="207">
        <f>'4'!AN88</f>
        <v>0</v>
      </c>
      <c r="AJ89" s="207">
        <f>'4'!AO88</f>
        <v>0</v>
      </c>
      <c r="AK89" s="207">
        <f>'4'!AP88</f>
        <v>0</v>
      </c>
      <c r="AL89" s="207">
        <v>0</v>
      </c>
      <c r="AM89" s="207">
        <v>0</v>
      </c>
      <c r="AN89" s="206">
        <v>0</v>
      </c>
      <c r="AO89" s="206">
        <v>0</v>
      </c>
      <c r="AP89" s="206">
        <v>0</v>
      </c>
      <c r="AQ89" s="206">
        <v>0</v>
      </c>
      <c r="AR89" s="206">
        <v>0</v>
      </c>
      <c r="AS89" s="206">
        <v>0</v>
      </c>
      <c r="AT89" s="33">
        <v>0</v>
      </c>
      <c r="AU89" s="207">
        <f>'4'!BB88</f>
        <v>0</v>
      </c>
      <c r="AV89" s="207">
        <f>'4'!BC88</f>
        <v>0</v>
      </c>
      <c r="AW89" s="207">
        <f>'4'!BD88</f>
        <v>0</v>
      </c>
      <c r="AX89" s="207">
        <f>'4'!BE88</f>
        <v>0</v>
      </c>
      <c r="AY89" s="207">
        <f>'4'!BF88</f>
        <v>0</v>
      </c>
      <c r="AZ89" s="207">
        <f>'4'!BG88</f>
        <v>0</v>
      </c>
      <c r="BA89" s="207">
        <f>'4'!BH88</f>
        <v>0</v>
      </c>
      <c r="BB89" s="206">
        <v>0</v>
      </c>
      <c r="BC89" s="206">
        <v>0</v>
      </c>
      <c r="BD89" s="206">
        <v>0</v>
      </c>
      <c r="BE89" s="206">
        <v>0</v>
      </c>
      <c r="BF89" s="206">
        <v>0</v>
      </c>
      <c r="BG89" s="206">
        <v>0</v>
      </c>
      <c r="BH89" s="33"/>
      <c r="BJ89" s="129">
        <v>2022</v>
      </c>
    </row>
    <row r="90" spans="1:62" ht="375">
      <c r="A90" s="23" t="s">
        <v>183</v>
      </c>
      <c r="B90" s="46" t="s">
        <v>289</v>
      </c>
      <c r="C90" s="40" t="s">
        <v>301</v>
      </c>
      <c r="D90" s="33" t="s">
        <v>302</v>
      </c>
      <c r="E90" s="206">
        <v>0</v>
      </c>
      <c r="F90" s="206">
        <v>0</v>
      </c>
      <c r="G90" s="206">
        <v>0</v>
      </c>
      <c r="H90" s="206">
        <v>0</v>
      </c>
      <c r="I90" s="206">
        <v>0</v>
      </c>
      <c r="J90" s="206">
        <v>0</v>
      </c>
      <c r="K90" s="206">
        <v>0</v>
      </c>
      <c r="L90" s="206">
        <v>0</v>
      </c>
      <c r="M90" s="206">
        <v>0</v>
      </c>
      <c r="N90" s="206">
        <v>0</v>
      </c>
      <c r="O90" s="206">
        <v>0</v>
      </c>
      <c r="P90" s="206">
        <v>0</v>
      </c>
      <c r="Q90" s="206">
        <v>0</v>
      </c>
      <c r="R90" s="207">
        <f>'4'!W89</f>
        <v>0</v>
      </c>
      <c r="S90" s="207">
        <f>'4'!X89</f>
        <v>0</v>
      </c>
      <c r="T90" s="207">
        <f>'4'!Y89</f>
        <v>0</v>
      </c>
      <c r="U90" s="207">
        <f>'4'!Z89</f>
        <v>0</v>
      </c>
      <c r="V90" s="207">
        <f>'4'!Y89</f>
        <v>0</v>
      </c>
      <c r="W90" s="207">
        <f>'4'!Z89</f>
        <v>0</v>
      </c>
      <c r="X90" s="207">
        <f>'4'!AA89</f>
        <v>0</v>
      </c>
      <c r="Y90" s="206">
        <v>0</v>
      </c>
      <c r="Z90" s="206">
        <v>0</v>
      </c>
      <c r="AA90" s="206">
        <v>0</v>
      </c>
      <c r="AB90" s="206">
        <v>0</v>
      </c>
      <c r="AC90" s="206">
        <v>0</v>
      </c>
      <c r="AD90" s="206">
        <v>0</v>
      </c>
      <c r="AE90" s="206">
        <v>0</v>
      </c>
      <c r="AF90" s="207">
        <f>'4'!AK89</f>
        <v>0</v>
      </c>
      <c r="AG90" s="207">
        <f>'4'!AL89</f>
        <v>0</v>
      </c>
      <c r="AH90" s="207">
        <f>'4'!AM89</f>
        <v>0</v>
      </c>
      <c r="AI90" s="207">
        <f>'4'!AN89</f>
        <v>0</v>
      </c>
      <c r="AJ90" s="207">
        <f>'4'!AO89</f>
        <v>0</v>
      </c>
      <c r="AK90" s="207">
        <f>'4'!AP89</f>
        <v>0</v>
      </c>
      <c r="AL90" s="207">
        <v>0</v>
      </c>
      <c r="AM90" s="207">
        <v>0</v>
      </c>
      <c r="AN90" s="206">
        <v>0</v>
      </c>
      <c r="AO90" s="206">
        <v>0</v>
      </c>
      <c r="AP90" s="206">
        <v>0</v>
      </c>
      <c r="AQ90" s="206">
        <v>0</v>
      </c>
      <c r="AR90" s="206">
        <v>0</v>
      </c>
      <c r="AS90" s="206">
        <v>0</v>
      </c>
      <c r="AT90" s="33">
        <v>4</v>
      </c>
      <c r="AU90" s="207">
        <f>'4'!BB89</f>
        <v>0</v>
      </c>
      <c r="AV90" s="207">
        <f>'4'!BC89</f>
        <v>0</v>
      </c>
      <c r="AW90" s="207">
        <f>'4'!BD89</f>
        <v>19.8</v>
      </c>
      <c r="AX90" s="207">
        <f>'4'!BE89</f>
        <v>0</v>
      </c>
      <c r="AY90" s="207">
        <f>'4'!BF89</f>
        <v>0</v>
      </c>
      <c r="AZ90" s="207">
        <f>'4'!BG89</f>
        <v>0</v>
      </c>
      <c r="BA90" s="207">
        <f>'4'!BH89</f>
        <v>0</v>
      </c>
      <c r="BB90" s="206">
        <v>0</v>
      </c>
      <c r="BC90" s="206">
        <v>0</v>
      </c>
      <c r="BD90" s="206">
        <v>0</v>
      </c>
      <c r="BE90" s="206">
        <v>0</v>
      </c>
      <c r="BF90" s="206">
        <v>0</v>
      </c>
      <c r="BG90" s="206">
        <v>0</v>
      </c>
      <c r="BH90" s="33"/>
      <c r="BJ90" s="129">
        <v>2022</v>
      </c>
    </row>
    <row r="91" spans="1:62" ht="75">
      <c r="A91" s="23" t="s">
        <v>183</v>
      </c>
      <c r="B91" s="31" t="s">
        <v>289</v>
      </c>
      <c r="C91" s="40" t="s">
        <v>303</v>
      </c>
      <c r="D91" s="33" t="s">
        <v>304</v>
      </c>
      <c r="E91" s="206">
        <v>0</v>
      </c>
      <c r="F91" s="206">
        <v>0</v>
      </c>
      <c r="G91" s="206">
        <v>0</v>
      </c>
      <c r="H91" s="206">
        <v>0</v>
      </c>
      <c r="I91" s="206">
        <v>0</v>
      </c>
      <c r="J91" s="206">
        <v>0</v>
      </c>
      <c r="K91" s="206">
        <v>0</v>
      </c>
      <c r="L91" s="206">
        <v>0</v>
      </c>
      <c r="M91" s="206">
        <v>0</v>
      </c>
      <c r="N91" s="206">
        <v>0</v>
      </c>
      <c r="O91" s="206">
        <v>0</v>
      </c>
      <c r="P91" s="206">
        <v>0</v>
      </c>
      <c r="Q91" s="206">
        <v>0</v>
      </c>
      <c r="R91" s="207">
        <f>'4'!W90</f>
        <v>0</v>
      </c>
      <c r="S91" s="207">
        <f>'4'!X90</f>
        <v>0</v>
      </c>
      <c r="T91" s="207">
        <f>'4'!Y90</f>
        <v>0</v>
      </c>
      <c r="U91" s="207">
        <f>'4'!Z90</f>
        <v>0</v>
      </c>
      <c r="V91" s="207">
        <f>'4'!Y90</f>
        <v>0</v>
      </c>
      <c r="W91" s="207">
        <f>'4'!Z90</f>
        <v>0</v>
      </c>
      <c r="X91" s="207">
        <f>'4'!AA90</f>
        <v>0</v>
      </c>
      <c r="Y91" s="206">
        <v>0</v>
      </c>
      <c r="Z91" s="206">
        <v>0</v>
      </c>
      <c r="AA91" s="206">
        <v>0</v>
      </c>
      <c r="AB91" s="206">
        <v>0</v>
      </c>
      <c r="AC91" s="206">
        <v>0</v>
      </c>
      <c r="AD91" s="206">
        <v>0</v>
      </c>
      <c r="AE91" s="206">
        <v>0</v>
      </c>
      <c r="AF91" s="207">
        <f>'4'!AK90</f>
        <v>0</v>
      </c>
      <c r="AG91" s="207">
        <f>'4'!AL90</f>
        <v>0</v>
      </c>
      <c r="AH91" s="207">
        <f>'4'!AM90</f>
        <v>0</v>
      </c>
      <c r="AI91" s="207">
        <f>'4'!AN90</f>
        <v>0</v>
      </c>
      <c r="AJ91" s="207">
        <f>'4'!AO90</f>
        <v>0</v>
      </c>
      <c r="AK91" s="207">
        <f>'4'!AP90</f>
        <v>0</v>
      </c>
      <c r="AL91" s="207">
        <v>0</v>
      </c>
      <c r="AM91" s="207">
        <v>0</v>
      </c>
      <c r="AN91" s="206">
        <v>0</v>
      </c>
      <c r="AO91" s="206">
        <v>0</v>
      </c>
      <c r="AP91" s="206">
        <v>0</v>
      </c>
      <c r="AQ91" s="206">
        <v>0</v>
      </c>
      <c r="AR91" s="206">
        <v>0</v>
      </c>
      <c r="AS91" s="206">
        <v>0</v>
      </c>
      <c r="AT91" s="33">
        <v>2</v>
      </c>
      <c r="AU91" s="207">
        <f>'4'!BB90</f>
        <v>0</v>
      </c>
      <c r="AV91" s="207">
        <f>'4'!BC90</f>
        <v>25</v>
      </c>
      <c r="AW91" s="207">
        <f>'4'!BD90</f>
        <v>0</v>
      </c>
      <c r="AX91" s="207">
        <f>'4'!BE90</f>
        <v>0</v>
      </c>
      <c r="AY91" s="207">
        <f>'4'!BF90</f>
        <v>0</v>
      </c>
      <c r="AZ91" s="207">
        <f>'4'!BG90</f>
        <v>0</v>
      </c>
      <c r="BA91" s="207">
        <f>'4'!BH90</f>
        <v>0</v>
      </c>
      <c r="BB91" s="206">
        <v>0</v>
      </c>
      <c r="BC91" s="206">
        <v>0</v>
      </c>
      <c r="BD91" s="206">
        <v>0</v>
      </c>
      <c r="BE91" s="206">
        <v>0</v>
      </c>
      <c r="BF91" s="206">
        <v>0</v>
      </c>
      <c r="BG91" s="206">
        <v>0</v>
      </c>
      <c r="BH91" s="33"/>
      <c r="BJ91" s="129">
        <v>2021</v>
      </c>
    </row>
    <row r="92" spans="1:62" ht="112.5">
      <c r="A92" s="23" t="s">
        <v>183</v>
      </c>
      <c r="B92" s="31" t="s">
        <v>289</v>
      </c>
      <c r="C92" s="40" t="s">
        <v>305</v>
      </c>
      <c r="D92" s="33" t="s">
        <v>306</v>
      </c>
      <c r="E92" s="206">
        <v>0</v>
      </c>
      <c r="F92" s="206">
        <v>0</v>
      </c>
      <c r="G92" s="206">
        <v>0</v>
      </c>
      <c r="H92" s="206">
        <v>0</v>
      </c>
      <c r="I92" s="206">
        <v>0</v>
      </c>
      <c r="J92" s="206">
        <v>0</v>
      </c>
      <c r="K92" s="206">
        <v>0</v>
      </c>
      <c r="L92" s="206">
        <v>0</v>
      </c>
      <c r="M92" s="206">
        <v>0</v>
      </c>
      <c r="N92" s="206">
        <v>0</v>
      </c>
      <c r="O92" s="206">
        <v>0</v>
      </c>
      <c r="P92" s="206">
        <v>0</v>
      </c>
      <c r="Q92" s="206">
        <v>0</v>
      </c>
      <c r="R92" s="207">
        <f>'4'!W91</f>
        <v>0</v>
      </c>
      <c r="S92" s="207">
        <f>'4'!X91</f>
        <v>0</v>
      </c>
      <c r="T92" s="207">
        <f>'4'!Y91</f>
        <v>0</v>
      </c>
      <c r="U92" s="207">
        <f>'4'!Z91</f>
        <v>0</v>
      </c>
      <c r="V92" s="207">
        <f>'4'!Y91</f>
        <v>0</v>
      </c>
      <c r="W92" s="207">
        <f>'4'!Z91</f>
        <v>0</v>
      </c>
      <c r="X92" s="207">
        <f>'4'!AA91</f>
        <v>0</v>
      </c>
      <c r="Y92" s="206">
        <v>0</v>
      </c>
      <c r="Z92" s="206">
        <v>0</v>
      </c>
      <c r="AA92" s="206">
        <v>0</v>
      </c>
      <c r="AB92" s="206">
        <v>0</v>
      </c>
      <c r="AC92" s="206">
        <v>0</v>
      </c>
      <c r="AD92" s="206">
        <v>0</v>
      </c>
      <c r="AE92" s="206">
        <v>0</v>
      </c>
      <c r="AF92" s="207">
        <f>'4'!AK91</f>
        <v>0</v>
      </c>
      <c r="AG92" s="207">
        <f>'4'!AL91</f>
        <v>0</v>
      </c>
      <c r="AH92" s="207">
        <f>'4'!AM91</f>
        <v>0</v>
      </c>
      <c r="AI92" s="207">
        <f>'4'!AN91</f>
        <v>0</v>
      </c>
      <c r="AJ92" s="207">
        <f>'4'!AO91</f>
        <v>0</v>
      </c>
      <c r="AK92" s="207">
        <f>'4'!AP91</f>
        <v>0</v>
      </c>
      <c r="AL92" s="207">
        <v>0</v>
      </c>
      <c r="AM92" s="207">
        <v>0</v>
      </c>
      <c r="AN92" s="206">
        <v>0</v>
      </c>
      <c r="AO92" s="206">
        <v>0</v>
      </c>
      <c r="AP92" s="206">
        <v>0</v>
      </c>
      <c r="AQ92" s="206">
        <v>0</v>
      </c>
      <c r="AR92" s="206">
        <v>0</v>
      </c>
      <c r="AS92" s="206">
        <v>0</v>
      </c>
      <c r="AT92" s="33">
        <v>3</v>
      </c>
      <c r="AU92" s="207">
        <f>'4'!BB91</f>
        <v>0</v>
      </c>
      <c r="AV92" s="207">
        <f>'4'!BC91</f>
        <v>0</v>
      </c>
      <c r="AW92" s="207">
        <f>'4'!BD91</f>
        <v>2</v>
      </c>
      <c r="AX92" s="207">
        <f>'4'!BE91</f>
        <v>0</v>
      </c>
      <c r="AY92" s="207">
        <f>'4'!BF91</f>
        <v>0</v>
      </c>
      <c r="AZ92" s="207">
        <f>'4'!BG91</f>
        <v>32.799999999999997</v>
      </c>
      <c r="BA92" s="207">
        <f>'4'!BH91</f>
        <v>2</v>
      </c>
      <c r="BB92" s="206">
        <v>0</v>
      </c>
      <c r="BC92" s="206">
        <v>0</v>
      </c>
      <c r="BD92" s="206">
        <v>0</v>
      </c>
      <c r="BE92" s="206">
        <v>0</v>
      </c>
      <c r="BF92" s="206">
        <v>0</v>
      </c>
      <c r="BG92" s="206">
        <v>0</v>
      </c>
      <c r="BH92" s="33" t="s">
        <v>666</v>
      </c>
      <c r="BJ92" s="129">
        <v>2021</v>
      </c>
    </row>
    <row r="93" spans="1:62" ht="93.75">
      <c r="A93" s="23" t="s">
        <v>183</v>
      </c>
      <c r="B93" s="31" t="s">
        <v>289</v>
      </c>
      <c r="C93" s="40" t="s">
        <v>307</v>
      </c>
      <c r="D93" s="33" t="s">
        <v>308</v>
      </c>
      <c r="E93" s="206">
        <v>0</v>
      </c>
      <c r="F93" s="206">
        <v>0</v>
      </c>
      <c r="G93" s="206">
        <v>0</v>
      </c>
      <c r="H93" s="206">
        <v>0</v>
      </c>
      <c r="I93" s="206">
        <v>0</v>
      </c>
      <c r="J93" s="206">
        <v>0</v>
      </c>
      <c r="K93" s="206">
        <v>0</v>
      </c>
      <c r="L93" s="206">
        <v>0</v>
      </c>
      <c r="M93" s="206">
        <v>0</v>
      </c>
      <c r="N93" s="206">
        <v>0</v>
      </c>
      <c r="O93" s="206">
        <v>0</v>
      </c>
      <c r="P93" s="206">
        <v>0</v>
      </c>
      <c r="Q93" s="206">
        <v>0</v>
      </c>
      <c r="R93" s="207">
        <f>'4'!W92</f>
        <v>0</v>
      </c>
      <c r="S93" s="207">
        <f>'4'!X92</f>
        <v>0</v>
      </c>
      <c r="T93" s="207">
        <f>'4'!Y92</f>
        <v>0</v>
      </c>
      <c r="U93" s="207">
        <f>'4'!Z92</f>
        <v>0</v>
      </c>
      <c r="V93" s="207">
        <f>'4'!Y92</f>
        <v>0</v>
      </c>
      <c r="W93" s="207">
        <f>'4'!Z92</f>
        <v>0</v>
      </c>
      <c r="X93" s="207">
        <f>'4'!AA92</f>
        <v>0</v>
      </c>
      <c r="Y93" s="206">
        <v>0</v>
      </c>
      <c r="Z93" s="206">
        <v>0</v>
      </c>
      <c r="AA93" s="206">
        <v>0</v>
      </c>
      <c r="AB93" s="206">
        <v>0</v>
      </c>
      <c r="AC93" s="206">
        <v>0</v>
      </c>
      <c r="AD93" s="206">
        <v>0</v>
      </c>
      <c r="AE93" s="206"/>
      <c r="AF93" s="207">
        <f>'4'!AK92</f>
        <v>0</v>
      </c>
      <c r="AG93" s="207">
        <f>'4'!AL92</f>
        <v>0</v>
      </c>
      <c r="AH93" s="207">
        <f>'4'!AM92</f>
        <v>0</v>
      </c>
      <c r="AI93" s="207">
        <f>'4'!AN92</f>
        <v>0</v>
      </c>
      <c r="AJ93" s="207">
        <f>'4'!AO92</f>
        <v>0</v>
      </c>
      <c r="AK93" s="207">
        <f>'4'!AP92</f>
        <v>0</v>
      </c>
      <c r="AL93" s="207">
        <v>0</v>
      </c>
      <c r="AM93" s="207">
        <v>0</v>
      </c>
      <c r="AN93" s="206">
        <v>0</v>
      </c>
      <c r="AO93" s="206">
        <v>0</v>
      </c>
      <c r="AP93" s="206">
        <v>0</v>
      </c>
      <c r="AQ93" s="206">
        <v>0</v>
      </c>
      <c r="AR93" s="206">
        <v>0</v>
      </c>
      <c r="AS93" s="206">
        <v>0</v>
      </c>
      <c r="AT93" s="33">
        <v>3</v>
      </c>
      <c r="AU93" s="207">
        <f>'4'!BB92</f>
        <v>0</v>
      </c>
      <c r="AV93" s="207">
        <f>'4'!BC92</f>
        <v>0</v>
      </c>
      <c r="AW93" s="207">
        <f>'4'!BD92</f>
        <v>0</v>
      </c>
      <c r="AX93" s="207">
        <f>'4'!BE92</f>
        <v>0</v>
      </c>
      <c r="AY93" s="207">
        <f>'4'!BF92</f>
        <v>0</v>
      </c>
      <c r="AZ93" s="207">
        <f>'4'!BG92</f>
        <v>12</v>
      </c>
      <c r="BA93" s="207">
        <f>'4'!BH92</f>
        <v>0</v>
      </c>
      <c r="BB93" s="206">
        <v>0</v>
      </c>
      <c r="BC93" s="206">
        <v>0</v>
      </c>
      <c r="BD93" s="206">
        <v>0</v>
      </c>
      <c r="BE93" s="206">
        <v>0</v>
      </c>
      <c r="BF93" s="206">
        <v>0</v>
      </c>
      <c r="BG93" s="206">
        <v>0</v>
      </c>
      <c r="BH93" s="33" t="s">
        <v>667</v>
      </c>
      <c r="BJ93" s="129">
        <v>2021</v>
      </c>
    </row>
    <row r="94" spans="1:62" ht="75">
      <c r="A94" s="23" t="s">
        <v>183</v>
      </c>
      <c r="B94" s="31" t="s">
        <v>289</v>
      </c>
      <c r="C94" s="40" t="s">
        <v>309</v>
      </c>
      <c r="D94" s="33" t="s">
        <v>310</v>
      </c>
      <c r="E94" s="208">
        <v>0</v>
      </c>
      <c r="F94" s="208">
        <v>0</v>
      </c>
      <c r="G94" s="208">
        <v>0</v>
      </c>
      <c r="H94" s="208">
        <v>0</v>
      </c>
      <c r="I94" s="208">
        <v>0</v>
      </c>
      <c r="J94" s="208">
        <v>0</v>
      </c>
      <c r="K94" s="208">
        <v>0</v>
      </c>
      <c r="L94" s="208">
        <v>0</v>
      </c>
      <c r="M94" s="208">
        <v>0</v>
      </c>
      <c r="N94" s="208">
        <v>0</v>
      </c>
      <c r="O94" s="208">
        <v>0</v>
      </c>
      <c r="P94" s="208">
        <v>0</v>
      </c>
      <c r="Q94" s="208">
        <v>0</v>
      </c>
      <c r="R94" s="200">
        <f>'4'!W93</f>
        <v>0</v>
      </c>
      <c r="S94" s="200">
        <f>'4'!X93</f>
        <v>0</v>
      </c>
      <c r="T94" s="200">
        <f>'4'!Y93</f>
        <v>0</v>
      </c>
      <c r="U94" s="200">
        <f>'4'!Z93</f>
        <v>0</v>
      </c>
      <c r="V94" s="200">
        <f>'4'!Y93</f>
        <v>0</v>
      </c>
      <c r="W94" s="200">
        <f>'4'!Z93</f>
        <v>0</v>
      </c>
      <c r="X94" s="200">
        <f>'4'!AA93</f>
        <v>0</v>
      </c>
      <c r="Y94" s="208">
        <v>0</v>
      </c>
      <c r="Z94" s="208">
        <v>0</v>
      </c>
      <c r="AA94" s="208">
        <v>0</v>
      </c>
      <c r="AB94" s="208">
        <v>0</v>
      </c>
      <c r="AC94" s="208">
        <v>0</v>
      </c>
      <c r="AD94" s="208">
        <v>0</v>
      </c>
      <c r="AE94" s="208">
        <v>0</v>
      </c>
      <c r="AF94" s="207">
        <f>'4'!AK93</f>
        <v>0</v>
      </c>
      <c r="AG94" s="207">
        <f>'4'!AL93</f>
        <v>0</v>
      </c>
      <c r="AH94" s="207">
        <f>'4'!AM93</f>
        <v>0</v>
      </c>
      <c r="AI94" s="207">
        <f>'4'!AN93</f>
        <v>0</v>
      </c>
      <c r="AJ94" s="207">
        <f>'4'!AO93</f>
        <v>0</v>
      </c>
      <c r="AK94" s="207">
        <f>'4'!AP93</f>
        <v>0</v>
      </c>
      <c r="AL94" s="207">
        <v>0</v>
      </c>
      <c r="AM94" s="207">
        <v>0</v>
      </c>
      <c r="AN94" s="208">
        <v>0</v>
      </c>
      <c r="AO94" s="208">
        <v>0</v>
      </c>
      <c r="AP94" s="208">
        <v>0</v>
      </c>
      <c r="AQ94" s="208">
        <v>0</v>
      </c>
      <c r="AR94" s="208">
        <v>0</v>
      </c>
      <c r="AS94" s="208">
        <v>0</v>
      </c>
      <c r="AT94" s="33">
        <v>3</v>
      </c>
      <c r="AU94" s="207">
        <f>'4'!BB93</f>
        <v>0</v>
      </c>
      <c r="AV94" s="207">
        <f>'4'!BC93</f>
        <v>25</v>
      </c>
      <c r="AW94" s="207">
        <f>'4'!BD93</f>
        <v>0</v>
      </c>
      <c r="AX94" s="207">
        <f>'4'!BE93</f>
        <v>0</v>
      </c>
      <c r="AY94" s="207">
        <f>'4'!BF93</f>
        <v>0</v>
      </c>
      <c r="AZ94" s="207">
        <f>'4'!BG93</f>
        <v>0</v>
      </c>
      <c r="BA94" s="207">
        <f>'4'!BH93</f>
        <v>0</v>
      </c>
      <c r="BB94" s="208">
        <v>0</v>
      </c>
      <c r="BC94" s="208">
        <v>0</v>
      </c>
      <c r="BD94" s="208">
        <v>0</v>
      </c>
      <c r="BE94" s="208">
        <v>0</v>
      </c>
      <c r="BF94" s="208">
        <v>0</v>
      </c>
      <c r="BG94" s="208">
        <v>0</v>
      </c>
      <c r="BH94" s="33"/>
      <c r="BJ94" s="129">
        <v>2021</v>
      </c>
    </row>
    <row r="95" spans="1:62" ht="75">
      <c r="A95" s="23" t="s">
        <v>183</v>
      </c>
      <c r="B95" s="31" t="s">
        <v>289</v>
      </c>
      <c r="C95" s="40" t="s">
        <v>311</v>
      </c>
      <c r="D95" s="33" t="s">
        <v>312</v>
      </c>
      <c r="E95" s="208">
        <v>0</v>
      </c>
      <c r="F95" s="208">
        <v>0</v>
      </c>
      <c r="G95" s="208">
        <v>0</v>
      </c>
      <c r="H95" s="208">
        <v>0</v>
      </c>
      <c r="I95" s="208">
        <v>0</v>
      </c>
      <c r="J95" s="208">
        <v>0</v>
      </c>
      <c r="K95" s="208">
        <v>0</v>
      </c>
      <c r="L95" s="208">
        <v>0</v>
      </c>
      <c r="M95" s="208">
        <v>0</v>
      </c>
      <c r="N95" s="208">
        <v>0</v>
      </c>
      <c r="O95" s="208">
        <v>0</v>
      </c>
      <c r="P95" s="208">
        <v>0</v>
      </c>
      <c r="Q95" s="208">
        <v>0</v>
      </c>
      <c r="R95" s="200">
        <f>'4'!W94</f>
        <v>0</v>
      </c>
      <c r="S95" s="200">
        <f>'4'!X94</f>
        <v>0</v>
      </c>
      <c r="T95" s="200">
        <f>'4'!Y94</f>
        <v>0</v>
      </c>
      <c r="U95" s="200">
        <f>'4'!Z94</f>
        <v>0</v>
      </c>
      <c r="V95" s="200">
        <f>'4'!Y94</f>
        <v>0</v>
      </c>
      <c r="W95" s="200">
        <f>'4'!Z94</f>
        <v>0</v>
      </c>
      <c r="X95" s="200">
        <f>'4'!AA94</f>
        <v>0</v>
      </c>
      <c r="Y95" s="208">
        <v>0</v>
      </c>
      <c r="Z95" s="208">
        <v>0</v>
      </c>
      <c r="AA95" s="208">
        <v>0</v>
      </c>
      <c r="AB95" s="208">
        <v>0</v>
      </c>
      <c r="AC95" s="208">
        <v>0</v>
      </c>
      <c r="AD95" s="208">
        <v>0</v>
      </c>
      <c r="AE95" s="208">
        <v>2</v>
      </c>
      <c r="AF95" s="207">
        <f>'4'!AK94</f>
        <v>0</v>
      </c>
      <c r="AG95" s="207">
        <f>'4'!AL94</f>
        <v>25</v>
      </c>
      <c r="AH95" s="207">
        <f>'4'!AM94</f>
        <v>0</v>
      </c>
      <c r="AI95" s="207">
        <f>'4'!AN94</f>
        <v>0</v>
      </c>
      <c r="AJ95" s="207">
        <f>'4'!AO94</f>
        <v>0</v>
      </c>
      <c r="AK95" s="207">
        <f>'4'!AP94</f>
        <v>0</v>
      </c>
      <c r="AL95" s="207">
        <v>0</v>
      </c>
      <c r="AM95" s="207">
        <v>0</v>
      </c>
      <c r="AN95" s="208">
        <v>0</v>
      </c>
      <c r="AO95" s="208">
        <v>0</v>
      </c>
      <c r="AP95" s="208">
        <v>0</v>
      </c>
      <c r="AQ95" s="208">
        <v>0</v>
      </c>
      <c r="AR95" s="208">
        <v>0</v>
      </c>
      <c r="AS95" s="208">
        <v>0</v>
      </c>
      <c r="AT95" s="33">
        <v>0</v>
      </c>
      <c r="AU95" s="207">
        <f>'4'!BB94</f>
        <v>0</v>
      </c>
      <c r="AV95" s="207">
        <f>'4'!BC94</f>
        <v>0</v>
      </c>
      <c r="AW95" s="207">
        <f>'4'!BD94</f>
        <v>0</v>
      </c>
      <c r="AX95" s="207">
        <f>'4'!BE94</f>
        <v>0</v>
      </c>
      <c r="AY95" s="207">
        <f>'4'!BF94</f>
        <v>0</v>
      </c>
      <c r="AZ95" s="207">
        <f>'4'!BG94</f>
        <v>0</v>
      </c>
      <c r="BA95" s="207">
        <f>'4'!BH94</f>
        <v>0</v>
      </c>
      <c r="BB95" s="208">
        <v>0</v>
      </c>
      <c r="BC95" s="208">
        <v>0</v>
      </c>
      <c r="BD95" s="208">
        <v>0</v>
      </c>
      <c r="BE95" s="208">
        <v>0</v>
      </c>
      <c r="BF95" s="208">
        <v>0</v>
      </c>
      <c r="BG95" s="208">
        <v>0</v>
      </c>
      <c r="BH95" s="33"/>
      <c r="BJ95" s="129">
        <v>2021</v>
      </c>
    </row>
    <row r="96" spans="1:62" ht="18.75" hidden="1">
      <c r="A96" s="23" t="s">
        <v>183</v>
      </c>
      <c r="B96" s="31"/>
      <c r="C96" s="40"/>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row>
    <row r="97" spans="1:60" ht="56.25">
      <c r="A97" s="19"/>
      <c r="B97" s="23" t="s">
        <v>313</v>
      </c>
      <c r="C97" s="24" t="s">
        <v>314</v>
      </c>
      <c r="D97" s="48" t="s">
        <v>178</v>
      </c>
      <c r="E97" s="48" t="s">
        <v>197</v>
      </c>
      <c r="F97" s="48" t="s">
        <v>197</v>
      </c>
      <c r="G97" s="48" t="s">
        <v>197</v>
      </c>
      <c r="H97" s="48" t="s">
        <v>197</v>
      </c>
      <c r="I97" s="48" t="s">
        <v>197</v>
      </c>
      <c r="J97" s="48" t="s">
        <v>197</v>
      </c>
      <c r="K97" s="48" t="s">
        <v>197</v>
      </c>
      <c r="L97" s="48" t="s">
        <v>197</v>
      </c>
      <c r="M97" s="48" t="s">
        <v>197</v>
      </c>
      <c r="N97" s="48" t="s">
        <v>197</v>
      </c>
      <c r="O97" s="48" t="s">
        <v>197</v>
      </c>
      <c r="P97" s="48" t="s">
        <v>197</v>
      </c>
      <c r="Q97" s="48" t="s">
        <v>197</v>
      </c>
      <c r="R97" s="48" t="s">
        <v>197</v>
      </c>
      <c r="S97" s="48" t="s">
        <v>197</v>
      </c>
      <c r="T97" s="48" t="s">
        <v>197</v>
      </c>
      <c r="U97" s="48" t="s">
        <v>197</v>
      </c>
      <c r="V97" s="48" t="s">
        <v>197</v>
      </c>
      <c r="W97" s="48" t="s">
        <v>197</v>
      </c>
      <c r="X97" s="48" t="s">
        <v>197</v>
      </c>
      <c r="Y97" s="48" t="s">
        <v>197</v>
      </c>
      <c r="Z97" s="48" t="s">
        <v>197</v>
      </c>
      <c r="AA97" s="48" t="s">
        <v>197</v>
      </c>
      <c r="AB97" s="48" t="s">
        <v>197</v>
      </c>
      <c r="AC97" s="48" t="s">
        <v>197</v>
      </c>
      <c r="AD97" s="48" t="s">
        <v>197</v>
      </c>
      <c r="AE97" s="48" t="s">
        <v>197</v>
      </c>
      <c r="AF97" s="48" t="s">
        <v>197</v>
      </c>
      <c r="AG97" s="48" t="s">
        <v>197</v>
      </c>
      <c r="AH97" s="48" t="s">
        <v>197</v>
      </c>
      <c r="AI97" s="48" t="s">
        <v>197</v>
      </c>
      <c r="AJ97" s="48" t="s">
        <v>197</v>
      </c>
      <c r="AK97" s="48" t="s">
        <v>197</v>
      </c>
      <c r="AL97" s="48" t="s">
        <v>197</v>
      </c>
      <c r="AM97" s="48" t="s">
        <v>197</v>
      </c>
      <c r="AN97" s="48" t="s">
        <v>197</v>
      </c>
      <c r="AO97" s="48" t="s">
        <v>197</v>
      </c>
      <c r="AP97" s="48" t="s">
        <v>197</v>
      </c>
      <c r="AQ97" s="48" t="s">
        <v>197</v>
      </c>
      <c r="AR97" s="48" t="s">
        <v>197</v>
      </c>
      <c r="AS97" s="48" t="s">
        <v>197</v>
      </c>
      <c r="AT97" s="48" t="s">
        <v>197</v>
      </c>
      <c r="AU97" s="48" t="s">
        <v>197</v>
      </c>
      <c r="AV97" s="48" t="s">
        <v>197</v>
      </c>
      <c r="AW97" s="48" t="s">
        <v>197</v>
      </c>
      <c r="AX97" s="48" t="s">
        <v>197</v>
      </c>
      <c r="AY97" s="48" t="s">
        <v>197</v>
      </c>
      <c r="AZ97" s="48" t="s">
        <v>197</v>
      </c>
      <c r="BA97" s="48" t="s">
        <v>197</v>
      </c>
      <c r="BB97" s="48" t="s">
        <v>197</v>
      </c>
      <c r="BC97" s="48" t="s">
        <v>197</v>
      </c>
      <c r="BD97" s="48" t="s">
        <v>197</v>
      </c>
      <c r="BE97" s="48" t="s">
        <v>197</v>
      </c>
      <c r="BF97" s="48" t="s">
        <v>197</v>
      </c>
      <c r="BG97" s="48" t="s">
        <v>197</v>
      </c>
      <c r="BH97" s="48"/>
    </row>
    <row r="98" spans="1:60" ht="56.25">
      <c r="A98" s="19"/>
      <c r="B98" s="23" t="s">
        <v>315</v>
      </c>
      <c r="C98" s="29" t="s">
        <v>316</v>
      </c>
      <c r="D98" s="48" t="s">
        <v>178</v>
      </c>
      <c r="E98" s="48" t="s">
        <v>197</v>
      </c>
      <c r="F98" s="48" t="s">
        <v>197</v>
      </c>
      <c r="G98" s="48" t="s">
        <v>197</v>
      </c>
      <c r="H98" s="48" t="s">
        <v>197</v>
      </c>
      <c r="I98" s="48" t="s">
        <v>197</v>
      </c>
      <c r="J98" s="48" t="s">
        <v>197</v>
      </c>
      <c r="K98" s="48" t="s">
        <v>197</v>
      </c>
      <c r="L98" s="48" t="s">
        <v>197</v>
      </c>
      <c r="M98" s="48" t="s">
        <v>197</v>
      </c>
      <c r="N98" s="48" t="s">
        <v>197</v>
      </c>
      <c r="O98" s="48" t="s">
        <v>197</v>
      </c>
      <c r="P98" s="48" t="s">
        <v>197</v>
      </c>
      <c r="Q98" s="48" t="s">
        <v>197</v>
      </c>
      <c r="R98" s="48" t="s">
        <v>197</v>
      </c>
      <c r="S98" s="48" t="s">
        <v>197</v>
      </c>
      <c r="T98" s="48" t="s">
        <v>197</v>
      </c>
      <c r="U98" s="48" t="s">
        <v>197</v>
      </c>
      <c r="V98" s="48" t="s">
        <v>197</v>
      </c>
      <c r="W98" s="48" t="s">
        <v>197</v>
      </c>
      <c r="X98" s="48" t="s">
        <v>197</v>
      </c>
      <c r="Y98" s="48" t="s">
        <v>197</v>
      </c>
      <c r="Z98" s="48" t="s">
        <v>197</v>
      </c>
      <c r="AA98" s="48" t="s">
        <v>197</v>
      </c>
      <c r="AB98" s="48" t="s">
        <v>197</v>
      </c>
      <c r="AC98" s="48" t="s">
        <v>197</v>
      </c>
      <c r="AD98" s="48" t="s">
        <v>197</v>
      </c>
      <c r="AE98" s="48" t="s">
        <v>197</v>
      </c>
      <c r="AF98" s="48" t="s">
        <v>197</v>
      </c>
      <c r="AG98" s="48" t="s">
        <v>197</v>
      </c>
      <c r="AH98" s="48" t="s">
        <v>197</v>
      </c>
      <c r="AI98" s="48" t="s">
        <v>197</v>
      </c>
      <c r="AJ98" s="48" t="s">
        <v>197</v>
      </c>
      <c r="AK98" s="48" t="s">
        <v>197</v>
      </c>
      <c r="AL98" s="48" t="s">
        <v>197</v>
      </c>
      <c r="AM98" s="48" t="s">
        <v>197</v>
      </c>
      <c r="AN98" s="48" t="s">
        <v>197</v>
      </c>
      <c r="AO98" s="48" t="s">
        <v>197</v>
      </c>
      <c r="AP98" s="48" t="s">
        <v>197</v>
      </c>
      <c r="AQ98" s="48" t="s">
        <v>197</v>
      </c>
      <c r="AR98" s="48" t="s">
        <v>197</v>
      </c>
      <c r="AS98" s="48" t="s">
        <v>197</v>
      </c>
      <c r="AT98" s="48" t="s">
        <v>197</v>
      </c>
      <c r="AU98" s="48" t="s">
        <v>197</v>
      </c>
      <c r="AV98" s="48" t="s">
        <v>197</v>
      </c>
      <c r="AW98" s="48" t="s">
        <v>197</v>
      </c>
      <c r="AX98" s="48" t="s">
        <v>197</v>
      </c>
      <c r="AY98" s="48" t="s">
        <v>197</v>
      </c>
      <c r="AZ98" s="48" t="s">
        <v>197</v>
      </c>
      <c r="BA98" s="48" t="s">
        <v>197</v>
      </c>
      <c r="BB98" s="48" t="s">
        <v>197</v>
      </c>
      <c r="BC98" s="48" t="s">
        <v>197</v>
      </c>
      <c r="BD98" s="48" t="s">
        <v>197</v>
      </c>
      <c r="BE98" s="48" t="s">
        <v>197</v>
      </c>
      <c r="BF98" s="48" t="s">
        <v>197</v>
      </c>
      <c r="BG98" s="48" t="s">
        <v>197</v>
      </c>
      <c r="BH98" s="48"/>
    </row>
    <row r="99" spans="1:60" ht="37.5">
      <c r="A99" s="19"/>
      <c r="B99" s="23" t="s">
        <v>317</v>
      </c>
      <c r="C99" s="29" t="s">
        <v>318</v>
      </c>
      <c r="D99" s="48" t="s">
        <v>178</v>
      </c>
      <c r="E99" s="48">
        <f t="shared" ref="E99:AJ99" si="39">SUM(E100:E101)</f>
        <v>0</v>
      </c>
      <c r="F99" s="48">
        <f t="shared" si="39"/>
        <v>0</v>
      </c>
      <c r="G99" s="48">
        <f t="shared" si="39"/>
        <v>0</v>
      </c>
      <c r="H99" s="48">
        <f t="shared" si="39"/>
        <v>0</v>
      </c>
      <c r="I99" s="48">
        <f t="shared" si="39"/>
        <v>0</v>
      </c>
      <c r="J99" s="48">
        <f t="shared" si="39"/>
        <v>0</v>
      </c>
      <c r="K99" s="48">
        <f t="shared" si="39"/>
        <v>0</v>
      </c>
      <c r="L99" s="48">
        <f t="shared" si="39"/>
        <v>0</v>
      </c>
      <c r="M99" s="48">
        <f t="shared" si="39"/>
        <v>0</v>
      </c>
      <c r="N99" s="48">
        <f t="shared" si="39"/>
        <v>0</v>
      </c>
      <c r="O99" s="48">
        <f t="shared" si="39"/>
        <v>0</v>
      </c>
      <c r="P99" s="48">
        <f t="shared" si="39"/>
        <v>0</v>
      </c>
      <c r="Q99" s="48">
        <f t="shared" si="39"/>
        <v>0</v>
      </c>
      <c r="R99" s="48">
        <f t="shared" si="39"/>
        <v>0</v>
      </c>
      <c r="S99" s="48">
        <f t="shared" si="39"/>
        <v>0</v>
      </c>
      <c r="T99" s="48">
        <f t="shared" si="39"/>
        <v>0</v>
      </c>
      <c r="U99" s="48">
        <f t="shared" si="39"/>
        <v>0</v>
      </c>
      <c r="V99" s="48">
        <f t="shared" si="39"/>
        <v>0</v>
      </c>
      <c r="W99" s="48">
        <f t="shared" si="39"/>
        <v>0</v>
      </c>
      <c r="X99" s="48">
        <f t="shared" si="39"/>
        <v>0</v>
      </c>
      <c r="Y99" s="48">
        <f t="shared" si="39"/>
        <v>0</v>
      </c>
      <c r="Z99" s="48">
        <f t="shared" si="39"/>
        <v>0</v>
      </c>
      <c r="AA99" s="48">
        <f t="shared" si="39"/>
        <v>0</v>
      </c>
      <c r="AB99" s="48">
        <f t="shared" si="39"/>
        <v>0</v>
      </c>
      <c r="AC99" s="48">
        <f t="shared" si="39"/>
        <v>0</v>
      </c>
      <c r="AD99" s="48">
        <f t="shared" si="39"/>
        <v>0</v>
      </c>
      <c r="AE99" s="48">
        <f t="shared" si="39"/>
        <v>0</v>
      </c>
      <c r="AF99" s="48">
        <f t="shared" si="39"/>
        <v>0</v>
      </c>
      <c r="AG99" s="48">
        <f t="shared" si="39"/>
        <v>0</v>
      </c>
      <c r="AH99" s="48">
        <f t="shared" si="39"/>
        <v>0</v>
      </c>
      <c r="AI99" s="48">
        <f t="shared" si="39"/>
        <v>0</v>
      </c>
      <c r="AJ99" s="48">
        <f t="shared" si="39"/>
        <v>0</v>
      </c>
      <c r="AK99" s="48">
        <f t="shared" ref="AK99:BA99" si="40">SUM(AK100:AK101)</f>
        <v>0</v>
      </c>
      <c r="AL99" s="48">
        <f t="shared" si="40"/>
        <v>0</v>
      </c>
      <c r="AM99" s="48">
        <f t="shared" si="40"/>
        <v>0</v>
      </c>
      <c r="AN99" s="48">
        <f t="shared" si="40"/>
        <v>0</v>
      </c>
      <c r="AO99" s="48">
        <f t="shared" si="40"/>
        <v>0</v>
      </c>
      <c r="AP99" s="48">
        <f t="shared" si="40"/>
        <v>0</v>
      </c>
      <c r="AQ99" s="48">
        <f t="shared" si="40"/>
        <v>0</v>
      </c>
      <c r="AR99" s="48">
        <f t="shared" si="40"/>
        <v>0</v>
      </c>
      <c r="AS99" s="48">
        <f t="shared" si="40"/>
        <v>0</v>
      </c>
      <c r="AT99" s="48">
        <f t="shared" si="40"/>
        <v>0</v>
      </c>
      <c r="AU99" s="48">
        <f t="shared" si="40"/>
        <v>0</v>
      </c>
      <c r="AV99" s="48">
        <f t="shared" si="40"/>
        <v>0</v>
      </c>
      <c r="AW99" s="48">
        <f t="shared" si="40"/>
        <v>0</v>
      </c>
      <c r="AX99" s="48">
        <f t="shared" si="40"/>
        <v>0</v>
      </c>
      <c r="AY99" s="48">
        <f t="shared" si="40"/>
        <v>0</v>
      </c>
      <c r="AZ99" s="48">
        <f t="shared" si="40"/>
        <v>0</v>
      </c>
      <c r="BA99" s="48">
        <f t="shared" si="40"/>
        <v>0</v>
      </c>
      <c r="BB99" s="48" t="s">
        <v>197</v>
      </c>
      <c r="BC99" s="48" t="s">
        <v>197</v>
      </c>
      <c r="BD99" s="48" t="s">
        <v>197</v>
      </c>
      <c r="BE99" s="48" t="s">
        <v>197</v>
      </c>
      <c r="BF99" s="48" t="s">
        <v>197</v>
      </c>
      <c r="BG99" s="48" t="s">
        <v>197</v>
      </c>
      <c r="BH99" s="48"/>
    </row>
    <row r="100" spans="1:60" ht="75">
      <c r="A100" s="26" t="s">
        <v>189</v>
      </c>
      <c r="B100" s="31" t="s">
        <v>317</v>
      </c>
      <c r="C100" s="50" t="s">
        <v>319</v>
      </c>
      <c r="D100" s="33" t="s">
        <v>320</v>
      </c>
      <c r="E100" s="33"/>
      <c r="F100" s="47">
        <f>'4'!I99</f>
        <v>0</v>
      </c>
      <c r="G100" s="47">
        <f>'4'!J99</f>
        <v>0</v>
      </c>
      <c r="H100" s="47">
        <f>'4'!K99</f>
        <v>0</v>
      </c>
      <c r="I100" s="47">
        <f>'4'!L99</f>
        <v>0</v>
      </c>
      <c r="J100" s="47">
        <f>'4'!M99</f>
        <v>0</v>
      </c>
      <c r="K100" s="33">
        <v>0</v>
      </c>
      <c r="L100" s="47">
        <f>'4'!P99</f>
        <v>0</v>
      </c>
      <c r="M100" s="47">
        <f>'4'!Q99</f>
        <v>0</v>
      </c>
      <c r="N100" s="47">
        <f>'4'!R99</f>
        <v>0</v>
      </c>
      <c r="O100" s="47">
        <f>'4'!S99</f>
        <v>0</v>
      </c>
      <c r="P100" s="47">
        <f>'4'!T99</f>
        <v>0</v>
      </c>
      <c r="Q100" s="33">
        <v>0</v>
      </c>
      <c r="R100" s="47">
        <f>'4'!W99</f>
        <v>0</v>
      </c>
      <c r="S100" s="47">
        <f>'4'!X99</f>
        <v>0</v>
      </c>
      <c r="T100" s="47">
        <f>'4'!Y99</f>
        <v>0</v>
      </c>
      <c r="U100" s="47">
        <f>'4'!Z99</f>
        <v>0</v>
      </c>
      <c r="V100" s="33">
        <v>0</v>
      </c>
      <c r="W100" s="33">
        <v>0</v>
      </c>
      <c r="X100" s="33">
        <v>0</v>
      </c>
      <c r="Y100" s="208"/>
      <c r="Z100" s="208"/>
      <c r="AA100" s="208"/>
      <c r="AB100" s="208"/>
      <c r="AC100" s="208"/>
      <c r="AD100" s="208"/>
      <c r="AE100" s="33">
        <v>0</v>
      </c>
      <c r="AF100" s="47">
        <f>'4'!AK99</f>
        <v>0</v>
      </c>
      <c r="AG100" s="47">
        <f>'4'!AL99</f>
        <v>0</v>
      </c>
      <c r="AH100" s="47">
        <f>'4'!AM99</f>
        <v>0</v>
      </c>
      <c r="AI100" s="47">
        <f>'4'!AN99</f>
        <v>0</v>
      </c>
      <c r="AJ100" s="47">
        <f>'4'!AO99</f>
        <v>0</v>
      </c>
      <c r="AK100" s="47">
        <f>'4'!AP99</f>
        <v>0</v>
      </c>
      <c r="AL100" s="47">
        <f>'4'!AQ99</f>
        <v>0</v>
      </c>
      <c r="AM100" s="47">
        <f>'4'!AR99</f>
        <v>0</v>
      </c>
      <c r="AN100" s="208"/>
      <c r="AO100" s="208"/>
      <c r="AP100" s="208"/>
      <c r="AQ100" s="208"/>
      <c r="AR100" s="208"/>
      <c r="AS100" s="208"/>
      <c r="AT100" s="33">
        <v>0</v>
      </c>
      <c r="AU100" s="47">
        <f>'4'!BB99</f>
        <v>0</v>
      </c>
      <c r="AV100" s="47">
        <f>'4'!BC99</f>
        <v>0</v>
      </c>
      <c r="AW100" s="47">
        <f>'4'!BD99</f>
        <v>0</v>
      </c>
      <c r="AX100" s="47">
        <f>'4'!BE99</f>
        <v>0</v>
      </c>
      <c r="AY100" s="47">
        <f>'4'!BF99</f>
        <v>0</v>
      </c>
      <c r="AZ100" s="47">
        <f>'4'!BG99</f>
        <v>0</v>
      </c>
      <c r="BA100" s="47">
        <f>'4'!BH99</f>
        <v>0</v>
      </c>
      <c r="BB100" s="208"/>
      <c r="BC100" s="208"/>
      <c r="BD100" s="208"/>
      <c r="BE100" s="208"/>
      <c r="BF100" s="208"/>
      <c r="BG100" s="208"/>
      <c r="BH100" s="33"/>
    </row>
    <row r="101" spans="1:60" ht="75">
      <c r="A101" s="26" t="s">
        <v>189</v>
      </c>
      <c r="B101" s="31" t="s">
        <v>317</v>
      </c>
      <c r="C101" s="50" t="s">
        <v>321</v>
      </c>
      <c r="D101" s="33" t="s">
        <v>322</v>
      </c>
      <c r="E101" s="33"/>
      <c r="F101" s="47">
        <f>'4'!I100</f>
        <v>0</v>
      </c>
      <c r="G101" s="47">
        <f>'4'!J100</f>
        <v>0</v>
      </c>
      <c r="H101" s="47">
        <f>'4'!K100</f>
        <v>0</v>
      </c>
      <c r="I101" s="47">
        <f>'4'!L100</f>
        <v>0</v>
      </c>
      <c r="J101" s="47">
        <f>'4'!M100</f>
        <v>0</v>
      </c>
      <c r="K101" s="33">
        <v>0</v>
      </c>
      <c r="L101" s="47">
        <f>'4'!P100</f>
        <v>0</v>
      </c>
      <c r="M101" s="47">
        <f>'4'!Q100</f>
        <v>0</v>
      </c>
      <c r="N101" s="47">
        <f>'4'!R100</f>
        <v>0</v>
      </c>
      <c r="O101" s="47">
        <f>'4'!S100</f>
        <v>0</v>
      </c>
      <c r="P101" s="47">
        <f>'4'!T100</f>
        <v>0</v>
      </c>
      <c r="Q101" s="33">
        <v>0</v>
      </c>
      <c r="R101" s="47">
        <f>'4'!W100</f>
        <v>0</v>
      </c>
      <c r="S101" s="47">
        <f>'4'!X100</f>
        <v>0</v>
      </c>
      <c r="T101" s="47">
        <f>'4'!Y100</f>
        <v>0</v>
      </c>
      <c r="U101" s="47">
        <f>'4'!Z100</f>
        <v>0</v>
      </c>
      <c r="V101" s="33">
        <v>0</v>
      </c>
      <c r="W101" s="33">
        <v>0</v>
      </c>
      <c r="X101" s="33">
        <v>0</v>
      </c>
      <c r="Y101" s="208"/>
      <c r="Z101" s="208"/>
      <c r="AA101" s="208"/>
      <c r="AB101" s="208"/>
      <c r="AC101" s="208"/>
      <c r="AD101" s="208"/>
      <c r="AE101" s="33">
        <v>0</v>
      </c>
      <c r="AF101" s="47">
        <f>'4'!AK100</f>
        <v>0</v>
      </c>
      <c r="AG101" s="47">
        <f>'4'!AL100</f>
        <v>0</v>
      </c>
      <c r="AH101" s="47">
        <f>'4'!AM100</f>
        <v>0</v>
      </c>
      <c r="AI101" s="47">
        <f>'4'!AN100</f>
        <v>0</v>
      </c>
      <c r="AJ101" s="47">
        <f>'4'!AO100</f>
        <v>0</v>
      </c>
      <c r="AK101" s="47">
        <f>'4'!AP100</f>
        <v>0</v>
      </c>
      <c r="AL101" s="47">
        <f>'4'!AQ100</f>
        <v>0</v>
      </c>
      <c r="AM101" s="47">
        <f>'4'!AR100</f>
        <v>0</v>
      </c>
      <c r="AN101" s="208"/>
      <c r="AO101" s="208"/>
      <c r="AP101" s="208"/>
      <c r="AQ101" s="208"/>
      <c r="AR101" s="208"/>
      <c r="AS101" s="208"/>
      <c r="AT101" s="33">
        <v>0</v>
      </c>
      <c r="AU101" s="47">
        <f>'4'!BB100</f>
        <v>0</v>
      </c>
      <c r="AV101" s="47">
        <f>'4'!BC100</f>
        <v>0</v>
      </c>
      <c r="AW101" s="47">
        <f>'4'!BD100</f>
        <v>0</v>
      </c>
      <c r="AX101" s="47">
        <f>'4'!BE100</f>
        <v>0</v>
      </c>
      <c r="AY101" s="47">
        <f>'4'!BF100</f>
        <v>0</v>
      </c>
      <c r="AZ101" s="47">
        <f>'4'!BG100</f>
        <v>0</v>
      </c>
      <c r="BA101" s="47">
        <f>'4'!BH100</f>
        <v>0</v>
      </c>
      <c r="BB101" s="208"/>
      <c r="BC101" s="208"/>
      <c r="BD101" s="208"/>
      <c r="BE101" s="208"/>
      <c r="BF101" s="208"/>
      <c r="BG101" s="208"/>
      <c r="BH101" s="33"/>
    </row>
  </sheetData>
  <autoFilter ref="B20:BH101">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32">
    <mergeCell ref="BW15:CC16"/>
    <mergeCell ref="CD15:CJ16"/>
    <mergeCell ref="CK15:CQ16"/>
    <mergeCell ref="CR15:CX16"/>
    <mergeCell ref="E17:J17"/>
    <mergeCell ref="K17:P17"/>
    <mergeCell ref="Q17:X17"/>
    <mergeCell ref="Y17:AD17"/>
    <mergeCell ref="AE17:AM17"/>
    <mergeCell ref="AN17:AS17"/>
    <mergeCell ref="AT17:BA17"/>
    <mergeCell ref="BB17:BG17"/>
    <mergeCell ref="BW17:CC17"/>
    <mergeCell ref="CD17:CJ17"/>
    <mergeCell ref="CK17:CQ17"/>
    <mergeCell ref="CR17:CX17"/>
    <mergeCell ref="B12:BH12"/>
    <mergeCell ref="B13:BG13"/>
    <mergeCell ref="B14:B18"/>
    <mergeCell ref="C14:C18"/>
    <mergeCell ref="D14:D18"/>
    <mergeCell ref="E14:P16"/>
    <mergeCell ref="Q14:BG14"/>
    <mergeCell ref="BH14:BH18"/>
    <mergeCell ref="Q15:AD16"/>
    <mergeCell ref="AE15:AM16"/>
    <mergeCell ref="AT15:BG16"/>
    <mergeCell ref="B4:BH4"/>
    <mergeCell ref="B6:BH6"/>
    <mergeCell ref="B7:BH7"/>
    <mergeCell ref="B9:BH9"/>
    <mergeCell ref="B11:BH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EW98"/>
  <sheetViews>
    <sheetView topLeftCell="B10" zoomScale="65" zoomScaleNormal="65" zoomScalePageLayoutView="55" workbookViewId="0">
      <pane xSplit="3" ySplit="10" topLeftCell="E38" activePane="bottomRight" state="frozen"/>
      <selection activeCell="B10" sqref="B10"/>
      <selection pane="topRight" activeCell="E10" sqref="E10"/>
      <selection pane="bottomLeft" activeCell="B20" sqref="B20"/>
      <selection pane="bottomRight" activeCell="C52" sqref="C52"/>
    </sheetView>
  </sheetViews>
  <sheetFormatPr defaultColWidth="9" defaultRowHeight="15.75"/>
  <cols>
    <col min="1" max="1" width="6.375" style="129" hidden="1" customWidth="1"/>
    <col min="2" max="2" width="11.375" style="129" customWidth="1"/>
    <col min="3" max="3" width="60" style="129" customWidth="1"/>
    <col min="4" max="4" width="13.875" style="129" customWidth="1"/>
    <col min="5" max="5" width="14.625" style="129" customWidth="1"/>
    <col min="6" max="6" width="8.625" style="129" customWidth="1"/>
    <col min="7" max="7" width="8.5" style="129" customWidth="1"/>
    <col min="8" max="8" width="8.75" style="129" customWidth="1"/>
    <col min="9" max="9" width="9.875" style="129" customWidth="1"/>
    <col min="10" max="11" width="8.75" style="129" customWidth="1"/>
    <col min="12" max="19" width="7.5" style="129" customWidth="1"/>
    <col min="20" max="23" width="7.375" style="129" customWidth="1"/>
    <col min="24" max="24" width="9.875" style="129" customWidth="1"/>
    <col min="25" max="31" width="6" style="129" hidden="1" customWidth="1"/>
    <col min="32" max="38" width="6" style="129" customWidth="1"/>
    <col min="39" max="45" width="6" style="129" hidden="1" customWidth="1"/>
    <col min="46" max="63" width="7" style="129" customWidth="1"/>
    <col min="64" max="64" width="6" style="129" customWidth="1"/>
    <col min="65" max="71" width="6" style="129" hidden="1" customWidth="1"/>
    <col min="72" max="72" width="6" style="129" customWidth="1"/>
    <col min="73" max="89" width="7.25" style="129" customWidth="1"/>
    <col min="90" max="90" width="6" style="129" customWidth="1"/>
    <col min="91" max="91" width="9.125" style="129" customWidth="1"/>
    <col min="92" max="97" width="6" style="129" hidden="1" customWidth="1"/>
    <col min="98" max="98" width="4.125" style="129" hidden="1" customWidth="1"/>
    <col min="99" max="99" width="9.75" style="129" customWidth="1"/>
    <col min="100" max="100" width="7.625" style="129" customWidth="1"/>
    <col min="101" max="102" width="7" style="129" customWidth="1"/>
    <col min="103" max="103" width="8.75" style="129" customWidth="1"/>
    <col min="104" max="116" width="7" style="129" customWidth="1"/>
    <col min="117" max="117" width="7.125" style="129" customWidth="1"/>
    <col min="118" max="124" width="6" style="129" hidden="1" customWidth="1"/>
    <col min="125" max="125" width="7.5" style="129" customWidth="1"/>
    <col min="126" max="139" width="8.5" style="129" customWidth="1"/>
    <col min="140" max="140" width="8.625" style="129" customWidth="1"/>
    <col min="141" max="142" width="7.625" style="129" customWidth="1"/>
    <col min="143" max="143" width="7.25" style="129" customWidth="1"/>
    <col min="144" max="144" width="8" style="129" customWidth="1"/>
    <col min="145" max="151" width="6" style="129" hidden="1" customWidth="1"/>
    <col min="152" max="152" width="23.5" style="129" customWidth="1"/>
    <col min="153" max="153" width="5" style="129" customWidth="1"/>
    <col min="154" max="162" width="5" customWidth="1"/>
  </cols>
  <sheetData>
    <row r="1" spans="2:153" ht="18.75">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S1" s="2" t="s">
        <v>668</v>
      </c>
    </row>
    <row r="2" spans="2:153" ht="18.75">
      <c r="AT2" s="131"/>
      <c r="AU2" s="131"/>
      <c r="AV2" s="131"/>
      <c r="AW2" s="131"/>
      <c r="AX2" s="131"/>
      <c r="AY2" s="131"/>
      <c r="AZ2" s="131"/>
      <c r="BA2" s="131"/>
      <c r="BB2" s="131"/>
      <c r="BC2" s="131"/>
      <c r="BD2" s="131"/>
      <c r="BE2" s="131"/>
      <c r="BF2" s="131"/>
      <c r="BG2" s="131"/>
      <c r="BH2" s="131"/>
      <c r="BI2" s="131"/>
      <c r="BJ2" s="131"/>
      <c r="BK2" s="131"/>
      <c r="BL2" s="131"/>
      <c r="BM2" s="131"/>
      <c r="BN2" s="131"/>
      <c r="BO2" s="131"/>
      <c r="BP2" s="58"/>
      <c r="BQ2" s="4" t="s">
        <v>1</v>
      </c>
      <c r="BS2" s="66"/>
    </row>
    <row r="3" spans="2:153" ht="18.75">
      <c r="AT3" s="131"/>
      <c r="AU3" s="131"/>
      <c r="AV3" s="131"/>
      <c r="AW3" s="131"/>
      <c r="AX3" s="131"/>
      <c r="AY3" s="131"/>
      <c r="AZ3" s="131"/>
      <c r="BA3" s="131"/>
      <c r="BB3" s="131"/>
      <c r="BC3" s="131"/>
      <c r="BD3" s="131"/>
      <c r="BE3" s="131"/>
      <c r="BF3" s="131"/>
      <c r="BG3" s="131"/>
      <c r="BH3" s="131"/>
      <c r="BI3" s="131"/>
      <c r="BJ3" s="131"/>
      <c r="BK3" s="131"/>
      <c r="BL3" s="131"/>
      <c r="BM3" s="131"/>
      <c r="BN3" s="131"/>
      <c r="BO3" s="131"/>
      <c r="BP3" s="58"/>
      <c r="BQ3" s="4" t="s">
        <v>2</v>
      </c>
      <c r="BS3" s="66"/>
    </row>
    <row r="4" spans="2:153">
      <c r="B4" s="431" t="s">
        <v>669</v>
      </c>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2:153">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row>
    <row r="6" spans="2:153" ht="18.75">
      <c r="B6" s="402" t="s">
        <v>424</v>
      </c>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c r="BN6" s="402"/>
      <c r="BO6" s="402"/>
      <c r="BP6" s="402"/>
      <c r="BQ6" s="402"/>
      <c r="BR6" s="402"/>
      <c r="BS6" s="40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row>
    <row r="7" spans="2:153">
      <c r="B7" s="403" t="s">
        <v>6</v>
      </c>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row>
    <row r="8" spans="2:153" ht="16.5">
      <c r="B8" s="405"/>
      <c r="C8" s="405"/>
      <c r="D8" s="405"/>
      <c r="E8" s="405"/>
      <c r="F8" s="405"/>
      <c r="G8" s="405"/>
      <c r="H8" s="405"/>
      <c r="I8" s="405"/>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c r="AT8" s="405"/>
      <c r="AU8" s="405"/>
      <c r="AV8" s="405"/>
      <c r="AW8" s="405"/>
      <c r="AX8" s="405"/>
      <c r="AY8" s="405"/>
      <c r="AZ8" s="405"/>
      <c r="BA8" s="405"/>
      <c r="BB8" s="405"/>
      <c r="BC8" s="405"/>
      <c r="BD8" s="405"/>
      <c r="BE8" s="405"/>
      <c r="BF8" s="405"/>
      <c r="BG8" s="405"/>
      <c r="BH8" s="405"/>
      <c r="BI8" s="405"/>
      <c r="BJ8" s="405"/>
      <c r="BK8" s="405"/>
      <c r="BL8" s="405"/>
      <c r="BM8" s="405"/>
      <c r="BN8" s="405"/>
      <c r="BO8" s="405"/>
      <c r="BP8" s="405"/>
      <c r="BQ8" s="405"/>
      <c r="BR8" s="405"/>
      <c r="BS8" s="405"/>
      <c r="BT8" s="10"/>
      <c r="BU8" s="131"/>
      <c r="BV8" s="158"/>
      <c r="BW8" s="158"/>
      <c r="BX8" s="158"/>
      <c r="BY8" s="158"/>
      <c r="BZ8" s="158"/>
      <c r="CA8" s="158"/>
      <c r="CB8" s="158"/>
      <c r="CC8" s="158"/>
      <c r="CD8" s="158"/>
      <c r="CE8" s="158"/>
      <c r="CF8" s="158"/>
      <c r="CG8" s="158"/>
      <c r="CH8" s="158"/>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U8" s="209"/>
    </row>
    <row r="9" spans="2:153">
      <c r="B9" s="405" t="s">
        <v>670</v>
      </c>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K9" s="405"/>
      <c r="BL9" s="405"/>
      <c r="BM9" s="405"/>
      <c r="BN9" s="405"/>
      <c r="BO9" s="405"/>
      <c r="BP9" s="405"/>
      <c r="BQ9" s="405"/>
      <c r="BR9" s="405"/>
      <c r="BS9" s="405"/>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row>
    <row r="10" spans="2:153">
      <c r="B10" s="432"/>
      <c r="C10" s="432"/>
      <c r="D10" s="432"/>
      <c r="E10" s="432"/>
      <c r="F10" s="432"/>
      <c r="G10" s="432"/>
      <c r="H10" s="432"/>
      <c r="I10" s="432"/>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row>
    <row r="11" spans="2:153" ht="18.75">
      <c r="B11" s="404" t="s">
        <v>8</v>
      </c>
      <c r="C11" s="404"/>
      <c r="D11" s="404"/>
      <c r="E11" s="404"/>
      <c r="F11" s="404"/>
      <c r="G11" s="404"/>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row>
    <row r="12" spans="2:153">
      <c r="B12" s="405" t="s">
        <v>9</v>
      </c>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405"/>
      <c r="BQ12" s="405"/>
      <c r="BR12" s="405"/>
      <c r="BS12" s="405"/>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row>
    <row r="13" spans="2:153">
      <c r="B13" s="432"/>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432"/>
      <c r="BP13" s="432"/>
      <c r="BQ13" s="432"/>
      <c r="BR13" s="432"/>
      <c r="BS13" s="432"/>
      <c r="BT13" s="432"/>
      <c r="BU13" s="432"/>
      <c r="BV13" s="432"/>
      <c r="BW13" s="432"/>
      <c r="BX13" s="432"/>
      <c r="BY13" s="432"/>
      <c r="BZ13" s="432"/>
      <c r="CA13" s="432"/>
      <c r="CB13" s="432"/>
      <c r="CC13" s="432"/>
      <c r="CD13" s="432"/>
      <c r="CE13" s="432"/>
      <c r="CF13" s="432"/>
      <c r="CG13" s="432"/>
      <c r="CH13" s="432"/>
      <c r="CI13" s="432"/>
      <c r="CJ13" s="432"/>
      <c r="CK13" s="432"/>
      <c r="CL13" s="432"/>
      <c r="CM13" s="432"/>
      <c r="CN13" s="432"/>
      <c r="CO13" s="432"/>
      <c r="CP13" s="432"/>
      <c r="CQ13" s="432"/>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row>
    <row r="14" spans="2:153" ht="15" customHeight="1">
      <c r="B14" s="406" t="s">
        <v>10</v>
      </c>
      <c r="C14" s="406" t="s">
        <v>11</v>
      </c>
      <c r="D14" s="406" t="s">
        <v>12</v>
      </c>
      <c r="E14" s="427" t="s">
        <v>671</v>
      </c>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t="s">
        <v>672</v>
      </c>
      <c r="AG14" s="427"/>
      <c r="AH14" s="427"/>
      <c r="AI14" s="427"/>
      <c r="AJ14" s="427"/>
      <c r="AK14" s="427"/>
      <c r="AL14" s="427"/>
      <c r="AM14" s="427"/>
      <c r="AN14" s="427"/>
      <c r="AO14" s="427"/>
      <c r="AP14" s="427"/>
      <c r="AQ14" s="427"/>
      <c r="AR14" s="427"/>
      <c r="AS14" s="427"/>
      <c r="AT14" s="430" t="s">
        <v>673</v>
      </c>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30"/>
      <c r="CF14" s="430"/>
      <c r="CG14" s="430"/>
      <c r="CH14" s="430"/>
      <c r="CI14" s="430"/>
      <c r="CJ14" s="430"/>
      <c r="CK14" s="430"/>
      <c r="CL14" s="430"/>
      <c r="CM14" s="430"/>
      <c r="CN14" s="430"/>
      <c r="CO14" s="430"/>
      <c r="CP14" s="430"/>
      <c r="CQ14" s="430"/>
      <c r="CR14" s="430"/>
      <c r="CS14" s="430"/>
      <c r="CT14" s="430"/>
      <c r="CU14" s="430"/>
      <c r="CV14" s="430"/>
      <c r="CW14" s="430"/>
      <c r="CX14" s="430"/>
      <c r="CY14" s="430"/>
      <c r="CZ14" s="430"/>
      <c r="DA14" s="430"/>
      <c r="DB14" s="430"/>
      <c r="DC14" s="430"/>
      <c r="DD14" s="430"/>
      <c r="DE14" s="430"/>
      <c r="DF14" s="430"/>
      <c r="DG14" s="430"/>
      <c r="DH14" s="430"/>
      <c r="DI14" s="430"/>
      <c r="DJ14" s="430"/>
      <c r="DK14" s="430"/>
      <c r="DL14" s="430"/>
      <c r="DM14" s="430"/>
      <c r="DN14" s="430"/>
      <c r="DO14" s="430"/>
      <c r="DP14" s="430"/>
      <c r="DQ14" s="430"/>
      <c r="DR14" s="430"/>
      <c r="DS14" s="430"/>
      <c r="DT14" s="430"/>
      <c r="DU14" s="430"/>
      <c r="DV14" s="430"/>
      <c r="DW14" s="430"/>
      <c r="DX14" s="430"/>
      <c r="DY14" s="430"/>
      <c r="DZ14" s="430"/>
      <c r="EA14" s="430"/>
      <c r="EB14" s="430"/>
      <c r="EC14" s="430"/>
      <c r="ED14" s="430"/>
      <c r="EE14" s="430"/>
      <c r="EF14" s="430"/>
      <c r="EG14" s="430"/>
      <c r="EH14" s="430"/>
      <c r="EI14" s="430"/>
      <c r="EJ14" s="430"/>
      <c r="EK14" s="430"/>
      <c r="EL14" s="430"/>
      <c r="EM14" s="430"/>
      <c r="EN14" s="430"/>
      <c r="EO14" s="430"/>
      <c r="EP14" s="430"/>
      <c r="EQ14" s="430"/>
      <c r="ER14" s="430"/>
      <c r="ES14" s="430"/>
      <c r="ET14" s="430"/>
      <c r="EU14" s="430"/>
      <c r="EV14" s="427" t="s">
        <v>347</v>
      </c>
    </row>
    <row r="15" spans="2:153">
      <c r="B15" s="406"/>
      <c r="C15" s="406"/>
      <c r="D15" s="406"/>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7"/>
      <c r="AN15" s="427"/>
      <c r="AO15" s="427"/>
      <c r="AP15" s="427"/>
      <c r="AQ15" s="427"/>
      <c r="AR15" s="427"/>
      <c r="AS15" s="427"/>
      <c r="AT15" s="436">
        <v>2020</v>
      </c>
      <c r="AU15" s="436"/>
      <c r="AV15" s="436"/>
      <c r="AW15" s="436"/>
      <c r="AX15" s="436"/>
      <c r="AY15" s="436"/>
      <c r="AZ15" s="436"/>
      <c r="BA15" s="436"/>
      <c r="BB15" s="436"/>
      <c r="BC15" s="436"/>
      <c r="BD15" s="436"/>
      <c r="BE15" s="436"/>
      <c r="BF15" s="436"/>
      <c r="BG15" s="436"/>
      <c r="BH15" s="436"/>
      <c r="BI15" s="436"/>
      <c r="BJ15" s="436"/>
      <c r="BK15" s="436"/>
      <c r="BL15" s="436"/>
      <c r="BM15" s="436"/>
      <c r="BN15" s="436"/>
      <c r="BO15" s="436"/>
      <c r="BP15" s="436"/>
      <c r="BQ15" s="436"/>
      <c r="BR15" s="436"/>
      <c r="BS15" s="436"/>
      <c r="BT15" s="436">
        <v>2021</v>
      </c>
      <c r="BU15" s="436"/>
      <c r="BV15" s="436"/>
      <c r="BW15" s="436"/>
      <c r="BX15" s="436"/>
      <c r="BY15" s="436"/>
      <c r="BZ15" s="436"/>
      <c r="CA15" s="436"/>
      <c r="CB15" s="436"/>
      <c r="CC15" s="436"/>
      <c r="CD15" s="436"/>
      <c r="CE15" s="436"/>
      <c r="CF15" s="436"/>
      <c r="CG15" s="436"/>
      <c r="CH15" s="436"/>
      <c r="CI15" s="436"/>
      <c r="CJ15" s="436"/>
      <c r="CK15" s="436"/>
      <c r="CL15" s="436"/>
      <c r="CM15" s="436"/>
      <c r="CN15" s="436"/>
      <c r="CO15" s="436"/>
      <c r="CP15" s="436"/>
      <c r="CQ15" s="436"/>
      <c r="CR15" s="436"/>
      <c r="CS15" s="436"/>
      <c r="CT15" s="436"/>
      <c r="CU15" s="436">
        <v>2022</v>
      </c>
      <c r="CV15" s="436"/>
      <c r="CW15" s="436"/>
      <c r="CX15" s="436"/>
      <c r="CY15" s="436"/>
      <c r="CZ15" s="436"/>
      <c r="DA15" s="436"/>
      <c r="DB15" s="436"/>
      <c r="DC15" s="436"/>
      <c r="DD15" s="436"/>
      <c r="DE15" s="436"/>
      <c r="DF15" s="436"/>
      <c r="DG15" s="436"/>
      <c r="DH15" s="436"/>
      <c r="DI15" s="436"/>
      <c r="DJ15" s="436"/>
      <c r="DK15" s="436"/>
      <c r="DL15" s="436"/>
      <c r="DM15" s="436"/>
      <c r="DN15" s="436"/>
      <c r="DO15" s="436"/>
      <c r="DP15" s="436"/>
      <c r="DQ15" s="436"/>
      <c r="DR15" s="436"/>
      <c r="DS15" s="436"/>
      <c r="DT15" s="436"/>
      <c r="DU15" s="430" t="s">
        <v>674</v>
      </c>
      <c r="DV15" s="430"/>
      <c r="DW15" s="430"/>
      <c r="DX15" s="430"/>
      <c r="DY15" s="430"/>
      <c r="DZ15" s="430"/>
      <c r="EA15" s="430"/>
      <c r="EB15" s="430"/>
      <c r="EC15" s="430"/>
      <c r="ED15" s="430"/>
      <c r="EE15" s="430"/>
      <c r="EF15" s="430"/>
      <c r="EG15" s="430"/>
      <c r="EH15" s="430"/>
      <c r="EI15" s="430"/>
      <c r="EJ15" s="430"/>
      <c r="EK15" s="430"/>
      <c r="EL15" s="430"/>
      <c r="EM15" s="430"/>
      <c r="EN15" s="430"/>
      <c r="EO15" s="430"/>
      <c r="EP15" s="430"/>
      <c r="EQ15" s="430"/>
      <c r="ER15" s="430"/>
      <c r="ES15" s="430"/>
      <c r="ET15" s="430"/>
      <c r="EU15" s="430"/>
      <c r="EV15" s="427"/>
    </row>
    <row r="16" spans="2:153" ht="40.700000000000003" customHeight="1">
      <c r="B16" s="406"/>
      <c r="C16" s="406"/>
      <c r="D16" s="406"/>
      <c r="E16" s="436" t="s">
        <v>74</v>
      </c>
      <c r="F16" s="436"/>
      <c r="G16" s="436"/>
      <c r="H16" s="436"/>
      <c r="I16" s="436"/>
      <c r="J16" s="436"/>
      <c r="K16" s="436"/>
      <c r="L16" s="436"/>
      <c r="M16" s="436"/>
      <c r="N16" s="436"/>
      <c r="O16" s="436"/>
      <c r="P16" s="436"/>
      <c r="Q16" s="436"/>
      <c r="R16" s="436"/>
      <c r="S16" s="436"/>
      <c r="T16" s="436"/>
      <c r="U16" s="436"/>
      <c r="V16" s="436"/>
      <c r="W16" s="436"/>
      <c r="X16" s="436"/>
      <c r="Y16" s="406" t="s">
        <v>464</v>
      </c>
      <c r="Z16" s="406"/>
      <c r="AA16" s="406"/>
      <c r="AB16" s="406"/>
      <c r="AC16" s="406"/>
      <c r="AD16" s="406"/>
      <c r="AE16" s="406"/>
      <c r="AF16" s="436" t="s">
        <v>348</v>
      </c>
      <c r="AG16" s="436"/>
      <c r="AH16" s="436"/>
      <c r="AI16" s="436"/>
      <c r="AJ16" s="436"/>
      <c r="AK16" s="436"/>
      <c r="AL16" s="436"/>
      <c r="AM16" s="406" t="s">
        <v>464</v>
      </c>
      <c r="AN16" s="406"/>
      <c r="AO16" s="406"/>
      <c r="AP16" s="406"/>
      <c r="AQ16" s="406"/>
      <c r="AR16" s="406"/>
      <c r="AS16" s="406"/>
      <c r="AT16" s="436" t="s">
        <v>348</v>
      </c>
      <c r="AU16" s="436"/>
      <c r="AV16" s="436"/>
      <c r="AW16" s="436"/>
      <c r="AX16" s="436"/>
      <c r="AY16" s="436"/>
      <c r="AZ16" s="436"/>
      <c r="BA16" s="436"/>
      <c r="BB16" s="436"/>
      <c r="BC16" s="436"/>
      <c r="BD16" s="436"/>
      <c r="BE16" s="436"/>
      <c r="BF16" s="436"/>
      <c r="BG16" s="436"/>
      <c r="BH16" s="436"/>
      <c r="BI16" s="436"/>
      <c r="BJ16" s="436"/>
      <c r="BK16" s="436"/>
      <c r="BL16" s="436"/>
      <c r="BM16" s="406" t="s">
        <v>464</v>
      </c>
      <c r="BN16" s="406"/>
      <c r="BO16" s="406"/>
      <c r="BP16" s="406"/>
      <c r="BQ16" s="406"/>
      <c r="BR16" s="406"/>
      <c r="BS16" s="406"/>
      <c r="BT16" s="436" t="s">
        <v>348</v>
      </c>
      <c r="BU16" s="436"/>
      <c r="BV16" s="436"/>
      <c r="BW16" s="436"/>
      <c r="BX16" s="436"/>
      <c r="BY16" s="436"/>
      <c r="BZ16" s="436"/>
      <c r="CA16" s="436"/>
      <c r="CB16" s="436"/>
      <c r="CC16" s="436"/>
      <c r="CD16" s="436"/>
      <c r="CE16" s="436"/>
      <c r="CF16" s="436"/>
      <c r="CG16" s="436"/>
      <c r="CH16" s="436"/>
      <c r="CI16" s="436"/>
      <c r="CJ16" s="436"/>
      <c r="CK16" s="436"/>
      <c r="CL16" s="436"/>
      <c r="CM16" s="436"/>
      <c r="CN16" s="406" t="s">
        <v>464</v>
      </c>
      <c r="CO16" s="406"/>
      <c r="CP16" s="406"/>
      <c r="CQ16" s="406"/>
      <c r="CR16" s="406"/>
      <c r="CS16" s="406"/>
      <c r="CT16" s="406"/>
      <c r="CU16" s="436" t="s">
        <v>348</v>
      </c>
      <c r="CV16" s="436"/>
      <c r="CW16" s="436"/>
      <c r="CX16" s="436"/>
      <c r="CY16" s="436"/>
      <c r="CZ16" s="436"/>
      <c r="DA16" s="436"/>
      <c r="DB16" s="436"/>
      <c r="DC16" s="436"/>
      <c r="DD16" s="436"/>
      <c r="DE16" s="436"/>
      <c r="DF16" s="436"/>
      <c r="DG16" s="436"/>
      <c r="DH16" s="436"/>
      <c r="DI16" s="436"/>
      <c r="DJ16" s="436"/>
      <c r="DK16" s="436"/>
      <c r="DL16" s="436"/>
      <c r="DM16" s="436"/>
      <c r="DN16" s="406" t="s">
        <v>464</v>
      </c>
      <c r="DO16" s="406"/>
      <c r="DP16" s="406"/>
      <c r="DQ16" s="406"/>
      <c r="DR16" s="406"/>
      <c r="DS16" s="406"/>
      <c r="DT16" s="406"/>
      <c r="DU16" s="436" t="s">
        <v>74</v>
      </c>
      <c r="DV16" s="436"/>
      <c r="DW16" s="436"/>
      <c r="DX16" s="436"/>
      <c r="DY16" s="436"/>
      <c r="DZ16" s="436"/>
      <c r="EA16" s="436"/>
      <c r="EB16" s="436"/>
      <c r="EC16" s="436"/>
      <c r="ED16" s="436"/>
      <c r="EE16" s="436"/>
      <c r="EF16" s="436"/>
      <c r="EG16" s="436"/>
      <c r="EH16" s="436"/>
      <c r="EI16" s="436"/>
      <c r="EJ16" s="436"/>
      <c r="EK16" s="436"/>
      <c r="EL16" s="436"/>
      <c r="EM16" s="436"/>
      <c r="EN16" s="436"/>
      <c r="EO16" s="406" t="s">
        <v>75</v>
      </c>
      <c r="EP16" s="406"/>
      <c r="EQ16" s="406"/>
      <c r="ER16" s="406"/>
      <c r="ES16" s="406"/>
      <c r="ET16" s="406"/>
      <c r="EU16" s="406"/>
      <c r="EV16" s="427"/>
    </row>
    <row r="17" spans="1:152" ht="117">
      <c r="B17" s="406"/>
      <c r="C17" s="406"/>
      <c r="D17" s="406"/>
      <c r="E17" s="137" t="s">
        <v>469</v>
      </c>
      <c r="F17" s="137" t="s">
        <v>470</v>
      </c>
      <c r="G17" s="210" t="s">
        <v>675</v>
      </c>
      <c r="H17" s="210" t="s">
        <v>676</v>
      </c>
      <c r="I17" s="210" t="s">
        <v>677</v>
      </c>
      <c r="J17" s="210" t="s">
        <v>678</v>
      </c>
      <c r="K17" s="210" t="s">
        <v>679</v>
      </c>
      <c r="L17" s="211" t="s">
        <v>680</v>
      </c>
      <c r="M17" s="211" t="s">
        <v>681</v>
      </c>
      <c r="N17" s="211" t="s">
        <v>682</v>
      </c>
      <c r="O17" s="211" t="s">
        <v>683</v>
      </c>
      <c r="P17" s="211" t="s">
        <v>684</v>
      </c>
      <c r="Q17" s="210" t="s">
        <v>685</v>
      </c>
      <c r="R17" s="210" t="s">
        <v>686</v>
      </c>
      <c r="S17" s="137" t="s">
        <v>472</v>
      </c>
      <c r="T17" s="167" t="s">
        <v>474</v>
      </c>
      <c r="U17" s="167" t="s">
        <v>687</v>
      </c>
      <c r="V17" s="167" t="s">
        <v>476</v>
      </c>
      <c r="W17" s="167" t="s">
        <v>688</v>
      </c>
      <c r="X17" s="167" t="s">
        <v>477</v>
      </c>
      <c r="Y17" s="137" t="s">
        <v>469</v>
      </c>
      <c r="Z17" s="137" t="s">
        <v>470</v>
      </c>
      <c r="AA17" s="137" t="s">
        <v>689</v>
      </c>
      <c r="AB17" s="137" t="s">
        <v>690</v>
      </c>
      <c r="AC17" s="137" t="s">
        <v>691</v>
      </c>
      <c r="AD17" s="137" t="s">
        <v>472</v>
      </c>
      <c r="AE17" s="167" t="s">
        <v>473</v>
      </c>
      <c r="AF17" s="137" t="s">
        <v>469</v>
      </c>
      <c r="AG17" s="137" t="s">
        <v>470</v>
      </c>
      <c r="AH17" s="137" t="s">
        <v>689</v>
      </c>
      <c r="AI17" s="137" t="s">
        <v>690</v>
      </c>
      <c r="AJ17" s="137" t="s">
        <v>691</v>
      </c>
      <c r="AK17" s="137" t="s">
        <v>472</v>
      </c>
      <c r="AL17" s="167" t="s">
        <v>473</v>
      </c>
      <c r="AM17" s="137" t="s">
        <v>469</v>
      </c>
      <c r="AN17" s="137" t="s">
        <v>470</v>
      </c>
      <c r="AO17" s="137" t="s">
        <v>689</v>
      </c>
      <c r="AP17" s="137" t="s">
        <v>690</v>
      </c>
      <c r="AQ17" s="137" t="s">
        <v>691</v>
      </c>
      <c r="AR17" s="137" t="s">
        <v>472</v>
      </c>
      <c r="AS17" s="167" t="s">
        <v>473</v>
      </c>
      <c r="AT17" s="137" t="s">
        <v>469</v>
      </c>
      <c r="AU17" s="137" t="s">
        <v>470</v>
      </c>
      <c r="AV17" s="210" t="s">
        <v>675</v>
      </c>
      <c r="AW17" s="210" t="s">
        <v>676</v>
      </c>
      <c r="AX17" s="210" t="s">
        <v>677</v>
      </c>
      <c r="AY17" s="210" t="s">
        <v>678</v>
      </c>
      <c r="AZ17" s="210" t="s">
        <v>679</v>
      </c>
      <c r="BA17" s="211" t="s">
        <v>680</v>
      </c>
      <c r="BB17" s="211" t="s">
        <v>681</v>
      </c>
      <c r="BC17" s="211" t="s">
        <v>682</v>
      </c>
      <c r="BD17" s="211" t="s">
        <v>683</v>
      </c>
      <c r="BE17" s="211" t="s">
        <v>684</v>
      </c>
      <c r="BF17" s="210" t="s">
        <v>685</v>
      </c>
      <c r="BG17" s="210" t="s">
        <v>686</v>
      </c>
      <c r="BH17" s="137" t="s">
        <v>472</v>
      </c>
      <c r="BI17" s="167" t="s">
        <v>474</v>
      </c>
      <c r="BJ17" s="167" t="s">
        <v>687</v>
      </c>
      <c r="BK17" s="167" t="s">
        <v>476</v>
      </c>
      <c r="BL17" s="167" t="s">
        <v>688</v>
      </c>
      <c r="BM17" s="137" t="s">
        <v>469</v>
      </c>
      <c r="BN17" s="137" t="s">
        <v>470</v>
      </c>
      <c r="BO17" s="137" t="s">
        <v>689</v>
      </c>
      <c r="BP17" s="137" t="s">
        <v>690</v>
      </c>
      <c r="BQ17" s="137" t="s">
        <v>691</v>
      </c>
      <c r="BR17" s="137" t="s">
        <v>472</v>
      </c>
      <c r="BS17" s="167" t="s">
        <v>473</v>
      </c>
      <c r="BT17" s="137" t="s">
        <v>469</v>
      </c>
      <c r="BU17" s="137" t="s">
        <v>470</v>
      </c>
      <c r="BV17" s="210" t="s">
        <v>675</v>
      </c>
      <c r="BW17" s="210" t="s">
        <v>676</v>
      </c>
      <c r="BX17" s="210" t="s">
        <v>677</v>
      </c>
      <c r="BY17" s="210" t="s">
        <v>678</v>
      </c>
      <c r="BZ17" s="210" t="s">
        <v>679</v>
      </c>
      <c r="CA17" s="211" t="s">
        <v>680</v>
      </c>
      <c r="CB17" s="211" t="s">
        <v>681</v>
      </c>
      <c r="CC17" s="211" t="s">
        <v>682</v>
      </c>
      <c r="CD17" s="211" t="s">
        <v>683</v>
      </c>
      <c r="CE17" s="211" t="s">
        <v>684</v>
      </c>
      <c r="CF17" s="210" t="s">
        <v>685</v>
      </c>
      <c r="CG17" s="210" t="s">
        <v>686</v>
      </c>
      <c r="CH17" s="137" t="s">
        <v>472</v>
      </c>
      <c r="CI17" s="167" t="s">
        <v>474</v>
      </c>
      <c r="CJ17" s="167" t="s">
        <v>687</v>
      </c>
      <c r="CK17" s="167" t="s">
        <v>476</v>
      </c>
      <c r="CL17" s="167" t="s">
        <v>688</v>
      </c>
      <c r="CM17" s="167" t="s">
        <v>477</v>
      </c>
      <c r="CN17" s="137" t="s">
        <v>469</v>
      </c>
      <c r="CO17" s="137" t="s">
        <v>470</v>
      </c>
      <c r="CP17" s="137" t="s">
        <v>689</v>
      </c>
      <c r="CQ17" s="137" t="s">
        <v>690</v>
      </c>
      <c r="CR17" s="137" t="s">
        <v>691</v>
      </c>
      <c r="CS17" s="137" t="s">
        <v>472</v>
      </c>
      <c r="CT17" s="167" t="s">
        <v>473</v>
      </c>
      <c r="CU17" s="137" t="s">
        <v>469</v>
      </c>
      <c r="CV17" s="137" t="s">
        <v>470</v>
      </c>
      <c r="CW17" s="210" t="s">
        <v>675</v>
      </c>
      <c r="CX17" s="210" t="s">
        <v>676</v>
      </c>
      <c r="CY17" s="210" t="s">
        <v>677</v>
      </c>
      <c r="CZ17" s="210" t="s">
        <v>678</v>
      </c>
      <c r="DA17" s="210" t="s">
        <v>679</v>
      </c>
      <c r="DB17" s="211" t="s">
        <v>680</v>
      </c>
      <c r="DC17" s="211" t="s">
        <v>681</v>
      </c>
      <c r="DD17" s="211" t="s">
        <v>682</v>
      </c>
      <c r="DE17" s="211" t="s">
        <v>683</v>
      </c>
      <c r="DF17" s="211" t="s">
        <v>684</v>
      </c>
      <c r="DG17" s="210" t="s">
        <v>685</v>
      </c>
      <c r="DH17" s="210" t="s">
        <v>686</v>
      </c>
      <c r="DI17" s="137" t="s">
        <v>472</v>
      </c>
      <c r="DJ17" s="167" t="s">
        <v>474</v>
      </c>
      <c r="DK17" s="167" t="s">
        <v>687</v>
      </c>
      <c r="DL17" s="167" t="s">
        <v>476</v>
      </c>
      <c r="DM17" s="167" t="s">
        <v>688</v>
      </c>
      <c r="DN17" s="137" t="s">
        <v>469</v>
      </c>
      <c r="DO17" s="137" t="s">
        <v>470</v>
      </c>
      <c r="DP17" s="137" t="s">
        <v>689</v>
      </c>
      <c r="DQ17" s="137" t="s">
        <v>690</v>
      </c>
      <c r="DR17" s="137" t="s">
        <v>691</v>
      </c>
      <c r="DS17" s="137" t="s">
        <v>472</v>
      </c>
      <c r="DT17" s="167" t="s">
        <v>473</v>
      </c>
      <c r="DU17" s="137" t="s">
        <v>469</v>
      </c>
      <c r="DV17" s="137" t="s">
        <v>470</v>
      </c>
      <c r="DW17" s="210" t="s">
        <v>675</v>
      </c>
      <c r="DX17" s="210" t="s">
        <v>676</v>
      </c>
      <c r="DY17" s="210" t="s">
        <v>677</v>
      </c>
      <c r="DZ17" s="210" t="s">
        <v>678</v>
      </c>
      <c r="EA17" s="210" t="s">
        <v>679</v>
      </c>
      <c r="EB17" s="211" t="s">
        <v>680</v>
      </c>
      <c r="EC17" s="211" t="s">
        <v>681</v>
      </c>
      <c r="ED17" s="211" t="s">
        <v>682</v>
      </c>
      <c r="EE17" s="211" t="s">
        <v>683</v>
      </c>
      <c r="EF17" s="211" t="s">
        <v>684</v>
      </c>
      <c r="EG17" s="210" t="s">
        <v>685</v>
      </c>
      <c r="EH17" s="210" t="s">
        <v>686</v>
      </c>
      <c r="EI17" s="137" t="s">
        <v>472</v>
      </c>
      <c r="EJ17" s="167" t="s">
        <v>474</v>
      </c>
      <c r="EK17" s="167" t="s">
        <v>687</v>
      </c>
      <c r="EL17" s="167" t="s">
        <v>476</v>
      </c>
      <c r="EM17" s="167" t="s">
        <v>688</v>
      </c>
      <c r="EN17" s="167" t="s">
        <v>477</v>
      </c>
      <c r="EO17" s="137" t="s">
        <v>469</v>
      </c>
      <c r="EP17" s="137" t="s">
        <v>470</v>
      </c>
      <c r="EQ17" s="137" t="s">
        <v>689</v>
      </c>
      <c r="ER17" s="137" t="s">
        <v>690</v>
      </c>
      <c r="ES17" s="137" t="s">
        <v>691</v>
      </c>
      <c r="ET17" s="137" t="s">
        <v>472</v>
      </c>
      <c r="EU17" s="167" t="s">
        <v>473</v>
      </c>
      <c r="EV17" s="427"/>
    </row>
    <row r="18" spans="1:152">
      <c r="B18" s="165">
        <v>1</v>
      </c>
      <c r="C18" s="165">
        <v>2</v>
      </c>
      <c r="D18" s="165">
        <v>3</v>
      </c>
      <c r="E18" s="168" t="s">
        <v>572</v>
      </c>
      <c r="F18" s="168" t="s">
        <v>573</v>
      </c>
      <c r="G18" s="168" t="s">
        <v>574</v>
      </c>
      <c r="H18" s="168" t="s">
        <v>575</v>
      </c>
      <c r="I18" s="168" t="s">
        <v>576</v>
      </c>
      <c r="J18" s="168" t="s">
        <v>577</v>
      </c>
      <c r="K18" s="168" t="s">
        <v>578</v>
      </c>
      <c r="L18" s="168" t="s">
        <v>579</v>
      </c>
      <c r="M18" s="168" t="s">
        <v>580</v>
      </c>
      <c r="N18" s="168" t="s">
        <v>581</v>
      </c>
      <c r="O18" s="168" t="s">
        <v>692</v>
      </c>
      <c r="P18" s="168" t="s">
        <v>693</v>
      </c>
      <c r="Q18" s="168" t="s">
        <v>694</v>
      </c>
      <c r="R18" s="168" t="s">
        <v>695</v>
      </c>
      <c r="S18" s="168" t="s">
        <v>696</v>
      </c>
      <c r="T18" s="168" t="s">
        <v>697</v>
      </c>
      <c r="U18" s="168" t="s">
        <v>698</v>
      </c>
      <c r="V18" s="168" t="s">
        <v>699</v>
      </c>
      <c r="W18" s="168" t="s">
        <v>700</v>
      </c>
      <c r="X18" s="168"/>
      <c r="Y18" s="168" t="s">
        <v>582</v>
      </c>
      <c r="Z18" s="168" t="s">
        <v>583</v>
      </c>
      <c r="AA18" s="168" t="s">
        <v>584</v>
      </c>
      <c r="AB18" s="168" t="s">
        <v>585</v>
      </c>
      <c r="AC18" s="168" t="s">
        <v>586</v>
      </c>
      <c r="AD18" s="168" t="s">
        <v>587</v>
      </c>
      <c r="AE18" s="168" t="s">
        <v>588</v>
      </c>
      <c r="AF18" s="168" t="s">
        <v>623</v>
      </c>
      <c r="AG18" s="168" t="s">
        <v>624</v>
      </c>
      <c r="AH18" s="168" t="s">
        <v>625</v>
      </c>
      <c r="AI18" s="168" t="s">
        <v>626</v>
      </c>
      <c r="AJ18" s="168" t="s">
        <v>627</v>
      </c>
      <c r="AK18" s="168" t="s">
        <v>628</v>
      </c>
      <c r="AL18" s="168" t="s">
        <v>629</v>
      </c>
      <c r="AM18" s="168" t="s">
        <v>631</v>
      </c>
      <c r="AN18" s="168" t="s">
        <v>632</v>
      </c>
      <c r="AO18" s="168" t="s">
        <v>633</v>
      </c>
      <c r="AP18" s="168" t="s">
        <v>634</v>
      </c>
      <c r="AQ18" s="168" t="s">
        <v>635</v>
      </c>
      <c r="AR18" s="168" t="s">
        <v>636</v>
      </c>
      <c r="AS18" s="168" t="s">
        <v>701</v>
      </c>
      <c r="AT18" s="168" t="s">
        <v>479</v>
      </c>
      <c r="AU18" s="168" t="s">
        <v>480</v>
      </c>
      <c r="AV18" s="168" t="s">
        <v>481</v>
      </c>
      <c r="AW18" s="168" t="s">
        <v>482</v>
      </c>
      <c r="AX18" s="168" t="s">
        <v>483</v>
      </c>
      <c r="AY18" s="168" t="s">
        <v>484</v>
      </c>
      <c r="AZ18" s="168" t="s">
        <v>485</v>
      </c>
      <c r="BA18" s="168" t="s">
        <v>702</v>
      </c>
      <c r="BB18" s="168" t="s">
        <v>703</v>
      </c>
      <c r="BC18" s="168" t="s">
        <v>704</v>
      </c>
      <c r="BD18" s="168" t="s">
        <v>705</v>
      </c>
      <c r="BE18" s="168" t="s">
        <v>706</v>
      </c>
      <c r="BF18" s="168" t="s">
        <v>707</v>
      </c>
      <c r="BG18" s="168" t="s">
        <v>708</v>
      </c>
      <c r="BH18" s="168" t="s">
        <v>709</v>
      </c>
      <c r="BI18" s="168" t="s">
        <v>710</v>
      </c>
      <c r="BJ18" s="168" t="s">
        <v>711</v>
      </c>
      <c r="BK18" s="168" t="s">
        <v>712</v>
      </c>
      <c r="BL18" s="168" t="s">
        <v>713</v>
      </c>
      <c r="BM18" s="168" t="s">
        <v>486</v>
      </c>
      <c r="BN18" s="168" t="s">
        <v>487</v>
      </c>
      <c r="BO18" s="168" t="s">
        <v>488</v>
      </c>
      <c r="BP18" s="168" t="s">
        <v>489</v>
      </c>
      <c r="BQ18" s="168" t="s">
        <v>490</v>
      </c>
      <c r="BR18" s="168" t="s">
        <v>491</v>
      </c>
      <c r="BS18" s="168" t="s">
        <v>492</v>
      </c>
      <c r="BT18" s="168" t="s">
        <v>714</v>
      </c>
      <c r="BU18" s="168" t="s">
        <v>715</v>
      </c>
      <c r="BV18" s="168" t="s">
        <v>716</v>
      </c>
      <c r="BW18" s="168" t="s">
        <v>717</v>
      </c>
      <c r="BX18" s="168" t="s">
        <v>718</v>
      </c>
      <c r="BY18" s="168" t="s">
        <v>719</v>
      </c>
      <c r="BZ18" s="168" t="s">
        <v>720</v>
      </c>
      <c r="CA18" s="168" t="s">
        <v>721</v>
      </c>
      <c r="CB18" s="168" t="s">
        <v>722</v>
      </c>
      <c r="CC18" s="168" t="s">
        <v>723</v>
      </c>
      <c r="CD18" s="168" t="s">
        <v>724</v>
      </c>
      <c r="CE18" s="168" t="s">
        <v>725</v>
      </c>
      <c r="CF18" s="168" t="s">
        <v>726</v>
      </c>
      <c r="CG18" s="168" t="s">
        <v>727</v>
      </c>
      <c r="CH18" s="168" t="s">
        <v>728</v>
      </c>
      <c r="CI18" s="168" t="s">
        <v>729</v>
      </c>
      <c r="CJ18" s="168" t="s">
        <v>730</v>
      </c>
      <c r="CK18" s="168" t="s">
        <v>731</v>
      </c>
      <c r="CL18" s="168" t="s">
        <v>732</v>
      </c>
      <c r="CM18" s="168" t="s">
        <v>733</v>
      </c>
      <c r="CN18" s="168" t="s">
        <v>734</v>
      </c>
      <c r="CO18" s="168" t="s">
        <v>735</v>
      </c>
      <c r="CP18" s="168" t="s">
        <v>736</v>
      </c>
      <c r="CQ18" s="168" t="s">
        <v>737</v>
      </c>
      <c r="CR18" s="168" t="s">
        <v>738</v>
      </c>
      <c r="CS18" s="168" t="s">
        <v>739</v>
      </c>
      <c r="CT18" s="168" t="s">
        <v>740</v>
      </c>
      <c r="CU18" s="168" t="s">
        <v>741</v>
      </c>
      <c r="CV18" s="168" t="s">
        <v>742</v>
      </c>
      <c r="CW18" s="168" t="s">
        <v>743</v>
      </c>
      <c r="CX18" s="168" t="s">
        <v>744</v>
      </c>
      <c r="CY18" s="168" t="s">
        <v>745</v>
      </c>
      <c r="CZ18" s="168" t="s">
        <v>746</v>
      </c>
      <c r="DA18" s="168" t="s">
        <v>747</v>
      </c>
      <c r="DB18" s="168" t="s">
        <v>748</v>
      </c>
      <c r="DC18" s="168" t="s">
        <v>749</v>
      </c>
      <c r="DD18" s="168" t="s">
        <v>750</v>
      </c>
      <c r="DE18" s="168" t="s">
        <v>751</v>
      </c>
      <c r="DF18" s="168" t="s">
        <v>752</v>
      </c>
      <c r="DG18" s="168" t="s">
        <v>753</v>
      </c>
      <c r="DH18" s="168" t="s">
        <v>754</v>
      </c>
      <c r="DI18" s="168" t="s">
        <v>755</v>
      </c>
      <c r="DJ18" s="168" t="s">
        <v>756</v>
      </c>
      <c r="DK18" s="168" t="s">
        <v>757</v>
      </c>
      <c r="DL18" s="168" t="s">
        <v>758</v>
      </c>
      <c r="DM18" s="168" t="s">
        <v>759</v>
      </c>
      <c r="DN18" s="168" t="s">
        <v>760</v>
      </c>
      <c r="DO18" s="168" t="s">
        <v>761</v>
      </c>
      <c r="DP18" s="168" t="s">
        <v>762</v>
      </c>
      <c r="DQ18" s="168" t="s">
        <v>763</v>
      </c>
      <c r="DR18" s="168" t="s">
        <v>764</v>
      </c>
      <c r="DS18" s="168" t="s">
        <v>765</v>
      </c>
      <c r="DT18" s="168" t="s">
        <v>766</v>
      </c>
      <c r="DU18" s="168" t="s">
        <v>493</v>
      </c>
      <c r="DV18" s="168" t="s">
        <v>494</v>
      </c>
      <c r="DW18" s="168" t="s">
        <v>495</v>
      </c>
      <c r="DX18" s="168" t="s">
        <v>496</v>
      </c>
      <c r="DY18" s="168" t="s">
        <v>497</v>
      </c>
      <c r="DZ18" s="168" t="s">
        <v>498</v>
      </c>
      <c r="EA18" s="168" t="s">
        <v>499</v>
      </c>
      <c r="EB18" s="168" t="s">
        <v>767</v>
      </c>
      <c r="EC18" s="168" t="s">
        <v>768</v>
      </c>
      <c r="ED18" s="168" t="s">
        <v>769</v>
      </c>
      <c r="EE18" s="168" t="s">
        <v>770</v>
      </c>
      <c r="EF18" s="168" t="s">
        <v>771</v>
      </c>
      <c r="EG18" s="168" t="s">
        <v>772</v>
      </c>
      <c r="EH18" s="168" t="s">
        <v>773</v>
      </c>
      <c r="EI18" s="168" t="s">
        <v>774</v>
      </c>
      <c r="EJ18" s="168" t="s">
        <v>775</v>
      </c>
      <c r="EK18" s="168" t="s">
        <v>776</v>
      </c>
      <c r="EL18" s="168" t="s">
        <v>777</v>
      </c>
      <c r="EM18" s="168" t="s">
        <v>778</v>
      </c>
      <c r="EN18" s="168" t="s">
        <v>779</v>
      </c>
      <c r="EO18" s="168" t="s">
        <v>500</v>
      </c>
      <c r="EP18" s="168" t="s">
        <v>501</v>
      </c>
      <c r="EQ18" s="168" t="s">
        <v>502</v>
      </c>
      <c r="ER18" s="168" t="s">
        <v>503</v>
      </c>
      <c r="ES18" s="168" t="s">
        <v>504</v>
      </c>
      <c r="ET18" s="168" t="s">
        <v>505</v>
      </c>
      <c r="EU18" s="168" t="s">
        <v>506</v>
      </c>
      <c r="EV18" s="165">
        <v>8</v>
      </c>
    </row>
    <row r="19" spans="1:152" ht="31.35" customHeight="1">
      <c r="A19" s="19"/>
      <c r="B19" s="20" t="s">
        <v>176</v>
      </c>
      <c r="C19" s="21" t="s">
        <v>177</v>
      </c>
      <c r="D19" s="22" t="s">
        <v>178</v>
      </c>
      <c r="E19" s="22">
        <f t="shared" ref="E19:AJ19" si="0">SUM(E20:E25)</f>
        <v>182</v>
      </c>
      <c r="F19" s="22">
        <f t="shared" si="0"/>
        <v>75</v>
      </c>
      <c r="G19" s="22">
        <f t="shared" si="0"/>
        <v>0</v>
      </c>
      <c r="H19" s="22">
        <f t="shared" si="0"/>
        <v>2</v>
      </c>
      <c r="I19" s="22">
        <f t="shared" si="0"/>
        <v>104.44</v>
      </c>
      <c r="J19" s="22">
        <f t="shared" si="0"/>
        <v>0</v>
      </c>
      <c r="K19" s="22">
        <f t="shared" si="0"/>
        <v>0</v>
      </c>
      <c r="L19" s="22">
        <f t="shared" si="0"/>
        <v>0</v>
      </c>
      <c r="M19" s="22">
        <f t="shared" si="0"/>
        <v>0</v>
      </c>
      <c r="N19" s="22">
        <f t="shared" si="0"/>
        <v>6.6</v>
      </c>
      <c r="O19" s="22">
        <f t="shared" si="0"/>
        <v>0</v>
      </c>
      <c r="P19" s="22">
        <f t="shared" si="0"/>
        <v>0</v>
      </c>
      <c r="Q19" s="22">
        <f t="shared" si="0"/>
        <v>0</v>
      </c>
      <c r="R19" s="22">
        <f t="shared" si="0"/>
        <v>6.78</v>
      </c>
      <c r="S19" s="22">
        <f t="shared" si="0"/>
        <v>0</v>
      </c>
      <c r="T19" s="22">
        <f t="shared" si="0"/>
        <v>6</v>
      </c>
      <c r="U19" s="22">
        <f t="shared" si="0"/>
        <v>14</v>
      </c>
      <c r="V19" s="22">
        <f t="shared" si="0"/>
        <v>37</v>
      </c>
      <c r="W19" s="22">
        <f t="shared" si="0"/>
        <v>32.799999999999997</v>
      </c>
      <c r="X19" s="22">
        <f t="shared" si="0"/>
        <v>500</v>
      </c>
      <c r="Y19" s="22">
        <f t="shared" si="0"/>
        <v>0</v>
      </c>
      <c r="Z19" s="22">
        <f t="shared" si="0"/>
        <v>0</v>
      </c>
      <c r="AA19" s="22">
        <f t="shared" si="0"/>
        <v>0</v>
      </c>
      <c r="AB19" s="22">
        <f t="shared" si="0"/>
        <v>0</v>
      </c>
      <c r="AC19" s="22">
        <f t="shared" si="0"/>
        <v>0</v>
      </c>
      <c r="AD19" s="22">
        <f t="shared" si="0"/>
        <v>0</v>
      </c>
      <c r="AE19" s="22">
        <f t="shared" si="0"/>
        <v>0</v>
      </c>
      <c r="AF19" s="22">
        <f t="shared" si="0"/>
        <v>0</v>
      </c>
      <c r="AG19" s="22">
        <f t="shared" si="0"/>
        <v>0</v>
      </c>
      <c r="AH19" s="22">
        <f t="shared" si="0"/>
        <v>0</v>
      </c>
      <c r="AI19" s="22">
        <f t="shared" si="0"/>
        <v>0</v>
      </c>
      <c r="AJ19" s="22">
        <f t="shared" si="0"/>
        <v>0</v>
      </c>
      <c r="AK19" s="22">
        <f t="shared" ref="AK19:BP19" si="1">SUM(AK20:AK25)</f>
        <v>0</v>
      </c>
      <c r="AL19" s="22">
        <f t="shared" si="1"/>
        <v>0</v>
      </c>
      <c r="AM19" s="22">
        <f t="shared" si="1"/>
        <v>0</v>
      </c>
      <c r="AN19" s="22">
        <f t="shared" si="1"/>
        <v>0</v>
      </c>
      <c r="AO19" s="22">
        <f t="shared" si="1"/>
        <v>0</v>
      </c>
      <c r="AP19" s="22">
        <f t="shared" si="1"/>
        <v>0</v>
      </c>
      <c r="AQ19" s="22">
        <f t="shared" si="1"/>
        <v>0</v>
      </c>
      <c r="AR19" s="22">
        <f t="shared" si="1"/>
        <v>0</v>
      </c>
      <c r="AS19" s="22">
        <f t="shared" si="1"/>
        <v>0</v>
      </c>
      <c r="AT19" s="22">
        <f t="shared" si="1"/>
        <v>0</v>
      </c>
      <c r="AU19" s="22">
        <f t="shared" si="1"/>
        <v>0</v>
      </c>
      <c r="AV19" s="22">
        <f t="shared" si="1"/>
        <v>0</v>
      </c>
      <c r="AW19" s="22">
        <f t="shared" si="1"/>
        <v>0</v>
      </c>
      <c r="AX19" s="22">
        <f t="shared" si="1"/>
        <v>0</v>
      </c>
      <c r="AY19" s="22">
        <f t="shared" si="1"/>
        <v>0</v>
      </c>
      <c r="AZ19" s="22">
        <f t="shared" si="1"/>
        <v>0</v>
      </c>
      <c r="BA19" s="22">
        <f t="shared" si="1"/>
        <v>0</v>
      </c>
      <c r="BB19" s="22">
        <f t="shared" si="1"/>
        <v>0</v>
      </c>
      <c r="BC19" s="22">
        <f t="shared" si="1"/>
        <v>0</v>
      </c>
      <c r="BD19" s="22">
        <f t="shared" si="1"/>
        <v>0</v>
      </c>
      <c r="BE19" s="22">
        <f t="shared" si="1"/>
        <v>0</v>
      </c>
      <c r="BF19" s="22">
        <f t="shared" si="1"/>
        <v>0</v>
      </c>
      <c r="BG19" s="22">
        <f t="shared" si="1"/>
        <v>0</v>
      </c>
      <c r="BH19" s="22">
        <f t="shared" si="1"/>
        <v>0</v>
      </c>
      <c r="BI19" s="22">
        <f t="shared" si="1"/>
        <v>0</v>
      </c>
      <c r="BJ19" s="22">
        <f t="shared" si="1"/>
        <v>0</v>
      </c>
      <c r="BK19" s="22">
        <f t="shared" si="1"/>
        <v>0</v>
      </c>
      <c r="BL19" s="22">
        <f t="shared" si="1"/>
        <v>0</v>
      </c>
      <c r="BM19" s="22">
        <f t="shared" si="1"/>
        <v>0</v>
      </c>
      <c r="BN19" s="22">
        <f t="shared" si="1"/>
        <v>0</v>
      </c>
      <c r="BO19" s="22">
        <f t="shared" si="1"/>
        <v>0</v>
      </c>
      <c r="BP19" s="22">
        <f t="shared" si="1"/>
        <v>0</v>
      </c>
      <c r="BQ19" s="22">
        <f t="shared" ref="BQ19:CV19" si="2">SUM(BQ20:BQ25)</f>
        <v>0</v>
      </c>
      <c r="BR19" s="22">
        <f t="shared" si="2"/>
        <v>0</v>
      </c>
      <c r="BS19" s="22">
        <f t="shared" si="2"/>
        <v>0</v>
      </c>
      <c r="BT19" s="22">
        <f t="shared" si="2"/>
        <v>100</v>
      </c>
      <c r="BU19" s="22">
        <f t="shared" si="2"/>
        <v>25</v>
      </c>
      <c r="BV19" s="22">
        <f t="shared" si="2"/>
        <v>0</v>
      </c>
      <c r="BW19" s="22">
        <f t="shared" si="2"/>
        <v>0</v>
      </c>
      <c r="BX19" s="22">
        <f t="shared" si="2"/>
        <v>0</v>
      </c>
      <c r="BY19" s="22">
        <f t="shared" si="2"/>
        <v>0</v>
      </c>
      <c r="BZ19" s="22">
        <f t="shared" si="2"/>
        <v>0</v>
      </c>
      <c r="CA19" s="22">
        <f t="shared" si="2"/>
        <v>0</v>
      </c>
      <c r="CB19" s="22">
        <f t="shared" si="2"/>
        <v>0</v>
      </c>
      <c r="CC19" s="22">
        <f t="shared" si="2"/>
        <v>0</v>
      </c>
      <c r="CD19" s="22">
        <f t="shared" si="2"/>
        <v>0</v>
      </c>
      <c r="CE19" s="22">
        <f t="shared" si="2"/>
        <v>0</v>
      </c>
      <c r="CF19" s="22">
        <f t="shared" si="2"/>
        <v>0</v>
      </c>
      <c r="CG19" s="22">
        <f t="shared" si="2"/>
        <v>6.78</v>
      </c>
      <c r="CH19" s="22">
        <f t="shared" si="2"/>
        <v>0</v>
      </c>
      <c r="CI19" s="22">
        <f t="shared" si="2"/>
        <v>3</v>
      </c>
      <c r="CJ19" s="22">
        <f t="shared" si="2"/>
        <v>0</v>
      </c>
      <c r="CK19" s="22">
        <f t="shared" si="2"/>
        <v>5</v>
      </c>
      <c r="CL19" s="22">
        <f t="shared" si="2"/>
        <v>0</v>
      </c>
      <c r="CM19" s="22">
        <f t="shared" si="2"/>
        <v>500</v>
      </c>
      <c r="CN19" s="22">
        <f t="shared" si="2"/>
        <v>0</v>
      </c>
      <c r="CO19" s="22">
        <f t="shared" si="2"/>
        <v>0</v>
      </c>
      <c r="CP19" s="22">
        <f t="shared" si="2"/>
        <v>0</v>
      </c>
      <c r="CQ19" s="22">
        <f t="shared" si="2"/>
        <v>0</v>
      </c>
      <c r="CR19" s="22">
        <f t="shared" si="2"/>
        <v>0</v>
      </c>
      <c r="CS19" s="22">
        <f t="shared" si="2"/>
        <v>0</v>
      </c>
      <c r="CT19" s="22">
        <f t="shared" si="2"/>
        <v>0</v>
      </c>
      <c r="CU19" s="22">
        <f t="shared" si="2"/>
        <v>82</v>
      </c>
      <c r="CV19" s="22">
        <f t="shared" si="2"/>
        <v>50</v>
      </c>
      <c r="CW19" s="22">
        <f t="shared" ref="CW19:EB19" si="3">SUM(CW20:CW25)</f>
        <v>0</v>
      </c>
      <c r="CX19" s="22">
        <f t="shared" si="3"/>
        <v>2</v>
      </c>
      <c r="CY19" s="22">
        <f t="shared" si="3"/>
        <v>104.44</v>
      </c>
      <c r="CZ19" s="22">
        <f t="shared" si="3"/>
        <v>0</v>
      </c>
      <c r="DA19" s="22">
        <f t="shared" si="3"/>
        <v>0</v>
      </c>
      <c r="DB19" s="22">
        <f t="shared" si="3"/>
        <v>0</v>
      </c>
      <c r="DC19" s="22">
        <f t="shared" si="3"/>
        <v>0</v>
      </c>
      <c r="DD19" s="22">
        <f t="shared" si="3"/>
        <v>6.6</v>
      </c>
      <c r="DE19" s="22">
        <f t="shared" si="3"/>
        <v>0</v>
      </c>
      <c r="DF19" s="22">
        <f t="shared" si="3"/>
        <v>0</v>
      </c>
      <c r="DG19" s="22">
        <f t="shared" si="3"/>
        <v>0</v>
      </c>
      <c r="DH19" s="22">
        <f t="shared" si="3"/>
        <v>0</v>
      </c>
      <c r="DI19" s="22">
        <f t="shared" si="3"/>
        <v>0</v>
      </c>
      <c r="DJ19" s="22">
        <f t="shared" si="3"/>
        <v>3</v>
      </c>
      <c r="DK19" s="22">
        <f t="shared" si="3"/>
        <v>14</v>
      </c>
      <c r="DL19" s="22">
        <f t="shared" si="3"/>
        <v>32</v>
      </c>
      <c r="DM19" s="22">
        <f t="shared" si="3"/>
        <v>32.799999999999997</v>
      </c>
      <c r="DN19" s="22">
        <f t="shared" si="3"/>
        <v>0</v>
      </c>
      <c r="DO19" s="22">
        <f t="shared" si="3"/>
        <v>0</v>
      </c>
      <c r="DP19" s="22">
        <f t="shared" si="3"/>
        <v>0</v>
      </c>
      <c r="DQ19" s="22">
        <f t="shared" si="3"/>
        <v>0</v>
      </c>
      <c r="DR19" s="22">
        <f t="shared" si="3"/>
        <v>0</v>
      </c>
      <c r="DS19" s="22">
        <f t="shared" si="3"/>
        <v>0</v>
      </c>
      <c r="DT19" s="22">
        <f t="shared" si="3"/>
        <v>0</v>
      </c>
      <c r="DU19" s="22">
        <f t="shared" si="3"/>
        <v>182</v>
      </c>
      <c r="DV19" s="22">
        <f t="shared" si="3"/>
        <v>75</v>
      </c>
      <c r="DW19" s="22">
        <f t="shared" si="3"/>
        <v>0</v>
      </c>
      <c r="DX19" s="22">
        <f t="shared" si="3"/>
        <v>2</v>
      </c>
      <c r="DY19" s="22">
        <f t="shared" si="3"/>
        <v>104.44</v>
      </c>
      <c r="DZ19" s="22">
        <f t="shared" si="3"/>
        <v>0</v>
      </c>
      <c r="EA19" s="22">
        <f t="shared" si="3"/>
        <v>0</v>
      </c>
      <c r="EB19" s="22">
        <f t="shared" si="3"/>
        <v>0</v>
      </c>
      <c r="EC19" s="22">
        <f t="shared" ref="EC19:EU19" si="4">SUM(EC20:EC25)</f>
        <v>0</v>
      </c>
      <c r="ED19" s="22">
        <f t="shared" si="4"/>
        <v>6.6</v>
      </c>
      <c r="EE19" s="22">
        <f t="shared" si="4"/>
        <v>0</v>
      </c>
      <c r="EF19" s="22">
        <f t="shared" si="4"/>
        <v>0</v>
      </c>
      <c r="EG19" s="22">
        <f t="shared" si="4"/>
        <v>0</v>
      </c>
      <c r="EH19" s="22">
        <f t="shared" si="4"/>
        <v>6.78</v>
      </c>
      <c r="EI19" s="22">
        <f t="shared" si="4"/>
        <v>0</v>
      </c>
      <c r="EJ19" s="22">
        <f t="shared" si="4"/>
        <v>6</v>
      </c>
      <c r="EK19" s="22">
        <f t="shared" si="4"/>
        <v>14</v>
      </c>
      <c r="EL19" s="22">
        <f t="shared" si="4"/>
        <v>37</v>
      </c>
      <c r="EM19" s="22">
        <f t="shared" si="4"/>
        <v>32.799999999999997</v>
      </c>
      <c r="EN19" s="22">
        <f t="shared" si="4"/>
        <v>500</v>
      </c>
      <c r="EO19" s="22">
        <f t="shared" si="4"/>
        <v>0</v>
      </c>
      <c r="EP19" s="22">
        <f t="shared" si="4"/>
        <v>0</v>
      </c>
      <c r="EQ19" s="22">
        <f t="shared" si="4"/>
        <v>0</v>
      </c>
      <c r="ER19" s="22">
        <f t="shared" si="4"/>
        <v>0</v>
      </c>
      <c r="ES19" s="22">
        <f t="shared" si="4"/>
        <v>0</v>
      </c>
      <c r="ET19" s="22">
        <f t="shared" si="4"/>
        <v>0</v>
      </c>
      <c r="EU19" s="22">
        <f t="shared" si="4"/>
        <v>0</v>
      </c>
      <c r="EV19" s="22"/>
    </row>
    <row r="20" spans="1:152" ht="23.85" customHeight="1">
      <c r="A20" s="19"/>
      <c r="B20" s="23" t="s">
        <v>179</v>
      </c>
      <c r="C20" s="24" t="s">
        <v>180</v>
      </c>
      <c r="D20" s="25" t="s">
        <v>178</v>
      </c>
      <c r="E20" s="25">
        <f t="shared" ref="E20:N25" si="5">SUMIF($A$27:$A$98,$B20,E$27:E$98)</f>
        <v>82</v>
      </c>
      <c r="F20" s="25">
        <f t="shared" si="5"/>
        <v>0</v>
      </c>
      <c r="G20" s="25">
        <f t="shared" si="5"/>
        <v>0</v>
      </c>
      <c r="H20" s="25">
        <f t="shared" si="5"/>
        <v>0</v>
      </c>
      <c r="I20" s="25">
        <f t="shared" si="5"/>
        <v>0</v>
      </c>
      <c r="J20" s="25">
        <f t="shared" si="5"/>
        <v>0</v>
      </c>
      <c r="K20" s="25">
        <f t="shared" si="5"/>
        <v>0</v>
      </c>
      <c r="L20" s="25">
        <f t="shared" si="5"/>
        <v>0</v>
      </c>
      <c r="M20" s="25">
        <f t="shared" si="5"/>
        <v>0</v>
      </c>
      <c r="N20" s="25">
        <f t="shared" si="5"/>
        <v>0</v>
      </c>
      <c r="O20" s="25">
        <f t="shared" ref="O20:X25" si="6">SUMIF($A$27:$A$98,$B20,O$27:O$98)</f>
        <v>0</v>
      </c>
      <c r="P20" s="25">
        <f t="shared" si="6"/>
        <v>0</v>
      </c>
      <c r="Q20" s="25">
        <f t="shared" si="6"/>
        <v>0</v>
      </c>
      <c r="R20" s="25">
        <f t="shared" si="6"/>
        <v>6.78</v>
      </c>
      <c r="S20" s="25">
        <f t="shared" si="6"/>
        <v>0</v>
      </c>
      <c r="T20" s="25">
        <f t="shared" si="6"/>
        <v>0</v>
      </c>
      <c r="U20" s="25">
        <f t="shared" si="6"/>
        <v>0</v>
      </c>
      <c r="V20" s="25">
        <f t="shared" si="6"/>
        <v>35</v>
      </c>
      <c r="W20" s="25">
        <f t="shared" si="6"/>
        <v>0</v>
      </c>
      <c r="X20" s="25">
        <f t="shared" si="6"/>
        <v>0</v>
      </c>
      <c r="Y20" s="25">
        <f t="shared" ref="Y20:AH25" si="7">SUMIF($A$27:$A$98,$B20,Y$27:Y$98)</f>
        <v>0</v>
      </c>
      <c r="Z20" s="25">
        <f t="shared" si="7"/>
        <v>0</v>
      </c>
      <c r="AA20" s="25">
        <f t="shared" si="7"/>
        <v>0</v>
      </c>
      <c r="AB20" s="25">
        <f t="shared" si="7"/>
        <v>0</v>
      </c>
      <c r="AC20" s="25">
        <f t="shared" si="7"/>
        <v>0</v>
      </c>
      <c r="AD20" s="25">
        <f t="shared" si="7"/>
        <v>0</v>
      </c>
      <c r="AE20" s="25">
        <f t="shared" si="7"/>
        <v>0</v>
      </c>
      <c r="AF20" s="25">
        <f t="shared" si="7"/>
        <v>0</v>
      </c>
      <c r="AG20" s="25">
        <f t="shared" si="7"/>
        <v>0</v>
      </c>
      <c r="AH20" s="25">
        <f t="shared" si="7"/>
        <v>0</v>
      </c>
      <c r="AI20" s="25">
        <f t="shared" ref="AI20:AR25" si="8">SUMIF($A$27:$A$98,$B20,AI$27:AI$98)</f>
        <v>0</v>
      </c>
      <c r="AJ20" s="25">
        <f t="shared" si="8"/>
        <v>0</v>
      </c>
      <c r="AK20" s="25">
        <f t="shared" si="8"/>
        <v>0</v>
      </c>
      <c r="AL20" s="25">
        <f t="shared" si="8"/>
        <v>0</v>
      </c>
      <c r="AM20" s="25">
        <f t="shared" si="8"/>
        <v>0</v>
      </c>
      <c r="AN20" s="25">
        <f t="shared" si="8"/>
        <v>0</v>
      </c>
      <c r="AO20" s="25">
        <f t="shared" si="8"/>
        <v>0</v>
      </c>
      <c r="AP20" s="25">
        <f t="shared" si="8"/>
        <v>0</v>
      </c>
      <c r="AQ20" s="25">
        <f t="shared" si="8"/>
        <v>0</v>
      </c>
      <c r="AR20" s="25">
        <f t="shared" si="8"/>
        <v>0</v>
      </c>
      <c r="AS20" s="25">
        <f t="shared" ref="AS20:BB25" si="9">SUMIF($A$27:$A$98,$B20,AS$27:AS$98)</f>
        <v>0</v>
      </c>
      <c r="AT20" s="25">
        <f t="shared" si="9"/>
        <v>0</v>
      </c>
      <c r="AU20" s="25">
        <f t="shared" si="9"/>
        <v>0</v>
      </c>
      <c r="AV20" s="25">
        <f t="shared" si="9"/>
        <v>0</v>
      </c>
      <c r="AW20" s="25">
        <f t="shared" si="9"/>
        <v>0</v>
      </c>
      <c r="AX20" s="25">
        <f t="shared" si="9"/>
        <v>0</v>
      </c>
      <c r="AY20" s="25">
        <f t="shared" si="9"/>
        <v>0</v>
      </c>
      <c r="AZ20" s="25">
        <f t="shared" si="9"/>
        <v>0</v>
      </c>
      <c r="BA20" s="25">
        <f t="shared" si="9"/>
        <v>0</v>
      </c>
      <c r="BB20" s="25">
        <f t="shared" si="9"/>
        <v>0</v>
      </c>
      <c r="BC20" s="25">
        <f t="shared" ref="BC20:BL25" si="10">SUMIF($A$27:$A$98,$B20,BC$27:BC$98)</f>
        <v>0</v>
      </c>
      <c r="BD20" s="25">
        <f t="shared" si="10"/>
        <v>0</v>
      </c>
      <c r="BE20" s="25">
        <f t="shared" si="10"/>
        <v>0</v>
      </c>
      <c r="BF20" s="25">
        <f t="shared" si="10"/>
        <v>0</v>
      </c>
      <c r="BG20" s="25">
        <f t="shared" si="10"/>
        <v>0</v>
      </c>
      <c r="BH20" s="25">
        <f t="shared" si="10"/>
        <v>0</v>
      </c>
      <c r="BI20" s="25">
        <f t="shared" si="10"/>
        <v>0</v>
      </c>
      <c r="BJ20" s="25">
        <f t="shared" si="10"/>
        <v>0</v>
      </c>
      <c r="BK20" s="25">
        <f t="shared" si="10"/>
        <v>0</v>
      </c>
      <c r="BL20" s="25">
        <f t="shared" si="10"/>
        <v>0</v>
      </c>
      <c r="BM20" s="25">
        <f t="shared" ref="BM20:BV25" si="11">SUMIF($A$27:$A$98,$B20,BM$27:BM$98)</f>
        <v>0</v>
      </c>
      <c r="BN20" s="25">
        <f t="shared" si="11"/>
        <v>0</v>
      </c>
      <c r="BO20" s="25">
        <f t="shared" si="11"/>
        <v>0</v>
      </c>
      <c r="BP20" s="25">
        <f t="shared" si="11"/>
        <v>0</v>
      </c>
      <c r="BQ20" s="25">
        <f t="shared" si="11"/>
        <v>0</v>
      </c>
      <c r="BR20" s="25">
        <f t="shared" si="11"/>
        <v>0</v>
      </c>
      <c r="BS20" s="25">
        <f t="shared" si="11"/>
        <v>0</v>
      </c>
      <c r="BT20" s="25">
        <f t="shared" si="11"/>
        <v>0</v>
      </c>
      <c r="BU20" s="25">
        <f t="shared" si="11"/>
        <v>0</v>
      </c>
      <c r="BV20" s="25">
        <f t="shared" si="11"/>
        <v>0</v>
      </c>
      <c r="BW20" s="25">
        <f t="shared" ref="BW20:CF25" si="12">SUMIF($A$27:$A$98,$B20,BW$27:BW$98)</f>
        <v>0</v>
      </c>
      <c r="BX20" s="25">
        <f t="shared" si="12"/>
        <v>0</v>
      </c>
      <c r="BY20" s="25">
        <f t="shared" si="12"/>
        <v>0</v>
      </c>
      <c r="BZ20" s="25">
        <f t="shared" si="12"/>
        <v>0</v>
      </c>
      <c r="CA20" s="25">
        <f t="shared" si="12"/>
        <v>0</v>
      </c>
      <c r="CB20" s="25">
        <f t="shared" si="12"/>
        <v>0</v>
      </c>
      <c r="CC20" s="25">
        <f t="shared" si="12"/>
        <v>0</v>
      </c>
      <c r="CD20" s="25">
        <f t="shared" si="12"/>
        <v>0</v>
      </c>
      <c r="CE20" s="25">
        <f t="shared" si="12"/>
        <v>0</v>
      </c>
      <c r="CF20" s="25">
        <f t="shared" si="12"/>
        <v>0</v>
      </c>
      <c r="CG20" s="25">
        <f t="shared" ref="CG20:CP25" si="13">SUMIF($A$27:$A$98,$B20,CG$27:CG$98)</f>
        <v>6.78</v>
      </c>
      <c r="CH20" s="25">
        <f t="shared" si="13"/>
        <v>0</v>
      </c>
      <c r="CI20" s="25">
        <f t="shared" si="13"/>
        <v>0</v>
      </c>
      <c r="CJ20" s="25">
        <f t="shared" si="13"/>
        <v>0</v>
      </c>
      <c r="CK20" s="25">
        <f t="shared" si="13"/>
        <v>5</v>
      </c>
      <c r="CL20" s="25">
        <f t="shared" si="13"/>
        <v>0</v>
      </c>
      <c r="CM20" s="25">
        <f t="shared" si="13"/>
        <v>0</v>
      </c>
      <c r="CN20" s="25">
        <f t="shared" si="13"/>
        <v>0</v>
      </c>
      <c r="CO20" s="25">
        <f t="shared" si="13"/>
        <v>0</v>
      </c>
      <c r="CP20" s="25">
        <f t="shared" si="13"/>
        <v>0</v>
      </c>
      <c r="CQ20" s="25">
        <f t="shared" ref="CQ20:CZ25" si="14">SUMIF($A$27:$A$98,$B20,CQ$27:CQ$98)</f>
        <v>0</v>
      </c>
      <c r="CR20" s="25">
        <f t="shared" si="14"/>
        <v>0</v>
      </c>
      <c r="CS20" s="25">
        <f t="shared" si="14"/>
        <v>0</v>
      </c>
      <c r="CT20" s="25">
        <f t="shared" si="14"/>
        <v>0</v>
      </c>
      <c r="CU20" s="25">
        <f t="shared" si="14"/>
        <v>82</v>
      </c>
      <c r="CV20" s="25">
        <f t="shared" si="14"/>
        <v>0</v>
      </c>
      <c r="CW20" s="25">
        <f t="shared" si="14"/>
        <v>0</v>
      </c>
      <c r="CX20" s="25">
        <f t="shared" si="14"/>
        <v>0</v>
      </c>
      <c r="CY20" s="25">
        <f t="shared" si="14"/>
        <v>0</v>
      </c>
      <c r="CZ20" s="25">
        <f t="shared" si="14"/>
        <v>0</v>
      </c>
      <c r="DA20" s="25">
        <f t="shared" ref="DA20:DJ25" si="15">SUMIF($A$27:$A$98,$B20,DA$27:DA$98)</f>
        <v>0</v>
      </c>
      <c r="DB20" s="25">
        <f t="shared" si="15"/>
        <v>0</v>
      </c>
      <c r="DC20" s="25">
        <f t="shared" si="15"/>
        <v>0</v>
      </c>
      <c r="DD20" s="25">
        <f t="shared" si="15"/>
        <v>0</v>
      </c>
      <c r="DE20" s="25">
        <f t="shared" si="15"/>
        <v>0</v>
      </c>
      <c r="DF20" s="25">
        <f t="shared" si="15"/>
        <v>0</v>
      </c>
      <c r="DG20" s="25">
        <f t="shared" si="15"/>
        <v>0</v>
      </c>
      <c r="DH20" s="25">
        <f t="shared" si="15"/>
        <v>0</v>
      </c>
      <c r="DI20" s="25">
        <f t="shared" si="15"/>
        <v>0</v>
      </c>
      <c r="DJ20" s="25">
        <f t="shared" si="15"/>
        <v>0</v>
      </c>
      <c r="DK20" s="25">
        <f t="shared" ref="DK20:DT25" si="16">SUMIF($A$27:$A$98,$B20,DK$27:DK$98)</f>
        <v>0</v>
      </c>
      <c r="DL20" s="25">
        <f t="shared" si="16"/>
        <v>30</v>
      </c>
      <c r="DM20" s="25">
        <f t="shared" si="16"/>
        <v>0</v>
      </c>
      <c r="DN20" s="25">
        <f t="shared" si="16"/>
        <v>0</v>
      </c>
      <c r="DO20" s="25">
        <f t="shared" si="16"/>
        <v>0</v>
      </c>
      <c r="DP20" s="25">
        <f t="shared" si="16"/>
        <v>0</v>
      </c>
      <c r="DQ20" s="25">
        <f t="shared" si="16"/>
        <v>0</v>
      </c>
      <c r="DR20" s="25">
        <f t="shared" si="16"/>
        <v>0</v>
      </c>
      <c r="DS20" s="25">
        <f t="shared" si="16"/>
        <v>0</v>
      </c>
      <c r="DT20" s="25">
        <f t="shared" si="16"/>
        <v>0</v>
      </c>
      <c r="DU20" s="25">
        <f t="shared" ref="DU20:ED25" si="17">SUMIF($A$27:$A$98,$B20,DU$27:DU$98)</f>
        <v>82</v>
      </c>
      <c r="DV20" s="25">
        <f t="shared" si="17"/>
        <v>0</v>
      </c>
      <c r="DW20" s="25">
        <f t="shared" si="17"/>
        <v>0</v>
      </c>
      <c r="DX20" s="25">
        <f t="shared" si="17"/>
        <v>0</v>
      </c>
      <c r="DY20" s="25">
        <f t="shared" si="17"/>
        <v>0</v>
      </c>
      <c r="DZ20" s="25">
        <f t="shared" si="17"/>
        <v>0</v>
      </c>
      <c r="EA20" s="25">
        <f t="shared" si="17"/>
        <v>0</v>
      </c>
      <c r="EB20" s="25">
        <f t="shared" si="17"/>
        <v>0</v>
      </c>
      <c r="EC20" s="25">
        <f t="shared" si="17"/>
        <v>0</v>
      </c>
      <c r="ED20" s="25">
        <f t="shared" si="17"/>
        <v>0</v>
      </c>
      <c r="EE20" s="25">
        <f t="shared" ref="EE20:EN25" si="18">SUMIF($A$27:$A$98,$B20,EE$27:EE$98)</f>
        <v>0</v>
      </c>
      <c r="EF20" s="25">
        <f t="shared" si="18"/>
        <v>0</v>
      </c>
      <c r="EG20" s="25">
        <f t="shared" si="18"/>
        <v>0</v>
      </c>
      <c r="EH20" s="25">
        <f t="shared" si="18"/>
        <v>6.78</v>
      </c>
      <c r="EI20" s="25">
        <f t="shared" si="18"/>
        <v>0</v>
      </c>
      <c r="EJ20" s="25">
        <f t="shared" si="18"/>
        <v>0</v>
      </c>
      <c r="EK20" s="25">
        <f t="shared" si="18"/>
        <v>0</v>
      </c>
      <c r="EL20" s="25">
        <f t="shared" si="18"/>
        <v>35</v>
      </c>
      <c r="EM20" s="25">
        <f t="shared" si="18"/>
        <v>0</v>
      </c>
      <c r="EN20" s="25">
        <f t="shared" si="18"/>
        <v>0</v>
      </c>
      <c r="EO20" s="25">
        <f t="shared" ref="EO20:EU25" si="19">SUMIF($A$27:$A$98,$B20,EO$27:EO$98)</f>
        <v>0</v>
      </c>
      <c r="EP20" s="25">
        <f t="shared" si="19"/>
        <v>0</v>
      </c>
      <c r="EQ20" s="25">
        <f t="shared" si="19"/>
        <v>0</v>
      </c>
      <c r="ER20" s="25">
        <f t="shared" si="19"/>
        <v>0</v>
      </c>
      <c r="ES20" s="25">
        <f t="shared" si="19"/>
        <v>0</v>
      </c>
      <c r="ET20" s="25">
        <f t="shared" si="19"/>
        <v>0</v>
      </c>
      <c r="EU20" s="25">
        <f t="shared" si="19"/>
        <v>0</v>
      </c>
      <c r="EV20" s="25"/>
    </row>
    <row r="21" spans="1:152" ht="37.5">
      <c r="A21" s="19"/>
      <c r="B21" s="26" t="s">
        <v>181</v>
      </c>
      <c r="C21" s="27" t="s">
        <v>182</v>
      </c>
      <c r="D21" s="28" t="s">
        <v>178</v>
      </c>
      <c r="E21" s="28">
        <f t="shared" si="5"/>
        <v>0</v>
      </c>
      <c r="F21" s="28">
        <f t="shared" si="5"/>
        <v>0</v>
      </c>
      <c r="G21" s="28">
        <f t="shared" si="5"/>
        <v>0</v>
      </c>
      <c r="H21" s="28">
        <f t="shared" si="5"/>
        <v>0</v>
      </c>
      <c r="I21" s="28">
        <f t="shared" si="5"/>
        <v>0</v>
      </c>
      <c r="J21" s="28">
        <f t="shared" si="5"/>
        <v>0</v>
      </c>
      <c r="K21" s="28">
        <f t="shared" si="5"/>
        <v>0</v>
      </c>
      <c r="L21" s="28">
        <f t="shared" si="5"/>
        <v>0</v>
      </c>
      <c r="M21" s="28">
        <f t="shared" si="5"/>
        <v>0</v>
      </c>
      <c r="N21" s="28">
        <f t="shared" si="5"/>
        <v>0</v>
      </c>
      <c r="O21" s="28">
        <f t="shared" si="6"/>
        <v>0</v>
      </c>
      <c r="P21" s="28">
        <f t="shared" si="6"/>
        <v>0</v>
      </c>
      <c r="Q21" s="28">
        <f t="shared" si="6"/>
        <v>0</v>
      </c>
      <c r="R21" s="28">
        <f t="shared" si="6"/>
        <v>0</v>
      </c>
      <c r="S21" s="28">
        <f t="shared" si="6"/>
        <v>0</v>
      </c>
      <c r="T21" s="28">
        <f t="shared" si="6"/>
        <v>6</v>
      </c>
      <c r="U21" s="28">
        <f t="shared" si="6"/>
        <v>1</v>
      </c>
      <c r="V21" s="28">
        <f t="shared" si="6"/>
        <v>0</v>
      </c>
      <c r="W21" s="28">
        <f t="shared" si="6"/>
        <v>0</v>
      </c>
      <c r="X21" s="28">
        <f t="shared" si="6"/>
        <v>500</v>
      </c>
      <c r="Y21" s="28">
        <f t="shared" si="7"/>
        <v>0</v>
      </c>
      <c r="Z21" s="28">
        <f t="shared" si="7"/>
        <v>0</v>
      </c>
      <c r="AA21" s="28">
        <f t="shared" si="7"/>
        <v>0</v>
      </c>
      <c r="AB21" s="28">
        <f t="shared" si="7"/>
        <v>0</v>
      </c>
      <c r="AC21" s="28">
        <f t="shared" si="7"/>
        <v>0</v>
      </c>
      <c r="AD21" s="28">
        <f t="shared" si="7"/>
        <v>0</v>
      </c>
      <c r="AE21" s="28">
        <f t="shared" si="7"/>
        <v>0</v>
      </c>
      <c r="AF21" s="28">
        <f t="shared" si="7"/>
        <v>0</v>
      </c>
      <c r="AG21" s="28">
        <f t="shared" si="7"/>
        <v>0</v>
      </c>
      <c r="AH21" s="28">
        <f t="shared" si="7"/>
        <v>0</v>
      </c>
      <c r="AI21" s="28">
        <f t="shared" si="8"/>
        <v>0</v>
      </c>
      <c r="AJ21" s="28">
        <f t="shared" si="8"/>
        <v>0</v>
      </c>
      <c r="AK21" s="28">
        <f t="shared" si="8"/>
        <v>0</v>
      </c>
      <c r="AL21" s="28">
        <f t="shared" si="8"/>
        <v>0</v>
      </c>
      <c r="AM21" s="28">
        <f t="shared" si="8"/>
        <v>0</v>
      </c>
      <c r="AN21" s="28">
        <f t="shared" si="8"/>
        <v>0</v>
      </c>
      <c r="AO21" s="28">
        <f t="shared" si="8"/>
        <v>0</v>
      </c>
      <c r="AP21" s="28">
        <f t="shared" si="8"/>
        <v>0</v>
      </c>
      <c r="AQ21" s="28">
        <f t="shared" si="8"/>
        <v>0</v>
      </c>
      <c r="AR21" s="28">
        <f t="shared" si="8"/>
        <v>0</v>
      </c>
      <c r="AS21" s="28">
        <f t="shared" si="9"/>
        <v>0</v>
      </c>
      <c r="AT21" s="28">
        <f t="shared" si="9"/>
        <v>0</v>
      </c>
      <c r="AU21" s="28">
        <f t="shared" si="9"/>
        <v>0</v>
      </c>
      <c r="AV21" s="28">
        <f t="shared" si="9"/>
        <v>0</v>
      </c>
      <c r="AW21" s="28">
        <f t="shared" si="9"/>
        <v>0</v>
      </c>
      <c r="AX21" s="28">
        <f t="shared" si="9"/>
        <v>0</v>
      </c>
      <c r="AY21" s="28">
        <f t="shared" si="9"/>
        <v>0</v>
      </c>
      <c r="AZ21" s="28">
        <f t="shared" si="9"/>
        <v>0</v>
      </c>
      <c r="BA21" s="28">
        <f t="shared" si="9"/>
        <v>0</v>
      </c>
      <c r="BB21" s="28">
        <f t="shared" si="9"/>
        <v>0</v>
      </c>
      <c r="BC21" s="28">
        <f t="shared" si="10"/>
        <v>0</v>
      </c>
      <c r="BD21" s="28">
        <f t="shared" si="10"/>
        <v>0</v>
      </c>
      <c r="BE21" s="28">
        <f t="shared" si="10"/>
        <v>0</v>
      </c>
      <c r="BF21" s="28">
        <f t="shared" si="10"/>
        <v>0</v>
      </c>
      <c r="BG21" s="28">
        <f t="shared" si="10"/>
        <v>0</v>
      </c>
      <c r="BH21" s="28">
        <f t="shared" si="10"/>
        <v>0</v>
      </c>
      <c r="BI21" s="28">
        <f t="shared" si="10"/>
        <v>0</v>
      </c>
      <c r="BJ21" s="28">
        <f t="shared" si="10"/>
        <v>0</v>
      </c>
      <c r="BK21" s="28">
        <f t="shared" si="10"/>
        <v>0</v>
      </c>
      <c r="BL21" s="28">
        <f t="shared" si="10"/>
        <v>0</v>
      </c>
      <c r="BM21" s="28">
        <f t="shared" si="11"/>
        <v>0</v>
      </c>
      <c r="BN21" s="28">
        <f t="shared" si="11"/>
        <v>0</v>
      </c>
      <c r="BO21" s="28">
        <f t="shared" si="11"/>
        <v>0</v>
      </c>
      <c r="BP21" s="28">
        <f t="shared" si="11"/>
        <v>0</v>
      </c>
      <c r="BQ21" s="28">
        <f t="shared" si="11"/>
        <v>0</v>
      </c>
      <c r="BR21" s="28">
        <f t="shared" si="11"/>
        <v>0</v>
      </c>
      <c r="BS21" s="28">
        <f t="shared" si="11"/>
        <v>0</v>
      </c>
      <c r="BT21" s="28">
        <f t="shared" si="11"/>
        <v>0</v>
      </c>
      <c r="BU21" s="28">
        <f t="shared" si="11"/>
        <v>0</v>
      </c>
      <c r="BV21" s="28">
        <f t="shared" si="11"/>
        <v>0</v>
      </c>
      <c r="BW21" s="28">
        <f t="shared" si="12"/>
        <v>0</v>
      </c>
      <c r="BX21" s="28">
        <f t="shared" si="12"/>
        <v>0</v>
      </c>
      <c r="BY21" s="28">
        <f t="shared" si="12"/>
        <v>0</v>
      </c>
      <c r="BZ21" s="28">
        <f t="shared" si="12"/>
        <v>0</v>
      </c>
      <c r="CA21" s="28">
        <f t="shared" si="12"/>
        <v>0</v>
      </c>
      <c r="CB21" s="28">
        <f t="shared" si="12"/>
        <v>0</v>
      </c>
      <c r="CC21" s="28">
        <f t="shared" si="12"/>
        <v>0</v>
      </c>
      <c r="CD21" s="28">
        <f t="shared" si="12"/>
        <v>0</v>
      </c>
      <c r="CE21" s="28">
        <f t="shared" si="12"/>
        <v>0</v>
      </c>
      <c r="CF21" s="28">
        <f t="shared" si="12"/>
        <v>0</v>
      </c>
      <c r="CG21" s="28">
        <f t="shared" si="13"/>
        <v>0</v>
      </c>
      <c r="CH21" s="28">
        <f t="shared" si="13"/>
        <v>0</v>
      </c>
      <c r="CI21" s="28">
        <f t="shared" si="13"/>
        <v>3</v>
      </c>
      <c r="CJ21" s="28">
        <f t="shared" si="13"/>
        <v>0</v>
      </c>
      <c r="CK21" s="28">
        <f t="shared" si="13"/>
        <v>0</v>
      </c>
      <c r="CL21" s="28">
        <f t="shared" si="13"/>
        <v>0</v>
      </c>
      <c r="CM21" s="28">
        <f t="shared" si="13"/>
        <v>500</v>
      </c>
      <c r="CN21" s="28">
        <f t="shared" si="13"/>
        <v>0</v>
      </c>
      <c r="CO21" s="28">
        <f t="shared" si="13"/>
        <v>0</v>
      </c>
      <c r="CP21" s="28">
        <f t="shared" si="13"/>
        <v>0</v>
      </c>
      <c r="CQ21" s="28">
        <f t="shared" si="14"/>
        <v>0</v>
      </c>
      <c r="CR21" s="28">
        <f t="shared" si="14"/>
        <v>0</v>
      </c>
      <c r="CS21" s="28">
        <f t="shared" si="14"/>
        <v>0</v>
      </c>
      <c r="CT21" s="28">
        <f t="shared" si="14"/>
        <v>0</v>
      </c>
      <c r="CU21" s="28">
        <f t="shared" si="14"/>
        <v>0</v>
      </c>
      <c r="CV21" s="28">
        <f t="shared" si="14"/>
        <v>0</v>
      </c>
      <c r="CW21" s="28">
        <f t="shared" si="14"/>
        <v>0</v>
      </c>
      <c r="CX21" s="28">
        <f t="shared" si="14"/>
        <v>0</v>
      </c>
      <c r="CY21" s="28">
        <f t="shared" si="14"/>
        <v>0</v>
      </c>
      <c r="CZ21" s="28">
        <f t="shared" si="14"/>
        <v>0</v>
      </c>
      <c r="DA21" s="28">
        <f t="shared" si="15"/>
        <v>0</v>
      </c>
      <c r="DB21" s="28">
        <f t="shared" si="15"/>
        <v>0</v>
      </c>
      <c r="DC21" s="28">
        <f t="shared" si="15"/>
        <v>0</v>
      </c>
      <c r="DD21" s="28">
        <f t="shared" si="15"/>
        <v>0</v>
      </c>
      <c r="DE21" s="28">
        <f t="shared" si="15"/>
        <v>0</v>
      </c>
      <c r="DF21" s="28">
        <f t="shared" si="15"/>
        <v>0</v>
      </c>
      <c r="DG21" s="28">
        <f t="shared" si="15"/>
        <v>0</v>
      </c>
      <c r="DH21" s="28">
        <f t="shared" si="15"/>
        <v>0</v>
      </c>
      <c r="DI21" s="28">
        <f t="shared" si="15"/>
        <v>0</v>
      </c>
      <c r="DJ21" s="28">
        <f t="shared" si="15"/>
        <v>3</v>
      </c>
      <c r="DK21" s="28">
        <f t="shared" si="16"/>
        <v>1</v>
      </c>
      <c r="DL21" s="28">
        <f t="shared" si="16"/>
        <v>0</v>
      </c>
      <c r="DM21" s="28">
        <f t="shared" si="16"/>
        <v>0</v>
      </c>
      <c r="DN21" s="28">
        <f t="shared" si="16"/>
        <v>0</v>
      </c>
      <c r="DO21" s="28">
        <f t="shared" si="16"/>
        <v>0</v>
      </c>
      <c r="DP21" s="28">
        <f t="shared" si="16"/>
        <v>0</v>
      </c>
      <c r="DQ21" s="28">
        <f t="shared" si="16"/>
        <v>0</v>
      </c>
      <c r="DR21" s="28">
        <f t="shared" si="16"/>
        <v>0</v>
      </c>
      <c r="DS21" s="28">
        <f t="shared" si="16"/>
        <v>0</v>
      </c>
      <c r="DT21" s="28">
        <f t="shared" si="16"/>
        <v>0</v>
      </c>
      <c r="DU21" s="28">
        <f t="shared" si="17"/>
        <v>0</v>
      </c>
      <c r="DV21" s="28">
        <f t="shared" si="17"/>
        <v>0</v>
      </c>
      <c r="DW21" s="28">
        <f t="shared" si="17"/>
        <v>0</v>
      </c>
      <c r="DX21" s="28">
        <f t="shared" si="17"/>
        <v>0</v>
      </c>
      <c r="DY21" s="28">
        <f t="shared" si="17"/>
        <v>0</v>
      </c>
      <c r="DZ21" s="28">
        <f t="shared" si="17"/>
        <v>0</v>
      </c>
      <c r="EA21" s="28">
        <f t="shared" si="17"/>
        <v>0</v>
      </c>
      <c r="EB21" s="28">
        <f t="shared" si="17"/>
        <v>0</v>
      </c>
      <c r="EC21" s="28">
        <f t="shared" si="17"/>
        <v>0</v>
      </c>
      <c r="ED21" s="28">
        <f t="shared" si="17"/>
        <v>0</v>
      </c>
      <c r="EE21" s="28">
        <f t="shared" si="18"/>
        <v>0</v>
      </c>
      <c r="EF21" s="28">
        <f t="shared" si="18"/>
        <v>0</v>
      </c>
      <c r="EG21" s="28">
        <f t="shared" si="18"/>
        <v>0</v>
      </c>
      <c r="EH21" s="28">
        <f t="shared" si="18"/>
        <v>0</v>
      </c>
      <c r="EI21" s="28">
        <f t="shared" si="18"/>
        <v>0</v>
      </c>
      <c r="EJ21" s="28">
        <f t="shared" si="18"/>
        <v>6</v>
      </c>
      <c r="EK21" s="28">
        <f t="shared" si="18"/>
        <v>1</v>
      </c>
      <c r="EL21" s="28">
        <f t="shared" si="18"/>
        <v>0</v>
      </c>
      <c r="EM21" s="28">
        <f t="shared" si="18"/>
        <v>0</v>
      </c>
      <c r="EN21" s="28">
        <f t="shared" si="18"/>
        <v>500</v>
      </c>
      <c r="EO21" s="28">
        <f t="shared" si="19"/>
        <v>0</v>
      </c>
      <c r="EP21" s="28">
        <f t="shared" si="19"/>
        <v>0</v>
      </c>
      <c r="EQ21" s="28">
        <f t="shared" si="19"/>
        <v>0</v>
      </c>
      <c r="ER21" s="28">
        <f t="shared" si="19"/>
        <v>0</v>
      </c>
      <c r="ES21" s="28">
        <f t="shared" si="19"/>
        <v>0</v>
      </c>
      <c r="ET21" s="28">
        <f t="shared" si="19"/>
        <v>0</v>
      </c>
      <c r="EU21" s="28">
        <f t="shared" si="19"/>
        <v>0</v>
      </c>
      <c r="EV21" s="28"/>
    </row>
    <row r="22" spans="1:152" ht="56.25">
      <c r="A22" s="19"/>
      <c r="B22" s="23" t="s">
        <v>183</v>
      </c>
      <c r="C22" s="29" t="s">
        <v>184</v>
      </c>
      <c r="D22" s="25" t="s">
        <v>178</v>
      </c>
      <c r="E22" s="25">
        <f t="shared" si="5"/>
        <v>100</v>
      </c>
      <c r="F22" s="25">
        <f t="shared" si="5"/>
        <v>75</v>
      </c>
      <c r="G22" s="25">
        <f t="shared" si="5"/>
        <v>0</v>
      </c>
      <c r="H22" s="25">
        <f t="shared" si="5"/>
        <v>2</v>
      </c>
      <c r="I22" s="25">
        <f t="shared" si="5"/>
        <v>104.44</v>
      </c>
      <c r="J22" s="25">
        <f t="shared" si="5"/>
        <v>0</v>
      </c>
      <c r="K22" s="25">
        <f t="shared" si="5"/>
        <v>0</v>
      </c>
      <c r="L22" s="25">
        <f t="shared" si="5"/>
        <v>0</v>
      </c>
      <c r="M22" s="25">
        <f t="shared" si="5"/>
        <v>0</v>
      </c>
      <c r="N22" s="25">
        <f t="shared" si="5"/>
        <v>6.6</v>
      </c>
      <c r="O22" s="25">
        <f t="shared" si="6"/>
        <v>0</v>
      </c>
      <c r="P22" s="25">
        <f t="shared" si="6"/>
        <v>0</v>
      </c>
      <c r="Q22" s="25">
        <f t="shared" si="6"/>
        <v>0</v>
      </c>
      <c r="R22" s="25">
        <f t="shared" si="6"/>
        <v>0</v>
      </c>
      <c r="S22" s="25">
        <f t="shared" si="6"/>
        <v>0</v>
      </c>
      <c r="T22" s="25">
        <f t="shared" si="6"/>
        <v>0</v>
      </c>
      <c r="U22" s="25">
        <f t="shared" si="6"/>
        <v>13</v>
      </c>
      <c r="V22" s="25">
        <f t="shared" si="6"/>
        <v>2</v>
      </c>
      <c r="W22" s="25">
        <f t="shared" si="6"/>
        <v>32.799999999999997</v>
      </c>
      <c r="X22" s="25">
        <f t="shared" si="6"/>
        <v>0</v>
      </c>
      <c r="Y22" s="25">
        <f t="shared" si="7"/>
        <v>0</v>
      </c>
      <c r="Z22" s="25">
        <f t="shared" si="7"/>
        <v>0</v>
      </c>
      <c r="AA22" s="25">
        <f t="shared" si="7"/>
        <v>0</v>
      </c>
      <c r="AB22" s="25">
        <f t="shared" si="7"/>
        <v>0</v>
      </c>
      <c r="AC22" s="25">
        <f t="shared" si="7"/>
        <v>0</v>
      </c>
      <c r="AD22" s="25">
        <f t="shared" si="7"/>
        <v>0</v>
      </c>
      <c r="AE22" s="25">
        <f t="shared" si="7"/>
        <v>0</v>
      </c>
      <c r="AF22" s="25">
        <f t="shared" si="7"/>
        <v>0</v>
      </c>
      <c r="AG22" s="25">
        <f t="shared" si="7"/>
        <v>0</v>
      </c>
      <c r="AH22" s="25">
        <f t="shared" si="7"/>
        <v>0</v>
      </c>
      <c r="AI22" s="25">
        <f t="shared" si="8"/>
        <v>0</v>
      </c>
      <c r="AJ22" s="25">
        <f t="shared" si="8"/>
        <v>0</v>
      </c>
      <c r="AK22" s="25">
        <f t="shared" si="8"/>
        <v>0</v>
      </c>
      <c r="AL22" s="25">
        <f t="shared" si="8"/>
        <v>0</v>
      </c>
      <c r="AM22" s="25">
        <f t="shared" si="8"/>
        <v>0</v>
      </c>
      <c r="AN22" s="25">
        <f t="shared" si="8"/>
        <v>0</v>
      </c>
      <c r="AO22" s="25">
        <f t="shared" si="8"/>
        <v>0</v>
      </c>
      <c r="AP22" s="25">
        <f t="shared" si="8"/>
        <v>0</v>
      </c>
      <c r="AQ22" s="25">
        <f t="shared" si="8"/>
        <v>0</v>
      </c>
      <c r="AR22" s="25">
        <f t="shared" si="8"/>
        <v>0</v>
      </c>
      <c r="AS22" s="25">
        <f t="shared" si="9"/>
        <v>0</v>
      </c>
      <c r="AT22" s="25">
        <f t="shared" si="9"/>
        <v>0</v>
      </c>
      <c r="AU22" s="25">
        <f t="shared" si="9"/>
        <v>0</v>
      </c>
      <c r="AV22" s="25">
        <f t="shared" si="9"/>
        <v>0</v>
      </c>
      <c r="AW22" s="25">
        <f t="shared" si="9"/>
        <v>0</v>
      </c>
      <c r="AX22" s="25">
        <f t="shared" si="9"/>
        <v>0</v>
      </c>
      <c r="AY22" s="25">
        <f t="shared" si="9"/>
        <v>0</v>
      </c>
      <c r="AZ22" s="25">
        <f t="shared" si="9"/>
        <v>0</v>
      </c>
      <c r="BA22" s="25">
        <f t="shared" si="9"/>
        <v>0</v>
      </c>
      <c r="BB22" s="25">
        <f t="shared" si="9"/>
        <v>0</v>
      </c>
      <c r="BC22" s="25">
        <f t="shared" si="10"/>
        <v>0</v>
      </c>
      <c r="BD22" s="25">
        <f t="shared" si="10"/>
        <v>0</v>
      </c>
      <c r="BE22" s="25">
        <f t="shared" si="10"/>
        <v>0</v>
      </c>
      <c r="BF22" s="25">
        <f t="shared" si="10"/>
        <v>0</v>
      </c>
      <c r="BG22" s="25">
        <f t="shared" si="10"/>
        <v>0</v>
      </c>
      <c r="BH22" s="25">
        <f t="shared" si="10"/>
        <v>0</v>
      </c>
      <c r="BI22" s="25">
        <f t="shared" si="10"/>
        <v>0</v>
      </c>
      <c r="BJ22" s="25">
        <f t="shared" si="10"/>
        <v>0</v>
      </c>
      <c r="BK22" s="25">
        <f t="shared" si="10"/>
        <v>0</v>
      </c>
      <c r="BL22" s="25">
        <f t="shared" si="10"/>
        <v>0</v>
      </c>
      <c r="BM22" s="25">
        <f t="shared" si="11"/>
        <v>0</v>
      </c>
      <c r="BN22" s="25">
        <f t="shared" si="11"/>
        <v>0</v>
      </c>
      <c r="BO22" s="25">
        <f t="shared" si="11"/>
        <v>0</v>
      </c>
      <c r="BP22" s="25">
        <f t="shared" si="11"/>
        <v>0</v>
      </c>
      <c r="BQ22" s="25">
        <f t="shared" si="11"/>
        <v>0</v>
      </c>
      <c r="BR22" s="25">
        <f t="shared" si="11"/>
        <v>0</v>
      </c>
      <c r="BS22" s="25">
        <f t="shared" si="11"/>
        <v>0</v>
      </c>
      <c r="BT22" s="25">
        <f t="shared" si="11"/>
        <v>100</v>
      </c>
      <c r="BU22" s="25">
        <f t="shared" si="11"/>
        <v>25</v>
      </c>
      <c r="BV22" s="25">
        <f t="shared" si="11"/>
        <v>0</v>
      </c>
      <c r="BW22" s="25">
        <f t="shared" si="12"/>
        <v>0</v>
      </c>
      <c r="BX22" s="25">
        <f t="shared" si="12"/>
        <v>0</v>
      </c>
      <c r="BY22" s="25">
        <f t="shared" si="12"/>
        <v>0</v>
      </c>
      <c r="BZ22" s="25">
        <f t="shared" si="12"/>
        <v>0</v>
      </c>
      <c r="CA22" s="25">
        <f t="shared" si="12"/>
        <v>0</v>
      </c>
      <c r="CB22" s="25">
        <f t="shared" si="12"/>
        <v>0</v>
      </c>
      <c r="CC22" s="25">
        <f t="shared" si="12"/>
        <v>0</v>
      </c>
      <c r="CD22" s="25">
        <f t="shared" si="12"/>
        <v>0</v>
      </c>
      <c r="CE22" s="25">
        <f t="shared" si="12"/>
        <v>0</v>
      </c>
      <c r="CF22" s="25">
        <f t="shared" si="12"/>
        <v>0</v>
      </c>
      <c r="CG22" s="25">
        <f t="shared" si="13"/>
        <v>0</v>
      </c>
      <c r="CH22" s="25">
        <f t="shared" si="13"/>
        <v>0</v>
      </c>
      <c r="CI22" s="25">
        <f t="shared" si="13"/>
        <v>0</v>
      </c>
      <c r="CJ22" s="25">
        <f t="shared" si="13"/>
        <v>0</v>
      </c>
      <c r="CK22" s="25">
        <f t="shared" si="13"/>
        <v>0</v>
      </c>
      <c r="CL22" s="25">
        <f t="shared" si="13"/>
        <v>0</v>
      </c>
      <c r="CM22" s="25">
        <f t="shared" si="13"/>
        <v>0</v>
      </c>
      <c r="CN22" s="25">
        <f t="shared" si="13"/>
        <v>0</v>
      </c>
      <c r="CO22" s="25">
        <f t="shared" si="13"/>
        <v>0</v>
      </c>
      <c r="CP22" s="25">
        <f t="shared" si="13"/>
        <v>0</v>
      </c>
      <c r="CQ22" s="25">
        <f t="shared" si="14"/>
        <v>0</v>
      </c>
      <c r="CR22" s="25">
        <f t="shared" si="14"/>
        <v>0</v>
      </c>
      <c r="CS22" s="25">
        <f t="shared" si="14"/>
        <v>0</v>
      </c>
      <c r="CT22" s="25">
        <f t="shared" si="14"/>
        <v>0</v>
      </c>
      <c r="CU22" s="25">
        <f t="shared" si="14"/>
        <v>0</v>
      </c>
      <c r="CV22" s="25">
        <f t="shared" si="14"/>
        <v>50</v>
      </c>
      <c r="CW22" s="25">
        <f t="shared" si="14"/>
        <v>0</v>
      </c>
      <c r="CX22" s="25">
        <f t="shared" si="14"/>
        <v>2</v>
      </c>
      <c r="CY22" s="25">
        <f t="shared" si="14"/>
        <v>104.44</v>
      </c>
      <c r="CZ22" s="25">
        <f t="shared" si="14"/>
        <v>0</v>
      </c>
      <c r="DA22" s="25">
        <f t="shared" si="15"/>
        <v>0</v>
      </c>
      <c r="DB22" s="25">
        <f t="shared" si="15"/>
        <v>0</v>
      </c>
      <c r="DC22" s="25">
        <f t="shared" si="15"/>
        <v>0</v>
      </c>
      <c r="DD22" s="25">
        <f t="shared" si="15"/>
        <v>6.6</v>
      </c>
      <c r="DE22" s="25">
        <f t="shared" si="15"/>
        <v>0</v>
      </c>
      <c r="DF22" s="25">
        <f t="shared" si="15"/>
        <v>0</v>
      </c>
      <c r="DG22" s="25">
        <f t="shared" si="15"/>
        <v>0</v>
      </c>
      <c r="DH22" s="25">
        <f t="shared" si="15"/>
        <v>0</v>
      </c>
      <c r="DI22" s="25">
        <f t="shared" si="15"/>
        <v>0</v>
      </c>
      <c r="DJ22" s="25">
        <f t="shared" si="15"/>
        <v>0</v>
      </c>
      <c r="DK22" s="25">
        <f t="shared" si="16"/>
        <v>13</v>
      </c>
      <c r="DL22" s="25">
        <f t="shared" si="16"/>
        <v>2</v>
      </c>
      <c r="DM22" s="25">
        <f t="shared" si="16"/>
        <v>32.799999999999997</v>
      </c>
      <c r="DN22" s="25">
        <f t="shared" si="16"/>
        <v>0</v>
      </c>
      <c r="DO22" s="25">
        <f t="shared" si="16"/>
        <v>0</v>
      </c>
      <c r="DP22" s="25">
        <f t="shared" si="16"/>
        <v>0</v>
      </c>
      <c r="DQ22" s="25">
        <f t="shared" si="16"/>
        <v>0</v>
      </c>
      <c r="DR22" s="25">
        <f t="shared" si="16"/>
        <v>0</v>
      </c>
      <c r="DS22" s="25">
        <f t="shared" si="16"/>
        <v>0</v>
      </c>
      <c r="DT22" s="25">
        <f t="shared" si="16"/>
        <v>0</v>
      </c>
      <c r="DU22" s="25">
        <f t="shared" si="17"/>
        <v>100</v>
      </c>
      <c r="DV22" s="25">
        <f t="shared" si="17"/>
        <v>75</v>
      </c>
      <c r="DW22" s="25">
        <f t="shared" si="17"/>
        <v>0</v>
      </c>
      <c r="DX22" s="25">
        <f t="shared" si="17"/>
        <v>2</v>
      </c>
      <c r="DY22" s="25">
        <f t="shared" si="17"/>
        <v>104.44</v>
      </c>
      <c r="DZ22" s="25">
        <f t="shared" si="17"/>
        <v>0</v>
      </c>
      <c r="EA22" s="25">
        <f t="shared" si="17"/>
        <v>0</v>
      </c>
      <c r="EB22" s="25">
        <f t="shared" si="17"/>
        <v>0</v>
      </c>
      <c r="EC22" s="25">
        <f t="shared" si="17"/>
        <v>0</v>
      </c>
      <c r="ED22" s="25">
        <f t="shared" si="17"/>
        <v>6.6</v>
      </c>
      <c r="EE22" s="25">
        <f t="shared" si="18"/>
        <v>0</v>
      </c>
      <c r="EF22" s="25">
        <f t="shared" si="18"/>
        <v>0</v>
      </c>
      <c r="EG22" s="25">
        <f t="shared" si="18"/>
        <v>0</v>
      </c>
      <c r="EH22" s="25">
        <f t="shared" si="18"/>
        <v>0</v>
      </c>
      <c r="EI22" s="25">
        <f t="shared" si="18"/>
        <v>0</v>
      </c>
      <c r="EJ22" s="25">
        <f t="shared" si="18"/>
        <v>0</v>
      </c>
      <c r="EK22" s="25">
        <f t="shared" si="18"/>
        <v>13</v>
      </c>
      <c r="EL22" s="25">
        <f t="shared" si="18"/>
        <v>2</v>
      </c>
      <c r="EM22" s="25">
        <f t="shared" si="18"/>
        <v>32.799999999999997</v>
      </c>
      <c r="EN22" s="25">
        <f t="shared" si="18"/>
        <v>0</v>
      </c>
      <c r="EO22" s="25">
        <f t="shared" si="19"/>
        <v>0</v>
      </c>
      <c r="EP22" s="25">
        <f t="shared" si="19"/>
        <v>0</v>
      </c>
      <c r="EQ22" s="25">
        <f t="shared" si="19"/>
        <v>0</v>
      </c>
      <c r="ER22" s="25">
        <f t="shared" si="19"/>
        <v>0</v>
      </c>
      <c r="ES22" s="25">
        <f t="shared" si="19"/>
        <v>0</v>
      </c>
      <c r="ET22" s="25">
        <f t="shared" si="19"/>
        <v>0</v>
      </c>
      <c r="EU22" s="25">
        <f t="shared" si="19"/>
        <v>0</v>
      </c>
      <c r="EV22" s="25"/>
    </row>
    <row r="23" spans="1:152" ht="37.5">
      <c r="A23" s="19"/>
      <c r="B23" s="26" t="s">
        <v>185</v>
      </c>
      <c r="C23" s="27" t="s">
        <v>186</v>
      </c>
      <c r="D23" s="28" t="s">
        <v>178</v>
      </c>
      <c r="E23" s="28">
        <f t="shared" si="5"/>
        <v>0</v>
      </c>
      <c r="F23" s="28">
        <f t="shared" si="5"/>
        <v>0</v>
      </c>
      <c r="G23" s="28">
        <f t="shared" si="5"/>
        <v>0</v>
      </c>
      <c r="H23" s="28">
        <f t="shared" si="5"/>
        <v>0</v>
      </c>
      <c r="I23" s="28">
        <f t="shared" si="5"/>
        <v>0</v>
      </c>
      <c r="J23" s="28">
        <f t="shared" si="5"/>
        <v>0</v>
      </c>
      <c r="K23" s="28">
        <f t="shared" si="5"/>
        <v>0</v>
      </c>
      <c r="L23" s="28">
        <f t="shared" si="5"/>
        <v>0</v>
      </c>
      <c r="M23" s="28">
        <f t="shared" si="5"/>
        <v>0</v>
      </c>
      <c r="N23" s="28">
        <f t="shared" si="5"/>
        <v>0</v>
      </c>
      <c r="O23" s="28">
        <f t="shared" si="6"/>
        <v>0</v>
      </c>
      <c r="P23" s="28">
        <f t="shared" si="6"/>
        <v>0</v>
      </c>
      <c r="Q23" s="28">
        <f t="shared" si="6"/>
        <v>0</v>
      </c>
      <c r="R23" s="28">
        <f t="shared" si="6"/>
        <v>0</v>
      </c>
      <c r="S23" s="28">
        <f t="shared" si="6"/>
        <v>0</v>
      </c>
      <c r="T23" s="28">
        <f t="shared" si="6"/>
        <v>0</v>
      </c>
      <c r="U23" s="28">
        <f t="shared" si="6"/>
        <v>0</v>
      </c>
      <c r="V23" s="28">
        <f t="shared" si="6"/>
        <v>0</v>
      </c>
      <c r="W23" s="28">
        <f t="shared" si="6"/>
        <v>0</v>
      </c>
      <c r="X23" s="28">
        <f t="shared" si="6"/>
        <v>0</v>
      </c>
      <c r="Y23" s="28">
        <f t="shared" si="7"/>
        <v>0</v>
      </c>
      <c r="Z23" s="28">
        <f t="shared" si="7"/>
        <v>0</v>
      </c>
      <c r="AA23" s="28">
        <f t="shared" si="7"/>
        <v>0</v>
      </c>
      <c r="AB23" s="28">
        <f t="shared" si="7"/>
        <v>0</v>
      </c>
      <c r="AC23" s="28">
        <f t="shared" si="7"/>
        <v>0</v>
      </c>
      <c r="AD23" s="28">
        <f t="shared" si="7"/>
        <v>0</v>
      </c>
      <c r="AE23" s="28">
        <f t="shared" si="7"/>
        <v>0</v>
      </c>
      <c r="AF23" s="28">
        <f t="shared" si="7"/>
        <v>0</v>
      </c>
      <c r="AG23" s="28">
        <f t="shared" si="7"/>
        <v>0</v>
      </c>
      <c r="AH23" s="28">
        <f t="shared" si="7"/>
        <v>0</v>
      </c>
      <c r="AI23" s="28">
        <f t="shared" si="8"/>
        <v>0</v>
      </c>
      <c r="AJ23" s="28">
        <f t="shared" si="8"/>
        <v>0</v>
      </c>
      <c r="AK23" s="28">
        <f t="shared" si="8"/>
        <v>0</v>
      </c>
      <c r="AL23" s="28">
        <f t="shared" si="8"/>
        <v>0</v>
      </c>
      <c r="AM23" s="28">
        <f t="shared" si="8"/>
        <v>0</v>
      </c>
      <c r="AN23" s="28">
        <f t="shared" si="8"/>
        <v>0</v>
      </c>
      <c r="AO23" s="28">
        <f t="shared" si="8"/>
        <v>0</v>
      </c>
      <c r="AP23" s="28">
        <f t="shared" si="8"/>
        <v>0</v>
      </c>
      <c r="AQ23" s="28">
        <f t="shared" si="8"/>
        <v>0</v>
      </c>
      <c r="AR23" s="28">
        <f t="shared" si="8"/>
        <v>0</v>
      </c>
      <c r="AS23" s="28">
        <f t="shared" si="9"/>
        <v>0</v>
      </c>
      <c r="AT23" s="28">
        <f t="shared" si="9"/>
        <v>0</v>
      </c>
      <c r="AU23" s="28">
        <f t="shared" si="9"/>
        <v>0</v>
      </c>
      <c r="AV23" s="28">
        <f t="shared" si="9"/>
        <v>0</v>
      </c>
      <c r="AW23" s="28">
        <f t="shared" si="9"/>
        <v>0</v>
      </c>
      <c r="AX23" s="28">
        <f t="shared" si="9"/>
        <v>0</v>
      </c>
      <c r="AY23" s="28">
        <f t="shared" si="9"/>
        <v>0</v>
      </c>
      <c r="AZ23" s="28">
        <f t="shared" si="9"/>
        <v>0</v>
      </c>
      <c r="BA23" s="28">
        <f t="shared" si="9"/>
        <v>0</v>
      </c>
      <c r="BB23" s="28">
        <f t="shared" si="9"/>
        <v>0</v>
      </c>
      <c r="BC23" s="28">
        <f t="shared" si="10"/>
        <v>0</v>
      </c>
      <c r="BD23" s="28">
        <f t="shared" si="10"/>
        <v>0</v>
      </c>
      <c r="BE23" s="28">
        <f t="shared" si="10"/>
        <v>0</v>
      </c>
      <c r="BF23" s="28">
        <f t="shared" si="10"/>
        <v>0</v>
      </c>
      <c r="BG23" s="28">
        <f t="shared" si="10"/>
        <v>0</v>
      </c>
      <c r="BH23" s="28">
        <f t="shared" si="10"/>
        <v>0</v>
      </c>
      <c r="BI23" s="28">
        <f t="shared" si="10"/>
        <v>0</v>
      </c>
      <c r="BJ23" s="28">
        <f t="shared" si="10"/>
        <v>0</v>
      </c>
      <c r="BK23" s="28">
        <f t="shared" si="10"/>
        <v>0</v>
      </c>
      <c r="BL23" s="28">
        <f t="shared" si="10"/>
        <v>0</v>
      </c>
      <c r="BM23" s="28">
        <f t="shared" si="11"/>
        <v>0</v>
      </c>
      <c r="BN23" s="28">
        <f t="shared" si="11"/>
        <v>0</v>
      </c>
      <c r="BO23" s="28">
        <f t="shared" si="11"/>
        <v>0</v>
      </c>
      <c r="BP23" s="28">
        <f t="shared" si="11"/>
        <v>0</v>
      </c>
      <c r="BQ23" s="28">
        <f t="shared" si="11"/>
        <v>0</v>
      </c>
      <c r="BR23" s="28">
        <f t="shared" si="11"/>
        <v>0</v>
      </c>
      <c r="BS23" s="28">
        <f t="shared" si="11"/>
        <v>0</v>
      </c>
      <c r="BT23" s="28">
        <f t="shared" si="11"/>
        <v>0</v>
      </c>
      <c r="BU23" s="28">
        <f t="shared" si="11"/>
        <v>0</v>
      </c>
      <c r="BV23" s="28">
        <f t="shared" si="11"/>
        <v>0</v>
      </c>
      <c r="BW23" s="28">
        <f t="shared" si="12"/>
        <v>0</v>
      </c>
      <c r="BX23" s="28">
        <f t="shared" si="12"/>
        <v>0</v>
      </c>
      <c r="BY23" s="28">
        <f t="shared" si="12"/>
        <v>0</v>
      </c>
      <c r="BZ23" s="28">
        <f t="shared" si="12"/>
        <v>0</v>
      </c>
      <c r="CA23" s="28">
        <f t="shared" si="12"/>
        <v>0</v>
      </c>
      <c r="CB23" s="28">
        <f t="shared" si="12"/>
        <v>0</v>
      </c>
      <c r="CC23" s="28">
        <f t="shared" si="12"/>
        <v>0</v>
      </c>
      <c r="CD23" s="28">
        <f t="shared" si="12"/>
        <v>0</v>
      </c>
      <c r="CE23" s="28">
        <f t="shared" si="12"/>
        <v>0</v>
      </c>
      <c r="CF23" s="28">
        <f t="shared" si="12"/>
        <v>0</v>
      </c>
      <c r="CG23" s="28">
        <f t="shared" si="13"/>
        <v>0</v>
      </c>
      <c r="CH23" s="28">
        <f t="shared" si="13"/>
        <v>0</v>
      </c>
      <c r="CI23" s="28">
        <f t="shared" si="13"/>
        <v>0</v>
      </c>
      <c r="CJ23" s="28">
        <f t="shared" si="13"/>
        <v>0</v>
      </c>
      <c r="CK23" s="28">
        <f t="shared" si="13"/>
        <v>0</v>
      </c>
      <c r="CL23" s="28">
        <f t="shared" si="13"/>
        <v>0</v>
      </c>
      <c r="CM23" s="28">
        <f t="shared" si="13"/>
        <v>0</v>
      </c>
      <c r="CN23" s="28">
        <f t="shared" si="13"/>
        <v>0</v>
      </c>
      <c r="CO23" s="28">
        <f t="shared" si="13"/>
        <v>0</v>
      </c>
      <c r="CP23" s="28">
        <f t="shared" si="13"/>
        <v>0</v>
      </c>
      <c r="CQ23" s="28">
        <f t="shared" si="14"/>
        <v>0</v>
      </c>
      <c r="CR23" s="28">
        <f t="shared" si="14"/>
        <v>0</v>
      </c>
      <c r="CS23" s="28">
        <f t="shared" si="14"/>
        <v>0</v>
      </c>
      <c r="CT23" s="28">
        <f t="shared" si="14"/>
        <v>0</v>
      </c>
      <c r="CU23" s="28">
        <f t="shared" si="14"/>
        <v>0</v>
      </c>
      <c r="CV23" s="28">
        <f t="shared" si="14"/>
        <v>0</v>
      </c>
      <c r="CW23" s="28">
        <f t="shared" si="14"/>
        <v>0</v>
      </c>
      <c r="CX23" s="28">
        <f t="shared" si="14"/>
        <v>0</v>
      </c>
      <c r="CY23" s="28">
        <f t="shared" si="14"/>
        <v>0</v>
      </c>
      <c r="CZ23" s="28">
        <f t="shared" si="14"/>
        <v>0</v>
      </c>
      <c r="DA23" s="28">
        <f t="shared" si="15"/>
        <v>0</v>
      </c>
      <c r="DB23" s="28">
        <f t="shared" si="15"/>
        <v>0</v>
      </c>
      <c r="DC23" s="28">
        <f t="shared" si="15"/>
        <v>0</v>
      </c>
      <c r="DD23" s="28">
        <f t="shared" si="15"/>
        <v>0</v>
      </c>
      <c r="DE23" s="28">
        <f t="shared" si="15"/>
        <v>0</v>
      </c>
      <c r="DF23" s="28">
        <f t="shared" si="15"/>
        <v>0</v>
      </c>
      <c r="DG23" s="28">
        <f t="shared" si="15"/>
        <v>0</v>
      </c>
      <c r="DH23" s="28">
        <f t="shared" si="15"/>
        <v>0</v>
      </c>
      <c r="DI23" s="28">
        <f t="shared" si="15"/>
        <v>0</v>
      </c>
      <c r="DJ23" s="28">
        <f t="shared" si="15"/>
        <v>0</v>
      </c>
      <c r="DK23" s="28">
        <f t="shared" si="16"/>
        <v>0</v>
      </c>
      <c r="DL23" s="28">
        <f t="shared" si="16"/>
        <v>0</v>
      </c>
      <c r="DM23" s="28">
        <f t="shared" si="16"/>
        <v>0</v>
      </c>
      <c r="DN23" s="28">
        <f t="shared" si="16"/>
        <v>0</v>
      </c>
      <c r="DO23" s="28">
        <f t="shared" si="16"/>
        <v>0</v>
      </c>
      <c r="DP23" s="28">
        <f t="shared" si="16"/>
        <v>0</v>
      </c>
      <c r="DQ23" s="28">
        <f t="shared" si="16"/>
        <v>0</v>
      </c>
      <c r="DR23" s="28">
        <f t="shared" si="16"/>
        <v>0</v>
      </c>
      <c r="DS23" s="28">
        <f t="shared" si="16"/>
        <v>0</v>
      </c>
      <c r="DT23" s="28">
        <f t="shared" si="16"/>
        <v>0</v>
      </c>
      <c r="DU23" s="28">
        <f t="shared" si="17"/>
        <v>0</v>
      </c>
      <c r="DV23" s="28">
        <f t="shared" si="17"/>
        <v>0</v>
      </c>
      <c r="DW23" s="28">
        <f t="shared" si="17"/>
        <v>0</v>
      </c>
      <c r="DX23" s="28">
        <f t="shared" si="17"/>
        <v>0</v>
      </c>
      <c r="DY23" s="28">
        <f t="shared" si="17"/>
        <v>0</v>
      </c>
      <c r="DZ23" s="28">
        <f t="shared" si="17"/>
        <v>0</v>
      </c>
      <c r="EA23" s="28">
        <f t="shared" si="17"/>
        <v>0</v>
      </c>
      <c r="EB23" s="28">
        <f t="shared" si="17"/>
        <v>0</v>
      </c>
      <c r="EC23" s="28">
        <f t="shared" si="17"/>
        <v>0</v>
      </c>
      <c r="ED23" s="28">
        <f t="shared" si="17"/>
        <v>0</v>
      </c>
      <c r="EE23" s="28">
        <f t="shared" si="18"/>
        <v>0</v>
      </c>
      <c r="EF23" s="28">
        <f t="shared" si="18"/>
        <v>0</v>
      </c>
      <c r="EG23" s="28">
        <f t="shared" si="18"/>
        <v>0</v>
      </c>
      <c r="EH23" s="28">
        <f t="shared" si="18"/>
        <v>0</v>
      </c>
      <c r="EI23" s="28">
        <f t="shared" si="18"/>
        <v>0</v>
      </c>
      <c r="EJ23" s="28">
        <f t="shared" si="18"/>
        <v>0</v>
      </c>
      <c r="EK23" s="28">
        <f t="shared" si="18"/>
        <v>0</v>
      </c>
      <c r="EL23" s="28">
        <f t="shared" si="18"/>
        <v>0</v>
      </c>
      <c r="EM23" s="28">
        <f t="shared" si="18"/>
        <v>0</v>
      </c>
      <c r="EN23" s="28">
        <f t="shared" si="18"/>
        <v>0</v>
      </c>
      <c r="EO23" s="28">
        <f t="shared" si="19"/>
        <v>0</v>
      </c>
      <c r="EP23" s="28">
        <f t="shared" si="19"/>
        <v>0</v>
      </c>
      <c r="EQ23" s="28">
        <f t="shared" si="19"/>
        <v>0</v>
      </c>
      <c r="ER23" s="28">
        <f t="shared" si="19"/>
        <v>0</v>
      </c>
      <c r="ES23" s="28">
        <f t="shared" si="19"/>
        <v>0</v>
      </c>
      <c r="ET23" s="28">
        <f t="shared" si="19"/>
        <v>0</v>
      </c>
      <c r="EU23" s="28">
        <f t="shared" si="19"/>
        <v>0</v>
      </c>
      <c r="EV23" s="28"/>
    </row>
    <row r="24" spans="1:152" ht="37.5">
      <c r="A24" s="19"/>
      <c r="B24" s="23" t="s">
        <v>187</v>
      </c>
      <c r="C24" s="24" t="s">
        <v>188</v>
      </c>
      <c r="D24" s="25" t="s">
        <v>178</v>
      </c>
      <c r="E24" s="25">
        <f t="shared" si="5"/>
        <v>0</v>
      </c>
      <c r="F24" s="25">
        <f t="shared" si="5"/>
        <v>0</v>
      </c>
      <c r="G24" s="25">
        <f t="shared" si="5"/>
        <v>0</v>
      </c>
      <c r="H24" s="25">
        <f t="shared" si="5"/>
        <v>0</v>
      </c>
      <c r="I24" s="25">
        <f t="shared" si="5"/>
        <v>0</v>
      </c>
      <c r="J24" s="25">
        <f t="shared" si="5"/>
        <v>0</v>
      </c>
      <c r="K24" s="25">
        <f t="shared" si="5"/>
        <v>0</v>
      </c>
      <c r="L24" s="25">
        <f t="shared" si="5"/>
        <v>0</v>
      </c>
      <c r="M24" s="25">
        <f t="shared" si="5"/>
        <v>0</v>
      </c>
      <c r="N24" s="25">
        <f t="shared" si="5"/>
        <v>0</v>
      </c>
      <c r="O24" s="25">
        <f t="shared" si="6"/>
        <v>0</v>
      </c>
      <c r="P24" s="25">
        <f t="shared" si="6"/>
        <v>0</v>
      </c>
      <c r="Q24" s="25">
        <f t="shared" si="6"/>
        <v>0</v>
      </c>
      <c r="R24" s="25">
        <f t="shared" si="6"/>
        <v>0</v>
      </c>
      <c r="S24" s="25">
        <f t="shared" si="6"/>
        <v>0</v>
      </c>
      <c r="T24" s="25">
        <f t="shared" si="6"/>
        <v>0</v>
      </c>
      <c r="U24" s="25">
        <f t="shared" si="6"/>
        <v>0</v>
      </c>
      <c r="V24" s="25">
        <f t="shared" si="6"/>
        <v>0</v>
      </c>
      <c r="W24" s="25">
        <f t="shared" si="6"/>
        <v>0</v>
      </c>
      <c r="X24" s="25">
        <f t="shared" si="6"/>
        <v>0</v>
      </c>
      <c r="Y24" s="25">
        <f t="shared" si="7"/>
        <v>0</v>
      </c>
      <c r="Z24" s="25">
        <f t="shared" si="7"/>
        <v>0</v>
      </c>
      <c r="AA24" s="25">
        <f t="shared" si="7"/>
        <v>0</v>
      </c>
      <c r="AB24" s="25">
        <f t="shared" si="7"/>
        <v>0</v>
      </c>
      <c r="AC24" s="25">
        <f t="shared" si="7"/>
        <v>0</v>
      </c>
      <c r="AD24" s="25">
        <f t="shared" si="7"/>
        <v>0</v>
      </c>
      <c r="AE24" s="25">
        <f t="shared" si="7"/>
        <v>0</v>
      </c>
      <c r="AF24" s="25">
        <f t="shared" si="7"/>
        <v>0</v>
      </c>
      <c r="AG24" s="25">
        <f t="shared" si="7"/>
        <v>0</v>
      </c>
      <c r="AH24" s="25">
        <f t="shared" si="7"/>
        <v>0</v>
      </c>
      <c r="AI24" s="25">
        <f t="shared" si="8"/>
        <v>0</v>
      </c>
      <c r="AJ24" s="25">
        <f t="shared" si="8"/>
        <v>0</v>
      </c>
      <c r="AK24" s="25">
        <f t="shared" si="8"/>
        <v>0</v>
      </c>
      <c r="AL24" s="25">
        <f t="shared" si="8"/>
        <v>0</v>
      </c>
      <c r="AM24" s="25">
        <f t="shared" si="8"/>
        <v>0</v>
      </c>
      <c r="AN24" s="25">
        <f t="shared" si="8"/>
        <v>0</v>
      </c>
      <c r="AO24" s="25">
        <f t="shared" si="8"/>
        <v>0</v>
      </c>
      <c r="AP24" s="25">
        <f t="shared" si="8"/>
        <v>0</v>
      </c>
      <c r="AQ24" s="25">
        <f t="shared" si="8"/>
        <v>0</v>
      </c>
      <c r="AR24" s="25">
        <f t="shared" si="8"/>
        <v>0</v>
      </c>
      <c r="AS24" s="25">
        <f t="shared" si="9"/>
        <v>0</v>
      </c>
      <c r="AT24" s="25">
        <f t="shared" si="9"/>
        <v>0</v>
      </c>
      <c r="AU24" s="25">
        <f t="shared" si="9"/>
        <v>0</v>
      </c>
      <c r="AV24" s="25">
        <f t="shared" si="9"/>
        <v>0</v>
      </c>
      <c r="AW24" s="25">
        <f t="shared" si="9"/>
        <v>0</v>
      </c>
      <c r="AX24" s="25">
        <f t="shared" si="9"/>
        <v>0</v>
      </c>
      <c r="AY24" s="25">
        <f t="shared" si="9"/>
        <v>0</v>
      </c>
      <c r="AZ24" s="25">
        <f t="shared" si="9"/>
        <v>0</v>
      </c>
      <c r="BA24" s="25">
        <f t="shared" si="9"/>
        <v>0</v>
      </c>
      <c r="BB24" s="25">
        <f t="shared" si="9"/>
        <v>0</v>
      </c>
      <c r="BC24" s="25">
        <f t="shared" si="10"/>
        <v>0</v>
      </c>
      <c r="BD24" s="25">
        <f t="shared" si="10"/>
        <v>0</v>
      </c>
      <c r="BE24" s="25">
        <f t="shared" si="10"/>
        <v>0</v>
      </c>
      <c r="BF24" s="25">
        <f t="shared" si="10"/>
        <v>0</v>
      </c>
      <c r="BG24" s="25">
        <f t="shared" si="10"/>
        <v>0</v>
      </c>
      <c r="BH24" s="25">
        <f t="shared" si="10"/>
        <v>0</v>
      </c>
      <c r="BI24" s="25">
        <f t="shared" si="10"/>
        <v>0</v>
      </c>
      <c r="BJ24" s="25">
        <f t="shared" si="10"/>
        <v>0</v>
      </c>
      <c r="BK24" s="25">
        <f t="shared" si="10"/>
        <v>0</v>
      </c>
      <c r="BL24" s="25">
        <f t="shared" si="10"/>
        <v>0</v>
      </c>
      <c r="BM24" s="25">
        <f t="shared" si="11"/>
        <v>0</v>
      </c>
      <c r="BN24" s="25">
        <f t="shared" si="11"/>
        <v>0</v>
      </c>
      <c r="BO24" s="25">
        <f t="shared" si="11"/>
        <v>0</v>
      </c>
      <c r="BP24" s="25">
        <f t="shared" si="11"/>
        <v>0</v>
      </c>
      <c r="BQ24" s="25">
        <f t="shared" si="11"/>
        <v>0</v>
      </c>
      <c r="BR24" s="25">
        <f t="shared" si="11"/>
        <v>0</v>
      </c>
      <c r="BS24" s="25">
        <f t="shared" si="11"/>
        <v>0</v>
      </c>
      <c r="BT24" s="25">
        <f t="shared" si="11"/>
        <v>0</v>
      </c>
      <c r="BU24" s="25">
        <f t="shared" si="11"/>
        <v>0</v>
      </c>
      <c r="BV24" s="25">
        <f t="shared" si="11"/>
        <v>0</v>
      </c>
      <c r="BW24" s="25">
        <f t="shared" si="12"/>
        <v>0</v>
      </c>
      <c r="BX24" s="25">
        <f t="shared" si="12"/>
        <v>0</v>
      </c>
      <c r="BY24" s="25">
        <f t="shared" si="12"/>
        <v>0</v>
      </c>
      <c r="BZ24" s="25">
        <f t="shared" si="12"/>
        <v>0</v>
      </c>
      <c r="CA24" s="25">
        <f t="shared" si="12"/>
        <v>0</v>
      </c>
      <c r="CB24" s="25">
        <f t="shared" si="12"/>
        <v>0</v>
      </c>
      <c r="CC24" s="25">
        <f t="shared" si="12"/>
        <v>0</v>
      </c>
      <c r="CD24" s="25">
        <f t="shared" si="12"/>
        <v>0</v>
      </c>
      <c r="CE24" s="25">
        <f t="shared" si="12"/>
        <v>0</v>
      </c>
      <c r="CF24" s="25">
        <f t="shared" si="12"/>
        <v>0</v>
      </c>
      <c r="CG24" s="25">
        <f t="shared" si="13"/>
        <v>0</v>
      </c>
      <c r="CH24" s="25">
        <f t="shared" si="13"/>
        <v>0</v>
      </c>
      <c r="CI24" s="25">
        <f t="shared" si="13"/>
        <v>0</v>
      </c>
      <c r="CJ24" s="25">
        <f t="shared" si="13"/>
        <v>0</v>
      </c>
      <c r="CK24" s="25">
        <f t="shared" si="13"/>
        <v>0</v>
      </c>
      <c r="CL24" s="25">
        <f t="shared" si="13"/>
        <v>0</v>
      </c>
      <c r="CM24" s="25">
        <f t="shared" si="13"/>
        <v>0</v>
      </c>
      <c r="CN24" s="25">
        <f t="shared" si="13"/>
        <v>0</v>
      </c>
      <c r="CO24" s="25">
        <f t="shared" si="13"/>
        <v>0</v>
      </c>
      <c r="CP24" s="25">
        <f t="shared" si="13"/>
        <v>0</v>
      </c>
      <c r="CQ24" s="25">
        <f t="shared" si="14"/>
        <v>0</v>
      </c>
      <c r="CR24" s="25">
        <f t="shared" si="14"/>
        <v>0</v>
      </c>
      <c r="CS24" s="25">
        <f t="shared" si="14"/>
        <v>0</v>
      </c>
      <c r="CT24" s="25">
        <f t="shared" si="14"/>
        <v>0</v>
      </c>
      <c r="CU24" s="25">
        <f t="shared" si="14"/>
        <v>0</v>
      </c>
      <c r="CV24" s="25">
        <f t="shared" si="14"/>
        <v>0</v>
      </c>
      <c r="CW24" s="25">
        <f t="shared" si="14"/>
        <v>0</v>
      </c>
      <c r="CX24" s="25">
        <f t="shared" si="14"/>
        <v>0</v>
      </c>
      <c r="CY24" s="25">
        <f t="shared" si="14"/>
        <v>0</v>
      </c>
      <c r="CZ24" s="25">
        <f t="shared" si="14"/>
        <v>0</v>
      </c>
      <c r="DA24" s="25">
        <f t="shared" si="15"/>
        <v>0</v>
      </c>
      <c r="DB24" s="25">
        <f t="shared" si="15"/>
        <v>0</v>
      </c>
      <c r="DC24" s="25">
        <f t="shared" si="15"/>
        <v>0</v>
      </c>
      <c r="DD24" s="25">
        <f t="shared" si="15"/>
        <v>0</v>
      </c>
      <c r="DE24" s="25">
        <f t="shared" si="15"/>
        <v>0</v>
      </c>
      <c r="DF24" s="25">
        <f t="shared" si="15"/>
        <v>0</v>
      </c>
      <c r="DG24" s="25">
        <f t="shared" si="15"/>
        <v>0</v>
      </c>
      <c r="DH24" s="25">
        <f t="shared" si="15"/>
        <v>0</v>
      </c>
      <c r="DI24" s="25">
        <f t="shared" si="15"/>
        <v>0</v>
      </c>
      <c r="DJ24" s="25">
        <f t="shared" si="15"/>
        <v>0</v>
      </c>
      <c r="DK24" s="25">
        <f t="shared" si="16"/>
        <v>0</v>
      </c>
      <c r="DL24" s="25">
        <f t="shared" si="16"/>
        <v>0</v>
      </c>
      <c r="DM24" s="25">
        <f t="shared" si="16"/>
        <v>0</v>
      </c>
      <c r="DN24" s="25">
        <f t="shared" si="16"/>
        <v>0</v>
      </c>
      <c r="DO24" s="25">
        <f t="shared" si="16"/>
        <v>0</v>
      </c>
      <c r="DP24" s="25">
        <f t="shared" si="16"/>
        <v>0</v>
      </c>
      <c r="DQ24" s="25">
        <f t="shared" si="16"/>
        <v>0</v>
      </c>
      <c r="DR24" s="25">
        <f t="shared" si="16"/>
        <v>0</v>
      </c>
      <c r="DS24" s="25">
        <f t="shared" si="16"/>
        <v>0</v>
      </c>
      <c r="DT24" s="25">
        <f t="shared" si="16"/>
        <v>0</v>
      </c>
      <c r="DU24" s="25">
        <f t="shared" si="17"/>
        <v>0</v>
      </c>
      <c r="DV24" s="25">
        <f t="shared" si="17"/>
        <v>0</v>
      </c>
      <c r="DW24" s="25">
        <f t="shared" si="17"/>
        <v>0</v>
      </c>
      <c r="DX24" s="25">
        <f t="shared" si="17"/>
        <v>0</v>
      </c>
      <c r="DY24" s="25">
        <f t="shared" si="17"/>
        <v>0</v>
      </c>
      <c r="DZ24" s="25">
        <f t="shared" si="17"/>
        <v>0</v>
      </c>
      <c r="EA24" s="25">
        <f t="shared" si="17"/>
        <v>0</v>
      </c>
      <c r="EB24" s="25">
        <f t="shared" si="17"/>
        <v>0</v>
      </c>
      <c r="EC24" s="25">
        <f t="shared" si="17"/>
        <v>0</v>
      </c>
      <c r="ED24" s="25">
        <f t="shared" si="17"/>
        <v>0</v>
      </c>
      <c r="EE24" s="25">
        <f t="shared" si="18"/>
        <v>0</v>
      </c>
      <c r="EF24" s="25">
        <f t="shared" si="18"/>
        <v>0</v>
      </c>
      <c r="EG24" s="25">
        <f t="shared" si="18"/>
        <v>0</v>
      </c>
      <c r="EH24" s="25">
        <f t="shared" si="18"/>
        <v>0</v>
      </c>
      <c r="EI24" s="25">
        <f t="shared" si="18"/>
        <v>0</v>
      </c>
      <c r="EJ24" s="25">
        <f t="shared" si="18"/>
        <v>0</v>
      </c>
      <c r="EK24" s="25">
        <f t="shared" si="18"/>
        <v>0</v>
      </c>
      <c r="EL24" s="25">
        <f t="shared" si="18"/>
        <v>0</v>
      </c>
      <c r="EM24" s="25">
        <f t="shared" si="18"/>
        <v>0</v>
      </c>
      <c r="EN24" s="25">
        <f t="shared" si="18"/>
        <v>0</v>
      </c>
      <c r="EO24" s="25">
        <f t="shared" si="19"/>
        <v>0</v>
      </c>
      <c r="EP24" s="25">
        <f t="shared" si="19"/>
        <v>0</v>
      </c>
      <c r="EQ24" s="25">
        <f t="shared" si="19"/>
        <v>0</v>
      </c>
      <c r="ER24" s="25">
        <f t="shared" si="19"/>
        <v>0</v>
      </c>
      <c r="ES24" s="25">
        <f t="shared" si="19"/>
        <v>0</v>
      </c>
      <c r="ET24" s="25">
        <f t="shared" si="19"/>
        <v>0</v>
      </c>
      <c r="EU24" s="25">
        <f t="shared" si="19"/>
        <v>0</v>
      </c>
      <c r="EV24" s="25"/>
    </row>
    <row r="25" spans="1:152" ht="18.75">
      <c r="A25" s="19"/>
      <c r="B25" s="26" t="s">
        <v>189</v>
      </c>
      <c r="C25" s="30" t="s">
        <v>190</v>
      </c>
      <c r="D25" s="28" t="s">
        <v>178</v>
      </c>
      <c r="E25" s="28">
        <f t="shared" si="5"/>
        <v>0</v>
      </c>
      <c r="F25" s="28">
        <f t="shared" si="5"/>
        <v>0</v>
      </c>
      <c r="G25" s="28">
        <f t="shared" si="5"/>
        <v>0</v>
      </c>
      <c r="H25" s="28">
        <f t="shared" si="5"/>
        <v>0</v>
      </c>
      <c r="I25" s="28">
        <f t="shared" si="5"/>
        <v>0</v>
      </c>
      <c r="J25" s="28">
        <f t="shared" si="5"/>
        <v>0</v>
      </c>
      <c r="K25" s="28">
        <f t="shared" si="5"/>
        <v>0</v>
      </c>
      <c r="L25" s="28">
        <f t="shared" si="5"/>
        <v>0</v>
      </c>
      <c r="M25" s="28">
        <f t="shared" si="5"/>
        <v>0</v>
      </c>
      <c r="N25" s="28">
        <f t="shared" si="5"/>
        <v>0</v>
      </c>
      <c r="O25" s="28">
        <f t="shared" si="6"/>
        <v>0</v>
      </c>
      <c r="P25" s="28">
        <f t="shared" si="6"/>
        <v>0</v>
      </c>
      <c r="Q25" s="28">
        <f t="shared" si="6"/>
        <v>0</v>
      </c>
      <c r="R25" s="28">
        <f t="shared" si="6"/>
        <v>0</v>
      </c>
      <c r="S25" s="28">
        <f t="shared" si="6"/>
        <v>0</v>
      </c>
      <c r="T25" s="28">
        <f t="shared" si="6"/>
        <v>0</v>
      </c>
      <c r="U25" s="28">
        <f t="shared" si="6"/>
        <v>0</v>
      </c>
      <c r="V25" s="28">
        <f t="shared" si="6"/>
        <v>0</v>
      </c>
      <c r="W25" s="28">
        <f t="shared" si="6"/>
        <v>0</v>
      </c>
      <c r="X25" s="28">
        <f t="shared" si="6"/>
        <v>0</v>
      </c>
      <c r="Y25" s="28">
        <f t="shared" si="7"/>
        <v>0</v>
      </c>
      <c r="Z25" s="28">
        <f t="shared" si="7"/>
        <v>0</v>
      </c>
      <c r="AA25" s="28">
        <f t="shared" si="7"/>
        <v>0</v>
      </c>
      <c r="AB25" s="28">
        <f t="shared" si="7"/>
        <v>0</v>
      </c>
      <c r="AC25" s="28">
        <f t="shared" si="7"/>
        <v>0</v>
      </c>
      <c r="AD25" s="28">
        <f t="shared" si="7"/>
        <v>0</v>
      </c>
      <c r="AE25" s="28">
        <f t="shared" si="7"/>
        <v>0</v>
      </c>
      <c r="AF25" s="28">
        <f t="shared" si="7"/>
        <v>0</v>
      </c>
      <c r="AG25" s="28">
        <f t="shared" si="7"/>
        <v>0</v>
      </c>
      <c r="AH25" s="28">
        <f t="shared" si="7"/>
        <v>0</v>
      </c>
      <c r="AI25" s="28">
        <f t="shared" si="8"/>
        <v>0</v>
      </c>
      <c r="AJ25" s="28">
        <f t="shared" si="8"/>
        <v>0</v>
      </c>
      <c r="AK25" s="28">
        <f t="shared" si="8"/>
        <v>0</v>
      </c>
      <c r="AL25" s="28">
        <f t="shared" si="8"/>
        <v>0</v>
      </c>
      <c r="AM25" s="28">
        <f t="shared" si="8"/>
        <v>0</v>
      </c>
      <c r="AN25" s="28">
        <f t="shared" si="8"/>
        <v>0</v>
      </c>
      <c r="AO25" s="28">
        <f t="shared" si="8"/>
        <v>0</v>
      </c>
      <c r="AP25" s="28">
        <f t="shared" si="8"/>
        <v>0</v>
      </c>
      <c r="AQ25" s="28">
        <f t="shared" si="8"/>
        <v>0</v>
      </c>
      <c r="AR25" s="28">
        <f t="shared" si="8"/>
        <v>0</v>
      </c>
      <c r="AS25" s="28">
        <f t="shared" si="9"/>
        <v>0</v>
      </c>
      <c r="AT25" s="28">
        <f t="shared" si="9"/>
        <v>0</v>
      </c>
      <c r="AU25" s="28">
        <f t="shared" si="9"/>
        <v>0</v>
      </c>
      <c r="AV25" s="28">
        <f t="shared" si="9"/>
        <v>0</v>
      </c>
      <c r="AW25" s="28">
        <f t="shared" si="9"/>
        <v>0</v>
      </c>
      <c r="AX25" s="28">
        <f t="shared" si="9"/>
        <v>0</v>
      </c>
      <c r="AY25" s="28">
        <f t="shared" si="9"/>
        <v>0</v>
      </c>
      <c r="AZ25" s="28">
        <f t="shared" si="9"/>
        <v>0</v>
      </c>
      <c r="BA25" s="28">
        <f t="shared" si="9"/>
        <v>0</v>
      </c>
      <c r="BB25" s="28">
        <f t="shared" si="9"/>
        <v>0</v>
      </c>
      <c r="BC25" s="28">
        <f t="shared" si="10"/>
        <v>0</v>
      </c>
      <c r="BD25" s="28">
        <f t="shared" si="10"/>
        <v>0</v>
      </c>
      <c r="BE25" s="28">
        <f t="shared" si="10"/>
        <v>0</v>
      </c>
      <c r="BF25" s="28">
        <f t="shared" si="10"/>
        <v>0</v>
      </c>
      <c r="BG25" s="28">
        <f t="shared" si="10"/>
        <v>0</v>
      </c>
      <c r="BH25" s="28">
        <f t="shared" si="10"/>
        <v>0</v>
      </c>
      <c r="BI25" s="28">
        <f t="shared" si="10"/>
        <v>0</v>
      </c>
      <c r="BJ25" s="28">
        <f t="shared" si="10"/>
        <v>0</v>
      </c>
      <c r="BK25" s="28">
        <f t="shared" si="10"/>
        <v>0</v>
      </c>
      <c r="BL25" s="28">
        <f t="shared" si="10"/>
        <v>0</v>
      </c>
      <c r="BM25" s="28">
        <f t="shared" si="11"/>
        <v>0</v>
      </c>
      <c r="BN25" s="28">
        <f t="shared" si="11"/>
        <v>0</v>
      </c>
      <c r="BO25" s="28">
        <f t="shared" si="11"/>
        <v>0</v>
      </c>
      <c r="BP25" s="28">
        <f t="shared" si="11"/>
        <v>0</v>
      </c>
      <c r="BQ25" s="28">
        <f t="shared" si="11"/>
        <v>0</v>
      </c>
      <c r="BR25" s="28">
        <f t="shared" si="11"/>
        <v>0</v>
      </c>
      <c r="BS25" s="28">
        <f t="shared" si="11"/>
        <v>0</v>
      </c>
      <c r="BT25" s="28">
        <f t="shared" si="11"/>
        <v>0</v>
      </c>
      <c r="BU25" s="28">
        <f t="shared" si="11"/>
        <v>0</v>
      </c>
      <c r="BV25" s="28">
        <f t="shared" si="11"/>
        <v>0</v>
      </c>
      <c r="BW25" s="28">
        <f t="shared" si="12"/>
        <v>0</v>
      </c>
      <c r="BX25" s="28">
        <f t="shared" si="12"/>
        <v>0</v>
      </c>
      <c r="BY25" s="28">
        <f t="shared" si="12"/>
        <v>0</v>
      </c>
      <c r="BZ25" s="28">
        <f t="shared" si="12"/>
        <v>0</v>
      </c>
      <c r="CA25" s="28">
        <f t="shared" si="12"/>
        <v>0</v>
      </c>
      <c r="CB25" s="28">
        <f t="shared" si="12"/>
        <v>0</v>
      </c>
      <c r="CC25" s="28">
        <f t="shared" si="12"/>
        <v>0</v>
      </c>
      <c r="CD25" s="28">
        <f t="shared" si="12"/>
        <v>0</v>
      </c>
      <c r="CE25" s="28">
        <f t="shared" si="12"/>
        <v>0</v>
      </c>
      <c r="CF25" s="28">
        <f t="shared" si="12"/>
        <v>0</v>
      </c>
      <c r="CG25" s="28">
        <f t="shared" si="13"/>
        <v>0</v>
      </c>
      <c r="CH25" s="28">
        <f t="shared" si="13"/>
        <v>0</v>
      </c>
      <c r="CI25" s="28">
        <f t="shared" si="13"/>
        <v>0</v>
      </c>
      <c r="CJ25" s="28">
        <f t="shared" si="13"/>
        <v>0</v>
      </c>
      <c r="CK25" s="28">
        <f t="shared" si="13"/>
        <v>0</v>
      </c>
      <c r="CL25" s="28">
        <f t="shared" si="13"/>
        <v>0</v>
      </c>
      <c r="CM25" s="28">
        <f t="shared" si="13"/>
        <v>0</v>
      </c>
      <c r="CN25" s="28">
        <f t="shared" si="13"/>
        <v>0</v>
      </c>
      <c r="CO25" s="28">
        <f t="shared" si="13"/>
        <v>0</v>
      </c>
      <c r="CP25" s="28">
        <f t="shared" si="13"/>
        <v>0</v>
      </c>
      <c r="CQ25" s="28">
        <f t="shared" si="14"/>
        <v>0</v>
      </c>
      <c r="CR25" s="28">
        <f t="shared" si="14"/>
        <v>0</v>
      </c>
      <c r="CS25" s="28">
        <f t="shared" si="14"/>
        <v>0</v>
      </c>
      <c r="CT25" s="28">
        <f t="shared" si="14"/>
        <v>0</v>
      </c>
      <c r="CU25" s="28">
        <f t="shared" si="14"/>
        <v>0</v>
      </c>
      <c r="CV25" s="28">
        <f t="shared" si="14"/>
        <v>0</v>
      </c>
      <c r="CW25" s="28">
        <f t="shared" si="14"/>
        <v>0</v>
      </c>
      <c r="CX25" s="28">
        <f t="shared" si="14"/>
        <v>0</v>
      </c>
      <c r="CY25" s="28">
        <f t="shared" si="14"/>
        <v>0</v>
      </c>
      <c r="CZ25" s="28">
        <f t="shared" si="14"/>
        <v>0</v>
      </c>
      <c r="DA25" s="28">
        <f t="shared" si="15"/>
        <v>0</v>
      </c>
      <c r="DB25" s="28">
        <f t="shared" si="15"/>
        <v>0</v>
      </c>
      <c r="DC25" s="28">
        <f t="shared" si="15"/>
        <v>0</v>
      </c>
      <c r="DD25" s="28">
        <f t="shared" si="15"/>
        <v>0</v>
      </c>
      <c r="DE25" s="28">
        <f t="shared" si="15"/>
        <v>0</v>
      </c>
      <c r="DF25" s="28">
        <f t="shared" si="15"/>
        <v>0</v>
      </c>
      <c r="DG25" s="28">
        <f t="shared" si="15"/>
        <v>0</v>
      </c>
      <c r="DH25" s="28">
        <f t="shared" si="15"/>
        <v>0</v>
      </c>
      <c r="DI25" s="28">
        <f t="shared" si="15"/>
        <v>0</v>
      </c>
      <c r="DJ25" s="28">
        <f t="shared" si="15"/>
        <v>0</v>
      </c>
      <c r="DK25" s="28">
        <f t="shared" si="16"/>
        <v>0</v>
      </c>
      <c r="DL25" s="28">
        <f t="shared" si="16"/>
        <v>0</v>
      </c>
      <c r="DM25" s="28">
        <f t="shared" si="16"/>
        <v>0</v>
      </c>
      <c r="DN25" s="28">
        <f t="shared" si="16"/>
        <v>0</v>
      </c>
      <c r="DO25" s="28">
        <f t="shared" si="16"/>
        <v>0</v>
      </c>
      <c r="DP25" s="28">
        <f t="shared" si="16"/>
        <v>0</v>
      </c>
      <c r="DQ25" s="28">
        <f t="shared" si="16"/>
        <v>0</v>
      </c>
      <c r="DR25" s="28">
        <f t="shared" si="16"/>
        <v>0</v>
      </c>
      <c r="DS25" s="28">
        <f t="shared" si="16"/>
        <v>0</v>
      </c>
      <c r="DT25" s="28">
        <f t="shared" si="16"/>
        <v>0</v>
      </c>
      <c r="DU25" s="28">
        <f t="shared" si="17"/>
        <v>0</v>
      </c>
      <c r="DV25" s="28">
        <f t="shared" si="17"/>
        <v>0</v>
      </c>
      <c r="DW25" s="28">
        <f t="shared" si="17"/>
        <v>0</v>
      </c>
      <c r="DX25" s="28">
        <f t="shared" si="17"/>
        <v>0</v>
      </c>
      <c r="DY25" s="28">
        <f t="shared" si="17"/>
        <v>0</v>
      </c>
      <c r="DZ25" s="28">
        <f t="shared" si="17"/>
        <v>0</v>
      </c>
      <c r="EA25" s="28">
        <f t="shared" si="17"/>
        <v>0</v>
      </c>
      <c r="EB25" s="28">
        <f t="shared" si="17"/>
        <v>0</v>
      </c>
      <c r="EC25" s="28">
        <f t="shared" si="17"/>
        <v>0</v>
      </c>
      <c r="ED25" s="28">
        <f t="shared" si="17"/>
        <v>0</v>
      </c>
      <c r="EE25" s="28">
        <f t="shared" si="18"/>
        <v>0</v>
      </c>
      <c r="EF25" s="28">
        <f t="shared" si="18"/>
        <v>0</v>
      </c>
      <c r="EG25" s="28">
        <f t="shared" si="18"/>
        <v>0</v>
      </c>
      <c r="EH25" s="28">
        <f t="shared" si="18"/>
        <v>0</v>
      </c>
      <c r="EI25" s="28">
        <f t="shared" si="18"/>
        <v>0</v>
      </c>
      <c r="EJ25" s="28">
        <f t="shared" si="18"/>
        <v>0</v>
      </c>
      <c r="EK25" s="28">
        <f t="shared" si="18"/>
        <v>0</v>
      </c>
      <c r="EL25" s="28">
        <f t="shared" si="18"/>
        <v>0</v>
      </c>
      <c r="EM25" s="28">
        <f t="shared" si="18"/>
        <v>0</v>
      </c>
      <c r="EN25" s="28">
        <f t="shared" si="18"/>
        <v>0</v>
      </c>
      <c r="EO25" s="28">
        <f t="shared" si="19"/>
        <v>0</v>
      </c>
      <c r="EP25" s="28">
        <f t="shared" si="19"/>
        <v>0</v>
      </c>
      <c r="EQ25" s="28">
        <f t="shared" si="19"/>
        <v>0</v>
      </c>
      <c r="ER25" s="28">
        <f t="shared" si="19"/>
        <v>0</v>
      </c>
      <c r="ES25" s="28">
        <f t="shared" si="19"/>
        <v>0</v>
      </c>
      <c r="ET25" s="28">
        <f t="shared" si="19"/>
        <v>0</v>
      </c>
      <c r="EU25" s="28">
        <f t="shared" si="19"/>
        <v>0</v>
      </c>
      <c r="EV25" s="28"/>
    </row>
    <row r="26" spans="1:152" ht="18.75">
      <c r="A26" s="19"/>
      <c r="B26" s="34" t="s">
        <v>191</v>
      </c>
      <c r="C26" s="35" t="s">
        <v>192</v>
      </c>
      <c r="D26" s="36" t="s">
        <v>178</v>
      </c>
      <c r="E26" s="36">
        <f t="shared" ref="E26:AJ26" si="20">SUM(E27,E53,E80,E94,E95,E96)</f>
        <v>182</v>
      </c>
      <c r="F26" s="36">
        <f t="shared" si="20"/>
        <v>75</v>
      </c>
      <c r="G26" s="36">
        <f t="shared" si="20"/>
        <v>0</v>
      </c>
      <c r="H26" s="36">
        <f t="shared" si="20"/>
        <v>2</v>
      </c>
      <c r="I26" s="36">
        <f t="shared" si="20"/>
        <v>104.44</v>
      </c>
      <c r="J26" s="36">
        <f t="shared" si="20"/>
        <v>0</v>
      </c>
      <c r="K26" s="36">
        <f t="shared" si="20"/>
        <v>0</v>
      </c>
      <c r="L26" s="36">
        <f t="shared" si="20"/>
        <v>0</v>
      </c>
      <c r="M26" s="36">
        <f t="shared" si="20"/>
        <v>0</v>
      </c>
      <c r="N26" s="36">
        <f t="shared" si="20"/>
        <v>6.6</v>
      </c>
      <c r="O26" s="36">
        <f t="shared" si="20"/>
        <v>0</v>
      </c>
      <c r="P26" s="36">
        <f t="shared" si="20"/>
        <v>0</v>
      </c>
      <c r="Q26" s="36">
        <f t="shared" si="20"/>
        <v>0</v>
      </c>
      <c r="R26" s="36">
        <f t="shared" si="20"/>
        <v>6.78</v>
      </c>
      <c r="S26" s="36">
        <f t="shared" si="20"/>
        <v>0</v>
      </c>
      <c r="T26" s="36">
        <f t="shared" si="20"/>
        <v>6</v>
      </c>
      <c r="U26" s="36">
        <f t="shared" si="20"/>
        <v>14</v>
      </c>
      <c r="V26" s="36">
        <f t="shared" si="20"/>
        <v>37</v>
      </c>
      <c r="W26" s="36">
        <f t="shared" si="20"/>
        <v>32.799999999999997</v>
      </c>
      <c r="X26" s="36">
        <f t="shared" si="20"/>
        <v>500</v>
      </c>
      <c r="Y26" s="36">
        <f t="shared" si="20"/>
        <v>0</v>
      </c>
      <c r="Z26" s="36">
        <f t="shared" si="20"/>
        <v>0</v>
      </c>
      <c r="AA26" s="36">
        <f t="shared" si="20"/>
        <v>0</v>
      </c>
      <c r="AB26" s="36">
        <f t="shared" si="20"/>
        <v>0</v>
      </c>
      <c r="AC26" s="36">
        <f t="shared" si="20"/>
        <v>0</v>
      </c>
      <c r="AD26" s="36">
        <f t="shared" si="20"/>
        <v>0</v>
      </c>
      <c r="AE26" s="36">
        <f t="shared" si="20"/>
        <v>0</v>
      </c>
      <c r="AF26" s="36">
        <f t="shared" si="20"/>
        <v>0</v>
      </c>
      <c r="AG26" s="36">
        <f t="shared" si="20"/>
        <v>0</v>
      </c>
      <c r="AH26" s="36">
        <f t="shared" si="20"/>
        <v>0</v>
      </c>
      <c r="AI26" s="36">
        <f t="shared" si="20"/>
        <v>0</v>
      </c>
      <c r="AJ26" s="36">
        <f t="shared" si="20"/>
        <v>0</v>
      </c>
      <c r="AK26" s="36">
        <f t="shared" ref="AK26:BP26" si="21">SUM(AK27,AK53,AK80,AK94,AK95,AK96)</f>
        <v>0</v>
      </c>
      <c r="AL26" s="36">
        <f t="shared" si="21"/>
        <v>0</v>
      </c>
      <c r="AM26" s="36">
        <f t="shared" si="21"/>
        <v>0</v>
      </c>
      <c r="AN26" s="36">
        <f t="shared" si="21"/>
        <v>0</v>
      </c>
      <c r="AO26" s="36">
        <f t="shared" si="21"/>
        <v>0</v>
      </c>
      <c r="AP26" s="36">
        <f t="shared" si="21"/>
        <v>0</v>
      </c>
      <c r="AQ26" s="36">
        <f t="shared" si="21"/>
        <v>0</v>
      </c>
      <c r="AR26" s="36">
        <f t="shared" si="21"/>
        <v>0</v>
      </c>
      <c r="AS26" s="36">
        <f t="shared" si="21"/>
        <v>0</v>
      </c>
      <c r="AT26" s="36">
        <f t="shared" si="21"/>
        <v>0</v>
      </c>
      <c r="AU26" s="36">
        <f t="shared" si="21"/>
        <v>0</v>
      </c>
      <c r="AV26" s="36">
        <f t="shared" si="21"/>
        <v>0</v>
      </c>
      <c r="AW26" s="36">
        <f t="shared" si="21"/>
        <v>0</v>
      </c>
      <c r="AX26" s="36">
        <f t="shared" si="21"/>
        <v>0</v>
      </c>
      <c r="AY26" s="36">
        <f t="shared" si="21"/>
        <v>0</v>
      </c>
      <c r="AZ26" s="36">
        <f t="shared" si="21"/>
        <v>0</v>
      </c>
      <c r="BA26" s="36">
        <f t="shared" si="21"/>
        <v>0</v>
      </c>
      <c r="BB26" s="36">
        <f t="shared" si="21"/>
        <v>0</v>
      </c>
      <c r="BC26" s="36">
        <f t="shared" si="21"/>
        <v>0</v>
      </c>
      <c r="BD26" s="36">
        <f t="shared" si="21"/>
        <v>0</v>
      </c>
      <c r="BE26" s="36">
        <f t="shared" si="21"/>
        <v>0</v>
      </c>
      <c r="BF26" s="36">
        <f t="shared" si="21"/>
        <v>0</v>
      </c>
      <c r="BG26" s="36">
        <f t="shared" si="21"/>
        <v>0</v>
      </c>
      <c r="BH26" s="36">
        <f t="shared" si="21"/>
        <v>0</v>
      </c>
      <c r="BI26" s="36">
        <f t="shared" si="21"/>
        <v>0</v>
      </c>
      <c r="BJ26" s="36">
        <f t="shared" si="21"/>
        <v>0</v>
      </c>
      <c r="BK26" s="36">
        <f t="shared" si="21"/>
        <v>0</v>
      </c>
      <c r="BL26" s="36">
        <f t="shared" si="21"/>
        <v>0</v>
      </c>
      <c r="BM26" s="36">
        <f t="shared" si="21"/>
        <v>0</v>
      </c>
      <c r="BN26" s="36">
        <f t="shared" si="21"/>
        <v>0</v>
      </c>
      <c r="BO26" s="36">
        <f t="shared" si="21"/>
        <v>0</v>
      </c>
      <c r="BP26" s="36">
        <f t="shared" si="21"/>
        <v>0</v>
      </c>
      <c r="BQ26" s="36">
        <f t="shared" ref="BQ26:CV26" si="22">SUM(BQ27,BQ53,BQ80,BQ94,BQ95,BQ96)</f>
        <v>0</v>
      </c>
      <c r="BR26" s="36">
        <f t="shared" si="22"/>
        <v>0</v>
      </c>
      <c r="BS26" s="36">
        <f t="shared" si="22"/>
        <v>0</v>
      </c>
      <c r="BT26" s="36">
        <f t="shared" si="22"/>
        <v>100</v>
      </c>
      <c r="BU26" s="36">
        <f t="shared" si="22"/>
        <v>25</v>
      </c>
      <c r="BV26" s="36">
        <f t="shared" si="22"/>
        <v>0</v>
      </c>
      <c r="BW26" s="36">
        <f t="shared" si="22"/>
        <v>0</v>
      </c>
      <c r="BX26" s="36">
        <f t="shared" si="22"/>
        <v>0</v>
      </c>
      <c r="BY26" s="36">
        <f t="shared" si="22"/>
        <v>0</v>
      </c>
      <c r="BZ26" s="36">
        <f t="shared" si="22"/>
        <v>0</v>
      </c>
      <c r="CA26" s="36">
        <f t="shared" si="22"/>
        <v>0</v>
      </c>
      <c r="CB26" s="36">
        <f t="shared" si="22"/>
        <v>0</v>
      </c>
      <c r="CC26" s="36">
        <f t="shared" si="22"/>
        <v>0</v>
      </c>
      <c r="CD26" s="36">
        <f t="shared" si="22"/>
        <v>0</v>
      </c>
      <c r="CE26" s="36">
        <f t="shared" si="22"/>
        <v>0</v>
      </c>
      <c r="CF26" s="36">
        <f t="shared" si="22"/>
        <v>0</v>
      </c>
      <c r="CG26" s="36">
        <f t="shared" si="22"/>
        <v>6.78</v>
      </c>
      <c r="CH26" s="36">
        <f t="shared" si="22"/>
        <v>0</v>
      </c>
      <c r="CI26" s="36">
        <f t="shared" si="22"/>
        <v>3</v>
      </c>
      <c r="CJ26" s="36">
        <f t="shared" si="22"/>
        <v>0</v>
      </c>
      <c r="CK26" s="36">
        <f t="shared" si="22"/>
        <v>5</v>
      </c>
      <c r="CL26" s="36">
        <f t="shared" si="22"/>
        <v>0</v>
      </c>
      <c r="CM26" s="36">
        <f t="shared" si="22"/>
        <v>500</v>
      </c>
      <c r="CN26" s="36">
        <f t="shared" si="22"/>
        <v>0</v>
      </c>
      <c r="CO26" s="36">
        <f t="shared" si="22"/>
        <v>0</v>
      </c>
      <c r="CP26" s="36">
        <f t="shared" si="22"/>
        <v>0</v>
      </c>
      <c r="CQ26" s="36">
        <f t="shared" si="22"/>
        <v>0</v>
      </c>
      <c r="CR26" s="36">
        <f t="shared" si="22"/>
        <v>0</v>
      </c>
      <c r="CS26" s="36">
        <f t="shared" si="22"/>
        <v>0</v>
      </c>
      <c r="CT26" s="36">
        <f t="shared" si="22"/>
        <v>0</v>
      </c>
      <c r="CU26" s="36">
        <f t="shared" si="22"/>
        <v>82</v>
      </c>
      <c r="CV26" s="36">
        <f t="shared" si="22"/>
        <v>50</v>
      </c>
      <c r="CW26" s="36">
        <f t="shared" ref="CW26:EB26" si="23">SUM(CW27,CW53,CW80,CW94,CW95,CW96)</f>
        <v>0</v>
      </c>
      <c r="CX26" s="36">
        <f t="shared" si="23"/>
        <v>2</v>
      </c>
      <c r="CY26" s="36">
        <f t="shared" si="23"/>
        <v>104.44</v>
      </c>
      <c r="CZ26" s="36">
        <f t="shared" si="23"/>
        <v>0</v>
      </c>
      <c r="DA26" s="36">
        <f t="shared" si="23"/>
        <v>0</v>
      </c>
      <c r="DB26" s="36">
        <f t="shared" si="23"/>
        <v>0</v>
      </c>
      <c r="DC26" s="36">
        <f t="shared" si="23"/>
        <v>0</v>
      </c>
      <c r="DD26" s="36">
        <f t="shared" si="23"/>
        <v>6.6</v>
      </c>
      <c r="DE26" s="36">
        <f t="shared" si="23"/>
        <v>0</v>
      </c>
      <c r="DF26" s="36">
        <f t="shared" si="23"/>
        <v>0</v>
      </c>
      <c r="DG26" s="36">
        <f t="shared" si="23"/>
        <v>0</v>
      </c>
      <c r="DH26" s="36">
        <f t="shared" si="23"/>
        <v>0</v>
      </c>
      <c r="DI26" s="36">
        <f t="shared" si="23"/>
        <v>0</v>
      </c>
      <c r="DJ26" s="36">
        <f t="shared" si="23"/>
        <v>3</v>
      </c>
      <c r="DK26" s="36">
        <f t="shared" si="23"/>
        <v>14</v>
      </c>
      <c r="DL26" s="36">
        <f t="shared" si="23"/>
        <v>32</v>
      </c>
      <c r="DM26" s="36">
        <f t="shared" si="23"/>
        <v>32.799999999999997</v>
      </c>
      <c r="DN26" s="36">
        <f t="shared" si="23"/>
        <v>0</v>
      </c>
      <c r="DO26" s="36">
        <f t="shared" si="23"/>
        <v>0</v>
      </c>
      <c r="DP26" s="36">
        <f t="shared" si="23"/>
        <v>0</v>
      </c>
      <c r="DQ26" s="36">
        <f t="shared" si="23"/>
        <v>0</v>
      </c>
      <c r="DR26" s="36">
        <f t="shared" si="23"/>
        <v>0</v>
      </c>
      <c r="DS26" s="36">
        <f t="shared" si="23"/>
        <v>0</v>
      </c>
      <c r="DT26" s="36">
        <f t="shared" si="23"/>
        <v>0</v>
      </c>
      <c r="DU26" s="36">
        <f t="shared" si="23"/>
        <v>182</v>
      </c>
      <c r="DV26" s="36">
        <f t="shared" si="23"/>
        <v>75</v>
      </c>
      <c r="DW26" s="36">
        <f t="shared" si="23"/>
        <v>0</v>
      </c>
      <c r="DX26" s="36">
        <f t="shared" si="23"/>
        <v>2</v>
      </c>
      <c r="DY26" s="36">
        <f t="shared" si="23"/>
        <v>104.44</v>
      </c>
      <c r="DZ26" s="36">
        <f t="shared" si="23"/>
        <v>0</v>
      </c>
      <c r="EA26" s="36">
        <f t="shared" si="23"/>
        <v>0</v>
      </c>
      <c r="EB26" s="36">
        <f t="shared" si="23"/>
        <v>0</v>
      </c>
      <c r="EC26" s="36">
        <f t="shared" ref="EC26:EN26" si="24">SUM(EC27,EC53,EC80,EC94,EC95,EC96)</f>
        <v>0</v>
      </c>
      <c r="ED26" s="36">
        <f t="shared" si="24"/>
        <v>6.6</v>
      </c>
      <c r="EE26" s="36">
        <f t="shared" si="24"/>
        <v>0</v>
      </c>
      <c r="EF26" s="36">
        <f t="shared" si="24"/>
        <v>0</v>
      </c>
      <c r="EG26" s="36">
        <f t="shared" si="24"/>
        <v>0</v>
      </c>
      <c r="EH26" s="36">
        <f t="shared" si="24"/>
        <v>6.78</v>
      </c>
      <c r="EI26" s="36">
        <f t="shared" si="24"/>
        <v>0</v>
      </c>
      <c r="EJ26" s="36">
        <f t="shared" si="24"/>
        <v>6</v>
      </c>
      <c r="EK26" s="36">
        <f t="shared" si="24"/>
        <v>14</v>
      </c>
      <c r="EL26" s="36">
        <f t="shared" si="24"/>
        <v>37</v>
      </c>
      <c r="EM26" s="36">
        <f t="shared" si="24"/>
        <v>32.799999999999997</v>
      </c>
      <c r="EN26" s="36">
        <f t="shared" si="24"/>
        <v>500</v>
      </c>
      <c r="EO26" s="36">
        <f t="shared" ref="EO26:EU26" si="25">EO80</f>
        <v>0</v>
      </c>
      <c r="EP26" s="36">
        <f t="shared" si="25"/>
        <v>0</v>
      </c>
      <c r="EQ26" s="36">
        <f t="shared" si="25"/>
        <v>0</v>
      </c>
      <c r="ER26" s="36">
        <f t="shared" si="25"/>
        <v>0</v>
      </c>
      <c r="ES26" s="36">
        <f t="shared" si="25"/>
        <v>0</v>
      </c>
      <c r="ET26" s="36">
        <f t="shared" si="25"/>
        <v>0</v>
      </c>
      <c r="EU26" s="36">
        <f t="shared" si="25"/>
        <v>0</v>
      </c>
      <c r="EV26" s="36"/>
    </row>
    <row r="27" spans="1:152" ht="18.75">
      <c r="A27" s="19"/>
      <c r="B27" s="23" t="s">
        <v>193</v>
      </c>
      <c r="C27" s="24" t="s">
        <v>194</v>
      </c>
      <c r="D27" s="25" t="s">
        <v>178</v>
      </c>
      <c r="E27" s="25">
        <f t="shared" ref="E27:AJ27" si="26">SUM(E28,E32,E35,E44)</f>
        <v>82</v>
      </c>
      <c r="F27" s="25">
        <f t="shared" si="26"/>
        <v>0</v>
      </c>
      <c r="G27" s="25">
        <f t="shared" si="26"/>
        <v>0</v>
      </c>
      <c r="H27" s="25">
        <f t="shared" si="26"/>
        <v>0</v>
      </c>
      <c r="I27" s="25">
        <f t="shared" si="26"/>
        <v>0</v>
      </c>
      <c r="J27" s="25">
        <f t="shared" si="26"/>
        <v>0</v>
      </c>
      <c r="K27" s="25">
        <f t="shared" si="26"/>
        <v>0</v>
      </c>
      <c r="L27" s="25">
        <f t="shared" si="26"/>
        <v>0</v>
      </c>
      <c r="M27" s="25">
        <f t="shared" si="26"/>
        <v>0</v>
      </c>
      <c r="N27" s="25">
        <f t="shared" si="26"/>
        <v>0</v>
      </c>
      <c r="O27" s="25">
        <f t="shared" si="26"/>
        <v>0</v>
      </c>
      <c r="P27" s="25">
        <f t="shared" si="26"/>
        <v>0</v>
      </c>
      <c r="Q27" s="25">
        <f t="shared" si="26"/>
        <v>0</v>
      </c>
      <c r="R27" s="25">
        <f t="shared" si="26"/>
        <v>6.78</v>
      </c>
      <c r="S27" s="25">
        <f t="shared" si="26"/>
        <v>0</v>
      </c>
      <c r="T27" s="25">
        <f t="shared" si="26"/>
        <v>0</v>
      </c>
      <c r="U27" s="25">
        <f t="shared" si="26"/>
        <v>0</v>
      </c>
      <c r="V27" s="25">
        <f t="shared" si="26"/>
        <v>35</v>
      </c>
      <c r="W27" s="25">
        <f t="shared" si="26"/>
        <v>0</v>
      </c>
      <c r="X27" s="25">
        <f t="shared" si="26"/>
        <v>0</v>
      </c>
      <c r="Y27" s="25">
        <f t="shared" si="26"/>
        <v>0</v>
      </c>
      <c r="Z27" s="25">
        <f t="shared" si="26"/>
        <v>0</v>
      </c>
      <c r="AA27" s="25">
        <f t="shared" si="26"/>
        <v>0</v>
      </c>
      <c r="AB27" s="25">
        <f t="shared" si="26"/>
        <v>0</v>
      </c>
      <c r="AC27" s="25">
        <f t="shared" si="26"/>
        <v>0</v>
      </c>
      <c r="AD27" s="25">
        <f t="shared" si="26"/>
        <v>0</v>
      </c>
      <c r="AE27" s="25">
        <f t="shared" si="26"/>
        <v>0</v>
      </c>
      <c r="AF27" s="25">
        <f t="shared" si="26"/>
        <v>0</v>
      </c>
      <c r="AG27" s="25">
        <f t="shared" si="26"/>
        <v>0</v>
      </c>
      <c r="AH27" s="25">
        <f t="shared" si="26"/>
        <v>0</v>
      </c>
      <c r="AI27" s="25">
        <f t="shared" si="26"/>
        <v>0</v>
      </c>
      <c r="AJ27" s="25">
        <f t="shared" si="26"/>
        <v>0</v>
      </c>
      <c r="AK27" s="25">
        <f t="shared" ref="AK27:BP27" si="27">SUM(AK28,AK32,AK35,AK44)</f>
        <v>0</v>
      </c>
      <c r="AL27" s="25">
        <f t="shared" si="27"/>
        <v>0</v>
      </c>
      <c r="AM27" s="25">
        <f t="shared" si="27"/>
        <v>0</v>
      </c>
      <c r="AN27" s="25">
        <f t="shared" si="27"/>
        <v>0</v>
      </c>
      <c r="AO27" s="25">
        <f t="shared" si="27"/>
        <v>0</v>
      </c>
      <c r="AP27" s="25">
        <f t="shared" si="27"/>
        <v>0</v>
      </c>
      <c r="AQ27" s="25">
        <f t="shared" si="27"/>
        <v>0</v>
      </c>
      <c r="AR27" s="25">
        <f t="shared" si="27"/>
        <v>0</v>
      </c>
      <c r="AS27" s="25">
        <f t="shared" si="27"/>
        <v>0</v>
      </c>
      <c r="AT27" s="25">
        <f t="shared" si="27"/>
        <v>0</v>
      </c>
      <c r="AU27" s="25">
        <f t="shared" si="27"/>
        <v>0</v>
      </c>
      <c r="AV27" s="25">
        <f t="shared" si="27"/>
        <v>0</v>
      </c>
      <c r="AW27" s="25">
        <f t="shared" si="27"/>
        <v>0</v>
      </c>
      <c r="AX27" s="25">
        <f t="shared" si="27"/>
        <v>0</v>
      </c>
      <c r="AY27" s="25">
        <f t="shared" si="27"/>
        <v>0</v>
      </c>
      <c r="AZ27" s="25">
        <f t="shared" si="27"/>
        <v>0</v>
      </c>
      <c r="BA27" s="25">
        <f t="shared" si="27"/>
        <v>0</v>
      </c>
      <c r="BB27" s="25">
        <f t="shared" si="27"/>
        <v>0</v>
      </c>
      <c r="BC27" s="25">
        <f t="shared" si="27"/>
        <v>0</v>
      </c>
      <c r="BD27" s="25">
        <f t="shared" si="27"/>
        <v>0</v>
      </c>
      <c r="BE27" s="25">
        <f t="shared" si="27"/>
        <v>0</v>
      </c>
      <c r="BF27" s="25">
        <f t="shared" si="27"/>
        <v>0</v>
      </c>
      <c r="BG27" s="25">
        <f t="shared" si="27"/>
        <v>0</v>
      </c>
      <c r="BH27" s="25">
        <f t="shared" si="27"/>
        <v>0</v>
      </c>
      <c r="BI27" s="25">
        <f t="shared" si="27"/>
        <v>0</v>
      </c>
      <c r="BJ27" s="25">
        <f t="shared" si="27"/>
        <v>0</v>
      </c>
      <c r="BK27" s="25">
        <f t="shared" si="27"/>
        <v>0</v>
      </c>
      <c r="BL27" s="25">
        <f t="shared" si="27"/>
        <v>0</v>
      </c>
      <c r="BM27" s="25">
        <f t="shared" si="27"/>
        <v>0</v>
      </c>
      <c r="BN27" s="25">
        <f t="shared" si="27"/>
        <v>0</v>
      </c>
      <c r="BO27" s="25">
        <f t="shared" si="27"/>
        <v>0</v>
      </c>
      <c r="BP27" s="25">
        <f t="shared" si="27"/>
        <v>0</v>
      </c>
      <c r="BQ27" s="25">
        <f t="shared" ref="BQ27:CV27" si="28">SUM(BQ28,BQ32,BQ35,BQ44)</f>
        <v>0</v>
      </c>
      <c r="BR27" s="25">
        <f t="shared" si="28"/>
        <v>0</v>
      </c>
      <c r="BS27" s="25">
        <f t="shared" si="28"/>
        <v>0</v>
      </c>
      <c r="BT27" s="25">
        <f t="shared" si="28"/>
        <v>0</v>
      </c>
      <c r="BU27" s="25">
        <f t="shared" si="28"/>
        <v>0</v>
      </c>
      <c r="BV27" s="25">
        <f t="shared" si="28"/>
        <v>0</v>
      </c>
      <c r="BW27" s="25">
        <f t="shared" si="28"/>
        <v>0</v>
      </c>
      <c r="BX27" s="25">
        <f t="shared" si="28"/>
        <v>0</v>
      </c>
      <c r="BY27" s="25">
        <f t="shared" si="28"/>
        <v>0</v>
      </c>
      <c r="BZ27" s="25">
        <f t="shared" si="28"/>
        <v>0</v>
      </c>
      <c r="CA27" s="25">
        <f t="shared" si="28"/>
        <v>0</v>
      </c>
      <c r="CB27" s="25">
        <f t="shared" si="28"/>
        <v>0</v>
      </c>
      <c r="CC27" s="25">
        <f t="shared" si="28"/>
        <v>0</v>
      </c>
      <c r="CD27" s="25">
        <f t="shared" si="28"/>
        <v>0</v>
      </c>
      <c r="CE27" s="25">
        <f t="shared" si="28"/>
        <v>0</v>
      </c>
      <c r="CF27" s="25">
        <f t="shared" si="28"/>
        <v>0</v>
      </c>
      <c r="CG27" s="25">
        <f t="shared" si="28"/>
        <v>6.78</v>
      </c>
      <c r="CH27" s="25">
        <f t="shared" si="28"/>
        <v>0</v>
      </c>
      <c r="CI27" s="25">
        <f t="shared" si="28"/>
        <v>0</v>
      </c>
      <c r="CJ27" s="25">
        <f t="shared" si="28"/>
        <v>0</v>
      </c>
      <c r="CK27" s="25">
        <f t="shared" si="28"/>
        <v>5</v>
      </c>
      <c r="CL27" s="25">
        <f t="shared" si="28"/>
        <v>0</v>
      </c>
      <c r="CM27" s="25">
        <f t="shared" si="28"/>
        <v>0</v>
      </c>
      <c r="CN27" s="25">
        <f t="shared" si="28"/>
        <v>0</v>
      </c>
      <c r="CO27" s="25">
        <f t="shared" si="28"/>
        <v>0</v>
      </c>
      <c r="CP27" s="25">
        <f t="shared" si="28"/>
        <v>0</v>
      </c>
      <c r="CQ27" s="25">
        <f t="shared" si="28"/>
        <v>0</v>
      </c>
      <c r="CR27" s="25">
        <f t="shared" si="28"/>
        <v>0</v>
      </c>
      <c r="CS27" s="25">
        <f t="shared" si="28"/>
        <v>0</v>
      </c>
      <c r="CT27" s="25">
        <f t="shared" si="28"/>
        <v>0</v>
      </c>
      <c r="CU27" s="25">
        <f t="shared" si="28"/>
        <v>82</v>
      </c>
      <c r="CV27" s="25">
        <f t="shared" si="28"/>
        <v>0</v>
      </c>
      <c r="CW27" s="25">
        <f t="shared" ref="CW27:EB27" si="29">SUM(CW28,CW32,CW35,CW44)</f>
        <v>0</v>
      </c>
      <c r="CX27" s="25">
        <f t="shared" si="29"/>
        <v>0</v>
      </c>
      <c r="CY27" s="25">
        <f t="shared" si="29"/>
        <v>0</v>
      </c>
      <c r="CZ27" s="25">
        <f t="shared" si="29"/>
        <v>0</v>
      </c>
      <c r="DA27" s="25">
        <f t="shared" si="29"/>
        <v>0</v>
      </c>
      <c r="DB27" s="25">
        <f t="shared" si="29"/>
        <v>0</v>
      </c>
      <c r="DC27" s="25">
        <f t="shared" si="29"/>
        <v>0</v>
      </c>
      <c r="DD27" s="25">
        <f t="shared" si="29"/>
        <v>0</v>
      </c>
      <c r="DE27" s="25">
        <f t="shared" si="29"/>
        <v>0</v>
      </c>
      <c r="DF27" s="25">
        <f t="shared" si="29"/>
        <v>0</v>
      </c>
      <c r="DG27" s="25">
        <f t="shared" si="29"/>
        <v>0</v>
      </c>
      <c r="DH27" s="25">
        <f t="shared" si="29"/>
        <v>0</v>
      </c>
      <c r="DI27" s="25">
        <f t="shared" si="29"/>
        <v>0</v>
      </c>
      <c r="DJ27" s="25">
        <f t="shared" si="29"/>
        <v>0</v>
      </c>
      <c r="DK27" s="25">
        <f t="shared" si="29"/>
        <v>0</v>
      </c>
      <c r="DL27" s="25">
        <f t="shared" si="29"/>
        <v>30</v>
      </c>
      <c r="DM27" s="25">
        <f t="shared" si="29"/>
        <v>0</v>
      </c>
      <c r="DN27" s="25">
        <f t="shared" si="29"/>
        <v>0</v>
      </c>
      <c r="DO27" s="25">
        <f t="shared" si="29"/>
        <v>0</v>
      </c>
      <c r="DP27" s="25">
        <f t="shared" si="29"/>
        <v>0</v>
      </c>
      <c r="DQ27" s="25">
        <f t="shared" si="29"/>
        <v>0</v>
      </c>
      <c r="DR27" s="25">
        <f t="shared" si="29"/>
        <v>0</v>
      </c>
      <c r="DS27" s="25">
        <f t="shared" si="29"/>
        <v>0</v>
      </c>
      <c r="DT27" s="25">
        <f t="shared" si="29"/>
        <v>0</v>
      </c>
      <c r="DU27" s="25">
        <f t="shared" si="29"/>
        <v>82</v>
      </c>
      <c r="DV27" s="25">
        <f t="shared" si="29"/>
        <v>0</v>
      </c>
      <c r="DW27" s="25">
        <f t="shared" si="29"/>
        <v>0</v>
      </c>
      <c r="DX27" s="25">
        <f t="shared" si="29"/>
        <v>0</v>
      </c>
      <c r="DY27" s="25">
        <f t="shared" si="29"/>
        <v>0</v>
      </c>
      <c r="DZ27" s="25">
        <f t="shared" si="29"/>
        <v>0</v>
      </c>
      <c r="EA27" s="25">
        <f t="shared" si="29"/>
        <v>0</v>
      </c>
      <c r="EB27" s="25">
        <f t="shared" si="29"/>
        <v>0</v>
      </c>
      <c r="EC27" s="25">
        <f t="shared" ref="EC27:EN27" si="30">SUM(EC28,EC32,EC35,EC44)</f>
        <v>0</v>
      </c>
      <c r="ED27" s="25">
        <f t="shared" si="30"/>
        <v>0</v>
      </c>
      <c r="EE27" s="25">
        <f t="shared" si="30"/>
        <v>0</v>
      </c>
      <c r="EF27" s="25">
        <f t="shared" si="30"/>
        <v>0</v>
      </c>
      <c r="EG27" s="25">
        <f t="shared" si="30"/>
        <v>0</v>
      </c>
      <c r="EH27" s="25">
        <f t="shared" si="30"/>
        <v>6.78</v>
      </c>
      <c r="EI27" s="25">
        <f t="shared" si="30"/>
        <v>0</v>
      </c>
      <c r="EJ27" s="25">
        <f t="shared" si="30"/>
        <v>0</v>
      </c>
      <c r="EK27" s="25">
        <f t="shared" si="30"/>
        <v>0</v>
      </c>
      <c r="EL27" s="25">
        <f t="shared" si="30"/>
        <v>35</v>
      </c>
      <c r="EM27" s="25">
        <f t="shared" si="30"/>
        <v>0</v>
      </c>
      <c r="EN27" s="25">
        <f t="shared" si="30"/>
        <v>0</v>
      </c>
      <c r="EO27" s="25" t="s">
        <v>197</v>
      </c>
      <c r="EP27" s="25" t="s">
        <v>197</v>
      </c>
      <c r="EQ27" s="25" t="s">
        <v>197</v>
      </c>
      <c r="ER27" s="25" t="s">
        <v>197</v>
      </c>
      <c r="ES27" s="25" t="s">
        <v>197</v>
      </c>
      <c r="ET27" s="25" t="s">
        <v>197</v>
      </c>
      <c r="EU27" s="25" t="s">
        <v>197</v>
      </c>
      <c r="EV27" s="25"/>
    </row>
    <row r="28" spans="1:152" ht="37.5">
      <c r="A28" s="19"/>
      <c r="B28" s="37" t="s">
        <v>195</v>
      </c>
      <c r="C28" s="38" t="s">
        <v>196</v>
      </c>
      <c r="D28" s="39" t="s">
        <v>178</v>
      </c>
      <c r="E28" s="39" t="s">
        <v>197</v>
      </c>
      <c r="F28" s="39" t="s">
        <v>197</v>
      </c>
      <c r="G28" s="39" t="s">
        <v>197</v>
      </c>
      <c r="H28" s="39" t="s">
        <v>197</v>
      </c>
      <c r="I28" s="39" t="s">
        <v>197</v>
      </c>
      <c r="J28" s="39" t="s">
        <v>197</v>
      </c>
      <c r="K28" s="39" t="s">
        <v>197</v>
      </c>
      <c r="L28" s="39" t="s">
        <v>197</v>
      </c>
      <c r="M28" s="39" t="s">
        <v>197</v>
      </c>
      <c r="N28" s="39" t="s">
        <v>197</v>
      </c>
      <c r="O28" s="39" t="s">
        <v>197</v>
      </c>
      <c r="P28" s="39" t="s">
        <v>197</v>
      </c>
      <c r="Q28" s="39" t="s">
        <v>197</v>
      </c>
      <c r="R28" s="39" t="s">
        <v>197</v>
      </c>
      <c r="S28" s="39" t="s">
        <v>197</v>
      </c>
      <c r="T28" s="39" t="s">
        <v>197</v>
      </c>
      <c r="U28" s="39" t="s">
        <v>197</v>
      </c>
      <c r="V28" s="39" t="s">
        <v>197</v>
      </c>
      <c r="W28" s="39" t="s">
        <v>197</v>
      </c>
      <c r="X28" s="39" t="s">
        <v>197</v>
      </c>
      <c r="Y28" s="39" t="s">
        <v>197</v>
      </c>
      <c r="Z28" s="39" t="s">
        <v>197</v>
      </c>
      <c r="AA28" s="39" t="s">
        <v>197</v>
      </c>
      <c r="AB28" s="39" t="s">
        <v>197</v>
      </c>
      <c r="AC28" s="39" t="s">
        <v>197</v>
      </c>
      <c r="AD28" s="39" t="s">
        <v>197</v>
      </c>
      <c r="AE28" s="39" t="s">
        <v>197</v>
      </c>
      <c r="AF28" s="39" t="s">
        <v>197</v>
      </c>
      <c r="AG28" s="39" t="s">
        <v>197</v>
      </c>
      <c r="AH28" s="39" t="s">
        <v>197</v>
      </c>
      <c r="AI28" s="39" t="s">
        <v>197</v>
      </c>
      <c r="AJ28" s="39" t="s">
        <v>197</v>
      </c>
      <c r="AK28" s="39" t="s">
        <v>197</v>
      </c>
      <c r="AL28" s="39" t="s">
        <v>197</v>
      </c>
      <c r="AM28" s="39" t="s">
        <v>197</v>
      </c>
      <c r="AN28" s="39" t="s">
        <v>197</v>
      </c>
      <c r="AO28" s="39" t="s">
        <v>197</v>
      </c>
      <c r="AP28" s="39" t="s">
        <v>197</v>
      </c>
      <c r="AQ28" s="39" t="s">
        <v>197</v>
      </c>
      <c r="AR28" s="39" t="s">
        <v>197</v>
      </c>
      <c r="AS28" s="39" t="s">
        <v>197</v>
      </c>
      <c r="AT28" s="39" t="s">
        <v>197</v>
      </c>
      <c r="AU28" s="39" t="s">
        <v>197</v>
      </c>
      <c r="AV28" s="39" t="s">
        <v>197</v>
      </c>
      <c r="AW28" s="39" t="s">
        <v>197</v>
      </c>
      <c r="AX28" s="39" t="s">
        <v>197</v>
      </c>
      <c r="AY28" s="39" t="s">
        <v>197</v>
      </c>
      <c r="AZ28" s="39" t="s">
        <v>197</v>
      </c>
      <c r="BA28" s="39" t="s">
        <v>197</v>
      </c>
      <c r="BB28" s="39" t="s">
        <v>197</v>
      </c>
      <c r="BC28" s="39" t="s">
        <v>197</v>
      </c>
      <c r="BD28" s="39" t="s">
        <v>197</v>
      </c>
      <c r="BE28" s="39" t="s">
        <v>197</v>
      </c>
      <c r="BF28" s="39" t="s">
        <v>197</v>
      </c>
      <c r="BG28" s="39" t="s">
        <v>197</v>
      </c>
      <c r="BH28" s="39" t="s">
        <v>197</v>
      </c>
      <c r="BI28" s="39" t="s">
        <v>197</v>
      </c>
      <c r="BJ28" s="39" t="s">
        <v>197</v>
      </c>
      <c r="BK28" s="39" t="s">
        <v>197</v>
      </c>
      <c r="BL28" s="39" t="s">
        <v>197</v>
      </c>
      <c r="BM28" s="39" t="s">
        <v>197</v>
      </c>
      <c r="BN28" s="39" t="s">
        <v>197</v>
      </c>
      <c r="BO28" s="39" t="s">
        <v>197</v>
      </c>
      <c r="BP28" s="39" t="s">
        <v>197</v>
      </c>
      <c r="BQ28" s="39" t="s">
        <v>197</v>
      </c>
      <c r="BR28" s="39" t="s">
        <v>197</v>
      </c>
      <c r="BS28" s="39" t="s">
        <v>197</v>
      </c>
      <c r="BT28" s="39" t="s">
        <v>197</v>
      </c>
      <c r="BU28" s="39" t="s">
        <v>197</v>
      </c>
      <c r="BV28" s="39" t="s">
        <v>197</v>
      </c>
      <c r="BW28" s="39" t="s">
        <v>197</v>
      </c>
      <c r="BX28" s="39" t="s">
        <v>197</v>
      </c>
      <c r="BY28" s="39" t="s">
        <v>197</v>
      </c>
      <c r="BZ28" s="39" t="s">
        <v>197</v>
      </c>
      <c r="CA28" s="39" t="s">
        <v>197</v>
      </c>
      <c r="CB28" s="39" t="s">
        <v>197</v>
      </c>
      <c r="CC28" s="39" t="s">
        <v>197</v>
      </c>
      <c r="CD28" s="39" t="s">
        <v>197</v>
      </c>
      <c r="CE28" s="39" t="s">
        <v>197</v>
      </c>
      <c r="CF28" s="39" t="s">
        <v>197</v>
      </c>
      <c r="CG28" s="39" t="s">
        <v>197</v>
      </c>
      <c r="CH28" s="39" t="s">
        <v>197</v>
      </c>
      <c r="CI28" s="39" t="s">
        <v>197</v>
      </c>
      <c r="CJ28" s="39" t="s">
        <v>197</v>
      </c>
      <c r="CK28" s="39" t="s">
        <v>197</v>
      </c>
      <c r="CL28" s="39" t="s">
        <v>197</v>
      </c>
      <c r="CM28" s="39" t="s">
        <v>197</v>
      </c>
      <c r="CN28" s="39" t="s">
        <v>197</v>
      </c>
      <c r="CO28" s="39" t="s">
        <v>197</v>
      </c>
      <c r="CP28" s="39" t="s">
        <v>197</v>
      </c>
      <c r="CQ28" s="39" t="s">
        <v>197</v>
      </c>
      <c r="CR28" s="39" t="s">
        <v>197</v>
      </c>
      <c r="CS28" s="39" t="s">
        <v>197</v>
      </c>
      <c r="CT28" s="39" t="s">
        <v>197</v>
      </c>
      <c r="CU28" s="39" t="s">
        <v>197</v>
      </c>
      <c r="CV28" s="39" t="s">
        <v>197</v>
      </c>
      <c r="CW28" s="39" t="s">
        <v>197</v>
      </c>
      <c r="CX28" s="39" t="s">
        <v>197</v>
      </c>
      <c r="CY28" s="39" t="s">
        <v>197</v>
      </c>
      <c r="CZ28" s="39" t="s">
        <v>197</v>
      </c>
      <c r="DA28" s="39" t="s">
        <v>197</v>
      </c>
      <c r="DB28" s="39" t="s">
        <v>197</v>
      </c>
      <c r="DC28" s="39" t="s">
        <v>197</v>
      </c>
      <c r="DD28" s="39" t="s">
        <v>197</v>
      </c>
      <c r="DE28" s="39" t="s">
        <v>197</v>
      </c>
      <c r="DF28" s="39" t="s">
        <v>197</v>
      </c>
      <c r="DG28" s="39" t="s">
        <v>197</v>
      </c>
      <c r="DH28" s="39" t="s">
        <v>197</v>
      </c>
      <c r="DI28" s="39" t="s">
        <v>197</v>
      </c>
      <c r="DJ28" s="39" t="s">
        <v>197</v>
      </c>
      <c r="DK28" s="39" t="s">
        <v>197</v>
      </c>
      <c r="DL28" s="39" t="s">
        <v>197</v>
      </c>
      <c r="DM28" s="39" t="s">
        <v>197</v>
      </c>
      <c r="DN28" s="39" t="s">
        <v>197</v>
      </c>
      <c r="DO28" s="39" t="s">
        <v>197</v>
      </c>
      <c r="DP28" s="39" t="s">
        <v>197</v>
      </c>
      <c r="DQ28" s="39" t="s">
        <v>197</v>
      </c>
      <c r="DR28" s="39" t="s">
        <v>197</v>
      </c>
      <c r="DS28" s="39" t="s">
        <v>197</v>
      </c>
      <c r="DT28" s="39" t="s">
        <v>197</v>
      </c>
      <c r="DU28" s="39" t="s">
        <v>197</v>
      </c>
      <c r="DV28" s="39" t="s">
        <v>197</v>
      </c>
      <c r="DW28" s="39" t="s">
        <v>197</v>
      </c>
      <c r="DX28" s="39" t="s">
        <v>197</v>
      </c>
      <c r="DY28" s="39" t="s">
        <v>197</v>
      </c>
      <c r="DZ28" s="39" t="s">
        <v>197</v>
      </c>
      <c r="EA28" s="39" t="s">
        <v>197</v>
      </c>
      <c r="EB28" s="39" t="s">
        <v>197</v>
      </c>
      <c r="EC28" s="39" t="s">
        <v>197</v>
      </c>
      <c r="ED28" s="39" t="s">
        <v>197</v>
      </c>
      <c r="EE28" s="39" t="s">
        <v>197</v>
      </c>
      <c r="EF28" s="39" t="s">
        <v>197</v>
      </c>
      <c r="EG28" s="39" t="s">
        <v>197</v>
      </c>
      <c r="EH28" s="39" t="s">
        <v>197</v>
      </c>
      <c r="EI28" s="39" t="s">
        <v>197</v>
      </c>
      <c r="EJ28" s="39" t="s">
        <v>197</v>
      </c>
      <c r="EK28" s="39" t="s">
        <v>197</v>
      </c>
      <c r="EL28" s="39" t="s">
        <v>197</v>
      </c>
      <c r="EM28" s="39" t="s">
        <v>197</v>
      </c>
      <c r="EN28" s="39" t="s">
        <v>197</v>
      </c>
      <c r="EO28" s="39" t="s">
        <v>197</v>
      </c>
      <c r="EP28" s="39" t="s">
        <v>197</v>
      </c>
      <c r="EQ28" s="39" t="s">
        <v>197</v>
      </c>
      <c r="ER28" s="39" t="s">
        <v>197</v>
      </c>
      <c r="ES28" s="39" t="s">
        <v>197</v>
      </c>
      <c r="ET28" s="39" t="s">
        <v>197</v>
      </c>
      <c r="EU28" s="39" t="s">
        <v>197</v>
      </c>
      <c r="EV28" s="39"/>
    </row>
    <row r="29" spans="1:152" ht="56.25">
      <c r="A29" s="19"/>
      <c r="B29" s="31" t="s">
        <v>198</v>
      </c>
      <c r="C29" s="32" t="s">
        <v>199</v>
      </c>
      <c r="D29" s="33" t="s">
        <v>178</v>
      </c>
      <c r="E29" s="33" t="s">
        <v>197</v>
      </c>
      <c r="F29" s="33" t="s">
        <v>197</v>
      </c>
      <c r="G29" s="33" t="s">
        <v>197</v>
      </c>
      <c r="H29" s="33" t="s">
        <v>197</v>
      </c>
      <c r="I29" s="33" t="s">
        <v>197</v>
      </c>
      <c r="J29" s="33" t="s">
        <v>197</v>
      </c>
      <c r="K29" s="33" t="s">
        <v>197</v>
      </c>
      <c r="L29" s="33" t="s">
        <v>197</v>
      </c>
      <c r="M29" s="33" t="s">
        <v>197</v>
      </c>
      <c r="N29" s="33" t="s">
        <v>197</v>
      </c>
      <c r="O29" s="33" t="s">
        <v>197</v>
      </c>
      <c r="P29" s="33" t="s">
        <v>197</v>
      </c>
      <c r="Q29" s="33" t="s">
        <v>197</v>
      </c>
      <c r="R29" s="33" t="s">
        <v>197</v>
      </c>
      <c r="S29" s="33" t="s">
        <v>197</v>
      </c>
      <c r="T29" s="33" t="s">
        <v>197</v>
      </c>
      <c r="U29" s="33" t="s">
        <v>197</v>
      </c>
      <c r="V29" s="33" t="s">
        <v>197</v>
      </c>
      <c r="W29" s="33" t="s">
        <v>197</v>
      </c>
      <c r="X29" s="33" t="s">
        <v>197</v>
      </c>
      <c r="Y29" s="33" t="s">
        <v>197</v>
      </c>
      <c r="Z29" s="33" t="s">
        <v>197</v>
      </c>
      <c r="AA29" s="33" t="s">
        <v>197</v>
      </c>
      <c r="AB29" s="33" t="s">
        <v>197</v>
      </c>
      <c r="AC29" s="33" t="s">
        <v>197</v>
      </c>
      <c r="AD29" s="33" t="s">
        <v>197</v>
      </c>
      <c r="AE29" s="33" t="s">
        <v>197</v>
      </c>
      <c r="AF29" s="33" t="s">
        <v>197</v>
      </c>
      <c r="AG29" s="33" t="s">
        <v>197</v>
      </c>
      <c r="AH29" s="33" t="s">
        <v>197</v>
      </c>
      <c r="AI29" s="33" t="s">
        <v>197</v>
      </c>
      <c r="AJ29" s="33" t="s">
        <v>197</v>
      </c>
      <c r="AK29" s="33" t="s">
        <v>197</v>
      </c>
      <c r="AL29" s="33" t="s">
        <v>197</v>
      </c>
      <c r="AM29" s="33" t="s">
        <v>197</v>
      </c>
      <c r="AN29" s="33" t="s">
        <v>197</v>
      </c>
      <c r="AO29" s="33" t="s">
        <v>197</v>
      </c>
      <c r="AP29" s="33" t="s">
        <v>197</v>
      </c>
      <c r="AQ29" s="33" t="s">
        <v>197</v>
      </c>
      <c r="AR29" s="33" t="s">
        <v>197</v>
      </c>
      <c r="AS29" s="33" t="s">
        <v>197</v>
      </c>
      <c r="AT29" s="33" t="s">
        <v>197</v>
      </c>
      <c r="AU29" s="33" t="s">
        <v>197</v>
      </c>
      <c r="AV29" s="33" t="s">
        <v>197</v>
      </c>
      <c r="AW29" s="33" t="s">
        <v>197</v>
      </c>
      <c r="AX29" s="33" t="s">
        <v>197</v>
      </c>
      <c r="AY29" s="33" t="s">
        <v>197</v>
      </c>
      <c r="AZ29" s="33" t="s">
        <v>197</v>
      </c>
      <c r="BA29" s="33" t="s">
        <v>197</v>
      </c>
      <c r="BB29" s="33" t="s">
        <v>197</v>
      </c>
      <c r="BC29" s="33" t="s">
        <v>197</v>
      </c>
      <c r="BD29" s="33" t="s">
        <v>197</v>
      </c>
      <c r="BE29" s="33" t="s">
        <v>197</v>
      </c>
      <c r="BF29" s="33" t="s">
        <v>197</v>
      </c>
      <c r="BG29" s="33" t="s">
        <v>197</v>
      </c>
      <c r="BH29" s="33" t="s">
        <v>197</v>
      </c>
      <c r="BI29" s="33" t="s">
        <v>197</v>
      </c>
      <c r="BJ29" s="33" t="s">
        <v>197</v>
      </c>
      <c r="BK29" s="33" t="s">
        <v>197</v>
      </c>
      <c r="BL29" s="33" t="s">
        <v>197</v>
      </c>
      <c r="BM29" s="33" t="s">
        <v>197</v>
      </c>
      <c r="BN29" s="33" t="s">
        <v>197</v>
      </c>
      <c r="BO29" s="33" t="s">
        <v>197</v>
      </c>
      <c r="BP29" s="33" t="s">
        <v>197</v>
      </c>
      <c r="BQ29" s="33" t="s">
        <v>197</v>
      </c>
      <c r="BR29" s="33" t="s">
        <v>197</v>
      </c>
      <c r="BS29" s="33" t="s">
        <v>197</v>
      </c>
      <c r="BT29" s="33" t="s">
        <v>197</v>
      </c>
      <c r="BU29" s="33" t="s">
        <v>197</v>
      </c>
      <c r="BV29" s="33" t="s">
        <v>197</v>
      </c>
      <c r="BW29" s="33" t="s">
        <v>197</v>
      </c>
      <c r="BX29" s="33" t="s">
        <v>197</v>
      </c>
      <c r="BY29" s="33" t="s">
        <v>197</v>
      </c>
      <c r="BZ29" s="33" t="s">
        <v>197</v>
      </c>
      <c r="CA29" s="33" t="s">
        <v>197</v>
      </c>
      <c r="CB29" s="33" t="s">
        <v>197</v>
      </c>
      <c r="CC29" s="33" t="s">
        <v>197</v>
      </c>
      <c r="CD29" s="33" t="s">
        <v>197</v>
      </c>
      <c r="CE29" s="33" t="s">
        <v>197</v>
      </c>
      <c r="CF29" s="33" t="s">
        <v>197</v>
      </c>
      <c r="CG29" s="33" t="s">
        <v>197</v>
      </c>
      <c r="CH29" s="33" t="s">
        <v>197</v>
      </c>
      <c r="CI29" s="33" t="s">
        <v>197</v>
      </c>
      <c r="CJ29" s="33" t="s">
        <v>197</v>
      </c>
      <c r="CK29" s="33" t="s">
        <v>197</v>
      </c>
      <c r="CL29" s="33" t="s">
        <v>197</v>
      </c>
      <c r="CM29" s="33" t="s">
        <v>197</v>
      </c>
      <c r="CN29" s="33" t="s">
        <v>197</v>
      </c>
      <c r="CO29" s="33" t="s">
        <v>197</v>
      </c>
      <c r="CP29" s="33" t="s">
        <v>197</v>
      </c>
      <c r="CQ29" s="33" t="s">
        <v>197</v>
      </c>
      <c r="CR29" s="33" t="s">
        <v>197</v>
      </c>
      <c r="CS29" s="33" t="s">
        <v>197</v>
      </c>
      <c r="CT29" s="33" t="s">
        <v>197</v>
      </c>
      <c r="CU29" s="33" t="s">
        <v>197</v>
      </c>
      <c r="CV29" s="33" t="s">
        <v>197</v>
      </c>
      <c r="CW29" s="33" t="s">
        <v>197</v>
      </c>
      <c r="CX29" s="33" t="s">
        <v>197</v>
      </c>
      <c r="CY29" s="33" t="s">
        <v>197</v>
      </c>
      <c r="CZ29" s="33" t="s">
        <v>197</v>
      </c>
      <c r="DA29" s="33" t="s">
        <v>197</v>
      </c>
      <c r="DB29" s="33" t="s">
        <v>197</v>
      </c>
      <c r="DC29" s="33" t="s">
        <v>197</v>
      </c>
      <c r="DD29" s="33" t="s">
        <v>197</v>
      </c>
      <c r="DE29" s="33" t="s">
        <v>197</v>
      </c>
      <c r="DF29" s="33" t="s">
        <v>197</v>
      </c>
      <c r="DG29" s="33" t="s">
        <v>197</v>
      </c>
      <c r="DH29" s="33" t="s">
        <v>197</v>
      </c>
      <c r="DI29" s="33" t="s">
        <v>197</v>
      </c>
      <c r="DJ29" s="33" t="s">
        <v>197</v>
      </c>
      <c r="DK29" s="33" t="s">
        <v>197</v>
      </c>
      <c r="DL29" s="33" t="s">
        <v>197</v>
      </c>
      <c r="DM29" s="33" t="s">
        <v>197</v>
      </c>
      <c r="DN29" s="33" t="s">
        <v>197</v>
      </c>
      <c r="DO29" s="33" t="s">
        <v>197</v>
      </c>
      <c r="DP29" s="33" t="s">
        <v>197</v>
      </c>
      <c r="DQ29" s="33" t="s">
        <v>197</v>
      </c>
      <c r="DR29" s="33" t="s">
        <v>197</v>
      </c>
      <c r="DS29" s="33" t="s">
        <v>197</v>
      </c>
      <c r="DT29" s="33" t="s">
        <v>197</v>
      </c>
      <c r="DU29" s="33" t="s">
        <v>197</v>
      </c>
      <c r="DV29" s="33" t="s">
        <v>197</v>
      </c>
      <c r="DW29" s="33" t="s">
        <v>197</v>
      </c>
      <c r="DX29" s="33" t="s">
        <v>197</v>
      </c>
      <c r="DY29" s="33" t="s">
        <v>197</v>
      </c>
      <c r="DZ29" s="33" t="s">
        <v>197</v>
      </c>
      <c r="EA29" s="33" t="s">
        <v>197</v>
      </c>
      <c r="EB29" s="33" t="s">
        <v>197</v>
      </c>
      <c r="EC29" s="33" t="s">
        <v>197</v>
      </c>
      <c r="ED29" s="33" t="s">
        <v>197</v>
      </c>
      <c r="EE29" s="33" t="s">
        <v>197</v>
      </c>
      <c r="EF29" s="33" t="s">
        <v>197</v>
      </c>
      <c r="EG29" s="33" t="s">
        <v>197</v>
      </c>
      <c r="EH29" s="33" t="s">
        <v>197</v>
      </c>
      <c r="EI29" s="33" t="s">
        <v>197</v>
      </c>
      <c r="EJ29" s="33" t="s">
        <v>197</v>
      </c>
      <c r="EK29" s="33" t="s">
        <v>197</v>
      </c>
      <c r="EL29" s="33" t="s">
        <v>197</v>
      </c>
      <c r="EM29" s="33" t="s">
        <v>197</v>
      </c>
      <c r="EN29" s="33" t="s">
        <v>197</v>
      </c>
      <c r="EO29" s="33" t="s">
        <v>197</v>
      </c>
      <c r="EP29" s="33" t="s">
        <v>197</v>
      </c>
      <c r="EQ29" s="33" t="s">
        <v>197</v>
      </c>
      <c r="ER29" s="33" t="s">
        <v>197</v>
      </c>
      <c r="ES29" s="33" t="s">
        <v>197</v>
      </c>
      <c r="ET29" s="33" t="s">
        <v>197</v>
      </c>
      <c r="EU29" s="33" t="s">
        <v>197</v>
      </c>
      <c r="EV29" s="33"/>
    </row>
    <row r="30" spans="1:152" ht="56.25">
      <c r="A30" s="19"/>
      <c r="B30" s="31" t="s">
        <v>200</v>
      </c>
      <c r="C30" s="32" t="s">
        <v>201</v>
      </c>
      <c r="D30" s="33" t="s">
        <v>178</v>
      </c>
      <c r="E30" s="33" t="s">
        <v>197</v>
      </c>
      <c r="F30" s="33" t="s">
        <v>197</v>
      </c>
      <c r="G30" s="33" t="s">
        <v>197</v>
      </c>
      <c r="H30" s="33" t="s">
        <v>197</v>
      </c>
      <c r="I30" s="33" t="s">
        <v>197</v>
      </c>
      <c r="J30" s="33" t="s">
        <v>197</v>
      </c>
      <c r="K30" s="33" t="s">
        <v>197</v>
      </c>
      <c r="L30" s="33" t="s">
        <v>197</v>
      </c>
      <c r="M30" s="33" t="s">
        <v>197</v>
      </c>
      <c r="N30" s="33" t="s">
        <v>197</v>
      </c>
      <c r="O30" s="33" t="s">
        <v>197</v>
      </c>
      <c r="P30" s="33" t="s">
        <v>197</v>
      </c>
      <c r="Q30" s="33" t="s">
        <v>197</v>
      </c>
      <c r="R30" s="33" t="s">
        <v>197</v>
      </c>
      <c r="S30" s="33" t="s">
        <v>197</v>
      </c>
      <c r="T30" s="33" t="s">
        <v>197</v>
      </c>
      <c r="U30" s="33" t="s">
        <v>197</v>
      </c>
      <c r="V30" s="33" t="s">
        <v>197</v>
      </c>
      <c r="W30" s="33" t="s">
        <v>197</v>
      </c>
      <c r="X30" s="33" t="s">
        <v>197</v>
      </c>
      <c r="Y30" s="33" t="s">
        <v>197</v>
      </c>
      <c r="Z30" s="33" t="s">
        <v>197</v>
      </c>
      <c r="AA30" s="33" t="s">
        <v>197</v>
      </c>
      <c r="AB30" s="33" t="s">
        <v>197</v>
      </c>
      <c r="AC30" s="33" t="s">
        <v>197</v>
      </c>
      <c r="AD30" s="33" t="s">
        <v>197</v>
      </c>
      <c r="AE30" s="33" t="s">
        <v>197</v>
      </c>
      <c r="AF30" s="33" t="s">
        <v>197</v>
      </c>
      <c r="AG30" s="33" t="s">
        <v>197</v>
      </c>
      <c r="AH30" s="33" t="s">
        <v>197</v>
      </c>
      <c r="AI30" s="33" t="s">
        <v>197</v>
      </c>
      <c r="AJ30" s="33" t="s">
        <v>197</v>
      </c>
      <c r="AK30" s="33" t="s">
        <v>197</v>
      </c>
      <c r="AL30" s="33" t="s">
        <v>197</v>
      </c>
      <c r="AM30" s="33" t="s">
        <v>197</v>
      </c>
      <c r="AN30" s="33" t="s">
        <v>197</v>
      </c>
      <c r="AO30" s="33" t="s">
        <v>197</v>
      </c>
      <c r="AP30" s="33" t="s">
        <v>197</v>
      </c>
      <c r="AQ30" s="33" t="s">
        <v>197</v>
      </c>
      <c r="AR30" s="33" t="s">
        <v>197</v>
      </c>
      <c r="AS30" s="33" t="s">
        <v>197</v>
      </c>
      <c r="AT30" s="33" t="s">
        <v>197</v>
      </c>
      <c r="AU30" s="33" t="s">
        <v>197</v>
      </c>
      <c r="AV30" s="33" t="s">
        <v>197</v>
      </c>
      <c r="AW30" s="33" t="s">
        <v>197</v>
      </c>
      <c r="AX30" s="33" t="s">
        <v>197</v>
      </c>
      <c r="AY30" s="33" t="s">
        <v>197</v>
      </c>
      <c r="AZ30" s="33" t="s">
        <v>197</v>
      </c>
      <c r="BA30" s="33" t="s">
        <v>197</v>
      </c>
      <c r="BB30" s="33" t="s">
        <v>197</v>
      </c>
      <c r="BC30" s="33" t="s">
        <v>197</v>
      </c>
      <c r="BD30" s="33" t="s">
        <v>197</v>
      </c>
      <c r="BE30" s="33" t="s">
        <v>197</v>
      </c>
      <c r="BF30" s="33" t="s">
        <v>197</v>
      </c>
      <c r="BG30" s="33" t="s">
        <v>197</v>
      </c>
      <c r="BH30" s="33" t="s">
        <v>197</v>
      </c>
      <c r="BI30" s="33" t="s">
        <v>197</v>
      </c>
      <c r="BJ30" s="33" t="s">
        <v>197</v>
      </c>
      <c r="BK30" s="33" t="s">
        <v>197</v>
      </c>
      <c r="BL30" s="33" t="s">
        <v>197</v>
      </c>
      <c r="BM30" s="33" t="s">
        <v>197</v>
      </c>
      <c r="BN30" s="33" t="s">
        <v>197</v>
      </c>
      <c r="BO30" s="33" t="s">
        <v>197</v>
      </c>
      <c r="BP30" s="33" t="s">
        <v>197</v>
      </c>
      <c r="BQ30" s="33" t="s">
        <v>197</v>
      </c>
      <c r="BR30" s="33" t="s">
        <v>197</v>
      </c>
      <c r="BS30" s="33" t="s">
        <v>197</v>
      </c>
      <c r="BT30" s="33" t="s">
        <v>197</v>
      </c>
      <c r="BU30" s="33" t="s">
        <v>197</v>
      </c>
      <c r="BV30" s="33" t="s">
        <v>197</v>
      </c>
      <c r="BW30" s="33" t="s">
        <v>197</v>
      </c>
      <c r="BX30" s="33" t="s">
        <v>197</v>
      </c>
      <c r="BY30" s="33" t="s">
        <v>197</v>
      </c>
      <c r="BZ30" s="33" t="s">
        <v>197</v>
      </c>
      <c r="CA30" s="33" t="s">
        <v>197</v>
      </c>
      <c r="CB30" s="33" t="s">
        <v>197</v>
      </c>
      <c r="CC30" s="33" t="s">
        <v>197</v>
      </c>
      <c r="CD30" s="33" t="s">
        <v>197</v>
      </c>
      <c r="CE30" s="33" t="s">
        <v>197</v>
      </c>
      <c r="CF30" s="33" t="s">
        <v>197</v>
      </c>
      <c r="CG30" s="33" t="s">
        <v>197</v>
      </c>
      <c r="CH30" s="33" t="s">
        <v>197</v>
      </c>
      <c r="CI30" s="33" t="s">
        <v>197</v>
      </c>
      <c r="CJ30" s="33" t="s">
        <v>197</v>
      </c>
      <c r="CK30" s="33" t="s">
        <v>197</v>
      </c>
      <c r="CL30" s="33" t="s">
        <v>197</v>
      </c>
      <c r="CM30" s="33" t="s">
        <v>197</v>
      </c>
      <c r="CN30" s="33" t="s">
        <v>197</v>
      </c>
      <c r="CO30" s="33" t="s">
        <v>197</v>
      </c>
      <c r="CP30" s="33" t="s">
        <v>197</v>
      </c>
      <c r="CQ30" s="33" t="s">
        <v>197</v>
      </c>
      <c r="CR30" s="33" t="s">
        <v>197</v>
      </c>
      <c r="CS30" s="33" t="s">
        <v>197</v>
      </c>
      <c r="CT30" s="33" t="s">
        <v>197</v>
      </c>
      <c r="CU30" s="33" t="s">
        <v>197</v>
      </c>
      <c r="CV30" s="33" t="s">
        <v>197</v>
      </c>
      <c r="CW30" s="33" t="s">
        <v>197</v>
      </c>
      <c r="CX30" s="33" t="s">
        <v>197</v>
      </c>
      <c r="CY30" s="33" t="s">
        <v>197</v>
      </c>
      <c r="CZ30" s="33" t="s">
        <v>197</v>
      </c>
      <c r="DA30" s="33" t="s">
        <v>197</v>
      </c>
      <c r="DB30" s="33" t="s">
        <v>197</v>
      </c>
      <c r="DC30" s="33" t="s">
        <v>197</v>
      </c>
      <c r="DD30" s="33" t="s">
        <v>197</v>
      </c>
      <c r="DE30" s="33" t="s">
        <v>197</v>
      </c>
      <c r="DF30" s="33" t="s">
        <v>197</v>
      </c>
      <c r="DG30" s="33" t="s">
        <v>197</v>
      </c>
      <c r="DH30" s="33" t="s">
        <v>197</v>
      </c>
      <c r="DI30" s="33" t="s">
        <v>197</v>
      </c>
      <c r="DJ30" s="33" t="s">
        <v>197</v>
      </c>
      <c r="DK30" s="33" t="s">
        <v>197</v>
      </c>
      <c r="DL30" s="33" t="s">
        <v>197</v>
      </c>
      <c r="DM30" s="33" t="s">
        <v>197</v>
      </c>
      <c r="DN30" s="33" t="s">
        <v>197</v>
      </c>
      <c r="DO30" s="33" t="s">
        <v>197</v>
      </c>
      <c r="DP30" s="33" t="s">
        <v>197</v>
      </c>
      <c r="DQ30" s="33" t="s">
        <v>197</v>
      </c>
      <c r="DR30" s="33" t="s">
        <v>197</v>
      </c>
      <c r="DS30" s="33" t="s">
        <v>197</v>
      </c>
      <c r="DT30" s="33" t="s">
        <v>197</v>
      </c>
      <c r="DU30" s="33" t="s">
        <v>197</v>
      </c>
      <c r="DV30" s="33" t="s">
        <v>197</v>
      </c>
      <c r="DW30" s="33" t="s">
        <v>197</v>
      </c>
      <c r="DX30" s="33" t="s">
        <v>197</v>
      </c>
      <c r="DY30" s="33" t="s">
        <v>197</v>
      </c>
      <c r="DZ30" s="33" t="s">
        <v>197</v>
      </c>
      <c r="EA30" s="33" t="s">
        <v>197</v>
      </c>
      <c r="EB30" s="33" t="s">
        <v>197</v>
      </c>
      <c r="EC30" s="33" t="s">
        <v>197</v>
      </c>
      <c r="ED30" s="33" t="s">
        <v>197</v>
      </c>
      <c r="EE30" s="33" t="s">
        <v>197</v>
      </c>
      <c r="EF30" s="33" t="s">
        <v>197</v>
      </c>
      <c r="EG30" s="33" t="s">
        <v>197</v>
      </c>
      <c r="EH30" s="33" t="s">
        <v>197</v>
      </c>
      <c r="EI30" s="33" t="s">
        <v>197</v>
      </c>
      <c r="EJ30" s="33" t="s">
        <v>197</v>
      </c>
      <c r="EK30" s="33" t="s">
        <v>197</v>
      </c>
      <c r="EL30" s="33" t="s">
        <v>197</v>
      </c>
      <c r="EM30" s="33" t="s">
        <v>197</v>
      </c>
      <c r="EN30" s="33" t="s">
        <v>197</v>
      </c>
      <c r="EO30" s="33" t="s">
        <v>197</v>
      </c>
      <c r="EP30" s="33" t="s">
        <v>197</v>
      </c>
      <c r="EQ30" s="33" t="s">
        <v>197</v>
      </c>
      <c r="ER30" s="33" t="s">
        <v>197</v>
      </c>
      <c r="ES30" s="33" t="s">
        <v>197</v>
      </c>
      <c r="ET30" s="33" t="s">
        <v>197</v>
      </c>
      <c r="EU30" s="33" t="s">
        <v>197</v>
      </c>
      <c r="EV30" s="33"/>
    </row>
    <row r="31" spans="1:152" ht="56.25">
      <c r="A31" s="19"/>
      <c r="B31" s="31" t="s">
        <v>202</v>
      </c>
      <c r="C31" s="32" t="s">
        <v>203</v>
      </c>
      <c r="D31" s="33" t="s">
        <v>178</v>
      </c>
      <c r="E31" s="33" t="s">
        <v>197</v>
      </c>
      <c r="F31" s="33" t="s">
        <v>197</v>
      </c>
      <c r="G31" s="33" t="s">
        <v>197</v>
      </c>
      <c r="H31" s="33" t="s">
        <v>197</v>
      </c>
      <c r="I31" s="33" t="s">
        <v>197</v>
      </c>
      <c r="J31" s="33" t="s">
        <v>197</v>
      </c>
      <c r="K31" s="33" t="s">
        <v>197</v>
      </c>
      <c r="L31" s="33" t="s">
        <v>197</v>
      </c>
      <c r="M31" s="33" t="s">
        <v>197</v>
      </c>
      <c r="N31" s="33" t="s">
        <v>197</v>
      </c>
      <c r="O31" s="33" t="s">
        <v>197</v>
      </c>
      <c r="P31" s="33" t="s">
        <v>197</v>
      </c>
      <c r="Q31" s="33" t="s">
        <v>197</v>
      </c>
      <c r="R31" s="33" t="s">
        <v>197</v>
      </c>
      <c r="S31" s="33" t="s">
        <v>197</v>
      </c>
      <c r="T31" s="33" t="s">
        <v>197</v>
      </c>
      <c r="U31" s="33" t="s">
        <v>197</v>
      </c>
      <c r="V31" s="33" t="s">
        <v>197</v>
      </c>
      <c r="W31" s="33" t="s">
        <v>197</v>
      </c>
      <c r="X31" s="33" t="s">
        <v>197</v>
      </c>
      <c r="Y31" s="33" t="s">
        <v>197</v>
      </c>
      <c r="Z31" s="33" t="s">
        <v>197</v>
      </c>
      <c r="AA31" s="33" t="s">
        <v>197</v>
      </c>
      <c r="AB31" s="33" t="s">
        <v>197</v>
      </c>
      <c r="AC31" s="33" t="s">
        <v>197</v>
      </c>
      <c r="AD31" s="33" t="s">
        <v>197</v>
      </c>
      <c r="AE31" s="33" t="s">
        <v>197</v>
      </c>
      <c r="AF31" s="33" t="s">
        <v>197</v>
      </c>
      <c r="AG31" s="33" t="s">
        <v>197</v>
      </c>
      <c r="AH31" s="33" t="s">
        <v>197</v>
      </c>
      <c r="AI31" s="33" t="s">
        <v>197</v>
      </c>
      <c r="AJ31" s="33" t="s">
        <v>197</v>
      </c>
      <c r="AK31" s="33" t="s">
        <v>197</v>
      </c>
      <c r="AL31" s="33" t="s">
        <v>197</v>
      </c>
      <c r="AM31" s="33" t="s">
        <v>197</v>
      </c>
      <c r="AN31" s="33" t="s">
        <v>197</v>
      </c>
      <c r="AO31" s="33" t="s">
        <v>197</v>
      </c>
      <c r="AP31" s="33" t="s">
        <v>197</v>
      </c>
      <c r="AQ31" s="33" t="s">
        <v>197</v>
      </c>
      <c r="AR31" s="33" t="s">
        <v>197</v>
      </c>
      <c r="AS31" s="33" t="s">
        <v>197</v>
      </c>
      <c r="AT31" s="33" t="s">
        <v>197</v>
      </c>
      <c r="AU31" s="33" t="s">
        <v>197</v>
      </c>
      <c r="AV31" s="33" t="s">
        <v>197</v>
      </c>
      <c r="AW31" s="33" t="s">
        <v>197</v>
      </c>
      <c r="AX31" s="33" t="s">
        <v>197</v>
      </c>
      <c r="AY31" s="33" t="s">
        <v>197</v>
      </c>
      <c r="AZ31" s="33" t="s">
        <v>197</v>
      </c>
      <c r="BA31" s="33" t="s">
        <v>197</v>
      </c>
      <c r="BB31" s="33" t="s">
        <v>197</v>
      </c>
      <c r="BC31" s="33" t="s">
        <v>197</v>
      </c>
      <c r="BD31" s="33" t="s">
        <v>197</v>
      </c>
      <c r="BE31" s="33" t="s">
        <v>197</v>
      </c>
      <c r="BF31" s="33" t="s">
        <v>197</v>
      </c>
      <c r="BG31" s="33" t="s">
        <v>197</v>
      </c>
      <c r="BH31" s="33" t="s">
        <v>197</v>
      </c>
      <c r="BI31" s="33" t="s">
        <v>197</v>
      </c>
      <c r="BJ31" s="33" t="s">
        <v>197</v>
      </c>
      <c r="BK31" s="33" t="s">
        <v>197</v>
      </c>
      <c r="BL31" s="33" t="s">
        <v>197</v>
      </c>
      <c r="BM31" s="33" t="s">
        <v>197</v>
      </c>
      <c r="BN31" s="33" t="s">
        <v>197</v>
      </c>
      <c r="BO31" s="33" t="s">
        <v>197</v>
      </c>
      <c r="BP31" s="33" t="s">
        <v>197</v>
      </c>
      <c r="BQ31" s="33" t="s">
        <v>197</v>
      </c>
      <c r="BR31" s="33" t="s">
        <v>197</v>
      </c>
      <c r="BS31" s="33" t="s">
        <v>197</v>
      </c>
      <c r="BT31" s="33" t="s">
        <v>197</v>
      </c>
      <c r="BU31" s="33" t="s">
        <v>197</v>
      </c>
      <c r="BV31" s="33" t="s">
        <v>197</v>
      </c>
      <c r="BW31" s="33" t="s">
        <v>197</v>
      </c>
      <c r="BX31" s="33" t="s">
        <v>197</v>
      </c>
      <c r="BY31" s="33" t="s">
        <v>197</v>
      </c>
      <c r="BZ31" s="33" t="s">
        <v>197</v>
      </c>
      <c r="CA31" s="33" t="s">
        <v>197</v>
      </c>
      <c r="CB31" s="33" t="s">
        <v>197</v>
      </c>
      <c r="CC31" s="33" t="s">
        <v>197</v>
      </c>
      <c r="CD31" s="33" t="s">
        <v>197</v>
      </c>
      <c r="CE31" s="33" t="s">
        <v>197</v>
      </c>
      <c r="CF31" s="33" t="s">
        <v>197</v>
      </c>
      <c r="CG31" s="33" t="s">
        <v>197</v>
      </c>
      <c r="CH31" s="33" t="s">
        <v>197</v>
      </c>
      <c r="CI31" s="33" t="s">
        <v>197</v>
      </c>
      <c r="CJ31" s="33" t="s">
        <v>197</v>
      </c>
      <c r="CK31" s="33" t="s">
        <v>197</v>
      </c>
      <c r="CL31" s="33" t="s">
        <v>197</v>
      </c>
      <c r="CM31" s="33" t="s">
        <v>197</v>
      </c>
      <c r="CN31" s="33" t="s">
        <v>197</v>
      </c>
      <c r="CO31" s="33" t="s">
        <v>197</v>
      </c>
      <c r="CP31" s="33" t="s">
        <v>197</v>
      </c>
      <c r="CQ31" s="33" t="s">
        <v>197</v>
      </c>
      <c r="CR31" s="33" t="s">
        <v>197</v>
      </c>
      <c r="CS31" s="33" t="s">
        <v>197</v>
      </c>
      <c r="CT31" s="33" t="s">
        <v>197</v>
      </c>
      <c r="CU31" s="33" t="s">
        <v>197</v>
      </c>
      <c r="CV31" s="33" t="s">
        <v>197</v>
      </c>
      <c r="CW31" s="33" t="s">
        <v>197</v>
      </c>
      <c r="CX31" s="33" t="s">
        <v>197</v>
      </c>
      <c r="CY31" s="33" t="s">
        <v>197</v>
      </c>
      <c r="CZ31" s="33" t="s">
        <v>197</v>
      </c>
      <c r="DA31" s="33" t="s">
        <v>197</v>
      </c>
      <c r="DB31" s="33" t="s">
        <v>197</v>
      </c>
      <c r="DC31" s="33" t="s">
        <v>197</v>
      </c>
      <c r="DD31" s="33" t="s">
        <v>197</v>
      </c>
      <c r="DE31" s="33" t="s">
        <v>197</v>
      </c>
      <c r="DF31" s="33" t="s">
        <v>197</v>
      </c>
      <c r="DG31" s="33" t="s">
        <v>197</v>
      </c>
      <c r="DH31" s="33" t="s">
        <v>197</v>
      </c>
      <c r="DI31" s="33" t="s">
        <v>197</v>
      </c>
      <c r="DJ31" s="33" t="s">
        <v>197</v>
      </c>
      <c r="DK31" s="33" t="s">
        <v>197</v>
      </c>
      <c r="DL31" s="33" t="s">
        <v>197</v>
      </c>
      <c r="DM31" s="33" t="s">
        <v>197</v>
      </c>
      <c r="DN31" s="33" t="s">
        <v>197</v>
      </c>
      <c r="DO31" s="33" t="s">
        <v>197</v>
      </c>
      <c r="DP31" s="33" t="s">
        <v>197</v>
      </c>
      <c r="DQ31" s="33" t="s">
        <v>197</v>
      </c>
      <c r="DR31" s="33" t="s">
        <v>197</v>
      </c>
      <c r="DS31" s="33" t="s">
        <v>197</v>
      </c>
      <c r="DT31" s="33" t="s">
        <v>197</v>
      </c>
      <c r="DU31" s="33" t="s">
        <v>197</v>
      </c>
      <c r="DV31" s="33" t="s">
        <v>197</v>
      </c>
      <c r="DW31" s="33" t="s">
        <v>197</v>
      </c>
      <c r="DX31" s="33" t="s">
        <v>197</v>
      </c>
      <c r="DY31" s="33" t="s">
        <v>197</v>
      </c>
      <c r="DZ31" s="33" t="s">
        <v>197</v>
      </c>
      <c r="EA31" s="33" t="s">
        <v>197</v>
      </c>
      <c r="EB31" s="33" t="s">
        <v>197</v>
      </c>
      <c r="EC31" s="33" t="s">
        <v>197</v>
      </c>
      <c r="ED31" s="33" t="s">
        <v>197</v>
      </c>
      <c r="EE31" s="33" t="s">
        <v>197</v>
      </c>
      <c r="EF31" s="33" t="s">
        <v>197</v>
      </c>
      <c r="EG31" s="33" t="s">
        <v>197</v>
      </c>
      <c r="EH31" s="33" t="s">
        <v>197</v>
      </c>
      <c r="EI31" s="33" t="s">
        <v>197</v>
      </c>
      <c r="EJ31" s="33" t="s">
        <v>197</v>
      </c>
      <c r="EK31" s="33" t="s">
        <v>197</v>
      </c>
      <c r="EL31" s="33" t="s">
        <v>197</v>
      </c>
      <c r="EM31" s="33" t="s">
        <v>197</v>
      </c>
      <c r="EN31" s="33" t="s">
        <v>197</v>
      </c>
      <c r="EO31" s="33" t="s">
        <v>197</v>
      </c>
      <c r="EP31" s="33" t="s">
        <v>197</v>
      </c>
      <c r="EQ31" s="33" t="s">
        <v>197</v>
      </c>
      <c r="ER31" s="33" t="s">
        <v>197</v>
      </c>
      <c r="ES31" s="33" t="s">
        <v>197</v>
      </c>
      <c r="ET31" s="33" t="s">
        <v>197</v>
      </c>
      <c r="EU31" s="33" t="s">
        <v>197</v>
      </c>
      <c r="EV31" s="33"/>
    </row>
    <row r="32" spans="1:152" ht="37.5">
      <c r="A32" s="19"/>
      <c r="B32" s="37" t="s">
        <v>206</v>
      </c>
      <c r="C32" s="38" t="s">
        <v>207</v>
      </c>
      <c r="D32" s="39" t="s">
        <v>178</v>
      </c>
      <c r="E32" s="39">
        <f t="shared" ref="E32:AJ32" si="31">SUM(E33,E34)</f>
        <v>0</v>
      </c>
      <c r="F32" s="39">
        <f t="shared" si="31"/>
        <v>0</v>
      </c>
      <c r="G32" s="39">
        <f t="shared" si="31"/>
        <v>0</v>
      </c>
      <c r="H32" s="39">
        <f t="shared" si="31"/>
        <v>0</v>
      </c>
      <c r="I32" s="39">
        <f t="shared" si="31"/>
        <v>0</v>
      </c>
      <c r="J32" s="39">
        <f t="shared" si="31"/>
        <v>0</v>
      </c>
      <c r="K32" s="39">
        <f t="shared" si="31"/>
        <v>0</v>
      </c>
      <c r="L32" s="39">
        <f t="shared" si="31"/>
        <v>0</v>
      </c>
      <c r="M32" s="39">
        <f t="shared" si="31"/>
        <v>0</v>
      </c>
      <c r="N32" s="39">
        <f t="shared" si="31"/>
        <v>0</v>
      </c>
      <c r="O32" s="39">
        <f t="shared" si="31"/>
        <v>0</v>
      </c>
      <c r="P32" s="39">
        <f t="shared" si="31"/>
        <v>0</v>
      </c>
      <c r="Q32" s="39">
        <f t="shared" si="31"/>
        <v>0</v>
      </c>
      <c r="R32" s="39">
        <f t="shared" si="31"/>
        <v>0</v>
      </c>
      <c r="S32" s="39">
        <f t="shared" si="31"/>
        <v>0</v>
      </c>
      <c r="T32" s="39">
        <f t="shared" si="31"/>
        <v>0</v>
      </c>
      <c r="U32" s="39">
        <f t="shared" si="31"/>
        <v>0</v>
      </c>
      <c r="V32" s="39">
        <f t="shared" si="31"/>
        <v>0</v>
      </c>
      <c r="W32" s="39">
        <f t="shared" si="31"/>
        <v>0</v>
      </c>
      <c r="X32" s="39">
        <f t="shared" si="31"/>
        <v>0</v>
      </c>
      <c r="Y32" s="39">
        <f t="shared" si="31"/>
        <v>0</v>
      </c>
      <c r="Z32" s="39">
        <f t="shared" si="31"/>
        <v>0</v>
      </c>
      <c r="AA32" s="39">
        <f t="shared" si="31"/>
        <v>0</v>
      </c>
      <c r="AB32" s="39">
        <f t="shared" si="31"/>
        <v>0</v>
      </c>
      <c r="AC32" s="39">
        <f t="shared" si="31"/>
        <v>0</v>
      </c>
      <c r="AD32" s="39">
        <f t="shared" si="31"/>
        <v>0</v>
      </c>
      <c r="AE32" s="39">
        <f t="shared" si="31"/>
        <v>0</v>
      </c>
      <c r="AF32" s="39">
        <f t="shared" si="31"/>
        <v>0</v>
      </c>
      <c r="AG32" s="39">
        <f t="shared" si="31"/>
        <v>0</v>
      </c>
      <c r="AH32" s="39">
        <f t="shared" si="31"/>
        <v>0</v>
      </c>
      <c r="AI32" s="39">
        <f t="shared" si="31"/>
        <v>0</v>
      </c>
      <c r="AJ32" s="39">
        <f t="shared" si="31"/>
        <v>0</v>
      </c>
      <c r="AK32" s="39">
        <f t="shared" ref="AK32:BP32" si="32">SUM(AK33,AK34)</f>
        <v>0</v>
      </c>
      <c r="AL32" s="39">
        <f t="shared" si="32"/>
        <v>0</v>
      </c>
      <c r="AM32" s="39">
        <f t="shared" si="32"/>
        <v>0</v>
      </c>
      <c r="AN32" s="39">
        <f t="shared" si="32"/>
        <v>0</v>
      </c>
      <c r="AO32" s="39">
        <f t="shared" si="32"/>
        <v>0</v>
      </c>
      <c r="AP32" s="39">
        <f t="shared" si="32"/>
        <v>0</v>
      </c>
      <c r="AQ32" s="39">
        <f t="shared" si="32"/>
        <v>0</v>
      </c>
      <c r="AR32" s="39">
        <f t="shared" si="32"/>
        <v>0</v>
      </c>
      <c r="AS32" s="39">
        <f t="shared" si="32"/>
        <v>0</v>
      </c>
      <c r="AT32" s="39">
        <f t="shared" si="32"/>
        <v>0</v>
      </c>
      <c r="AU32" s="39">
        <f t="shared" si="32"/>
        <v>0</v>
      </c>
      <c r="AV32" s="39">
        <f t="shared" si="32"/>
        <v>0</v>
      </c>
      <c r="AW32" s="39">
        <f t="shared" si="32"/>
        <v>0</v>
      </c>
      <c r="AX32" s="39">
        <f t="shared" si="32"/>
        <v>0</v>
      </c>
      <c r="AY32" s="39">
        <f t="shared" si="32"/>
        <v>0</v>
      </c>
      <c r="AZ32" s="39">
        <f t="shared" si="32"/>
        <v>0</v>
      </c>
      <c r="BA32" s="39">
        <f t="shared" si="32"/>
        <v>0</v>
      </c>
      <c r="BB32" s="39">
        <f t="shared" si="32"/>
        <v>0</v>
      </c>
      <c r="BC32" s="39">
        <f t="shared" si="32"/>
        <v>0</v>
      </c>
      <c r="BD32" s="39">
        <f t="shared" si="32"/>
        <v>0</v>
      </c>
      <c r="BE32" s="39">
        <f t="shared" si="32"/>
        <v>0</v>
      </c>
      <c r="BF32" s="39">
        <f t="shared" si="32"/>
        <v>0</v>
      </c>
      <c r="BG32" s="39">
        <f t="shared" si="32"/>
        <v>0</v>
      </c>
      <c r="BH32" s="39">
        <f t="shared" si="32"/>
        <v>0</v>
      </c>
      <c r="BI32" s="39">
        <f t="shared" si="32"/>
        <v>0</v>
      </c>
      <c r="BJ32" s="39">
        <f t="shared" si="32"/>
        <v>0</v>
      </c>
      <c r="BK32" s="39">
        <f t="shared" si="32"/>
        <v>0</v>
      </c>
      <c r="BL32" s="39">
        <f t="shared" si="32"/>
        <v>0</v>
      </c>
      <c r="BM32" s="39">
        <f t="shared" si="32"/>
        <v>0</v>
      </c>
      <c r="BN32" s="39">
        <f t="shared" si="32"/>
        <v>0</v>
      </c>
      <c r="BO32" s="39">
        <f t="shared" si="32"/>
        <v>0</v>
      </c>
      <c r="BP32" s="39">
        <f t="shared" si="32"/>
        <v>0</v>
      </c>
      <c r="BQ32" s="39">
        <f t="shared" ref="BQ32:CV32" si="33">SUM(BQ33,BQ34)</f>
        <v>0</v>
      </c>
      <c r="BR32" s="39">
        <f t="shared" si="33"/>
        <v>0</v>
      </c>
      <c r="BS32" s="39">
        <f t="shared" si="33"/>
        <v>0</v>
      </c>
      <c r="BT32" s="39">
        <f t="shared" si="33"/>
        <v>0</v>
      </c>
      <c r="BU32" s="39">
        <f t="shared" si="33"/>
        <v>0</v>
      </c>
      <c r="BV32" s="39">
        <f t="shared" si="33"/>
        <v>0</v>
      </c>
      <c r="BW32" s="39">
        <f t="shared" si="33"/>
        <v>0</v>
      </c>
      <c r="BX32" s="39">
        <f t="shared" si="33"/>
        <v>0</v>
      </c>
      <c r="BY32" s="39">
        <f t="shared" si="33"/>
        <v>0</v>
      </c>
      <c r="BZ32" s="39">
        <f t="shared" si="33"/>
        <v>0</v>
      </c>
      <c r="CA32" s="39">
        <f t="shared" si="33"/>
        <v>0</v>
      </c>
      <c r="CB32" s="39">
        <f t="shared" si="33"/>
        <v>0</v>
      </c>
      <c r="CC32" s="39">
        <f t="shared" si="33"/>
        <v>0</v>
      </c>
      <c r="CD32" s="39">
        <f t="shared" si="33"/>
        <v>0</v>
      </c>
      <c r="CE32" s="39">
        <f t="shared" si="33"/>
        <v>0</v>
      </c>
      <c r="CF32" s="39">
        <f t="shared" si="33"/>
        <v>0</v>
      </c>
      <c r="CG32" s="39">
        <f t="shared" si="33"/>
        <v>0</v>
      </c>
      <c r="CH32" s="39">
        <f t="shared" si="33"/>
        <v>0</v>
      </c>
      <c r="CI32" s="39">
        <f t="shared" si="33"/>
        <v>0</v>
      </c>
      <c r="CJ32" s="39">
        <f t="shared" si="33"/>
        <v>0</v>
      </c>
      <c r="CK32" s="39">
        <f t="shared" si="33"/>
        <v>0</v>
      </c>
      <c r="CL32" s="39">
        <f t="shared" si="33"/>
        <v>0</v>
      </c>
      <c r="CM32" s="39">
        <f t="shared" si="33"/>
        <v>0</v>
      </c>
      <c r="CN32" s="39">
        <f t="shared" si="33"/>
        <v>0</v>
      </c>
      <c r="CO32" s="39">
        <f t="shared" si="33"/>
        <v>0</v>
      </c>
      <c r="CP32" s="39">
        <f t="shared" si="33"/>
        <v>0</v>
      </c>
      <c r="CQ32" s="39">
        <f t="shared" si="33"/>
        <v>0</v>
      </c>
      <c r="CR32" s="39">
        <f t="shared" si="33"/>
        <v>0</v>
      </c>
      <c r="CS32" s="39">
        <f t="shared" si="33"/>
        <v>0</v>
      </c>
      <c r="CT32" s="39">
        <f t="shared" si="33"/>
        <v>0</v>
      </c>
      <c r="CU32" s="39">
        <f t="shared" si="33"/>
        <v>0</v>
      </c>
      <c r="CV32" s="39">
        <f t="shared" si="33"/>
        <v>0</v>
      </c>
      <c r="CW32" s="39">
        <f t="shared" ref="CW32:EB32" si="34">SUM(CW33,CW34)</f>
        <v>0</v>
      </c>
      <c r="CX32" s="39">
        <f t="shared" si="34"/>
        <v>0</v>
      </c>
      <c r="CY32" s="39">
        <f t="shared" si="34"/>
        <v>0</v>
      </c>
      <c r="CZ32" s="39">
        <f t="shared" si="34"/>
        <v>0</v>
      </c>
      <c r="DA32" s="39">
        <f t="shared" si="34"/>
        <v>0</v>
      </c>
      <c r="DB32" s="39">
        <f t="shared" si="34"/>
        <v>0</v>
      </c>
      <c r="DC32" s="39">
        <f t="shared" si="34"/>
        <v>0</v>
      </c>
      <c r="DD32" s="39">
        <f t="shared" si="34"/>
        <v>0</v>
      </c>
      <c r="DE32" s="39">
        <f t="shared" si="34"/>
        <v>0</v>
      </c>
      <c r="DF32" s="39">
        <f t="shared" si="34"/>
        <v>0</v>
      </c>
      <c r="DG32" s="39">
        <f t="shared" si="34"/>
        <v>0</v>
      </c>
      <c r="DH32" s="39">
        <f t="shared" si="34"/>
        <v>0</v>
      </c>
      <c r="DI32" s="39">
        <f t="shared" si="34"/>
        <v>0</v>
      </c>
      <c r="DJ32" s="39">
        <f t="shared" si="34"/>
        <v>0</v>
      </c>
      <c r="DK32" s="39">
        <f t="shared" si="34"/>
        <v>0</v>
      </c>
      <c r="DL32" s="39">
        <f t="shared" si="34"/>
        <v>0</v>
      </c>
      <c r="DM32" s="39">
        <f t="shared" si="34"/>
        <v>0</v>
      </c>
      <c r="DN32" s="39">
        <f t="shared" si="34"/>
        <v>0</v>
      </c>
      <c r="DO32" s="39">
        <f t="shared" si="34"/>
        <v>0</v>
      </c>
      <c r="DP32" s="39">
        <f t="shared" si="34"/>
        <v>0</v>
      </c>
      <c r="DQ32" s="39">
        <f t="shared" si="34"/>
        <v>0</v>
      </c>
      <c r="DR32" s="39">
        <f t="shared" si="34"/>
        <v>0</v>
      </c>
      <c r="DS32" s="39">
        <f t="shared" si="34"/>
        <v>0</v>
      </c>
      <c r="DT32" s="39">
        <f t="shared" si="34"/>
        <v>0</v>
      </c>
      <c r="DU32" s="39">
        <f t="shared" si="34"/>
        <v>0</v>
      </c>
      <c r="DV32" s="39">
        <f t="shared" si="34"/>
        <v>0</v>
      </c>
      <c r="DW32" s="39">
        <f t="shared" si="34"/>
        <v>0</v>
      </c>
      <c r="DX32" s="39">
        <f t="shared" si="34"/>
        <v>0</v>
      </c>
      <c r="DY32" s="39">
        <f t="shared" si="34"/>
        <v>0</v>
      </c>
      <c r="DZ32" s="39">
        <f t="shared" si="34"/>
        <v>0</v>
      </c>
      <c r="EA32" s="39">
        <f t="shared" si="34"/>
        <v>0</v>
      </c>
      <c r="EB32" s="39">
        <f t="shared" si="34"/>
        <v>0</v>
      </c>
      <c r="EC32" s="39">
        <f t="shared" ref="EC32:EN32" si="35">SUM(EC33,EC34)</f>
        <v>0</v>
      </c>
      <c r="ED32" s="39">
        <f t="shared" si="35"/>
        <v>0</v>
      </c>
      <c r="EE32" s="39">
        <f t="shared" si="35"/>
        <v>0</v>
      </c>
      <c r="EF32" s="39">
        <f t="shared" si="35"/>
        <v>0</v>
      </c>
      <c r="EG32" s="39">
        <f t="shared" si="35"/>
        <v>0</v>
      </c>
      <c r="EH32" s="39">
        <f t="shared" si="35"/>
        <v>0</v>
      </c>
      <c r="EI32" s="39">
        <f t="shared" si="35"/>
        <v>0</v>
      </c>
      <c r="EJ32" s="39">
        <f t="shared" si="35"/>
        <v>0</v>
      </c>
      <c r="EK32" s="39">
        <f t="shared" si="35"/>
        <v>0</v>
      </c>
      <c r="EL32" s="39">
        <f t="shared" si="35"/>
        <v>0</v>
      </c>
      <c r="EM32" s="39">
        <f t="shared" si="35"/>
        <v>0</v>
      </c>
      <c r="EN32" s="39">
        <f t="shared" si="35"/>
        <v>0</v>
      </c>
      <c r="EO32" s="39" t="s">
        <v>197</v>
      </c>
      <c r="EP32" s="39" t="s">
        <v>197</v>
      </c>
      <c r="EQ32" s="39" t="s">
        <v>197</v>
      </c>
      <c r="ER32" s="39" t="s">
        <v>197</v>
      </c>
      <c r="ES32" s="39" t="s">
        <v>197</v>
      </c>
      <c r="ET32" s="39" t="s">
        <v>197</v>
      </c>
      <c r="EU32" s="39" t="s">
        <v>197</v>
      </c>
      <c r="EV32" s="39"/>
    </row>
    <row r="33" spans="1:152" ht="75">
      <c r="A33" s="19"/>
      <c r="B33" s="31" t="s">
        <v>208</v>
      </c>
      <c r="C33" s="32" t="s">
        <v>209</v>
      </c>
      <c r="D33" s="33" t="s">
        <v>178</v>
      </c>
      <c r="E33" s="33" t="s">
        <v>197</v>
      </c>
      <c r="F33" s="33" t="s">
        <v>197</v>
      </c>
      <c r="G33" s="33" t="s">
        <v>197</v>
      </c>
      <c r="H33" s="33" t="s">
        <v>197</v>
      </c>
      <c r="I33" s="33" t="s">
        <v>197</v>
      </c>
      <c r="J33" s="33" t="s">
        <v>197</v>
      </c>
      <c r="K33" s="33" t="s">
        <v>197</v>
      </c>
      <c r="L33" s="33" t="s">
        <v>197</v>
      </c>
      <c r="M33" s="33" t="s">
        <v>197</v>
      </c>
      <c r="N33" s="33" t="s">
        <v>197</v>
      </c>
      <c r="O33" s="33" t="s">
        <v>197</v>
      </c>
      <c r="P33" s="33" t="s">
        <v>197</v>
      </c>
      <c r="Q33" s="33" t="s">
        <v>197</v>
      </c>
      <c r="R33" s="33" t="s">
        <v>197</v>
      </c>
      <c r="S33" s="33" t="s">
        <v>197</v>
      </c>
      <c r="T33" s="33" t="s">
        <v>197</v>
      </c>
      <c r="U33" s="33" t="s">
        <v>197</v>
      </c>
      <c r="V33" s="33" t="s">
        <v>197</v>
      </c>
      <c r="W33" s="33" t="s">
        <v>197</v>
      </c>
      <c r="X33" s="33" t="s">
        <v>197</v>
      </c>
      <c r="Y33" s="33" t="s">
        <v>197</v>
      </c>
      <c r="Z33" s="33" t="s">
        <v>197</v>
      </c>
      <c r="AA33" s="33" t="s">
        <v>197</v>
      </c>
      <c r="AB33" s="33" t="s">
        <v>197</v>
      </c>
      <c r="AC33" s="33" t="s">
        <v>197</v>
      </c>
      <c r="AD33" s="33" t="s">
        <v>197</v>
      </c>
      <c r="AE33" s="33" t="s">
        <v>197</v>
      </c>
      <c r="AF33" s="33" t="s">
        <v>197</v>
      </c>
      <c r="AG33" s="33" t="s">
        <v>197</v>
      </c>
      <c r="AH33" s="33" t="s">
        <v>197</v>
      </c>
      <c r="AI33" s="33" t="s">
        <v>197</v>
      </c>
      <c r="AJ33" s="33" t="s">
        <v>197</v>
      </c>
      <c r="AK33" s="33" t="s">
        <v>197</v>
      </c>
      <c r="AL33" s="33" t="s">
        <v>197</v>
      </c>
      <c r="AM33" s="33" t="s">
        <v>197</v>
      </c>
      <c r="AN33" s="33" t="s">
        <v>197</v>
      </c>
      <c r="AO33" s="33" t="s">
        <v>197</v>
      </c>
      <c r="AP33" s="33" t="s">
        <v>197</v>
      </c>
      <c r="AQ33" s="33" t="s">
        <v>197</v>
      </c>
      <c r="AR33" s="33" t="s">
        <v>197</v>
      </c>
      <c r="AS33" s="33" t="s">
        <v>197</v>
      </c>
      <c r="AT33" s="33" t="s">
        <v>197</v>
      </c>
      <c r="AU33" s="33" t="s">
        <v>197</v>
      </c>
      <c r="AV33" s="33" t="s">
        <v>197</v>
      </c>
      <c r="AW33" s="33" t="s">
        <v>197</v>
      </c>
      <c r="AX33" s="33" t="s">
        <v>197</v>
      </c>
      <c r="AY33" s="33" t="s">
        <v>197</v>
      </c>
      <c r="AZ33" s="33" t="s">
        <v>197</v>
      </c>
      <c r="BA33" s="33" t="s">
        <v>197</v>
      </c>
      <c r="BB33" s="33" t="s">
        <v>197</v>
      </c>
      <c r="BC33" s="33" t="s">
        <v>197</v>
      </c>
      <c r="BD33" s="33" t="s">
        <v>197</v>
      </c>
      <c r="BE33" s="33" t="s">
        <v>197</v>
      </c>
      <c r="BF33" s="33" t="s">
        <v>197</v>
      </c>
      <c r="BG33" s="33" t="s">
        <v>197</v>
      </c>
      <c r="BH33" s="33" t="s">
        <v>197</v>
      </c>
      <c r="BI33" s="33" t="s">
        <v>197</v>
      </c>
      <c r="BJ33" s="33" t="s">
        <v>197</v>
      </c>
      <c r="BK33" s="33" t="s">
        <v>197</v>
      </c>
      <c r="BL33" s="33" t="s">
        <v>197</v>
      </c>
      <c r="BM33" s="33" t="s">
        <v>197</v>
      </c>
      <c r="BN33" s="33" t="s">
        <v>197</v>
      </c>
      <c r="BO33" s="33" t="s">
        <v>197</v>
      </c>
      <c r="BP33" s="33" t="s">
        <v>197</v>
      </c>
      <c r="BQ33" s="33" t="s">
        <v>197</v>
      </c>
      <c r="BR33" s="33" t="s">
        <v>197</v>
      </c>
      <c r="BS33" s="33" t="s">
        <v>197</v>
      </c>
      <c r="BT33" s="33" t="s">
        <v>197</v>
      </c>
      <c r="BU33" s="33" t="s">
        <v>197</v>
      </c>
      <c r="BV33" s="33" t="s">
        <v>197</v>
      </c>
      <c r="BW33" s="33" t="s">
        <v>197</v>
      </c>
      <c r="BX33" s="33" t="s">
        <v>197</v>
      </c>
      <c r="BY33" s="33" t="s">
        <v>197</v>
      </c>
      <c r="BZ33" s="33" t="s">
        <v>197</v>
      </c>
      <c r="CA33" s="33" t="s">
        <v>197</v>
      </c>
      <c r="CB33" s="33" t="s">
        <v>197</v>
      </c>
      <c r="CC33" s="33" t="s">
        <v>197</v>
      </c>
      <c r="CD33" s="33" t="s">
        <v>197</v>
      </c>
      <c r="CE33" s="33" t="s">
        <v>197</v>
      </c>
      <c r="CF33" s="33" t="s">
        <v>197</v>
      </c>
      <c r="CG33" s="33" t="s">
        <v>197</v>
      </c>
      <c r="CH33" s="33" t="s">
        <v>197</v>
      </c>
      <c r="CI33" s="33" t="s">
        <v>197</v>
      </c>
      <c r="CJ33" s="33" t="s">
        <v>197</v>
      </c>
      <c r="CK33" s="33" t="s">
        <v>197</v>
      </c>
      <c r="CL33" s="33" t="s">
        <v>197</v>
      </c>
      <c r="CM33" s="33" t="s">
        <v>197</v>
      </c>
      <c r="CN33" s="33" t="s">
        <v>197</v>
      </c>
      <c r="CO33" s="33" t="s">
        <v>197</v>
      </c>
      <c r="CP33" s="33" t="s">
        <v>197</v>
      </c>
      <c r="CQ33" s="33" t="s">
        <v>197</v>
      </c>
      <c r="CR33" s="33" t="s">
        <v>197</v>
      </c>
      <c r="CS33" s="33" t="s">
        <v>197</v>
      </c>
      <c r="CT33" s="33" t="s">
        <v>197</v>
      </c>
      <c r="CU33" s="33" t="s">
        <v>197</v>
      </c>
      <c r="CV33" s="33" t="s">
        <v>197</v>
      </c>
      <c r="CW33" s="33" t="s">
        <v>197</v>
      </c>
      <c r="CX33" s="33" t="s">
        <v>197</v>
      </c>
      <c r="CY33" s="33" t="s">
        <v>197</v>
      </c>
      <c r="CZ33" s="33" t="s">
        <v>197</v>
      </c>
      <c r="DA33" s="33" t="s">
        <v>197</v>
      </c>
      <c r="DB33" s="33" t="s">
        <v>197</v>
      </c>
      <c r="DC33" s="33" t="s">
        <v>197</v>
      </c>
      <c r="DD33" s="33" t="s">
        <v>197</v>
      </c>
      <c r="DE33" s="33" t="s">
        <v>197</v>
      </c>
      <c r="DF33" s="33" t="s">
        <v>197</v>
      </c>
      <c r="DG33" s="33" t="s">
        <v>197</v>
      </c>
      <c r="DH33" s="33" t="s">
        <v>197</v>
      </c>
      <c r="DI33" s="33" t="s">
        <v>197</v>
      </c>
      <c r="DJ33" s="33" t="s">
        <v>197</v>
      </c>
      <c r="DK33" s="33" t="s">
        <v>197</v>
      </c>
      <c r="DL33" s="33" t="s">
        <v>197</v>
      </c>
      <c r="DM33" s="33" t="s">
        <v>197</v>
      </c>
      <c r="DN33" s="33" t="s">
        <v>197</v>
      </c>
      <c r="DO33" s="33" t="s">
        <v>197</v>
      </c>
      <c r="DP33" s="33" t="s">
        <v>197</v>
      </c>
      <c r="DQ33" s="33" t="s">
        <v>197</v>
      </c>
      <c r="DR33" s="33" t="s">
        <v>197</v>
      </c>
      <c r="DS33" s="33" t="s">
        <v>197</v>
      </c>
      <c r="DT33" s="33" t="s">
        <v>197</v>
      </c>
      <c r="DU33" s="33" t="s">
        <v>197</v>
      </c>
      <c r="DV33" s="33" t="s">
        <v>197</v>
      </c>
      <c r="DW33" s="33" t="s">
        <v>197</v>
      </c>
      <c r="DX33" s="33" t="s">
        <v>197</v>
      </c>
      <c r="DY33" s="33" t="s">
        <v>197</v>
      </c>
      <c r="DZ33" s="33" t="s">
        <v>197</v>
      </c>
      <c r="EA33" s="33" t="s">
        <v>197</v>
      </c>
      <c r="EB33" s="33" t="s">
        <v>197</v>
      </c>
      <c r="EC33" s="33" t="s">
        <v>197</v>
      </c>
      <c r="ED33" s="33" t="s">
        <v>197</v>
      </c>
      <c r="EE33" s="33" t="s">
        <v>197</v>
      </c>
      <c r="EF33" s="33" t="s">
        <v>197</v>
      </c>
      <c r="EG33" s="33" t="s">
        <v>197</v>
      </c>
      <c r="EH33" s="33" t="s">
        <v>197</v>
      </c>
      <c r="EI33" s="33" t="s">
        <v>197</v>
      </c>
      <c r="EJ33" s="33" t="s">
        <v>197</v>
      </c>
      <c r="EK33" s="33" t="s">
        <v>197</v>
      </c>
      <c r="EL33" s="33" t="s">
        <v>197</v>
      </c>
      <c r="EM33" s="33" t="s">
        <v>197</v>
      </c>
      <c r="EN33" s="33" t="s">
        <v>197</v>
      </c>
      <c r="EO33" s="33" t="s">
        <v>197</v>
      </c>
      <c r="EP33" s="33" t="s">
        <v>197</v>
      </c>
      <c r="EQ33" s="33" t="s">
        <v>197</v>
      </c>
      <c r="ER33" s="33" t="s">
        <v>197</v>
      </c>
      <c r="ES33" s="33" t="s">
        <v>197</v>
      </c>
      <c r="ET33" s="33" t="s">
        <v>197</v>
      </c>
      <c r="EU33" s="33" t="s">
        <v>197</v>
      </c>
      <c r="EV33" s="33"/>
    </row>
    <row r="34" spans="1:152" ht="37.5">
      <c r="A34" s="19"/>
      <c r="B34" s="31" t="s">
        <v>210</v>
      </c>
      <c r="C34" s="32" t="s">
        <v>211</v>
      </c>
      <c r="D34" s="33" t="s">
        <v>178</v>
      </c>
      <c r="E34" s="33" t="s">
        <v>197</v>
      </c>
      <c r="F34" s="33" t="s">
        <v>197</v>
      </c>
      <c r="G34" s="33" t="s">
        <v>197</v>
      </c>
      <c r="H34" s="33" t="s">
        <v>197</v>
      </c>
      <c r="I34" s="33" t="s">
        <v>197</v>
      </c>
      <c r="J34" s="33" t="s">
        <v>197</v>
      </c>
      <c r="K34" s="33" t="s">
        <v>197</v>
      </c>
      <c r="L34" s="33" t="s">
        <v>197</v>
      </c>
      <c r="M34" s="33" t="s">
        <v>197</v>
      </c>
      <c r="N34" s="33" t="s">
        <v>197</v>
      </c>
      <c r="O34" s="33" t="s">
        <v>197</v>
      </c>
      <c r="P34" s="33" t="s">
        <v>197</v>
      </c>
      <c r="Q34" s="33" t="s">
        <v>197</v>
      </c>
      <c r="R34" s="33" t="s">
        <v>197</v>
      </c>
      <c r="S34" s="33" t="s">
        <v>197</v>
      </c>
      <c r="T34" s="33" t="s">
        <v>197</v>
      </c>
      <c r="U34" s="33" t="s">
        <v>197</v>
      </c>
      <c r="V34" s="33" t="s">
        <v>197</v>
      </c>
      <c r="W34" s="33" t="s">
        <v>197</v>
      </c>
      <c r="X34" s="33" t="s">
        <v>197</v>
      </c>
      <c r="Y34" s="33" t="s">
        <v>197</v>
      </c>
      <c r="Z34" s="33" t="s">
        <v>197</v>
      </c>
      <c r="AA34" s="33" t="s">
        <v>197</v>
      </c>
      <c r="AB34" s="33" t="s">
        <v>197</v>
      </c>
      <c r="AC34" s="33" t="s">
        <v>197</v>
      </c>
      <c r="AD34" s="33" t="s">
        <v>197</v>
      </c>
      <c r="AE34" s="33" t="s">
        <v>197</v>
      </c>
      <c r="AF34" s="33" t="s">
        <v>197</v>
      </c>
      <c r="AG34" s="33" t="s">
        <v>197</v>
      </c>
      <c r="AH34" s="33" t="s">
        <v>197</v>
      </c>
      <c r="AI34" s="33" t="s">
        <v>197</v>
      </c>
      <c r="AJ34" s="33" t="s">
        <v>197</v>
      </c>
      <c r="AK34" s="33" t="s">
        <v>197</v>
      </c>
      <c r="AL34" s="33" t="s">
        <v>197</v>
      </c>
      <c r="AM34" s="33" t="s">
        <v>197</v>
      </c>
      <c r="AN34" s="33" t="s">
        <v>197</v>
      </c>
      <c r="AO34" s="33" t="s">
        <v>197</v>
      </c>
      <c r="AP34" s="33" t="s">
        <v>197</v>
      </c>
      <c r="AQ34" s="33" t="s">
        <v>197</v>
      </c>
      <c r="AR34" s="33" t="s">
        <v>197</v>
      </c>
      <c r="AS34" s="33" t="s">
        <v>197</v>
      </c>
      <c r="AT34" s="33" t="s">
        <v>197</v>
      </c>
      <c r="AU34" s="33" t="s">
        <v>197</v>
      </c>
      <c r="AV34" s="33" t="s">
        <v>197</v>
      </c>
      <c r="AW34" s="33" t="s">
        <v>197</v>
      </c>
      <c r="AX34" s="33" t="s">
        <v>197</v>
      </c>
      <c r="AY34" s="33" t="s">
        <v>197</v>
      </c>
      <c r="AZ34" s="33" t="s">
        <v>197</v>
      </c>
      <c r="BA34" s="33" t="s">
        <v>197</v>
      </c>
      <c r="BB34" s="33" t="s">
        <v>197</v>
      </c>
      <c r="BC34" s="33" t="s">
        <v>197</v>
      </c>
      <c r="BD34" s="33" t="s">
        <v>197</v>
      </c>
      <c r="BE34" s="33" t="s">
        <v>197</v>
      </c>
      <c r="BF34" s="33" t="s">
        <v>197</v>
      </c>
      <c r="BG34" s="33" t="s">
        <v>197</v>
      </c>
      <c r="BH34" s="33" t="s">
        <v>197</v>
      </c>
      <c r="BI34" s="33" t="s">
        <v>197</v>
      </c>
      <c r="BJ34" s="33" t="s">
        <v>197</v>
      </c>
      <c r="BK34" s="33" t="s">
        <v>197</v>
      </c>
      <c r="BL34" s="33" t="s">
        <v>197</v>
      </c>
      <c r="BM34" s="33" t="s">
        <v>197</v>
      </c>
      <c r="BN34" s="33" t="s">
        <v>197</v>
      </c>
      <c r="BO34" s="33" t="s">
        <v>197</v>
      </c>
      <c r="BP34" s="33" t="s">
        <v>197</v>
      </c>
      <c r="BQ34" s="33" t="s">
        <v>197</v>
      </c>
      <c r="BR34" s="33" t="s">
        <v>197</v>
      </c>
      <c r="BS34" s="33" t="s">
        <v>197</v>
      </c>
      <c r="BT34" s="33" t="s">
        <v>197</v>
      </c>
      <c r="BU34" s="33" t="s">
        <v>197</v>
      </c>
      <c r="BV34" s="33" t="s">
        <v>197</v>
      </c>
      <c r="BW34" s="33" t="s">
        <v>197</v>
      </c>
      <c r="BX34" s="33" t="s">
        <v>197</v>
      </c>
      <c r="BY34" s="33" t="s">
        <v>197</v>
      </c>
      <c r="BZ34" s="33" t="s">
        <v>197</v>
      </c>
      <c r="CA34" s="33" t="s">
        <v>197</v>
      </c>
      <c r="CB34" s="33" t="s">
        <v>197</v>
      </c>
      <c r="CC34" s="33" t="s">
        <v>197</v>
      </c>
      <c r="CD34" s="33" t="s">
        <v>197</v>
      </c>
      <c r="CE34" s="33" t="s">
        <v>197</v>
      </c>
      <c r="CF34" s="33" t="s">
        <v>197</v>
      </c>
      <c r="CG34" s="33" t="s">
        <v>197</v>
      </c>
      <c r="CH34" s="33" t="s">
        <v>197</v>
      </c>
      <c r="CI34" s="33" t="s">
        <v>197</v>
      </c>
      <c r="CJ34" s="33" t="s">
        <v>197</v>
      </c>
      <c r="CK34" s="33" t="s">
        <v>197</v>
      </c>
      <c r="CL34" s="33" t="s">
        <v>197</v>
      </c>
      <c r="CM34" s="33" t="s">
        <v>197</v>
      </c>
      <c r="CN34" s="33" t="s">
        <v>197</v>
      </c>
      <c r="CO34" s="33" t="s">
        <v>197</v>
      </c>
      <c r="CP34" s="33" t="s">
        <v>197</v>
      </c>
      <c r="CQ34" s="33" t="s">
        <v>197</v>
      </c>
      <c r="CR34" s="33" t="s">
        <v>197</v>
      </c>
      <c r="CS34" s="33" t="s">
        <v>197</v>
      </c>
      <c r="CT34" s="33" t="s">
        <v>197</v>
      </c>
      <c r="CU34" s="33" t="s">
        <v>197</v>
      </c>
      <c r="CV34" s="33" t="s">
        <v>197</v>
      </c>
      <c r="CW34" s="33" t="s">
        <v>197</v>
      </c>
      <c r="CX34" s="33" t="s">
        <v>197</v>
      </c>
      <c r="CY34" s="33" t="s">
        <v>197</v>
      </c>
      <c r="CZ34" s="33" t="s">
        <v>197</v>
      </c>
      <c r="DA34" s="33" t="s">
        <v>197</v>
      </c>
      <c r="DB34" s="33" t="s">
        <v>197</v>
      </c>
      <c r="DC34" s="33" t="s">
        <v>197</v>
      </c>
      <c r="DD34" s="33" t="s">
        <v>197</v>
      </c>
      <c r="DE34" s="33" t="s">
        <v>197</v>
      </c>
      <c r="DF34" s="33" t="s">
        <v>197</v>
      </c>
      <c r="DG34" s="33" t="s">
        <v>197</v>
      </c>
      <c r="DH34" s="33" t="s">
        <v>197</v>
      </c>
      <c r="DI34" s="33" t="s">
        <v>197</v>
      </c>
      <c r="DJ34" s="33" t="s">
        <v>197</v>
      </c>
      <c r="DK34" s="33" t="s">
        <v>197</v>
      </c>
      <c r="DL34" s="33" t="s">
        <v>197</v>
      </c>
      <c r="DM34" s="33" t="s">
        <v>197</v>
      </c>
      <c r="DN34" s="33" t="s">
        <v>197</v>
      </c>
      <c r="DO34" s="33" t="s">
        <v>197</v>
      </c>
      <c r="DP34" s="33" t="s">
        <v>197</v>
      </c>
      <c r="DQ34" s="33" t="s">
        <v>197</v>
      </c>
      <c r="DR34" s="33" t="s">
        <v>197</v>
      </c>
      <c r="DS34" s="33" t="s">
        <v>197</v>
      </c>
      <c r="DT34" s="33" t="s">
        <v>197</v>
      </c>
      <c r="DU34" s="33" t="s">
        <v>197</v>
      </c>
      <c r="DV34" s="33" t="s">
        <v>197</v>
      </c>
      <c r="DW34" s="33" t="s">
        <v>197</v>
      </c>
      <c r="DX34" s="33" t="s">
        <v>197</v>
      </c>
      <c r="DY34" s="33" t="s">
        <v>197</v>
      </c>
      <c r="DZ34" s="33" t="s">
        <v>197</v>
      </c>
      <c r="EA34" s="33" t="s">
        <v>197</v>
      </c>
      <c r="EB34" s="33" t="s">
        <v>197</v>
      </c>
      <c r="EC34" s="33" t="s">
        <v>197</v>
      </c>
      <c r="ED34" s="33" t="s">
        <v>197</v>
      </c>
      <c r="EE34" s="33" t="s">
        <v>197</v>
      </c>
      <c r="EF34" s="33" t="s">
        <v>197</v>
      </c>
      <c r="EG34" s="33" t="s">
        <v>197</v>
      </c>
      <c r="EH34" s="33" t="s">
        <v>197</v>
      </c>
      <c r="EI34" s="33" t="s">
        <v>197</v>
      </c>
      <c r="EJ34" s="33" t="s">
        <v>197</v>
      </c>
      <c r="EK34" s="33" t="s">
        <v>197</v>
      </c>
      <c r="EL34" s="33" t="s">
        <v>197</v>
      </c>
      <c r="EM34" s="33" t="s">
        <v>197</v>
      </c>
      <c r="EN34" s="33" t="s">
        <v>197</v>
      </c>
      <c r="EO34" s="33" t="s">
        <v>197</v>
      </c>
      <c r="EP34" s="33" t="s">
        <v>197</v>
      </c>
      <c r="EQ34" s="33" t="s">
        <v>197</v>
      </c>
      <c r="ER34" s="33" t="s">
        <v>197</v>
      </c>
      <c r="ES34" s="33" t="s">
        <v>197</v>
      </c>
      <c r="ET34" s="33" t="s">
        <v>197</v>
      </c>
      <c r="EU34" s="33" t="s">
        <v>197</v>
      </c>
      <c r="EV34" s="33"/>
    </row>
    <row r="35" spans="1:152" ht="56.25">
      <c r="A35" s="19"/>
      <c r="B35" s="37" t="s">
        <v>212</v>
      </c>
      <c r="C35" s="38" t="s">
        <v>213</v>
      </c>
      <c r="D35" s="39" t="s">
        <v>178</v>
      </c>
      <c r="E35" s="39" t="s">
        <v>197</v>
      </c>
      <c r="F35" s="39" t="s">
        <v>197</v>
      </c>
      <c r="G35" s="39" t="s">
        <v>197</v>
      </c>
      <c r="H35" s="39" t="s">
        <v>197</v>
      </c>
      <c r="I35" s="39" t="s">
        <v>197</v>
      </c>
      <c r="J35" s="39" t="s">
        <v>197</v>
      </c>
      <c r="K35" s="39" t="s">
        <v>197</v>
      </c>
      <c r="L35" s="39" t="s">
        <v>197</v>
      </c>
      <c r="M35" s="39" t="s">
        <v>197</v>
      </c>
      <c r="N35" s="39" t="s">
        <v>197</v>
      </c>
      <c r="O35" s="39" t="s">
        <v>197</v>
      </c>
      <c r="P35" s="39" t="s">
        <v>197</v>
      </c>
      <c r="Q35" s="39" t="s">
        <v>197</v>
      </c>
      <c r="R35" s="39" t="s">
        <v>197</v>
      </c>
      <c r="S35" s="39" t="s">
        <v>197</v>
      </c>
      <c r="T35" s="39" t="s">
        <v>197</v>
      </c>
      <c r="U35" s="39" t="s">
        <v>197</v>
      </c>
      <c r="V35" s="39" t="s">
        <v>197</v>
      </c>
      <c r="W35" s="39" t="s">
        <v>197</v>
      </c>
      <c r="X35" s="39" t="s">
        <v>197</v>
      </c>
      <c r="Y35" s="39" t="s">
        <v>197</v>
      </c>
      <c r="Z35" s="39" t="s">
        <v>197</v>
      </c>
      <c r="AA35" s="39" t="s">
        <v>197</v>
      </c>
      <c r="AB35" s="39" t="s">
        <v>197</v>
      </c>
      <c r="AC35" s="39" t="s">
        <v>197</v>
      </c>
      <c r="AD35" s="39" t="s">
        <v>197</v>
      </c>
      <c r="AE35" s="39" t="s">
        <v>197</v>
      </c>
      <c r="AF35" s="39" t="s">
        <v>197</v>
      </c>
      <c r="AG35" s="39" t="s">
        <v>197</v>
      </c>
      <c r="AH35" s="39" t="s">
        <v>197</v>
      </c>
      <c r="AI35" s="39" t="s">
        <v>197</v>
      </c>
      <c r="AJ35" s="39" t="s">
        <v>197</v>
      </c>
      <c r="AK35" s="39" t="s">
        <v>197</v>
      </c>
      <c r="AL35" s="39" t="s">
        <v>197</v>
      </c>
      <c r="AM35" s="39" t="s">
        <v>197</v>
      </c>
      <c r="AN35" s="39" t="s">
        <v>197</v>
      </c>
      <c r="AO35" s="39" t="s">
        <v>197</v>
      </c>
      <c r="AP35" s="39" t="s">
        <v>197</v>
      </c>
      <c r="AQ35" s="39" t="s">
        <v>197</v>
      </c>
      <c r="AR35" s="39" t="s">
        <v>197</v>
      </c>
      <c r="AS35" s="39" t="s">
        <v>197</v>
      </c>
      <c r="AT35" s="39" t="s">
        <v>197</v>
      </c>
      <c r="AU35" s="39" t="s">
        <v>197</v>
      </c>
      <c r="AV35" s="39" t="s">
        <v>197</v>
      </c>
      <c r="AW35" s="39" t="s">
        <v>197</v>
      </c>
      <c r="AX35" s="39" t="s">
        <v>197</v>
      </c>
      <c r="AY35" s="39" t="s">
        <v>197</v>
      </c>
      <c r="AZ35" s="39" t="s">
        <v>197</v>
      </c>
      <c r="BA35" s="39" t="s">
        <v>197</v>
      </c>
      <c r="BB35" s="39" t="s">
        <v>197</v>
      </c>
      <c r="BC35" s="39" t="s">
        <v>197</v>
      </c>
      <c r="BD35" s="39" t="s">
        <v>197</v>
      </c>
      <c r="BE35" s="39" t="s">
        <v>197</v>
      </c>
      <c r="BF35" s="39" t="s">
        <v>197</v>
      </c>
      <c r="BG35" s="39" t="s">
        <v>197</v>
      </c>
      <c r="BH35" s="39" t="s">
        <v>197</v>
      </c>
      <c r="BI35" s="39" t="s">
        <v>197</v>
      </c>
      <c r="BJ35" s="39" t="s">
        <v>197</v>
      </c>
      <c r="BK35" s="39" t="s">
        <v>197</v>
      </c>
      <c r="BL35" s="39" t="s">
        <v>197</v>
      </c>
      <c r="BM35" s="39" t="s">
        <v>197</v>
      </c>
      <c r="BN35" s="39" t="s">
        <v>197</v>
      </c>
      <c r="BO35" s="39" t="s">
        <v>197</v>
      </c>
      <c r="BP35" s="39" t="s">
        <v>197</v>
      </c>
      <c r="BQ35" s="39" t="s">
        <v>197</v>
      </c>
      <c r="BR35" s="39" t="s">
        <v>197</v>
      </c>
      <c r="BS35" s="39" t="s">
        <v>197</v>
      </c>
      <c r="BT35" s="39" t="s">
        <v>197</v>
      </c>
      <c r="BU35" s="39" t="s">
        <v>197</v>
      </c>
      <c r="BV35" s="39" t="s">
        <v>197</v>
      </c>
      <c r="BW35" s="39" t="s">
        <v>197</v>
      </c>
      <c r="BX35" s="39" t="s">
        <v>197</v>
      </c>
      <c r="BY35" s="39" t="s">
        <v>197</v>
      </c>
      <c r="BZ35" s="39" t="s">
        <v>197</v>
      </c>
      <c r="CA35" s="39" t="s">
        <v>197</v>
      </c>
      <c r="CB35" s="39" t="s">
        <v>197</v>
      </c>
      <c r="CC35" s="39" t="s">
        <v>197</v>
      </c>
      <c r="CD35" s="39" t="s">
        <v>197</v>
      </c>
      <c r="CE35" s="39" t="s">
        <v>197</v>
      </c>
      <c r="CF35" s="39" t="s">
        <v>197</v>
      </c>
      <c r="CG35" s="39" t="s">
        <v>197</v>
      </c>
      <c r="CH35" s="39" t="s">
        <v>197</v>
      </c>
      <c r="CI35" s="39" t="s">
        <v>197</v>
      </c>
      <c r="CJ35" s="39" t="s">
        <v>197</v>
      </c>
      <c r="CK35" s="39" t="s">
        <v>197</v>
      </c>
      <c r="CL35" s="39" t="s">
        <v>197</v>
      </c>
      <c r="CM35" s="39" t="s">
        <v>197</v>
      </c>
      <c r="CN35" s="39" t="s">
        <v>197</v>
      </c>
      <c r="CO35" s="39" t="s">
        <v>197</v>
      </c>
      <c r="CP35" s="39" t="s">
        <v>197</v>
      </c>
      <c r="CQ35" s="39" t="s">
        <v>197</v>
      </c>
      <c r="CR35" s="39" t="s">
        <v>197</v>
      </c>
      <c r="CS35" s="39" t="s">
        <v>197</v>
      </c>
      <c r="CT35" s="39" t="s">
        <v>197</v>
      </c>
      <c r="CU35" s="39" t="s">
        <v>197</v>
      </c>
      <c r="CV35" s="39" t="s">
        <v>197</v>
      </c>
      <c r="CW35" s="39" t="s">
        <v>197</v>
      </c>
      <c r="CX35" s="39" t="s">
        <v>197</v>
      </c>
      <c r="CY35" s="39" t="s">
        <v>197</v>
      </c>
      <c r="CZ35" s="39" t="s">
        <v>197</v>
      </c>
      <c r="DA35" s="39" t="s">
        <v>197</v>
      </c>
      <c r="DB35" s="39" t="s">
        <v>197</v>
      </c>
      <c r="DC35" s="39" t="s">
        <v>197</v>
      </c>
      <c r="DD35" s="39" t="s">
        <v>197</v>
      </c>
      <c r="DE35" s="39" t="s">
        <v>197</v>
      </c>
      <c r="DF35" s="39" t="s">
        <v>197</v>
      </c>
      <c r="DG35" s="39" t="s">
        <v>197</v>
      </c>
      <c r="DH35" s="39" t="s">
        <v>197</v>
      </c>
      <c r="DI35" s="39" t="s">
        <v>197</v>
      </c>
      <c r="DJ35" s="39" t="s">
        <v>197</v>
      </c>
      <c r="DK35" s="39" t="s">
        <v>197</v>
      </c>
      <c r="DL35" s="39" t="s">
        <v>197</v>
      </c>
      <c r="DM35" s="39" t="s">
        <v>197</v>
      </c>
      <c r="DN35" s="39" t="s">
        <v>197</v>
      </c>
      <c r="DO35" s="39" t="s">
        <v>197</v>
      </c>
      <c r="DP35" s="39" t="s">
        <v>197</v>
      </c>
      <c r="DQ35" s="39" t="s">
        <v>197</v>
      </c>
      <c r="DR35" s="39" t="s">
        <v>197</v>
      </c>
      <c r="DS35" s="39" t="s">
        <v>197</v>
      </c>
      <c r="DT35" s="39" t="s">
        <v>197</v>
      </c>
      <c r="DU35" s="39" t="s">
        <v>197</v>
      </c>
      <c r="DV35" s="39" t="s">
        <v>197</v>
      </c>
      <c r="DW35" s="39" t="s">
        <v>197</v>
      </c>
      <c r="DX35" s="39" t="s">
        <v>197</v>
      </c>
      <c r="DY35" s="39" t="s">
        <v>197</v>
      </c>
      <c r="DZ35" s="39" t="s">
        <v>197</v>
      </c>
      <c r="EA35" s="39" t="s">
        <v>197</v>
      </c>
      <c r="EB35" s="39" t="s">
        <v>197</v>
      </c>
      <c r="EC35" s="39" t="s">
        <v>197</v>
      </c>
      <c r="ED35" s="39" t="s">
        <v>197</v>
      </c>
      <c r="EE35" s="39" t="s">
        <v>197</v>
      </c>
      <c r="EF35" s="39" t="s">
        <v>197</v>
      </c>
      <c r="EG35" s="39" t="s">
        <v>197</v>
      </c>
      <c r="EH35" s="39" t="s">
        <v>197</v>
      </c>
      <c r="EI35" s="39" t="s">
        <v>197</v>
      </c>
      <c r="EJ35" s="39" t="s">
        <v>197</v>
      </c>
      <c r="EK35" s="39" t="s">
        <v>197</v>
      </c>
      <c r="EL35" s="39" t="s">
        <v>197</v>
      </c>
      <c r="EM35" s="39" t="s">
        <v>197</v>
      </c>
      <c r="EN35" s="39" t="s">
        <v>197</v>
      </c>
      <c r="EO35" s="39" t="s">
        <v>197</v>
      </c>
      <c r="EP35" s="39" t="s">
        <v>197</v>
      </c>
      <c r="EQ35" s="39" t="s">
        <v>197</v>
      </c>
      <c r="ER35" s="39" t="s">
        <v>197</v>
      </c>
      <c r="ES35" s="39" t="s">
        <v>197</v>
      </c>
      <c r="ET35" s="39" t="s">
        <v>197</v>
      </c>
      <c r="EU35" s="39" t="s">
        <v>197</v>
      </c>
      <c r="EV35" s="39"/>
    </row>
    <row r="36" spans="1:152" ht="37.5">
      <c r="A36" s="19"/>
      <c r="B36" s="31" t="s">
        <v>214</v>
      </c>
      <c r="C36" s="32" t="s">
        <v>215</v>
      </c>
      <c r="D36" s="33" t="s">
        <v>178</v>
      </c>
      <c r="E36" s="33" t="s">
        <v>197</v>
      </c>
      <c r="F36" s="33" t="s">
        <v>197</v>
      </c>
      <c r="G36" s="33" t="s">
        <v>197</v>
      </c>
      <c r="H36" s="33" t="s">
        <v>197</v>
      </c>
      <c r="I36" s="33" t="s">
        <v>197</v>
      </c>
      <c r="J36" s="33" t="s">
        <v>197</v>
      </c>
      <c r="K36" s="33" t="s">
        <v>197</v>
      </c>
      <c r="L36" s="33" t="s">
        <v>197</v>
      </c>
      <c r="M36" s="33" t="s">
        <v>197</v>
      </c>
      <c r="N36" s="33" t="s">
        <v>197</v>
      </c>
      <c r="O36" s="33" t="s">
        <v>197</v>
      </c>
      <c r="P36" s="33" t="s">
        <v>197</v>
      </c>
      <c r="Q36" s="33" t="s">
        <v>197</v>
      </c>
      <c r="R36" s="33" t="s">
        <v>197</v>
      </c>
      <c r="S36" s="33" t="s">
        <v>197</v>
      </c>
      <c r="T36" s="33" t="s">
        <v>197</v>
      </c>
      <c r="U36" s="33" t="s">
        <v>197</v>
      </c>
      <c r="V36" s="33" t="s">
        <v>197</v>
      </c>
      <c r="W36" s="33" t="s">
        <v>197</v>
      </c>
      <c r="X36" s="33" t="s">
        <v>197</v>
      </c>
      <c r="Y36" s="33" t="s">
        <v>197</v>
      </c>
      <c r="Z36" s="33" t="s">
        <v>197</v>
      </c>
      <c r="AA36" s="33" t="s">
        <v>197</v>
      </c>
      <c r="AB36" s="33" t="s">
        <v>197</v>
      </c>
      <c r="AC36" s="33" t="s">
        <v>197</v>
      </c>
      <c r="AD36" s="33" t="s">
        <v>197</v>
      </c>
      <c r="AE36" s="33" t="s">
        <v>197</v>
      </c>
      <c r="AF36" s="33" t="s">
        <v>197</v>
      </c>
      <c r="AG36" s="33" t="s">
        <v>197</v>
      </c>
      <c r="AH36" s="33" t="s">
        <v>197</v>
      </c>
      <c r="AI36" s="33" t="s">
        <v>197</v>
      </c>
      <c r="AJ36" s="33" t="s">
        <v>197</v>
      </c>
      <c r="AK36" s="33" t="s">
        <v>197</v>
      </c>
      <c r="AL36" s="33" t="s">
        <v>197</v>
      </c>
      <c r="AM36" s="33" t="s">
        <v>197</v>
      </c>
      <c r="AN36" s="33" t="s">
        <v>197</v>
      </c>
      <c r="AO36" s="33" t="s">
        <v>197</v>
      </c>
      <c r="AP36" s="33" t="s">
        <v>197</v>
      </c>
      <c r="AQ36" s="33" t="s">
        <v>197</v>
      </c>
      <c r="AR36" s="33" t="s">
        <v>197</v>
      </c>
      <c r="AS36" s="33" t="s">
        <v>197</v>
      </c>
      <c r="AT36" s="33" t="s">
        <v>197</v>
      </c>
      <c r="AU36" s="33" t="s">
        <v>197</v>
      </c>
      <c r="AV36" s="33" t="s">
        <v>197</v>
      </c>
      <c r="AW36" s="33" t="s">
        <v>197</v>
      </c>
      <c r="AX36" s="33" t="s">
        <v>197</v>
      </c>
      <c r="AY36" s="33" t="s">
        <v>197</v>
      </c>
      <c r="AZ36" s="33" t="s">
        <v>197</v>
      </c>
      <c r="BA36" s="33" t="s">
        <v>197</v>
      </c>
      <c r="BB36" s="33" t="s">
        <v>197</v>
      </c>
      <c r="BC36" s="33" t="s">
        <v>197</v>
      </c>
      <c r="BD36" s="33" t="s">
        <v>197</v>
      </c>
      <c r="BE36" s="33" t="s">
        <v>197</v>
      </c>
      <c r="BF36" s="33" t="s">
        <v>197</v>
      </c>
      <c r="BG36" s="33" t="s">
        <v>197</v>
      </c>
      <c r="BH36" s="33" t="s">
        <v>197</v>
      </c>
      <c r="BI36" s="33" t="s">
        <v>197</v>
      </c>
      <c r="BJ36" s="33" t="s">
        <v>197</v>
      </c>
      <c r="BK36" s="33" t="s">
        <v>197</v>
      </c>
      <c r="BL36" s="33" t="s">
        <v>197</v>
      </c>
      <c r="BM36" s="33" t="s">
        <v>197</v>
      </c>
      <c r="BN36" s="33" t="s">
        <v>197</v>
      </c>
      <c r="BO36" s="33" t="s">
        <v>197</v>
      </c>
      <c r="BP36" s="33" t="s">
        <v>197</v>
      </c>
      <c r="BQ36" s="33" t="s">
        <v>197</v>
      </c>
      <c r="BR36" s="33" t="s">
        <v>197</v>
      </c>
      <c r="BS36" s="33" t="s">
        <v>197</v>
      </c>
      <c r="BT36" s="33" t="s">
        <v>197</v>
      </c>
      <c r="BU36" s="33" t="s">
        <v>197</v>
      </c>
      <c r="BV36" s="33" t="s">
        <v>197</v>
      </c>
      <c r="BW36" s="33" t="s">
        <v>197</v>
      </c>
      <c r="BX36" s="33" t="s">
        <v>197</v>
      </c>
      <c r="BY36" s="33" t="s">
        <v>197</v>
      </c>
      <c r="BZ36" s="33" t="s">
        <v>197</v>
      </c>
      <c r="CA36" s="33" t="s">
        <v>197</v>
      </c>
      <c r="CB36" s="33" t="s">
        <v>197</v>
      </c>
      <c r="CC36" s="33" t="s">
        <v>197</v>
      </c>
      <c r="CD36" s="33" t="s">
        <v>197</v>
      </c>
      <c r="CE36" s="33" t="s">
        <v>197</v>
      </c>
      <c r="CF36" s="33" t="s">
        <v>197</v>
      </c>
      <c r="CG36" s="33" t="s">
        <v>197</v>
      </c>
      <c r="CH36" s="33" t="s">
        <v>197</v>
      </c>
      <c r="CI36" s="33" t="s">
        <v>197</v>
      </c>
      <c r="CJ36" s="33" t="s">
        <v>197</v>
      </c>
      <c r="CK36" s="33" t="s">
        <v>197</v>
      </c>
      <c r="CL36" s="33" t="s">
        <v>197</v>
      </c>
      <c r="CM36" s="33" t="s">
        <v>197</v>
      </c>
      <c r="CN36" s="33" t="s">
        <v>197</v>
      </c>
      <c r="CO36" s="33" t="s">
        <v>197</v>
      </c>
      <c r="CP36" s="33" t="s">
        <v>197</v>
      </c>
      <c r="CQ36" s="33" t="s">
        <v>197</v>
      </c>
      <c r="CR36" s="33" t="s">
        <v>197</v>
      </c>
      <c r="CS36" s="33" t="s">
        <v>197</v>
      </c>
      <c r="CT36" s="33" t="s">
        <v>197</v>
      </c>
      <c r="CU36" s="33" t="s">
        <v>197</v>
      </c>
      <c r="CV36" s="33" t="s">
        <v>197</v>
      </c>
      <c r="CW36" s="33" t="s">
        <v>197</v>
      </c>
      <c r="CX36" s="33" t="s">
        <v>197</v>
      </c>
      <c r="CY36" s="33" t="s">
        <v>197</v>
      </c>
      <c r="CZ36" s="33" t="s">
        <v>197</v>
      </c>
      <c r="DA36" s="33" t="s">
        <v>197</v>
      </c>
      <c r="DB36" s="33" t="s">
        <v>197</v>
      </c>
      <c r="DC36" s="33" t="s">
        <v>197</v>
      </c>
      <c r="DD36" s="33" t="s">
        <v>197</v>
      </c>
      <c r="DE36" s="33" t="s">
        <v>197</v>
      </c>
      <c r="DF36" s="33" t="s">
        <v>197</v>
      </c>
      <c r="DG36" s="33" t="s">
        <v>197</v>
      </c>
      <c r="DH36" s="33" t="s">
        <v>197</v>
      </c>
      <c r="DI36" s="33" t="s">
        <v>197</v>
      </c>
      <c r="DJ36" s="33" t="s">
        <v>197</v>
      </c>
      <c r="DK36" s="33" t="s">
        <v>197</v>
      </c>
      <c r="DL36" s="33" t="s">
        <v>197</v>
      </c>
      <c r="DM36" s="33" t="s">
        <v>197</v>
      </c>
      <c r="DN36" s="33" t="s">
        <v>197</v>
      </c>
      <c r="DO36" s="33" t="s">
        <v>197</v>
      </c>
      <c r="DP36" s="33" t="s">
        <v>197</v>
      </c>
      <c r="DQ36" s="33" t="s">
        <v>197</v>
      </c>
      <c r="DR36" s="33" t="s">
        <v>197</v>
      </c>
      <c r="DS36" s="33" t="s">
        <v>197</v>
      </c>
      <c r="DT36" s="33" t="s">
        <v>197</v>
      </c>
      <c r="DU36" s="33" t="s">
        <v>197</v>
      </c>
      <c r="DV36" s="33" t="s">
        <v>197</v>
      </c>
      <c r="DW36" s="33" t="s">
        <v>197</v>
      </c>
      <c r="DX36" s="33" t="s">
        <v>197</v>
      </c>
      <c r="DY36" s="33" t="s">
        <v>197</v>
      </c>
      <c r="DZ36" s="33" t="s">
        <v>197</v>
      </c>
      <c r="EA36" s="33" t="s">
        <v>197</v>
      </c>
      <c r="EB36" s="33" t="s">
        <v>197</v>
      </c>
      <c r="EC36" s="33" t="s">
        <v>197</v>
      </c>
      <c r="ED36" s="33" t="s">
        <v>197</v>
      </c>
      <c r="EE36" s="33" t="s">
        <v>197</v>
      </c>
      <c r="EF36" s="33" t="s">
        <v>197</v>
      </c>
      <c r="EG36" s="33" t="s">
        <v>197</v>
      </c>
      <c r="EH36" s="33" t="s">
        <v>197</v>
      </c>
      <c r="EI36" s="33" t="s">
        <v>197</v>
      </c>
      <c r="EJ36" s="33" t="s">
        <v>197</v>
      </c>
      <c r="EK36" s="33" t="s">
        <v>197</v>
      </c>
      <c r="EL36" s="33" t="s">
        <v>197</v>
      </c>
      <c r="EM36" s="33" t="s">
        <v>197</v>
      </c>
      <c r="EN36" s="33" t="s">
        <v>197</v>
      </c>
      <c r="EO36" s="33" t="s">
        <v>197</v>
      </c>
      <c r="EP36" s="33" t="s">
        <v>197</v>
      </c>
      <c r="EQ36" s="33" t="s">
        <v>197</v>
      </c>
      <c r="ER36" s="33" t="s">
        <v>197</v>
      </c>
      <c r="ES36" s="33" t="s">
        <v>197</v>
      </c>
      <c r="ET36" s="33" t="s">
        <v>197</v>
      </c>
      <c r="EU36" s="33" t="s">
        <v>197</v>
      </c>
      <c r="EV36" s="33"/>
    </row>
    <row r="37" spans="1:152" ht="112.5">
      <c r="A37" s="19"/>
      <c r="B37" s="31" t="s">
        <v>214</v>
      </c>
      <c r="C37" s="32" t="s">
        <v>216</v>
      </c>
      <c r="D37" s="33" t="s">
        <v>178</v>
      </c>
      <c r="E37" s="33" t="s">
        <v>197</v>
      </c>
      <c r="F37" s="33" t="s">
        <v>197</v>
      </c>
      <c r="G37" s="33" t="s">
        <v>197</v>
      </c>
      <c r="H37" s="33" t="s">
        <v>197</v>
      </c>
      <c r="I37" s="33" t="s">
        <v>197</v>
      </c>
      <c r="J37" s="33" t="s">
        <v>197</v>
      </c>
      <c r="K37" s="33" t="s">
        <v>197</v>
      </c>
      <c r="L37" s="33" t="s">
        <v>197</v>
      </c>
      <c r="M37" s="33" t="s">
        <v>197</v>
      </c>
      <c r="N37" s="33" t="s">
        <v>197</v>
      </c>
      <c r="O37" s="33" t="s">
        <v>197</v>
      </c>
      <c r="P37" s="33" t="s">
        <v>197</v>
      </c>
      <c r="Q37" s="33" t="s">
        <v>197</v>
      </c>
      <c r="R37" s="33" t="s">
        <v>197</v>
      </c>
      <c r="S37" s="33" t="s">
        <v>197</v>
      </c>
      <c r="T37" s="33" t="s">
        <v>197</v>
      </c>
      <c r="U37" s="33" t="s">
        <v>197</v>
      </c>
      <c r="V37" s="33" t="s">
        <v>197</v>
      </c>
      <c r="W37" s="33" t="s">
        <v>197</v>
      </c>
      <c r="X37" s="33" t="s">
        <v>197</v>
      </c>
      <c r="Y37" s="33" t="s">
        <v>197</v>
      </c>
      <c r="Z37" s="33" t="s">
        <v>197</v>
      </c>
      <c r="AA37" s="33" t="s">
        <v>197</v>
      </c>
      <c r="AB37" s="33" t="s">
        <v>197</v>
      </c>
      <c r="AC37" s="33" t="s">
        <v>197</v>
      </c>
      <c r="AD37" s="33" t="s">
        <v>197</v>
      </c>
      <c r="AE37" s="33" t="s">
        <v>197</v>
      </c>
      <c r="AF37" s="33" t="s">
        <v>197</v>
      </c>
      <c r="AG37" s="33" t="s">
        <v>197</v>
      </c>
      <c r="AH37" s="33" t="s">
        <v>197</v>
      </c>
      <c r="AI37" s="33" t="s">
        <v>197</v>
      </c>
      <c r="AJ37" s="33" t="s">
        <v>197</v>
      </c>
      <c r="AK37" s="33" t="s">
        <v>197</v>
      </c>
      <c r="AL37" s="33" t="s">
        <v>197</v>
      </c>
      <c r="AM37" s="33" t="s">
        <v>197</v>
      </c>
      <c r="AN37" s="33" t="s">
        <v>197</v>
      </c>
      <c r="AO37" s="33" t="s">
        <v>197</v>
      </c>
      <c r="AP37" s="33" t="s">
        <v>197</v>
      </c>
      <c r="AQ37" s="33" t="s">
        <v>197</v>
      </c>
      <c r="AR37" s="33" t="s">
        <v>197</v>
      </c>
      <c r="AS37" s="33" t="s">
        <v>197</v>
      </c>
      <c r="AT37" s="33" t="s">
        <v>197</v>
      </c>
      <c r="AU37" s="33" t="s">
        <v>197</v>
      </c>
      <c r="AV37" s="33" t="s">
        <v>197</v>
      </c>
      <c r="AW37" s="33" t="s">
        <v>197</v>
      </c>
      <c r="AX37" s="33" t="s">
        <v>197</v>
      </c>
      <c r="AY37" s="33" t="s">
        <v>197</v>
      </c>
      <c r="AZ37" s="33" t="s">
        <v>197</v>
      </c>
      <c r="BA37" s="33" t="s">
        <v>197</v>
      </c>
      <c r="BB37" s="33" t="s">
        <v>197</v>
      </c>
      <c r="BC37" s="33" t="s">
        <v>197</v>
      </c>
      <c r="BD37" s="33" t="s">
        <v>197</v>
      </c>
      <c r="BE37" s="33" t="s">
        <v>197</v>
      </c>
      <c r="BF37" s="33" t="s">
        <v>197</v>
      </c>
      <c r="BG37" s="33" t="s">
        <v>197</v>
      </c>
      <c r="BH37" s="33" t="s">
        <v>197</v>
      </c>
      <c r="BI37" s="33" t="s">
        <v>197</v>
      </c>
      <c r="BJ37" s="33" t="s">
        <v>197</v>
      </c>
      <c r="BK37" s="33" t="s">
        <v>197</v>
      </c>
      <c r="BL37" s="33" t="s">
        <v>197</v>
      </c>
      <c r="BM37" s="33" t="s">
        <v>197</v>
      </c>
      <c r="BN37" s="33" t="s">
        <v>197</v>
      </c>
      <c r="BO37" s="33" t="s">
        <v>197</v>
      </c>
      <c r="BP37" s="33" t="s">
        <v>197</v>
      </c>
      <c r="BQ37" s="33" t="s">
        <v>197</v>
      </c>
      <c r="BR37" s="33" t="s">
        <v>197</v>
      </c>
      <c r="BS37" s="33" t="s">
        <v>197</v>
      </c>
      <c r="BT37" s="33" t="s">
        <v>197</v>
      </c>
      <c r="BU37" s="33" t="s">
        <v>197</v>
      </c>
      <c r="BV37" s="33" t="s">
        <v>197</v>
      </c>
      <c r="BW37" s="33" t="s">
        <v>197</v>
      </c>
      <c r="BX37" s="33" t="s">
        <v>197</v>
      </c>
      <c r="BY37" s="33" t="s">
        <v>197</v>
      </c>
      <c r="BZ37" s="33" t="s">
        <v>197</v>
      </c>
      <c r="CA37" s="33" t="s">
        <v>197</v>
      </c>
      <c r="CB37" s="33" t="s">
        <v>197</v>
      </c>
      <c r="CC37" s="33" t="s">
        <v>197</v>
      </c>
      <c r="CD37" s="33" t="s">
        <v>197</v>
      </c>
      <c r="CE37" s="33" t="s">
        <v>197</v>
      </c>
      <c r="CF37" s="33" t="s">
        <v>197</v>
      </c>
      <c r="CG37" s="33" t="s">
        <v>197</v>
      </c>
      <c r="CH37" s="33" t="s">
        <v>197</v>
      </c>
      <c r="CI37" s="33" t="s">
        <v>197</v>
      </c>
      <c r="CJ37" s="33" t="s">
        <v>197</v>
      </c>
      <c r="CK37" s="33" t="s">
        <v>197</v>
      </c>
      <c r="CL37" s="33" t="s">
        <v>197</v>
      </c>
      <c r="CM37" s="33" t="s">
        <v>197</v>
      </c>
      <c r="CN37" s="33" t="s">
        <v>197</v>
      </c>
      <c r="CO37" s="33" t="s">
        <v>197</v>
      </c>
      <c r="CP37" s="33" t="s">
        <v>197</v>
      </c>
      <c r="CQ37" s="33" t="s">
        <v>197</v>
      </c>
      <c r="CR37" s="33" t="s">
        <v>197</v>
      </c>
      <c r="CS37" s="33" t="s">
        <v>197</v>
      </c>
      <c r="CT37" s="33" t="s">
        <v>197</v>
      </c>
      <c r="CU37" s="33" t="s">
        <v>197</v>
      </c>
      <c r="CV37" s="33" t="s">
        <v>197</v>
      </c>
      <c r="CW37" s="33" t="s">
        <v>197</v>
      </c>
      <c r="CX37" s="33" t="s">
        <v>197</v>
      </c>
      <c r="CY37" s="33" t="s">
        <v>197</v>
      </c>
      <c r="CZ37" s="33" t="s">
        <v>197</v>
      </c>
      <c r="DA37" s="33" t="s">
        <v>197</v>
      </c>
      <c r="DB37" s="33" t="s">
        <v>197</v>
      </c>
      <c r="DC37" s="33" t="s">
        <v>197</v>
      </c>
      <c r="DD37" s="33" t="s">
        <v>197</v>
      </c>
      <c r="DE37" s="33" t="s">
        <v>197</v>
      </c>
      <c r="DF37" s="33" t="s">
        <v>197</v>
      </c>
      <c r="DG37" s="33" t="s">
        <v>197</v>
      </c>
      <c r="DH37" s="33" t="s">
        <v>197</v>
      </c>
      <c r="DI37" s="33" t="s">
        <v>197</v>
      </c>
      <c r="DJ37" s="33" t="s">
        <v>197</v>
      </c>
      <c r="DK37" s="33" t="s">
        <v>197</v>
      </c>
      <c r="DL37" s="33" t="s">
        <v>197</v>
      </c>
      <c r="DM37" s="33" t="s">
        <v>197</v>
      </c>
      <c r="DN37" s="33" t="s">
        <v>197</v>
      </c>
      <c r="DO37" s="33" t="s">
        <v>197</v>
      </c>
      <c r="DP37" s="33" t="s">
        <v>197</v>
      </c>
      <c r="DQ37" s="33" t="s">
        <v>197</v>
      </c>
      <c r="DR37" s="33" t="s">
        <v>197</v>
      </c>
      <c r="DS37" s="33" t="s">
        <v>197</v>
      </c>
      <c r="DT37" s="33" t="s">
        <v>197</v>
      </c>
      <c r="DU37" s="33" t="s">
        <v>197</v>
      </c>
      <c r="DV37" s="33" t="s">
        <v>197</v>
      </c>
      <c r="DW37" s="33" t="s">
        <v>197</v>
      </c>
      <c r="DX37" s="33" t="s">
        <v>197</v>
      </c>
      <c r="DY37" s="33" t="s">
        <v>197</v>
      </c>
      <c r="DZ37" s="33" t="s">
        <v>197</v>
      </c>
      <c r="EA37" s="33" t="s">
        <v>197</v>
      </c>
      <c r="EB37" s="33" t="s">
        <v>197</v>
      </c>
      <c r="EC37" s="33" t="s">
        <v>197</v>
      </c>
      <c r="ED37" s="33" t="s">
        <v>197</v>
      </c>
      <c r="EE37" s="33" t="s">
        <v>197</v>
      </c>
      <c r="EF37" s="33" t="s">
        <v>197</v>
      </c>
      <c r="EG37" s="33" t="s">
        <v>197</v>
      </c>
      <c r="EH37" s="33" t="s">
        <v>197</v>
      </c>
      <c r="EI37" s="33" t="s">
        <v>197</v>
      </c>
      <c r="EJ37" s="33" t="s">
        <v>197</v>
      </c>
      <c r="EK37" s="33" t="s">
        <v>197</v>
      </c>
      <c r="EL37" s="33" t="s">
        <v>197</v>
      </c>
      <c r="EM37" s="33" t="s">
        <v>197</v>
      </c>
      <c r="EN37" s="33" t="s">
        <v>197</v>
      </c>
      <c r="EO37" s="33" t="s">
        <v>197</v>
      </c>
      <c r="EP37" s="33" t="s">
        <v>197</v>
      </c>
      <c r="EQ37" s="33" t="s">
        <v>197</v>
      </c>
      <c r="ER37" s="33" t="s">
        <v>197</v>
      </c>
      <c r="ES37" s="33" t="s">
        <v>197</v>
      </c>
      <c r="ET37" s="33" t="s">
        <v>197</v>
      </c>
      <c r="EU37" s="33" t="s">
        <v>197</v>
      </c>
      <c r="EV37" s="33"/>
    </row>
    <row r="38" spans="1:152" ht="93.75">
      <c r="A38" s="19"/>
      <c r="B38" s="31" t="s">
        <v>214</v>
      </c>
      <c r="C38" s="32" t="s">
        <v>217</v>
      </c>
      <c r="D38" s="33" t="s">
        <v>178</v>
      </c>
      <c r="E38" s="33" t="s">
        <v>197</v>
      </c>
      <c r="F38" s="33" t="s">
        <v>197</v>
      </c>
      <c r="G38" s="33" t="s">
        <v>197</v>
      </c>
      <c r="H38" s="33" t="s">
        <v>197</v>
      </c>
      <c r="I38" s="33" t="s">
        <v>197</v>
      </c>
      <c r="J38" s="33" t="s">
        <v>197</v>
      </c>
      <c r="K38" s="33" t="s">
        <v>197</v>
      </c>
      <c r="L38" s="33" t="s">
        <v>197</v>
      </c>
      <c r="M38" s="33" t="s">
        <v>197</v>
      </c>
      <c r="N38" s="33" t="s">
        <v>197</v>
      </c>
      <c r="O38" s="33" t="s">
        <v>197</v>
      </c>
      <c r="P38" s="33" t="s">
        <v>197</v>
      </c>
      <c r="Q38" s="33" t="s">
        <v>197</v>
      </c>
      <c r="R38" s="33" t="s">
        <v>197</v>
      </c>
      <c r="S38" s="33" t="s">
        <v>197</v>
      </c>
      <c r="T38" s="33" t="s">
        <v>197</v>
      </c>
      <c r="U38" s="33" t="s">
        <v>197</v>
      </c>
      <c r="V38" s="33" t="s">
        <v>197</v>
      </c>
      <c r="W38" s="33" t="s">
        <v>197</v>
      </c>
      <c r="X38" s="33" t="s">
        <v>197</v>
      </c>
      <c r="Y38" s="33" t="s">
        <v>197</v>
      </c>
      <c r="Z38" s="33" t="s">
        <v>197</v>
      </c>
      <c r="AA38" s="33" t="s">
        <v>197</v>
      </c>
      <c r="AB38" s="33" t="s">
        <v>197</v>
      </c>
      <c r="AC38" s="33" t="s">
        <v>197</v>
      </c>
      <c r="AD38" s="33" t="s">
        <v>197</v>
      </c>
      <c r="AE38" s="33" t="s">
        <v>197</v>
      </c>
      <c r="AF38" s="33" t="s">
        <v>197</v>
      </c>
      <c r="AG38" s="33" t="s">
        <v>197</v>
      </c>
      <c r="AH38" s="33" t="s">
        <v>197</v>
      </c>
      <c r="AI38" s="33" t="s">
        <v>197</v>
      </c>
      <c r="AJ38" s="33" t="s">
        <v>197</v>
      </c>
      <c r="AK38" s="33" t="s">
        <v>197</v>
      </c>
      <c r="AL38" s="33" t="s">
        <v>197</v>
      </c>
      <c r="AM38" s="33" t="s">
        <v>197</v>
      </c>
      <c r="AN38" s="33" t="s">
        <v>197</v>
      </c>
      <c r="AO38" s="33" t="s">
        <v>197</v>
      </c>
      <c r="AP38" s="33" t="s">
        <v>197</v>
      </c>
      <c r="AQ38" s="33" t="s">
        <v>197</v>
      </c>
      <c r="AR38" s="33" t="s">
        <v>197</v>
      </c>
      <c r="AS38" s="33" t="s">
        <v>197</v>
      </c>
      <c r="AT38" s="33" t="s">
        <v>197</v>
      </c>
      <c r="AU38" s="33" t="s">
        <v>197</v>
      </c>
      <c r="AV38" s="33" t="s">
        <v>197</v>
      </c>
      <c r="AW38" s="33" t="s">
        <v>197</v>
      </c>
      <c r="AX38" s="33" t="s">
        <v>197</v>
      </c>
      <c r="AY38" s="33" t="s">
        <v>197</v>
      </c>
      <c r="AZ38" s="33" t="s">
        <v>197</v>
      </c>
      <c r="BA38" s="33" t="s">
        <v>197</v>
      </c>
      <c r="BB38" s="33" t="s">
        <v>197</v>
      </c>
      <c r="BC38" s="33" t="s">
        <v>197</v>
      </c>
      <c r="BD38" s="33" t="s">
        <v>197</v>
      </c>
      <c r="BE38" s="33" t="s">
        <v>197</v>
      </c>
      <c r="BF38" s="33" t="s">
        <v>197</v>
      </c>
      <c r="BG38" s="33" t="s">
        <v>197</v>
      </c>
      <c r="BH38" s="33" t="s">
        <v>197</v>
      </c>
      <c r="BI38" s="33" t="s">
        <v>197</v>
      </c>
      <c r="BJ38" s="33" t="s">
        <v>197</v>
      </c>
      <c r="BK38" s="33" t="s">
        <v>197</v>
      </c>
      <c r="BL38" s="33" t="s">
        <v>197</v>
      </c>
      <c r="BM38" s="33" t="s">
        <v>197</v>
      </c>
      <c r="BN38" s="33" t="s">
        <v>197</v>
      </c>
      <c r="BO38" s="33" t="s">
        <v>197</v>
      </c>
      <c r="BP38" s="33" t="s">
        <v>197</v>
      </c>
      <c r="BQ38" s="33" t="s">
        <v>197</v>
      </c>
      <c r="BR38" s="33" t="s">
        <v>197</v>
      </c>
      <c r="BS38" s="33" t="s">
        <v>197</v>
      </c>
      <c r="BT38" s="33" t="s">
        <v>197</v>
      </c>
      <c r="BU38" s="33" t="s">
        <v>197</v>
      </c>
      <c r="BV38" s="33" t="s">
        <v>197</v>
      </c>
      <c r="BW38" s="33" t="s">
        <v>197</v>
      </c>
      <c r="BX38" s="33" t="s">
        <v>197</v>
      </c>
      <c r="BY38" s="33" t="s">
        <v>197</v>
      </c>
      <c r="BZ38" s="33" t="s">
        <v>197</v>
      </c>
      <c r="CA38" s="33" t="s">
        <v>197</v>
      </c>
      <c r="CB38" s="33" t="s">
        <v>197</v>
      </c>
      <c r="CC38" s="33" t="s">
        <v>197</v>
      </c>
      <c r="CD38" s="33" t="s">
        <v>197</v>
      </c>
      <c r="CE38" s="33" t="s">
        <v>197</v>
      </c>
      <c r="CF38" s="33" t="s">
        <v>197</v>
      </c>
      <c r="CG38" s="33" t="s">
        <v>197</v>
      </c>
      <c r="CH38" s="33" t="s">
        <v>197</v>
      </c>
      <c r="CI38" s="33" t="s">
        <v>197</v>
      </c>
      <c r="CJ38" s="33" t="s">
        <v>197</v>
      </c>
      <c r="CK38" s="33" t="s">
        <v>197</v>
      </c>
      <c r="CL38" s="33" t="s">
        <v>197</v>
      </c>
      <c r="CM38" s="33" t="s">
        <v>197</v>
      </c>
      <c r="CN38" s="33" t="s">
        <v>197</v>
      </c>
      <c r="CO38" s="33" t="s">
        <v>197</v>
      </c>
      <c r="CP38" s="33" t="s">
        <v>197</v>
      </c>
      <c r="CQ38" s="33" t="s">
        <v>197</v>
      </c>
      <c r="CR38" s="33" t="s">
        <v>197</v>
      </c>
      <c r="CS38" s="33" t="s">
        <v>197</v>
      </c>
      <c r="CT38" s="33" t="s">
        <v>197</v>
      </c>
      <c r="CU38" s="33" t="s">
        <v>197</v>
      </c>
      <c r="CV38" s="33" t="s">
        <v>197</v>
      </c>
      <c r="CW38" s="33" t="s">
        <v>197</v>
      </c>
      <c r="CX38" s="33" t="s">
        <v>197</v>
      </c>
      <c r="CY38" s="33" t="s">
        <v>197</v>
      </c>
      <c r="CZ38" s="33" t="s">
        <v>197</v>
      </c>
      <c r="DA38" s="33" t="s">
        <v>197</v>
      </c>
      <c r="DB38" s="33" t="s">
        <v>197</v>
      </c>
      <c r="DC38" s="33" t="s">
        <v>197</v>
      </c>
      <c r="DD38" s="33" t="s">
        <v>197</v>
      </c>
      <c r="DE38" s="33" t="s">
        <v>197</v>
      </c>
      <c r="DF38" s="33" t="s">
        <v>197</v>
      </c>
      <c r="DG38" s="33" t="s">
        <v>197</v>
      </c>
      <c r="DH38" s="33" t="s">
        <v>197</v>
      </c>
      <c r="DI38" s="33" t="s">
        <v>197</v>
      </c>
      <c r="DJ38" s="33" t="s">
        <v>197</v>
      </c>
      <c r="DK38" s="33" t="s">
        <v>197</v>
      </c>
      <c r="DL38" s="33" t="s">
        <v>197</v>
      </c>
      <c r="DM38" s="33" t="s">
        <v>197</v>
      </c>
      <c r="DN38" s="33" t="s">
        <v>197</v>
      </c>
      <c r="DO38" s="33" t="s">
        <v>197</v>
      </c>
      <c r="DP38" s="33" t="s">
        <v>197</v>
      </c>
      <c r="DQ38" s="33" t="s">
        <v>197</v>
      </c>
      <c r="DR38" s="33" t="s">
        <v>197</v>
      </c>
      <c r="DS38" s="33" t="s">
        <v>197</v>
      </c>
      <c r="DT38" s="33" t="s">
        <v>197</v>
      </c>
      <c r="DU38" s="33" t="s">
        <v>197</v>
      </c>
      <c r="DV38" s="33" t="s">
        <v>197</v>
      </c>
      <c r="DW38" s="33" t="s">
        <v>197</v>
      </c>
      <c r="DX38" s="33" t="s">
        <v>197</v>
      </c>
      <c r="DY38" s="33" t="s">
        <v>197</v>
      </c>
      <c r="DZ38" s="33" t="s">
        <v>197</v>
      </c>
      <c r="EA38" s="33" t="s">
        <v>197</v>
      </c>
      <c r="EB38" s="33" t="s">
        <v>197</v>
      </c>
      <c r="EC38" s="33" t="s">
        <v>197</v>
      </c>
      <c r="ED38" s="33" t="s">
        <v>197</v>
      </c>
      <c r="EE38" s="33" t="s">
        <v>197</v>
      </c>
      <c r="EF38" s="33" t="s">
        <v>197</v>
      </c>
      <c r="EG38" s="33" t="s">
        <v>197</v>
      </c>
      <c r="EH38" s="33" t="s">
        <v>197</v>
      </c>
      <c r="EI38" s="33" t="s">
        <v>197</v>
      </c>
      <c r="EJ38" s="33" t="s">
        <v>197</v>
      </c>
      <c r="EK38" s="33" t="s">
        <v>197</v>
      </c>
      <c r="EL38" s="33" t="s">
        <v>197</v>
      </c>
      <c r="EM38" s="33" t="s">
        <v>197</v>
      </c>
      <c r="EN38" s="33" t="s">
        <v>197</v>
      </c>
      <c r="EO38" s="33" t="s">
        <v>197</v>
      </c>
      <c r="EP38" s="33" t="s">
        <v>197</v>
      </c>
      <c r="EQ38" s="33" t="s">
        <v>197</v>
      </c>
      <c r="ER38" s="33" t="s">
        <v>197</v>
      </c>
      <c r="ES38" s="33" t="s">
        <v>197</v>
      </c>
      <c r="ET38" s="33" t="s">
        <v>197</v>
      </c>
      <c r="EU38" s="33" t="s">
        <v>197</v>
      </c>
      <c r="EV38" s="33"/>
    </row>
    <row r="39" spans="1:152" ht="93.75">
      <c r="A39" s="19"/>
      <c r="B39" s="31" t="s">
        <v>214</v>
      </c>
      <c r="C39" s="32" t="s">
        <v>218</v>
      </c>
      <c r="D39" s="33" t="s">
        <v>178</v>
      </c>
      <c r="E39" s="33" t="s">
        <v>197</v>
      </c>
      <c r="F39" s="33" t="s">
        <v>197</v>
      </c>
      <c r="G39" s="33" t="s">
        <v>197</v>
      </c>
      <c r="H39" s="33" t="s">
        <v>197</v>
      </c>
      <c r="I39" s="33" t="s">
        <v>197</v>
      </c>
      <c r="J39" s="33" t="s">
        <v>197</v>
      </c>
      <c r="K39" s="33" t="s">
        <v>197</v>
      </c>
      <c r="L39" s="33" t="s">
        <v>197</v>
      </c>
      <c r="M39" s="33" t="s">
        <v>197</v>
      </c>
      <c r="N39" s="33" t="s">
        <v>197</v>
      </c>
      <c r="O39" s="33" t="s">
        <v>197</v>
      </c>
      <c r="P39" s="33" t="s">
        <v>197</v>
      </c>
      <c r="Q39" s="33" t="s">
        <v>197</v>
      </c>
      <c r="R39" s="33" t="s">
        <v>197</v>
      </c>
      <c r="S39" s="33" t="s">
        <v>197</v>
      </c>
      <c r="T39" s="33" t="s">
        <v>197</v>
      </c>
      <c r="U39" s="33" t="s">
        <v>197</v>
      </c>
      <c r="V39" s="33" t="s">
        <v>197</v>
      </c>
      <c r="W39" s="33" t="s">
        <v>197</v>
      </c>
      <c r="X39" s="33" t="s">
        <v>197</v>
      </c>
      <c r="Y39" s="33" t="s">
        <v>197</v>
      </c>
      <c r="Z39" s="33" t="s">
        <v>197</v>
      </c>
      <c r="AA39" s="33" t="s">
        <v>197</v>
      </c>
      <c r="AB39" s="33" t="s">
        <v>197</v>
      </c>
      <c r="AC39" s="33" t="s">
        <v>197</v>
      </c>
      <c r="AD39" s="33" t="s">
        <v>197</v>
      </c>
      <c r="AE39" s="33" t="s">
        <v>197</v>
      </c>
      <c r="AF39" s="33" t="s">
        <v>197</v>
      </c>
      <c r="AG39" s="33" t="s">
        <v>197</v>
      </c>
      <c r="AH39" s="33" t="s">
        <v>197</v>
      </c>
      <c r="AI39" s="33" t="s">
        <v>197</v>
      </c>
      <c r="AJ39" s="33" t="s">
        <v>197</v>
      </c>
      <c r="AK39" s="33" t="s">
        <v>197</v>
      </c>
      <c r="AL39" s="33" t="s">
        <v>197</v>
      </c>
      <c r="AM39" s="33" t="s">
        <v>197</v>
      </c>
      <c r="AN39" s="33" t="s">
        <v>197</v>
      </c>
      <c r="AO39" s="33" t="s">
        <v>197</v>
      </c>
      <c r="AP39" s="33" t="s">
        <v>197</v>
      </c>
      <c r="AQ39" s="33" t="s">
        <v>197</v>
      </c>
      <c r="AR39" s="33" t="s">
        <v>197</v>
      </c>
      <c r="AS39" s="33" t="s">
        <v>197</v>
      </c>
      <c r="AT39" s="33" t="s">
        <v>197</v>
      </c>
      <c r="AU39" s="33" t="s">
        <v>197</v>
      </c>
      <c r="AV39" s="33" t="s">
        <v>197</v>
      </c>
      <c r="AW39" s="33" t="s">
        <v>197</v>
      </c>
      <c r="AX39" s="33" t="s">
        <v>197</v>
      </c>
      <c r="AY39" s="33" t="s">
        <v>197</v>
      </c>
      <c r="AZ39" s="33" t="s">
        <v>197</v>
      </c>
      <c r="BA39" s="33" t="s">
        <v>197</v>
      </c>
      <c r="BB39" s="33" t="s">
        <v>197</v>
      </c>
      <c r="BC39" s="33" t="s">
        <v>197</v>
      </c>
      <c r="BD39" s="33" t="s">
        <v>197</v>
      </c>
      <c r="BE39" s="33" t="s">
        <v>197</v>
      </c>
      <c r="BF39" s="33" t="s">
        <v>197</v>
      </c>
      <c r="BG39" s="33" t="s">
        <v>197</v>
      </c>
      <c r="BH39" s="33" t="s">
        <v>197</v>
      </c>
      <c r="BI39" s="33" t="s">
        <v>197</v>
      </c>
      <c r="BJ39" s="33" t="s">
        <v>197</v>
      </c>
      <c r="BK39" s="33" t="s">
        <v>197</v>
      </c>
      <c r="BL39" s="33" t="s">
        <v>197</v>
      </c>
      <c r="BM39" s="33" t="s">
        <v>197</v>
      </c>
      <c r="BN39" s="33" t="s">
        <v>197</v>
      </c>
      <c r="BO39" s="33" t="s">
        <v>197</v>
      </c>
      <c r="BP39" s="33" t="s">
        <v>197</v>
      </c>
      <c r="BQ39" s="33" t="s">
        <v>197</v>
      </c>
      <c r="BR39" s="33" t="s">
        <v>197</v>
      </c>
      <c r="BS39" s="33" t="s">
        <v>197</v>
      </c>
      <c r="BT39" s="33" t="s">
        <v>197</v>
      </c>
      <c r="BU39" s="33" t="s">
        <v>197</v>
      </c>
      <c r="BV39" s="33" t="s">
        <v>197</v>
      </c>
      <c r="BW39" s="33" t="s">
        <v>197</v>
      </c>
      <c r="BX39" s="33" t="s">
        <v>197</v>
      </c>
      <c r="BY39" s="33" t="s">
        <v>197</v>
      </c>
      <c r="BZ39" s="33" t="s">
        <v>197</v>
      </c>
      <c r="CA39" s="33" t="s">
        <v>197</v>
      </c>
      <c r="CB39" s="33" t="s">
        <v>197</v>
      </c>
      <c r="CC39" s="33" t="s">
        <v>197</v>
      </c>
      <c r="CD39" s="33" t="s">
        <v>197</v>
      </c>
      <c r="CE39" s="33" t="s">
        <v>197</v>
      </c>
      <c r="CF39" s="33" t="s">
        <v>197</v>
      </c>
      <c r="CG39" s="33" t="s">
        <v>197</v>
      </c>
      <c r="CH39" s="33" t="s">
        <v>197</v>
      </c>
      <c r="CI39" s="33" t="s">
        <v>197</v>
      </c>
      <c r="CJ39" s="33" t="s">
        <v>197</v>
      </c>
      <c r="CK39" s="33" t="s">
        <v>197</v>
      </c>
      <c r="CL39" s="33" t="s">
        <v>197</v>
      </c>
      <c r="CM39" s="33" t="s">
        <v>197</v>
      </c>
      <c r="CN39" s="33" t="s">
        <v>197</v>
      </c>
      <c r="CO39" s="33" t="s">
        <v>197</v>
      </c>
      <c r="CP39" s="33" t="s">
        <v>197</v>
      </c>
      <c r="CQ39" s="33" t="s">
        <v>197</v>
      </c>
      <c r="CR39" s="33" t="s">
        <v>197</v>
      </c>
      <c r="CS39" s="33" t="s">
        <v>197</v>
      </c>
      <c r="CT39" s="33" t="s">
        <v>197</v>
      </c>
      <c r="CU39" s="33" t="s">
        <v>197</v>
      </c>
      <c r="CV39" s="33" t="s">
        <v>197</v>
      </c>
      <c r="CW39" s="33" t="s">
        <v>197</v>
      </c>
      <c r="CX39" s="33" t="s">
        <v>197</v>
      </c>
      <c r="CY39" s="33" t="s">
        <v>197</v>
      </c>
      <c r="CZ39" s="33" t="s">
        <v>197</v>
      </c>
      <c r="DA39" s="33" t="s">
        <v>197</v>
      </c>
      <c r="DB39" s="33" t="s">
        <v>197</v>
      </c>
      <c r="DC39" s="33" t="s">
        <v>197</v>
      </c>
      <c r="DD39" s="33" t="s">
        <v>197</v>
      </c>
      <c r="DE39" s="33" t="s">
        <v>197</v>
      </c>
      <c r="DF39" s="33" t="s">
        <v>197</v>
      </c>
      <c r="DG39" s="33" t="s">
        <v>197</v>
      </c>
      <c r="DH39" s="33" t="s">
        <v>197</v>
      </c>
      <c r="DI39" s="33" t="s">
        <v>197</v>
      </c>
      <c r="DJ39" s="33" t="s">
        <v>197</v>
      </c>
      <c r="DK39" s="33" t="s">
        <v>197</v>
      </c>
      <c r="DL39" s="33" t="s">
        <v>197</v>
      </c>
      <c r="DM39" s="33" t="s">
        <v>197</v>
      </c>
      <c r="DN39" s="33" t="s">
        <v>197</v>
      </c>
      <c r="DO39" s="33" t="s">
        <v>197</v>
      </c>
      <c r="DP39" s="33" t="s">
        <v>197</v>
      </c>
      <c r="DQ39" s="33" t="s">
        <v>197</v>
      </c>
      <c r="DR39" s="33" t="s">
        <v>197</v>
      </c>
      <c r="DS39" s="33" t="s">
        <v>197</v>
      </c>
      <c r="DT39" s="33" t="s">
        <v>197</v>
      </c>
      <c r="DU39" s="33" t="s">
        <v>197</v>
      </c>
      <c r="DV39" s="33" t="s">
        <v>197</v>
      </c>
      <c r="DW39" s="33" t="s">
        <v>197</v>
      </c>
      <c r="DX39" s="33" t="s">
        <v>197</v>
      </c>
      <c r="DY39" s="33" t="s">
        <v>197</v>
      </c>
      <c r="DZ39" s="33" t="s">
        <v>197</v>
      </c>
      <c r="EA39" s="33" t="s">
        <v>197</v>
      </c>
      <c r="EB39" s="33" t="s">
        <v>197</v>
      </c>
      <c r="EC39" s="33" t="s">
        <v>197</v>
      </c>
      <c r="ED39" s="33" t="s">
        <v>197</v>
      </c>
      <c r="EE39" s="33" t="s">
        <v>197</v>
      </c>
      <c r="EF39" s="33" t="s">
        <v>197</v>
      </c>
      <c r="EG39" s="33" t="s">
        <v>197</v>
      </c>
      <c r="EH39" s="33" t="s">
        <v>197</v>
      </c>
      <c r="EI39" s="33" t="s">
        <v>197</v>
      </c>
      <c r="EJ39" s="33" t="s">
        <v>197</v>
      </c>
      <c r="EK39" s="33" t="s">
        <v>197</v>
      </c>
      <c r="EL39" s="33" t="s">
        <v>197</v>
      </c>
      <c r="EM39" s="33" t="s">
        <v>197</v>
      </c>
      <c r="EN39" s="33" t="s">
        <v>197</v>
      </c>
      <c r="EO39" s="33" t="s">
        <v>197</v>
      </c>
      <c r="EP39" s="33" t="s">
        <v>197</v>
      </c>
      <c r="EQ39" s="33" t="s">
        <v>197</v>
      </c>
      <c r="ER39" s="33" t="s">
        <v>197</v>
      </c>
      <c r="ES39" s="33" t="s">
        <v>197</v>
      </c>
      <c r="ET39" s="33" t="s">
        <v>197</v>
      </c>
      <c r="EU39" s="33" t="s">
        <v>197</v>
      </c>
      <c r="EV39" s="33"/>
    </row>
    <row r="40" spans="1:152" ht="37.5">
      <c r="A40" s="19"/>
      <c r="B40" s="31" t="s">
        <v>219</v>
      </c>
      <c r="C40" s="32" t="s">
        <v>215</v>
      </c>
      <c r="D40" s="33" t="s">
        <v>178</v>
      </c>
      <c r="E40" s="33" t="s">
        <v>197</v>
      </c>
      <c r="F40" s="33" t="s">
        <v>197</v>
      </c>
      <c r="G40" s="33" t="s">
        <v>197</v>
      </c>
      <c r="H40" s="33" t="s">
        <v>197</v>
      </c>
      <c r="I40" s="33" t="s">
        <v>197</v>
      </c>
      <c r="J40" s="33" t="s">
        <v>197</v>
      </c>
      <c r="K40" s="33" t="s">
        <v>197</v>
      </c>
      <c r="L40" s="33" t="s">
        <v>197</v>
      </c>
      <c r="M40" s="33" t="s">
        <v>197</v>
      </c>
      <c r="N40" s="33" t="s">
        <v>197</v>
      </c>
      <c r="O40" s="33" t="s">
        <v>197</v>
      </c>
      <c r="P40" s="33" t="s">
        <v>197</v>
      </c>
      <c r="Q40" s="33" t="s">
        <v>197</v>
      </c>
      <c r="R40" s="33" t="s">
        <v>197</v>
      </c>
      <c r="S40" s="33" t="s">
        <v>197</v>
      </c>
      <c r="T40" s="33" t="s">
        <v>197</v>
      </c>
      <c r="U40" s="33" t="s">
        <v>197</v>
      </c>
      <c r="V40" s="33" t="s">
        <v>197</v>
      </c>
      <c r="W40" s="33" t="s">
        <v>197</v>
      </c>
      <c r="X40" s="33" t="s">
        <v>197</v>
      </c>
      <c r="Y40" s="33" t="s">
        <v>197</v>
      </c>
      <c r="Z40" s="33" t="s">
        <v>197</v>
      </c>
      <c r="AA40" s="33" t="s">
        <v>197</v>
      </c>
      <c r="AB40" s="33" t="s">
        <v>197</v>
      </c>
      <c r="AC40" s="33" t="s">
        <v>197</v>
      </c>
      <c r="AD40" s="33" t="s">
        <v>197</v>
      </c>
      <c r="AE40" s="33" t="s">
        <v>197</v>
      </c>
      <c r="AF40" s="33" t="s">
        <v>197</v>
      </c>
      <c r="AG40" s="33" t="s">
        <v>197</v>
      </c>
      <c r="AH40" s="33" t="s">
        <v>197</v>
      </c>
      <c r="AI40" s="33" t="s">
        <v>197</v>
      </c>
      <c r="AJ40" s="33" t="s">
        <v>197</v>
      </c>
      <c r="AK40" s="33" t="s">
        <v>197</v>
      </c>
      <c r="AL40" s="33" t="s">
        <v>197</v>
      </c>
      <c r="AM40" s="33" t="s">
        <v>197</v>
      </c>
      <c r="AN40" s="33" t="s">
        <v>197</v>
      </c>
      <c r="AO40" s="33" t="s">
        <v>197</v>
      </c>
      <c r="AP40" s="33" t="s">
        <v>197</v>
      </c>
      <c r="AQ40" s="33" t="s">
        <v>197</v>
      </c>
      <c r="AR40" s="33" t="s">
        <v>197</v>
      </c>
      <c r="AS40" s="33" t="s">
        <v>197</v>
      </c>
      <c r="AT40" s="33" t="s">
        <v>197</v>
      </c>
      <c r="AU40" s="33" t="s">
        <v>197</v>
      </c>
      <c r="AV40" s="33" t="s">
        <v>197</v>
      </c>
      <c r="AW40" s="33" t="s">
        <v>197</v>
      </c>
      <c r="AX40" s="33" t="s">
        <v>197</v>
      </c>
      <c r="AY40" s="33" t="s">
        <v>197</v>
      </c>
      <c r="AZ40" s="33" t="s">
        <v>197</v>
      </c>
      <c r="BA40" s="33" t="s">
        <v>197</v>
      </c>
      <c r="BB40" s="33" t="s">
        <v>197</v>
      </c>
      <c r="BC40" s="33" t="s">
        <v>197</v>
      </c>
      <c r="BD40" s="33" t="s">
        <v>197</v>
      </c>
      <c r="BE40" s="33" t="s">
        <v>197</v>
      </c>
      <c r="BF40" s="33" t="s">
        <v>197</v>
      </c>
      <c r="BG40" s="33" t="s">
        <v>197</v>
      </c>
      <c r="BH40" s="33" t="s">
        <v>197</v>
      </c>
      <c r="BI40" s="33" t="s">
        <v>197</v>
      </c>
      <c r="BJ40" s="33" t="s">
        <v>197</v>
      </c>
      <c r="BK40" s="33" t="s">
        <v>197</v>
      </c>
      <c r="BL40" s="33" t="s">
        <v>197</v>
      </c>
      <c r="BM40" s="33" t="s">
        <v>197</v>
      </c>
      <c r="BN40" s="33" t="s">
        <v>197</v>
      </c>
      <c r="BO40" s="33" t="s">
        <v>197</v>
      </c>
      <c r="BP40" s="33" t="s">
        <v>197</v>
      </c>
      <c r="BQ40" s="33" t="s">
        <v>197</v>
      </c>
      <c r="BR40" s="33" t="s">
        <v>197</v>
      </c>
      <c r="BS40" s="33" t="s">
        <v>197</v>
      </c>
      <c r="BT40" s="33" t="s">
        <v>197</v>
      </c>
      <c r="BU40" s="33" t="s">
        <v>197</v>
      </c>
      <c r="BV40" s="33" t="s">
        <v>197</v>
      </c>
      <c r="BW40" s="33" t="s">
        <v>197</v>
      </c>
      <c r="BX40" s="33" t="s">
        <v>197</v>
      </c>
      <c r="BY40" s="33" t="s">
        <v>197</v>
      </c>
      <c r="BZ40" s="33" t="s">
        <v>197</v>
      </c>
      <c r="CA40" s="33" t="s">
        <v>197</v>
      </c>
      <c r="CB40" s="33" t="s">
        <v>197</v>
      </c>
      <c r="CC40" s="33" t="s">
        <v>197</v>
      </c>
      <c r="CD40" s="33" t="s">
        <v>197</v>
      </c>
      <c r="CE40" s="33" t="s">
        <v>197</v>
      </c>
      <c r="CF40" s="33" t="s">
        <v>197</v>
      </c>
      <c r="CG40" s="33" t="s">
        <v>197</v>
      </c>
      <c r="CH40" s="33" t="s">
        <v>197</v>
      </c>
      <c r="CI40" s="33" t="s">
        <v>197</v>
      </c>
      <c r="CJ40" s="33" t="s">
        <v>197</v>
      </c>
      <c r="CK40" s="33" t="s">
        <v>197</v>
      </c>
      <c r="CL40" s="33" t="s">
        <v>197</v>
      </c>
      <c r="CM40" s="33" t="s">
        <v>197</v>
      </c>
      <c r="CN40" s="33" t="s">
        <v>197</v>
      </c>
      <c r="CO40" s="33" t="s">
        <v>197</v>
      </c>
      <c r="CP40" s="33" t="s">
        <v>197</v>
      </c>
      <c r="CQ40" s="33" t="s">
        <v>197</v>
      </c>
      <c r="CR40" s="33" t="s">
        <v>197</v>
      </c>
      <c r="CS40" s="33" t="s">
        <v>197</v>
      </c>
      <c r="CT40" s="33" t="s">
        <v>197</v>
      </c>
      <c r="CU40" s="33" t="s">
        <v>197</v>
      </c>
      <c r="CV40" s="33" t="s">
        <v>197</v>
      </c>
      <c r="CW40" s="33" t="s">
        <v>197</v>
      </c>
      <c r="CX40" s="33" t="s">
        <v>197</v>
      </c>
      <c r="CY40" s="33" t="s">
        <v>197</v>
      </c>
      <c r="CZ40" s="33" t="s">
        <v>197</v>
      </c>
      <c r="DA40" s="33" t="s">
        <v>197</v>
      </c>
      <c r="DB40" s="33" t="s">
        <v>197</v>
      </c>
      <c r="DC40" s="33" t="s">
        <v>197</v>
      </c>
      <c r="DD40" s="33" t="s">
        <v>197</v>
      </c>
      <c r="DE40" s="33" t="s">
        <v>197</v>
      </c>
      <c r="DF40" s="33" t="s">
        <v>197</v>
      </c>
      <c r="DG40" s="33" t="s">
        <v>197</v>
      </c>
      <c r="DH40" s="33" t="s">
        <v>197</v>
      </c>
      <c r="DI40" s="33" t="s">
        <v>197</v>
      </c>
      <c r="DJ40" s="33" t="s">
        <v>197</v>
      </c>
      <c r="DK40" s="33" t="s">
        <v>197</v>
      </c>
      <c r="DL40" s="33" t="s">
        <v>197</v>
      </c>
      <c r="DM40" s="33" t="s">
        <v>197</v>
      </c>
      <c r="DN40" s="33" t="s">
        <v>197</v>
      </c>
      <c r="DO40" s="33" t="s">
        <v>197</v>
      </c>
      <c r="DP40" s="33" t="s">
        <v>197</v>
      </c>
      <c r="DQ40" s="33" t="s">
        <v>197</v>
      </c>
      <c r="DR40" s="33" t="s">
        <v>197</v>
      </c>
      <c r="DS40" s="33" t="s">
        <v>197</v>
      </c>
      <c r="DT40" s="33" t="s">
        <v>197</v>
      </c>
      <c r="DU40" s="33" t="s">
        <v>197</v>
      </c>
      <c r="DV40" s="33" t="s">
        <v>197</v>
      </c>
      <c r="DW40" s="33" t="s">
        <v>197</v>
      </c>
      <c r="DX40" s="33" t="s">
        <v>197</v>
      </c>
      <c r="DY40" s="33" t="s">
        <v>197</v>
      </c>
      <c r="DZ40" s="33" t="s">
        <v>197</v>
      </c>
      <c r="EA40" s="33" t="s">
        <v>197</v>
      </c>
      <c r="EB40" s="33" t="s">
        <v>197</v>
      </c>
      <c r="EC40" s="33" t="s">
        <v>197</v>
      </c>
      <c r="ED40" s="33" t="s">
        <v>197</v>
      </c>
      <c r="EE40" s="33" t="s">
        <v>197</v>
      </c>
      <c r="EF40" s="33" t="s">
        <v>197</v>
      </c>
      <c r="EG40" s="33" t="s">
        <v>197</v>
      </c>
      <c r="EH40" s="33" t="s">
        <v>197</v>
      </c>
      <c r="EI40" s="33" t="s">
        <v>197</v>
      </c>
      <c r="EJ40" s="33" t="s">
        <v>197</v>
      </c>
      <c r="EK40" s="33" t="s">
        <v>197</v>
      </c>
      <c r="EL40" s="33" t="s">
        <v>197</v>
      </c>
      <c r="EM40" s="33" t="s">
        <v>197</v>
      </c>
      <c r="EN40" s="33" t="s">
        <v>197</v>
      </c>
      <c r="EO40" s="33" t="s">
        <v>197</v>
      </c>
      <c r="EP40" s="33" t="s">
        <v>197</v>
      </c>
      <c r="EQ40" s="33" t="s">
        <v>197</v>
      </c>
      <c r="ER40" s="33" t="s">
        <v>197</v>
      </c>
      <c r="ES40" s="33" t="s">
        <v>197</v>
      </c>
      <c r="ET40" s="33" t="s">
        <v>197</v>
      </c>
      <c r="EU40" s="33" t="s">
        <v>197</v>
      </c>
      <c r="EV40" s="33"/>
    </row>
    <row r="41" spans="1:152" ht="112.5">
      <c r="A41" s="19"/>
      <c r="B41" s="31" t="s">
        <v>219</v>
      </c>
      <c r="C41" s="32" t="s">
        <v>216</v>
      </c>
      <c r="D41" s="33" t="s">
        <v>178</v>
      </c>
      <c r="E41" s="33" t="s">
        <v>197</v>
      </c>
      <c r="F41" s="33" t="s">
        <v>197</v>
      </c>
      <c r="G41" s="33" t="s">
        <v>197</v>
      </c>
      <c r="H41" s="33" t="s">
        <v>197</v>
      </c>
      <c r="I41" s="33" t="s">
        <v>197</v>
      </c>
      <c r="J41" s="33" t="s">
        <v>197</v>
      </c>
      <c r="K41" s="33" t="s">
        <v>197</v>
      </c>
      <c r="L41" s="33" t="s">
        <v>197</v>
      </c>
      <c r="M41" s="33" t="s">
        <v>197</v>
      </c>
      <c r="N41" s="33" t="s">
        <v>197</v>
      </c>
      <c r="O41" s="33" t="s">
        <v>197</v>
      </c>
      <c r="P41" s="33" t="s">
        <v>197</v>
      </c>
      <c r="Q41" s="33" t="s">
        <v>197</v>
      </c>
      <c r="R41" s="33" t="s">
        <v>197</v>
      </c>
      <c r="S41" s="33" t="s">
        <v>197</v>
      </c>
      <c r="T41" s="33" t="s">
        <v>197</v>
      </c>
      <c r="U41" s="33" t="s">
        <v>197</v>
      </c>
      <c r="V41" s="33" t="s">
        <v>197</v>
      </c>
      <c r="W41" s="33" t="s">
        <v>197</v>
      </c>
      <c r="X41" s="33" t="s">
        <v>197</v>
      </c>
      <c r="Y41" s="33" t="s">
        <v>197</v>
      </c>
      <c r="Z41" s="33" t="s">
        <v>197</v>
      </c>
      <c r="AA41" s="33" t="s">
        <v>197</v>
      </c>
      <c r="AB41" s="33" t="s">
        <v>197</v>
      </c>
      <c r="AC41" s="33" t="s">
        <v>197</v>
      </c>
      <c r="AD41" s="33" t="s">
        <v>197</v>
      </c>
      <c r="AE41" s="33" t="s">
        <v>197</v>
      </c>
      <c r="AF41" s="33" t="s">
        <v>197</v>
      </c>
      <c r="AG41" s="33" t="s">
        <v>197</v>
      </c>
      <c r="AH41" s="33" t="s">
        <v>197</v>
      </c>
      <c r="AI41" s="33" t="s">
        <v>197</v>
      </c>
      <c r="AJ41" s="33" t="s">
        <v>197</v>
      </c>
      <c r="AK41" s="33" t="s">
        <v>197</v>
      </c>
      <c r="AL41" s="33" t="s">
        <v>197</v>
      </c>
      <c r="AM41" s="33" t="s">
        <v>197</v>
      </c>
      <c r="AN41" s="33" t="s">
        <v>197</v>
      </c>
      <c r="AO41" s="33" t="s">
        <v>197</v>
      </c>
      <c r="AP41" s="33" t="s">
        <v>197</v>
      </c>
      <c r="AQ41" s="33" t="s">
        <v>197</v>
      </c>
      <c r="AR41" s="33" t="s">
        <v>197</v>
      </c>
      <c r="AS41" s="33" t="s">
        <v>197</v>
      </c>
      <c r="AT41" s="33" t="s">
        <v>197</v>
      </c>
      <c r="AU41" s="33" t="s">
        <v>197</v>
      </c>
      <c r="AV41" s="33" t="s">
        <v>197</v>
      </c>
      <c r="AW41" s="33" t="s">
        <v>197</v>
      </c>
      <c r="AX41" s="33" t="s">
        <v>197</v>
      </c>
      <c r="AY41" s="33" t="s">
        <v>197</v>
      </c>
      <c r="AZ41" s="33" t="s">
        <v>197</v>
      </c>
      <c r="BA41" s="33" t="s">
        <v>197</v>
      </c>
      <c r="BB41" s="33" t="s">
        <v>197</v>
      </c>
      <c r="BC41" s="33" t="s">
        <v>197</v>
      </c>
      <c r="BD41" s="33" t="s">
        <v>197</v>
      </c>
      <c r="BE41" s="33" t="s">
        <v>197</v>
      </c>
      <c r="BF41" s="33" t="s">
        <v>197</v>
      </c>
      <c r="BG41" s="33" t="s">
        <v>197</v>
      </c>
      <c r="BH41" s="33" t="s">
        <v>197</v>
      </c>
      <c r="BI41" s="33" t="s">
        <v>197</v>
      </c>
      <c r="BJ41" s="33" t="s">
        <v>197</v>
      </c>
      <c r="BK41" s="33" t="s">
        <v>197</v>
      </c>
      <c r="BL41" s="33" t="s">
        <v>197</v>
      </c>
      <c r="BM41" s="33" t="s">
        <v>197</v>
      </c>
      <c r="BN41" s="33" t="s">
        <v>197</v>
      </c>
      <c r="BO41" s="33" t="s">
        <v>197</v>
      </c>
      <c r="BP41" s="33" t="s">
        <v>197</v>
      </c>
      <c r="BQ41" s="33" t="s">
        <v>197</v>
      </c>
      <c r="BR41" s="33" t="s">
        <v>197</v>
      </c>
      <c r="BS41" s="33" t="s">
        <v>197</v>
      </c>
      <c r="BT41" s="33" t="s">
        <v>197</v>
      </c>
      <c r="BU41" s="33" t="s">
        <v>197</v>
      </c>
      <c r="BV41" s="33" t="s">
        <v>197</v>
      </c>
      <c r="BW41" s="33" t="s">
        <v>197</v>
      </c>
      <c r="BX41" s="33" t="s">
        <v>197</v>
      </c>
      <c r="BY41" s="33" t="s">
        <v>197</v>
      </c>
      <c r="BZ41" s="33" t="s">
        <v>197</v>
      </c>
      <c r="CA41" s="33" t="s">
        <v>197</v>
      </c>
      <c r="CB41" s="33" t="s">
        <v>197</v>
      </c>
      <c r="CC41" s="33" t="s">
        <v>197</v>
      </c>
      <c r="CD41" s="33" t="s">
        <v>197</v>
      </c>
      <c r="CE41" s="33" t="s">
        <v>197</v>
      </c>
      <c r="CF41" s="33" t="s">
        <v>197</v>
      </c>
      <c r="CG41" s="33" t="s">
        <v>197</v>
      </c>
      <c r="CH41" s="33" t="s">
        <v>197</v>
      </c>
      <c r="CI41" s="33" t="s">
        <v>197</v>
      </c>
      <c r="CJ41" s="33" t="s">
        <v>197</v>
      </c>
      <c r="CK41" s="33" t="s">
        <v>197</v>
      </c>
      <c r="CL41" s="33" t="s">
        <v>197</v>
      </c>
      <c r="CM41" s="33" t="s">
        <v>197</v>
      </c>
      <c r="CN41" s="33" t="s">
        <v>197</v>
      </c>
      <c r="CO41" s="33" t="s">
        <v>197</v>
      </c>
      <c r="CP41" s="33" t="s">
        <v>197</v>
      </c>
      <c r="CQ41" s="33" t="s">
        <v>197</v>
      </c>
      <c r="CR41" s="33" t="s">
        <v>197</v>
      </c>
      <c r="CS41" s="33" t="s">
        <v>197</v>
      </c>
      <c r="CT41" s="33" t="s">
        <v>197</v>
      </c>
      <c r="CU41" s="33" t="s">
        <v>197</v>
      </c>
      <c r="CV41" s="33" t="s">
        <v>197</v>
      </c>
      <c r="CW41" s="33" t="s">
        <v>197</v>
      </c>
      <c r="CX41" s="33" t="s">
        <v>197</v>
      </c>
      <c r="CY41" s="33" t="s">
        <v>197</v>
      </c>
      <c r="CZ41" s="33" t="s">
        <v>197</v>
      </c>
      <c r="DA41" s="33" t="s">
        <v>197</v>
      </c>
      <c r="DB41" s="33" t="s">
        <v>197</v>
      </c>
      <c r="DC41" s="33" t="s">
        <v>197</v>
      </c>
      <c r="DD41" s="33" t="s">
        <v>197</v>
      </c>
      <c r="DE41" s="33" t="s">
        <v>197</v>
      </c>
      <c r="DF41" s="33" t="s">
        <v>197</v>
      </c>
      <c r="DG41" s="33" t="s">
        <v>197</v>
      </c>
      <c r="DH41" s="33" t="s">
        <v>197</v>
      </c>
      <c r="DI41" s="33" t="s">
        <v>197</v>
      </c>
      <c r="DJ41" s="33" t="s">
        <v>197</v>
      </c>
      <c r="DK41" s="33" t="s">
        <v>197</v>
      </c>
      <c r="DL41" s="33" t="s">
        <v>197</v>
      </c>
      <c r="DM41" s="33" t="s">
        <v>197</v>
      </c>
      <c r="DN41" s="33" t="s">
        <v>197</v>
      </c>
      <c r="DO41" s="33" t="s">
        <v>197</v>
      </c>
      <c r="DP41" s="33" t="s">
        <v>197</v>
      </c>
      <c r="DQ41" s="33" t="s">
        <v>197</v>
      </c>
      <c r="DR41" s="33" t="s">
        <v>197</v>
      </c>
      <c r="DS41" s="33" t="s">
        <v>197</v>
      </c>
      <c r="DT41" s="33" t="s">
        <v>197</v>
      </c>
      <c r="DU41" s="33" t="s">
        <v>197</v>
      </c>
      <c r="DV41" s="33" t="s">
        <v>197</v>
      </c>
      <c r="DW41" s="33" t="s">
        <v>197</v>
      </c>
      <c r="DX41" s="33" t="s">
        <v>197</v>
      </c>
      <c r="DY41" s="33" t="s">
        <v>197</v>
      </c>
      <c r="DZ41" s="33" t="s">
        <v>197</v>
      </c>
      <c r="EA41" s="33" t="s">
        <v>197</v>
      </c>
      <c r="EB41" s="33" t="s">
        <v>197</v>
      </c>
      <c r="EC41" s="33" t="s">
        <v>197</v>
      </c>
      <c r="ED41" s="33" t="s">
        <v>197</v>
      </c>
      <c r="EE41" s="33" t="s">
        <v>197</v>
      </c>
      <c r="EF41" s="33" t="s">
        <v>197</v>
      </c>
      <c r="EG41" s="33" t="s">
        <v>197</v>
      </c>
      <c r="EH41" s="33" t="s">
        <v>197</v>
      </c>
      <c r="EI41" s="33" t="s">
        <v>197</v>
      </c>
      <c r="EJ41" s="33" t="s">
        <v>197</v>
      </c>
      <c r="EK41" s="33" t="s">
        <v>197</v>
      </c>
      <c r="EL41" s="33" t="s">
        <v>197</v>
      </c>
      <c r="EM41" s="33" t="s">
        <v>197</v>
      </c>
      <c r="EN41" s="33" t="s">
        <v>197</v>
      </c>
      <c r="EO41" s="33" t="s">
        <v>197</v>
      </c>
      <c r="EP41" s="33" t="s">
        <v>197</v>
      </c>
      <c r="EQ41" s="33" t="s">
        <v>197</v>
      </c>
      <c r="ER41" s="33" t="s">
        <v>197</v>
      </c>
      <c r="ES41" s="33" t="s">
        <v>197</v>
      </c>
      <c r="ET41" s="33" t="s">
        <v>197</v>
      </c>
      <c r="EU41" s="33" t="s">
        <v>197</v>
      </c>
      <c r="EV41" s="33"/>
    </row>
    <row r="42" spans="1:152" ht="93.75">
      <c r="A42" s="19"/>
      <c r="B42" s="31" t="s">
        <v>219</v>
      </c>
      <c r="C42" s="32" t="s">
        <v>217</v>
      </c>
      <c r="D42" s="33" t="s">
        <v>178</v>
      </c>
      <c r="E42" s="33" t="s">
        <v>197</v>
      </c>
      <c r="F42" s="33" t="s">
        <v>197</v>
      </c>
      <c r="G42" s="33" t="s">
        <v>197</v>
      </c>
      <c r="H42" s="33" t="s">
        <v>197</v>
      </c>
      <c r="I42" s="33" t="s">
        <v>197</v>
      </c>
      <c r="J42" s="33" t="s">
        <v>197</v>
      </c>
      <c r="K42" s="33" t="s">
        <v>197</v>
      </c>
      <c r="L42" s="33" t="s">
        <v>197</v>
      </c>
      <c r="M42" s="33" t="s">
        <v>197</v>
      </c>
      <c r="N42" s="33" t="s">
        <v>197</v>
      </c>
      <c r="O42" s="33" t="s">
        <v>197</v>
      </c>
      <c r="P42" s="33" t="s">
        <v>197</v>
      </c>
      <c r="Q42" s="33" t="s">
        <v>197</v>
      </c>
      <c r="R42" s="33" t="s">
        <v>197</v>
      </c>
      <c r="S42" s="33" t="s">
        <v>197</v>
      </c>
      <c r="T42" s="33" t="s">
        <v>197</v>
      </c>
      <c r="U42" s="33" t="s">
        <v>197</v>
      </c>
      <c r="V42" s="33" t="s">
        <v>197</v>
      </c>
      <c r="W42" s="33" t="s">
        <v>197</v>
      </c>
      <c r="X42" s="33" t="s">
        <v>197</v>
      </c>
      <c r="Y42" s="33" t="s">
        <v>197</v>
      </c>
      <c r="Z42" s="33" t="s">
        <v>197</v>
      </c>
      <c r="AA42" s="33" t="s">
        <v>197</v>
      </c>
      <c r="AB42" s="33" t="s">
        <v>197</v>
      </c>
      <c r="AC42" s="33" t="s">
        <v>197</v>
      </c>
      <c r="AD42" s="33" t="s">
        <v>197</v>
      </c>
      <c r="AE42" s="33" t="s">
        <v>197</v>
      </c>
      <c r="AF42" s="33" t="s">
        <v>197</v>
      </c>
      <c r="AG42" s="33" t="s">
        <v>197</v>
      </c>
      <c r="AH42" s="33" t="s">
        <v>197</v>
      </c>
      <c r="AI42" s="33" t="s">
        <v>197</v>
      </c>
      <c r="AJ42" s="33" t="s">
        <v>197</v>
      </c>
      <c r="AK42" s="33" t="s">
        <v>197</v>
      </c>
      <c r="AL42" s="33" t="s">
        <v>197</v>
      </c>
      <c r="AM42" s="33" t="s">
        <v>197</v>
      </c>
      <c r="AN42" s="33" t="s">
        <v>197</v>
      </c>
      <c r="AO42" s="33" t="s">
        <v>197</v>
      </c>
      <c r="AP42" s="33" t="s">
        <v>197</v>
      </c>
      <c r="AQ42" s="33" t="s">
        <v>197</v>
      </c>
      <c r="AR42" s="33" t="s">
        <v>197</v>
      </c>
      <c r="AS42" s="33" t="s">
        <v>197</v>
      </c>
      <c r="AT42" s="33" t="s">
        <v>197</v>
      </c>
      <c r="AU42" s="33" t="s">
        <v>197</v>
      </c>
      <c r="AV42" s="33" t="s">
        <v>197</v>
      </c>
      <c r="AW42" s="33" t="s">
        <v>197</v>
      </c>
      <c r="AX42" s="33" t="s">
        <v>197</v>
      </c>
      <c r="AY42" s="33" t="s">
        <v>197</v>
      </c>
      <c r="AZ42" s="33" t="s">
        <v>197</v>
      </c>
      <c r="BA42" s="33" t="s">
        <v>197</v>
      </c>
      <c r="BB42" s="33" t="s">
        <v>197</v>
      </c>
      <c r="BC42" s="33" t="s">
        <v>197</v>
      </c>
      <c r="BD42" s="33" t="s">
        <v>197</v>
      </c>
      <c r="BE42" s="33" t="s">
        <v>197</v>
      </c>
      <c r="BF42" s="33" t="s">
        <v>197</v>
      </c>
      <c r="BG42" s="33" t="s">
        <v>197</v>
      </c>
      <c r="BH42" s="33" t="s">
        <v>197</v>
      </c>
      <c r="BI42" s="33" t="s">
        <v>197</v>
      </c>
      <c r="BJ42" s="33" t="s">
        <v>197</v>
      </c>
      <c r="BK42" s="33" t="s">
        <v>197</v>
      </c>
      <c r="BL42" s="33" t="s">
        <v>197</v>
      </c>
      <c r="BM42" s="33" t="s">
        <v>197</v>
      </c>
      <c r="BN42" s="33" t="s">
        <v>197</v>
      </c>
      <c r="BO42" s="33" t="s">
        <v>197</v>
      </c>
      <c r="BP42" s="33" t="s">
        <v>197</v>
      </c>
      <c r="BQ42" s="33" t="s">
        <v>197</v>
      </c>
      <c r="BR42" s="33" t="s">
        <v>197</v>
      </c>
      <c r="BS42" s="33" t="s">
        <v>197</v>
      </c>
      <c r="BT42" s="33" t="s">
        <v>197</v>
      </c>
      <c r="BU42" s="33" t="s">
        <v>197</v>
      </c>
      <c r="BV42" s="33" t="s">
        <v>197</v>
      </c>
      <c r="BW42" s="33" t="s">
        <v>197</v>
      </c>
      <c r="BX42" s="33" t="s">
        <v>197</v>
      </c>
      <c r="BY42" s="33" t="s">
        <v>197</v>
      </c>
      <c r="BZ42" s="33" t="s">
        <v>197</v>
      </c>
      <c r="CA42" s="33" t="s">
        <v>197</v>
      </c>
      <c r="CB42" s="33" t="s">
        <v>197</v>
      </c>
      <c r="CC42" s="33" t="s">
        <v>197</v>
      </c>
      <c r="CD42" s="33" t="s">
        <v>197</v>
      </c>
      <c r="CE42" s="33" t="s">
        <v>197</v>
      </c>
      <c r="CF42" s="33" t="s">
        <v>197</v>
      </c>
      <c r="CG42" s="33" t="s">
        <v>197</v>
      </c>
      <c r="CH42" s="33" t="s">
        <v>197</v>
      </c>
      <c r="CI42" s="33" t="s">
        <v>197</v>
      </c>
      <c r="CJ42" s="33" t="s">
        <v>197</v>
      </c>
      <c r="CK42" s="33" t="s">
        <v>197</v>
      </c>
      <c r="CL42" s="33" t="s">
        <v>197</v>
      </c>
      <c r="CM42" s="33" t="s">
        <v>197</v>
      </c>
      <c r="CN42" s="33" t="s">
        <v>197</v>
      </c>
      <c r="CO42" s="33" t="s">
        <v>197</v>
      </c>
      <c r="CP42" s="33" t="s">
        <v>197</v>
      </c>
      <c r="CQ42" s="33" t="s">
        <v>197</v>
      </c>
      <c r="CR42" s="33" t="s">
        <v>197</v>
      </c>
      <c r="CS42" s="33" t="s">
        <v>197</v>
      </c>
      <c r="CT42" s="33" t="s">
        <v>197</v>
      </c>
      <c r="CU42" s="33" t="s">
        <v>197</v>
      </c>
      <c r="CV42" s="33" t="s">
        <v>197</v>
      </c>
      <c r="CW42" s="33" t="s">
        <v>197</v>
      </c>
      <c r="CX42" s="33" t="s">
        <v>197</v>
      </c>
      <c r="CY42" s="33" t="s">
        <v>197</v>
      </c>
      <c r="CZ42" s="33" t="s">
        <v>197</v>
      </c>
      <c r="DA42" s="33" t="s">
        <v>197</v>
      </c>
      <c r="DB42" s="33" t="s">
        <v>197</v>
      </c>
      <c r="DC42" s="33" t="s">
        <v>197</v>
      </c>
      <c r="DD42" s="33" t="s">
        <v>197</v>
      </c>
      <c r="DE42" s="33" t="s">
        <v>197</v>
      </c>
      <c r="DF42" s="33" t="s">
        <v>197</v>
      </c>
      <c r="DG42" s="33" t="s">
        <v>197</v>
      </c>
      <c r="DH42" s="33" t="s">
        <v>197</v>
      </c>
      <c r="DI42" s="33" t="s">
        <v>197</v>
      </c>
      <c r="DJ42" s="33" t="s">
        <v>197</v>
      </c>
      <c r="DK42" s="33" t="s">
        <v>197</v>
      </c>
      <c r="DL42" s="33" t="s">
        <v>197</v>
      </c>
      <c r="DM42" s="33" t="s">
        <v>197</v>
      </c>
      <c r="DN42" s="33" t="s">
        <v>197</v>
      </c>
      <c r="DO42" s="33" t="s">
        <v>197</v>
      </c>
      <c r="DP42" s="33" t="s">
        <v>197</v>
      </c>
      <c r="DQ42" s="33" t="s">
        <v>197</v>
      </c>
      <c r="DR42" s="33" t="s">
        <v>197</v>
      </c>
      <c r="DS42" s="33" t="s">
        <v>197</v>
      </c>
      <c r="DT42" s="33" t="s">
        <v>197</v>
      </c>
      <c r="DU42" s="33" t="s">
        <v>197</v>
      </c>
      <c r="DV42" s="33" t="s">
        <v>197</v>
      </c>
      <c r="DW42" s="33" t="s">
        <v>197</v>
      </c>
      <c r="DX42" s="33" t="s">
        <v>197</v>
      </c>
      <c r="DY42" s="33" t="s">
        <v>197</v>
      </c>
      <c r="DZ42" s="33" t="s">
        <v>197</v>
      </c>
      <c r="EA42" s="33" t="s">
        <v>197</v>
      </c>
      <c r="EB42" s="33" t="s">
        <v>197</v>
      </c>
      <c r="EC42" s="33" t="s">
        <v>197</v>
      </c>
      <c r="ED42" s="33" t="s">
        <v>197</v>
      </c>
      <c r="EE42" s="33" t="s">
        <v>197</v>
      </c>
      <c r="EF42" s="33" t="s">
        <v>197</v>
      </c>
      <c r="EG42" s="33" t="s">
        <v>197</v>
      </c>
      <c r="EH42" s="33" t="s">
        <v>197</v>
      </c>
      <c r="EI42" s="33" t="s">
        <v>197</v>
      </c>
      <c r="EJ42" s="33" t="s">
        <v>197</v>
      </c>
      <c r="EK42" s="33" t="s">
        <v>197</v>
      </c>
      <c r="EL42" s="33" t="s">
        <v>197</v>
      </c>
      <c r="EM42" s="33" t="s">
        <v>197</v>
      </c>
      <c r="EN42" s="33" t="s">
        <v>197</v>
      </c>
      <c r="EO42" s="33" t="s">
        <v>197</v>
      </c>
      <c r="EP42" s="33" t="s">
        <v>197</v>
      </c>
      <c r="EQ42" s="33" t="s">
        <v>197</v>
      </c>
      <c r="ER42" s="33" t="s">
        <v>197</v>
      </c>
      <c r="ES42" s="33" t="s">
        <v>197</v>
      </c>
      <c r="ET42" s="33" t="s">
        <v>197</v>
      </c>
      <c r="EU42" s="33" t="s">
        <v>197</v>
      </c>
      <c r="EV42" s="33"/>
    </row>
    <row r="43" spans="1:152" ht="93.75">
      <c r="A43" s="19"/>
      <c r="B43" s="31" t="s">
        <v>219</v>
      </c>
      <c r="C43" s="32" t="s">
        <v>220</v>
      </c>
      <c r="D43" s="33" t="s">
        <v>178</v>
      </c>
      <c r="E43" s="33" t="s">
        <v>197</v>
      </c>
      <c r="F43" s="33" t="s">
        <v>197</v>
      </c>
      <c r="G43" s="33" t="s">
        <v>197</v>
      </c>
      <c r="H43" s="33" t="s">
        <v>197</v>
      </c>
      <c r="I43" s="33" t="s">
        <v>197</v>
      </c>
      <c r="J43" s="33" t="s">
        <v>197</v>
      </c>
      <c r="K43" s="33" t="s">
        <v>197</v>
      </c>
      <c r="L43" s="33" t="s">
        <v>197</v>
      </c>
      <c r="M43" s="33" t="s">
        <v>197</v>
      </c>
      <c r="N43" s="33" t="s">
        <v>197</v>
      </c>
      <c r="O43" s="33" t="s">
        <v>197</v>
      </c>
      <c r="P43" s="33" t="s">
        <v>197</v>
      </c>
      <c r="Q43" s="33" t="s">
        <v>197</v>
      </c>
      <c r="R43" s="33" t="s">
        <v>197</v>
      </c>
      <c r="S43" s="33" t="s">
        <v>197</v>
      </c>
      <c r="T43" s="33" t="s">
        <v>197</v>
      </c>
      <c r="U43" s="33" t="s">
        <v>197</v>
      </c>
      <c r="V43" s="33" t="s">
        <v>197</v>
      </c>
      <c r="W43" s="33" t="s">
        <v>197</v>
      </c>
      <c r="X43" s="33" t="s">
        <v>197</v>
      </c>
      <c r="Y43" s="33" t="s">
        <v>197</v>
      </c>
      <c r="Z43" s="33" t="s">
        <v>197</v>
      </c>
      <c r="AA43" s="33" t="s">
        <v>197</v>
      </c>
      <c r="AB43" s="33" t="s">
        <v>197</v>
      </c>
      <c r="AC43" s="33" t="s">
        <v>197</v>
      </c>
      <c r="AD43" s="33" t="s">
        <v>197</v>
      </c>
      <c r="AE43" s="33" t="s">
        <v>197</v>
      </c>
      <c r="AF43" s="33" t="s">
        <v>197</v>
      </c>
      <c r="AG43" s="33" t="s">
        <v>197</v>
      </c>
      <c r="AH43" s="33" t="s">
        <v>197</v>
      </c>
      <c r="AI43" s="33" t="s">
        <v>197</v>
      </c>
      <c r="AJ43" s="33" t="s">
        <v>197</v>
      </c>
      <c r="AK43" s="33" t="s">
        <v>197</v>
      </c>
      <c r="AL43" s="33" t="s">
        <v>197</v>
      </c>
      <c r="AM43" s="33" t="s">
        <v>197</v>
      </c>
      <c r="AN43" s="33" t="s">
        <v>197</v>
      </c>
      <c r="AO43" s="33" t="s">
        <v>197</v>
      </c>
      <c r="AP43" s="33" t="s">
        <v>197</v>
      </c>
      <c r="AQ43" s="33" t="s">
        <v>197</v>
      </c>
      <c r="AR43" s="33" t="s">
        <v>197</v>
      </c>
      <c r="AS43" s="33" t="s">
        <v>197</v>
      </c>
      <c r="AT43" s="33" t="s">
        <v>197</v>
      </c>
      <c r="AU43" s="33" t="s">
        <v>197</v>
      </c>
      <c r="AV43" s="33" t="s">
        <v>197</v>
      </c>
      <c r="AW43" s="33" t="s">
        <v>197</v>
      </c>
      <c r="AX43" s="33" t="s">
        <v>197</v>
      </c>
      <c r="AY43" s="33" t="s">
        <v>197</v>
      </c>
      <c r="AZ43" s="33" t="s">
        <v>197</v>
      </c>
      <c r="BA43" s="33" t="s">
        <v>197</v>
      </c>
      <c r="BB43" s="33" t="s">
        <v>197</v>
      </c>
      <c r="BC43" s="33" t="s">
        <v>197</v>
      </c>
      <c r="BD43" s="33" t="s">
        <v>197</v>
      </c>
      <c r="BE43" s="33" t="s">
        <v>197</v>
      </c>
      <c r="BF43" s="33" t="s">
        <v>197</v>
      </c>
      <c r="BG43" s="33" t="s">
        <v>197</v>
      </c>
      <c r="BH43" s="33" t="s">
        <v>197</v>
      </c>
      <c r="BI43" s="33" t="s">
        <v>197</v>
      </c>
      <c r="BJ43" s="33" t="s">
        <v>197</v>
      </c>
      <c r="BK43" s="33" t="s">
        <v>197</v>
      </c>
      <c r="BL43" s="33" t="s">
        <v>197</v>
      </c>
      <c r="BM43" s="33" t="s">
        <v>197</v>
      </c>
      <c r="BN43" s="33" t="s">
        <v>197</v>
      </c>
      <c r="BO43" s="33" t="s">
        <v>197</v>
      </c>
      <c r="BP43" s="33" t="s">
        <v>197</v>
      </c>
      <c r="BQ43" s="33" t="s">
        <v>197</v>
      </c>
      <c r="BR43" s="33" t="s">
        <v>197</v>
      </c>
      <c r="BS43" s="33" t="s">
        <v>197</v>
      </c>
      <c r="BT43" s="33" t="s">
        <v>197</v>
      </c>
      <c r="BU43" s="33" t="s">
        <v>197</v>
      </c>
      <c r="BV43" s="33" t="s">
        <v>197</v>
      </c>
      <c r="BW43" s="33" t="s">
        <v>197</v>
      </c>
      <c r="BX43" s="33" t="s">
        <v>197</v>
      </c>
      <c r="BY43" s="33" t="s">
        <v>197</v>
      </c>
      <c r="BZ43" s="33" t="s">
        <v>197</v>
      </c>
      <c r="CA43" s="33" t="s">
        <v>197</v>
      </c>
      <c r="CB43" s="33" t="s">
        <v>197</v>
      </c>
      <c r="CC43" s="33" t="s">
        <v>197</v>
      </c>
      <c r="CD43" s="33" t="s">
        <v>197</v>
      </c>
      <c r="CE43" s="33" t="s">
        <v>197</v>
      </c>
      <c r="CF43" s="33" t="s">
        <v>197</v>
      </c>
      <c r="CG43" s="33" t="s">
        <v>197</v>
      </c>
      <c r="CH43" s="33" t="s">
        <v>197</v>
      </c>
      <c r="CI43" s="33" t="s">
        <v>197</v>
      </c>
      <c r="CJ43" s="33" t="s">
        <v>197</v>
      </c>
      <c r="CK43" s="33" t="s">
        <v>197</v>
      </c>
      <c r="CL43" s="33" t="s">
        <v>197</v>
      </c>
      <c r="CM43" s="33" t="s">
        <v>197</v>
      </c>
      <c r="CN43" s="33" t="s">
        <v>197</v>
      </c>
      <c r="CO43" s="33" t="s">
        <v>197</v>
      </c>
      <c r="CP43" s="33" t="s">
        <v>197</v>
      </c>
      <c r="CQ43" s="33" t="s">
        <v>197</v>
      </c>
      <c r="CR43" s="33" t="s">
        <v>197</v>
      </c>
      <c r="CS43" s="33" t="s">
        <v>197</v>
      </c>
      <c r="CT43" s="33" t="s">
        <v>197</v>
      </c>
      <c r="CU43" s="33" t="s">
        <v>197</v>
      </c>
      <c r="CV43" s="33" t="s">
        <v>197</v>
      </c>
      <c r="CW43" s="33" t="s">
        <v>197</v>
      </c>
      <c r="CX43" s="33" t="s">
        <v>197</v>
      </c>
      <c r="CY43" s="33" t="s">
        <v>197</v>
      </c>
      <c r="CZ43" s="33" t="s">
        <v>197</v>
      </c>
      <c r="DA43" s="33" t="s">
        <v>197</v>
      </c>
      <c r="DB43" s="33" t="s">
        <v>197</v>
      </c>
      <c r="DC43" s="33" t="s">
        <v>197</v>
      </c>
      <c r="DD43" s="33" t="s">
        <v>197</v>
      </c>
      <c r="DE43" s="33" t="s">
        <v>197</v>
      </c>
      <c r="DF43" s="33" t="s">
        <v>197</v>
      </c>
      <c r="DG43" s="33" t="s">
        <v>197</v>
      </c>
      <c r="DH43" s="33" t="s">
        <v>197</v>
      </c>
      <c r="DI43" s="33" t="s">
        <v>197</v>
      </c>
      <c r="DJ43" s="33" t="s">
        <v>197</v>
      </c>
      <c r="DK43" s="33" t="s">
        <v>197</v>
      </c>
      <c r="DL43" s="33" t="s">
        <v>197</v>
      </c>
      <c r="DM43" s="33" t="s">
        <v>197</v>
      </c>
      <c r="DN43" s="33" t="s">
        <v>197</v>
      </c>
      <c r="DO43" s="33" t="s">
        <v>197</v>
      </c>
      <c r="DP43" s="33" t="s">
        <v>197</v>
      </c>
      <c r="DQ43" s="33" t="s">
        <v>197</v>
      </c>
      <c r="DR43" s="33" t="s">
        <v>197</v>
      </c>
      <c r="DS43" s="33" t="s">
        <v>197</v>
      </c>
      <c r="DT43" s="33" t="s">
        <v>197</v>
      </c>
      <c r="DU43" s="33" t="s">
        <v>197</v>
      </c>
      <c r="DV43" s="33" t="s">
        <v>197</v>
      </c>
      <c r="DW43" s="33" t="s">
        <v>197</v>
      </c>
      <c r="DX43" s="33" t="s">
        <v>197</v>
      </c>
      <c r="DY43" s="33" t="s">
        <v>197</v>
      </c>
      <c r="DZ43" s="33" t="s">
        <v>197</v>
      </c>
      <c r="EA43" s="33" t="s">
        <v>197</v>
      </c>
      <c r="EB43" s="33" t="s">
        <v>197</v>
      </c>
      <c r="EC43" s="33" t="s">
        <v>197</v>
      </c>
      <c r="ED43" s="33" t="s">
        <v>197</v>
      </c>
      <c r="EE43" s="33" t="s">
        <v>197</v>
      </c>
      <c r="EF43" s="33" t="s">
        <v>197</v>
      </c>
      <c r="EG43" s="33" t="s">
        <v>197</v>
      </c>
      <c r="EH43" s="33" t="s">
        <v>197</v>
      </c>
      <c r="EI43" s="33" t="s">
        <v>197</v>
      </c>
      <c r="EJ43" s="33" t="s">
        <v>197</v>
      </c>
      <c r="EK43" s="33" t="s">
        <v>197</v>
      </c>
      <c r="EL43" s="33" t="s">
        <v>197</v>
      </c>
      <c r="EM43" s="33" t="s">
        <v>197</v>
      </c>
      <c r="EN43" s="33" t="s">
        <v>197</v>
      </c>
      <c r="EO43" s="33" t="s">
        <v>197</v>
      </c>
      <c r="EP43" s="33" t="s">
        <v>197</v>
      </c>
      <c r="EQ43" s="33" t="s">
        <v>197</v>
      </c>
      <c r="ER43" s="33" t="s">
        <v>197</v>
      </c>
      <c r="ES43" s="33" t="s">
        <v>197</v>
      </c>
      <c r="ET43" s="33" t="s">
        <v>197</v>
      </c>
      <c r="EU43" s="33" t="s">
        <v>197</v>
      </c>
      <c r="EV43" s="33"/>
    </row>
    <row r="44" spans="1:152" ht="75">
      <c r="A44" s="19"/>
      <c r="B44" s="37" t="s">
        <v>221</v>
      </c>
      <c r="C44" s="38" t="s">
        <v>222</v>
      </c>
      <c r="D44" s="39" t="s">
        <v>178</v>
      </c>
      <c r="E44" s="39">
        <f t="shared" ref="E44:AJ44" si="36">SUM(E45,E48)</f>
        <v>82</v>
      </c>
      <c r="F44" s="39">
        <f t="shared" si="36"/>
        <v>0</v>
      </c>
      <c r="G44" s="39">
        <f t="shared" si="36"/>
        <v>0</v>
      </c>
      <c r="H44" s="39">
        <f t="shared" si="36"/>
        <v>0</v>
      </c>
      <c r="I44" s="39">
        <f t="shared" si="36"/>
        <v>0</v>
      </c>
      <c r="J44" s="39">
        <f t="shared" si="36"/>
        <v>0</v>
      </c>
      <c r="K44" s="39">
        <f t="shared" si="36"/>
        <v>0</v>
      </c>
      <c r="L44" s="39">
        <f t="shared" si="36"/>
        <v>0</v>
      </c>
      <c r="M44" s="39">
        <f t="shared" si="36"/>
        <v>0</v>
      </c>
      <c r="N44" s="39">
        <f t="shared" si="36"/>
        <v>0</v>
      </c>
      <c r="O44" s="39">
        <f t="shared" si="36"/>
        <v>0</v>
      </c>
      <c r="P44" s="39">
        <f t="shared" si="36"/>
        <v>0</v>
      </c>
      <c r="Q44" s="39">
        <f t="shared" si="36"/>
        <v>0</v>
      </c>
      <c r="R44" s="39">
        <f t="shared" si="36"/>
        <v>6.78</v>
      </c>
      <c r="S44" s="39">
        <f t="shared" si="36"/>
        <v>0</v>
      </c>
      <c r="T44" s="39">
        <f t="shared" si="36"/>
        <v>0</v>
      </c>
      <c r="U44" s="39">
        <f t="shared" si="36"/>
        <v>0</v>
      </c>
      <c r="V44" s="39">
        <f t="shared" si="36"/>
        <v>35</v>
      </c>
      <c r="W44" s="39">
        <f t="shared" si="36"/>
        <v>0</v>
      </c>
      <c r="X44" s="39">
        <f t="shared" si="36"/>
        <v>0</v>
      </c>
      <c r="Y44" s="39">
        <f t="shared" si="36"/>
        <v>0</v>
      </c>
      <c r="Z44" s="39">
        <f t="shared" si="36"/>
        <v>0</v>
      </c>
      <c r="AA44" s="39">
        <f t="shared" si="36"/>
        <v>0</v>
      </c>
      <c r="AB44" s="39">
        <f t="shared" si="36"/>
        <v>0</v>
      </c>
      <c r="AC44" s="39">
        <f t="shared" si="36"/>
        <v>0</v>
      </c>
      <c r="AD44" s="39">
        <f t="shared" si="36"/>
        <v>0</v>
      </c>
      <c r="AE44" s="39">
        <f t="shared" si="36"/>
        <v>0</v>
      </c>
      <c r="AF44" s="39">
        <f t="shared" si="36"/>
        <v>0</v>
      </c>
      <c r="AG44" s="39">
        <f t="shared" si="36"/>
        <v>0</v>
      </c>
      <c r="AH44" s="39">
        <f t="shared" si="36"/>
        <v>0</v>
      </c>
      <c r="AI44" s="39">
        <f t="shared" si="36"/>
        <v>0</v>
      </c>
      <c r="AJ44" s="39">
        <f t="shared" si="36"/>
        <v>0</v>
      </c>
      <c r="AK44" s="39">
        <f t="shared" ref="AK44:BP44" si="37">SUM(AK45,AK48)</f>
        <v>0</v>
      </c>
      <c r="AL44" s="39">
        <f t="shared" si="37"/>
        <v>0</v>
      </c>
      <c r="AM44" s="39">
        <f t="shared" si="37"/>
        <v>0</v>
      </c>
      <c r="AN44" s="39">
        <f t="shared" si="37"/>
        <v>0</v>
      </c>
      <c r="AO44" s="39">
        <f t="shared" si="37"/>
        <v>0</v>
      </c>
      <c r="AP44" s="39">
        <f t="shared" si="37"/>
        <v>0</v>
      </c>
      <c r="AQ44" s="39">
        <f t="shared" si="37"/>
        <v>0</v>
      </c>
      <c r="AR44" s="39">
        <f t="shared" si="37"/>
        <v>0</v>
      </c>
      <c r="AS44" s="39">
        <f t="shared" si="37"/>
        <v>0</v>
      </c>
      <c r="AT44" s="39">
        <f t="shared" si="37"/>
        <v>0</v>
      </c>
      <c r="AU44" s="39">
        <f t="shared" si="37"/>
        <v>0</v>
      </c>
      <c r="AV44" s="39">
        <f t="shared" si="37"/>
        <v>0</v>
      </c>
      <c r="AW44" s="39">
        <f t="shared" si="37"/>
        <v>0</v>
      </c>
      <c r="AX44" s="39">
        <f t="shared" si="37"/>
        <v>0</v>
      </c>
      <c r="AY44" s="39">
        <f t="shared" si="37"/>
        <v>0</v>
      </c>
      <c r="AZ44" s="39">
        <f t="shared" si="37"/>
        <v>0</v>
      </c>
      <c r="BA44" s="39">
        <f t="shared" si="37"/>
        <v>0</v>
      </c>
      <c r="BB44" s="39">
        <f t="shared" si="37"/>
        <v>0</v>
      </c>
      <c r="BC44" s="39">
        <f t="shared" si="37"/>
        <v>0</v>
      </c>
      <c r="BD44" s="39">
        <f t="shared" si="37"/>
        <v>0</v>
      </c>
      <c r="BE44" s="39">
        <f t="shared" si="37"/>
        <v>0</v>
      </c>
      <c r="BF44" s="39">
        <f t="shared" si="37"/>
        <v>0</v>
      </c>
      <c r="BG44" s="39">
        <f t="shared" si="37"/>
        <v>0</v>
      </c>
      <c r="BH44" s="39">
        <f t="shared" si="37"/>
        <v>0</v>
      </c>
      <c r="BI44" s="39">
        <f t="shared" si="37"/>
        <v>0</v>
      </c>
      <c r="BJ44" s="39">
        <f t="shared" si="37"/>
        <v>0</v>
      </c>
      <c r="BK44" s="39">
        <f t="shared" si="37"/>
        <v>0</v>
      </c>
      <c r="BL44" s="39">
        <f t="shared" si="37"/>
        <v>0</v>
      </c>
      <c r="BM44" s="39">
        <f t="shared" si="37"/>
        <v>0</v>
      </c>
      <c r="BN44" s="39">
        <f t="shared" si="37"/>
        <v>0</v>
      </c>
      <c r="BO44" s="39">
        <f t="shared" si="37"/>
        <v>0</v>
      </c>
      <c r="BP44" s="39">
        <f t="shared" si="37"/>
        <v>0</v>
      </c>
      <c r="BQ44" s="39">
        <f t="shared" ref="BQ44:CV44" si="38">SUM(BQ45,BQ48)</f>
        <v>0</v>
      </c>
      <c r="BR44" s="39">
        <f t="shared" si="38"/>
        <v>0</v>
      </c>
      <c r="BS44" s="39">
        <f t="shared" si="38"/>
        <v>0</v>
      </c>
      <c r="BT44" s="39">
        <f t="shared" si="38"/>
        <v>0</v>
      </c>
      <c r="BU44" s="39">
        <f t="shared" si="38"/>
        <v>0</v>
      </c>
      <c r="BV44" s="39">
        <f t="shared" si="38"/>
        <v>0</v>
      </c>
      <c r="BW44" s="39">
        <f t="shared" si="38"/>
        <v>0</v>
      </c>
      <c r="BX44" s="39">
        <f t="shared" si="38"/>
        <v>0</v>
      </c>
      <c r="BY44" s="39">
        <f t="shared" si="38"/>
        <v>0</v>
      </c>
      <c r="BZ44" s="39">
        <f t="shared" si="38"/>
        <v>0</v>
      </c>
      <c r="CA44" s="39">
        <f t="shared" si="38"/>
        <v>0</v>
      </c>
      <c r="CB44" s="39">
        <f t="shared" si="38"/>
        <v>0</v>
      </c>
      <c r="CC44" s="39">
        <f t="shared" si="38"/>
        <v>0</v>
      </c>
      <c r="CD44" s="39">
        <f t="shared" si="38"/>
        <v>0</v>
      </c>
      <c r="CE44" s="39">
        <f t="shared" si="38"/>
        <v>0</v>
      </c>
      <c r="CF44" s="39">
        <f t="shared" si="38"/>
        <v>0</v>
      </c>
      <c r="CG44" s="39">
        <f t="shared" si="38"/>
        <v>6.78</v>
      </c>
      <c r="CH44" s="39">
        <f t="shared" si="38"/>
        <v>0</v>
      </c>
      <c r="CI44" s="39">
        <f t="shared" si="38"/>
        <v>0</v>
      </c>
      <c r="CJ44" s="39">
        <f t="shared" si="38"/>
        <v>0</v>
      </c>
      <c r="CK44" s="39">
        <f t="shared" si="38"/>
        <v>5</v>
      </c>
      <c r="CL44" s="39">
        <f t="shared" si="38"/>
        <v>0</v>
      </c>
      <c r="CM44" s="39">
        <f t="shared" si="38"/>
        <v>0</v>
      </c>
      <c r="CN44" s="39">
        <f t="shared" si="38"/>
        <v>0</v>
      </c>
      <c r="CO44" s="39">
        <f t="shared" si="38"/>
        <v>0</v>
      </c>
      <c r="CP44" s="39">
        <f t="shared" si="38"/>
        <v>0</v>
      </c>
      <c r="CQ44" s="39">
        <f t="shared" si="38"/>
        <v>0</v>
      </c>
      <c r="CR44" s="39">
        <f t="shared" si="38"/>
        <v>0</v>
      </c>
      <c r="CS44" s="39">
        <f t="shared" si="38"/>
        <v>0</v>
      </c>
      <c r="CT44" s="39">
        <f t="shared" si="38"/>
        <v>0</v>
      </c>
      <c r="CU44" s="39">
        <f t="shared" si="38"/>
        <v>82</v>
      </c>
      <c r="CV44" s="39">
        <f t="shared" si="38"/>
        <v>0</v>
      </c>
      <c r="CW44" s="39">
        <f t="shared" ref="CW44:EB44" si="39">SUM(CW45,CW48)</f>
        <v>0</v>
      </c>
      <c r="CX44" s="39">
        <f t="shared" si="39"/>
        <v>0</v>
      </c>
      <c r="CY44" s="39">
        <f t="shared" si="39"/>
        <v>0</v>
      </c>
      <c r="CZ44" s="39">
        <f t="shared" si="39"/>
        <v>0</v>
      </c>
      <c r="DA44" s="39">
        <f t="shared" si="39"/>
        <v>0</v>
      </c>
      <c r="DB44" s="39">
        <f t="shared" si="39"/>
        <v>0</v>
      </c>
      <c r="DC44" s="39">
        <f t="shared" si="39"/>
        <v>0</v>
      </c>
      <c r="DD44" s="39">
        <f t="shared" si="39"/>
        <v>0</v>
      </c>
      <c r="DE44" s="39">
        <f t="shared" si="39"/>
        <v>0</v>
      </c>
      <c r="DF44" s="39">
        <f t="shared" si="39"/>
        <v>0</v>
      </c>
      <c r="DG44" s="39">
        <f t="shared" si="39"/>
        <v>0</v>
      </c>
      <c r="DH44" s="39">
        <f t="shared" si="39"/>
        <v>0</v>
      </c>
      <c r="DI44" s="39">
        <f t="shared" si="39"/>
        <v>0</v>
      </c>
      <c r="DJ44" s="39">
        <f t="shared" si="39"/>
        <v>0</v>
      </c>
      <c r="DK44" s="39">
        <f t="shared" si="39"/>
        <v>0</v>
      </c>
      <c r="DL44" s="39">
        <f t="shared" si="39"/>
        <v>30</v>
      </c>
      <c r="DM44" s="39">
        <f t="shared" si="39"/>
        <v>0</v>
      </c>
      <c r="DN44" s="39">
        <f t="shared" si="39"/>
        <v>0</v>
      </c>
      <c r="DO44" s="39">
        <f t="shared" si="39"/>
        <v>0</v>
      </c>
      <c r="DP44" s="39">
        <f t="shared" si="39"/>
        <v>0</v>
      </c>
      <c r="DQ44" s="39">
        <f t="shared" si="39"/>
        <v>0</v>
      </c>
      <c r="DR44" s="39">
        <f t="shared" si="39"/>
        <v>0</v>
      </c>
      <c r="DS44" s="39">
        <f t="shared" si="39"/>
        <v>0</v>
      </c>
      <c r="DT44" s="39">
        <f t="shared" si="39"/>
        <v>0</v>
      </c>
      <c r="DU44" s="39">
        <f t="shared" si="39"/>
        <v>82</v>
      </c>
      <c r="DV44" s="39">
        <f t="shared" si="39"/>
        <v>0</v>
      </c>
      <c r="DW44" s="39">
        <f t="shared" si="39"/>
        <v>0</v>
      </c>
      <c r="DX44" s="39">
        <f t="shared" si="39"/>
        <v>0</v>
      </c>
      <c r="DY44" s="39">
        <f t="shared" si="39"/>
        <v>0</v>
      </c>
      <c r="DZ44" s="39">
        <f t="shared" si="39"/>
        <v>0</v>
      </c>
      <c r="EA44" s="39">
        <f t="shared" si="39"/>
        <v>0</v>
      </c>
      <c r="EB44" s="39">
        <f t="shared" si="39"/>
        <v>0</v>
      </c>
      <c r="EC44" s="39">
        <f t="shared" ref="EC44:EN44" si="40">SUM(EC45,EC48)</f>
        <v>0</v>
      </c>
      <c r="ED44" s="39">
        <f t="shared" si="40"/>
        <v>0</v>
      </c>
      <c r="EE44" s="39">
        <f t="shared" si="40"/>
        <v>0</v>
      </c>
      <c r="EF44" s="39">
        <f t="shared" si="40"/>
        <v>0</v>
      </c>
      <c r="EG44" s="39">
        <f t="shared" si="40"/>
        <v>0</v>
      </c>
      <c r="EH44" s="39">
        <f t="shared" si="40"/>
        <v>6.78</v>
      </c>
      <c r="EI44" s="39">
        <f t="shared" si="40"/>
        <v>0</v>
      </c>
      <c r="EJ44" s="39">
        <f t="shared" si="40"/>
        <v>0</v>
      </c>
      <c r="EK44" s="39">
        <f t="shared" si="40"/>
        <v>0</v>
      </c>
      <c r="EL44" s="39">
        <f t="shared" si="40"/>
        <v>35</v>
      </c>
      <c r="EM44" s="39">
        <f t="shared" si="40"/>
        <v>0</v>
      </c>
      <c r="EN44" s="39">
        <f t="shared" si="40"/>
        <v>0</v>
      </c>
      <c r="EO44" s="39" t="s">
        <v>197</v>
      </c>
      <c r="EP44" s="39" t="s">
        <v>197</v>
      </c>
      <c r="EQ44" s="39" t="s">
        <v>197</v>
      </c>
      <c r="ER44" s="39" t="s">
        <v>197</v>
      </c>
      <c r="ES44" s="39" t="s">
        <v>197</v>
      </c>
      <c r="ET44" s="39" t="s">
        <v>197</v>
      </c>
      <c r="EU44" s="39" t="s">
        <v>197</v>
      </c>
      <c r="EV44" s="39"/>
    </row>
    <row r="45" spans="1:152" ht="75">
      <c r="A45" s="19"/>
      <c r="B45" s="31" t="s">
        <v>223</v>
      </c>
      <c r="C45" s="32" t="s">
        <v>224</v>
      </c>
      <c r="D45" s="33" t="s">
        <v>178</v>
      </c>
      <c r="E45" s="33">
        <f t="shared" ref="E45:AJ45" si="41">SUM(E46:E47)</f>
        <v>0</v>
      </c>
      <c r="F45" s="33">
        <f t="shared" si="41"/>
        <v>0</v>
      </c>
      <c r="G45" s="33">
        <f t="shared" si="41"/>
        <v>0</v>
      </c>
      <c r="H45" s="33">
        <f t="shared" si="41"/>
        <v>0</v>
      </c>
      <c r="I45" s="33">
        <f t="shared" si="41"/>
        <v>0</v>
      </c>
      <c r="J45" s="33">
        <f t="shared" si="41"/>
        <v>0</v>
      </c>
      <c r="K45" s="33">
        <f t="shared" si="41"/>
        <v>0</v>
      </c>
      <c r="L45" s="33">
        <f t="shared" si="41"/>
        <v>0</v>
      </c>
      <c r="M45" s="33">
        <f t="shared" si="41"/>
        <v>0</v>
      </c>
      <c r="N45" s="33">
        <f t="shared" si="41"/>
        <v>0</v>
      </c>
      <c r="O45" s="33">
        <f t="shared" si="41"/>
        <v>0</v>
      </c>
      <c r="P45" s="33">
        <f t="shared" si="41"/>
        <v>0</v>
      </c>
      <c r="Q45" s="33">
        <f t="shared" si="41"/>
        <v>0</v>
      </c>
      <c r="R45" s="33">
        <f t="shared" si="41"/>
        <v>6.78</v>
      </c>
      <c r="S45" s="33">
        <f t="shared" si="41"/>
        <v>0</v>
      </c>
      <c r="T45" s="33">
        <f t="shared" si="41"/>
        <v>0</v>
      </c>
      <c r="U45" s="33">
        <f t="shared" si="41"/>
        <v>0</v>
      </c>
      <c r="V45" s="33">
        <f t="shared" si="41"/>
        <v>5</v>
      </c>
      <c r="W45" s="33">
        <f t="shared" si="41"/>
        <v>0</v>
      </c>
      <c r="X45" s="33">
        <f t="shared" si="41"/>
        <v>0</v>
      </c>
      <c r="Y45" s="33">
        <f t="shared" si="41"/>
        <v>0</v>
      </c>
      <c r="Z45" s="33">
        <f t="shared" si="41"/>
        <v>0</v>
      </c>
      <c r="AA45" s="33">
        <f t="shared" si="41"/>
        <v>0</v>
      </c>
      <c r="AB45" s="33">
        <f t="shared" si="41"/>
        <v>0</v>
      </c>
      <c r="AC45" s="33">
        <f t="shared" si="41"/>
        <v>0</v>
      </c>
      <c r="AD45" s="33">
        <f t="shared" si="41"/>
        <v>0</v>
      </c>
      <c r="AE45" s="33">
        <f t="shared" si="41"/>
        <v>0</v>
      </c>
      <c r="AF45" s="33">
        <f t="shared" si="41"/>
        <v>0</v>
      </c>
      <c r="AG45" s="33">
        <f t="shared" si="41"/>
        <v>0</v>
      </c>
      <c r="AH45" s="33">
        <f t="shared" si="41"/>
        <v>0</v>
      </c>
      <c r="AI45" s="33">
        <f t="shared" si="41"/>
        <v>0</v>
      </c>
      <c r="AJ45" s="33">
        <f t="shared" si="41"/>
        <v>0</v>
      </c>
      <c r="AK45" s="33">
        <f t="shared" ref="AK45:BP45" si="42">SUM(AK46:AK47)</f>
        <v>0</v>
      </c>
      <c r="AL45" s="33">
        <f t="shared" si="42"/>
        <v>0</v>
      </c>
      <c r="AM45" s="33">
        <f t="shared" si="42"/>
        <v>0</v>
      </c>
      <c r="AN45" s="33">
        <f t="shared" si="42"/>
        <v>0</v>
      </c>
      <c r="AO45" s="33">
        <f t="shared" si="42"/>
        <v>0</v>
      </c>
      <c r="AP45" s="33">
        <f t="shared" si="42"/>
        <v>0</v>
      </c>
      <c r="AQ45" s="33">
        <f t="shared" si="42"/>
        <v>0</v>
      </c>
      <c r="AR45" s="33">
        <f t="shared" si="42"/>
        <v>0</v>
      </c>
      <c r="AS45" s="33">
        <f t="shared" si="42"/>
        <v>0</v>
      </c>
      <c r="AT45" s="33">
        <f t="shared" si="42"/>
        <v>0</v>
      </c>
      <c r="AU45" s="33">
        <f t="shared" si="42"/>
        <v>0</v>
      </c>
      <c r="AV45" s="33">
        <f t="shared" si="42"/>
        <v>0</v>
      </c>
      <c r="AW45" s="33">
        <f t="shared" si="42"/>
        <v>0</v>
      </c>
      <c r="AX45" s="33">
        <f t="shared" si="42"/>
        <v>0</v>
      </c>
      <c r="AY45" s="33">
        <f t="shared" si="42"/>
        <v>0</v>
      </c>
      <c r="AZ45" s="33">
        <f t="shared" si="42"/>
        <v>0</v>
      </c>
      <c r="BA45" s="33">
        <f t="shared" si="42"/>
        <v>0</v>
      </c>
      <c r="BB45" s="33">
        <f t="shared" si="42"/>
        <v>0</v>
      </c>
      <c r="BC45" s="33">
        <f t="shared" si="42"/>
        <v>0</v>
      </c>
      <c r="BD45" s="33">
        <f t="shared" si="42"/>
        <v>0</v>
      </c>
      <c r="BE45" s="33">
        <f t="shared" si="42"/>
        <v>0</v>
      </c>
      <c r="BF45" s="33">
        <f t="shared" si="42"/>
        <v>0</v>
      </c>
      <c r="BG45" s="33">
        <f t="shared" si="42"/>
        <v>0</v>
      </c>
      <c r="BH45" s="33">
        <f t="shared" si="42"/>
        <v>0</v>
      </c>
      <c r="BI45" s="33">
        <f t="shared" si="42"/>
        <v>0</v>
      </c>
      <c r="BJ45" s="33">
        <f t="shared" si="42"/>
        <v>0</v>
      </c>
      <c r="BK45" s="33">
        <f t="shared" si="42"/>
        <v>0</v>
      </c>
      <c r="BL45" s="33">
        <f t="shared" si="42"/>
        <v>0</v>
      </c>
      <c r="BM45" s="33">
        <f t="shared" si="42"/>
        <v>0</v>
      </c>
      <c r="BN45" s="33">
        <f t="shared" si="42"/>
        <v>0</v>
      </c>
      <c r="BO45" s="33">
        <f t="shared" si="42"/>
        <v>0</v>
      </c>
      <c r="BP45" s="33">
        <f t="shared" si="42"/>
        <v>0</v>
      </c>
      <c r="BQ45" s="33">
        <f t="shared" ref="BQ45:CV45" si="43">SUM(BQ46:BQ47)</f>
        <v>0</v>
      </c>
      <c r="BR45" s="33">
        <f t="shared" si="43"/>
        <v>0</v>
      </c>
      <c r="BS45" s="33">
        <f t="shared" si="43"/>
        <v>0</v>
      </c>
      <c r="BT45" s="33">
        <f t="shared" si="43"/>
        <v>0</v>
      </c>
      <c r="BU45" s="33">
        <f t="shared" si="43"/>
        <v>0</v>
      </c>
      <c r="BV45" s="33">
        <f t="shared" si="43"/>
        <v>0</v>
      </c>
      <c r="BW45" s="33">
        <f t="shared" si="43"/>
        <v>0</v>
      </c>
      <c r="BX45" s="33">
        <f t="shared" si="43"/>
        <v>0</v>
      </c>
      <c r="BY45" s="33">
        <f t="shared" si="43"/>
        <v>0</v>
      </c>
      <c r="BZ45" s="33">
        <f t="shared" si="43"/>
        <v>0</v>
      </c>
      <c r="CA45" s="33">
        <f t="shared" si="43"/>
        <v>0</v>
      </c>
      <c r="CB45" s="33">
        <f t="shared" si="43"/>
        <v>0</v>
      </c>
      <c r="CC45" s="33">
        <f t="shared" si="43"/>
        <v>0</v>
      </c>
      <c r="CD45" s="33">
        <f t="shared" si="43"/>
        <v>0</v>
      </c>
      <c r="CE45" s="33">
        <f t="shared" si="43"/>
        <v>0</v>
      </c>
      <c r="CF45" s="33">
        <f t="shared" si="43"/>
        <v>0</v>
      </c>
      <c r="CG45" s="33">
        <f t="shared" si="43"/>
        <v>6.78</v>
      </c>
      <c r="CH45" s="33">
        <f t="shared" si="43"/>
        <v>0</v>
      </c>
      <c r="CI45" s="33">
        <f t="shared" si="43"/>
        <v>0</v>
      </c>
      <c r="CJ45" s="33">
        <f t="shared" si="43"/>
        <v>0</v>
      </c>
      <c r="CK45" s="33">
        <f t="shared" si="43"/>
        <v>5</v>
      </c>
      <c r="CL45" s="33">
        <f t="shared" si="43"/>
        <v>0</v>
      </c>
      <c r="CM45" s="33">
        <f t="shared" si="43"/>
        <v>0</v>
      </c>
      <c r="CN45" s="33">
        <f t="shared" si="43"/>
        <v>0</v>
      </c>
      <c r="CO45" s="33">
        <f t="shared" si="43"/>
        <v>0</v>
      </c>
      <c r="CP45" s="33">
        <f t="shared" si="43"/>
        <v>0</v>
      </c>
      <c r="CQ45" s="33">
        <f t="shared" si="43"/>
        <v>0</v>
      </c>
      <c r="CR45" s="33">
        <f t="shared" si="43"/>
        <v>0</v>
      </c>
      <c r="CS45" s="33">
        <f t="shared" si="43"/>
        <v>0</v>
      </c>
      <c r="CT45" s="33">
        <f t="shared" si="43"/>
        <v>0</v>
      </c>
      <c r="CU45" s="33">
        <f t="shared" si="43"/>
        <v>0</v>
      </c>
      <c r="CV45" s="33">
        <f t="shared" si="43"/>
        <v>0</v>
      </c>
      <c r="CW45" s="33">
        <f t="shared" ref="CW45:EB45" si="44">SUM(CW46:CW47)</f>
        <v>0</v>
      </c>
      <c r="CX45" s="33">
        <f t="shared" si="44"/>
        <v>0</v>
      </c>
      <c r="CY45" s="33">
        <f t="shared" si="44"/>
        <v>0</v>
      </c>
      <c r="CZ45" s="33">
        <f t="shared" si="44"/>
        <v>0</v>
      </c>
      <c r="DA45" s="33">
        <f t="shared" si="44"/>
        <v>0</v>
      </c>
      <c r="DB45" s="33">
        <f t="shared" si="44"/>
        <v>0</v>
      </c>
      <c r="DC45" s="33">
        <f t="shared" si="44"/>
        <v>0</v>
      </c>
      <c r="DD45" s="33">
        <f t="shared" si="44"/>
        <v>0</v>
      </c>
      <c r="DE45" s="33">
        <f t="shared" si="44"/>
        <v>0</v>
      </c>
      <c r="DF45" s="33">
        <f t="shared" si="44"/>
        <v>0</v>
      </c>
      <c r="DG45" s="33">
        <f t="shared" si="44"/>
        <v>0</v>
      </c>
      <c r="DH45" s="33">
        <f t="shared" si="44"/>
        <v>0</v>
      </c>
      <c r="DI45" s="33">
        <f t="shared" si="44"/>
        <v>0</v>
      </c>
      <c r="DJ45" s="33">
        <f t="shared" si="44"/>
        <v>0</v>
      </c>
      <c r="DK45" s="33">
        <f t="shared" si="44"/>
        <v>0</v>
      </c>
      <c r="DL45" s="33">
        <f t="shared" si="44"/>
        <v>0</v>
      </c>
      <c r="DM45" s="33">
        <f t="shared" si="44"/>
        <v>0</v>
      </c>
      <c r="DN45" s="33">
        <f t="shared" si="44"/>
        <v>0</v>
      </c>
      <c r="DO45" s="33">
        <f t="shared" si="44"/>
        <v>0</v>
      </c>
      <c r="DP45" s="33">
        <f t="shared" si="44"/>
        <v>0</v>
      </c>
      <c r="DQ45" s="33">
        <f t="shared" si="44"/>
        <v>0</v>
      </c>
      <c r="DR45" s="33">
        <f t="shared" si="44"/>
        <v>0</v>
      </c>
      <c r="DS45" s="33">
        <f t="shared" si="44"/>
        <v>0</v>
      </c>
      <c r="DT45" s="33">
        <f t="shared" si="44"/>
        <v>0</v>
      </c>
      <c r="DU45" s="33">
        <f t="shared" si="44"/>
        <v>0</v>
      </c>
      <c r="DV45" s="33">
        <f t="shared" si="44"/>
        <v>0</v>
      </c>
      <c r="DW45" s="33">
        <f t="shared" si="44"/>
        <v>0</v>
      </c>
      <c r="DX45" s="33">
        <f t="shared" si="44"/>
        <v>0</v>
      </c>
      <c r="DY45" s="33">
        <f t="shared" si="44"/>
        <v>0</v>
      </c>
      <c r="DZ45" s="33">
        <f t="shared" si="44"/>
        <v>0</v>
      </c>
      <c r="EA45" s="33">
        <f t="shared" si="44"/>
        <v>0</v>
      </c>
      <c r="EB45" s="33">
        <f t="shared" si="44"/>
        <v>0</v>
      </c>
      <c r="EC45" s="33">
        <f t="shared" ref="EC45:EN45" si="45">SUM(EC46:EC47)</f>
        <v>0</v>
      </c>
      <c r="ED45" s="33">
        <f t="shared" si="45"/>
        <v>0</v>
      </c>
      <c r="EE45" s="33">
        <f t="shared" si="45"/>
        <v>0</v>
      </c>
      <c r="EF45" s="33">
        <f t="shared" si="45"/>
        <v>0</v>
      </c>
      <c r="EG45" s="33">
        <f t="shared" si="45"/>
        <v>0</v>
      </c>
      <c r="EH45" s="33">
        <f t="shared" si="45"/>
        <v>6.78</v>
      </c>
      <c r="EI45" s="33">
        <f t="shared" si="45"/>
        <v>0</v>
      </c>
      <c r="EJ45" s="33">
        <f t="shared" si="45"/>
        <v>0</v>
      </c>
      <c r="EK45" s="33">
        <f t="shared" si="45"/>
        <v>0</v>
      </c>
      <c r="EL45" s="33">
        <f t="shared" si="45"/>
        <v>5</v>
      </c>
      <c r="EM45" s="33">
        <f t="shared" si="45"/>
        <v>0</v>
      </c>
      <c r="EN45" s="33">
        <f t="shared" si="45"/>
        <v>0</v>
      </c>
      <c r="EO45" s="33" t="s">
        <v>197</v>
      </c>
      <c r="EP45" s="33" t="s">
        <v>197</v>
      </c>
      <c r="EQ45" s="33" t="s">
        <v>197</v>
      </c>
      <c r="ER45" s="33" t="s">
        <v>197</v>
      </c>
      <c r="ES45" s="33" t="s">
        <v>197</v>
      </c>
      <c r="ET45" s="33" t="s">
        <v>197</v>
      </c>
      <c r="EU45" s="33" t="s">
        <v>197</v>
      </c>
      <c r="EV45" s="33"/>
    </row>
    <row r="46" spans="1:152" ht="37.5">
      <c r="A46" s="23" t="s">
        <v>179</v>
      </c>
      <c r="B46" s="31" t="s">
        <v>223</v>
      </c>
      <c r="C46" s="32" t="s">
        <v>225</v>
      </c>
      <c r="D46" s="41" t="s">
        <v>226</v>
      </c>
      <c r="E46" s="47">
        <f>'4'!BS47</f>
        <v>0</v>
      </c>
      <c r="F46" s="47">
        <f>'4'!BT47</f>
        <v>0</v>
      </c>
      <c r="G46" s="33">
        <v>0</v>
      </c>
      <c r="H46" s="33">
        <v>0</v>
      </c>
      <c r="I46" s="33">
        <v>0</v>
      </c>
      <c r="J46" s="33">
        <v>0</v>
      </c>
      <c r="K46" s="33">
        <v>0</v>
      </c>
      <c r="L46" s="33">
        <v>0</v>
      </c>
      <c r="M46" s="33">
        <v>0</v>
      </c>
      <c r="N46" s="33">
        <v>0</v>
      </c>
      <c r="O46" s="33">
        <v>0</v>
      </c>
      <c r="P46" s="33">
        <v>0</v>
      </c>
      <c r="Q46" s="33">
        <v>0</v>
      </c>
      <c r="R46" s="47">
        <f>'4'!BU47</f>
        <v>6.78</v>
      </c>
      <c r="S46" s="47">
        <f>'4'!BV47</f>
        <v>0</v>
      </c>
      <c r="T46" s="47">
        <f>'4'!BW47</f>
        <v>0</v>
      </c>
      <c r="U46" s="47">
        <f>'4'!BX47</f>
        <v>0</v>
      </c>
      <c r="V46" s="47">
        <f>'4'!BY47</f>
        <v>0</v>
      </c>
      <c r="W46" s="33">
        <v>0</v>
      </c>
      <c r="X46" s="33">
        <v>0</v>
      </c>
      <c r="Y46" s="33"/>
      <c r="Z46" s="33"/>
      <c r="AA46" s="33"/>
      <c r="AB46" s="33"/>
      <c r="AC46" s="33"/>
      <c r="AD46" s="33"/>
      <c r="AE46" s="33"/>
      <c r="AF46" s="33">
        <v>0</v>
      </c>
      <c r="AG46" s="33">
        <v>0</v>
      </c>
      <c r="AH46" s="33">
        <v>0</v>
      </c>
      <c r="AI46" s="33">
        <v>0</v>
      </c>
      <c r="AJ46" s="33">
        <v>0</v>
      </c>
      <c r="AK46" s="33">
        <v>0</v>
      </c>
      <c r="AL46" s="33">
        <v>0</v>
      </c>
      <c r="AM46" s="33"/>
      <c r="AN46" s="33"/>
      <c r="AO46" s="33"/>
      <c r="AP46" s="33"/>
      <c r="AQ46" s="33"/>
      <c r="AR46" s="33"/>
      <c r="AS46" s="33"/>
      <c r="AT46" s="212">
        <f>IF('4'!$CN47=2020,E46,0)</f>
        <v>0</v>
      </c>
      <c r="AU46" s="212">
        <f>IF('4'!$CN47=2020,F46,0)</f>
        <v>0</v>
      </c>
      <c r="AV46" s="212">
        <f>IF('4'!$CN47=2020,G46,0)</f>
        <v>0</v>
      </c>
      <c r="AW46" s="212">
        <f>IF('4'!$CN47=2020,H46,0)</f>
        <v>0</v>
      </c>
      <c r="AX46" s="212">
        <f>IF('4'!$CN47=2020,I46,0)</f>
        <v>0</v>
      </c>
      <c r="AY46" s="212">
        <f>IF('4'!$CN47=2020,J46,0)</f>
        <v>0</v>
      </c>
      <c r="AZ46" s="212">
        <f>IF('4'!$CN47=2020,K46,0)</f>
        <v>0</v>
      </c>
      <c r="BA46" s="212">
        <f>IF('4'!$CN47=2020,L46,0)</f>
        <v>0</v>
      </c>
      <c r="BB46" s="212">
        <f>IF('4'!$CN47=2020,M46,0)</f>
        <v>0</v>
      </c>
      <c r="BC46" s="212">
        <f>IF('4'!$CN47=2020,N46,0)</f>
        <v>0</v>
      </c>
      <c r="BD46" s="212">
        <f>IF('4'!$CN47=2020,O46,0)</f>
        <v>0</v>
      </c>
      <c r="BE46" s="212">
        <f>IF('4'!$CN47=2020,P46,0)</f>
        <v>0</v>
      </c>
      <c r="BF46" s="212">
        <f>IF('4'!$CN47=2020,Q46,0)</f>
        <v>0</v>
      </c>
      <c r="BG46" s="212">
        <f>IF('4'!$CN47=2020,R46,0)</f>
        <v>0</v>
      </c>
      <c r="BH46" s="212">
        <f>IF('4'!$CN47=2020,S46,0)</f>
        <v>0</v>
      </c>
      <c r="BI46" s="212">
        <f>IF('4'!$CN47=2020,T46,0)</f>
        <v>0</v>
      </c>
      <c r="BJ46" s="212">
        <f>IF('4'!$CN47=2020,U46,0)</f>
        <v>0</v>
      </c>
      <c r="BK46" s="212">
        <f>IF('4'!$CN47=2020,V46,0)</f>
        <v>0</v>
      </c>
      <c r="BL46" s="212">
        <f>IF('4'!$CN47=2020,W46,0)</f>
        <v>0</v>
      </c>
      <c r="BM46" s="136"/>
      <c r="BN46" s="136"/>
      <c r="BO46" s="136"/>
      <c r="BP46" s="136"/>
      <c r="BQ46" s="136"/>
      <c r="BR46" s="136"/>
      <c r="BS46" s="136"/>
      <c r="BT46" s="213">
        <f>IF('4'!$CN47=2021,E46,0)</f>
        <v>0</v>
      </c>
      <c r="BU46" s="213">
        <f>IF('4'!$CN47=2021,F46,0)</f>
        <v>0</v>
      </c>
      <c r="BV46" s="213">
        <f>IF('4'!$CN47=2021,G46,0)</f>
        <v>0</v>
      </c>
      <c r="BW46" s="213">
        <f>IF('4'!$CN47=2021,H46,0)</f>
        <v>0</v>
      </c>
      <c r="BX46" s="213">
        <f>IF('4'!$CN47=2021,I46,0)</f>
        <v>0</v>
      </c>
      <c r="BY46" s="213">
        <f>IF('4'!$CN47=2021,J46,0)</f>
        <v>0</v>
      </c>
      <c r="BZ46" s="213">
        <f>IF('4'!$CN47=2021,K46,0)</f>
        <v>0</v>
      </c>
      <c r="CA46" s="213">
        <f>IF('4'!$CN47=2021,L46,0)</f>
        <v>0</v>
      </c>
      <c r="CB46" s="213">
        <f>IF('4'!$CN47=2021,M46,0)</f>
        <v>0</v>
      </c>
      <c r="CC46" s="213">
        <f>IF('4'!$CN47=2021,N46,0)</f>
        <v>0</v>
      </c>
      <c r="CD46" s="213">
        <f>IF('4'!$CN47=2021,O46,0)</f>
        <v>0</v>
      </c>
      <c r="CE46" s="213">
        <f>IF('4'!$CN47=2021,P46,0)</f>
        <v>0</v>
      </c>
      <c r="CF46" s="213">
        <f>IF('4'!$CN47=2021,Q46,0)</f>
        <v>0</v>
      </c>
      <c r="CG46" s="213">
        <f>IF('4'!$CN47=2021,R46,0)</f>
        <v>6.78</v>
      </c>
      <c r="CH46" s="213">
        <f>IF('4'!$CN47=2021,S46,0)</f>
        <v>0</v>
      </c>
      <c r="CI46" s="213">
        <f>IF('4'!$CN47=2021,T46,0)</f>
        <v>0</v>
      </c>
      <c r="CJ46" s="213">
        <f>IF('4'!$CN47=2021,U46,0)</f>
        <v>0</v>
      </c>
      <c r="CK46" s="213">
        <f>IF('4'!$CN47=2021,V46,0)</f>
        <v>0</v>
      </c>
      <c r="CL46" s="213">
        <f>IF('4'!$CN47=2021,W46,0)</f>
        <v>0</v>
      </c>
      <c r="CM46" s="213">
        <f>IF('4'!$CN47=2021,X46,0)</f>
        <v>0</v>
      </c>
      <c r="CN46" s="136"/>
      <c r="CO46" s="136"/>
      <c r="CP46" s="136"/>
      <c r="CQ46" s="136"/>
      <c r="CR46" s="136"/>
      <c r="CS46" s="136"/>
      <c r="CT46" s="136"/>
      <c r="CU46" s="213">
        <f>IF('4'!$CN47=2022,E46,0)</f>
        <v>0</v>
      </c>
      <c r="CV46" s="213">
        <f>IF('4'!$CN47=2022,F46,0)</f>
        <v>0</v>
      </c>
      <c r="CW46" s="213">
        <f>IF('4'!$CN47=2022,G46,0)</f>
        <v>0</v>
      </c>
      <c r="CX46" s="213">
        <f>IF('4'!$CN47=2022,H46,0)</f>
        <v>0</v>
      </c>
      <c r="CY46" s="213">
        <f>IF('4'!$CN47=2022,I46,0)</f>
        <v>0</v>
      </c>
      <c r="CZ46" s="213">
        <f>IF('4'!$CN47=2022,J46,0)</f>
        <v>0</v>
      </c>
      <c r="DA46" s="213">
        <f>IF('4'!$CN47=2022,K46,0)</f>
        <v>0</v>
      </c>
      <c r="DB46" s="213">
        <f>IF('4'!$CN47=2022,L46,0)</f>
        <v>0</v>
      </c>
      <c r="DC46" s="213">
        <f>IF('4'!$CN47=2022,M46,0)</f>
        <v>0</v>
      </c>
      <c r="DD46" s="213">
        <f>IF('4'!$CN47=2022,N46,0)</f>
        <v>0</v>
      </c>
      <c r="DE46" s="213">
        <f>IF('4'!$CN47=2022,O46,0)</f>
        <v>0</v>
      </c>
      <c r="DF46" s="213">
        <f>IF('4'!$CN47=2022,P46,0)</f>
        <v>0</v>
      </c>
      <c r="DG46" s="213">
        <f>IF('4'!$CN47=2022,Q46,0)</f>
        <v>0</v>
      </c>
      <c r="DH46" s="213">
        <f>IF('4'!$CN47=2022,R46,0)</f>
        <v>0</v>
      </c>
      <c r="DI46" s="213">
        <f>IF('4'!$CN47=2022,S46,0)</f>
        <v>0</v>
      </c>
      <c r="DJ46" s="213">
        <f>IF('4'!$CN47=2022,T46,0)</f>
        <v>0</v>
      </c>
      <c r="DK46" s="213">
        <f>IF('4'!$CN47=2022,U46,0)</f>
        <v>0</v>
      </c>
      <c r="DL46" s="213">
        <f>IF('4'!$CN47=2022,V46,0)</f>
        <v>0</v>
      </c>
      <c r="DM46" s="213">
        <f>IF('4'!$CN47=2022,W46,0)</f>
        <v>0</v>
      </c>
      <c r="DN46" s="136"/>
      <c r="DO46" s="136"/>
      <c r="DP46" s="136"/>
      <c r="DQ46" s="136"/>
      <c r="DR46" s="136"/>
      <c r="DS46" s="136"/>
      <c r="DT46" s="136"/>
      <c r="DU46" s="136">
        <f t="shared" ref="DU46:ED47" si="46">CU46+BT46+AT46</f>
        <v>0</v>
      </c>
      <c r="DV46" s="136">
        <f t="shared" si="46"/>
        <v>0</v>
      </c>
      <c r="DW46" s="136">
        <f t="shared" si="46"/>
        <v>0</v>
      </c>
      <c r="DX46" s="136">
        <f t="shared" si="46"/>
        <v>0</v>
      </c>
      <c r="DY46" s="136">
        <f t="shared" si="46"/>
        <v>0</v>
      </c>
      <c r="DZ46" s="136">
        <f t="shared" si="46"/>
        <v>0</v>
      </c>
      <c r="EA46" s="136">
        <f t="shared" si="46"/>
        <v>0</v>
      </c>
      <c r="EB46" s="136">
        <f t="shared" si="46"/>
        <v>0</v>
      </c>
      <c r="EC46" s="136">
        <f t="shared" si="46"/>
        <v>0</v>
      </c>
      <c r="ED46" s="136">
        <f t="shared" si="46"/>
        <v>0</v>
      </c>
      <c r="EE46" s="136">
        <f t="shared" ref="EE46:EM47" si="47">DE46+CD46+BD46</f>
        <v>0</v>
      </c>
      <c r="EF46" s="136">
        <f t="shared" si="47"/>
        <v>0</v>
      </c>
      <c r="EG46" s="136">
        <f t="shared" si="47"/>
        <v>0</v>
      </c>
      <c r="EH46" s="136">
        <f t="shared" si="47"/>
        <v>6.78</v>
      </c>
      <c r="EI46" s="136">
        <f t="shared" si="47"/>
        <v>0</v>
      </c>
      <c r="EJ46" s="136">
        <f t="shared" si="47"/>
        <v>0</v>
      </c>
      <c r="EK46" s="136">
        <f t="shared" si="47"/>
        <v>0</v>
      </c>
      <c r="EL46" s="136">
        <f t="shared" si="47"/>
        <v>0</v>
      </c>
      <c r="EM46" s="136">
        <f t="shared" si="47"/>
        <v>0</v>
      </c>
      <c r="EN46" s="213">
        <f>CM46</f>
        <v>0</v>
      </c>
      <c r="EO46" s="33"/>
      <c r="EP46" s="33"/>
      <c r="EQ46" s="33"/>
      <c r="ER46" s="33"/>
      <c r="ES46" s="33"/>
      <c r="ET46" s="33"/>
      <c r="EU46" s="33"/>
      <c r="EV46" s="33"/>
    </row>
    <row r="47" spans="1:152" ht="27.6" customHeight="1">
      <c r="A47" s="23" t="s">
        <v>179</v>
      </c>
      <c r="B47" s="31" t="s">
        <v>223</v>
      </c>
      <c r="C47" s="32" t="s">
        <v>227</v>
      </c>
      <c r="D47" s="41" t="s">
        <v>228</v>
      </c>
      <c r="E47" s="47">
        <f>'4'!BS48</f>
        <v>0</v>
      </c>
      <c r="F47" s="47">
        <f>'4'!BT48</f>
        <v>0</v>
      </c>
      <c r="G47" s="33">
        <v>0</v>
      </c>
      <c r="H47" s="33">
        <v>0</v>
      </c>
      <c r="I47" s="33">
        <v>0</v>
      </c>
      <c r="J47" s="33">
        <v>0</v>
      </c>
      <c r="K47" s="33">
        <v>0</v>
      </c>
      <c r="L47" s="33">
        <v>0</v>
      </c>
      <c r="M47" s="33">
        <v>0</v>
      </c>
      <c r="N47" s="33">
        <v>0</v>
      </c>
      <c r="O47" s="33">
        <v>0</v>
      </c>
      <c r="P47" s="33">
        <v>0</v>
      </c>
      <c r="Q47" s="33">
        <v>0</v>
      </c>
      <c r="R47" s="33"/>
      <c r="S47" s="33"/>
      <c r="T47" s="33"/>
      <c r="U47" s="47">
        <f>'4'!BX48</f>
        <v>0</v>
      </c>
      <c r="V47" s="47">
        <f>'4'!BY48</f>
        <v>5</v>
      </c>
      <c r="W47" s="33">
        <v>0</v>
      </c>
      <c r="X47" s="200">
        <f>'4'!BZ48</f>
        <v>0</v>
      </c>
      <c r="Y47" s="33"/>
      <c r="Z47" s="33"/>
      <c r="AA47" s="33"/>
      <c r="AB47" s="33"/>
      <c r="AC47" s="33"/>
      <c r="AD47" s="33"/>
      <c r="AE47" s="33"/>
      <c r="AF47" s="33">
        <v>0</v>
      </c>
      <c r="AG47" s="33">
        <v>0</v>
      </c>
      <c r="AH47" s="33">
        <v>0</v>
      </c>
      <c r="AI47" s="33">
        <v>0</v>
      </c>
      <c r="AJ47" s="33">
        <v>0</v>
      </c>
      <c r="AK47" s="33">
        <v>0</v>
      </c>
      <c r="AL47" s="33">
        <v>0</v>
      </c>
      <c r="AM47" s="33"/>
      <c r="AN47" s="33"/>
      <c r="AO47" s="33"/>
      <c r="AP47" s="33"/>
      <c r="AQ47" s="33"/>
      <c r="AR47" s="33"/>
      <c r="AS47" s="33"/>
      <c r="AT47" s="212">
        <f>IF('4'!$CN48=2020,E47,0)</f>
        <v>0</v>
      </c>
      <c r="AU47" s="212">
        <f>IF('4'!$CN48=2020,F47,0)</f>
        <v>0</v>
      </c>
      <c r="AV47" s="212">
        <f>IF('4'!$CN48=2020,G47,0)</f>
        <v>0</v>
      </c>
      <c r="AW47" s="212">
        <f>IF('4'!$CN48=2020,H47,0)</f>
        <v>0</v>
      </c>
      <c r="AX47" s="212">
        <f>IF('4'!$CN48=2020,I47,0)</f>
        <v>0</v>
      </c>
      <c r="AY47" s="212">
        <f>IF('4'!$CN48=2020,J47,0)</f>
        <v>0</v>
      </c>
      <c r="AZ47" s="212">
        <f>IF('4'!$CN48=2020,K47,0)</f>
        <v>0</v>
      </c>
      <c r="BA47" s="212">
        <f>IF('4'!$CN48=2020,L47,0)</f>
        <v>0</v>
      </c>
      <c r="BB47" s="212">
        <f>IF('4'!$CN48=2020,M47,0)</f>
        <v>0</v>
      </c>
      <c r="BC47" s="212">
        <f>IF('4'!$CN48=2020,N47,0)</f>
        <v>0</v>
      </c>
      <c r="BD47" s="212">
        <f>IF('4'!$CN48=2020,O47,0)</f>
        <v>0</v>
      </c>
      <c r="BE47" s="212">
        <f>IF('4'!$CN48=2020,P47,0)</f>
        <v>0</v>
      </c>
      <c r="BF47" s="212">
        <f>IF('4'!$CN48=2020,Q47,0)</f>
        <v>0</v>
      </c>
      <c r="BG47" s="212">
        <f>IF('4'!$CN48=2020,R47,0)</f>
        <v>0</v>
      </c>
      <c r="BH47" s="212">
        <f>IF('4'!$CN48=2020,S47,0)</f>
        <v>0</v>
      </c>
      <c r="BI47" s="212">
        <f>IF('4'!$CN48=2020,T47,0)</f>
        <v>0</v>
      </c>
      <c r="BJ47" s="212">
        <f>IF('4'!$CN48=2020,U47,0)</f>
        <v>0</v>
      </c>
      <c r="BK47" s="212">
        <f>IF('4'!$CN48=2020,V47,0)</f>
        <v>0</v>
      </c>
      <c r="BL47" s="212">
        <f>IF('4'!$CN48=2020,W47,0)</f>
        <v>0</v>
      </c>
      <c r="BM47" s="136"/>
      <c r="BN47" s="136"/>
      <c r="BO47" s="136"/>
      <c r="BP47" s="136"/>
      <c r="BQ47" s="136"/>
      <c r="BR47" s="136"/>
      <c r="BS47" s="136"/>
      <c r="BT47" s="213">
        <f>IF('4'!$CN48=2021,E47,0)</f>
        <v>0</v>
      </c>
      <c r="BU47" s="213">
        <f>IF('4'!$CN48=2021,F47,0)</f>
        <v>0</v>
      </c>
      <c r="BV47" s="213">
        <f>IF('4'!$CN48=2021,G47,0)</f>
        <v>0</v>
      </c>
      <c r="BW47" s="213">
        <f>IF('4'!$CN48=2021,H47,0)</f>
        <v>0</v>
      </c>
      <c r="BX47" s="213">
        <f>IF('4'!$CN48=2021,I47,0)</f>
        <v>0</v>
      </c>
      <c r="BY47" s="213">
        <f>IF('4'!$CN48=2021,J47,0)</f>
        <v>0</v>
      </c>
      <c r="BZ47" s="213">
        <f>IF('4'!$CN48=2021,K47,0)</f>
        <v>0</v>
      </c>
      <c r="CA47" s="213">
        <f>IF('4'!$CN48=2021,L47,0)</f>
        <v>0</v>
      </c>
      <c r="CB47" s="213">
        <f>IF('4'!$CN48=2021,M47,0)</f>
        <v>0</v>
      </c>
      <c r="CC47" s="213">
        <f>IF('4'!$CN48=2021,N47,0)</f>
        <v>0</v>
      </c>
      <c r="CD47" s="213">
        <f>IF('4'!$CN48=2021,O47,0)</f>
        <v>0</v>
      </c>
      <c r="CE47" s="213">
        <f>IF('4'!$CN48=2021,P47,0)</f>
        <v>0</v>
      </c>
      <c r="CF47" s="213">
        <f>IF('4'!$CN48=2021,Q47,0)</f>
        <v>0</v>
      </c>
      <c r="CG47" s="213">
        <f>IF('4'!$CN48=2021,R47,0)</f>
        <v>0</v>
      </c>
      <c r="CH47" s="213">
        <f>IF('4'!$CN48=2021,S47,0)</f>
        <v>0</v>
      </c>
      <c r="CI47" s="213">
        <f>IF('4'!$CN48=2021,T47,0)</f>
        <v>0</v>
      </c>
      <c r="CJ47" s="213">
        <f>IF('4'!$CN48=2021,U47,0)</f>
        <v>0</v>
      </c>
      <c r="CK47" s="213">
        <f>IF('4'!$CN48=2021,V47,0)</f>
        <v>5</v>
      </c>
      <c r="CL47" s="213">
        <f>IF('4'!$CN48=2021,W47,0)</f>
        <v>0</v>
      </c>
      <c r="CM47" s="213">
        <f>IF('4'!$CN48=2021,X47,0)</f>
        <v>0</v>
      </c>
      <c r="CN47" s="136"/>
      <c r="CO47" s="136"/>
      <c r="CP47" s="136"/>
      <c r="CQ47" s="136"/>
      <c r="CR47" s="136"/>
      <c r="CS47" s="136"/>
      <c r="CT47" s="136"/>
      <c r="CU47" s="213">
        <f>IF('4'!$CN48=2022,E47,0)</f>
        <v>0</v>
      </c>
      <c r="CV47" s="213">
        <f>IF('4'!$CN48=2022,F47,0)</f>
        <v>0</v>
      </c>
      <c r="CW47" s="213">
        <f>IF('4'!$CN48=2022,G47,0)</f>
        <v>0</v>
      </c>
      <c r="CX47" s="213">
        <f>IF('4'!$CN48=2022,H47,0)</f>
        <v>0</v>
      </c>
      <c r="CY47" s="213">
        <f>IF('4'!$CN48=2022,I47,0)</f>
        <v>0</v>
      </c>
      <c r="CZ47" s="213">
        <f>IF('4'!$CN48=2022,J47,0)</f>
        <v>0</v>
      </c>
      <c r="DA47" s="213">
        <f>IF('4'!$CN48=2022,K47,0)</f>
        <v>0</v>
      </c>
      <c r="DB47" s="213">
        <f>IF('4'!$CN48=2022,L47,0)</f>
        <v>0</v>
      </c>
      <c r="DC47" s="213">
        <f>IF('4'!$CN48=2022,M47,0)</f>
        <v>0</v>
      </c>
      <c r="DD47" s="213">
        <f>IF('4'!$CN48=2022,N47,0)</f>
        <v>0</v>
      </c>
      <c r="DE47" s="213">
        <f>IF('4'!$CN48=2022,O47,0)</f>
        <v>0</v>
      </c>
      <c r="DF47" s="213">
        <f>IF('4'!$CN48=2022,P47,0)</f>
        <v>0</v>
      </c>
      <c r="DG47" s="213">
        <f>IF('4'!$CN48=2022,Q47,0)</f>
        <v>0</v>
      </c>
      <c r="DH47" s="213">
        <f>IF('4'!$CN48=2022,R47,0)</f>
        <v>0</v>
      </c>
      <c r="DI47" s="213">
        <f>IF('4'!$CN48=2022,S47,0)</f>
        <v>0</v>
      </c>
      <c r="DJ47" s="213">
        <f>IF('4'!$CN48=2022,T47,0)</f>
        <v>0</v>
      </c>
      <c r="DK47" s="213">
        <f>IF('4'!$CN48=2022,U47,0)</f>
        <v>0</v>
      </c>
      <c r="DL47" s="213">
        <f>IF('4'!$CN48=2022,V47,0)</f>
        <v>0</v>
      </c>
      <c r="DM47" s="213">
        <f>IF('4'!$CN48=2022,W47,0)</f>
        <v>0</v>
      </c>
      <c r="DN47" s="136"/>
      <c r="DO47" s="136"/>
      <c r="DP47" s="136"/>
      <c r="DQ47" s="136"/>
      <c r="DR47" s="136"/>
      <c r="DS47" s="136"/>
      <c r="DT47" s="136"/>
      <c r="DU47" s="136">
        <f t="shared" si="46"/>
        <v>0</v>
      </c>
      <c r="DV47" s="136">
        <f t="shared" si="46"/>
        <v>0</v>
      </c>
      <c r="DW47" s="136">
        <f t="shared" si="46"/>
        <v>0</v>
      </c>
      <c r="DX47" s="136">
        <f t="shared" si="46"/>
        <v>0</v>
      </c>
      <c r="DY47" s="136">
        <f t="shared" si="46"/>
        <v>0</v>
      </c>
      <c r="DZ47" s="136">
        <f t="shared" si="46"/>
        <v>0</v>
      </c>
      <c r="EA47" s="136">
        <f t="shared" si="46"/>
        <v>0</v>
      </c>
      <c r="EB47" s="136">
        <f t="shared" si="46"/>
        <v>0</v>
      </c>
      <c r="EC47" s="136">
        <f t="shared" si="46"/>
        <v>0</v>
      </c>
      <c r="ED47" s="136">
        <f t="shared" si="46"/>
        <v>0</v>
      </c>
      <c r="EE47" s="136">
        <f t="shared" si="47"/>
        <v>0</v>
      </c>
      <c r="EF47" s="136">
        <f t="shared" si="47"/>
        <v>0</v>
      </c>
      <c r="EG47" s="136">
        <f t="shared" si="47"/>
        <v>0</v>
      </c>
      <c r="EH47" s="136">
        <f t="shared" si="47"/>
        <v>0</v>
      </c>
      <c r="EI47" s="136">
        <f t="shared" si="47"/>
        <v>0</v>
      </c>
      <c r="EJ47" s="136">
        <f t="shared" si="47"/>
        <v>0</v>
      </c>
      <c r="EK47" s="136">
        <f t="shared" si="47"/>
        <v>0</v>
      </c>
      <c r="EL47" s="136">
        <f t="shared" si="47"/>
        <v>5</v>
      </c>
      <c r="EM47" s="136">
        <f t="shared" si="47"/>
        <v>0</v>
      </c>
      <c r="EN47" s="213">
        <f>CM47</f>
        <v>0</v>
      </c>
      <c r="EO47" s="33"/>
      <c r="EP47" s="33"/>
      <c r="EQ47" s="33"/>
      <c r="ER47" s="33"/>
      <c r="ES47" s="33"/>
      <c r="ET47" s="33"/>
      <c r="EU47" s="33"/>
      <c r="EV47" s="33"/>
    </row>
    <row r="48" spans="1:152" ht="75">
      <c r="A48" s="19"/>
      <c r="B48" s="31" t="s">
        <v>229</v>
      </c>
      <c r="C48" s="32" t="s">
        <v>230</v>
      </c>
      <c r="D48" s="33" t="s">
        <v>178</v>
      </c>
      <c r="E48" s="33">
        <f t="shared" ref="E48:W48" si="48">SUM(E49:E52)</f>
        <v>82</v>
      </c>
      <c r="F48" s="33">
        <f t="shared" si="48"/>
        <v>0</v>
      </c>
      <c r="G48" s="33">
        <f t="shared" si="48"/>
        <v>0</v>
      </c>
      <c r="H48" s="33">
        <f t="shared" si="48"/>
        <v>0</v>
      </c>
      <c r="I48" s="33">
        <f t="shared" si="48"/>
        <v>0</v>
      </c>
      <c r="J48" s="33">
        <f t="shared" si="48"/>
        <v>0</v>
      </c>
      <c r="K48" s="33">
        <f t="shared" si="48"/>
        <v>0</v>
      </c>
      <c r="L48" s="33">
        <f t="shared" si="48"/>
        <v>0</v>
      </c>
      <c r="M48" s="33">
        <f t="shared" si="48"/>
        <v>0</v>
      </c>
      <c r="N48" s="33">
        <f t="shared" si="48"/>
        <v>0</v>
      </c>
      <c r="O48" s="33">
        <f t="shared" si="48"/>
        <v>0</v>
      </c>
      <c r="P48" s="33">
        <f t="shared" si="48"/>
        <v>0</v>
      </c>
      <c r="Q48" s="33">
        <f t="shared" si="48"/>
        <v>0</v>
      </c>
      <c r="R48" s="33">
        <f t="shared" si="48"/>
        <v>0</v>
      </c>
      <c r="S48" s="33">
        <f t="shared" si="48"/>
        <v>0</v>
      </c>
      <c r="T48" s="33">
        <f t="shared" si="48"/>
        <v>0</v>
      </c>
      <c r="U48" s="33">
        <f t="shared" si="48"/>
        <v>0</v>
      </c>
      <c r="V48" s="33">
        <f t="shared" si="48"/>
        <v>30</v>
      </c>
      <c r="W48" s="33">
        <f t="shared" si="48"/>
        <v>0</v>
      </c>
      <c r="X48" s="200">
        <f>'4'!BZ49</f>
        <v>0</v>
      </c>
      <c r="Y48" s="33">
        <f t="shared" ref="Y48:BD48" si="49">SUM(Y49:Y52)</f>
        <v>0</v>
      </c>
      <c r="Z48" s="33">
        <f t="shared" si="49"/>
        <v>0</v>
      </c>
      <c r="AA48" s="33">
        <f t="shared" si="49"/>
        <v>0</v>
      </c>
      <c r="AB48" s="33">
        <f t="shared" si="49"/>
        <v>0</v>
      </c>
      <c r="AC48" s="33">
        <f t="shared" si="49"/>
        <v>0</v>
      </c>
      <c r="AD48" s="33">
        <f t="shared" si="49"/>
        <v>0</v>
      </c>
      <c r="AE48" s="33">
        <f t="shared" si="49"/>
        <v>0</v>
      </c>
      <c r="AF48" s="33">
        <f t="shared" si="49"/>
        <v>0</v>
      </c>
      <c r="AG48" s="33">
        <f t="shared" si="49"/>
        <v>0</v>
      </c>
      <c r="AH48" s="33">
        <f t="shared" si="49"/>
        <v>0</v>
      </c>
      <c r="AI48" s="33">
        <f t="shared" si="49"/>
        <v>0</v>
      </c>
      <c r="AJ48" s="33">
        <f t="shared" si="49"/>
        <v>0</v>
      </c>
      <c r="AK48" s="33">
        <f t="shared" si="49"/>
        <v>0</v>
      </c>
      <c r="AL48" s="33">
        <f t="shared" si="49"/>
        <v>0</v>
      </c>
      <c r="AM48" s="33">
        <f t="shared" si="49"/>
        <v>0</v>
      </c>
      <c r="AN48" s="33">
        <f t="shared" si="49"/>
        <v>0</v>
      </c>
      <c r="AO48" s="33">
        <f t="shared" si="49"/>
        <v>0</v>
      </c>
      <c r="AP48" s="33">
        <f t="shared" si="49"/>
        <v>0</v>
      </c>
      <c r="AQ48" s="33">
        <f t="shared" si="49"/>
        <v>0</v>
      </c>
      <c r="AR48" s="33">
        <f t="shared" si="49"/>
        <v>0</v>
      </c>
      <c r="AS48" s="33">
        <f t="shared" si="49"/>
        <v>0</v>
      </c>
      <c r="AT48" s="33">
        <f t="shared" si="49"/>
        <v>0</v>
      </c>
      <c r="AU48" s="33">
        <f t="shared" si="49"/>
        <v>0</v>
      </c>
      <c r="AV48" s="33">
        <f t="shared" si="49"/>
        <v>0</v>
      </c>
      <c r="AW48" s="33">
        <f t="shared" si="49"/>
        <v>0</v>
      </c>
      <c r="AX48" s="33">
        <f t="shared" si="49"/>
        <v>0</v>
      </c>
      <c r="AY48" s="33">
        <f t="shared" si="49"/>
        <v>0</v>
      </c>
      <c r="AZ48" s="33">
        <f t="shared" si="49"/>
        <v>0</v>
      </c>
      <c r="BA48" s="33">
        <f t="shared" si="49"/>
        <v>0</v>
      </c>
      <c r="BB48" s="33">
        <f t="shared" si="49"/>
        <v>0</v>
      </c>
      <c r="BC48" s="33">
        <f t="shared" si="49"/>
        <v>0</v>
      </c>
      <c r="BD48" s="33">
        <f t="shared" si="49"/>
        <v>0</v>
      </c>
      <c r="BE48" s="33">
        <f t="shared" ref="BE48:CJ48" si="50">SUM(BE49:BE52)</f>
        <v>0</v>
      </c>
      <c r="BF48" s="33">
        <f t="shared" si="50"/>
        <v>0</v>
      </c>
      <c r="BG48" s="33">
        <f t="shared" si="50"/>
        <v>0</v>
      </c>
      <c r="BH48" s="33">
        <f t="shared" si="50"/>
        <v>0</v>
      </c>
      <c r="BI48" s="33">
        <f t="shared" si="50"/>
        <v>0</v>
      </c>
      <c r="BJ48" s="33">
        <f t="shared" si="50"/>
        <v>0</v>
      </c>
      <c r="BK48" s="33">
        <f t="shared" si="50"/>
        <v>0</v>
      </c>
      <c r="BL48" s="33">
        <f t="shared" si="50"/>
        <v>0</v>
      </c>
      <c r="BM48" s="33">
        <f t="shared" si="50"/>
        <v>0</v>
      </c>
      <c r="BN48" s="33">
        <f t="shared" si="50"/>
        <v>0</v>
      </c>
      <c r="BO48" s="33">
        <f t="shared" si="50"/>
        <v>0</v>
      </c>
      <c r="BP48" s="33">
        <f t="shared" si="50"/>
        <v>0</v>
      </c>
      <c r="BQ48" s="33">
        <f t="shared" si="50"/>
        <v>0</v>
      </c>
      <c r="BR48" s="33">
        <f t="shared" si="50"/>
        <v>0</v>
      </c>
      <c r="BS48" s="33">
        <f t="shared" si="50"/>
        <v>0</v>
      </c>
      <c r="BT48" s="33">
        <f t="shared" si="50"/>
        <v>0</v>
      </c>
      <c r="BU48" s="33">
        <f t="shared" si="50"/>
        <v>0</v>
      </c>
      <c r="BV48" s="33">
        <f t="shared" si="50"/>
        <v>0</v>
      </c>
      <c r="BW48" s="33">
        <f t="shared" si="50"/>
        <v>0</v>
      </c>
      <c r="BX48" s="33">
        <f t="shared" si="50"/>
        <v>0</v>
      </c>
      <c r="BY48" s="33">
        <f t="shared" si="50"/>
        <v>0</v>
      </c>
      <c r="BZ48" s="33">
        <f t="shared" si="50"/>
        <v>0</v>
      </c>
      <c r="CA48" s="33">
        <f t="shared" si="50"/>
        <v>0</v>
      </c>
      <c r="CB48" s="33">
        <f t="shared" si="50"/>
        <v>0</v>
      </c>
      <c r="CC48" s="33">
        <f t="shared" si="50"/>
        <v>0</v>
      </c>
      <c r="CD48" s="33">
        <f t="shared" si="50"/>
        <v>0</v>
      </c>
      <c r="CE48" s="33">
        <f t="shared" si="50"/>
        <v>0</v>
      </c>
      <c r="CF48" s="33">
        <f t="shared" si="50"/>
        <v>0</v>
      </c>
      <c r="CG48" s="33">
        <f t="shared" si="50"/>
        <v>0</v>
      </c>
      <c r="CH48" s="33">
        <f t="shared" si="50"/>
        <v>0</v>
      </c>
      <c r="CI48" s="33">
        <f t="shared" si="50"/>
        <v>0</v>
      </c>
      <c r="CJ48" s="33">
        <f t="shared" si="50"/>
        <v>0</v>
      </c>
      <c r="CK48" s="33">
        <f t="shared" ref="CK48:DP48" si="51">SUM(CK49:CK52)</f>
        <v>0</v>
      </c>
      <c r="CL48" s="33">
        <f t="shared" si="51"/>
        <v>0</v>
      </c>
      <c r="CM48" s="33">
        <f t="shared" si="51"/>
        <v>0</v>
      </c>
      <c r="CN48" s="33">
        <f t="shared" si="51"/>
        <v>0</v>
      </c>
      <c r="CO48" s="33">
        <f t="shared" si="51"/>
        <v>0</v>
      </c>
      <c r="CP48" s="33">
        <f t="shared" si="51"/>
        <v>0</v>
      </c>
      <c r="CQ48" s="33">
        <f t="shared" si="51"/>
        <v>0</v>
      </c>
      <c r="CR48" s="33">
        <f t="shared" si="51"/>
        <v>0</v>
      </c>
      <c r="CS48" s="33">
        <f t="shared" si="51"/>
        <v>0</v>
      </c>
      <c r="CT48" s="33">
        <f t="shared" si="51"/>
        <v>0</v>
      </c>
      <c r="CU48" s="33">
        <f t="shared" si="51"/>
        <v>82</v>
      </c>
      <c r="CV48" s="33">
        <f t="shared" si="51"/>
        <v>0</v>
      </c>
      <c r="CW48" s="33">
        <f t="shared" si="51"/>
        <v>0</v>
      </c>
      <c r="CX48" s="33">
        <f t="shared" si="51"/>
        <v>0</v>
      </c>
      <c r="CY48" s="33">
        <f t="shared" si="51"/>
        <v>0</v>
      </c>
      <c r="CZ48" s="33">
        <f t="shared" si="51"/>
        <v>0</v>
      </c>
      <c r="DA48" s="33">
        <f t="shared" si="51"/>
        <v>0</v>
      </c>
      <c r="DB48" s="33">
        <f t="shared" si="51"/>
        <v>0</v>
      </c>
      <c r="DC48" s="33">
        <f t="shared" si="51"/>
        <v>0</v>
      </c>
      <c r="DD48" s="33">
        <f t="shared" si="51"/>
        <v>0</v>
      </c>
      <c r="DE48" s="33">
        <f t="shared" si="51"/>
        <v>0</v>
      </c>
      <c r="DF48" s="33">
        <f t="shared" si="51"/>
        <v>0</v>
      </c>
      <c r="DG48" s="33">
        <f t="shared" si="51"/>
        <v>0</v>
      </c>
      <c r="DH48" s="33">
        <f t="shared" si="51"/>
        <v>0</v>
      </c>
      <c r="DI48" s="33">
        <f t="shared" si="51"/>
        <v>0</v>
      </c>
      <c r="DJ48" s="33">
        <f t="shared" si="51"/>
        <v>0</v>
      </c>
      <c r="DK48" s="33">
        <f t="shared" si="51"/>
        <v>0</v>
      </c>
      <c r="DL48" s="33">
        <f t="shared" si="51"/>
        <v>30</v>
      </c>
      <c r="DM48" s="33">
        <f t="shared" si="51"/>
        <v>0</v>
      </c>
      <c r="DN48" s="33">
        <f t="shared" si="51"/>
        <v>0</v>
      </c>
      <c r="DO48" s="33">
        <f t="shared" si="51"/>
        <v>0</v>
      </c>
      <c r="DP48" s="33">
        <f t="shared" si="51"/>
        <v>0</v>
      </c>
      <c r="DQ48" s="33">
        <f t="shared" ref="DQ48:EN48" si="52">SUM(DQ49:DQ52)</f>
        <v>0</v>
      </c>
      <c r="DR48" s="33">
        <f t="shared" si="52"/>
        <v>0</v>
      </c>
      <c r="DS48" s="33">
        <f t="shared" si="52"/>
        <v>0</v>
      </c>
      <c r="DT48" s="33">
        <f t="shared" si="52"/>
        <v>0</v>
      </c>
      <c r="DU48" s="33">
        <f t="shared" si="52"/>
        <v>82</v>
      </c>
      <c r="DV48" s="33">
        <f t="shared" si="52"/>
        <v>0</v>
      </c>
      <c r="DW48" s="33">
        <f t="shared" si="52"/>
        <v>0</v>
      </c>
      <c r="DX48" s="33">
        <f t="shared" si="52"/>
        <v>0</v>
      </c>
      <c r="DY48" s="33">
        <f t="shared" si="52"/>
        <v>0</v>
      </c>
      <c r="DZ48" s="33">
        <f t="shared" si="52"/>
        <v>0</v>
      </c>
      <c r="EA48" s="33">
        <f t="shared" si="52"/>
        <v>0</v>
      </c>
      <c r="EB48" s="33">
        <f t="shared" si="52"/>
        <v>0</v>
      </c>
      <c r="EC48" s="33">
        <f t="shared" si="52"/>
        <v>0</v>
      </c>
      <c r="ED48" s="33">
        <f t="shared" si="52"/>
        <v>0</v>
      </c>
      <c r="EE48" s="33">
        <f t="shared" si="52"/>
        <v>0</v>
      </c>
      <c r="EF48" s="33">
        <f t="shared" si="52"/>
        <v>0</v>
      </c>
      <c r="EG48" s="33">
        <f t="shared" si="52"/>
        <v>0</v>
      </c>
      <c r="EH48" s="33">
        <f t="shared" si="52"/>
        <v>0</v>
      </c>
      <c r="EI48" s="33">
        <f t="shared" si="52"/>
        <v>0</v>
      </c>
      <c r="EJ48" s="33">
        <f t="shared" si="52"/>
        <v>0</v>
      </c>
      <c r="EK48" s="33">
        <f t="shared" si="52"/>
        <v>0</v>
      </c>
      <c r="EL48" s="33">
        <f t="shared" si="52"/>
        <v>30</v>
      </c>
      <c r="EM48" s="33">
        <f t="shared" si="52"/>
        <v>0</v>
      </c>
      <c r="EN48" s="33">
        <f t="shared" si="52"/>
        <v>0</v>
      </c>
      <c r="EO48" s="33" t="s">
        <v>197</v>
      </c>
      <c r="EP48" s="33" t="s">
        <v>197</v>
      </c>
      <c r="EQ48" s="33" t="s">
        <v>197</v>
      </c>
      <c r="ER48" s="33" t="s">
        <v>197</v>
      </c>
      <c r="ES48" s="33" t="s">
        <v>197</v>
      </c>
      <c r="ET48" s="33" t="s">
        <v>197</v>
      </c>
      <c r="EU48" s="33" t="s">
        <v>197</v>
      </c>
      <c r="EV48" s="33"/>
    </row>
    <row r="49" spans="1:152" ht="47.25">
      <c r="A49" s="23" t="s">
        <v>179</v>
      </c>
      <c r="B49" s="31" t="s">
        <v>229</v>
      </c>
      <c r="C49" s="42" t="s">
        <v>231</v>
      </c>
      <c r="D49" s="390" t="s">
        <v>232</v>
      </c>
      <c r="E49" s="47">
        <f>'4'!BS50</f>
        <v>50</v>
      </c>
      <c r="F49" s="47">
        <f>'4'!BT50</f>
        <v>0</v>
      </c>
      <c r="G49" s="33">
        <v>0</v>
      </c>
      <c r="H49" s="33">
        <v>0</v>
      </c>
      <c r="I49" s="33">
        <v>0</v>
      </c>
      <c r="J49" s="33">
        <v>0</v>
      </c>
      <c r="K49" s="33">
        <v>0</v>
      </c>
      <c r="L49" s="33">
        <v>0</v>
      </c>
      <c r="M49" s="33">
        <v>0</v>
      </c>
      <c r="N49" s="33">
        <v>0</v>
      </c>
      <c r="O49" s="33">
        <v>0</v>
      </c>
      <c r="P49" s="33">
        <v>0</v>
      </c>
      <c r="Q49" s="33">
        <v>0</v>
      </c>
      <c r="R49" s="33">
        <v>0</v>
      </c>
      <c r="S49" s="33">
        <v>0</v>
      </c>
      <c r="T49" s="33">
        <v>0</v>
      </c>
      <c r="U49" s="47">
        <f>'4'!BX50</f>
        <v>0</v>
      </c>
      <c r="V49" s="47">
        <f>'4'!BY50</f>
        <v>2</v>
      </c>
      <c r="W49" s="33">
        <v>0</v>
      </c>
      <c r="X49" s="200">
        <f>'4'!BZ50</f>
        <v>0</v>
      </c>
      <c r="Y49" s="33"/>
      <c r="Z49" s="33"/>
      <c r="AA49" s="33"/>
      <c r="AB49" s="33"/>
      <c r="AC49" s="33"/>
      <c r="AD49" s="33"/>
      <c r="AE49" s="33"/>
      <c r="AF49" s="33">
        <v>0</v>
      </c>
      <c r="AG49" s="33">
        <v>0</v>
      </c>
      <c r="AH49" s="33">
        <v>0</v>
      </c>
      <c r="AI49" s="33">
        <v>0</v>
      </c>
      <c r="AJ49" s="33">
        <v>0</v>
      </c>
      <c r="AK49" s="33">
        <v>0</v>
      </c>
      <c r="AL49" s="33">
        <v>0</v>
      </c>
      <c r="AM49" s="33"/>
      <c r="AN49" s="33"/>
      <c r="AO49" s="33"/>
      <c r="AP49" s="33"/>
      <c r="AQ49" s="33"/>
      <c r="AR49" s="33"/>
      <c r="AS49" s="33"/>
      <c r="AT49" s="212">
        <f>IF('4'!$CN50=2020,E49,0)</f>
        <v>0</v>
      </c>
      <c r="AU49" s="212">
        <f>IF('4'!$CN50=2020,F49,0)</f>
        <v>0</v>
      </c>
      <c r="AV49" s="212">
        <f>IF('4'!$CN50=2020,G49,0)</f>
        <v>0</v>
      </c>
      <c r="AW49" s="212">
        <f>IF('4'!$CN50=2020,H49,0)</f>
        <v>0</v>
      </c>
      <c r="AX49" s="212">
        <f>IF('4'!$CN50=2020,I49,0)</f>
        <v>0</v>
      </c>
      <c r="AY49" s="212">
        <f>IF('4'!$CN50=2020,J49,0)</f>
        <v>0</v>
      </c>
      <c r="AZ49" s="212">
        <f>IF('4'!$CN50=2020,K49,0)</f>
        <v>0</v>
      </c>
      <c r="BA49" s="212">
        <f>IF('4'!$CN50=2020,L49,0)</f>
        <v>0</v>
      </c>
      <c r="BB49" s="212">
        <f>IF('4'!$CN50=2020,M49,0)</f>
        <v>0</v>
      </c>
      <c r="BC49" s="212">
        <f>IF('4'!$CN50=2020,N49,0)</f>
        <v>0</v>
      </c>
      <c r="BD49" s="212">
        <f>IF('4'!$CN50=2020,O49,0)</f>
        <v>0</v>
      </c>
      <c r="BE49" s="212">
        <f>IF('4'!$CN50=2020,P49,0)</f>
        <v>0</v>
      </c>
      <c r="BF49" s="212">
        <f>IF('4'!$CN50=2020,Q49,0)</f>
        <v>0</v>
      </c>
      <c r="BG49" s="212">
        <f>IF('4'!$CN50=2020,R49,0)</f>
        <v>0</v>
      </c>
      <c r="BH49" s="212">
        <f>IF('4'!$CN50=2020,S49,0)</f>
        <v>0</v>
      </c>
      <c r="BI49" s="212">
        <f>IF('4'!$CN50=2020,T49,0)</f>
        <v>0</v>
      </c>
      <c r="BJ49" s="212">
        <f>IF('4'!$CN50=2020,U49,0)</f>
        <v>0</v>
      </c>
      <c r="BK49" s="212">
        <f>IF('4'!$CN50=2020,V49,0)</f>
        <v>0</v>
      </c>
      <c r="BL49" s="212">
        <f>IF('4'!$CN50=2020,W49,0)</f>
        <v>0</v>
      </c>
      <c r="BM49" s="136"/>
      <c r="BN49" s="136"/>
      <c r="BO49" s="136"/>
      <c r="BP49" s="136"/>
      <c r="BQ49" s="136"/>
      <c r="BR49" s="136"/>
      <c r="BS49" s="136"/>
      <c r="BT49" s="213">
        <f>IF('4'!$CN50=2021,E49,0)</f>
        <v>0</v>
      </c>
      <c r="BU49" s="213">
        <f>IF('4'!$CN50=2021,F49,0)</f>
        <v>0</v>
      </c>
      <c r="BV49" s="213">
        <f>IF('4'!$CN50=2021,G49,0)</f>
        <v>0</v>
      </c>
      <c r="BW49" s="213">
        <f>IF('4'!$CN50=2021,H49,0)</f>
        <v>0</v>
      </c>
      <c r="BX49" s="213">
        <f>IF('4'!$CN50=2021,I49,0)</f>
        <v>0</v>
      </c>
      <c r="BY49" s="213">
        <f>IF('4'!$CN50=2021,J49,0)</f>
        <v>0</v>
      </c>
      <c r="BZ49" s="213">
        <f>IF('4'!$CN50=2021,K49,0)</f>
        <v>0</v>
      </c>
      <c r="CA49" s="213">
        <f>IF('4'!$CN50=2021,L49,0)</f>
        <v>0</v>
      </c>
      <c r="CB49" s="213">
        <f>IF('4'!$CN50=2021,M49,0)</f>
        <v>0</v>
      </c>
      <c r="CC49" s="213">
        <f>IF('4'!$CN50=2021,N49,0)</f>
        <v>0</v>
      </c>
      <c r="CD49" s="213">
        <f>IF('4'!$CN50=2021,O49,0)</f>
        <v>0</v>
      </c>
      <c r="CE49" s="213">
        <f>IF('4'!$CN50=2021,P49,0)</f>
        <v>0</v>
      </c>
      <c r="CF49" s="213">
        <f>IF('4'!$CN50=2021,Q49,0)</f>
        <v>0</v>
      </c>
      <c r="CG49" s="213">
        <f>IF('4'!$CN50=2021,R49,0)</f>
        <v>0</v>
      </c>
      <c r="CH49" s="213">
        <f>IF('4'!$CN50=2021,S49,0)</f>
        <v>0</v>
      </c>
      <c r="CI49" s="213">
        <f>IF('4'!$CN50=2021,T49,0)</f>
        <v>0</v>
      </c>
      <c r="CJ49" s="213">
        <f>IF('4'!$CN50=2021,U49,0)</f>
        <v>0</v>
      </c>
      <c r="CK49" s="213">
        <f>IF('4'!$CN50=2021,V49,0)</f>
        <v>0</v>
      </c>
      <c r="CL49" s="213">
        <f>IF('4'!$CN50=2021,W49,0)</f>
        <v>0</v>
      </c>
      <c r="CM49" s="213">
        <f>IF('4'!$CN50=2021,X49,0)</f>
        <v>0</v>
      </c>
      <c r="CN49" s="136"/>
      <c r="CO49" s="136"/>
      <c r="CP49" s="136"/>
      <c r="CQ49" s="136"/>
      <c r="CR49" s="136"/>
      <c r="CS49" s="136"/>
      <c r="CT49" s="136"/>
      <c r="CU49" s="213">
        <f>IF('4'!$CN50=2022,E49,0)</f>
        <v>50</v>
      </c>
      <c r="CV49" s="213">
        <f>IF('4'!$CN50=2022,F49,0)</f>
        <v>0</v>
      </c>
      <c r="CW49" s="213">
        <f>IF('4'!$CN50=2022,G49,0)</f>
        <v>0</v>
      </c>
      <c r="CX49" s="213">
        <f>IF('4'!$CN50=2022,H49,0)</f>
        <v>0</v>
      </c>
      <c r="CY49" s="213">
        <f>IF('4'!$CN50=2022,I49,0)</f>
        <v>0</v>
      </c>
      <c r="CZ49" s="213">
        <f>IF('4'!$CN50=2022,J49,0)</f>
        <v>0</v>
      </c>
      <c r="DA49" s="213">
        <f>IF('4'!$CN50=2022,K49,0)</f>
        <v>0</v>
      </c>
      <c r="DB49" s="213">
        <f>IF('4'!$CN50=2022,L49,0)</f>
        <v>0</v>
      </c>
      <c r="DC49" s="213">
        <f>IF('4'!$CN50=2022,M49,0)</f>
        <v>0</v>
      </c>
      <c r="DD49" s="213">
        <f>IF('4'!$CN50=2022,N49,0)</f>
        <v>0</v>
      </c>
      <c r="DE49" s="213">
        <f>IF('4'!$CN50=2022,O49,0)</f>
        <v>0</v>
      </c>
      <c r="DF49" s="213">
        <f>IF('4'!$CN50=2022,P49,0)</f>
        <v>0</v>
      </c>
      <c r="DG49" s="213">
        <f>IF('4'!$CN50=2022,Q49,0)</f>
        <v>0</v>
      </c>
      <c r="DH49" s="213">
        <f>IF('4'!$CN50=2022,R49,0)</f>
        <v>0</v>
      </c>
      <c r="DI49" s="213">
        <f>IF('4'!$CN50=2022,S49,0)</f>
        <v>0</v>
      </c>
      <c r="DJ49" s="213">
        <f>IF('4'!$CN50=2022,T49,0)</f>
        <v>0</v>
      </c>
      <c r="DK49" s="213">
        <f>IF('4'!$CN50=2022,U49,0)</f>
        <v>0</v>
      </c>
      <c r="DL49" s="213">
        <f>IF('4'!$CN50=2022,V49,0)</f>
        <v>2</v>
      </c>
      <c r="DM49" s="213">
        <f>IF('4'!$CN50=2022,W49,0)</f>
        <v>0</v>
      </c>
      <c r="DN49" s="136"/>
      <c r="DO49" s="136"/>
      <c r="DP49" s="136"/>
      <c r="DQ49" s="136"/>
      <c r="DR49" s="136"/>
      <c r="DS49" s="136"/>
      <c r="DT49" s="136"/>
      <c r="DU49" s="136">
        <f t="shared" ref="DU49:ED52" si="53">CU49+BT49+AT49</f>
        <v>50</v>
      </c>
      <c r="DV49" s="136">
        <f t="shared" si="53"/>
        <v>0</v>
      </c>
      <c r="DW49" s="136">
        <f t="shared" si="53"/>
        <v>0</v>
      </c>
      <c r="DX49" s="136">
        <f t="shared" si="53"/>
        <v>0</v>
      </c>
      <c r="DY49" s="136">
        <f t="shared" si="53"/>
        <v>0</v>
      </c>
      <c r="DZ49" s="136">
        <f t="shared" si="53"/>
        <v>0</v>
      </c>
      <c r="EA49" s="136">
        <f t="shared" si="53"/>
        <v>0</v>
      </c>
      <c r="EB49" s="136">
        <f t="shared" si="53"/>
        <v>0</v>
      </c>
      <c r="EC49" s="136">
        <f t="shared" si="53"/>
        <v>0</v>
      </c>
      <c r="ED49" s="136">
        <f t="shared" si="53"/>
        <v>0</v>
      </c>
      <c r="EE49" s="136">
        <f t="shared" ref="EE49:EM52" si="54">DE49+CD49+BD49</f>
        <v>0</v>
      </c>
      <c r="EF49" s="136">
        <f t="shared" si="54"/>
        <v>0</v>
      </c>
      <c r="EG49" s="136">
        <f t="shared" si="54"/>
        <v>0</v>
      </c>
      <c r="EH49" s="136">
        <f t="shared" si="54"/>
        <v>0</v>
      </c>
      <c r="EI49" s="136">
        <f t="shared" si="54"/>
        <v>0</v>
      </c>
      <c r="EJ49" s="136">
        <f t="shared" si="54"/>
        <v>0</v>
      </c>
      <c r="EK49" s="136">
        <f t="shared" si="54"/>
        <v>0</v>
      </c>
      <c r="EL49" s="136">
        <f t="shared" si="54"/>
        <v>2</v>
      </c>
      <c r="EM49" s="136">
        <f t="shared" si="54"/>
        <v>0</v>
      </c>
      <c r="EN49" s="213">
        <f>CM49</f>
        <v>0</v>
      </c>
      <c r="EO49" s="33"/>
      <c r="EP49" s="33"/>
      <c r="EQ49" s="33"/>
      <c r="ER49" s="33"/>
      <c r="ES49" s="33"/>
      <c r="ET49" s="33"/>
      <c r="EU49" s="33"/>
      <c r="EV49" s="33"/>
    </row>
    <row r="50" spans="1:152" ht="33.6" customHeight="1">
      <c r="A50" s="23" t="s">
        <v>179</v>
      </c>
      <c r="B50" s="31" t="s">
        <v>229</v>
      </c>
      <c r="C50" s="42" t="s">
        <v>233</v>
      </c>
      <c r="D50" s="390" t="s">
        <v>234</v>
      </c>
      <c r="E50" s="47">
        <f>'4'!BS51</f>
        <v>32</v>
      </c>
      <c r="F50" s="47">
        <f>'4'!BT51</f>
        <v>0</v>
      </c>
      <c r="G50" s="33">
        <v>0</v>
      </c>
      <c r="H50" s="33">
        <v>0</v>
      </c>
      <c r="I50" s="33">
        <v>0</v>
      </c>
      <c r="J50" s="33">
        <v>0</v>
      </c>
      <c r="K50" s="33">
        <v>0</v>
      </c>
      <c r="L50" s="33">
        <v>0</v>
      </c>
      <c r="M50" s="33">
        <v>0</v>
      </c>
      <c r="N50" s="33">
        <v>0</v>
      </c>
      <c r="O50" s="33">
        <v>0</v>
      </c>
      <c r="P50" s="33">
        <v>0</v>
      </c>
      <c r="Q50" s="33">
        <v>0</v>
      </c>
      <c r="R50" s="33">
        <v>0</v>
      </c>
      <c r="S50" s="33">
        <v>0</v>
      </c>
      <c r="T50" s="33">
        <v>0</v>
      </c>
      <c r="U50" s="47">
        <f>'4'!BX51</f>
        <v>0</v>
      </c>
      <c r="V50" s="47">
        <f>'4'!BY51</f>
        <v>28</v>
      </c>
      <c r="W50" s="33">
        <v>0</v>
      </c>
      <c r="X50" s="200">
        <f>'4'!BZ51</f>
        <v>0</v>
      </c>
      <c r="Y50" s="33"/>
      <c r="Z50" s="33"/>
      <c r="AA50" s="33"/>
      <c r="AB50" s="33"/>
      <c r="AC50" s="33"/>
      <c r="AD50" s="33"/>
      <c r="AE50" s="33"/>
      <c r="AF50" s="33">
        <v>0</v>
      </c>
      <c r="AG50" s="33">
        <v>0</v>
      </c>
      <c r="AH50" s="33">
        <v>0</v>
      </c>
      <c r="AI50" s="33">
        <v>0</v>
      </c>
      <c r="AJ50" s="33">
        <v>0</v>
      </c>
      <c r="AK50" s="33">
        <v>0</v>
      </c>
      <c r="AL50" s="33">
        <v>0</v>
      </c>
      <c r="AM50" s="33"/>
      <c r="AN50" s="33"/>
      <c r="AO50" s="33"/>
      <c r="AP50" s="33"/>
      <c r="AQ50" s="33"/>
      <c r="AR50" s="33"/>
      <c r="AS50" s="33"/>
      <c r="AT50" s="212">
        <f>IF('4'!$CN51=2020,E50,0)</f>
        <v>0</v>
      </c>
      <c r="AU50" s="212">
        <f>IF('4'!$CN51=2020,F50,0)</f>
        <v>0</v>
      </c>
      <c r="AV50" s="212">
        <f>IF('4'!$CN51=2020,G50,0)</f>
        <v>0</v>
      </c>
      <c r="AW50" s="212">
        <f>IF('4'!$CN51=2020,H50,0)</f>
        <v>0</v>
      </c>
      <c r="AX50" s="212">
        <f>IF('4'!$CN51=2020,I50,0)</f>
        <v>0</v>
      </c>
      <c r="AY50" s="212">
        <f>IF('4'!$CN51=2020,J50,0)</f>
        <v>0</v>
      </c>
      <c r="AZ50" s="212">
        <f>IF('4'!$CN51=2020,K50,0)</f>
        <v>0</v>
      </c>
      <c r="BA50" s="212">
        <f>IF('4'!$CN51=2020,L50,0)</f>
        <v>0</v>
      </c>
      <c r="BB50" s="212">
        <f>IF('4'!$CN51=2020,M50,0)</f>
        <v>0</v>
      </c>
      <c r="BC50" s="212">
        <f>IF('4'!$CN51=2020,N50,0)</f>
        <v>0</v>
      </c>
      <c r="BD50" s="212">
        <f>IF('4'!$CN51=2020,O50,0)</f>
        <v>0</v>
      </c>
      <c r="BE50" s="212">
        <f>IF('4'!$CN51=2020,P50,0)</f>
        <v>0</v>
      </c>
      <c r="BF50" s="212">
        <f>IF('4'!$CN51=2020,Q50,0)</f>
        <v>0</v>
      </c>
      <c r="BG50" s="212">
        <f>IF('4'!$CN51=2020,R50,0)</f>
        <v>0</v>
      </c>
      <c r="BH50" s="212">
        <f>IF('4'!$CN51=2020,S50,0)</f>
        <v>0</v>
      </c>
      <c r="BI50" s="212">
        <f>IF('4'!$CN51=2020,T50,0)</f>
        <v>0</v>
      </c>
      <c r="BJ50" s="212">
        <f>IF('4'!$CN51=2020,U50,0)</f>
        <v>0</v>
      </c>
      <c r="BK50" s="212">
        <f>IF('4'!$CN51=2020,V50,0)</f>
        <v>0</v>
      </c>
      <c r="BL50" s="212">
        <f>IF('4'!$CN51=2020,W50,0)</f>
        <v>0</v>
      </c>
      <c r="BM50" s="136"/>
      <c r="BN50" s="136"/>
      <c r="BO50" s="136"/>
      <c r="BP50" s="136"/>
      <c r="BQ50" s="136"/>
      <c r="BR50" s="136"/>
      <c r="BS50" s="136"/>
      <c r="BT50" s="213">
        <f>IF('4'!$CN51=2021,E50,0)</f>
        <v>0</v>
      </c>
      <c r="BU50" s="213">
        <f>IF('4'!$CN51=2021,F50,0)</f>
        <v>0</v>
      </c>
      <c r="BV50" s="213">
        <f>IF('4'!$CN51=2021,G50,0)</f>
        <v>0</v>
      </c>
      <c r="BW50" s="213">
        <f>IF('4'!$CN51=2021,H50,0)</f>
        <v>0</v>
      </c>
      <c r="BX50" s="213">
        <f>IF('4'!$CN51=2021,I50,0)</f>
        <v>0</v>
      </c>
      <c r="BY50" s="213">
        <f>IF('4'!$CN51=2021,J50,0)</f>
        <v>0</v>
      </c>
      <c r="BZ50" s="213">
        <f>IF('4'!$CN51=2021,K50,0)</f>
        <v>0</v>
      </c>
      <c r="CA50" s="213">
        <f>IF('4'!$CN51=2021,L50,0)</f>
        <v>0</v>
      </c>
      <c r="CB50" s="213">
        <f>IF('4'!$CN51=2021,M50,0)</f>
        <v>0</v>
      </c>
      <c r="CC50" s="213">
        <f>IF('4'!$CN51=2021,N50,0)</f>
        <v>0</v>
      </c>
      <c r="CD50" s="213">
        <f>IF('4'!$CN51=2021,O50,0)</f>
        <v>0</v>
      </c>
      <c r="CE50" s="213">
        <f>IF('4'!$CN51=2021,P50,0)</f>
        <v>0</v>
      </c>
      <c r="CF50" s="213">
        <f>IF('4'!$CN51=2021,Q50,0)</f>
        <v>0</v>
      </c>
      <c r="CG50" s="213">
        <f>IF('4'!$CN51=2021,R50,0)</f>
        <v>0</v>
      </c>
      <c r="CH50" s="213">
        <f>IF('4'!$CN51=2021,S50,0)</f>
        <v>0</v>
      </c>
      <c r="CI50" s="213">
        <f>IF('4'!$CN51=2021,T50,0)</f>
        <v>0</v>
      </c>
      <c r="CJ50" s="213">
        <f>IF('4'!$CN51=2021,U50,0)</f>
        <v>0</v>
      </c>
      <c r="CK50" s="213">
        <f>IF('4'!$CN51=2021,V50,0)</f>
        <v>0</v>
      </c>
      <c r="CL50" s="213">
        <f>IF('4'!$CN51=2021,W50,0)</f>
        <v>0</v>
      </c>
      <c r="CM50" s="213">
        <f>IF('4'!$CN51=2021,X50,0)</f>
        <v>0</v>
      </c>
      <c r="CN50" s="136"/>
      <c r="CO50" s="136"/>
      <c r="CP50" s="136"/>
      <c r="CQ50" s="136"/>
      <c r="CR50" s="136"/>
      <c r="CS50" s="136"/>
      <c r="CT50" s="136"/>
      <c r="CU50" s="213">
        <f>IF('4'!$CN51=2022,E50,0)</f>
        <v>32</v>
      </c>
      <c r="CV50" s="213">
        <f>IF('4'!$CN51=2022,F50,0)</f>
        <v>0</v>
      </c>
      <c r="CW50" s="213">
        <f>IF('4'!$CN51=2022,G50,0)</f>
        <v>0</v>
      </c>
      <c r="CX50" s="213">
        <f>IF('4'!$CN51=2022,H50,0)</f>
        <v>0</v>
      </c>
      <c r="CY50" s="213">
        <f>IF('4'!$CN51=2022,I50,0)</f>
        <v>0</v>
      </c>
      <c r="CZ50" s="213">
        <f>IF('4'!$CN51=2022,J50,0)</f>
        <v>0</v>
      </c>
      <c r="DA50" s="213">
        <f>IF('4'!$CN51=2022,K50,0)</f>
        <v>0</v>
      </c>
      <c r="DB50" s="213">
        <f>IF('4'!$CN51=2022,L50,0)</f>
        <v>0</v>
      </c>
      <c r="DC50" s="213">
        <f>IF('4'!$CN51=2022,M50,0)</f>
        <v>0</v>
      </c>
      <c r="DD50" s="213">
        <f>IF('4'!$CN51=2022,N50,0)</f>
        <v>0</v>
      </c>
      <c r="DE50" s="213">
        <f>IF('4'!$CN51=2022,O50,0)</f>
        <v>0</v>
      </c>
      <c r="DF50" s="213">
        <f>IF('4'!$CN51=2022,P50,0)</f>
        <v>0</v>
      </c>
      <c r="DG50" s="213">
        <f>IF('4'!$CN51=2022,Q50,0)</f>
        <v>0</v>
      </c>
      <c r="DH50" s="213">
        <f>IF('4'!$CN51=2022,R50,0)</f>
        <v>0</v>
      </c>
      <c r="DI50" s="213">
        <f>IF('4'!$CN51=2022,S50,0)</f>
        <v>0</v>
      </c>
      <c r="DJ50" s="213">
        <f>IF('4'!$CN51=2022,T50,0)</f>
        <v>0</v>
      </c>
      <c r="DK50" s="213">
        <f>IF('4'!$CN51=2022,U50,0)</f>
        <v>0</v>
      </c>
      <c r="DL50" s="213">
        <f>IF('4'!$CN51=2022,V50,0)</f>
        <v>28</v>
      </c>
      <c r="DM50" s="213">
        <f>IF('4'!$CN51=2022,W50,0)</f>
        <v>0</v>
      </c>
      <c r="DN50" s="136"/>
      <c r="DO50" s="136"/>
      <c r="DP50" s="136"/>
      <c r="DQ50" s="136"/>
      <c r="DR50" s="136"/>
      <c r="DS50" s="136"/>
      <c r="DT50" s="136"/>
      <c r="DU50" s="136">
        <f t="shared" si="53"/>
        <v>32</v>
      </c>
      <c r="DV50" s="136">
        <f t="shared" si="53"/>
        <v>0</v>
      </c>
      <c r="DW50" s="136">
        <f t="shared" si="53"/>
        <v>0</v>
      </c>
      <c r="DX50" s="136">
        <f t="shared" si="53"/>
        <v>0</v>
      </c>
      <c r="DY50" s="136">
        <f t="shared" si="53"/>
        <v>0</v>
      </c>
      <c r="DZ50" s="136">
        <f t="shared" si="53"/>
        <v>0</v>
      </c>
      <c r="EA50" s="136">
        <f t="shared" si="53"/>
        <v>0</v>
      </c>
      <c r="EB50" s="136">
        <f t="shared" si="53"/>
        <v>0</v>
      </c>
      <c r="EC50" s="136">
        <f t="shared" si="53"/>
        <v>0</v>
      </c>
      <c r="ED50" s="136">
        <f t="shared" si="53"/>
        <v>0</v>
      </c>
      <c r="EE50" s="136">
        <f t="shared" si="54"/>
        <v>0</v>
      </c>
      <c r="EF50" s="136">
        <f t="shared" si="54"/>
        <v>0</v>
      </c>
      <c r="EG50" s="136">
        <f t="shared" si="54"/>
        <v>0</v>
      </c>
      <c r="EH50" s="136">
        <f t="shared" si="54"/>
        <v>0</v>
      </c>
      <c r="EI50" s="136">
        <f t="shared" si="54"/>
        <v>0</v>
      </c>
      <c r="EJ50" s="136">
        <f t="shared" si="54"/>
        <v>0</v>
      </c>
      <c r="EK50" s="136">
        <f t="shared" si="54"/>
        <v>0</v>
      </c>
      <c r="EL50" s="136">
        <f t="shared" si="54"/>
        <v>28</v>
      </c>
      <c r="EM50" s="136">
        <f t="shared" si="54"/>
        <v>0</v>
      </c>
      <c r="EN50" s="213">
        <f>CM50</f>
        <v>0</v>
      </c>
      <c r="EO50" s="33"/>
      <c r="EP50" s="33"/>
      <c r="EQ50" s="33"/>
      <c r="ER50" s="33"/>
      <c r="ES50" s="33"/>
      <c r="ET50" s="33"/>
      <c r="EU50" s="33"/>
      <c r="EV50" s="33"/>
    </row>
    <row r="51" spans="1:152" ht="28.7" hidden="1" customHeight="1">
      <c r="A51" s="23" t="s">
        <v>179</v>
      </c>
      <c r="B51" s="31" t="s">
        <v>229</v>
      </c>
      <c r="C51" s="396">
        <v>0</v>
      </c>
      <c r="D51" s="390">
        <v>0</v>
      </c>
      <c r="E51" s="47">
        <f>'4'!BS52</f>
        <v>0</v>
      </c>
      <c r="F51" s="47">
        <f>'4'!BT52</f>
        <v>0</v>
      </c>
      <c r="G51" s="33">
        <v>0</v>
      </c>
      <c r="H51" s="33">
        <v>0</v>
      </c>
      <c r="I51" s="33">
        <v>0</v>
      </c>
      <c r="J51" s="33">
        <v>0</v>
      </c>
      <c r="K51" s="33">
        <v>0</v>
      </c>
      <c r="L51" s="33">
        <v>0</v>
      </c>
      <c r="M51" s="33">
        <v>0</v>
      </c>
      <c r="N51" s="33">
        <v>0</v>
      </c>
      <c r="O51" s="33">
        <v>0</v>
      </c>
      <c r="P51" s="33">
        <v>0</v>
      </c>
      <c r="Q51" s="33">
        <v>0</v>
      </c>
      <c r="R51" s="33">
        <v>0</v>
      </c>
      <c r="S51" s="33">
        <v>0</v>
      </c>
      <c r="T51" s="33">
        <v>0</v>
      </c>
      <c r="U51" s="47">
        <f>'4'!BX52</f>
        <v>0</v>
      </c>
      <c r="V51" s="47">
        <f>'4'!BY52</f>
        <v>0</v>
      </c>
      <c r="W51" s="33">
        <v>0</v>
      </c>
      <c r="X51" s="200">
        <f>'4'!BZ52</f>
        <v>0</v>
      </c>
      <c r="Y51" s="33"/>
      <c r="Z51" s="33"/>
      <c r="AA51" s="33"/>
      <c r="AB51" s="33"/>
      <c r="AC51" s="33"/>
      <c r="AD51" s="33"/>
      <c r="AE51" s="33"/>
      <c r="AF51" s="33">
        <v>0</v>
      </c>
      <c r="AG51" s="33">
        <v>0</v>
      </c>
      <c r="AH51" s="33">
        <v>0</v>
      </c>
      <c r="AI51" s="33">
        <v>0</v>
      </c>
      <c r="AJ51" s="33">
        <v>0</v>
      </c>
      <c r="AK51" s="33">
        <v>0</v>
      </c>
      <c r="AL51" s="33">
        <v>0</v>
      </c>
      <c r="AM51" s="33"/>
      <c r="AN51" s="33"/>
      <c r="AO51" s="33"/>
      <c r="AP51" s="33"/>
      <c r="AQ51" s="33"/>
      <c r="AR51" s="33"/>
      <c r="AS51" s="33"/>
      <c r="AT51" s="212">
        <f>IF('4'!$CN52=2020,E51,0)</f>
        <v>0</v>
      </c>
      <c r="AU51" s="212">
        <f>IF('4'!$CN52=2020,F51,0)</f>
        <v>0</v>
      </c>
      <c r="AV51" s="212">
        <f>IF('4'!$CN52=2020,G51,0)</f>
        <v>0</v>
      </c>
      <c r="AW51" s="212">
        <f>IF('4'!$CN52=2020,H51,0)</f>
        <v>0</v>
      </c>
      <c r="AX51" s="212">
        <f>IF('4'!$CN52=2020,I51,0)</f>
        <v>0</v>
      </c>
      <c r="AY51" s="212">
        <f>IF('4'!$CN52=2020,J51,0)</f>
        <v>0</v>
      </c>
      <c r="AZ51" s="212">
        <f>IF('4'!$CN52=2020,K51,0)</f>
        <v>0</v>
      </c>
      <c r="BA51" s="212">
        <f>IF('4'!$CN52=2020,L51,0)</f>
        <v>0</v>
      </c>
      <c r="BB51" s="212">
        <f>IF('4'!$CN52=2020,M51,0)</f>
        <v>0</v>
      </c>
      <c r="BC51" s="212">
        <f>IF('4'!$CN52=2020,N51,0)</f>
        <v>0</v>
      </c>
      <c r="BD51" s="212">
        <f>IF('4'!$CN52=2020,O51,0)</f>
        <v>0</v>
      </c>
      <c r="BE51" s="212">
        <f>IF('4'!$CN52=2020,P51,0)</f>
        <v>0</v>
      </c>
      <c r="BF51" s="212">
        <f>IF('4'!$CN52=2020,Q51,0)</f>
        <v>0</v>
      </c>
      <c r="BG51" s="212">
        <f>IF('4'!$CN52=2020,R51,0)</f>
        <v>0</v>
      </c>
      <c r="BH51" s="212">
        <f>IF('4'!$CN52=2020,S51,0)</f>
        <v>0</v>
      </c>
      <c r="BI51" s="212">
        <f>IF('4'!$CN52=2020,T51,0)</f>
        <v>0</v>
      </c>
      <c r="BJ51" s="212">
        <f>IF('4'!$CN52=2020,U51,0)</f>
        <v>0</v>
      </c>
      <c r="BK51" s="212">
        <f>IF('4'!$CN52=2020,V51,0)</f>
        <v>0</v>
      </c>
      <c r="BL51" s="212">
        <f>IF('4'!$CN52=2020,W51,0)</f>
        <v>0</v>
      </c>
      <c r="BM51" s="136"/>
      <c r="BN51" s="136"/>
      <c r="BO51" s="136"/>
      <c r="BP51" s="136"/>
      <c r="BQ51" s="136"/>
      <c r="BR51" s="136"/>
      <c r="BS51" s="136"/>
      <c r="BT51" s="213">
        <f>IF('4'!$CN52=2021,E51,0)</f>
        <v>0</v>
      </c>
      <c r="BU51" s="213">
        <f>IF('4'!$CN52=2021,F51,0)</f>
        <v>0</v>
      </c>
      <c r="BV51" s="213">
        <f>IF('4'!$CN52=2021,G51,0)</f>
        <v>0</v>
      </c>
      <c r="BW51" s="213">
        <f>IF('4'!$CN52=2021,H51,0)</f>
        <v>0</v>
      </c>
      <c r="BX51" s="213">
        <f>IF('4'!$CN52=2021,I51,0)</f>
        <v>0</v>
      </c>
      <c r="BY51" s="213">
        <f>IF('4'!$CN52=2021,J51,0)</f>
        <v>0</v>
      </c>
      <c r="BZ51" s="213">
        <f>IF('4'!$CN52=2021,K51,0)</f>
        <v>0</v>
      </c>
      <c r="CA51" s="213">
        <f>IF('4'!$CN52=2021,L51,0)</f>
        <v>0</v>
      </c>
      <c r="CB51" s="213">
        <f>IF('4'!$CN52=2021,M51,0)</f>
        <v>0</v>
      </c>
      <c r="CC51" s="213">
        <f>IF('4'!$CN52=2021,N51,0)</f>
        <v>0</v>
      </c>
      <c r="CD51" s="213">
        <f>IF('4'!$CN52=2021,O51,0)</f>
        <v>0</v>
      </c>
      <c r="CE51" s="213">
        <f>IF('4'!$CN52=2021,P51,0)</f>
        <v>0</v>
      </c>
      <c r="CF51" s="213">
        <f>IF('4'!$CN52=2021,Q51,0)</f>
        <v>0</v>
      </c>
      <c r="CG51" s="213">
        <f>IF('4'!$CN52=2021,R51,0)</f>
        <v>0</v>
      </c>
      <c r="CH51" s="213">
        <f>IF('4'!$CN52=2021,S51,0)</f>
        <v>0</v>
      </c>
      <c r="CI51" s="213">
        <f>IF('4'!$CN52=2021,T51,0)</f>
        <v>0</v>
      </c>
      <c r="CJ51" s="213">
        <f>IF('4'!$CN52=2021,U51,0)</f>
        <v>0</v>
      </c>
      <c r="CK51" s="213">
        <f>IF('4'!$CN52=2021,V51,0)</f>
        <v>0</v>
      </c>
      <c r="CL51" s="213">
        <f>IF('4'!$CN52=2021,W51,0)</f>
        <v>0</v>
      </c>
      <c r="CM51" s="213">
        <f>IF('4'!$CN52=2021,X51,0)</f>
        <v>0</v>
      </c>
      <c r="CN51" s="136"/>
      <c r="CO51" s="136"/>
      <c r="CP51" s="136"/>
      <c r="CQ51" s="136"/>
      <c r="CR51" s="136"/>
      <c r="CS51" s="136"/>
      <c r="CT51" s="136"/>
      <c r="CU51" s="213">
        <f>IF('4'!$CN52=2022,E51,0)</f>
        <v>0</v>
      </c>
      <c r="CV51" s="213">
        <f>IF('4'!$CN52=2022,F51,0)</f>
        <v>0</v>
      </c>
      <c r="CW51" s="213">
        <f>IF('4'!$CN52=2022,G51,0)</f>
        <v>0</v>
      </c>
      <c r="CX51" s="213">
        <f>IF('4'!$CN52=2022,H51,0)</f>
        <v>0</v>
      </c>
      <c r="CY51" s="213">
        <f>IF('4'!$CN52=2022,I51,0)</f>
        <v>0</v>
      </c>
      <c r="CZ51" s="213">
        <f>IF('4'!$CN52=2022,J51,0)</f>
        <v>0</v>
      </c>
      <c r="DA51" s="213">
        <f>IF('4'!$CN52=2022,K51,0)</f>
        <v>0</v>
      </c>
      <c r="DB51" s="213">
        <f>IF('4'!$CN52=2022,L51,0)</f>
        <v>0</v>
      </c>
      <c r="DC51" s="213">
        <f>IF('4'!$CN52=2022,M51,0)</f>
        <v>0</v>
      </c>
      <c r="DD51" s="213">
        <f>IF('4'!$CN52=2022,N51,0)</f>
        <v>0</v>
      </c>
      <c r="DE51" s="213">
        <f>IF('4'!$CN52=2022,O51,0)</f>
        <v>0</v>
      </c>
      <c r="DF51" s="213">
        <f>IF('4'!$CN52=2022,P51,0)</f>
        <v>0</v>
      </c>
      <c r="DG51" s="213">
        <f>IF('4'!$CN52=2022,Q51,0)</f>
        <v>0</v>
      </c>
      <c r="DH51" s="213">
        <f>IF('4'!$CN52=2022,R51,0)</f>
        <v>0</v>
      </c>
      <c r="DI51" s="213">
        <f>IF('4'!$CN52=2022,S51,0)</f>
        <v>0</v>
      </c>
      <c r="DJ51" s="213">
        <f>IF('4'!$CN52=2022,T51,0)</f>
        <v>0</v>
      </c>
      <c r="DK51" s="213">
        <f>IF('4'!$CN52=2022,U51,0)</f>
        <v>0</v>
      </c>
      <c r="DL51" s="213">
        <f>IF('4'!$CN52=2022,V51,0)</f>
        <v>0</v>
      </c>
      <c r="DM51" s="213">
        <f>IF('4'!$CN52=2022,W51,0)</f>
        <v>0</v>
      </c>
      <c r="DN51" s="136"/>
      <c r="DO51" s="136"/>
      <c r="DP51" s="136"/>
      <c r="DQ51" s="136"/>
      <c r="DR51" s="136"/>
      <c r="DS51" s="136"/>
      <c r="DT51" s="136"/>
      <c r="DU51" s="136">
        <f t="shared" si="53"/>
        <v>0</v>
      </c>
      <c r="DV51" s="136">
        <f t="shared" si="53"/>
        <v>0</v>
      </c>
      <c r="DW51" s="136">
        <f t="shared" si="53"/>
        <v>0</v>
      </c>
      <c r="DX51" s="136">
        <f t="shared" si="53"/>
        <v>0</v>
      </c>
      <c r="DY51" s="136">
        <f t="shared" si="53"/>
        <v>0</v>
      </c>
      <c r="DZ51" s="136">
        <f t="shared" si="53"/>
        <v>0</v>
      </c>
      <c r="EA51" s="136">
        <f t="shared" si="53"/>
        <v>0</v>
      </c>
      <c r="EB51" s="136">
        <f t="shared" si="53"/>
        <v>0</v>
      </c>
      <c r="EC51" s="136">
        <f t="shared" si="53"/>
        <v>0</v>
      </c>
      <c r="ED51" s="136">
        <f t="shared" si="53"/>
        <v>0</v>
      </c>
      <c r="EE51" s="136">
        <f t="shared" si="54"/>
        <v>0</v>
      </c>
      <c r="EF51" s="136">
        <f t="shared" si="54"/>
        <v>0</v>
      </c>
      <c r="EG51" s="136">
        <f t="shared" si="54"/>
        <v>0</v>
      </c>
      <c r="EH51" s="136">
        <f t="shared" si="54"/>
        <v>0</v>
      </c>
      <c r="EI51" s="136">
        <f t="shared" si="54"/>
        <v>0</v>
      </c>
      <c r="EJ51" s="136">
        <f t="shared" si="54"/>
        <v>0</v>
      </c>
      <c r="EK51" s="136">
        <f t="shared" si="54"/>
        <v>0</v>
      </c>
      <c r="EL51" s="136">
        <f t="shared" si="54"/>
        <v>0</v>
      </c>
      <c r="EM51" s="136">
        <f t="shared" si="54"/>
        <v>0</v>
      </c>
      <c r="EN51" s="213">
        <f>CM51</f>
        <v>0</v>
      </c>
      <c r="EO51" s="33"/>
      <c r="EP51" s="33"/>
      <c r="EQ51" s="33"/>
      <c r="ER51" s="33"/>
      <c r="ES51" s="33"/>
      <c r="ET51" s="33"/>
      <c r="EU51" s="33"/>
      <c r="EV51" s="33"/>
    </row>
    <row r="52" spans="1:152" ht="99.6" hidden="1" customHeight="1">
      <c r="A52" s="23" t="s">
        <v>179</v>
      </c>
      <c r="B52" s="31" t="s">
        <v>229</v>
      </c>
      <c r="C52" s="43">
        <v>0</v>
      </c>
      <c r="D52" s="390">
        <v>0</v>
      </c>
      <c r="E52" s="47">
        <v>0</v>
      </c>
      <c r="F52" s="47">
        <v>0</v>
      </c>
      <c r="G52" s="33">
        <v>0</v>
      </c>
      <c r="H52" s="33">
        <v>0</v>
      </c>
      <c r="I52" s="33">
        <v>0</v>
      </c>
      <c r="J52" s="33">
        <v>0</v>
      </c>
      <c r="K52" s="33">
        <v>0</v>
      </c>
      <c r="L52" s="33">
        <v>0</v>
      </c>
      <c r="M52" s="33">
        <v>0</v>
      </c>
      <c r="N52" s="33">
        <v>0</v>
      </c>
      <c r="O52" s="33">
        <v>0</v>
      </c>
      <c r="P52" s="33">
        <v>0</v>
      </c>
      <c r="Q52" s="33">
        <v>0</v>
      </c>
      <c r="R52" s="33">
        <v>0</v>
      </c>
      <c r="S52" s="33">
        <v>0</v>
      </c>
      <c r="T52" s="33">
        <v>0</v>
      </c>
      <c r="U52" s="33">
        <v>0</v>
      </c>
      <c r="V52" s="47">
        <v>0</v>
      </c>
      <c r="W52" s="33">
        <v>0</v>
      </c>
      <c r="X52" s="200">
        <f>'4'!BZ53</f>
        <v>0</v>
      </c>
      <c r="Y52" s="33"/>
      <c r="Z52" s="33"/>
      <c r="AA52" s="33"/>
      <c r="AB52" s="33"/>
      <c r="AC52" s="33"/>
      <c r="AD52" s="33"/>
      <c r="AE52" s="33"/>
      <c r="AF52" s="33">
        <v>0</v>
      </c>
      <c r="AG52" s="33">
        <v>0</v>
      </c>
      <c r="AH52" s="33">
        <v>0</v>
      </c>
      <c r="AI52" s="33">
        <v>0</v>
      </c>
      <c r="AJ52" s="33">
        <v>0</v>
      </c>
      <c r="AK52" s="33">
        <v>0</v>
      </c>
      <c r="AL52" s="33">
        <v>0</v>
      </c>
      <c r="AM52" s="33"/>
      <c r="AN52" s="33"/>
      <c r="AO52" s="33"/>
      <c r="AP52" s="33"/>
      <c r="AQ52" s="33"/>
      <c r="AR52" s="33"/>
      <c r="AS52" s="33"/>
      <c r="AT52" s="212">
        <f>IF('4'!$CN53=2020,E52,0)</f>
        <v>0</v>
      </c>
      <c r="AU52" s="212">
        <f>IF('4'!$CN53=2020,F52,0)</f>
        <v>0</v>
      </c>
      <c r="AV52" s="212">
        <f>IF('4'!$CN53=2020,G52,0)</f>
        <v>0</v>
      </c>
      <c r="AW52" s="212">
        <f>IF('4'!$CN53=2020,H52,0)</f>
        <v>0</v>
      </c>
      <c r="AX52" s="212">
        <f>IF('4'!$CN53=2020,I52,0)</f>
        <v>0</v>
      </c>
      <c r="AY52" s="212">
        <f>IF('4'!$CN53=2020,J52,0)</f>
        <v>0</v>
      </c>
      <c r="AZ52" s="212">
        <f>IF('4'!$CN53=2020,K52,0)</f>
        <v>0</v>
      </c>
      <c r="BA52" s="212">
        <f>IF('4'!$CN53=2020,L52,0)</f>
        <v>0</v>
      </c>
      <c r="BB52" s="212">
        <f>IF('4'!$CN53=2020,M52,0)</f>
        <v>0</v>
      </c>
      <c r="BC52" s="212">
        <f>IF('4'!$CN53=2020,N52,0)</f>
        <v>0</v>
      </c>
      <c r="BD52" s="212">
        <f>IF('4'!$CN53=2020,O52,0)</f>
        <v>0</v>
      </c>
      <c r="BE52" s="212">
        <f>IF('4'!$CN53=2020,P52,0)</f>
        <v>0</v>
      </c>
      <c r="BF52" s="212">
        <f>IF('4'!$CN53=2020,Q52,0)</f>
        <v>0</v>
      </c>
      <c r="BG52" s="212">
        <f>IF('4'!$CN53=2020,R52,0)</f>
        <v>0</v>
      </c>
      <c r="BH52" s="212">
        <f>IF('4'!$CN53=2020,S52,0)</f>
        <v>0</v>
      </c>
      <c r="BI52" s="212">
        <f>IF('4'!$CN53=2020,T52,0)</f>
        <v>0</v>
      </c>
      <c r="BJ52" s="212">
        <f>IF('4'!$CN53=2020,U52,0)</f>
        <v>0</v>
      </c>
      <c r="BK52" s="212">
        <f>IF('4'!$CN53=2020,V52,0)</f>
        <v>0</v>
      </c>
      <c r="BL52" s="212">
        <f>IF('4'!$CN53=2020,W52,0)</f>
        <v>0</v>
      </c>
      <c r="BM52" s="136"/>
      <c r="BN52" s="136"/>
      <c r="BO52" s="136"/>
      <c r="BP52" s="136"/>
      <c r="BQ52" s="136"/>
      <c r="BR52" s="136"/>
      <c r="BS52" s="136"/>
      <c r="BT52" s="213">
        <f>IF('4'!$CN53=2021,E52,0)</f>
        <v>0</v>
      </c>
      <c r="BU52" s="213">
        <f>IF('4'!$CN53=2021,F52,0)</f>
        <v>0</v>
      </c>
      <c r="BV52" s="213">
        <f>IF('4'!$CN53=2021,G52,0)</f>
        <v>0</v>
      </c>
      <c r="BW52" s="213">
        <f>IF('4'!$CN53=2021,H52,0)</f>
        <v>0</v>
      </c>
      <c r="BX52" s="213">
        <f>IF('4'!$CN53=2021,I52,0)</f>
        <v>0</v>
      </c>
      <c r="BY52" s="213">
        <f>IF('4'!$CN53=2021,J52,0)</f>
        <v>0</v>
      </c>
      <c r="BZ52" s="213">
        <f>IF('4'!$CN53=2021,K52,0)</f>
        <v>0</v>
      </c>
      <c r="CA52" s="213">
        <f>IF('4'!$CN53=2021,L52,0)</f>
        <v>0</v>
      </c>
      <c r="CB52" s="213">
        <f>IF('4'!$CN53=2021,M52,0)</f>
        <v>0</v>
      </c>
      <c r="CC52" s="213">
        <f>IF('4'!$CN53=2021,N52,0)</f>
        <v>0</v>
      </c>
      <c r="CD52" s="213">
        <f>IF('4'!$CN53=2021,O52,0)</f>
        <v>0</v>
      </c>
      <c r="CE52" s="213">
        <f>IF('4'!$CN53=2021,P52,0)</f>
        <v>0</v>
      </c>
      <c r="CF52" s="213">
        <f>IF('4'!$CN53=2021,Q52,0)</f>
        <v>0</v>
      </c>
      <c r="CG52" s="213">
        <f>IF('4'!$CN53=2021,R52,0)</f>
        <v>0</v>
      </c>
      <c r="CH52" s="213">
        <f>IF('4'!$CN53=2021,S52,0)</f>
        <v>0</v>
      </c>
      <c r="CI52" s="213">
        <f>IF('4'!$CN53=2021,T52,0)</f>
        <v>0</v>
      </c>
      <c r="CJ52" s="213">
        <f>IF('4'!$CN53=2021,U52,0)</f>
        <v>0</v>
      </c>
      <c r="CK52" s="213">
        <f>IF('4'!$CN53=2021,V52,0)</f>
        <v>0</v>
      </c>
      <c r="CL52" s="213">
        <f>IF('4'!$CN53=2021,W52,0)</f>
        <v>0</v>
      </c>
      <c r="CM52" s="213">
        <f>IF('4'!$CN53=2021,X52,0)</f>
        <v>0</v>
      </c>
      <c r="CN52" s="136"/>
      <c r="CO52" s="136"/>
      <c r="CP52" s="136"/>
      <c r="CQ52" s="136"/>
      <c r="CR52" s="136"/>
      <c r="CS52" s="136"/>
      <c r="CT52" s="136"/>
      <c r="CU52" s="213">
        <f>IF('4'!$CN53=2022,E52,0)</f>
        <v>0</v>
      </c>
      <c r="CV52" s="213">
        <f>IF('4'!$CN53=2022,F52,0)</f>
        <v>0</v>
      </c>
      <c r="CW52" s="213">
        <f>IF('4'!$CN53=2022,G52,0)</f>
        <v>0</v>
      </c>
      <c r="CX52" s="213">
        <f>IF('4'!$CN53=2022,H52,0)</f>
        <v>0</v>
      </c>
      <c r="CY52" s="213">
        <f>IF('4'!$CN53=2022,I52,0)</f>
        <v>0</v>
      </c>
      <c r="CZ52" s="213">
        <f>IF('4'!$CN53=2022,J52,0)</f>
        <v>0</v>
      </c>
      <c r="DA52" s="213">
        <f>IF('4'!$CN53=2022,K52,0)</f>
        <v>0</v>
      </c>
      <c r="DB52" s="213">
        <f>IF('4'!$CN53=2022,L52,0)</f>
        <v>0</v>
      </c>
      <c r="DC52" s="213">
        <f>IF('4'!$CN53=2022,M52,0)</f>
        <v>0</v>
      </c>
      <c r="DD52" s="213">
        <f>IF('4'!$CN53=2022,N52,0)</f>
        <v>0</v>
      </c>
      <c r="DE52" s="213">
        <f>IF('4'!$CN53=2022,O52,0)</f>
        <v>0</v>
      </c>
      <c r="DF52" s="213">
        <f>IF('4'!$CN53=2022,P52,0)</f>
        <v>0</v>
      </c>
      <c r="DG52" s="213">
        <f>IF('4'!$CN53=2022,Q52,0)</f>
        <v>0</v>
      </c>
      <c r="DH52" s="213">
        <f>IF('4'!$CN53=2022,R52,0)</f>
        <v>0</v>
      </c>
      <c r="DI52" s="213">
        <f>IF('4'!$CN53=2022,S52,0)</f>
        <v>0</v>
      </c>
      <c r="DJ52" s="213">
        <f>IF('4'!$CN53=2022,T52,0)</f>
        <v>0</v>
      </c>
      <c r="DK52" s="213">
        <f>IF('4'!$CN53=2022,U52,0)</f>
        <v>0</v>
      </c>
      <c r="DL52" s="213">
        <f>IF('4'!$CN53=2022,V52,0)</f>
        <v>0</v>
      </c>
      <c r="DM52" s="213">
        <f>IF('4'!$CN53=2022,W52,0)</f>
        <v>0</v>
      </c>
      <c r="DN52" s="136"/>
      <c r="DO52" s="136"/>
      <c r="DP52" s="136"/>
      <c r="DQ52" s="136"/>
      <c r="DR52" s="136"/>
      <c r="DS52" s="136"/>
      <c r="DT52" s="136"/>
      <c r="DU52" s="136">
        <f t="shared" si="53"/>
        <v>0</v>
      </c>
      <c r="DV52" s="136">
        <f t="shared" si="53"/>
        <v>0</v>
      </c>
      <c r="DW52" s="136">
        <f t="shared" si="53"/>
        <v>0</v>
      </c>
      <c r="DX52" s="136">
        <f t="shared" si="53"/>
        <v>0</v>
      </c>
      <c r="DY52" s="136">
        <f t="shared" si="53"/>
        <v>0</v>
      </c>
      <c r="DZ52" s="136">
        <f t="shared" si="53"/>
        <v>0</v>
      </c>
      <c r="EA52" s="136">
        <f t="shared" si="53"/>
        <v>0</v>
      </c>
      <c r="EB52" s="136">
        <f t="shared" si="53"/>
        <v>0</v>
      </c>
      <c r="EC52" s="136">
        <f t="shared" si="53"/>
        <v>0</v>
      </c>
      <c r="ED52" s="136">
        <f t="shared" si="53"/>
        <v>0</v>
      </c>
      <c r="EE52" s="136">
        <f t="shared" si="54"/>
        <v>0</v>
      </c>
      <c r="EF52" s="136">
        <f t="shared" si="54"/>
        <v>0</v>
      </c>
      <c r="EG52" s="136">
        <f t="shared" si="54"/>
        <v>0</v>
      </c>
      <c r="EH52" s="136">
        <f t="shared" si="54"/>
        <v>0</v>
      </c>
      <c r="EI52" s="136">
        <f t="shared" si="54"/>
        <v>0</v>
      </c>
      <c r="EJ52" s="136">
        <f t="shared" si="54"/>
        <v>0</v>
      </c>
      <c r="EK52" s="136">
        <f t="shared" si="54"/>
        <v>0</v>
      </c>
      <c r="EL52" s="136">
        <f t="shared" si="54"/>
        <v>0</v>
      </c>
      <c r="EM52" s="136">
        <f t="shared" si="54"/>
        <v>0</v>
      </c>
      <c r="EN52" s="213">
        <v>0</v>
      </c>
      <c r="EO52" s="33"/>
      <c r="EP52" s="33"/>
      <c r="EQ52" s="33"/>
      <c r="ER52" s="33"/>
      <c r="ES52" s="33"/>
      <c r="ET52" s="33"/>
      <c r="EU52" s="33"/>
      <c r="EV52" s="33"/>
    </row>
    <row r="53" spans="1:152" ht="37.5">
      <c r="A53" s="19"/>
      <c r="B53" s="23" t="s">
        <v>235</v>
      </c>
      <c r="C53" s="24" t="s">
        <v>236</v>
      </c>
      <c r="D53" s="25" t="s">
        <v>178</v>
      </c>
      <c r="E53" s="25">
        <f t="shared" ref="E53:AJ53" si="55">SUM(E54,E59,E62,E71)</f>
        <v>0</v>
      </c>
      <c r="F53" s="25">
        <f t="shared" si="55"/>
        <v>0</v>
      </c>
      <c r="G53" s="25">
        <f t="shared" si="55"/>
        <v>0</v>
      </c>
      <c r="H53" s="25">
        <f t="shared" si="55"/>
        <v>0</v>
      </c>
      <c r="I53" s="25">
        <f t="shared" si="55"/>
        <v>0</v>
      </c>
      <c r="J53" s="25">
        <f t="shared" si="55"/>
        <v>0</v>
      </c>
      <c r="K53" s="25">
        <f t="shared" si="55"/>
        <v>0</v>
      </c>
      <c r="L53" s="25">
        <f t="shared" si="55"/>
        <v>0</v>
      </c>
      <c r="M53" s="25">
        <f t="shared" si="55"/>
        <v>0</v>
      </c>
      <c r="N53" s="25">
        <f t="shared" si="55"/>
        <v>0</v>
      </c>
      <c r="O53" s="25">
        <f t="shared" si="55"/>
        <v>0</v>
      </c>
      <c r="P53" s="25">
        <f t="shared" si="55"/>
        <v>0</v>
      </c>
      <c r="Q53" s="25">
        <f t="shared" si="55"/>
        <v>0</v>
      </c>
      <c r="R53" s="25">
        <f t="shared" si="55"/>
        <v>0</v>
      </c>
      <c r="S53" s="25">
        <f t="shared" si="55"/>
        <v>0</v>
      </c>
      <c r="T53" s="25">
        <f t="shared" si="55"/>
        <v>6</v>
      </c>
      <c r="U53" s="25">
        <f t="shared" si="55"/>
        <v>1</v>
      </c>
      <c r="V53" s="25">
        <f t="shared" si="55"/>
        <v>0</v>
      </c>
      <c r="W53" s="25">
        <f t="shared" si="55"/>
        <v>0</v>
      </c>
      <c r="X53" s="25">
        <f t="shared" si="55"/>
        <v>500</v>
      </c>
      <c r="Y53" s="25">
        <f t="shared" si="55"/>
        <v>0</v>
      </c>
      <c r="Z53" s="25">
        <f t="shared" si="55"/>
        <v>0</v>
      </c>
      <c r="AA53" s="25">
        <f t="shared" si="55"/>
        <v>0</v>
      </c>
      <c r="AB53" s="25">
        <f t="shared" si="55"/>
        <v>0</v>
      </c>
      <c r="AC53" s="25">
        <f t="shared" si="55"/>
        <v>0</v>
      </c>
      <c r="AD53" s="25">
        <f t="shared" si="55"/>
        <v>0</v>
      </c>
      <c r="AE53" s="25">
        <f t="shared" si="55"/>
        <v>0</v>
      </c>
      <c r="AF53" s="25">
        <f t="shared" si="55"/>
        <v>0</v>
      </c>
      <c r="AG53" s="25">
        <f t="shared" si="55"/>
        <v>0</v>
      </c>
      <c r="AH53" s="25">
        <f t="shared" si="55"/>
        <v>0</v>
      </c>
      <c r="AI53" s="25">
        <f t="shared" si="55"/>
        <v>0</v>
      </c>
      <c r="AJ53" s="25">
        <f t="shared" si="55"/>
        <v>0</v>
      </c>
      <c r="AK53" s="25">
        <f t="shared" ref="AK53:BP53" si="56">SUM(AK54,AK59,AK62,AK71)</f>
        <v>0</v>
      </c>
      <c r="AL53" s="25">
        <f t="shared" si="56"/>
        <v>0</v>
      </c>
      <c r="AM53" s="25">
        <f t="shared" si="56"/>
        <v>0</v>
      </c>
      <c r="AN53" s="25">
        <f t="shared" si="56"/>
        <v>0</v>
      </c>
      <c r="AO53" s="25">
        <f t="shared" si="56"/>
        <v>0</v>
      </c>
      <c r="AP53" s="25">
        <f t="shared" si="56"/>
        <v>0</v>
      </c>
      <c r="AQ53" s="25">
        <f t="shared" si="56"/>
        <v>0</v>
      </c>
      <c r="AR53" s="25">
        <f t="shared" si="56"/>
        <v>0</v>
      </c>
      <c r="AS53" s="25">
        <f t="shared" si="56"/>
        <v>0</v>
      </c>
      <c r="AT53" s="25">
        <f t="shared" si="56"/>
        <v>0</v>
      </c>
      <c r="AU53" s="25">
        <f t="shared" si="56"/>
        <v>0</v>
      </c>
      <c r="AV53" s="25">
        <f t="shared" si="56"/>
        <v>0</v>
      </c>
      <c r="AW53" s="25">
        <f t="shared" si="56"/>
        <v>0</v>
      </c>
      <c r="AX53" s="25">
        <f t="shared" si="56"/>
        <v>0</v>
      </c>
      <c r="AY53" s="25">
        <f t="shared" si="56"/>
        <v>0</v>
      </c>
      <c r="AZ53" s="25">
        <f t="shared" si="56"/>
        <v>0</v>
      </c>
      <c r="BA53" s="25">
        <f t="shared" si="56"/>
        <v>0</v>
      </c>
      <c r="BB53" s="25">
        <f t="shared" si="56"/>
        <v>0</v>
      </c>
      <c r="BC53" s="25">
        <f t="shared" si="56"/>
        <v>0</v>
      </c>
      <c r="BD53" s="25">
        <f t="shared" si="56"/>
        <v>0</v>
      </c>
      <c r="BE53" s="25">
        <f t="shared" si="56"/>
        <v>0</v>
      </c>
      <c r="BF53" s="25">
        <f t="shared" si="56"/>
        <v>0</v>
      </c>
      <c r="BG53" s="25">
        <f t="shared" si="56"/>
        <v>0</v>
      </c>
      <c r="BH53" s="25">
        <f t="shared" si="56"/>
        <v>0</v>
      </c>
      <c r="BI53" s="25">
        <f t="shared" si="56"/>
        <v>0</v>
      </c>
      <c r="BJ53" s="25">
        <f t="shared" si="56"/>
        <v>0</v>
      </c>
      <c r="BK53" s="25">
        <f t="shared" si="56"/>
        <v>0</v>
      </c>
      <c r="BL53" s="25">
        <f t="shared" si="56"/>
        <v>0</v>
      </c>
      <c r="BM53" s="25">
        <f t="shared" si="56"/>
        <v>0</v>
      </c>
      <c r="BN53" s="25">
        <f t="shared" si="56"/>
        <v>0</v>
      </c>
      <c r="BO53" s="25">
        <f t="shared" si="56"/>
        <v>0</v>
      </c>
      <c r="BP53" s="25">
        <f t="shared" si="56"/>
        <v>0</v>
      </c>
      <c r="BQ53" s="25">
        <f t="shared" ref="BQ53:CV53" si="57">SUM(BQ54,BQ59,BQ62,BQ71)</f>
        <v>0</v>
      </c>
      <c r="BR53" s="25">
        <f t="shared" si="57"/>
        <v>0</v>
      </c>
      <c r="BS53" s="25">
        <f t="shared" si="57"/>
        <v>0</v>
      </c>
      <c r="BT53" s="25">
        <f t="shared" si="57"/>
        <v>0</v>
      </c>
      <c r="BU53" s="25">
        <f t="shared" si="57"/>
        <v>0</v>
      </c>
      <c r="BV53" s="25">
        <f t="shared" si="57"/>
        <v>0</v>
      </c>
      <c r="BW53" s="25">
        <f t="shared" si="57"/>
        <v>0</v>
      </c>
      <c r="BX53" s="25">
        <f t="shared" si="57"/>
        <v>0</v>
      </c>
      <c r="BY53" s="25">
        <f t="shared" si="57"/>
        <v>0</v>
      </c>
      <c r="BZ53" s="25">
        <f t="shared" si="57"/>
        <v>0</v>
      </c>
      <c r="CA53" s="25">
        <f t="shared" si="57"/>
        <v>0</v>
      </c>
      <c r="CB53" s="25">
        <f t="shared" si="57"/>
        <v>0</v>
      </c>
      <c r="CC53" s="25">
        <f t="shared" si="57"/>
        <v>0</v>
      </c>
      <c r="CD53" s="25">
        <f t="shared" si="57"/>
        <v>0</v>
      </c>
      <c r="CE53" s="25">
        <f t="shared" si="57"/>
        <v>0</v>
      </c>
      <c r="CF53" s="25">
        <f t="shared" si="57"/>
        <v>0</v>
      </c>
      <c r="CG53" s="25">
        <f t="shared" si="57"/>
        <v>0</v>
      </c>
      <c r="CH53" s="25">
        <f t="shared" si="57"/>
        <v>0</v>
      </c>
      <c r="CI53" s="25">
        <f t="shared" si="57"/>
        <v>3</v>
      </c>
      <c r="CJ53" s="25">
        <f t="shared" si="57"/>
        <v>0</v>
      </c>
      <c r="CK53" s="25">
        <f t="shared" si="57"/>
        <v>0</v>
      </c>
      <c r="CL53" s="25">
        <f t="shared" si="57"/>
        <v>0</v>
      </c>
      <c r="CM53" s="25">
        <f t="shared" si="57"/>
        <v>500</v>
      </c>
      <c r="CN53" s="25">
        <f t="shared" si="57"/>
        <v>0</v>
      </c>
      <c r="CO53" s="25">
        <f t="shared" si="57"/>
        <v>0</v>
      </c>
      <c r="CP53" s="25">
        <f t="shared" si="57"/>
        <v>0</v>
      </c>
      <c r="CQ53" s="25">
        <f t="shared" si="57"/>
        <v>0</v>
      </c>
      <c r="CR53" s="25">
        <f t="shared" si="57"/>
        <v>0</v>
      </c>
      <c r="CS53" s="25">
        <f t="shared" si="57"/>
        <v>0</v>
      </c>
      <c r="CT53" s="25">
        <f t="shared" si="57"/>
        <v>0</v>
      </c>
      <c r="CU53" s="25">
        <f t="shared" si="57"/>
        <v>0</v>
      </c>
      <c r="CV53" s="25">
        <f t="shared" si="57"/>
        <v>0</v>
      </c>
      <c r="CW53" s="25">
        <f t="shared" ref="CW53:EB53" si="58">SUM(CW54,CW59,CW62,CW71)</f>
        <v>0</v>
      </c>
      <c r="CX53" s="25">
        <f t="shared" si="58"/>
        <v>0</v>
      </c>
      <c r="CY53" s="25">
        <f t="shared" si="58"/>
        <v>0</v>
      </c>
      <c r="CZ53" s="25">
        <f t="shared" si="58"/>
        <v>0</v>
      </c>
      <c r="DA53" s="25">
        <f t="shared" si="58"/>
        <v>0</v>
      </c>
      <c r="DB53" s="25">
        <f t="shared" si="58"/>
        <v>0</v>
      </c>
      <c r="DC53" s="25">
        <f t="shared" si="58"/>
        <v>0</v>
      </c>
      <c r="DD53" s="25">
        <f t="shared" si="58"/>
        <v>0</v>
      </c>
      <c r="DE53" s="25">
        <f t="shared" si="58"/>
        <v>0</v>
      </c>
      <c r="DF53" s="25">
        <f t="shared" si="58"/>
        <v>0</v>
      </c>
      <c r="DG53" s="25">
        <f t="shared" si="58"/>
        <v>0</v>
      </c>
      <c r="DH53" s="25">
        <f t="shared" si="58"/>
        <v>0</v>
      </c>
      <c r="DI53" s="25">
        <f t="shared" si="58"/>
        <v>0</v>
      </c>
      <c r="DJ53" s="25">
        <f t="shared" si="58"/>
        <v>3</v>
      </c>
      <c r="DK53" s="25">
        <f t="shared" si="58"/>
        <v>1</v>
      </c>
      <c r="DL53" s="25">
        <f t="shared" si="58"/>
        <v>0</v>
      </c>
      <c r="DM53" s="25">
        <f t="shared" si="58"/>
        <v>0</v>
      </c>
      <c r="DN53" s="25">
        <f t="shared" si="58"/>
        <v>0</v>
      </c>
      <c r="DO53" s="25">
        <f t="shared" si="58"/>
        <v>0</v>
      </c>
      <c r="DP53" s="25">
        <f t="shared" si="58"/>
        <v>0</v>
      </c>
      <c r="DQ53" s="25">
        <f t="shared" si="58"/>
        <v>0</v>
      </c>
      <c r="DR53" s="25">
        <f t="shared" si="58"/>
        <v>0</v>
      </c>
      <c r="DS53" s="25">
        <f t="shared" si="58"/>
        <v>0</v>
      </c>
      <c r="DT53" s="25">
        <f t="shared" si="58"/>
        <v>0</v>
      </c>
      <c r="DU53" s="25">
        <f t="shared" si="58"/>
        <v>0</v>
      </c>
      <c r="DV53" s="25">
        <f t="shared" si="58"/>
        <v>0</v>
      </c>
      <c r="DW53" s="25">
        <f t="shared" si="58"/>
        <v>0</v>
      </c>
      <c r="DX53" s="25">
        <f t="shared" si="58"/>
        <v>0</v>
      </c>
      <c r="DY53" s="25">
        <f t="shared" si="58"/>
        <v>0</v>
      </c>
      <c r="DZ53" s="25">
        <f t="shared" si="58"/>
        <v>0</v>
      </c>
      <c r="EA53" s="25">
        <f t="shared" si="58"/>
        <v>0</v>
      </c>
      <c r="EB53" s="25">
        <f t="shared" si="58"/>
        <v>0</v>
      </c>
      <c r="EC53" s="25">
        <f t="shared" ref="EC53:EN53" si="59">SUM(EC54,EC59,EC62,EC71)</f>
        <v>0</v>
      </c>
      <c r="ED53" s="25">
        <f t="shared" si="59"/>
        <v>0</v>
      </c>
      <c r="EE53" s="25">
        <f t="shared" si="59"/>
        <v>0</v>
      </c>
      <c r="EF53" s="25">
        <f t="shared" si="59"/>
        <v>0</v>
      </c>
      <c r="EG53" s="25">
        <f t="shared" si="59"/>
        <v>0</v>
      </c>
      <c r="EH53" s="25">
        <f t="shared" si="59"/>
        <v>0</v>
      </c>
      <c r="EI53" s="25">
        <f t="shared" si="59"/>
        <v>0</v>
      </c>
      <c r="EJ53" s="25">
        <f t="shared" si="59"/>
        <v>6</v>
      </c>
      <c r="EK53" s="25">
        <f t="shared" si="59"/>
        <v>1</v>
      </c>
      <c r="EL53" s="25">
        <f t="shared" si="59"/>
        <v>0</v>
      </c>
      <c r="EM53" s="25">
        <f t="shared" si="59"/>
        <v>0</v>
      </c>
      <c r="EN53" s="25">
        <f t="shared" si="59"/>
        <v>500</v>
      </c>
      <c r="EO53" s="25" t="s">
        <v>197</v>
      </c>
      <c r="EP53" s="25" t="s">
        <v>197</v>
      </c>
      <c r="EQ53" s="25" t="s">
        <v>197</v>
      </c>
      <c r="ER53" s="25" t="s">
        <v>197</v>
      </c>
      <c r="ES53" s="25" t="s">
        <v>197</v>
      </c>
      <c r="ET53" s="25" t="s">
        <v>197</v>
      </c>
      <c r="EU53" s="25" t="s">
        <v>197</v>
      </c>
      <c r="EV53" s="25"/>
    </row>
    <row r="54" spans="1:152" ht="75">
      <c r="A54" s="19"/>
      <c r="B54" s="37" t="s">
        <v>237</v>
      </c>
      <c r="C54" s="38" t="s">
        <v>238</v>
      </c>
      <c r="D54" s="39" t="s">
        <v>178</v>
      </c>
      <c r="E54" s="39">
        <f t="shared" ref="E54:AJ54" si="60">SUM(E55,E58)</f>
        <v>0</v>
      </c>
      <c r="F54" s="39">
        <f t="shared" si="60"/>
        <v>0</v>
      </c>
      <c r="G54" s="39">
        <f t="shared" si="60"/>
        <v>0</v>
      </c>
      <c r="H54" s="39">
        <f t="shared" si="60"/>
        <v>0</v>
      </c>
      <c r="I54" s="39">
        <f t="shared" si="60"/>
        <v>0</v>
      </c>
      <c r="J54" s="39">
        <f t="shared" si="60"/>
        <v>0</v>
      </c>
      <c r="K54" s="39">
        <f t="shared" si="60"/>
        <v>0</v>
      </c>
      <c r="L54" s="39">
        <f t="shared" si="60"/>
        <v>0</v>
      </c>
      <c r="M54" s="39">
        <f t="shared" si="60"/>
        <v>0</v>
      </c>
      <c r="N54" s="39">
        <f t="shared" si="60"/>
        <v>0</v>
      </c>
      <c r="O54" s="39">
        <f t="shared" si="60"/>
        <v>0</v>
      </c>
      <c r="P54" s="39">
        <f t="shared" si="60"/>
        <v>0</v>
      </c>
      <c r="Q54" s="39">
        <f t="shared" si="60"/>
        <v>0</v>
      </c>
      <c r="R54" s="39">
        <f t="shared" si="60"/>
        <v>0</v>
      </c>
      <c r="S54" s="39">
        <f t="shared" si="60"/>
        <v>0</v>
      </c>
      <c r="T54" s="39">
        <f t="shared" si="60"/>
        <v>0</v>
      </c>
      <c r="U54" s="39">
        <f t="shared" si="60"/>
        <v>1</v>
      </c>
      <c r="V54" s="39">
        <f t="shared" si="60"/>
        <v>0</v>
      </c>
      <c r="W54" s="39">
        <f t="shared" si="60"/>
        <v>0</v>
      </c>
      <c r="X54" s="39">
        <f t="shared" si="60"/>
        <v>500</v>
      </c>
      <c r="Y54" s="39">
        <f t="shared" si="60"/>
        <v>0</v>
      </c>
      <c r="Z54" s="39">
        <f t="shared" si="60"/>
        <v>0</v>
      </c>
      <c r="AA54" s="39">
        <f t="shared" si="60"/>
        <v>0</v>
      </c>
      <c r="AB54" s="39">
        <f t="shared" si="60"/>
        <v>0</v>
      </c>
      <c r="AC54" s="39">
        <f t="shared" si="60"/>
        <v>0</v>
      </c>
      <c r="AD54" s="39">
        <f t="shared" si="60"/>
        <v>0</v>
      </c>
      <c r="AE54" s="39">
        <f t="shared" si="60"/>
        <v>0</v>
      </c>
      <c r="AF54" s="39">
        <f t="shared" si="60"/>
        <v>0</v>
      </c>
      <c r="AG54" s="39">
        <f t="shared" si="60"/>
        <v>0</v>
      </c>
      <c r="AH54" s="39">
        <f t="shared" si="60"/>
        <v>0</v>
      </c>
      <c r="AI54" s="39">
        <f t="shared" si="60"/>
        <v>0</v>
      </c>
      <c r="AJ54" s="39">
        <f t="shared" si="60"/>
        <v>0</v>
      </c>
      <c r="AK54" s="39">
        <f t="shared" ref="AK54:BP54" si="61">SUM(AK55,AK58)</f>
        <v>0</v>
      </c>
      <c r="AL54" s="39">
        <f t="shared" si="61"/>
        <v>0</v>
      </c>
      <c r="AM54" s="39">
        <f t="shared" si="61"/>
        <v>0</v>
      </c>
      <c r="AN54" s="39">
        <f t="shared" si="61"/>
        <v>0</v>
      </c>
      <c r="AO54" s="39">
        <f t="shared" si="61"/>
        <v>0</v>
      </c>
      <c r="AP54" s="39">
        <f t="shared" si="61"/>
        <v>0</v>
      </c>
      <c r="AQ54" s="39">
        <f t="shared" si="61"/>
        <v>0</v>
      </c>
      <c r="AR54" s="39">
        <f t="shared" si="61"/>
        <v>0</v>
      </c>
      <c r="AS54" s="39">
        <f t="shared" si="61"/>
        <v>0</v>
      </c>
      <c r="AT54" s="39">
        <f t="shared" si="61"/>
        <v>0</v>
      </c>
      <c r="AU54" s="39">
        <f t="shared" si="61"/>
        <v>0</v>
      </c>
      <c r="AV54" s="39">
        <f t="shared" si="61"/>
        <v>0</v>
      </c>
      <c r="AW54" s="39">
        <f t="shared" si="61"/>
        <v>0</v>
      </c>
      <c r="AX54" s="39">
        <f t="shared" si="61"/>
        <v>0</v>
      </c>
      <c r="AY54" s="39">
        <f t="shared" si="61"/>
        <v>0</v>
      </c>
      <c r="AZ54" s="39">
        <f t="shared" si="61"/>
        <v>0</v>
      </c>
      <c r="BA54" s="39">
        <f t="shared" si="61"/>
        <v>0</v>
      </c>
      <c r="BB54" s="39">
        <f t="shared" si="61"/>
        <v>0</v>
      </c>
      <c r="BC54" s="39">
        <f t="shared" si="61"/>
        <v>0</v>
      </c>
      <c r="BD54" s="39">
        <f t="shared" si="61"/>
        <v>0</v>
      </c>
      <c r="BE54" s="39">
        <f t="shared" si="61"/>
        <v>0</v>
      </c>
      <c r="BF54" s="39">
        <f t="shared" si="61"/>
        <v>0</v>
      </c>
      <c r="BG54" s="39">
        <f t="shared" si="61"/>
        <v>0</v>
      </c>
      <c r="BH54" s="39">
        <f t="shared" si="61"/>
        <v>0</v>
      </c>
      <c r="BI54" s="39">
        <f t="shared" si="61"/>
        <v>0</v>
      </c>
      <c r="BJ54" s="39">
        <f t="shared" si="61"/>
        <v>0</v>
      </c>
      <c r="BK54" s="39">
        <f t="shared" si="61"/>
        <v>0</v>
      </c>
      <c r="BL54" s="39">
        <f t="shared" si="61"/>
        <v>0</v>
      </c>
      <c r="BM54" s="39">
        <f t="shared" si="61"/>
        <v>0</v>
      </c>
      <c r="BN54" s="39">
        <f t="shared" si="61"/>
        <v>0</v>
      </c>
      <c r="BO54" s="39">
        <f t="shared" si="61"/>
        <v>0</v>
      </c>
      <c r="BP54" s="39">
        <f t="shared" si="61"/>
        <v>0</v>
      </c>
      <c r="BQ54" s="39">
        <f t="shared" ref="BQ54:CV54" si="62">SUM(BQ55,BQ58)</f>
        <v>0</v>
      </c>
      <c r="BR54" s="39">
        <f t="shared" si="62"/>
        <v>0</v>
      </c>
      <c r="BS54" s="39">
        <f t="shared" si="62"/>
        <v>0</v>
      </c>
      <c r="BT54" s="39">
        <f t="shared" si="62"/>
        <v>0</v>
      </c>
      <c r="BU54" s="39">
        <f t="shared" si="62"/>
        <v>0</v>
      </c>
      <c r="BV54" s="39">
        <f t="shared" si="62"/>
        <v>0</v>
      </c>
      <c r="BW54" s="39">
        <f t="shared" si="62"/>
        <v>0</v>
      </c>
      <c r="BX54" s="39">
        <f t="shared" si="62"/>
        <v>0</v>
      </c>
      <c r="BY54" s="39">
        <f t="shared" si="62"/>
        <v>0</v>
      </c>
      <c r="BZ54" s="39">
        <f t="shared" si="62"/>
        <v>0</v>
      </c>
      <c r="CA54" s="39">
        <f t="shared" si="62"/>
        <v>0</v>
      </c>
      <c r="CB54" s="39">
        <f t="shared" si="62"/>
        <v>0</v>
      </c>
      <c r="CC54" s="39">
        <f t="shared" si="62"/>
        <v>0</v>
      </c>
      <c r="CD54" s="39">
        <f t="shared" si="62"/>
        <v>0</v>
      </c>
      <c r="CE54" s="39">
        <f t="shared" si="62"/>
        <v>0</v>
      </c>
      <c r="CF54" s="39">
        <f t="shared" si="62"/>
        <v>0</v>
      </c>
      <c r="CG54" s="39">
        <f t="shared" si="62"/>
        <v>0</v>
      </c>
      <c r="CH54" s="39">
        <f t="shared" si="62"/>
        <v>0</v>
      </c>
      <c r="CI54" s="39">
        <f t="shared" si="62"/>
        <v>0</v>
      </c>
      <c r="CJ54" s="39">
        <f t="shared" si="62"/>
        <v>0</v>
      </c>
      <c r="CK54" s="39">
        <f t="shared" si="62"/>
        <v>0</v>
      </c>
      <c r="CL54" s="39">
        <f t="shared" si="62"/>
        <v>0</v>
      </c>
      <c r="CM54" s="39">
        <f t="shared" si="62"/>
        <v>500</v>
      </c>
      <c r="CN54" s="39">
        <f t="shared" si="62"/>
        <v>0</v>
      </c>
      <c r="CO54" s="39">
        <f t="shared" si="62"/>
        <v>0</v>
      </c>
      <c r="CP54" s="39">
        <f t="shared" si="62"/>
        <v>0</v>
      </c>
      <c r="CQ54" s="39">
        <f t="shared" si="62"/>
        <v>0</v>
      </c>
      <c r="CR54" s="39">
        <f t="shared" si="62"/>
        <v>0</v>
      </c>
      <c r="CS54" s="39">
        <f t="shared" si="62"/>
        <v>0</v>
      </c>
      <c r="CT54" s="39">
        <f t="shared" si="62"/>
        <v>0</v>
      </c>
      <c r="CU54" s="39">
        <f t="shared" si="62"/>
        <v>0</v>
      </c>
      <c r="CV54" s="39">
        <f t="shared" si="62"/>
        <v>0</v>
      </c>
      <c r="CW54" s="39">
        <f t="shared" ref="CW54:EB54" si="63">SUM(CW55,CW58)</f>
        <v>0</v>
      </c>
      <c r="CX54" s="39">
        <f t="shared" si="63"/>
        <v>0</v>
      </c>
      <c r="CY54" s="39">
        <f t="shared" si="63"/>
        <v>0</v>
      </c>
      <c r="CZ54" s="39">
        <f t="shared" si="63"/>
        <v>0</v>
      </c>
      <c r="DA54" s="39">
        <f t="shared" si="63"/>
        <v>0</v>
      </c>
      <c r="DB54" s="39">
        <f t="shared" si="63"/>
        <v>0</v>
      </c>
      <c r="DC54" s="39">
        <f t="shared" si="63"/>
        <v>0</v>
      </c>
      <c r="DD54" s="39">
        <f t="shared" si="63"/>
        <v>0</v>
      </c>
      <c r="DE54" s="39">
        <f t="shared" si="63"/>
        <v>0</v>
      </c>
      <c r="DF54" s="39">
        <f t="shared" si="63"/>
        <v>0</v>
      </c>
      <c r="DG54" s="39">
        <f t="shared" si="63"/>
        <v>0</v>
      </c>
      <c r="DH54" s="39">
        <f t="shared" si="63"/>
        <v>0</v>
      </c>
      <c r="DI54" s="39">
        <f t="shared" si="63"/>
        <v>0</v>
      </c>
      <c r="DJ54" s="39">
        <f t="shared" si="63"/>
        <v>0</v>
      </c>
      <c r="DK54" s="39">
        <f t="shared" si="63"/>
        <v>1</v>
      </c>
      <c r="DL54" s="39">
        <f t="shared" si="63"/>
        <v>0</v>
      </c>
      <c r="DM54" s="39">
        <f t="shared" si="63"/>
        <v>0</v>
      </c>
      <c r="DN54" s="39">
        <f t="shared" si="63"/>
        <v>0</v>
      </c>
      <c r="DO54" s="39">
        <f t="shared" si="63"/>
        <v>0</v>
      </c>
      <c r="DP54" s="39">
        <f t="shared" si="63"/>
        <v>0</v>
      </c>
      <c r="DQ54" s="39">
        <f t="shared" si="63"/>
        <v>0</v>
      </c>
      <c r="DR54" s="39">
        <f t="shared" si="63"/>
        <v>0</v>
      </c>
      <c r="DS54" s="39">
        <f t="shared" si="63"/>
        <v>0</v>
      </c>
      <c r="DT54" s="39">
        <f t="shared" si="63"/>
        <v>0</v>
      </c>
      <c r="DU54" s="39">
        <f t="shared" si="63"/>
        <v>0</v>
      </c>
      <c r="DV54" s="39">
        <f t="shared" si="63"/>
        <v>0</v>
      </c>
      <c r="DW54" s="39">
        <f t="shared" si="63"/>
        <v>0</v>
      </c>
      <c r="DX54" s="39">
        <f t="shared" si="63"/>
        <v>0</v>
      </c>
      <c r="DY54" s="39">
        <f t="shared" si="63"/>
        <v>0</v>
      </c>
      <c r="DZ54" s="39">
        <f t="shared" si="63"/>
        <v>0</v>
      </c>
      <c r="EA54" s="39">
        <f t="shared" si="63"/>
        <v>0</v>
      </c>
      <c r="EB54" s="39">
        <f t="shared" si="63"/>
        <v>0</v>
      </c>
      <c r="EC54" s="39">
        <f t="shared" ref="EC54:EN54" si="64">SUM(EC55,EC58)</f>
        <v>0</v>
      </c>
      <c r="ED54" s="39">
        <f t="shared" si="64"/>
        <v>0</v>
      </c>
      <c r="EE54" s="39">
        <f t="shared" si="64"/>
        <v>0</v>
      </c>
      <c r="EF54" s="39">
        <f t="shared" si="64"/>
        <v>0</v>
      </c>
      <c r="EG54" s="39">
        <f t="shared" si="64"/>
        <v>0</v>
      </c>
      <c r="EH54" s="39">
        <f t="shared" si="64"/>
        <v>0</v>
      </c>
      <c r="EI54" s="39">
        <f t="shared" si="64"/>
        <v>0</v>
      </c>
      <c r="EJ54" s="39">
        <f t="shared" si="64"/>
        <v>0</v>
      </c>
      <c r="EK54" s="39">
        <f t="shared" si="64"/>
        <v>1</v>
      </c>
      <c r="EL54" s="39">
        <f t="shared" si="64"/>
        <v>0</v>
      </c>
      <c r="EM54" s="39">
        <f t="shared" si="64"/>
        <v>0</v>
      </c>
      <c r="EN54" s="39">
        <f t="shared" si="64"/>
        <v>500</v>
      </c>
      <c r="EO54" s="39" t="s">
        <v>197</v>
      </c>
      <c r="EP54" s="39" t="s">
        <v>197</v>
      </c>
      <c r="EQ54" s="39" t="s">
        <v>197</v>
      </c>
      <c r="ER54" s="39" t="s">
        <v>197</v>
      </c>
      <c r="ES54" s="39" t="s">
        <v>197</v>
      </c>
      <c r="ET54" s="39" t="s">
        <v>197</v>
      </c>
      <c r="EU54" s="39" t="s">
        <v>197</v>
      </c>
      <c r="EV54" s="39"/>
    </row>
    <row r="55" spans="1:152" ht="37.5">
      <c r="A55" s="19"/>
      <c r="B55" s="31" t="s">
        <v>239</v>
      </c>
      <c r="C55" s="32" t="s">
        <v>240</v>
      </c>
      <c r="D55" s="33" t="s">
        <v>178</v>
      </c>
      <c r="E55" s="33">
        <f t="shared" ref="E55:AJ55" si="65">SUM(E56:E57)</f>
        <v>0</v>
      </c>
      <c r="F55" s="33">
        <f t="shared" si="65"/>
        <v>0</v>
      </c>
      <c r="G55" s="33">
        <f t="shared" si="65"/>
        <v>0</v>
      </c>
      <c r="H55" s="33">
        <f t="shared" si="65"/>
        <v>0</v>
      </c>
      <c r="I55" s="33">
        <f t="shared" si="65"/>
        <v>0</v>
      </c>
      <c r="J55" s="33">
        <f t="shared" si="65"/>
        <v>0</v>
      </c>
      <c r="K55" s="33">
        <f t="shared" si="65"/>
        <v>0</v>
      </c>
      <c r="L55" s="33">
        <f t="shared" si="65"/>
        <v>0</v>
      </c>
      <c r="M55" s="33">
        <f t="shared" si="65"/>
        <v>0</v>
      </c>
      <c r="N55" s="33">
        <f t="shared" si="65"/>
        <v>0</v>
      </c>
      <c r="O55" s="33">
        <f t="shared" si="65"/>
        <v>0</v>
      </c>
      <c r="P55" s="33">
        <f t="shared" si="65"/>
        <v>0</v>
      </c>
      <c r="Q55" s="33">
        <f t="shared" si="65"/>
        <v>0</v>
      </c>
      <c r="R55" s="33">
        <f t="shared" si="65"/>
        <v>0</v>
      </c>
      <c r="S55" s="33">
        <f t="shared" si="65"/>
        <v>0</v>
      </c>
      <c r="T55" s="33">
        <f t="shared" si="65"/>
        <v>0</v>
      </c>
      <c r="U55" s="33">
        <f t="shared" si="65"/>
        <v>1</v>
      </c>
      <c r="V55" s="33">
        <f t="shared" si="65"/>
        <v>0</v>
      </c>
      <c r="W55" s="33">
        <f t="shared" si="65"/>
        <v>0</v>
      </c>
      <c r="X55" s="33">
        <f t="shared" si="65"/>
        <v>500</v>
      </c>
      <c r="Y55" s="33">
        <f t="shared" si="65"/>
        <v>0</v>
      </c>
      <c r="Z55" s="33">
        <f t="shared" si="65"/>
        <v>0</v>
      </c>
      <c r="AA55" s="33">
        <f t="shared" si="65"/>
        <v>0</v>
      </c>
      <c r="AB55" s="33">
        <f t="shared" si="65"/>
        <v>0</v>
      </c>
      <c r="AC55" s="33">
        <f t="shared" si="65"/>
        <v>0</v>
      </c>
      <c r="AD55" s="33">
        <f t="shared" si="65"/>
        <v>0</v>
      </c>
      <c r="AE55" s="33">
        <f t="shared" si="65"/>
        <v>0</v>
      </c>
      <c r="AF55" s="33">
        <f t="shared" si="65"/>
        <v>0</v>
      </c>
      <c r="AG55" s="33">
        <f t="shared" si="65"/>
        <v>0</v>
      </c>
      <c r="AH55" s="33">
        <f t="shared" si="65"/>
        <v>0</v>
      </c>
      <c r="AI55" s="33">
        <f t="shared" si="65"/>
        <v>0</v>
      </c>
      <c r="AJ55" s="33">
        <f t="shared" si="65"/>
        <v>0</v>
      </c>
      <c r="AK55" s="33">
        <f t="shared" ref="AK55:BP55" si="66">SUM(AK56:AK57)</f>
        <v>0</v>
      </c>
      <c r="AL55" s="33">
        <f t="shared" si="66"/>
        <v>0</v>
      </c>
      <c r="AM55" s="33">
        <f t="shared" si="66"/>
        <v>0</v>
      </c>
      <c r="AN55" s="33">
        <f t="shared" si="66"/>
        <v>0</v>
      </c>
      <c r="AO55" s="33">
        <f t="shared" si="66"/>
        <v>0</v>
      </c>
      <c r="AP55" s="33">
        <f t="shared" si="66"/>
        <v>0</v>
      </c>
      <c r="AQ55" s="33">
        <f t="shared" si="66"/>
        <v>0</v>
      </c>
      <c r="AR55" s="33">
        <f t="shared" si="66"/>
        <v>0</v>
      </c>
      <c r="AS55" s="33">
        <f t="shared" si="66"/>
        <v>0</v>
      </c>
      <c r="AT55" s="33">
        <f t="shared" si="66"/>
        <v>0</v>
      </c>
      <c r="AU55" s="33">
        <f t="shared" si="66"/>
        <v>0</v>
      </c>
      <c r="AV55" s="33">
        <f t="shared" si="66"/>
        <v>0</v>
      </c>
      <c r="AW55" s="33">
        <f t="shared" si="66"/>
        <v>0</v>
      </c>
      <c r="AX55" s="33">
        <f t="shared" si="66"/>
        <v>0</v>
      </c>
      <c r="AY55" s="33">
        <f t="shared" si="66"/>
        <v>0</v>
      </c>
      <c r="AZ55" s="33">
        <f t="shared" si="66"/>
        <v>0</v>
      </c>
      <c r="BA55" s="33">
        <f t="shared" si="66"/>
        <v>0</v>
      </c>
      <c r="BB55" s="33">
        <f t="shared" si="66"/>
        <v>0</v>
      </c>
      <c r="BC55" s="33">
        <f t="shared" si="66"/>
        <v>0</v>
      </c>
      <c r="BD55" s="33">
        <f t="shared" si="66"/>
        <v>0</v>
      </c>
      <c r="BE55" s="33">
        <f t="shared" si="66"/>
        <v>0</v>
      </c>
      <c r="BF55" s="33">
        <f t="shared" si="66"/>
        <v>0</v>
      </c>
      <c r="BG55" s="33">
        <f t="shared" si="66"/>
        <v>0</v>
      </c>
      <c r="BH55" s="33">
        <f t="shared" si="66"/>
        <v>0</v>
      </c>
      <c r="BI55" s="33">
        <f t="shared" si="66"/>
        <v>0</v>
      </c>
      <c r="BJ55" s="33">
        <f t="shared" si="66"/>
        <v>0</v>
      </c>
      <c r="BK55" s="33">
        <f t="shared" si="66"/>
        <v>0</v>
      </c>
      <c r="BL55" s="33">
        <f t="shared" si="66"/>
        <v>0</v>
      </c>
      <c r="BM55" s="33">
        <f t="shared" si="66"/>
        <v>0</v>
      </c>
      <c r="BN55" s="33">
        <f t="shared" si="66"/>
        <v>0</v>
      </c>
      <c r="BO55" s="33">
        <f t="shared" si="66"/>
        <v>0</v>
      </c>
      <c r="BP55" s="33">
        <f t="shared" si="66"/>
        <v>0</v>
      </c>
      <c r="BQ55" s="33">
        <f t="shared" ref="BQ55:CV55" si="67">SUM(BQ56:BQ57)</f>
        <v>0</v>
      </c>
      <c r="BR55" s="33">
        <f t="shared" si="67"/>
        <v>0</v>
      </c>
      <c r="BS55" s="33">
        <f t="shared" si="67"/>
        <v>0</v>
      </c>
      <c r="BT55" s="33">
        <f t="shared" si="67"/>
        <v>0</v>
      </c>
      <c r="BU55" s="33">
        <f t="shared" si="67"/>
        <v>0</v>
      </c>
      <c r="BV55" s="33">
        <f t="shared" si="67"/>
        <v>0</v>
      </c>
      <c r="BW55" s="33">
        <f t="shared" si="67"/>
        <v>0</v>
      </c>
      <c r="BX55" s="33">
        <f t="shared" si="67"/>
        <v>0</v>
      </c>
      <c r="BY55" s="33">
        <f t="shared" si="67"/>
        <v>0</v>
      </c>
      <c r="BZ55" s="33">
        <f t="shared" si="67"/>
        <v>0</v>
      </c>
      <c r="CA55" s="33">
        <f t="shared" si="67"/>
        <v>0</v>
      </c>
      <c r="CB55" s="33">
        <f t="shared" si="67"/>
        <v>0</v>
      </c>
      <c r="CC55" s="33">
        <f t="shared" si="67"/>
        <v>0</v>
      </c>
      <c r="CD55" s="33">
        <f t="shared" si="67"/>
        <v>0</v>
      </c>
      <c r="CE55" s="33">
        <f t="shared" si="67"/>
        <v>0</v>
      </c>
      <c r="CF55" s="33">
        <f t="shared" si="67"/>
        <v>0</v>
      </c>
      <c r="CG55" s="33">
        <f t="shared" si="67"/>
        <v>0</v>
      </c>
      <c r="CH55" s="33">
        <f t="shared" si="67"/>
        <v>0</v>
      </c>
      <c r="CI55" s="33">
        <f t="shared" si="67"/>
        <v>0</v>
      </c>
      <c r="CJ55" s="33">
        <f t="shared" si="67"/>
        <v>0</v>
      </c>
      <c r="CK55" s="33">
        <f t="shared" si="67"/>
        <v>0</v>
      </c>
      <c r="CL55" s="33">
        <f t="shared" si="67"/>
        <v>0</v>
      </c>
      <c r="CM55" s="33">
        <f t="shared" si="67"/>
        <v>500</v>
      </c>
      <c r="CN55" s="33">
        <f t="shared" si="67"/>
        <v>0</v>
      </c>
      <c r="CO55" s="33">
        <f t="shared" si="67"/>
        <v>0</v>
      </c>
      <c r="CP55" s="33">
        <f t="shared" si="67"/>
        <v>0</v>
      </c>
      <c r="CQ55" s="33">
        <f t="shared" si="67"/>
        <v>0</v>
      </c>
      <c r="CR55" s="33">
        <f t="shared" si="67"/>
        <v>0</v>
      </c>
      <c r="CS55" s="33">
        <f t="shared" si="67"/>
        <v>0</v>
      </c>
      <c r="CT55" s="33">
        <f t="shared" si="67"/>
        <v>0</v>
      </c>
      <c r="CU55" s="33">
        <f t="shared" si="67"/>
        <v>0</v>
      </c>
      <c r="CV55" s="33">
        <f t="shared" si="67"/>
        <v>0</v>
      </c>
      <c r="CW55" s="33">
        <f t="shared" ref="CW55:EB55" si="68">SUM(CW56:CW57)</f>
        <v>0</v>
      </c>
      <c r="CX55" s="33">
        <f t="shared" si="68"/>
        <v>0</v>
      </c>
      <c r="CY55" s="33">
        <f t="shared" si="68"/>
        <v>0</v>
      </c>
      <c r="CZ55" s="33">
        <f t="shared" si="68"/>
        <v>0</v>
      </c>
      <c r="DA55" s="33">
        <f t="shared" si="68"/>
        <v>0</v>
      </c>
      <c r="DB55" s="33">
        <f t="shared" si="68"/>
        <v>0</v>
      </c>
      <c r="DC55" s="33">
        <f t="shared" si="68"/>
        <v>0</v>
      </c>
      <c r="DD55" s="33">
        <f t="shared" si="68"/>
        <v>0</v>
      </c>
      <c r="DE55" s="33">
        <f t="shared" si="68"/>
        <v>0</v>
      </c>
      <c r="DF55" s="33">
        <f t="shared" si="68"/>
        <v>0</v>
      </c>
      <c r="DG55" s="33">
        <f t="shared" si="68"/>
        <v>0</v>
      </c>
      <c r="DH55" s="33">
        <f t="shared" si="68"/>
        <v>0</v>
      </c>
      <c r="DI55" s="33">
        <f t="shared" si="68"/>
        <v>0</v>
      </c>
      <c r="DJ55" s="33">
        <f t="shared" si="68"/>
        <v>0</v>
      </c>
      <c r="DK55" s="33">
        <f t="shared" si="68"/>
        <v>1</v>
      </c>
      <c r="DL55" s="33">
        <f t="shared" si="68"/>
        <v>0</v>
      </c>
      <c r="DM55" s="33">
        <f t="shared" si="68"/>
        <v>0</v>
      </c>
      <c r="DN55" s="33">
        <f t="shared" si="68"/>
        <v>0</v>
      </c>
      <c r="DO55" s="33">
        <f t="shared" si="68"/>
        <v>0</v>
      </c>
      <c r="DP55" s="33">
        <f t="shared" si="68"/>
        <v>0</v>
      </c>
      <c r="DQ55" s="33">
        <f t="shared" si="68"/>
        <v>0</v>
      </c>
      <c r="DR55" s="33">
        <f t="shared" si="68"/>
        <v>0</v>
      </c>
      <c r="DS55" s="33">
        <f t="shared" si="68"/>
        <v>0</v>
      </c>
      <c r="DT55" s="33">
        <f t="shared" si="68"/>
        <v>0</v>
      </c>
      <c r="DU55" s="33">
        <f t="shared" si="68"/>
        <v>0</v>
      </c>
      <c r="DV55" s="33">
        <f t="shared" si="68"/>
        <v>0</v>
      </c>
      <c r="DW55" s="33">
        <f t="shared" si="68"/>
        <v>0</v>
      </c>
      <c r="DX55" s="33">
        <f t="shared" si="68"/>
        <v>0</v>
      </c>
      <c r="DY55" s="33">
        <f t="shared" si="68"/>
        <v>0</v>
      </c>
      <c r="DZ55" s="33">
        <f t="shared" si="68"/>
        <v>0</v>
      </c>
      <c r="EA55" s="33">
        <f t="shared" si="68"/>
        <v>0</v>
      </c>
      <c r="EB55" s="33">
        <f t="shared" si="68"/>
        <v>0</v>
      </c>
      <c r="EC55" s="33">
        <f t="shared" ref="EC55:EN55" si="69">SUM(EC56:EC57)</f>
        <v>0</v>
      </c>
      <c r="ED55" s="33">
        <f t="shared" si="69"/>
        <v>0</v>
      </c>
      <c r="EE55" s="33">
        <f t="shared" si="69"/>
        <v>0</v>
      </c>
      <c r="EF55" s="33">
        <f t="shared" si="69"/>
        <v>0</v>
      </c>
      <c r="EG55" s="33">
        <f t="shared" si="69"/>
        <v>0</v>
      </c>
      <c r="EH55" s="33">
        <f t="shared" si="69"/>
        <v>0</v>
      </c>
      <c r="EI55" s="33">
        <f t="shared" si="69"/>
        <v>0</v>
      </c>
      <c r="EJ55" s="33">
        <f t="shared" si="69"/>
        <v>0</v>
      </c>
      <c r="EK55" s="33">
        <f t="shared" si="69"/>
        <v>1</v>
      </c>
      <c r="EL55" s="33">
        <f t="shared" si="69"/>
        <v>0</v>
      </c>
      <c r="EM55" s="33">
        <f t="shared" si="69"/>
        <v>0</v>
      </c>
      <c r="EN55" s="33">
        <f t="shared" si="69"/>
        <v>500</v>
      </c>
      <c r="EO55" s="33" t="s">
        <v>197</v>
      </c>
      <c r="EP55" s="33" t="s">
        <v>197</v>
      </c>
      <c r="EQ55" s="33" t="s">
        <v>197</v>
      </c>
      <c r="ER55" s="33" t="s">
        <v>197</v>
      </c>
      <c r="ES55" s="33" t="s">
        <v>197</v>
      </c>
      <c r="ET55" s="33" t="s">
        <v>197</v>
      </c>
      <c r="EU55" s="33" t="s">
        <v>197</v>
      </c>
      <c r="EV55" s="33"/>
    </row>
    <row r="56" spans="1:152" ht="50.25" customHeight="1">
      <c r="A56" s="26" t="s">
        <v>181</v>
      </c>
      <c r="B56" s="31" t="s">
        <v>239</v>
      </c>
      <c r="C56" s="32" t="s">
        <v>329</v>
      </c>
      <c r="D56" s="389" t="s">
        <v>330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1</v>
      </c>
      <c r="V56" s="33">
        <v>0</v>
      </c>
      <c r="W56" s="33">
        <v>0</v>
      </c>
      <c r="X56" s="33">
        <v>0</v>
      </c>
      <c r="Y56" s="33"/>
      <c r="Z56" s="33"/>
      <c r="AA56" s="33"/>
      <c r="AB56" s="33"/>
      <c r="AC56" s="33"/>
      <c r="AD56" s="33"/>
      <c r="AE56" s="33"/>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0</v>
      </c>
      <c r="BN56" s="33">
        <v>0</v>
      </c>
      <c r="BO56" s="33">
        <v>0</v>
      </c>
      <c r="BP56" s="33">
        <v>0</v>
      </c>
      <c r="BQ56" s="33">
        <v>0</v>
      </c>
      <c r="BR56" s="33">
        <v>0</v>
      </c>
      <c r="BS56" s="33">
        <v>0</v>
      </c>
      <c r="BT56" s="213">
        <f>IF('4'!$CN57=2021,E56,0)</f>
        <v>0</v>
      </c>
      <c r="BU56" s="213">
        <f>IF('4'!$CN57=2021,F56,0)</f>
        <v>0</v>
      </c>
      <c r="BV56" s="213">
        <f>IF('4'!$CN57=2021,G56,0)</f>
        <v>0</v>
      </c>
      <c r="BW56" s="213">
        <f>IF('4'!$CN57=2021,H56,0)</f>
        <v>0</v>
      </c>
      <c r="BX56" s="213">
        <f>IF('4'!$CN57=2021,I56,0)</f>
        <v>0</v>
      </c>
      <c r="BY56" s="213">
        <f>IF('4'!$CN57=2021,J56,0)</f>
        <v>0</v>
      </c>
      <c r="BZ56" s="213">
        <f>IF('4'!$CN57=2021,K56,0)</f>
        <v>0</v>
      </c>
      <c r="CA56" s="213">
        <f>IF('4'!$CN57=2021,L56,0)</f>
        <v>0</v>
      </c>
      <c r="CB56" s="213">
        <f>IF('4'!$CN57=2021,M56,0)</f>
        <v>0</v>
      </c>
      <c r="CC56" s="213">
        <f>IF('4'!$CN57=2021,N56,0)</f>
        <v>0</v>
      </c>
      <c r="CD56" s="213">
        <f>IF('4'!$CN57=2021,O56,0)</f>
        <v>0</v>
      </c>
      <c r="CE56" s="213">
        <f>IF('4'!$CN57=2021,P56,0)</f>
        <v>0</v>
      </c>
      <c r="CF56" s="213">
        <f>IF('4'!$CN57=2021,Q56,0)</f>
        <v>0</v>
      </c>
      <c r="CG56" s="213">
        <f>IF('4'!$CN57=2021,R56,0)</f>
        <v>0</v>
      </c>
      <c r="CH56" s="213">
        <f>IF('4'!$CN57=2021,S56,0)</f>
        <v>0</v>
      </c>
      <c r="CI56" s="213">
        <f>IF('4'!$CN57=2021,T56,0)</f>
        <v>0</v>
      </c>
      <c r="CJ56" s="213">
        <f>IF('4'!$CN57=2021,U56,0)</f>
        <v>0</v>
      </c>
      <c r="CK56" s="213">
        <f>IF('4'!$CN57=2021,V56,0)</f>
        <v>0</v>
      </c>
      <c r="CL56" s="213">
        <f>IF('4'!$CN57=2021,W56,0)</f>
        <v>0</v>
      </c>
      <c r="CM56" s="213">
        <f>IF('4'!$CN57=2021,X56,0)</f>
        <v>0</v>
      </c>
      <c r="CN56" s="136"/>
      <c r="CO56" s="136"/>
      <c r="CP56" s="136"/>
      <c r="CQ56" s="136"/>
      <c r="CR56" s="136"/>
      <c r="CS56" s="136"/>
      <c r="CT56" s="136"/>
      <c r="CU56" s="213">
        <f>IF('4'!$CN57=2022,E56,0)</f>
        <v>0</v>
      </c>
      <c r="CV56" s="213">
        <f>IF('4'!$CN57=2022,F56,0)</f>
        <v>0</v>
      </c>
      <c r="CW56" s="213">
        <f>IF('4'!$CN57=2022,G56,0)</f>
        <v>0</v>
      </c>
      <c r="CX56" s="213">
        <f>IF('4'!$CN57=2022,H56,0)</f>
        <v>0</v>
      </c>
      <c r="CY56" s="213">
        <f>IF('4'!$CN57=2022,I56,0)</f>
        <v>0</v>
      </c>
      <c r="CZ56" s="213">
        <f>IF('4'!$CN57=2022,J56,0)</f>
        <v>0</v>
      </c>
      <c r="DA56" s="213">
        <f>IF('4'!$CN57=2022,K56,0)</f>
        <v>0</v>
      </c>
      <c r="DB56" s="213">
        <f>IF('4'!$CN57=2022,L56,0)</f>
        <v>0</v>
      </c>
      <c r="DC56" s="213">
        <f>IF('4'!$CN57=2022,M56,0)</f>
        <v>0</v>
      </c>
      <c r="DD56" s="213">
        <f>IF('4'!$CN57=2022,N56,0)</f>
        <v>0</v>
      </c>
      <c r="DE56" s="213">
        <f>IF('4'!$CN57=2022,O56,0)</f>
        <v>0</v>
      </c>
      <c r="DF56" s="213">
        <f>IF('4'!$CN57=2022,P56,0)</f>
        <v>0</v>
      </c>
      <c r="DG56" s="213">
        <f>IF('4'!$CN57=2022,Q56,0)</f>
        <v>0</v>
      </c>
      <c r="DH56" s="213">
        <f>IF('4'!$CN57=2022,R56,0)</f>
        <v>0</v>
      </c>
      <c r="DI56" s="213">
        <f>IF('4'!$CN57=2022,S56,0)</f>
        <v>0</v>
      </c>
      <c r="DJ56" s="213">
        <f>IF('4'!$CN57=2022,T56,0)</f>
        <v>0</v>
      </c>
      <c r="DK56" s="213">
        <f>IF('4'!$CN57=2022,U56,0)</f>
        <v>1</v>
      </c>
      <c r="DL56" s="213">
        <f>IF('4'!$CN57=2022,V56,0)</f>
        <v>0</v>
      </c>
      <c r="DM56" s="213">
        <f>IF('4'!$CN57=2022,W56,0)</f>
        <v>0</v>
      </c>
      <c r="DN56" s="136"/>
      <c r="DO56" s="136"/>
      <c r="DP56" s="136"/>
      <c r="DQ56" s="136"/>
      <c r="DR56" s="136"/>
      <c r="DS56" s="136"/>
      <c r="DT56" s="136"/>
      <c r="DU56" s="136">
        <f t="shared" ref="DU56:ED57" si="70">CU56+BT56+AT56</f>
        <v>0</v>
      </c>
      <c r="DV56" s="136">
        <f t="shared" si="70"/>
        <v>0</v>
      </c>
      <c r="DW56" s="136">
        <f t="shared" si="70"/>
        <v>0</v>
      </c>
      <c r="DX56" s="136">
        <f t="shared" si="70"/>
        <v>0</v>
      </c>
      <c r="DY56" s="136">
        <f t="shared" si="70"/>
        <v>0</v>
      </c>
      <c r="DZ56" s="136">
        <f t="shared" si="70"/>
        <v>0</v>
      </c>
      <c r="EA56" s="136">
        <f t="shared" si="70"/>
        <v>0</v>
      </c>
      <c r="EB56" s="136">
        <f t="shared" si="70"/>
        <v>0</v>
      </c>
      <c r="EC56" s="136">
        <f t="shared" si="70"/>
        <v>0</v>
      </c>
      <c r="ED56" s="136">
        <f t="shared" si="70"/>
        <v>0</v>
      </c>
      <c r="EE56" s="136">
        <f t="shared" ref="EE56:EM57" si="71">DE56+CD56+BD56</f>
        <v>0</v>
      </c>
      <c r="EF56" s="136">
        <f t="shared" si="71"/>
        <v>0</v>
      </c>
      <c r="EG56" s="136">
        <f t="shared" si="71"/>
        <v>0</v>
      </c>
      <c r="EH56" s="136">
        <f t="shared" si="71"/>
        <v>0</v>
      </c>
      <c r="EI56" s="136">
        <f t="shared" si="71"/>
        <v>0</v>
      </c>
      <c r="EJ56" s="136">
        <f t="shared" si="71"/>
        <v>0</v>
      </c>
      <c r="EK56" s="136">
        <f t="shared" si="71"/>
        <v>1</v>
      </c>
      <c r="EL56" s="136">
        <f t="shared" si="71"/>
        <v>0</v>
      </c>
      <c r="EM56" s="136">
        <f t="shared" si="71"/>
        <v>0</v>
      </c>
      <c r="EN56" s="213">
        <f>CM56</f>
        <v>0</v>
      </c>
      <c r="EO56" s="33"/>
      <c r="EP56" s="33"/>
      <c r="EQ56" s="33"/>
      <c r="ER56" s="33"/>
      <c r="ES56" s="33"/>
      <c r="ET56" s="33"/>
      <c r="EU56" s="33"/>
      <c r="EV56" s="33"/>
    </row>
    <row r="57" spans="1:152" ht="31.35" customHeight="1">
      <c r="A57" s="26" t="s">
        <v>181</v>
      </c>
      <c r="B57" s="31" t="s">
        <v>239</v>
      </c>
      <c r="C57" s="32" t="s">
        <v>327</v>
      </c>
      <c r="D57" s="389" t="s">
        <v>328</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500</v>
      </c>
      <c r="Y57" s="33"/>
      <c r="Z57" s="33"/>
      <c r="AA57" s="33"/>
      <c r="AB57" s="33"/>
      <c r="AC57" s="33"/>
      <c r="AD57" s="33"/>
      <c r="AE57" s="33"/>
      <c r="AF57" s="33">
        <v>0</v>
      </c>
      <c r="AG57" s="33">
        <v>0</v>
      </c>
      <c r="AH57" s="33">
        <v>0</v>
      </c>
      <c r="AI57" s="33">
        <v>0</v>
      </c>
      <c r="AJ57" s="33">
        <v>0</v>
      </c>
      <c r="AK57" s="33">
        <v>0</v>
      </c>
      <c r="AL57" s="33">
        <v>0</v>
      </c>
      <c r="AM57" s="33">
        <v>0</v>
      </c>
      <c r="AN57" s="33">
        <v>0</v>
      </c>
      <c r="AO57" s="33">
        <v>0</v>
      </c>
      <c r="AP57" s="33">
        <v>0</v>
      </c>
      <c r="AQ57" s="33">
        <v>0</v>
      </c>
      <c r="AR57" s="33">
        <v>0</v>
      </c>
      <c r="AS57" s="33">
        <v>0</v>
      </c>
      <c r="AT57" s="33">
        <v>0</v>
      </c>
      <c r="AU57" s="33">
        <v>0</v>
      </c>
      <c r="AV57" s="33">
        <v>0</v>
      </c>
      <c r="AW57" s="33">
        <v>0</v>
      </c>
      <c r="AX57" s="33">
        <v>0</v>
      </c>
      <c r="AY57" s="33">
        <v>0</v>
      </c>
      <c r="AZ57" s="33">
        <v>0</v>
      </c>
      <c r="BA57" s="33">
        <v>0</v>
      </c>
      <c r="BB57" s="33">
        <v>0</v>
      </c>
      <c r="BC57" s="33">
        <v>0</v>
      </c>
      <c r="BD57" s="33">
        <v>0</v>
      </c>
      <c r="BE57" s="33">
        <v>0</v>
      </c>
      <c r="BF57" s="33">
        <v>0</v>
      </c>
      <c r="BG57" s="33">
        <v>0</v>
      </c>
      <c r="BH57" s="33">
        <v>0</v>
      </c>
      <c r="BI57" s="33">
        <v>0</v>
      </c>
      <c r="BJ57" s="33">
        <v>0</v>
      </c>
      <c r="BK57" s="33">
        <v>0</v>
      </c>
      <c r="BL57" s="33">
        <v>0</v>
      </c>
      <c r="BM57" s="33">
        <v>0</v>
      </c>
      <c r="BN57" s="33">
        <v>0</v>
      </c>
      <c r="BO57" s="33">
        <v>0</v>
      </c>
      <c r="BP57" s="33">
        <v>0</v>
      </c>
      <c r="BQ57" s="33">
        <v>0</v>
      </c>
      <c r="BR57" s="33">
        <v>0</v>
      </c>
      <c r="BS57" s="33">
        <v>0</v>
      </c>
      <c r="BT57" s="213">
        <f>IF('4'!$CN58=2021,E57,0)</f>
        <v>0</v>
      </c>
      <c r="BU57" s="213">
        <f>IF('4'!$CN58=2021,F57,0)</f>
        <v>0</v>
      </c>
      <c r="BV57" s="213">
        <f>IF('4'!$CN58=2021,G57,0)</f>
        <v>0</v>
      </c>
      <c r="BW57" s="213">
        <f>IF('4'!$CN58=2021,H57,0)</f>
        <v>0</v>
      </c>
      <c r="BX57" s="213">
        <f>IF('4'!$CN58=2021,I57,0)</f>
        <v>0</v>
      </c>
      <c r="BY57" s="213">
        <f>IF('4'!$CN58=2021,J57,0)</f>
        <v>0</v>
      </c>
      <c r="BZ57" s="213">
        <f>IF('4'!$CN58=2021,K57,0)</f>
        <v>0</v>
      </c>
      <c r="CA57" s="213">
        <f>IF('4'!$CN58=2021,L57,0)</f>
        <v>0</v>
      </c>
      <c r="CB57" s="213">
        <f>IF('4'!$CN58=2021,M57,0)</f>
        <v>0</v>
      </c>
      <c r="CC57" s="213">
        <f>IF('4'!$CN58=2021,N57,0)</f>
        <v>0</v>
      </c>
      <c r="CD57" s="213">
        <f>IF('4'!$CN58=2021,O57,0)</f>
        <v>0</v>
      </c>
      <c r="CE57" s="213">
        <f>IF('4'!$CN58=2021,P57,0)</f>
        <v>0</v>
      </c>
      <c r="CF57" s="213">
        <f>IF('4'!$CN58=2021,Q57,0)</f>
        <v>0</v>
      </c>
      <c r="CG57" s="213">
        <f>IF('4'!$CN58=2021,R57,0)</f>
        <v>0</v>
      </c>
      <c r="CH57" s="213">
        <f>IF('4'!$CN58=2021,S57,0)</f>
        <v>0</v>
      </c>
      <c r="CI57" s="213">
        <f>IF('4'!$CN58=2021,T57,0)</f>
        <v>0</v>
      </c>
      <c r="CJ57" s="213">
        <f>IF('4'!$CN58=2021,U57,0)</f>
        <v>0</v>
      </c>
      <c r="CK57" s="213">
        <f>IF('4'!$CN58=2021,V57,0)</f>
        <v>0</v>
      </c>
      <c r="CL57" s="213">
        <f>IF('4'!$CN58=2021,W57,0)</f>
        <v>0</v>
      </c>
      <c r="CM57" s="213">
        <f>IF('4'!$CN58=2021,X57,0)</f>
        <v>500</v>
      </c>
      <c r="CN57" s="136"/>
      <c r="CO57" s="136"/>
      <c r="CP57" s="136"/>
      <c r="CQ57" s="136"/>
      <c r="CR57" s="136"/>
      <c r="CS57" s="136"/>
      <c r="CT57" s="136"/>
      <c r="CU57" s="213">
        <f>IF('4'!$CN58=2022,E57,0)</f>
        <v>0</v>
      </c>
      <c r="CV57" s="213">
        <f>IF('4'!$CN58=2022,F57,0)</f>
        <v>0</v>
      </c>
      <c r="CW57" s="213">
        <f>IF('4'!$CN58=2022,G57,0)</f>
        <v>0</v>
      </c>
      <c r="CX57" s="213">
        <f>IF('4'!$CN58=2022,H57,0)</f>
        <v>0</v>
      </c>
      <c r="CY57" s="213">
        <f>IF('4'!$CN58=2022,I57,0)</f>
        <v>0</v>
      </c>
      <c r="CZ57" s="213">
        <f>IF('4'!$CN58=2022,J57,0)</f>
        <v>0</v>
      </c>
      <c r="DA57" s="213">
        <f>IF('4'!$CN58=2022,K57,0)</f>
        <v>0</v>
      </c>
      <c r="DB57" s="213">
        <f>IF('4'!$CN58=2022,L57,0)</f>
        <v>0</v>
      </c>
      <c r="DC57" s="213">
        <f>IF('4'!$CN58=2022,M57,0)</f>
        <v>0</v>
      </c>
      <c r="DD57" s="213">
        <f>IF('4'!$CN58=2022,N57,0)</f>
        <v>0</v>
      </c>
      <c r="DE57" s="213">
        <f>IF('4'!$CN58=2022,O57,0)</f>
        <v>0</v>
      </c>
      <c r="DF57" s="213">
        <f>IF('4'!$CN58=2022,P57,0)</f>
        <v>0</v>
      </c>
      <c r="DG57" s="213">
        <f>IF('4'!$CN58=2022,Q57,0)</f>
        <v>0</v>
      </c>
      <c r="DH57" s="213">
        <f>IF('4'!$CN58=2022,R57,0)</f>
        <v>0</v>
      </c>
      <c r="DI57" s="213">
        <f>IF('4'!$CN58=2022,S57,0)</f>
        <v>0</v>
      </c>
      <c r="DJ57" s="213">
        <f>IF('4'!$CN58=2022,T57,0)</f>
        <v>0</v>
      </c>
      <c r="DK57" s="213">
        <f>IF('4'!$CN58=2022,U57,0)</f>
        <v>0</v>
      </c>
      <c r="DL57" s="213">
        <f>IF('4'!$CN58=2022,V57,0)</f>
        <v>0</v>
      </c>
      <c r="DM57" s="213">
        <f>IF('4'!$CN58=2022,W57,0)</f>
        <v>0</v>
      </c>
      <c r="DN57" s="136"/>
      <c r="DO57" s="136"/>
      <c r="DP57" s="136"/>
      <c r="DQ57" s="136"/>
      <c r="DR57" s="136"/>
      <c r="DS57" s="136"/>
      <c r="DT57" s="136"/>
      <c r="DU57" s="136">
        <f t="shared" si="70"/>
        <v>0</v>
      </c>
      <c r="DV57" s="136">
        <f t="shared" si="70"/>
        <v>0</v>
      </c>
      <c r="DW57" s="136">
        <f t="shared" si="70"/>
        <v>0</v>
      </c>
      <c r="DX57" s="136">
        <f t="shared" si="70"/>
        <v>0</v>
      </c>
      <c r="DY57" s="136">
        <f t="shared" si="70"/>
        <v>0</v>
      </c>
      <c r="DZ57" s="136">
        <f t="shared" si="70"/>
        <v>0</v>
      </c>
      <c r="EA57" s="136">
        <f t="shared" si="70"/>
        <v>0</v>
      </c>
      <c r="EB57" s="136">
        <f t="shared" si="70"/>
        <v>0</v>
      </c>
      <c r="EC57" s="136">
        <f t="shared" si="70"/>
        <v>0</v>
      </c>
      <c r="ED57" s="136">
        <f t="shared" si="70"/>
        <v>0</v>
      </c>
      <c r="EE57" s="136">
        <f t="shared" si="71"/>
        <v>0</v>
      </c>
      <c r="EF57" s="136">
        <f t="shared" si="71"/>
        <v>0</v>
      </c>
      <c r="EG57" s="136">
        <f t="shared" si="71"/>
        <v>0</v>
      </c>
      <c r="EH57" s="136">
        <f t="shared" si="71"/>
        <v>0</v>
      </c>
      <c r="EI57" s="136">
        <f t="shared" si="71"/>
        <v>0</v>
      </c>
      <c r="EJ57" s="136">
        <f t="shared" si="71"/>
        <v>0</v>
      </c>
      <c r="EK57" s="136">
        <f t="shared" si="71"/>
        <v>0</v>
      </c>
      <c r="EL57" s="136">
        <f t="shared" si="71"/>
        <v>0</v>
      </c>
      <c r="EM57" s="136">
        <f t="shared" si="71"/>
        <v>0</v>
      </c>
      <c r="EN57" s="213">
        <f>CM57</f>
        <v>500</v>
      </c>
      <c r="EO57" s="33"/>
      <c r="EP57" s="33"/>
      <c r="EQ57" s="33"/>
      <c r="ER57" s="33"/>
      <c r="ES57" s="33"/>
      <c r="ET57" s="33"/>
      <c r="EU57" s="33"/>
      <c r="EV57" s="33"/>
    </row>
    <row r="58" spans="1:152" ht="56.25">
      <c r="A58" s="19"/>
      <c r="B58" s="31" t="s">
        <v>241</v>
      </c>
      <c r="C58" s="32" t="s">
        <v>242</v>
      </c>
      <c r="D58" s="33" t="s">
        <v>178</v>
      </c>
      <c r="E58" s="33" t="s">
        <v>197</v>
      </c>
      <c r="F58" s="33" t="s">
        <v>197</v>
      </c>
      <c r="G58" s="33" t="s">
        <v>197</v>
      </c>
      <c r="H58" s="33" t="s">
        <v>197</v>
      </c>
      <c r="I58" s="33" t="s">
        <v>197</v>
      </c>
      <c r="J58" s="33" t="s">
        <v>197</v>
      </c>
      <c r="K58" s="33" t="s">
        <v>197</v>
      </c>
      <c r="L58" s="33" t="s">
        <v>197</v>
      </c>
      <c r="M58" s="33" t="s">
        <v>197</v>
      </c>
      <c r="N58" s="33" t="s">
        <v>197</v>
      </c>
      <c r="O58" s="33" t="s">
        <v>197</v>
      </c>
      <c r="P58" s="33" t="s">
        <v>197</v>
      </c>
      <c r="Q58" s="33" t="s">
        <v>197</v>
      </c>
      <c r="R58" s="33" t="s">
        <v>197</v>
      </c>
      <c r="S58" s="33" t="s">
        <v>197</v>
      </c>
      <c r="T58" s="33" t="s">
        <v>197</v>
      </c>
      <c r="U58" s="33" t="s">
        <v>197</v>
      </c>
      <c r="V58" s="33" t="s">
        <v>197</v>
      </c>
      <c r="W58" s="33" t="s">
        <v>197</v>
      </c>
      <c r="X58" s="33" t="s">
        <v>197</v>
      </c>
      <c r="Y58" s="33" t="s">
        <v>197</v>
      </c>
      <c r="Z58" s="33" t="s">
        <v>197</v>
      </c>
      <c r="AA58" s="33" t="s">
        <v>197</v>
      </c>
      <c r="AB58" s="33" t="s">
        <v>197</v>
      </c>
      <c r="AC58" s="33" t="s">
        <v>197</v>
      </c>
      <c r="AD58" s="33" t="s">
        <v>197</v>
      </c>
      <c r="AE58" s="33" t="s">
        <v>197</v>
      </c>
      <c r="AF58" s="33" t="s">
        <v>197</v>
      </c>
      <c r="AG58" s="33" t="s">
        <v>197</v>
      </c>
      <c r="AH58" s="33" t="s">
        <v>197</v>
      </c>
      <c r="AI58" s="33" t="s">
        <v>197</v>
      </c>
      <c r="AJ58" s="33" t="s">
        <v>197</v>
      </c>
      <c r="AK58" s="33" t="s">
        <v>197</v>
      </c>
      <c r="AL58" s="33" t="s">
        <v>197</v>
      </c>
      <c r="AM58" s="33" t="s">
        <v>197</v>
      </c>
      <c r="AN58" s="33" t="s">
        <v>197</v>
      </c>
      <c r="AO58" s="33" t="s">
        <v>197</v>
      </c>
      <c r="AP58" s="33" t="s">
        <v>197</v>
      </c>
      <c r="AQ58" s="33" t="s">
        <v>197</v>
      </c>
      <c r="AR58" s="33" t="s">
        <v>197</v>
      </c>
      <c r="AS58" s="33" t="s">
        <v>197</v>
      </c>
      <c r="AT58" s="33" t="s">
        <v>197</v>
      </c>
      <c r="AU58" s="33" t="s">
        <v>197</v>
      </c>
      <c r="AV58" s="33" t="s">
        <v>197</v>
      </c>
      <c r="AW58" s="33" t="s">
        <v>197</v>
      </c>
      <c r="AX58" s="33" t="s">
        <v>197</v>
      </c>
      <c r="AY58" s="33" t="s">
        <v>197</v>
      </c>
      <c r="AZ58" s="33" t="s">
        <v>197</v>
      </c>
      <c r="BA58" s="33" t="s">
        <v>197</v>
      </c>
      <c r="BB58" s="33" t="s">
        <v>197</v>
      </c>
      <c r="BC58" s="33" t="s">
        <v>197</v>
      </c>
      <c r="BD58" s="33" t="s">
        <v>197</v>
      </c>
      <c r="BE58" s="33" t="s">
        <v>197</v>
      </c>
      <c r="BF58" s="33" t="s">
        <v>197</v>
      </c>
      <c r="BG58" s="33" t="s">
        <v>197</v>
      </c>
      <c r="BH58" s="33" t="s">
        <v>197</v>
      </c>
      <c r="BI58" s="33" t="s">
        <v>197</v>
      </c>
      <c r="BJ58" s="33" t="s">
        <v>197</v>
      </c>
      <c r="BK58" s="33" t="s">
        <v>197</v>
      </c>
      <c r="BL58" s="33" t="s">
        <v>197</v>
      </c>
      <c r="BM58" s="33" t="s">
        <v>197</v>
      </c>
      <c r="BN58" s="33" t="s">
        <v>197</v>
      </c>
      <c r="BO58" s="33" t="s">
        <v>197</v>
      </c>
      <c r="BP58" s="33" t="s">
        <v>197</v>
      </c>
      <c r="BQ58" s="33" t="s">
        <v>197</v>
      </c>
      <c r="BR58" s="33" t="s">
        <v>197</v>
      </c>
      <c r="BS58" s="33" t="s">
        <v>197</v>
      </c>
      <c r="BT58" s="33" t="s">
        <v>197</v>
      </c>
      <c r="BU58" s="33" t="s">
        <v>197</v>
      </c>
      <c r="BV58" s="33" t="s">
        <v>197</v>
      </c>
      <c r="BW58" s="33" t="s">
        <v>197</v>
      </c>
      <c r="BX58" s="33" t="s">
        <v>197</v>
      </c>
      <c r="BY58" s="33" t="s">
        <v>197</v>
      </c>
      <c r="BZ58" s="33" t="s">
        <v>197</v>
      </c>
      <c r="CA58" s="33" t="s">
        <v>197</v>
      </c>
      <c r="CB58" s="33" t="s">
        <v>197</v>
      </c>
      <c r="CC58" s="33" t="s">
        <v>197</v>
      </c>
      <c r="CD58" s="33" t="s">
        <v>197</v>
      </c>
      <c r="CE58" s="33" t="s">
        <v>197</v>
      </c>
      <c r="CF58" s="33" t="s">
        <v>197</v>
      </c>
      <c r="CG58" s="33" t="s">
        <v>197</v>
      </c>
      <c r="CH58" s="33" t="s">
        <v>197</v>
      </c>
      <c r="CI58" s="33" t="s">
        <v>197</v>
      </c>
      <c r="CJ58" s="33" t="s">
        <v>197</v>
      </c>
      <c r="CK58" s="33" t="s">
        <v>197</v>
      </c>
      <c r="CL58" s="33" t="s">
        <v>197</v>
      </c>
      <c r="CM58" s="33" t="s">
        <v>197</v>
      </c>
      <c r="CN58" s="33" t="s">
        <v>197</v>
      </c>
      <c r="CO58" s="33" t="s">
        <v>197</v>
      </c>
      <c r="CP58" s="33" t="s">
        <v>197</v>
      </c>
      <c r="CQ58" s="33" t="s">
        <v>197</v>
      </c>
      <c r="CR58" s="33" t="s">
        <v>197</v>
      </c>
      <c r="CS58" s="33" t="s">
        <v>197</v>
      </c>
      <c r="CT58" s="33" t="s">
        <v>197</v>
      </c>
      <c r="CU58" s="33" t="s">
        <v>197</v>
      </c>
      <c r="CV58" s="33" t="s">
        <v>197</v>
      </c>
      <c r="CW58" s="33" t="s">
        <v>197</v>
      </c>
      <c r="CX58" s="33" t="s">
        <v>197</v>
      </c>
      <c r="CY58" s="33" t="s">
        <v>197</v>
      </c>
      <c r="CZ58" s="33" t="s">
        <v>197</v>
      </c>
      <c r="DA58" s="33" t="s">
        <v>197</v>
      </c>
      <c r="DB58" s="33" t="s">
        <v>197</v>
      </c>
      <c r="DC58" s="33" t="s">
        <v>197</v>
      </c>
      <c r="DD58" s="33" t="s">
        <v>197</v>
      </c>
      <c r="DE58" s="33" t="s">
        <v>197</v>
      </c>
      <c r="DF58" s="33" t="s">
        <v>197</v>
      </c>
      <c r="DG58" s="33" t="s">
        <v>197</v>
      </c>
      <c r="DH58" s="33" t="s">
        <v>197</v>
      </c>
      <c r="DI58" s="33" t="s">
        <v>197</v>
      </c>
      <c r="DJ58" s="33" t="s">
        <v>197</v>
      </c>
      <c r="DK58" s="33" t="s">
        <v>197</v>
      </c>
      <c r="DL58" s="33" t="s">
        <v>197</v>
      </c>
      <c r="DM58" s="33" t="s">
        <v>197</v>
      </c>
      <c r="DN58" s="33" t="s">
        <v>197</v>
      </c>
      <c r="DO58" s="33" t="s">
        <v>197</v>
      </c>
      <c r="DP58" s="33" t="s">
        <v>197</v>
      </c>
      <c r="DQ58" s="33" t="s">
        <v>197</v>
      </c>
      <c r="DR58" s="33" t="s">
        <v>197</v>
      </c>
      <c r="DS58" s="33" t="s">
        <v>197</v>
      </c>
      <c r="DT58" s="33" t="s">
        <v>197</v>
      </c>
      <c r="DU58" s="33" t="s">
        <v>197</v>
      </c>
      <c r="DV58" s="33" t="s">
        <v>197</v>
      </c>
      <c r="DW58" s="33" t="s">
        <v>197</v>
      </c>
      <c r="DX58" s="33" t="s">
        <v>197</v>
      </c>
      <c r="DY58" s="33" t="s">
        <v>197</v>
      </c>
      <c r="DZ58" s="33" t="s">
        <v>197</v>
      </c>
      <c r="EA58" s="33" t="s">
        <v>197</v>
      </c>
      <c r="EB58" s="33" t="s">
        <v>197</v>
      </c>
      <c r="EC58" s="33" t="s">
        <v>197</v>
      </c>
      <c r="ED58" s="33" t="s">
        <v>197</v>
      </c>
      <c r="EE58" s="33" t="s">
        <v>197</v>
      </c>
      <c r="EF58" s="33" t="s">
        <v>197</v>
      </c>
      <c r="EG58" s="33" t="s">
        <v>197</v>
      </c>
      <c r="EH58" s="33" t="s">
        <v>197</v>
      </c>
      <c r="EI58" s="33" t="s">
        <v>197</v>
      </c>
      <c r="EJ58" s="33" t="s">
        <v>197</v>
      </c>
      <c r="EK58" s="33" t="s">
        <v>197</v>
      </c>
      <c r="EL58" s="33" t="s">
        <v>197</v>
      </c>
      <c r="EM58" s="33" t="s">
        <v>197</v>
      </c>
      <c r="EN58" s="33" t="s">
        <v>197</v>
      </c>
      <c r="EO58" s="33" t="s">
        <v>197</v>
      </c>
      <c r="EP58" s="33" t="s">
        <v>197</v>
      </c>
      <c r="EQ58" s="33" t="s">
        <v>197</v>
      </c>
      <c r="ER58" s="33" t="s">
        <v>197</v>
      </c>
      <c r="ES58" s="33" t="s">
        <v>197</v>
      </c>
      <c r="ET58" s="33" t="s">
        <v>197</v>
      </c>
      <c r="EU58" s="33" t="s">
        <v>197</v>
      </c>
      <c r="EV58" s="33"/>
    </row>
    <row r="59" spans="1:152" ht="56.25">
      <c r="A59" s="19"/>
      <c r="B59" s="37" t="s">
        <v>243</v>
      </c>
      <c r="C59" s="38" t="s">
        <v>244</v>
      </c>
      <c r="D59" s="39" t="s">
        <v>178</v>
      </c>
      <c r="E59" s="39" t="s">
        <v>197</v>
      </c>
      <c r="F59" s="39" t="s">
        <v>197</v>
      </c>
      <c r="G59" s="39" t="s">
        <v>197</v>
      </c>
      <c r="H59" s="39" t="s">
        <v>197</v>
      </c>
      <c r="I59" s="39" t="s">
        <v>197</v>
      </c>
      <c r="J59" s="39" t="s">
        <v>197</v>
      </c>
      <c r="K59" s="39" t="s">
        <v>197</v>
      </c>
      <c r="L59" s="39" t="s">
        <v>197</v>
      </c>
      <c r="M59" s="39" t="s">
        <v>197</v>
      </c>
      <c r="N59" s="39" t="s">
        <v>197</v>
      </c>
      <c r="O59" s="39" t="s">
        <v>197</v>
      </c>
      <c r="P59" s="39" t="s">
        <v>197</v>
      </c>
      <c r="Q59" s="39" t="s">
        <v>197</v>
      </c>
      <c r="R59" s="39" t="s">
        <v>197</v>
      </c>
      <c r="S59" s="39" t="s">
        <v>197</v>
      </c>
      <c r="T59" s="39" t="s">
        <v>197</v>
      </c>
      <c r="U59" s="39" t="s">
        <v>197</v>
      </c>
      <c r="V59" s="39" t="s">
        <v>197</v>
      </c>
      <c r="W59" s="39" t="s">
        <v>197</v>
      </c>
      <c r="X59" s="39" t="s">
        <v>197</v>
      </c>
      <c r="Y59" s="39" t="s">
        <v>197</v>
      </c>
      <c r="Z59" s="39" t="s">
        <v>197</v>
      </c>
      <c r="AA59" s="39" t="s">
        <v>197</v>
      </c>
      <c r="AB59" s="39" t="s">
        <v>197</v>
      </c>
      <c r="AC59" s="39" t="s">
        <v>197</v>
      </c>
      <c r="AD59" s="39" t="s">
        <v>197</v>
      </c>
      <c r="AE59" s="39" t="s">
        <v>197</v>
      </c>
      <c r="AF59" s="39" t="s">
        <v>197</v>
      </c>
      <c r="AG59" s="39" t="s">
        <v>197</v>
      </c>
      <c r="AH59" s="39" t="s">
        <v>197</v>
      </c>
      <c r="AI59" s="39" t="s">
        <v>197</v>
      </c>
      <c r="AJ59" s="39" t="s">
        <v>197</v>
      </c>
      <c r="AK59" s="39" t="s">
        <v>197</v>
      </c>
      <c r="AL59" s="39" t="s">
        <v>197</v>
      </c>
      <c r="AM59" s="39" t="s">
        <v>197</v>
      </c>
      <c r="AN59" s="39" t="s">
        <v>197</v>
      </c>
      <c r="AO59" s="39" t="s">
        <v>197</v>
      </c>
      <c r="AP59" s="39" t="s">
        <v>197</v>
      </c>
      <c r="AQ59" s="39" t="s">
        <v>197</v>
      </c>
      <c r="AR59" s="39" t="s">
        <v>197</v>
      </c>
      <c r="AS59" s="39" t="s">
        <v>197</v>
      </c>
      <c r="AT59" s="39" t="s">
        <v>197</v>
      </c>
      <c r="AU59" s="39" t="s">
        <v>197</v>
      </c>
      <c r="AV59" s="39" t="s">
        <v>197</v>
      </c>
      <c r="AW59" s="39" t="s">
        <v>197</v>
      </c>
      <c r="AX59" s="39" t="s">
        <v>197</v>
      </c>
      <c r="AY59" s="39" t="s">
        <v>197</v>
      </c>
      <c r="AZ59" s="39" t="s">
        <v>197</v>
      </c>
      <c r="BA59" s="39" t="s">
        <v>197</v>
      </c>
      <c r="BB59" s="39" t="s">
        <v>197</v>
      </c>
      <c r="BC59" s="39" t="s">
        <v>197</v>
      </c>
      <c r="BD59" s="39" t="s">
        <v>197</v>
      </c>
      <c r="BE59" s="39" t="s">
        <v>197</v>
      </c>
      <c r="BF59" s="39" t="s">
        <v>197</v>
      </c>
      <c r="BG59" s="39" t="s">
        <v>197</v>
      </c>
      <c r="BH59" s="39" t="s">
        <v>197</v>
      </c>
      <c r="BI59" s="39" t="s">
        <v>197</v>
      </c>
      <c r="BJ59" s="39" t="s">
        <v>197</v>
      </c>
      <c r="BK59" s="39" t="s">
        <v>197</v>
      </c>
      <c r="BL59" s="39" t="s">
        <v>197</v>
      </c>
      <c r="BM59" s="39" t="s">
        <v>197</v>
      </c>
      <c r="BN59" s="39" t="s">
        <v>197</v>
      </c>
      <c r="BO59" s="39" t="s">
        <v>197</v>
      </c>
      <c r="BP59" s="39" t="s">
        <v>197</v>
      </c>
      <c r="BQ59" s="39" t="s">
        <v>197</v>
      </c>
      <c r="BR59" s="39" t="s">
        <v>197</v>
      </c>
      <c r="BS59" s="39" t="s">
        <v>197</v>
      </c>
      <c r="BT59" s="39" t="s">
        <v>197</v>
      </c>
      <c r="BU59" s="39" t="s">
        <v>197</v>
      </c>
      <c r="BV59" s="39" t="s">
        <v>197</v>
      </c>
      <c r="BW59" s="39" t="s">
        <v>197</v>
      </c>
      <c r="BX59" s="39" t="s">
        <v>197</v>
      </c>
      <c r="BY59" s="39" t="s">
        <v>197</v>
      </c>
      <c r="BZ59" s="39" t="s">
        <v>197</v>
      </c>
      <c r="CA59" s="39" t="s">
        <v>197</v>
      </c>
      <c r="CB59" s="39" t="s">
        <v>197</v>
      </c>
      <c r="CC59" s="39" t="s">
        <v>197</v>
      </c>
      <c r="CD59" s="39" t="s">
        <v>197</v>
      </c>
      <c r="CE59" s="39" t="s">
        <v>197</v>
      </c>
      <c r="CF59" s="39" t="s">
        <v>197</v>
      </c>
      <c r="CG59" s="39" t="s">
        <v>197</v>
      </c>
      <c r="CH59" s="39" t="s">
        <v>197</v>
      </c>
      <c r="CI59" s="39" t="s">
        <v>197</v>
      </c>
      <c r="CJ59" s="39" t="s">
        <v>197</v>
      </c>
      <c r="CK59" s="39" t="s">
        <v>197</v>
      </c>
      <c r="CL59" s="39" t="s">
        <v>197</v>
      </c>
      <c r="CM59" s="39" t="s">
        <v>197</v>
      </c>
      <c r="CN59" s="39" t="s">
        <v>197</v>
      </c>
      <c r="CO59" s="39" t="s">
        <v>197</v>
      </c>
      <c r="CP59" s="39" t="s">
        <v>197</v>
      </c>
      <c r="CQ59" s="39" t="s">
        <v>197</v>
      </c>
      <c r="CR59" s="39" t="s">
        <v>197</v>
      </c>
      <c r="CS59" s="39" t="s">
        <v>197</v>
      </c>
      <c r="CT59" s="39" t="s">
        <v>197</v>
      </c>
      <c r="CU59" s="39" t="s">
        <v>197</v>
      </c>
      <c r="CV59" s="39" t="s">
        <v>197</v>
      </c>
      <c r="CW59" s="39" t="s">
        <v>197</v>
      </c>
      <c r="CX59" s="39" t="s">
        <v>197</v>
      </c>
      <c r="CY59" s="39" t="s">
        <v>197</v>
      </c>
      <c r="CZ59" s="39" t="s">
        <v>197</v>
      </c>
      <c r="DA59" s="39" t="s">
        <v>197</v>
      </c>
      <c r="DB59" s="39" t="s">
        <v>197</v>
      </c>
      <c r="DC59" s="39" t="s">
        <v>197</v>
      </c>
      <c r="DD59" s="39" t="s">
        <v>197</v>
      </c>
      <c r="DE59" s="39" t="s">
        <v>197</v>
      </c>
      <c r="DF59" s="39" t="s">
        <v>197</v>
      </c>
      <c r="DG59" s="39" t="s">
        <v>197</v>
      </c>
      <c r="DH59" s="39" t="s">
        <v>197</v>
      </c>
      <c r="DI59" s="39" t="s">
        <v>197</v>
      </c>
      <c r="DJ59" s="39" t="s">
        <v>197</v>
      </c>
      <c r="DK59" s="39" t="s">
        <v>197</v>
      </c>
      <c r="DL59" s="39" t="s">
        <v>197</v>
      </c>
      <c r="DM59" s="39" t="s">
        <v>197</v>
      </c>
      <c r="DN59" s="39" t="s">
        <v>197</v>
      </c>
      <c r="DO59" s="39" t="s">
        <v>197</v>
      </c>
      <c r="DP59" s="39" t="s">
        <v>197</v>
      </c>
      <c r="DQ59" s="39" t="s">
        <v>197</v>
      </c>
      <c r="DR59" s="39" t="s">
        <v>197</v>
      </c>
      <c r="DS59" s="39" t="s">
        <v>197</v>
      </c>
      <c r="DT59" s="39" t="s">
        <v>197</v>
      </c>
      <c r="DU59" s="39" t="s">
        <v>197</v>
      </c>
      <c r="DV59" s="39" t="s">
        <v>197</v>
      </c>
      <c r="DW59" s="39" t="s">
        <v>197</v>
      </c>
      <c r="DX59" s="39" t="s">
        <v>197</v>
      </c>
      <c r="DY59" s="39" t="s">
        <v>197</v>
      </c>
      <c r="DZ59" s="39" t="s">
        <v>197</v>
      </c>
      <c r="EA59" s="39" t="s">
        <v>197</v>
      </c>
      <c r="EB59" s="39" t="s">
        <v>197</v>
      </c>
      <c r="EC59" s="39" t="s">
        <v>197</v>
      </c>
      <c r="ED59" s="39" t="s">
        <v>197</v>
      </c>
      <c r="EE59" s="39" t="s">
        <v>197</v>
      </c>
      <c r="EF59" s="39" t="s">
        <v>197</v>
      </c>
      <c r="EG59" s="39" t="s">
        <v>197</v>
      </c>
      <c r="EH59" s="39" t="s">
        <v>197</v>
      </c>
      <c r="EI59" s="39" t="s">
        <v>197</v>
      </c>
      <c r="EJ59" s="39" t="s">
        <v>197</v>
      </c>
      <c r="EK59" s="39" t="s">
        <v>197</v>
      </c>
      <c r="EL59" s="39" t="s">
        <v>197</v>
      </c>
      <c r="EM59" s="39" t="s">
        <v>197</v>
      </c>
      <c r="EN59" s="39" t="s">
        <v>197</v>
      </c>
      <c r="EO59" s="39" t="s">
        <v>197</v>
      </c>
      <c r="EP59" s="39" t="s">
        <v>197</v>
      </c>
      <c r="EQ59" s="39" t="s">
        <v>197</v>
      </c>
      <c r="ER59" s="39" t="s">
        <v>197</v>
      </c>
      <c r="ES59" s="39" t="s">
        <v>197</v>
      </c>
      <c r="ET59" s="39" t="s">
        <v>197</v>
      </c>
      <c r="EU59" s="39" t="s">
        <v>197</v>
      </c>
      <c r="EV59" s="39"/>
    </row>
    <row r="60" spans="1:152" ht="37.5">
      <c r="A60" s="19"/>
      <c r="B60" s="31" t="s">
        <v>245</v>
      </c>
      <c r="C60" s="32" t="s">
        <v>246</v>
      </c>
      <c r="D60" s="33" t="s">
        <v>178</v>
      </c>
      <c r="E60" s="33" t="s">
        <v>197</v>
      </c>
      <c r="F60" s="33" t="s">
        <v>197</v>
      </c>
      <c r="G60" s="33" t="s">
        <v>197</v>
      </c>
      <c r="H60" s="33" t="s">
        <v>197</v>
      </c>
      <c r="I60" s="33" t="s">
        <v>197</v>
      </c>
      <c r="J60" s="33" t="s">
        <v>197</v>
      </c>
      <c r="K60" s="33" t="s">
        <v>197</v>
      </c>
      <c r="L60" s="33" t="s">
        <v>197</v>
      </c>
      <c r="M60" s="33" t="s">
        <v>197</v>
      </c>
      <c r="N60" s="33" t="s">
        <v>197</v>
      </c>
      <c r="O60" s="33" t="s">
        <v>197</v>
      </c>
      <c r="P60" s="33" t="s">
        <v>197</v>
      </c>
      <c r="Q60" s="33" t="s">
        <v>197</v>
      </c>
      <c r="R60" s="33" t="s">
        <v>197</v>
      </c>
      <c r="S60" s="33" t="s">
        <v>197</v>
      </c>
      <c r="T60" s="33" t="s">
        <v>197</v>
      </c>
      <c r="U60" s="33" t="s">
        <v>197</v>
      </c>
      <c r="V60" s="33" t="s">
        <v>197</v>
      </c>
      <c r="W60" s="33" t="s">
        <v>197</v>
      </c>
      <c r="X60" s="33" t="s">
        <v>197</v>
      </c>
      <c r="Y60" s="33" t="s">
        <v>197</v>
      </c>
      <c r="Z60" s="33" t="s">
        <v>197</v>
      </c>
      <c r="AA60" s="33" t="s">
        <v>197</v>
      </c>
      <c r="AB60" s="33" t="s">
        <v>197</v>
      </c>
      <c r="AC60" s="33" t="s">
        <v>197</v>
      </c>
      <c r="AD60" s="33" t="s">
        <v>197</v>
      </c>
      <c r="AE60" s="33" t="s">
        <v>197</v>
      </c>
      <c r="AF60" s="33" t="s">
        <v>197</v>
      </c>
      <c r="AG60" s="33" t="s">
        <v>197</v>
      </c>
      <c r="AH60" s="33" t="s">
        <v>197</v>
      </c>
      <c r="AI60" s="33" t="s">
        <v>197</v>
      </c>
      <c r="AJ60" s="33" t="s">
        <v>197</v>
      </c>
      <c r="AK60" s="33" t="s">
        <v>197</v>
      </c>
      <c r="AL60" s="33" t="s">
        <v>197</v>
      </c>
      <c r="AM60" s="33" t="s">
        <v>197</v>
      </c>
      <c r="AN60" s="33" t="s">
        <v>197</v>
      </c>
      <c r="AO60" s="33" t="s">
        <v>197</v>
      </c>
      <c r="AP60" s="33" t="s">
        <v>197</v>
      </c>
      <c r="AQ60" s="33" t="s">
        <v>197</v>
      </c>
      <c r="AR60" s="33" t="s">
        <v>197</v>
      </c>
      <c r="AS60" s="33" t="s">
        <v>197</v>
      </c>
      <c r="AT60" s="33" t="s">
        <v>197</v>
      </c>
      <c r="AU60" s="33" t="s">
        <v>197</v>
      </c>
      <c r="AV60" s="33" t="s">
        <v>197</v>
      </c>
      <c r="AW60" s="33" t="s">
        <v>197</v>
      </c>
      <c r="AX60" s="33" t="s">
        <v>197</v>
      </c>
      <c r="AY60" s="33" t="s">
        <v>197</v>
      </c>
      <c r="AZ60" s="33" t="s">
        <v>197</v>
      </c>
      <c r="BA60" s="33" t="s">
        <v>197</v>
      </c>
      <c r="BB60" s="33" t="s">
        <v>197</v>
      </c>
      <c r="BC60" s="33" t="s">
        <v>197</v>
      </c>
      <c r="BD60" s="33" t="s">
        <v>197</v>
      </c>
      <c r="BE60" s="33" t="s">
        <v>197</v>
      </c>
      <c r="BF60" s="33" t="s">
        <v>197</v>
      </c>
      <c r="BG60" s="33" t="s">
        <v>197</v>
      </c>
      <c r="BH60" s="33" t="s">
        <v>197</v>
      </c>
      <c r="BI60" s="33" t="s">
        <v>197</v>
      </c>
      <c r="BJ60" s="33" t="s">
        <v>197</v>
      </c>
      <c r="BK60" s="33" t="s">
        <v>197</v>
      </c>
      <c r="BL60" s="33" t="s">
        <v>197</v>
      </c>
      <c r="BM60" s="33" t="s">
        <v>197</v>
      </c>
      <c r="BN60" s="33" t="s">
        <v>197</v>
      </c>
      <c r="BO60" s="33" t="s">
        <v>197</v>
      </c>
      <c r="BP60" s="33" t="s">
        <v>197</v>
      </c>
      <c r="BQ60" s="33" t="s">
        <v>197</v>
      </c>
      <c r="BR60" s="33" t="s">
        <v>197</v>
      </c>
      <c r="BS60" s="33" t="s">
        <v>197</v>
      </c>
      <c r="BT60" s="33" t="s">
        <v>197</v>
      </c>
      <c r="BU60" s="33" t="s">
        <v>197</v>
      </c>
      <c r="BV60" s="33" t="s">
        <v>197</v>
      </c>
      <c r="BW60" s="33" t="s">
        <v>197</v>
      </c>
      <c r="BX60" s="33" t="s">
        <v>197</v>
      </c>
      <c r="BY60" s="33" t="s">
        <v>197</v>
      </c>
      <c r="BZ60" s="33" t="s">
        <v>197</v>
      </c>
      <c r="CA60" s="33" t="s">
        <v>197</v>
      </c>
      <c r="CB60" s="33" t="s">
        <v>197</v>
      </c>
      <c r="CC60" s="33" t="s">
        <v>197</v>
      </c>
      <c r="CD60" s="33" t="s">
        <v>197</v>
      </c>
      <c r="CE60" s="33" t="s">
        <v>197</v>
      </c>
      <c r="CF60" s="33" t="s">
        <v>197</v>
      </c>
      <c r="CG60" s="33" t="s">
        <v>197</v>
      </c>
      <c r="CH60" s="33" t="s">
        <v>197</v>
      </c>
      <c r="CI60" s="33" t="s">
        <v>197</v>
      </c>
      <c r="CJ60" s="33" t="s">
        <v>197</v>
      </c>
      <c r="CK60" s="33" t="s">
        <v>197</v>
      </c>
      <c r="CL60" s="33" t="s">
        <v>197</v>
      </c>
      <c r="CM60" s="33" t="s">
        <v>197</v>
      </c>
      <c r="CN60" s="33" t="s">
        <v>197</v>
      </c>
      <c r="CO60" s="33" t="s">
        <v>197</v>
      </c>
      <c r="CP60" s="33" t="s">
        <v>197</v>
      </c>
      <c r="CQ60" s="33" t="s">
        <v>197</v>
      </c>
      <c r="CR60" s="33" t="s">
        <v>197</v>
      </c>
      <c r="CS60" s="33" t="s">
        <v>197</v>
      </c>
      <c r="CT60" s="33" t="s">
        <v>197</v>
      </c>
      <c r="CU60" s="33" t="s">
        <v>197</v>
      </c>
      <c r="CV60" s="33" t="s">
        <v>197</v>
      </c>
      <c r="CW60" s="33" t="s">
        <v>197</v>
      </c>
      <c r="CX60" s="33" t="s">
        <v>197</v>
      </c>
      <c r="CY60" s="33" t="s">
        <v>197</v>
      </c>
      <c r="CZ60" s="33" t="s">
        <v>197</v>
      </c>
      <c r="DA60" s="33" t="s">
        <v>197</v>
      </c>
      <c r="DB60" s="33" t="s">
        <v>197</v>
      </c>
      <c r="DC60" s="33" t="s">
        <v>197</v>
      </c>
      <c r="DD60" s="33" t="s">
        <v>197</v>
      </c>
      <c r="DE60" s="33" t="s">
        <v>197</v>
      </c>
      <c r="DF60" s="33" t="s">
        <v>197</v>
      </c>
      <c r="DG60" s="33" t="s">
        <v>197</v>
      </c>
      <c r="DH60" s="33" t="s">
        <v>197</v>
      </c>
      <c r="DI60" s="33" t="s">
        <v>197</v>
      </c>
      <c r="DJ60" s="33" t="s">
        <v>197</v>
      </c>
      <c r="DK60" s="33" t="s">
        <v>197</v>
      </c>
      <c r="DL60" s="33" t="s">
        <v>197</v>
      </c>
      <c r="DM60" s="33" t="s">
        <v>197</v>
      </c>
      <c r="DN60" s="33" t="s">
        <v>197</v>
      </c>
      <c r="DO60" s="33" t="s">
        <v>197</v>
      </c>
      <c r="DP60" s="33" t="s">
        <v>197</v>
      </c>
      <c r="DQ60" s="33" t="s">
        <v>197</v>
      </c>
      <c r="DR60" s="33" t="s">
        <v>197</v>
      </c>
      <c r="DS60" s="33" t="s">
        <v>197</v>
      </c>
      <c r="DT60" s="33" t="s">
        <v>197</v>
      </c>
      <c r="DU60" s="33" t="s">
        <v>197</v>
      </c>
      <c r="DV60" s="33" t="s">
        <v>197</v>
      </c>
      <c r="DW60" s="33" t="s">
        <v>197</v>
      </c>
      <c r="DX60" s="33" t="s">
        <v>197</v>
      </c>
      <c r="DY60" s="33" t="s">
        <v>197</v>
      </c>
      <c r="DZ60" s="33" t="s">
        <v>197</v>
      </c>
      <c r="EA60" s="33" t="s">
        <v>197</v>
      </c>
      <c r="EB60" s="33" t="s">
        <v>197</v>
      </c>
      <c r="EC60" s="33" t="s">
        <v>197</v>
      </c>
      <c r="ED60" s="33" t="s">
        <v>197</v>
      </c>
      <c r="EE60" s="33" t="s">
        <v>197</v>
      </c>
      <c r="EF60" s="33" t="s">
        <v>197</v>
      </c>
      <c r="EG60" s="33" t="s">
        <v>197</v>
      </c>
      <c r="EH60" s="33" t="s">
        <v>197</v>
      </c>
      <c r="EI60" s="33" t="s">
        <v>197</v>
      </c>
      <c r="EJ60" s="33" t="s">
        <v>197</v>
      </c>
      <c r="EK60" s="33" t="s">
        <v>197</v>
      </c>
      <c r="EL60" s="33" t="s">
        <v>197</v>
      </c>
      <c r="EM60" s="33" t="s">
        <v>197</v>
      </c>
      <c r="EN60" s="33" t="s">
        <v>197</v>
      </c>
      <c r="EO60" s="33" t="s">
        <v>197</v>
      </c>
      <c r="EP60" s="33" t="s">
        <v>197</v>
      </c>
      <c r="EQ60" s="33" t="s">
        <v>197</v>
      </c>
      <c r="ER60" s="33" t="s">
        <v>197</v>
      </c>
      <c r="ES60" s="33" t="s">
        <v>197</v>
      </c>
      <c r="ET60" s="33" t="s">
        <v>197</v>
      </c>
      <c r="EU60" s="33" t="s">
        <v>197</v>
      </c>
      <c r="EV60" s="33"/>
    </row>
    <row r="61" spans="1:152" ht="37.5">
      <c r="A61" s="19"/>
      <c r="B61" s="31" t="s">
        <v>247</v>
      </c>
      <c r="C61" s="32" t="s">
        <v>248</v>
      </c>
      <c r="D61" s="33" t="s">
        <v>178</v>
      </c>
      <c r="E61" s="33" t="s">
        <v>197</v>
      </c>
      <c r="F61" s="33" t="s">
        <v>197</v>
      </c>
      <c r="G61" s="33" t="s">
        <v>197</v>
      </c>
      <c r="H61" s="33" t="s">
        <v>197</v>
      </c>
      <c r="I61" s="33" t="s">
        <v>197</v>
      </c>
      <c r="J61" s="33" t="s">
        <v>197</v>
      </c>
      <c r="K61" s="33" t="s">
        <v>197</v>
      </c>
      <c r="L61" s="33" t="s">
        <v>197</v>
      </c>
      <c r="M61" s="33" t="s">
        <v>197</v>
      </c>
      <c r="N61" s="33" t="s">
        <v>197</v>
      </c>
      <c r="O61" s="33" t="s">
        <v>197</v>
      </c>
      <c r="P61" s="33" t="s">
        <v>197</v>
      </c>
      <c r="Q61" s="33" t="s">
        <v>197</v>
      </c>
      <c r="R61" s="33" t="s">
        <v>197</v>
      </c>
      <c r="S61" s="33" t="s">
        <v>197</v>
      </c>
      <c r="T61" s="33" t="s">
        <v>197</v>
      </c>
      <c r="U61" s="33" t="s">
        <v>197</v>
      </c>
      <c r="V61" s="33" t="s">
        <v>197</v>
      </c>
      <c r="W61" s="33" t="s">
        <v>197</v>
      </c>
      <c r="X61" s="33" t="s">
        <v>197</v>
      </c>
      <c r="Y61" s="33" t="s">
        <v>197</v>
      </c>
      <c r="Z61" s="33" t="s">
        <v>197</v>
      </c>
      <c r="AA61" s="33" t="s">
        <v>197</v>
      </c>
      <c r="AB61" s="33" t="s">
        <v>197</v>
      </c>
      <c r="AC61" s="33" t="s">
        <v>197</v>
      </c>
      <c r="AD61" s="33" t="s">
        <v>197</v>
      </c>
      <c r="AE61" s="33" t="s">
        <v>197</v>
      </c>
      <c r="AF61" s="33" t="s">
        <v>197</v>
      </c>
      <c r="AG61" s="33" t="s">
        <v>197</v>
      </c>
      <c r="AH61" s="33" t="s">
        <v>197</v>
      </c>
      <c r="AI61" s="33" t="s">
        <v>197</v>
      </c>
      <c r="AJ61" s="33" t="s">
        <v>197</v>
      </c>
      <c r="AK61" s="33" t="s">
        <v>197</v>
      </c>
      <c r="AL61" s="33" t="s">
        <v>197</v>
      </c>
      <c r="AM61" s="33" t="s">
        <v>197</v>
      </c>
      <c r="AN61" s="33" t="s">
        <v>197</v>
      </c>
      <c r="AO61" s="33" t="s">
        <v>197</v>
      </c>
      <c r="AP61" s="33" t="s">
        <v>197</v>
      </c>
      <c r="AQ61" s="33" t="s">
        <v>197</v>
      </c>
      <c r="AR61" s="33" t="s">
        <v>197</v>
      </c>
      <c r="AS61" s="33" t="s">
        <v>197</v>
      </c>
      <c r="AT61" s="33" t="s">
        <v>197</v>
      </c>
      <c r="AU61" s="33" t="s">
        <v>197</v>
      </c>
      <c r="AV61" s="33" t="s">
        <v>197</v>
      </c>
      <c r="AW61" s="33" t="s">
        <v>197</v>
      </c>
      <c r="AX61" s="33" t="s">
        <v>197</v>
      </c>
      <c r="AY61" s="33" t="s">
        <v>197</v>
      </c>
      <c r="AZ61" s="33" t="s">
        <v>197</v>
      </c>
      <c r="BA61" s="33" t="s">
        <v>197</v>
      </c>
      <c r="BB61" s="33" t="s">
        <v>197</v>
      </c>
      <c r="BC61" s="33" t="s">
        <v>197</v>
      </c>
      <c r="BD61" s="33" t="s">
        <v>197</v>
      </c>
      <c r="BE61" s="33" t="s">
        <v>197</v>
      </c>
      <c r="BF61" s="33" t="s">
        <v>197</v>
      </c>
      <c r="BG61" s="33" t="s">
        <v>197</v>
      </c>
      <c r="BH61" s="33" t="s">
        <v>197</v>
      </c>
      <c r="BI61" s="33" t="s">
        <v>197</v>
      </c>
      <c r="BJ61" s="33" t="s">
        <v>197</v>
      </c>
      <c r="BK61" s="33" t="s">
        <v>197</v>
      </c>
      <c r="BL61" s="33" t="s">
        <v>197</v>
      </c>
      <c r="BM61" s="33" t="s">
        <v>197</v>
      </c>
      <c r="BN61" s="33" t="s">
        <v>197</v>
      </c>
      <c r="BO61" s="33" t="s">
        <v>197</v>
      </c>
      <c r="BP61" s="33" t="s">
        <v>197</v>
      </c>
      <c r="BQ61" s="33" t="s">
        <v>197</v>
      </c>
      <c r="BR61" s="33" t="s">
        <v>197</v>
      </c>
      <c r="BS61" s="33" t="s">
        <v>197</v>
      </c>
      <c r="BT61" s="33" t="s">
        <v>197</v>
      </c>
      <c r="BU61" s="33" t="s">
        <v>197</v>
      </c>
      <c r="BV61" s="33" t="s">
        <v>197</v>
      </c>
      <c r="BW61" s="33" t="s">
        <v>197</v>
      </c>
      <c r="BX61" s="33" t="s">
        <v>197</v>
      </c>
      <c r="BY61" s="33" t="s">
        <v>197</v>
      </c>
      <c r="BZ61" s="33" t="s">
        <v>197</v>
      </c>
      <c r="CA61" s="33" t="s">
        <v>197</v>
      </c>
      <c r="CB61" s="33" t="s">
        <v>197</v>
      </c>
      <c r="CC61" s="33" t="s">
        <v>197</v>
      </c>
      <c r="CD61" s="33" t="s">
        <v>197</v>
      </c>
      <c r="CE61" s="33" t="s">
        <v>197</v>
      </c>
      <c r="CF61" s="33" t="s">
        <v>197</v>
      </c>
      <c r="CG61" s="33" t="s">
        <v>197</v>
      </c>
      <c r="CH61" s="33" t="s">
        <v>197</v>
      </c>
      <c r="CI61" s="33" t="s">
        <v>197</v>
      </c>
      <c r="CJ61" s="33" t="s">
        <v>197</v>
      </c>
      <c r="CK61" s="33" t="s">
        <v>197</v>
      </c>
      <c r="CL61" s="33" t="s">
        <v>197</v>
      </c>
      <c r="CM61" s="33" t="s">
        <v>197</v>
      </c>
      <c r="CN61" s="33" t="s">
        <v>197</v>
      </c>
      <c r="CO61" s="33" t="s">
        <v>197</v>
      </c>
      <c r="CP61" s="33" t="s">
        <v>197</v>
      </c>
      <c r="CQ61" s="33" t="s">
        <v>197</v>
      </c>
      <c r="CR61" s="33" t="s">
        <v>197</v>
      </c>
      <c r="CS61" s="33" t="s">
        <v>197</v>
      </c>
      <c r="CT61" s="33" t="s">
        <v>197</v>
      </c>
      <c r="CU61" s="33" t="s">
        <v>197</v>
      </c>
      <c r="CV61" s="33" t="s">
        <v>197</v>
      </c>
      <c r="CW61" s="33" t="s">
        <v>197</v>
      </c>
      <c r="CX61" s="33" t="s">
        <v>197</v>
      </c>
      <c r="CY61" s="33" t="s">
        <v>197</v>
      </c>
      <c r="CZ61" s="33" t="s">
        <v>197</v>
      </c>
      <c r="DA61" s="33" t="s">
        <v>197</v>
      </c>
      <c r="DB61" s="33" t="s">
        <v>197</v>
      </c>
      <c r="DC61" s="33" t="s">
        <v>197</v>
      </c>
      <c r="DD61" s="33" t="s">
        <v>197</v>
      </c>
      <c r="DE61" s="33" t="s">
        <v>197</v>
      </c>
      <c r="DF61" s="33" t="s">
        <v>197</v>
      </c>
      <c r="DG61" s="33" t="s">
        <v>197</v>
      </c>
      <c r="DH61" s="33" t="s">
        <v>197</v>
      </c>
      <c r="DI61" s="33" t="s">
        <v>197</v>
      </c>
      <c r="DJ61" s="33" t="s">
        <v>197</v>
      </c>
      <c r="DK61" s="33" t="s">
        <v>197</v>
      </c>
      <c r="DL61" s="33" t="s">
        <v>197</v>
      </c>
      <c r="DM61" s="33" t="s">
        <v>197</v>
      </c>
      <c r="DN61" s="33" t="s">
        <v>197</v>
      </c>
      <c r="DO61" s="33" t="s">
        <v>197</v>
      </c>
      <c r="DP61" s="33" t="s">
        <v>197</v>
      </c>
      <c r="DQ61" s="33" t="s">
        <v>197</v>
      </c>
      <c r="DR61" s="33" t="s">
        <v>197</v>
      </c>
      <c r="DS61" s="33" t="s">
        <v>197</v>
      </c>
      <c r="DT61" s="33" t="s">
        <v>197</v>
      </c>
      <c r="DU61" s="33" t="s">
        <v>197</v>
      </c>
      <c r="DV61" s="33" t="s">
        <v>197</v>
      </c>
      <c r="DW61" s="33" t="s">
        <v>197</v>
      </c>
      <c r="DX61" s="33" t="s">
        <v>197</v>
      </c>
      <c r="DY61" s="33" t="s">
        <v>197</v>
      </c>
      <c r="DZ61" s="33" t="s">
        <v>197</v>
      </c>
      <c r="EA61" s="33" t="s">
        <v>197</v>
      </c>
      <c r="EB61" s="33" t="s">
        <v>197</v>
      </c>
      <c r="EC61" s="33" t="s">
        <v>197</v>
      </c>
      <c r="ED61" s="33" t="s">
        <v>197</v>
      </c>
      <c r="EE61" s="33" t="s">
        <v>197</v>
      </c>
      <c r="EF61" s="33" t="s">
        <v>197</v>
      </c>
      <c r="EG61" s="33" t="s">
        <v>197</v>
      </c>
      <c r="EH61" s="33" t="s">
        <v>197</v>
      </c>
      <c r="EI61" s="33" t="s">
        <v>197</v>
      </c>
      <c r="EJ61" s="33" t="s">
        <v>197</v>
      </c>
      <c r="EK61" s="33" t="s">
        <v>197</v>
      </c>
      <c r="EL61" s="33" t="s">
        <v>197</v>
      </c>
      <c r="EM61" s="33" t="s">
        <v>197</v>
      </c>
      <c r="EN61" s="33" t="s">
        <v>197</v>
      </c>
      <c r="EO61" s="33" t="s">
        <v>197</v>
      </c>
      <c r="EP61" s="33" t="s">
        <v>197</v>
      </c>
      <c r="EQ61" s="33" t="s">
        <v>197</v>
      </c>
      <c r="ER61" s="33" t="s">
        <v>197</v>
      </c>
      <c r="ES61" s="33" t="s">
        <v>197</v>
      </c>
      <c r="ET61" s="33" t="s">
        <v>197</v>
      </c>
      <c r="EU61" s="33" t="s">
        <v>197</v>
      </c>
      <c r="EV61" s="33"/>
    </row>
    <row r="62" spans="1:152" ht="37.5">
      <c r="A62" s="19"/>
      <c r="B62" s="37" t="s">
        <v>249</v>
      </c>
      <c r="C62" s="38" t="s">
        <v>250</v>
      </c>
      <c r="D62" s="39" t="s">
        <v>178</v>
      </c>
      <c r="E62" s="39" t="s">
        <v>197</v>
      </c>
      <c r="F62" s="39" t="s">
        <v>197</v>
      </c>
      <c r="G62" s="39" t="s">
        <v>197</v>
      </c>
      <c r="H62" s="39" t="s">
        <v>197</v>
      </c>
      <c r="I62" s="39" t="s">
        <v>197</v>
      </c>
      <c r="J62" s="39" t="s">
        <v>197</v>
      </c>
      <c r="K62" s="39" t="s">
        <v>197</v>
      </c>
      <c r="L62" s="39" t="s">
        <v>197</v>
      </c>
      <c r="M62" s="39" t="s">
        <v>197</v>
      </c>
      <c r="N62" s="39" t="s">
        <v>197</v>
      </c>
      <c r="O62" s="39" t="s">
        <v>197</v>
      </c>
      <c r="P62" s="39" t="s">
        <v>197</v>
      </c>
      <c r="Q62" s="39" t="s">
        <v>197</v>
      </c>
      <c r="R62" s="39" t="s">
        <v>197</v>
      </c>
      <c r="S62" s="39" t="s">
        <v>197</v>
      </c>
      <c r="T62" s="39" t="s">
        <v>197</v>
      </c>
      <c r="U62" s="39" t="s">
        <v>197</v>
      </c>
      <c r="V62" s="39" t="s">
        <v>197</v>
      </c>
      <c r="W62" s="39" t="s">
        <v>197</v>
      </c>
      <c r="X62" s="39" t="s">
        <v>197</v>
      </c>
      <c r="Y62" s="39" t="s">
        <v>197</v>
      </c>
      <c r="Z62" s="39" t="s">
        <v>197</v>
      </c>
      <c r="AA62" s="39" t="s">
        <v>197</v>
      </c>
      <c r="AB62" s="39" t="s">
        <v>197</v>
      </c>
      <c r="AC62" s="39" t="s">
        <v>197</v>
      </c>
      <c r="AD62" s="39" t="s">
        <v>197</v>
      </c>
      <c r="AE62" s="39" t="s">
        <v>197</v>
      </c>
      <c r="AF62" s="39" t="s">
        <v>197</v>
      </c>
      <c r="AG62" s="39" t="s">
        <v>197</v>
      </c>
      <c r="AH62" s="39" t="s">
        <v>197</v>
      </c>
      <c r="AI62" s="39" t="s">
        <v>197</v>
      </c>
      <c r="AJ62" s="39" t="s">
        <v>197</v>
      </c>
      <c r="AK62" s="39" t="s">
        <v>197</v>
      </c>
      <c r="AL62" s="39" t="s">
        <v>197</v>
      </c>
      <c r="AM62" s="39" t="s">
        <v>197</v>
      </c>
      <c r="AN62" s="39" t="s">
        <v>197</v>
      </c>
      <c r="AO62" s="39" t="s">
        <v>197</v>
      </c>
      <c r="AP62" s="39" t="s">
        <v>197</v>
      </c>
      <c r="AQ62" s="39" t="s">
        <v>197</v>
      </c>
      <c r="AR62" s="39" t="s">
        <v>197</v>
      </c>
      <c r="AS62" s="39" t="s">
        <v>197</v>
      </c>
      <c r="AT62" s="39" t="s">
        <v>197</v>
      </c>
      <c r="AU62" s="39" t="s">
        <v>197</v>
      </c>
      <c r="AV62" s="39" t="s">
        <v>197</v>
      </c>
      <c r="AW62" s="39" t="s">
        <v>197</v>
      </c>
      <c r="AX62" s="39" t="s">
        <v>197</v>
      </c>
      <c r="AY62" s="39" t="s">
        <v>197</v>
      </c>
      <c r="AZ62" s="39" t="s">
        <v>197</v>
      </c>
      <c r="BA62" s="39" t="s">
        <v>197</v>
      </c>
      <c r="BB62" s="39" t="s">
        <v>197</v>
      </c>
      <c r="BC62" s="39" t="s">
        <v>197</v>
      </c>
      <c r="BD62" s="39" t="s">
        <v>197</v>
      </c>
      <c r="BE62" s="39" t="s">
        <v>197</v>
      </c>
      <c r="BF62" s="39" t="s">
        <v>197</v>
      </c>
      <c r="BG62" s="39" t="s">
        <v>197</v>
      </c>
      <c r="BH62" s="39" t="s">
        <v>197</v>
      </c>
      <c r="BI62" s="39" t="s">
        <v>197</v>
      </c>
      <c r="BJ62" s="39" t="s">
        <v>197</v>
      </c>
      <c r="BK62" s="39" t="s">
        <v>197</v>
      </c>
      <c r="BL62" s="39" t="s">
        <v>197</v>
      </c>
      <c r="BM62" s="39" t="s">
        <v>197</v>
      </c>
      <c r="BN62" s="39" t="s">
        <v>197</v>
      </c>
      <c r="BO62" s="39" t="s">
        <v>197</v>
      </c>
      <c r="BP62" s="39" t="s">
        <v>197</v>
      </c>
      <c r="BQ62" s="39" t="s">
        <v>197</v>
      </c>
      <c r="BR62" s="39" t="s">
        <v>197</v>
      </c>
      <c r="BS62" s="39" t="s">
        <v>197</v>
      </c>
      <c r="BT62" s="39" t="s">
        <v>197</v>
      </c>
      <c r="BU62" s="39" t="s">
        <v>197</v>
      </c>
      <c r="BV62" s="39" t="s">
        <v>197</v>
      </c>
      <c r="BW62" s="39" t="s">
        <v>197</v>
      </c>
      <c r="BX62" s="39" t="s">
        <v>197</v>
      </c>
      <c r="BY62" s="39" t="s">
        <v>197</v>
      </c>
      <c r="BZ62" s="39" t="s">
        <v>197</v>
      </c>
      <c r="CA62" s="39" t="s">
        <v>197</v>
      </c>
      <c r="CB62" s="39" t="s">
        <v>197</v>
      </c>
      <c r="CC62" s="39" t="s">
        <v>197</v>
      </c>
      <c r="CD62" s="39" t="s">
        <v>197</v>
      </c>
      <c r="CE62" s="39" t="s">
        <v>197</v>
      </c>
      <c r="CF62" s="39" t="s">
        <v>197</v>
      </c>
      <c r="CG62" s="39" t="s">
        <v>197</v>
      </c>
      <c r="CH62" s="39" t="s">
        <v>197</v>
      </c>
      <c r="CI62" s="39" t="s">
        <v>197</v>
      </c>
      <c r="CJ62" s="39" t="s">
        <v>197</v>
      </c>
      <c r="CK62" s="39" t="s">
        <v>197</v>
      </c>
      <c r="CL62" s="39" t="s">
        <v>197</v>
      </c>
      <c r="CM62" s="39" t="s">
        <v>197</v>
      </c>
      <c r="CN62" s="39" t="s">
        <v>197</v>
      </c>
      <c r="CO62" s="39" t="s">
        <v>197</v>
      </c>
      <c r="CP62" s="39" t="s">
        <v>197</v>
      </c>
      <c r="CQ62" s="39" t="s">
        <v>197</v>
      </c>
      <c r="CR62" s="39" t="s">
        <v>197</v>
      </c>
      <c r="CS62" s="39" t="s">
        <v>197</v>
      </c>
      <c r="CT62" s="39" t="s">
        <v>197</v>
      </c>
      <c r="CU62" s="39" t="s">
        <v>197</v>
      </c>
      <c r="CV62" s="39" t="s">
        <v>197</v>
      </c>
      <c r="CW62" s="39" t="s">
        <v>197</v>
      </c>
      <c r="CX62" s="39" t="s">
        <v>197</v>
      </c>
      <c r="CY62" s="39" t="s">
        <v>197</v>
      </c>
      <c r="CZ62" s="39" t="s">
        <v>197</v>
      </c>
      <c r="DA62" s="39" t="s">
        <v>197</v>
      </c>
      <c r="DB62" s="39" t="s">
        <v>197</v>
      </c>
      <c r="DC62" s="39" t="s">
        <v>197</v>
      </c>
      <c r="DD62" s="39" t="s">
        <v>197</v>
      </c>
      <c r="DE62" s="39" t="s">
        <v>197</v>
      </c>
      <c r="DF62" s="39" t="s">
        <v>197</v>
      </c>
      <c r="DG62" s="39" t="s">
        <v>197</v>
      </c>
      <c r="DH62" s="39" t="s">
        <v>197</v>
      </c>
      <c r="DI62" s="39" t="s">
        <v>197</v>
      </c>
      <c r="DJ62" s="39" t="s">
        <v>197</v>
      </c>
      <c r="DK62" s="39" t="s">
        <v>197</v>
      </c>
      <c r="DL62" s="39" t="s">
        <v>197</v>
      </c>
      <c r="DM62" s="39" t="s">
        <v>197</v>
      </c>
      <c r="DN62" s="39" t="s">
        <v>197</v>
      </c>
      <c r="DO62" s="39" t="s">
        <v>197</v>
      </c>
      <c r="DP62" s="39" t="s">
        <v>197</v>
      </c>
      <c r="DQ62" s="39" t="s">
        <v>197</v>
      </c>
      <c r="DR62" s="39" t="s">
        <v>197</v>
      </c>
      <c r="DS62" s="39" t="s">
        <v>197</v>
      </c>
      <c r="DT62" s="39" t="s">
        <v>197</v>
      </c>
      <c r="DU62" s="39" t="s">
        <v>197</v>
      </c>
      <c r="DV62" s="39" t="s">
        <v>197</v>
      </c>
      <c r="DW62" s="39" t="s">
        <v>197</v>
      </c>
      <c r="DX62" s="39" t="s">
        <v>197</v>
      </c>
      <c r="DY62" s="39" t="s">
        <v>197</v>
      </c>
      <c r="DZ62" s="39" t="s">
        <v>197</v>
      </c>
      <c r="EA62" s="39" t="s">
        <v>197</v>
      </c>
      <c r="EB62" s="39" t="s">
        <v>197</v>
      </c>
      <c r="EC62" s="39" t="s">
        <v>197</v>
      </c>
      <c r="ED62" s="39" t="s">
        <v>197</v>
      </c>
      <c r="EE62" s="39" t="s">
        <v>197</v>
      </c>
      <c r="EF62" s="39" t="s">
        <v>197</v>
      </c>
      <c r="EG62" s="39" t="s">
        <v>197</v>
      </c>
      <c r="EH62" s="39" t="s">
        <v>197</v>
      </c>
      <c r="EI62" s="39" t="s">
        <v>197</v>
      </c>
      <c r="EJ62" s="39" t="s">
        <v>197</v>
      </c>
      <c r="EK62" s="39" t="s">
        <v>197</v>
      </c>
      <c r="EL62" s="39" t="s">
        <v>197</v>
      </c>
      <c r="EM62" s="39" t="s">
        <v>197</v>
      </c>
      <c r="EN62" s="39" t="s">
        <v>197</v>
      </c>
      <c r="EO62" s="39" t="s">
        <v>197</v>
      </c>
      <c r="EP62" s="39" t="s">
        <v>197</v>
      </c>
      <c r="EQ62" s="39" t="s">
        <v>197</v>
      </c>
      <c r="ER62" s="39" t="s">
        <v>197</v>
      </c>
      <c r="ES62" s="39" t="s">
        <v>197</v>
      </c>
      <c r="ET62" s="39" t="s">
        <v>197</v>
      </c>
      <c r="EU62" s="39" t="s">
        <v>197</v>
      </c>
      <c r="EV62" s="39"/>
    </row>
    <row r="63" spans="1:152" ht="37.5">
      <c r="A63" s="19"/>
      <c r="B63" s="31" t="s">
        <v>251</v>
      </c>
      <c r="C63" s="32" t="s">
        <v>252</v>
      </c>
      <c r="D63" s="33" t="s">
        <v>178</v>
      </c>
      <c r="E63" s="33" t="s">
        <v>197</v>
      </c>
      <c r="F63" s="33" t="s">
        <v>197</v>
      </c>
      <c r="G63" s="33" t="s">
        <v>197</v>
      </c>
      <c r="H63" s="33" t="s">
        <v>197</v>
      </c>
      <c r="I63" s="33" t="s">
        <v>197</v>
      </c>
      <c r="J63" s="33" t="s">
        <v>197</v>
      </c>
      <c r="K63" s="33" t="s">
        <v>197</v>
      </c>
      <c r="L63" s="33" t="s">
        <v>197</v>
      </c>
      <c r="M63" s="33" t="s">
        <v>197</v>
      </c>
      <c r="N63" s="33" t="s">
        <v>197</v>
      </c>
      <c r="O63" s="33" t="s">
        <v>197</v>
      </c>
      <c r="P63" s="33" t="s">
        <v>197</v>
      </c>
      <c r="Q63" s="33" t="s">
        <v>197</v>
      </c>
      <c r="R63" s="33" t="s">
        <v>197</v>
      </c>
      <c r="S63" s="33" t="s">
        <v>197</v>
      </c>
      <c r="T63" s="33" t="s">
        <v>197</v>
      </c>
      <c r="U63" s="33" t="s">
        <v>197</v>
      </c>
      <c r="V63" s="33" t="s">
        <v>197</v>
      </c>
      <c r="W63" s="33" t="s">
        <v>197</v>
      </c>
      <c r="X63" s="33" t="s">
        <v>197</v>
      </c>
      <c r="Y63" s="33" t="s">
        <v>197</v>
      </c>
      <c r="Z63" s="33" t="s">
        <v>197</v>
      </c>
      <c r="AA63" s="33" t="s">
        <v>197</v>
      </c>
      <c r="AB63" s="33" t="s">
        <v>197</v>
      </c>
      <c r="AC63" s="33" t="s">
        <v>197</v>
      </c>
      <c r="AD63" s="33" t="s">
        <v>197</v>
      </c>
      <c r="AE63" s="33" t="s">
        <v>197</v>
      </c>
      <c r="AF63" s="33" t="s">
        <v>197</v>
      </c>
      <c r="AG63" s="33" t="s">
        <v>197</v>
      </c>
      <c r="AH63" s="33" t="s">
        <v>197</v>
      </c>
      <c r="AI63" s="33" t="s">
        <v>197</v>
      </c>
      <c r="AJ63" s="33" t="s">
        <v>197</v>
      </c>
      <c r="AK63" s="33" t="s">
        <v>197</v>
      </c>
      <c r="AL63" s="33" t="s">
        <v>197</v>
      </c>
      <c r="AM63" s="33" t="s">
        <v>197</v>
      </c>
      <c r="AN63" s="33" t="s">
        <v>197</v>
      </c>
      <c r="AO63" s="33" t="s">
        <v>197</v>
      </c>
      <c r="AP63" s="33" t="s">
        <v>197</v>
      </c>
      <c r="AQ63" s="33" t="s">
        <v>197</v>
      </c>
      <c r="AR63" s="33" t="s">
        <v>197</v>
      </c>
      <c r="AS63" s="33" t="s">
        <v>197</v>
      </c>
      <c r="AT63" s="33" t="s">
        <v>197</v>
      </c>
      <c r="AU63" s="33" t="s">
        <v>197</v>
      </c>
      <c r="AV63" s="33" t="s">
        <v>197</v>
      </c>
      <c r="AW63" s="33" t="s">
        <v>197</v>
      </c>
      <c r="AX63" s="33" t="s">
        <v>197</v>
      </c>
      <c r="AY63" s="33" t="s">
        <v>197</v>
      </c>
      <c r="AZ63" s="33" t="s">
        <v>197</v>
      </c>
      <c r="BA63" s="33" t="s">
        <v>197</v>
      </c>
      <c r="BB63" s="33" t="s">
        <v>197</v>
      </c>
      <c r="BC63" s="33" t="s">
        <v>197</v>
      </c>
      <c r="BD63" s="33" t="s">
        <v>197</v>
      </c>
      <c r="BE63" s="33" t="s">
        <v>197</v>
      </c>
      <c r="BF63" s="33" t="s">
        <v>197</v>
      </c>
      <c r="BG63" s="33" t="s">
        <v>197</v>
      </c>
      <c r="BH63" s="33" t="s">
        <v>197</v>
      </c>
      <c r="BI63" s="33" t="s">
        <v>197</v>
      </c>
      <c r="BJ63" s="33" t="s">
        <v>197</v>
      </c>
      <c r="BK63" s="33" t="s">
        <v>197</v>
      </c>
      <c r="BL63" s="33" t="s">
        <v>197</v>
      </c>
      <c r="BM63" s="33" t="s">
        <v>197</v>
      </c>
      <c r="BN63" s="33" t="s">
        <v>197</v>
      </c>
      <c r="BO63" s="33" t="s">
        <v>197</v>
      </c>
      <c r="BP63" s="33" t="s">
        <v>197</v>
      </c>
      <c r="BQ63" s="33" t="s">
        <v>197</v>
      </c>
      <c r="BR63" s="33" t="s">
        <v>197</v>
      </c>
      <c r="BS63" s="33" t="s">
        <v>197</v>
      </c>
      <c r="BT63" s="33" t="s">
        <v>197</v>
      </c>
      <c r="BU63" s="33" t="s">
        <v>197</v>
      </c>
      <c r="BV63" s="33" t="s">
        <v>197</v>
      </c>
      <c r="BW63" s="33" t="s">
        <v>197</v>
      </c>
      <c r="BX63" s="33" t="s">
        <v>197</v>
      </c>
      <c r="BY63" s="33" t="s">
        <v>197</v>
      </c>
      <c r="BZ63" s="33" t="s">
        <v>197</v>
      </c>
      <c r="CA63" s="33" t="s">
        <v>197</v>
      </c>
      <c r="CB63" s="33" t="s">
        <v>197</v>
      </c>
      <c r="CC63" s="33" t="s">
        <v>197</v>
      </c>
      <c r="CD63" s="33" t="s">
        <v>197</v>
      </c>
      <c r="CE63" s="33" t="s">
        <v>197</v>
      </c>
      <c r="CF63" s="33" t="s">
        <v>197</v>
      </c>
      <c r="CG63" s="33" t="s">
        <v>197</v>
      </c>
      <c r="CH63" s="33" t="s">
        <v>197</v>
      </c>
      <c r="CI63" s="33" t="s">
        <v>197</v>
      </c>
      <c r="CJ63" s="33" t="s">
        <v>197</v>
      </c>
      <c r="CK63" s="33" t="s">
        <v>197</v>
      </c>
      <c r="CL63" s="33" t="s">
        <v>197</v>
      </c>
      <c r="CM63" s="33" t="s">
        <v>197</v>
      </c>
      <c r="CN63" s="33" t="s">
        <v>197</v>
      </c>
      <c r="CO63" s="33" t="s">
        <v>197</v>
      </c>
      <c r="CP63" s="33" t="s">
        <v>197</v>
      </c>
      <c r="CQ63" s="33" t="s">
        <v>197</v>
      </c>
      <c r="CR63" s="33" t="s">
        <v>197</v>
      </c>
      <c r="CS63" s="33" t="s">
        <v>197</v>
      </c>
      <c r="CT63" s="33" t="s">
        <v>197</v>
      </c>
      <c r="CU63" s="33" t="s">
        <v>197</v>
      </c>
      <c r="CV63" s="33" t="s">
        <v>197</v>
      </c>
      <c r="CW63" s="33" t="s">
        <v>197</v>
      </c>
      <c r="CX63" s="33" t="s">
        <v>197</v>
      </c>
      <c r="CY63" s="33" t="s">
        <v>197</v>
      </c>
      <c r="CZ63" s="33" t="s">
        <v>197</v>
      </c>
      <c r="DA63" s="33" t="s">
        <v>197</v>
      </c>
      <c r="DB63" s="33" t="s">
        <v>197</v>
      </c>
      <c r="DC63" s="33" t="s">
        <v>197</v>
      </c>
      <c r="DD63" s="33" t="s">
        <v>197</v>
      </c>
      <c r="DE63" s="33" t="s">
        <v>197</v>
      </c>
      <c r="DF63" s="33" t="s">
        <v>197</v>
      </c>
      <c r="DG63" s="33" t="s">
        <v>197</v>
      </c>
      <c r="DH63" s="33" t="s">
        <v>197</v>
      </c>
      <c r="DI63" s="33" t="s">
        <v>197</v>
      </c>
      <c r="DJ63" s="33" t="s">
        <v>197</v>
      </c>
      <c r="DK63" s="33" t="s">
        <v>197</v>
      </c>
      <c r="DL63" s="33" t="s">
        <v>197</v>
      </c>
      <c r="DM63" s="33" t="s">
        <v>197</v>
      </c>
      <c r="DN63" s="33" t="s">
        <v>197</v>
      </c>
      <c r="DO63" s="33" t="s">
        <v>197</v>
      </c>
      <c r="DP63" s="33" t="s">
        <v>197</v>
      </c>
      <c r="DQ63" s="33" t="s">
        <v>197</v>
      </c>
      <c r="DR63" s="33" t="s">
        <v>197</v>
      </c>
      <c r="DS63" s="33" t="s">
        <v>197</v>
      </c>
      <c r="DT63" s="33" t="s">
        <v>197</v>
      </c>
      <c r="DU63" s="33" t="s">
        <v>197</v>
      </c>
      <c r="DV63" s="33" t="s">
        <v>197</v>
      </c>
      <c r="DW63" s="33" t="s">
        <v>197</v>
      </c>
      <c r="DX63" s="33" t="s">
        <v>197</v>
      </c>
      <c r="DY63" s="33" t="s">
        <v>197</v>
      </c>
      <c r="DZ63" s="33" t="s">
        <v>197</v>
      </c>
      <c r="EA63" s="33" t="s">
        <v>197</v>
      </c>
      <c r="EB63" s="33" t="s">
        <v>197</v>
      </c>
      <c r="EC63" s="33" t="s">
        <v>197</v>
      </c>
      <c r="ED63" s="33" t="s">
        <v>197</v>
      </c>
      <c r="EE63" s="33" t="s">
        <v>197</v>
      </c>
      <c r="EF63" s="33" t="s">
        <v>197</v>
      </c>
      <c r="EG63" s="33" t="s">
        <v>197</v>
      </c>
      <c r="EH63" s="33" t="s">
        <v>197</v>
      </c>
      <c r="EI63" s="33" t="s">
        <v>197</v>
      </c>
      <c r="EJ63" s="33" t="s">
        <v>197</v>
      </c>
      <c r="EK63" s="33" t="s">
        <v>197</v>
      </c>
      <c r="EL63" s="33" t="s">
        <v>197</v>
      </c>
      <c r="EM63" s="33" t="s">
        <v>197</v>
      </c>
      <c r="EN63" s="33" t="s">
        <v>197</v>
      </c>
      <c r="EO63" s="33" t="s">
        <v>197</v>
      </c>
      <c r="EP63" s="33" t="s">
        <v>197</v>
      </c>
      <c r="EQ63" s="33" t="s">
        <v>197</v>
      </c>
      <c r="ER63" s="33" t="s">
        <v>197</v>
      </c>
      <c r="ES63" s="33" t="s">
        <v>197</v>
      </c>
      <c r="ET63" s="33" t="s">
        <v>197</v>
      </c>
      <c r="EU63" s="33" t="s">
        <v>197</v>
      </c>
      <c r="EV63" s="33"/>
    </row>
    <row r="64" spans="1:152" ht="37.5">
      <c r="A64" s="19"/>
      <c r="B64" s="31" t="s">
        <v>253</v>
      </c>
      <c r="C64" s="32" t="s">
        <v>254</v>
      </c>
      <c r="D64" s="33" t="s">
        <v>178</v>
      </c>
      <c r="E64" s="33" t="s">
        <v>197</v>
      </c>
      <c r="F64" s="33" t="s">
        <v>197</v>
      </c>
      <c r="G64" s="33" t="s">
        <v>197</v>
      </c>
      <c r="H64" s="33" t="s">
        <v>197</v>
      </c>
      <c r="I64" s="33" t="s">
        <v>197</v>
      </c>
      <c r="J64" s="33" t="s">
        <v>197</v>
      </c>
      <c r="K64" s="33" t="s">
        <v>197</v>
      </c>
      <c r="L64" s="33" t="s">
        <v>197</v>
      </c>
      <c r="M64" s="33" t="s">
        <v>197</v>
      </c>
      <c r="N64" s="33" t="s">
        <v>197</v>
      </c>
      <c r="O64" s="33" t="s">
        <v>197</v>
      </c>
      <c r="P64" s="33" t="s">
        <v>197</v>
      </c>
      <c r="Q64" s="33" t="s">
        <v>197</v>
      </c>
      <c r="R64" s="33" t="s">
        <v>197</v>
      </c>
      <c r="S64" s="33" t="s">
        <v>197</v>
      </c>
      <c r="T64" s="33" t="s">
        <v>197</v>
      </c>
      <c r="U64" s="33" t="s">
        <v>197</v>
      </c>
      <c r="V64" s="33" t="s">
        <v>197</v>
      </c>
      <c r="W64" s="33" t="s">
        <v>197</v>
      </c>
      <c r="X64" s="33" t="s">
        <v>197</v>
      </c>
      <c r="Y64" s="33" t="s">
        <v>197</v>
      </c>
      <c r="Z64" s="33" t="s">
        <v>197</v>
      </c>
      <c r="AA64" s="33" t="s">
        <v>197</v>
      </c>
      <c r="AB64" s="33" t="s">
        <v>197</v>
      </c>
      <c r="AC64" s="33" t="s">
        <v>197</v>
      </c>
      <c r="AD64" s="33" t="s">
        <v>197</v>
      </c>
      <c r="AE64" s="33" t="s">
        <v>197</v>
      </c>
      <c r="AF64" s="33" t="s">
        <v>197</v>
      </c>
      <c r="AG64" s="33" t="s">
        <v>197</v>
      </c>
      <c r="AH64" s="33" t="s">
        <v>197</v>
      </c>
      <c r="AI64" s="33" t="s">
        <v>197</v>
      </c>
      <c r="AJ64" s="33" t="s">
        <v>197</v>
      </c>
      <c r="AK64" s="33" t="s">
        <v>197</v>
      </c>
      <c r="AL64" s="33" t="s">
        <v>197</v>
      </c>
      <c r="AM64" s="33" t="s">
        <v>197</v>
      </c>
      <c r="AN64" s="33" t="s">
        <v>197</v>
      </c>
      <c r="AO64" s="33" t="s">
        <v>197</v>
      </c>
      <c r="AP64" s="33" t="s">
        <v>197</v>
      </c>
      <c r="AQ64" s="33" t="s">
        <v>197</v>
      </c>
      <c r="AR64" s="33" t="s">
        <v>197</v>
      </c>
      <c r="AS64" s="33" t="s">
        <v>197</v>
      </c>
      <c r="AT64" s="33" t="s">
        <v>197</v>
      </c>
      <c r="AU64" s="33" t="s">
        <v>197</v>
      </c>
      <c r="AV64" s="33" t="s">
        <v>197</v>
      </c>
      <c r="AW64" s="33" t="s">
        <v>197</v>
      </c>
      <c r="AX64" s="33" t="s">
        <v>197</v>
      </c>
      <c r="AY64" s="33" t="s">
        <v>197</v>
      </c>
      <c r="AZ64" s="33" t="s">
        <v>197</v>
      </c>
      <c r="BA64" s="33" t="s">
        <v>197</v>
      </c>
      <c r="BB64" s="33" t="s">
        <v>197</v>
      </c>
      <c r="BC64" s="33" t="s">
        <v>197</v>
      </c>
      <c r="BD64" s="33" t="s">
        <v>197</v>
      </c>
      <c r="BE64" s="33" t="s">
        <v>197</v>
      </c>
      <c r="BF64" s="33" t="s">
        <v>197</v>
      </c>
      <c r="BG64" s="33" t="s">
        <v>197</v>
      </c>
      <c r="BH64" s="33" t="s">
        <v>197</v>
      </c>
      <c r="BI64" s="33" t="s">
        <v>197</v>
      </c>
      <c r="BJ64" s="33" t="s">
        <v>197</v>
      </c>
      <c r="BK64" s="33" t="s">
        <v>197</v>
      </c>
      <c r="BL64" s="33" t="s">
        <v>197</v>
      </c>
      <c r="BM64" s="33" t="s">
        <v>197</v>
      </c>
      <c r="BN64" s="33" t="s">
        <v>197</v>
      </c>
      <c r="BO64" s="33" t="s">
        <v>197</v>
      </c>
      <c r="BP64" s="33" t="s">
        <v>197</v>
      </c>
      <c r="BQ64" s="33" t="s">
        <v>197</v>
      </c>
      <c r="BR64" s="33" t="s">
        <v>197</v>
      </c>
      <c r="BS64" s="33" t="s">
        <v>197</v>
      </c>
      <c r="BT64" s="33" t="s">
        <v>197</v>
      </c>
      <c r="BU64" s="33" t="s">
        <v>197</v>
      </c>
      <c r="BV64" s="33" t="s">
        <v>197</v>
      </c>
      <c r="BW64" s="33" t="s">
        <v>197</v>
      </c>
      <c r="BX64" s="33" t="s">
        <v>197</v>
      </c>
      <c r="BY64" s="33" t="s">
        <v>197</v>
      </c>
      <c r="BZ64" s="33" t="s">
        <v>197</v>
      </c>
      <c r="CA64" s="33" t="s">
        <v>197</v>
      </c>
      <c r="CB64" s="33" t="s">
        <v>197</v>
      </c>
      <c r="CC64" s="33" t="s">
        <v>197</v>
      </c>
      <c r="CD64" s="33" t="s">
        <v>197</v>
      </c>
      <c r="CE64" s="33" t="s">
        <v>197</v>
      </c>
      <c r="CF64" s="33" t="s">
        <v>197</v>
      </c>
      <c r="CG64" s="33" t="s">
        <v>197</v>
      </c>
      <c r="CH64" s="33" t="s">
        <v>197</v>
      </c>
      <c r="CI64" s="33" t="s">
        <v>197</v>
      </c>
      <c r="CJ64" s="33" t="s">
        <v>197</v>
      </c>
      <c r="CK64" s="33" t="s">
        <v>197</v>
      </c>
      <c r="CL64" s="33" t="s">
        <v>197</v>
      </c>
      <c r="CM64" s="33" t="s">
        <v>197</v>
      </c>
      <c r="CN64" s="33" t="s">
        <v>197</v>
      </c>
      <c r="CO64" s="33" t="s">
        <v>197</v>
      </c>
      <c r="CP64" s="33" t="s">
        <v>197</v>
      </c>
      <c r="CQ64" s="33" t="s">
        <v>197</v>
      </c>
      <c r="CR64" s="33" t="s">
        <v>197</v>
      </c>
      <c r="CS64" s="33" t="s">
        <v>197</v>
      </c>
      <c r="CT64" s="33" t="s">
        <v>197</v>
      </c>
      <c r="CU64" s="33" t="s">
        <v>197</v>
      </c>
      <c r="CV64" s="33" t="s">
        <v>197</v>
      </c>
      <c r="CW64" s="33" t="s">
        <v>197</v>
      </c>
      <c r="CX64" s="33" t="s">
        <v>197</v>
      </c>
      <c r="CY64" s="33" t="s">
        <v>197</v>
      </c>
      <c r="CZ64" s="33" t="s">
        <v>197</v>
      </c>
      <c r="DA64" s="33" t="s">
        <v>197</v>
      </c>
      <c r="DB64" s="33" t="s">
        <v>197</v>
      </c>
      <c r="DC64" s="33" t="s">
        <v>197</v>
      </c>
      <c r="DD64" s="33" t="s">
        <v>197</v>
      </c>
      <c r="DE64" s="33" t="s">
        <v>197</v>
      </c>
      <c r="DF64" s="33" t="s">
        <v>197</v>
      </c>
      <c r="DG64" s="33" t="s">
        <v>197</v>
      </c>
      <c r="DH64" s="33" t="s">
        <v>197</v>
      </c>
      <c r="DI64" s="33" t="s">
        <v>197</v>
      </c>
      <c r="DJ64" s="33" t="s">
        <v>197</v>
      </c>
      <c r="DK64" s="33" t="s">
        <v>197</v>
      </c>
      <c r="DL64" s="33" t="s">
        <v>197</v>
      </c>
      <c r="DM64" s="33" t="s">
        <v>197</v>
      </c>
      <c r="DN64" s="33" t="s">
        <v>197</v>
      </c>
      <c r="DO64" s="33" t="s">
        <v>197</v>
      </c>
      <c r="DP64" s="33" t="s">
        <v>197</v>
      </c>
      <c r="DQ64" s="33" t="s">
        <v>197</v>
      </c>
      <c r="DR64" s="33" t="s">
        <v>197</v>
      </c>
      <c r="DS64" s="33" t="s">
        <v>197</v>
      </c>
      <c r="DT64" s="33" t="s">
        <v>197</v>
      </c>
      <c r="DU64" s="33" t="s">
        <v>197</v>
      </c>
      <c r="DV64" s="33" t="s">
        <v>197</v>
      </c>
      <c r="DW64" s="33" t="s">
        <v>197</v>
      </c>
      <c r="DX64" s="33" t="s">
        <v>197</v>
      </c>
      <c r="DY64" s="33" t="s">
        <v>197</v>
      </c>
      <c r="DZ64" s="33" t="s">
        <v>197</v>
      </c>
      <c r="EA64" s="33" t="s">
        <v>197</v>
      </c>
      <c r="EB64" s="33" t="s">
        <v>197</v>
      </c>
      <c r="EC64" s="33" t="s">
        <v>197</v>
      </c>
      <c r="ED64" s="33" t="s">
        <v>197</v>
      </c>
      <c r="EE64" s="33" t="s">
        <v>197</v>
      </c>
      <c r="EF64" s="33" t="s">
        <v>197</v>
      </c>
      <c r="EG64" s="33" t="s">
        <v>197</v>
      </c>
      <c r="EH64" s="33" t="s">
        <v>197</v>
      </c>
      <c r="EI64" s="33" t="s">
        <v>197</v>
      </c>
      <c r="EJ64" s="33" t="s">
        <v>197</v>
      </c>
      <c r="EK64" s="33" t="s">
        <v>197</v>
      </c>
      <c r="EL64" s="33" t="s">
        <v>197</v>
      </c>
      <c r="EM64" s="33" t="s">
        <v>197</v>
      </c>
      <c r="EN64" s="33" t="s">
        <v>197</v>
      </c>
      <c r="EO64" s="33" t="s">
        <v>197</v>
      </c>
      <c r="EP64" s="33" t="s">
        <v>197</v>
      </c>
      <c r="EQ64" s="33" t="s">
        <v>197</v>
      </c>
      <c r="ER64" s="33" t="s">
        <v>197</v>
      </c>
      <c r="ES64" s="33" t="s">
        <v>197</v>
      </c>
      <c r="ET64" s="33" t="s">
        <v>197</v>
      </c>
      <c r="EU64" s="33" t="s">
        <v>197</v>
      </c>
      <c r="EV64" s="33"/>
    </row>
    <row r="65" spans="1:152" ht="37.5">
      <c r="A65" s="19"/>
      <c r="B65" s="31" t="s">
        <v>255</v>
      </c>
      <c r="C65" s="32" t="s">
        <v>256</v>
      </c>
      <c r="D65" s="33" t="s">
        <v>178</v>
      </c>
      <c r="E65" s="33" t="s">
        <v>197</v>
      </c>
      <c r="F65" s="33" t="s">
        <v>197</v>
      </c>
      <c r="G65" s="33" t="s">
        <v>197</v>
      </c>
      <c r="H65" s="33" t="s">
        <v>197</v>
      </c>
      <c r="I65" s="33" t="s">
        <v>197</v>
      </c>
      <c r="J65" s="33" t="s">
        <v>197</v>
      </c>
      <c r="K65" s="33" t="s">
        <v>197</v>
      </c>
      <c r="L65" s="33" t="s">
        <v>197</v>
      </c>
      <c r="M65" s="33" t="s">
        <v>197</v>
      </c>
      <c r="N65" s="33" t="s">
        <v>197</v>
      </c>
      <c r="O65" s="33" t="s">
        <v>197</v>
      </c>
      <c r="P65" s="33" t="s">
        <v>197</v>
      </c>
      <c r="Q65" s="33" t="s">
        <v>197</v>
      </c>
      <c r="R65" s="33" t="s">
        <v>197</v>
      </c>
      <c r="S65" s="33" t="s">
        <v>197</v>
      </c>
      <c r="T65" s="33" t="s">
        <v>197</v>
      </c>
      <c r="U65" s="33" t="s">
        <v>197</v>
      </c>
      <c r="V65" s="33" t="s">
        <v>197</v>
      </c>
      <c r="W65" s="33" t="s">
        <v>197</v>
      </c>
      <c r="X65" s="33" t="s">
        <v>197</v>
      </c>
      <c r="Y65" s="33" t="s">
        <v>197</v>
      </c>
      <c r="Z65" s="33" t="s">
        <v>197</v>
      </c>
      <c r="AA65" s="33" t="s">
        <v>197</v>
      </c>
      <c r="AB65" s="33" t="s">
        <v>197</v>
      </c>
      <c r="AC65" s="33" t="s">
        <v>197</v>
      </c>
      <c r="AD65" s="33" t="s">
        <v>197</v>
      </c>
      <c r="AE65" s="33" t="s">
        <v>197</v>
      </c>
      <c r="AF65" s="33" t="s">
        <v>197</v>
      </c>
      <c r="AG65" s="33" t="s">
        <v>197</v>
      </c>
      <c r="AH65" s="33" t="s">
        <v>197</v>
      </c>
      <c r="AI65" s="33" t="s">
        <v>197</v>
      </c>
      <c r="AJ65" s="33" t="s">
        <v>197</v>
      </c>
      <c r="AK65" s="33" t="s">
        <v>197</v>
      </c>
      <c r="AL65" s="33" t="s">
        <v>197</v>
      </c>
      <c r="AM65" s="33" t="s">
        <v>197</v>
      </c>
      <c r="AN65" s="33" t="s">
        <v>197</v>
      </c>
      <c r="AO65" s="33" t="s">
        <v>197</v>
      </c>
      <c r="AP65" s="33" t="s">
        <v>197</v>
      </c>
      <c r="AQ65" s="33" t="s">
        <v>197</v>
      </c>
      <c r="AR65" s="33" t="s">
        <v>197</v>
      </c>
      <c r="AS65" s="33" t="s">
        <v>197</v>
      </c>
      <c r="AT65" s="33" t="s">
        <v>197</v>
      </c>
      <c r="AU65" s="33" t="s">
        <v>197</v>
      </c>
      <c r="AV65" s="33" t="s">
        <v>197</v>
      </c>
      <c r="AW65" s="33" t="s">
        <v>197</v>
      </c>
      <c r="AX65" s="33" t="s">
        <v>197</v>
      </c>
      <c r="AY65" s="33" t="s">
        <v>197</v>
      </c>
      <c r="AZ65" s="33" t="s">
        <v>197</v>
      </c>
      <c r="BA65" s="33" t="s">
        <v>197</v>
      </c>
      <c r="BB65" s="33" t="s">
        <v>197</v>
      </c>
      <c r="BC65" s="33" t="s">
        <v>197</v>
      </c>
      <c r="BD65" s="33" t="s">
        <v>197</v>
      </c>
      <c r="BE65" s="33" t="s">
        <v>197</v>
      </c>
      <c r="BF65" s="33" t="s">
        <v>197</v>
      </c>
      <c r="BG65" s="33" t="s">
        <v>197</v>
      </c>
      <c r="BH65" s="33" t="s">
        <v>197</v>
      </c>
      <c r="BI65" s="33" t="s">
        <v>197</v>
      </c>
      <c r="BJ65" s="33" t="s">
        <v>197</v>
      </c>
      <c r="BK65" s="33" t="s">
        <v>197</v>
      </c>
      <c r="BL65" s="33" t="s">
        <v>197</v>
      </c>
      <c r="BM65" s="33" t="s">
        <v>197</v>
      </c>
      <c r="BN65" s="33" t="s">
        <v>197</v>
      </c>
      <c r="BO65" s="33" t="s">
        <v>197</v>
      </c>
      <c r="BP65" s="33" t="s">
        <v>197</v>
      </c>
      <c r="BQ65" s="33" t="s">
        <v>197</v>
      </c>
      <c r="BR65" s="33" t="s">
        <v>197</v>
      </c>
      <c r="BS65" s="33" t="s">
        <v>197</v>
      </c>
      <c r="BT65" s="33" t="s">
        <v>197</v>
      </c>
      <c r="BU65" s="33" t="s">
        <v>197</v>
      </c>
      <c r="BV65" s="33" t="s">
        <v>197</v>
      </c>
      <c r="BW65" s="33" t="s">
        <v>197</v>
      </c>
      <c r="BX65" s="33" t="s">
        <v>197</v>
      </c>
      <c r="BY65" s="33" t="s">
        <v>197</v>
      </c>
      <c r="BZ65" s="33" t="s">
        <v>197</v>
      </c>
      <c r="CA65" s="33" t="s">
        <v>197</v>
      </c>
      <c r="CB65" s="33" t="s">
        <v>197</v>
      </c>
      <c r="CC65" s="33" t="s">
        <v>197</v>
      </c>
      <c r="CD65" s="33" t="s">
        <v>197</v>
      </c>
      <c r="CE65" s="33" t="s">
        <v>197</v>
      </c>
      <c r="CF65" s="33" t="s">
        <v>197</v>
      </c>
      <c r="CG65" s="33" t="s">
        <v>197</v>
      </c>
      <c r="CH65" s="33" t="s">
        <v>197</v>
      </c>
      <c r="CI65" s="33" t="s">
        <v>197</v>
      </c>
      <c r="CJ65" s="33" t="s">
        <v>197</v>
      </c>
      <c r="CK65" s="33" t="s">
        <v>197</v>
      </c>
      <c r="CL65" s="33" t="s">
        <v>197</v>
      </c>
      <c r="CM65" s="33" t="s">
        <v>197</v>
      </c>
      <c r="CN65" s="33" t="s">
        <v>197</v>
      </c>
      <c r="CO65" s="33" t="s">
        <v>197</v>
      </c>
      <c r="CP65" s="33" t="s">
        <v>197</v>
      </c>
      <c r="CQ65" s="33" t="s">
        <v>197</v>
      </c>
      <c r="CR65" s="33" t="s">
        <v>197</v>
      </c>
      <c r="CS65" s="33" t="s">
        <v>197</v>
      </c>
      <c r="CT65" s="33" t="s">
        <v>197</v>
      </c>
      <c r="CU65" s="33" t="s">
        <v>197</v>
      </c>
      <c r="CV65" s="33" t="s">
        <v>197</v>
      </c>
      <c r="CW65" s="33" t="s">
        <v>197</v>
      </c>
      <c r="CX65" s="33" t="s">
        <v>197</v>
      </c>
      <c r="CY65" s="33" t="s">
        <v>197</v>
      </c>
      <c r="CZ65" s="33" t="s">
        <v>197</v>
      </c>
      <c r="DA65" s="33" t="s">
        <v>197</v>
      </c>
      <c r="DB65" s="33" t="s">
        <v>197</v>
      </c>
      <c r="DC65" s="33" t="s">
        <v>197</v>
      </c>
      <c r="DD65" s="33" t="s">
        <v>197</v>
      </c>
      <c r="DE65" s="33" t="s">
        <v>197</v>
      </c>
      <c r="DF65" s="33" t="s">
        <v>197</v>
      </c>
      <c r="DG65" s="33" t="s">
        <v>197</v>
      </c>
      <c r="DH65" s="33" t="s">
        <v>197</v>
      </c>
      <c r="DI65" s="33" t="s">
        <v>197</v>
      </c>
      <c r="DJ65" s="33" t="s">
        <v>197</v>
      </c>
      <c r="DK65" s="33" t="s">
        <v>197</v>
      </c>
      <c r="DL65" s="33" t="s">
        <v>197</v>
      </c>
      <c r="DM65" s="33" t="s">
        <v>197</v>
      </c>
      <c r="DN65" s="33" t="s">
        <v>197</v>
      </c>
      <c r="DO65" s="33" t="s">
        <v>197</v>
      </c>
      <c r="DP65" s="33" t="s">
        <v>197</v>
      </c>
      <c r="DQ65" s="33" t="s">
        <v>197</v>
      </c>
      <c r="DR65" s="33" t="s">
        <v>197</v>
      </c>
      <c r="DS65" s="33" t="s">
        <v>197</v>
      </c>
      <c r="DT65" s="33" t="s">
        <v>197</v>
      </c>
      <c r="DU65" s="33" t="s">
        <v>197</v>
      </c>
      <c r="DV65" s="33" t="s">
        <v>197</v>
      </c>
      <c r="DW65" s="33" t="s">
        <v>197</v>
      </c>
      <c r="DX65" s="33" t="s">
        <v>197</v>
      </c>
      <c r="DY65" s="33" t="s">
        <v>197</v>
      </c>
      <c r="DZ65" s="33" t="s">
        <v>197</v>
      </c>
      <c r="EA65" s="33" t="s">
        <v>197</v>
      </c>
      <c r="EB65" s="33" t="s">
        <v>197</v>
      </c>
      <c r="EC65" s="33" t="s">
        <v>197</v>
      </c>
      <c r="ED65" s="33" t="s">
        <v>197</v>
      </c>
      <c r="EE65" s="33" t="s">
        <v>197</v>
      </c>
      <c r="EF65" s="33" t="s">
        <v>197</v>
      </c>
      <c r="EG65" s="33" t="s">
        <v>197</v>
      </c>
      <c r="EH65" s="33" t="s">
        <v>197</v>
      </c>
      <c r="EI65" s="33" t="s">
        <v>197</v>
      </c>
      <c r="EJ65" s="33" t="s">
        <v>197</v>
      </c>
      <c r="EK65" s="33" t="s">
        <v>197</v>
      </c>
      <c r="EL65" s="33" t="s">
        <v>197</v>
      </c>
      <c r="EM65" s="33" t="s">
        <v>197</v>
      </c>
      <c r="EN65" s="33" t="s">
        <v>197</v>
      </c>
      <c r="EO65" s="33" t="s">
        <v>197</v>
      </c>
      <c r="EP65" s="33" t="s">
        <v>197</v>
      </c>
      <c r="EQ65" s="33" t="s">
        <v>197</v>
      </c>
      <c r="ER65" s="33" t="s">
        <v>197</v>
      </c>
      <c r="ES65" s="33" t="s">
        <v>197</v>
      </c>
      <c r="ET65" s="33" t="s">
        <v>197</v>
      </c>
      <c r="EU65" s="33" t="s">
        <v>197</v>
      </c>
      <c r="EV65" s="33"/>
    </row>
    <row r="66" spans="1:152" ht="37.5">
      <c r="A66" s="19"/>
      <c r="B66" s="31" t="s">
        <v>257</v>
      </c>
      <c r="C66" s="32" t="s">
        <v>258</v>
      </c>
      <c r="D66" s="33" t="s">
        <v>178</v>
      </c>
      <c r="E66" s="33" t="s">
        <v>197</v>
      </c>
      <c r="F66" s="33" t="s">
        <v>197</v>
      </c>
      <c r="G66" s="33" t="s">
        <v>197</v>
      </c>
      <c r="H66" s="33" t="s">
        <v>197</v>
      </c>
      <c r="I66" s="33" t="s">
        <v>197</v>
      </c>
      <c r="J66" s="33" t="s">
        <v>197</v>
      </c>
      <c r="K66" s="33" t="s">
        <v>197</v>
      </c>
      <c r="L66" s="33" t="s">
        <v>197</v>
      </c>
      <c r="M66" s="33" t="s">
        <v>197</v>
      </c>
      <c r="N66" s="33" t="s">
        <v>197</v>
      </c>
      <c r="O66" s="33" t="s">
        <v>197</v>
      </c>
      <c r="P66" s="33" t="s">
        <v>197</v>
      </c>
      <c r="Q66" s="33" t="s">
        <v>197</v>
      </c>
      <c r="R66" s="33" t="s">
        <v>197</v>
      </c>
      <c r="S66" s="33" t="s">
        <v>197</v>
      </c>
      <c r="T66" s="33" t="s">
        <v>197</v>
      </c>
      <c r="U66" s="33" t="s">
        <v>197</v>
      </c>
      <c r="V66" s="33" t="s">
        <v>197</v>
      </c>
      <c r="W66" s="33" t="s">
        <v>197</v>
      </c>
      <c r="X66" s="33" t="s">
        <v>197</v>
      </c>
      <c r="Y66" s="33" t="s">
        <v>197</v>
      </c>
      <c r="Z66" s="33" t="s">
        <v>197</v>
      </c>
      <c r="AA66" s="33" t="s">
        <v>197</v>
      </c>
      <c r="AB66" s="33" t="s">
        <v>197</v>
      </c>
      <c r="AC66" s="33" t="s">
        <v>197</v>
      </c>
      <c r="AD66" s="33" t="s">
        <v>197</v>
      </c>
      <c r="AE66" s="33" t="s">
        <v>197</v>
      </c>
      <c r="AF66" s="33" t="s">
        <v>197</v>
      </c>
      <c r="AG66" s="33" t="s">
        <v>197</v>
      </c>
      <c r="AH66" s="33" t="s">
        <v>197</v>
      </c>
      <c r="AI66" s="33" t="s">
        <v>197</v>
      </c>
      <c r="AJ66" s="33" t="s">
        <v>197</v>
      </c>
      <c r="AK66" s="33" t="s">
        <v>197</v>
      </c>
      <c r="AL66" s="33" t="s">
        <v>197</v>
      </c>
      <c r="AM66" s="33" t="s">
        <v>197</v>
      </c>
      <c r="AN66" s="33" t="s">
        <v>197</v>
      </c>
      <c r="AO66" s="33" t="s">
        <v>197</v>
      </c>
      <c r="AP66" s="33" t="s">
        <v>197</v>
      </c>
      <c r="AQ66" s="33" t="s">
        <v>197</v>
      </c>
      <c r="AR66" s="33" t="s">
        <v>197</v>
      </c>
      <c r="AS66" s="33" t="s">
        <v>197</v>
      </c>
      <c r="AT66" s="33" t="s">
        <v>197</v>
      </c>
      <c r="AU66" s="33" t="s">
        <v>197</v>
      </c>
      <c r="AV66" s="33" t="s">
        <v>197</v>
      </c>
      <c r="AW66" s="33" t="s">
        <v>197</v>
      </c>
      <c r="AX66" s="33" t="s">
        <v>197</v>
      </c>
      <c r="AY66" s="33" t="s">
        <v>197</v>
      </c>
      <c r="AZ66" s="33" t="s">
        <v>197</v>
      </c>
      <c r="BA66" s="33" t="s">
        <v>197</v>
      </c>
      <c r="BB66" s="33" t="s">
        <v>197</v>
      </c>
      <c r="BC66" s="33" t="s">
        <v>197</v>
      </c>
      <c r="BD66" s="33" t="s">
        <v>197</v>
      </c>
      <c r="BE66" s="33" t="s">
        <v>197</v>
      </c>
      <c r="BF66" s="33" t="s">
        <v>197</v>
      </c>
      <c r="BG66" s="33" t="s">
        <v>197</v>
      </c>
      <c r="BH66" s="33" t="s">
        <v>197</v>
      </c>
      <c r="BI66" s="33" t="s">
        <v>197</v>
      </c>
      <c r="BJ66" s="33" t="s">
        <v>197</v>
      </c>
      <c r="BK66" s="33" t="s">
        <v>197</v>
      </c>
      <c r="BL66" s="33" t="s">
        <v>197</v>
      </c>
      <c r="BM66" s="33" t="s">
        <v>197</v>
      </c>
      <c r="BN66" s="33" t="s">
        <v>197</v>
      </c>
      <c r="BO66" s="33" t="s">
        <v>197</v>
      </c>
      <c r="BP66" s="33" t="s">
        <v>197</v>
      </c>
      <c r="BQ66" s="33" t="s">
        <v>197</v>
      </c>
      <c r="BR66" s="33" t="s">
        <v>197</v>
      </c>
      <c r="BS66" s="33" t="s">
        <v>197</v>
      </c>
      <c r="BT66" s="33" t="s">
        <v>197</v>
      </c>
      <c r="BU66" s="33" t="s">
        <v>197</v>
      </c>
      <c r="BV66" s="33" t="s">
        <v>197</v>
      </c>
      <c r="BW66" s="33" t="s">
        <v>197</v>
      </c>
      <c r="BX66" s="33" t="s">
        <v>197</v>
      </c>
      <c r="BY66" s="33" t="s">
        <v>197</v>
      </c>
      <c r="BZ66" s="33" t="s">
        <v>197</v>
      </c>
      <c r="CA66" s="33" t="s">
        <v>197</v>
      </c>
      <c r="CB66" s="33" t="s">
        <v>197</v>
      </c>
      <c r="CC66" s="33" t="s">
        <v>197</v>
      </c>
      <c r="CD66" s="33" t="s">
        <v>197</v>
      </c>
      <c r="CE66" s="33" t="s">
        <v>197</v>
      </c>
      <c r="CF66" s="33" t="s">
        <v>197</v>
      </c>
      <c r="CG66" s="33" t="s">
        <v>197</v>
      </c>
      <c r="CH66" s="33" t="s">
        <v>197</v>
      </c>
      <c r="CI66" s="33" t="s">
        <v>197</v>
      </c>
      <c r="CJ66" s="33" t="s">
        <v>197</v>
      </c>
      <c r="CK66" s="33" t="s">
        <v>197</v>
      </c>
      <c r="CL66" s="33" t="s">
        <v>197</v>
      </c>
      <c r="CM66" s="33" t="s">
        <v>197</v>
      </c>
      <c r="CN66" s="33" t="s">
        <v>197</v>
      </c>
      <c r="CO66" s="33" t="s">
        <v>197</v>
      </c>
      <c r="CP66" s="33" t="s">
        <v>197</v>
      </c>
      <c r="CQ66" s="33" t="s">
        <v>197</v>
      </c>
      <c r="CR66" s="33" t="s">
        <v>197</v>
      </c>
      <c r="CS66" s="33" t="s">
        <v>197</v>
      </c>
      <c r="CT66" s="33" t="s">
        <v>197</v>
      </c>
      <c r="CU66" s="33" t="s">
        <v>197</v>
      </c>
      <c r="CV66" s="33" t="s">
        <v>197</v>
      </c>
      <c r="CW66" s="33" t="s">
        <v>197</v>
      </c>
      <c r="CX66" s="33" t="s">
        <v>197</v>
      </c>
      <c r="CY66" s="33" t="s">
        <v>197</v>
      </c>
      <c r="CZ66" s="33" t="s">
        <v>197</v>
      </c>
      <c r="DA66" s="33" t="s">
        <v>197</v>
      </c>
      <c r="DB66" s="33" t="s">
        <v>197</v>
      </c>
      <c r="DC66" s="33" t="s">
        <v>197</v>
      </c>
      <c r="DD66" s="33" t="s">
        <v>197</v>
      </c>
      <c r="DE66" s="33" t="s">
        <v>197</v>
      </c>
      <c r="DF66" s="33" t="s">
        <v>197</v>
      </c>
      <c r="DG66" s="33" t="s">
        <v>197</v>
      </c>
      <c r="DH66" s="33" t="s">
        <v>197</v>
      </c>
      <c r="DI66" s="33" t="s">
        <v>197</v>
      </c>
      <c r="DJ66" s="33" t="s">
        <v>197</v>
      </c>
      <c r="DK66" s="33" t="s">
        <v>197</v>
      </c>
      <c r="DL66" s="33" t="s">
        <v>197</v>
      </c>
      <c r="DM66" s="33" t="s">
        <v>197</v>
      </c>
      <c r="DN66" s="33" t="s">
        <v>197</v>
      </c>
      <c r="DO66" s="33" t="s">
        <v>197</v>
      </c>
      <c r="DP66" s="33" t="s">
        <v>197</v>
      </c>
      <c r="DQ66" s="33" t="s">
        <v>197</v>
      </c>
      <c r="DR66" s="33" t="s">
        <v>197</v>
      </c>
      <c r="DS66" s="33" t="s">
        <v>197</v>
      </c>
      <c r="DT66" s="33" t="s">
        <v>197</v>
      </c>
      <c r="DU66" s="33" t="s">
        <v>197</v>
      </c>
      <c r="DV66" s="33" t="s">
        <v>197</v>
      </c>
      <c r="DW66" s="33" t="s">
        <v>197</v>
      </c>
      <c r="DX66" s="33" t="s">
        <v>197</v>
      </c>
      <c r="DY66" s="33" t="s">
        <v>197</v>
      </c>
      <c r="DZ66" s="33" t="s">
        <v>197</v>
      </c>
      <c r="EA66" s="33" t="s">
        <v>197</v>
      </c>
      <c r="EB66" s="33" t="s">
        <v>197</v>
      </c>
      <c r="EC66" s="33" t="s">
        <v>197</v>
      </c>
      <c r="ED66" s="33" t="s">
        <v>197</v>
      </c>
      <c r="EE66" s="33" t="s">
        <v>197</v>
      </c>
      <c r="EF66" s="33" t="s">
        <v>197</v>
      </c>
      <c r="EG66" s="33" t="s">
        <v>197</v>
      </c>
      <c r="EH66" s="33" t="s">
        <v>197</v>
      </c>
      <c r="EI66" s="33" t="s">
        <v>197</v>
      </c>
      <c r="EJ66" s="33" t="s">
        <v>197</v>
      </c>
      <c r="EK66" s="33" t="s">
        <v>197</v>
      </c>
      <c r="EL66" s="33" t="s">
        <v>197</v>
      </c>
      <c r="EM66" s="33" t="s">
        <v>197</v>
      </c>
      <c r="EN66" s="33" t="s">
        <v>197</v>
      </c>
      <c r="EO66" s="33" t="s">
        <v>197</v>
      </c>
      <c r="EP66" s="33" t="s">
        <v>197</v>
      </c>
      <c r="EQ66" s="33" t="s">
        <v>197</v>
      </c>
      <c r="ER66" s="33" t="s">
        <v>197</v>
      </c>
      <c r="ES66" s="33" t="s">
        <v>197</v>
      </c>
      <c r="ET66" s="33" t="s">
        <v>197</v>
      </c>
      <c r="EU66" s="33" t="s">
        <v>197</v>
      </c>
      <c r="EV66" s="33"/>
    </row>
    <row r="67" spans="1:152" ht="56.25">
      <c r="A67" s="19"/>
      <c r="B67" s="31" t="s">
        <v>259</v>
      </c>
      <c r="C67" s="32" t="s">
        <v>260</v>
      </c>
      <c r="D67" s="33" t="s">
        <v>178</v>
      </c>
      <c r="E67" s="33" t="s">
        <v>197</v>
      </c>
      <c r="F67" s="33" t="s">
        <v>197</v>
      </c>
      <c r="G67" s="33" t="s">
        <v>197</v>
      </c>
      <c r="H67" s="33" t="s">
        <v>197</v>
      </c>
      <c r="I67" s="33" t="s">
        <v>197</v>
      </c>
      <c r="J67" s="33" t="s">
        <v>197</v>
      </c>
      <c r="K67" s="33" t="s">
        <v>197</v>
      </c>
      <c r="L67" s="33" t="s">
        <v>197</v>
      </c>
      <c r="M67" s="33" t="s">
        <v>197</v>
      </c>
      <c r="N67" s="33" t="s">
        <v>197</v>
      </c>
      <c r="O67" s="33" t="s">
        <v>197</v>
      </c>
      <c r="P67" s="33" t="s">
        <v>197</v>
      </c>
      <c r="Q67" s="33" t="s">
        <v>197</v>
      </c>
      <c r="R67" s="33" t="s">
        <v>197</v>
      </c>
      <c r="S67" s="33" t="s">
        <v>197</v>
      </c>
      <c r="T67" s="33" t="s">
        <v>197</v>
      </c>
      <c r="U67" s="33" t="s">
        <v>197</v>
      </c>
      <c r="V67" s="33" t="s">
        <v>197</v>
      </c>
      <c r="W67" s="33" t="s">
        <v>197</v>
      </c>
      <c r="X67" s="33" t="s">
        <v>197</v>
      </c>
      <c r="Y67" s="33" t="s">
        <v>197</v>
      </c>
      <c r="Z67" s="33" t="s">
        <v>197</v>
      </c>
      <c r="AA67" s="33" t="s">
        <v>197</v>
      </c>
      <c r="AB67" s="33" t="s">
        <v>197</v>
      </c>
      <c r="AC67" s="33" t="s">
        <v>197</v>
      </c>
      <c r="AD67" s="33" t="s">
        <v>197</v>
      </c>
      <c r="AE67" s="33" t="s">
        <v>197</v>
      </c>
      <c r="AF67" s="33" t="s">
        <v>197</v>
      </c>
      <c r="AG67" s="33" t="s">
        <v>197</v>
      </c>
      <c r="AH67" s="33" t="s">
        <v>197</v>
      </c>
      <c r="AI67" s="33" t="s">
        <v>197</v>
      </c>
      <c r="AJ67" s="33" t="s">
        <v>197</v>
      </c>
      <c r="AK67" s="33" t="s">
        <v>197</v>
      </c>
      <c r="AL67" s="33" t="s">
        <v>197</v>
      </c>
      <c r="AM67" s="33" t="s">
        <v>197</v>
      </c>
      <c r="AN67" s="33" t="s">
        <v>197</v>
      </c>
      <c r="AO67" s="33" t="s">
        <v>197</v>
      </c>
      <c r="AP67" s="33" t="s">
        <v>197</v>
      </c>
      <c r="AQ67" s="33" t="s">
        <v>197</v>
      </c>
      <c r="AR67" s="33" t="s">
        <v>197</v>
      </c>
      <c r="AS67" s="33" t="s">
        <v>197</v>
      </c>
      <c r="AT67" s="33" t="s">
        <v>197</v>
      </c>
      <c r="AU67" s="33" t="s">
        <v>197</v>
      </c>
      <c r="AV67" s="33" t="s">
        <v>197</v>
      </c>
      <c r="AW67" s="33" t="s">
        <v>197</v>
      </c>
      <c r="AX67" s="33" t="s">
        <v>197</v>
      </c>
      <c r="AY67" s="33" t="s">
        <v>197</v>
      </c>
      <c r="AZ67" s="33" t="s">
        <v>197</v>
      </c>
      <c r="BA67" s="33" t="s">
        <v>197</v>
      </c>
      <c r="BB67" s="33" t="s">
        <v>197</v>
      </c>
      <c r="BC67" s="33" t="s">
        <v>197</v>
      </c>
      <c r="BD67" s="33" t="s">
        <v>197</v>
      </c>
      <c r="BE67" s="33" t="s">
        <v>197</v>
      </c>
      <c r="BF67" s="33" t="s">
        <v>197</v>
      </c>
      <c r="BG67" s="33" t="s">
        <v>197</v>
      </c>
      <c r="BH67" s="33" t="s">
        <v>197</v>
      </c>
      <c r="BI67" s="33" t="s">
        <v>197</v>
      </c>
      <c r="BJ67" s="33" t="s">
        <v>197</v>
      </c>
      <c r="BK67" s="33" t="s">
        <v>197</v>
      </c>
      <c r="BL67" s="33" t="s">
        <v>197</v>
      </c>
      <c r="BM67" s="33" t="s">
        <v>197</v>
      </c>
      <c r="BN67" s="33" t="s">
        <v>197</v>
      </c>
      <c r="BO67" s="33" t="s">
        <v>197</v>
      </c>
      <c r="BP67" s="33" t="s">
        <v>197</v>
      </c>
      <c r="BQ67" s="33" t="s">
        <v>197</v>
      </c>
      <c r="BR67" s="33" t="s">
        <v>197</v>
      </c>
      <c r="BS67" s="33" t="s">
        <v>197</v>
      </c>
      <c r="BT67" s="33" t="s">
        <v>197</v>
      </c>
      <c r="BU67" s="33" t="s">
        <v>197</v>
      </c>
      <c r="BV67" s="33" t="s">
        <v>197</v>
      </c>
      <c r="BW67" s="33" t="s">
        <v>197</v>
      </c>
      <c r="BX67" s="33" t="s">
        <v>197</v>
      </c>
      <c r="BY67" s="33" t="s">
        <v>197</v>
      </c>
      <c r="BZ67" s="33" t="s">
        <v>197</v>
      </c>
      <c r="CA67" s="33" t="s">
        <v>197</v>
      </c>
      <c r="CB67" s="33" t="s">
        <v>197</v>
      </c>
      <c r="CC67" s="33" t="s">
        <v>197</v>
      </c>
      <c r="CD67" s="33" t="s">
        <v>197</v>
      </c>
      <c r="CE67" s="33" t="s">
        <v>197</v>
      </c>
      <c r="CF67" s="33" t="s">
        <v>197</v>
      </c>
      <c r="CG67" s="33" t="s">
        <v>197</v>
      </c>
      <c r="CH67" s="33" t="s">
        <v>197</v>
      </c>
      <c r="CI67" s="33" t="s">
        <v>197</v>
      </c>
      <c r="CJ67" s="33" t="s">
        <v>197</v>
      </c>
      <c r="CK67" s="33" t="s">
        <v>197</v>
      </c>
      <c r="CL67" s="33" t="s">
        <v>197</v>
      </c>
      <c r="CM67" s="33" t="s">
        <v>197</v>
      </c>
      <c r="CN67" s="33" t="s">
        <v>197</v>
      </c>
      <c r="CO67" s="33" t="s">
        <v>197</v>
      </c>
      <c r="CP67" s="33" t="s">
        <v>197</v>
      </c>
      <c r="CQ67" s="33" t="s">
        <v>197</v>
      </c>
      <c r="CR67" s="33" t="s">
        <v>197</v>
      </c>
      <c r="CS67" s="33" t="s">
        <v>197</v>
      </c>
      <c r="CT67" s="33" t="s">
        <v>197</v>
      </c>
      <c r="CU67" s="33" t="s">
        <v>197</v>
      </c>
      <c r="CV67" s="33" t="s">
        <v>197</v>
      </c>
      <c r="CW67" s="33" t="s">
        <v>197</v>
      </c>
      <c r="CX67" s="33" t="s">
        <v>197</v>
      </c>
      <c r="CY67" s="33" t="s">
        <v>197</v>
      </c>
      <c r="CZ67" s="33" t="s">
        <v>197</v>
      </c>
      <c r="DA67" s="33" t="s">
        <v>197</v>
      </c>
      <c r="DB67" s="33" t="s">
        <v>197</v>
      </c>
      <c r="DC67" s="33" t="s">
        <v>197</v>
      </c>
      <c r="DD67" s="33" t="s">
        <v>197</v>
      </c>
      <c r="DE67" s="33" t="s">
        <v>197</v>
      </c>
      <c r="DF67" s="33" t="s">
        <v>197</v>
      </c>
      <c r="DG67" s="33" t="s">
        <v>197</v>
      </c>
      <c r="DH67" s="33" t="s">
        <v>197</v>
      </c>
      <c r="DI67" s="33" t="s">
        <v>197</v>
      </c>
      <c r="DJ67" s="33" t="s">
        <v>197</v>
      </c>
      <c r="DK67" s="33" t="s">
        <v>197</v>
      </c>
      <c r="DL67" s="33" t="s">
        <v>197</v>
      </c>
      <c r="DM67" s="33" t="s">
        <v>197</v>
      </c>
      <c r="DN67" s="33" t="s">
        <v>197</v>
      </c>
      <c r="DO67" s="33" t="s">
        <v>197</v>
      </c>
      <c r="DP67" s="33" t="s">
        <v>197</v>
      </c>
      <c r="DQ67" s="33" t="s">
        <v>197</v>
      </c>
      <c r="DR67" s="33" t="s">
        <v>197</v>
      </c>
      <c r="DS67" s="33" t="s">
        <v>197</v>
      </c>
      <c r="DT67" s="33" t="s">
        <v>197</v>
      </c>
      <c r="DU67" s="33" t="s">
        <v>197</v>
      </c>
      <c r="DV67" s="33" t="s">
        <v>197</v>
      </c>
      <c r="DW67" s="33" t="s">
        <v>197</v>
      </c>
      <c r="DX67" s="33" t="s">
        <v>197</v>
      </c>
      <c r="DY67" s="33" t="s">
        <v>197</v>
      </c>
      <c r="DZ67" s="33" t="s">
        <v>197</v>
      </c>
      <c r="EA67" s="33" t="s">
        <v>197</v>
      </c>
      <c r="EB67" s="33" t="s">
        <v>197</v>
      </c>
      <c r="EC67" s="33" t="s">
        <v>197</v>
      </c>
      <c r="ED67" s="33" t="s">
        <v>197</v>
      </c>
      <c r="EE67" s="33" t="s">
        <v>197</v>
      </c>
      <c r="EF67" s="33" t="s">
        <v>197</v>
      </c>
      <c r="EG67" s="33" t="s">
        <v>197</v>
      </c>
      <c r="EH67" s="33" t="s">
        <v>197</v>
      </c>
      <c r="EI67" s="33" t="s">
        <v>197</v>
      </c>
      <c r="EJ67" s="33" t="s">
        <v>197</v>
      </c>
      <c r="EK67" s="33" t="s">
        <v>197</v>
      </c>
      <c r="EL67" s="33" t="s">
        <v>197</v>
      </c>
      <c r="EM67" s="33" t="s">
        <v>197</v>
      </c>
      <c r="EN67" s="33" t="s">
        <v>197</v>
      </c>
      <c r="EO67" s="33" t="s">
        <v>197</v>
      </c>
      <c r="EP67" s="33" t="s">
        <v>197</v>
      </c>
      <c r="EQ67" s="33" t="s">
        <v>197</v>
      </c>
      <c r="ER67" s="33" t="s">
        <v>197</v>
      </c>
      <c r="ES67" s="33" t="s">
        <v>197</v>
      </c>
      <c r="ET67" s="33" t="s">
        <v>197</v>
      </c>
      <c r="EU67" s="33" t="s">
        <v>197</v>
      </c>
      <c r="EV67" s="33"/>
    </row>
    <row r="68" spans="1:152" ht="56.25">
      <c r="A68" s="19"/>
      <c r="B68" s="31" t="s">
        <v>261</v>
      </c>
      <c r="C68" s="32" t="s">
        <v>262</v>
      </c>
      <c r="D68" s="33" t="s">
        <v>178</v>
      </c>
      <c r="E68" s="33" t="s">
        <v>197</v>
      </c>
      <c r="F68" s="33" t="s">
        <v>197</v>
      </c>
      <c r="G68" s="33" t="s">
        <v>197</v>
      </c>
      <c r="H68" s="33" t="s">
        <v>197</v>
      </c>
      <c r="I68" s="33" t="s">
        <v>197</v>
      </c>
      <c r="J68" s="33" t="s">
        <v>197</v>
      </c>
      <c r="K68" s="33" t="s">
        <v>197</v>
      </c>
      <c r="L68" s="33" t="s">
        <v>197</v>
      </c>
      <c r="M68" s="33" t="s">
        <v>197</v>
      </c>
      <c r="N68" s="33" t="s">
        <v>197</v>
      </c>
      <c r="O68" s="33" t="s">
        <v>197</v>
      </c>
      <c r="P68" s="33" t="s">
        <v>197</v>
      </c>
      <c r="Q68" s="33" t="s">
        <v>197</v>
      </c>
      <c r="R68" s="33" t="s">
        <v>197</v>
      </c>
      <c r="S68" s="33" t="s">
        <v>197</v>
      </c>
      <c r="T68" s="33" t="s">
        <v>197</v>
      </c>
      <c r="U68" s="33" t="s">
        <v>197</v>
      </c>
      <c r="V68" s="33" t="s">
        <v>197</v>
      </c>
      <c r="W68" s="33" t="s">
        <v>197</v>
      </c>
      <c r="X68" s="33" t="s">
        <v>197</v>
      </c>
      <c r="Y68" s="33" t="s">
        <v>197</v>
      </c>
      <c r="Z68" s="33" t="s">
        <v>197</v>
      </c>
      <c r="AA68" s="33" t="s">
        <v>197</v>
      </c>
      <c r="AB68" s="33" t="s">
        <v>197</v>
      </c>
      <c r="AC68" s="33" t="s">
        <v>197</v>
      </c>
      <c r="AD68" s="33" t="s">
        <v>197</v>
      </c>
      <c r="AE68" s="33" t="s">
        <v>197</v>
      </c>
      <c r="AF68" s="33" t="s">
        <v>197</v>
      </c>
      <c r="AG68" s="33" t="s">
        <v>197</v>
      </c>
      <c r="AH68" s="33" t="s">
        <v>197</v>
      </c>
      <c r="AI68" s="33" t="s">
        <v>197</v>
      </c>
      <c r="AJ68" s="33" t="s">
        <v>197</v>
      </c>
      <c r="AK68" s="33" t="s">
        <v>197</v>
      </c>
      <c r="AL68" s="33" t="s">
        <v>197</v>
      </c>
      <c r="AM68" s="33" t="s">
        <v>197</v>
      </c>
      <c r="AN68" s="33" t="s">
        <v>197</v>
      </c>
      <c r="AO68" s="33" t="s">
        <v>197</v>
      </c>
      <c r="AP68" s="33" t="s">
        <v>197</v>
      </c>
      <c r="AQ68" s="33" t="s">
        <v>197</v>
      </c>
      <c r="AR68" s="33" t="s">
        <v>197</v>
      </c>
      <c r="AS68" s="33" t="s">
        <v>197</v>
      </c>
      <c r="AT68" s="33" t="s">
        <v>197</v>
      </c>
      <c r="AU68" s="33" t="s">
        <v>197</v>
      </c>
      <c r="AV68" s="33" t="s">
        <v>197</v>
      </c>
      <c r="AW68" s="33" t="s">
        <v>197</v>
      </c>
      <c r="AX68" s="33" t="s">
        <v>197</v>
      </c>
      <c r="AY68" s="33" t="s">
        <v>197</v>
      </c>
      <c r="AZ68" s="33" t="s">
        <v>197</v>
      </c>
      <c r="BA68" s="33" t="s">
        <v>197</v>
      </c>
      <c r="BB68" s="33" t="s">
        <v>197</v>
      </c>
      <c r="BC68" s="33" t="s">
        <v>197</v>
      </c>
      <c r="BD68" s="33" t="s">
        <v>197</v>
      </c>
      <c r="BE68" s="33" t="s">
        <v>197</v>
      </c>
      <c r="BF68" s="33" t="s">
        <v>197</v>
      </c>
      <c r="BG68" s="33" t="s">
        <v>197</v>
      </c>
      <c r="BH68" s="33" t="s">
        <v>197</v>
      </c>
      <c r="BI68" s="33" t="s">
        <v>197</v>
      </c>
      <c r="BJ68" s="33" t="s">
        <v>197</v>
      </c>
      <c r="BK68" s="33" t="s">
        <v>197</v>
      </c>
      <c r="BL68" s="33" t="s">
        <v>197</v>
      </c>
      <c r="BM68" s="33" t="s">
        <v>197</v>
      </c>
      <c r="BN68" s="33" t="s">
        <v>197</v>
      </c>
      <c r="BO68" s="33" t="s">
        <v>197</v>
      </c>
      <c r="BP68" s="33" t="s">
        <v>197</v>
      </c>
      <c r="BQ68" s="33" t="s">
        <v>197</v>
      </c>
      <c r="BR68" s="33" t="s">
        <v>197</v>
      </c>
      <c r="BS68" s="33" t="s">
        <v>197</v>
      </c>
      <c r="BT68" s="33" t="s">
        <v>197</v>
      </c>
      <c r="BU68" s="33" t="s">
        <v>197</v>
      </c>
      <c r="BV68" s="33" t="s">
        <v>197</v>
      </c>
      <c r="BW68" s="33" t="s">
        <v>197</v>
      </c>
      <c r="BX68" s="33" t="s">
        <v>197</v>
      </c>
      <c r="BY68" s="33" t="s">
        <v>197</v>
      </c>
      <c r="BZ68" s="33" t="s">
        <v>197</v>
      </c>
      <c r="CA68" s="33" t="s">
        <v>197</v>
      </c>
      <c r="CB68" s="33" t="s">
        <v>197</v>
      </c>
      <c r="CC68" s="33" t="s">
        <v>197</v>
      </c>
      <c r="CD68" s="33" t="s">
        <v>197</v>
      </c>
      <c r="CE68" s="33" t="s">
        <v>197</v>
      </c>
      <c r="CF68" s="33" t="s">
        <v>197</v>
      </c>
      <c r="CG68" s="33" t="s">
        <v>197</v>
      </c>
      <c r="CH68" s="33" t="s">
        <v>197</v>
      </c>
      <c r="CI68" s="33" t="s">
        <v>197</v>
      </c>
      <c r="CJ68" s="33" t="s">
        <v>197</v>
      </c>
      <c r="CK68" s="33" t="s">
        <v>197</v>
      </c>
      <c r="CL68" s="33" t="s">
        <v>197</v>
      </c>
      <c r="CM68" s="33" t="s">
        <v>197</v>
      </c>
      <c r="CN68" s="33" t="s">
        <v>197</v>
      </c>
      <c r="CO68" s="33" t="s">
        <v>197</v>
      </c>
      <c r="CP68" s="33" t="s">
        <v>197</v>
      </c>
      <c r="CQ68" s="33" t="s">
        <v>197</v>
      </c>
      <c r="CR68" s="33" t="s">
        <v>197</v>
      </c>
      <c r="CS68" s="33" t="s">
        <v>197</v>
      </c>
      <c r="CT68" s="33" t="s">
        <v>197</v>
      </c>
      <c r="CU68" s="33" t="s">
        <v>197</v>
      </c>
      <c r="CV68" s="33" t="s">
        <v>197</v>
      </c>
      <c r="CW68" s="33" t="s">
        <v>197</v>
      </c>
      <c r="CX68" s="33" t="s">
        <v>197</v>
      </c>
      <c r="CY68" s="33" t="s">
        <v>197</v>
      </c>
      <c r="CZ68" s="33" t="s">
        <v>197</v>
      </c>
      <c r="DA68" s="33" t="s">
        <v>197</v>
      </c>
      <c r="DB68" s="33" t="s">
        <v>197</v>
      </c>
      <c r="DC68" s="33" t="s">
        <v>197</v>
      </c>
      <c r="DD68" s="33" t="s">
        <v>197</v>
      </c>
      <c r="DE68" s="33" t="s">
        <v>197</v>
      </c>
      <c r="DF68" s="33" t="s">
        <v>197</v>
      </c>
      <c r="DG68" s="33" t="s">
        <v>197</v>
      </c>
      <c r="DH68" s="33" t="s">
        <v>197</v>
      </c>
      <c r="DI68" s="33" t="s">
        <v>197</v>
      </c>
      <c r="DJ68" s="33" t="s">
        <v>197</v>
      </c>
      <c r="DK68" s="33" t="s">
        <v>197</v>
      </c>
      <c r="DL68" s="33" t="s">
        <v>197</v>
      </c>
      <c r="DM68" s="33" t="s">
        <v>197</v>
      </c>
      <c r="DN68" s="33" t="s">
        <v>197</v>
      </c>
      <c r="DO68" s="33" t="s">
        <v>197</v>
      </c>
      <c r="DP68" s="33" t="s">
        <v>197</v>
      </c>
      <c r="DQ68" s="33" t="s">
        <v>197</v>
      </c>
      <c r="DR68" s="33" t="s">
        <v>197</v>
      </c>
      <c r="DS68" s="33" t="s">
        <v>197</v>
      </c>
      <c r="DT68" s="33" t="s">
        <v>197</v>
      </c>
      <c r="DU68" s="33" t="s">
        <v>197</v>
      </c>
      <c r="DV68" s="33" t="s">
        <v>197</v>
      </c>
      <c r="DW68" s="33" t="s">
        <v>197</v>
      </c>
      <c r="DX68" s="33" t="s">
        <v>197</v>
      </c>
      <c r="DY68" s="33" t="s">
        <v>197</v>
      </c>
      <c r="DZ68" s="33" t="s">
        <v>197</v>
      </c>
      <c r="EA68" s="33" t="s">
        <v>197</v>
      </c>
      <c r="EB68" s="33" t="s">
        <v>197</v>
      </c>
      <c r="EC68" s="33" t="s">
        <v>197</v>
      </c>
      <c r="ED68" s="33" t="s">
        <v>197</v>
      </c>
      <c r="EE68" s="33" t="s">
        <v>197</v>
      </c>
      <c r="EF68" s="33" t="s">
        <v>197</v>
      </c>
      <c r="EG68" s="33" t="s">
        <v>197</v>
      </c>
      <c r="EH68" s="33" t="s">
        <v>197</v>
      </c>
      <c r="EI68" s="33" t="s">
        <v>197</v>
      </c>
      <c r="EJ68" s="33" t="s">
        <v>197</v>
      </c>
      <c r="EK68" s="33" t="s">
        <v>197</v>
      </c>
      <c r="EL68" s="33" t="s">
        <v>197</v>
      </c>
      <c r="EM68" s="33" t="s">
        <v>197</v>
      </c>
      <c r="EN68" s="33" t="s">
        <v>197</v>
      </c>
      <c r="EO68" s="33" t="s">
        <v>197</v>
      </c>
      <c r="EP68" s="33" t="s">
        <v>197</v>
      </c>
      <c r="EQ68" s="33" t="s">
        <v>197</v>
      </c>
      <c r="ER68" s="33" t="s">
        <v>197</v>
      </c>
      <c r="ES68" s="33" t="s">
        <v>197</v>
      </c>
      <c r="ET68" s="33" t="s">
        <v>197</v>
      </c>
      <c r="EU68" s="33" t="s">
        <v>197</v>
      </c>
      <c r="EV68" s="33"/>
    </row>
    <row r="69" spans="1:152" ht="56.25">
      <c r="A69" s="19"/>
      <c r="B69" s="31" t="s">
        <v>263</v>
      </c>
      <c r="C69" s="32" t="s">
        <v>264</v>
      </c>
      <c r="D69" s="33" t="s">
        <v>178</v>
      </c>
      <c r="E69" s="33" t="s">
        <v>197</v>
      </c>
      <c r="F69" s="33" t="s">
        <v>197</v>
      </c>
      <c r="G69" s="33" t="s">
        <v>197</v>
      </c>
      <c r="H69" s="33" t="s">
        <v>197</v>
      </c>
      <c r="I69" s="33" t="s">
        <v>197</v>
      </c>
      <c r="J69" s="33" t="s">
        <v>197</v>
      </c>
      <c r="K69" s="33" t="s">
        <v>197</v>
      </c>
      <c r="L69" s="33" t="s">
        <v>197</v>
      </c>
      <c r="M69" s="33" t="s">
        <v>197</v>
      </c>
      <c r="N69" s="33" t="s">
        <v>197</v>
      </c>
      <c r="O69" s="33" t="s">
        <v>197</v>
      </c>
      <c r="P69" s="33" t="s">
        <v>197</v>
      </c>
      <c r="Q69" s="33" t="s">
        <v>197</v>
      </c>
      <c r="R69" s="33" t="s">
        <v>197</v>
      </c>
      <c r="S69" s="33" t="s">
        <v>197</v>
      </c>
      <c r="T69" s="33" t="s">
        <v>197</v>
      </c>
      <c r="U69" s="33" t="s">
        <v>197</v>
      </c>
      <c r="V69" s="33" t="s">
        <v>197</v>
      </c>
      <c r="W69" s="33" t="s">
        <v>197</v>
      </c>
      <c r="X69" s="33" t="s">
        <v>197</v>
      </c>
      <c r="Y69" s="33" t="s">
        <v>197</v>
      </c>
      <c r="Z69" s="33" t="s">
        <v>197</v>
      </c>
      <c r="AA69" s="33" t="s">
        <v>197</v>
      </c>
      <c r="AB69" s="33" t="s">
        <v>197</v>
      </c>
      <c r="AC69" s="33" t="s">
        <v>197</v>
      </c>
      <c r="AD69" s="33" t="s">
        <v>197</v>
      </c>
      <c r="AE69" s="33" t="s">
        <v>197</v>
      </c>
      <c r="AF69" s="33" t="s">
        <v>197</v>
      </c>
      <c r="AG69" s="33" t="s">
        <v>197</v>
      </c>
      <c r="AH69" s="33" t="s">
        <v>197</v>
      </c>
      <c r="AI69" s="33" t="s">
        <v>197</v>
      </c>
      <c r="AJ69" s="33" t="s">
        <v>197</v>
      </c>
      <c r="AK69" s="33" t="s">
        <v>197</v>
      </c>
      <c r="AL69" s="33" t="s">
        <v>197</v>
      </c>
      <c r="AM69" s="33" t="s">
        <v>197</v>
      </c>
      <c r="AN69" s="33" t="s">
        <v>197</v>
      </c>
      <c r="AO69" s="33" t="s">
        <v>197</v>
      </c>
      <c r="AP69" s="33" t="s">
        <v>197</v>
      </c>
      <c r="AQ69" s="33" t="s">
        <v>197</v>
      </c>
      <c r="AR69" s="33" t="s">
        <v>197</v>
      </c>
      <c r="AS69" s="33" t="s">
        <v>197</v>
      </c>
      <c r="AT69" s="33" t="s">
        <v>197</v>
      </c>
      <c r="AU69" s="33" t="s">
        <v>197</v>
      </c>
      <c r="AV69" s="33" t="s">
        <v>197</v>
      </c>
      <c r="AW69" s="33" t="s">
        <v>197</v>
      </c>
      <c r="AX69" s="33" t="s">
        <v>197</v>
      </c>
      <c r="AY69" s="33" t="s">
        <v>197</v>
      </c>
      <c r="AZ69" s="33" t="s">
        <v>197</v>
      </c>
      <c r="BA69" s="33" t="s">
        <v>197</v>
      </c>
      <c r="BB69" s="33" t="s">
        <v>197</v>
      </c>
      <c r="BC69" s="33" t="s">
        <v>197</v>
      </c>
      <c r="BD69" s="33" t="s">
        <v>197</v>
      </c>
      <c r="BE69" s="33" t="s">
        <v>197</v>
      </c>
      <c r="BF69" s="33" t="s">
        <v>197</v>
      </c>
      <c r="BG69" s="33" t="s">
        <v>197</v>
      </c>
      <c r="BH69" s="33" t="s">
        <v>197</v>
      </c>
      <c r="BI69" s="33" t="s">
        <v>197</v>
      </c>
      <c r="BJ69" s="33" t="s">
        <v>197</v>
      </c>
      <c r="BK69" s="33" t="s">
        <v>197</v>
      </c>
      <c r="BL69" s="33" t="s">
        <v>197</v>
      </c>
      <c r="BM69" s="33" t="s">
        <v>197</v>
      </c>
      <c r="BN69" s="33" t="s">
        <v>197</v>
      </c>
      <c r="BO69" s="33" t="s">
        <v>197</v>
      </c>
      <c r="BP69" s="33" t="s">
        <v>197</v>
      </c>
      <c r="BQ69" s="33" t="s">
        <v>197</v>
      </c>
      <c r="BR69" s="33" t="s">
        <v>197</v>
      </c>
      <c r="BS69" s="33" t="s">
        <v>197</v>
      </c>
      <c r="BT69" s="33" t="s">
        <v>197</v>
      </c>
      <c r="BU69" s="33" t="s">
        <v>197</v>
      </c>
      <c r="BV69" s="33" t="s">
        <v>197</v>
      </c>
      <c r="BW69" s="33" t="s">
        <v>197</v>
      </c>
      <c r="BX69" s="33" t="s">
        <v>197</v>
      </c>
      <c r="BY69" s="33" t="s">
        <v>197</v>
      </c>
      <c r="BZ69" s="33" t="s">
        <v>197</v>
      </c>
      <c r="CA69" s="33" t="s">
        <v>197</v>
      </c>
      <c r="CB69" s="33" t="s">
        <v>197</v>
      </c>
      <c r="CC69" s="33" t="s">
        <v>197</v>
      </c>
      <c r="CD69" s="33" t="s">
        <v>197</v>
      </c>
      <c r="CE69" s="33" t="s">
        <v>197</v>
      </c>
      <c r="CF69" s="33" t="s">
        <v>197</v>
      </c>
      <c r="CG69" s="33" t="s">
        <v>197</v>
      </c>
      <c r="CH69" s="33" t="s">
        <v>197</v>
      </c>
      <c r="CI69" s="33" t="s">
        <v>197</v>
      </c>
      <c r="CJ69" s="33" t="s">
        <v>197</v>
      </c>
      <c r="CK69" s="33" t="s">
        <v>197</v>
      </c>
      <c r="CL69" s="33" t="s">
        <v>197</v>
      </c>
      <c r="CM69" s="33" t="s">
        <v>197</v>
      </c>
      <c r="CN69" s="33" t="s">
        <v>197</v>
      </c>
      <c r="CO69" s="33" t="s">
        <v>197</v>
      </c>
      <c r="CP69" s="33" t="s">
        <v>197</v>
      </c>
      <c r="CQ69" s="33" t="s">
        <v>197</v>
      </c>
      <c r="CR69" s="33" t="s">
        <v>197</v>
      </c>
      <c r="CS69" s="33" t="s">
        <v>197</v>
      </c>
      <c r="CT69" s="33" t="s">
        <v>197</v>
      </c>
      <c r="CU69" s="33" t="s">
        <v>197</v>
      </c>
      <c r="CV69" s="33" t="s">
        <v>197</v>
      </c>
      <c r="CW69" s="33" t="s">
        <v>197</v>
      </c>
      <c r="CX69" s="33" t="s">
        <v>197</v>
      </c>
      <c r="CY69" s="33" t="s">
        <v>197</v>
      </c>
      <c r="CZ69" s="33" t="s">
        <v>197</v>
      </c>
      <c r="DA69" s="33" t="s">
        <v>197</v>
      </c>
      <c r="DB69" s="33" t="s">
        <v>197</v>
      </c>
      <c r="DC69" s="33" t="s">
        <v>197</v>
      </c>
      <c r="DD69" s="33" t="s">
        <v>197</v>
      </c>
      <c r="DE69" s="33" t="s">
        <v>197</v>
      </c>
      <c r="DF69" s="33" t="s">
        <v>197</v>
      </c>
      <c r="DG69" s="33" t="s">
        <v>197</v>
      </c>
      <c r="DH69" s="33" t="s">
        <v>197</v>
      </c>
      <c r="DI69" s="33" t="s">
        <v>197</v>
      </c>
      <c r="DJ69" s="33" t="s">
        <v>197</v>
      </c>
      <c r="DK69" s="33" t="s">
        <v>197</v>
      </c>
      <c r="DL69" s="33" t="s">
        <v>197</v>
      </c>
      <c r="DM69" s="33" t="s">
        <v>197</v>
      </c>
      <c r="DN69" s="33" t="s">
        <v>197</v>
      </c>
      <c r="DO69" s="33" t="s">
        <v>197</v>
      </c>
      <c r="DP69" s="33" t="s">
        <v>197</v>
      </c>
      <c r="DQ69" s="33" t="s">
        <v>197</v>
      </c>
      <c r="DR69" s="33" t="s">
        <v>197</v>
      </c>
      <c r="DS69" s="33" t="s">
        <v>197</v>
      </c>
      <c r="DT69" s="33" t="s">
        <v>197</v>
      </c>
      <c r="DU69" s="33" t="s">
        <v>197</v>
      </c>
      <c r="DV69" s="33" t="s">
        <v>197</v>
      </c>
      <c r="DW69" s="33" t="s">
        <v>197</v>
      </c>
      <c r="DX69" s="33" t="s">
        <v>197</v>
      </c>
      <c r="DY69" s="33" t="s">
        <v>197</v>
      </c>
      <c r="DZ69" s="33" t="s">
        <v>197</v>
      </c>
      <c r="EA69" s="33" t="s">
        <v>197</v>
      </c>
      <c r="EB69" s="33" t="s">
        <v>197</v>
      </c>
      <c r="EC69" s="33" t="s">
        <v>197</v>
      </c>
      <c r="ED69" s="33" t="s">
        <v>197</v>
      </c>
      <c r="EE69" s="33" t="s">
        <v>197</v>
      </c>
      <c r="EF69" s="33" t="s">
        <v>197</v>
      </c>
      <c r="EG69" s="33" t="s">
        <v>197</v>
      </c>
      <c r="EH69" s="33" t="s">
        <v>197</v>
      </c>
      <c r="EI69" s="33" t="s">
        <v>197</v>
      </c>
      <c r="EJ69" s="33" t="s">
        <v>197</v>
      </c>
      <c r="EK69" s="33" t="s">
        <v>197</v>
      </c>
      <c r="EL69" s="33" t="s">
        <v>197</v>
      </c>
      <c r="EM69" s="33" t="s">
        <v>197</v>
      </c>
      <c r="EN69" s="33" t="s">
        <v>197</v>
      </c>
      <c r="EO69" s="33" t="s">
        <v>197</v>
      </c>
      <c r="EP69" s="33" t="s">
        <v>197</v>
      </c>
      <c r="EQ69" s="33" t="s">
        <v>197</v>
      </c>
      <c r="ER69" s="33" t="s">
        <v>197</v>
      </c>
      <c r="ES69" s="33" t="s">
        <v>197</v>
      </c>
      <c r="ET69" s="33" t="s">
        <v>197</v>
      </c>
      <c r="EU69" s="33" t="s">
        <v>197</v>
      </c>
      <c r="EV69" s="33"/>
    </row>
    <row r="70" spans="1:152" ht="56.25">
      <c r="A70" s="19"/>
      <c r="B70" s="31" t="s">
        <v>265</v>
      </c>
      <c r="C70" s="32" t="s">
        <v>266</v>
      </c>
      <c r="D70" s="33" t="s">
        <v>178</v>
      </c>
      <c r="E70" s="33" t="s">
        <v>197</v>
      </c>
      <c r="F70" s="33" t="s">
        <v>197</v>
      </c>
      <c r="G70" s="33" t="s">
        <v>197</v>
      </c>
      <c r="H70" s="33" t="s">
        <v>197</v>
      </c>
      <c r="I70" s="33" t="s">
        <v>197</v>
      </c>
      <c r="J70" s="33" t="s">
        <v>197</v>
      </c>
      <c r="K70" s="33" t="s">
        <v>197</v>
      </c>
      <c r="L70" s="33" t="s">
        <v>197</v>
      </c>
      <c r="M70" s="33" t="s">
        <v>197</v>
      </c>
      <c r="N70" s="33" t="s">
        <v>197</v>
      </c>
      <c r="O70" s="33" t="s">
        <v>197</v>
      </c>
      <c r="P70" s="33" t="s">
        <v>197</v>
      </c>
      <c r="Q70" s="33" t="s">
        <v>197</v>
      </c>
      <c r="R70" s="33" t="s">
        <v>197</v>
      </c>
      <c r="S70" s="33" t="s">
        <v>197</v>
      </c>
      <c r="T70" s="33" t="s">
        <v>197</v>
      </c>
      <c r="U70" s="33" t="s">
        <v>197</v>
      </c>
      <c r="V70" s="33" t="s">
        <v>197</v>
      </c>
      <c r="W70" s="33" t="s">
        <v>197</v>
      </c>
      <c r="X70" s="33" t="s">
        <v>197</v>
      </c>
      <c r="Y70" s="33" t="s">
        <v>197</v>
      </c>
      <c r="Z70" s="33" t="s">
        <v>197</v>
      </c>
      <c r="AA70" s="33" t="s">
        <v>197</v>
      </c>
      <c r="AB70" s="33" t="s">
        <v>197</v>
      </c>
      <c r="AC70" s="33" t="s">
        <v>197</v>
      </c>
      <c r="AD70" s="33" t="s">
        <v>197</v>
      </c>
      <c r="AE70" s="33" t="s">
        <v>197</v>
      </c>
      <c r="AF70" s="33" t="s">
        <v>197</v>
      </c>
      <c r="AG70" s="33" t="s">
        <v>197</v>
      </c>
      <c r="AH70" s="33" t="s">
        <v>197</v>
      </c>
      <c r="AI70" s="33" t="s">
        <v>197</v>
      </c>
      <c r="AJ70" s="33" t="s">
        <v>197</v>
      </c>
      <c r="AK70" s="33" t="s">
        <v>197</v>
      </c>
      <c r="AL70" s="33" t="s">
        <v>197</v>
      </c>
      <c r="AM70" s="33" t="s">
        <v>197</v>
      </c>
      <c r="AN70" s="33" t="s">
        <v>197</v>
      </c>
      <c r="AO70" s="33" t="s">
        <v>197</v>
      </c>
      <c r="AP70" s="33" t="s">
        <v>197</v>
      </c>
      <c r="AQ70" s="33" t="s">
        <v>197</v>
      </c>
      <c r="AR70" s="33" t="s">
        <v>197</v>
      </c>
      <c r="AS70" s="33" t="s">
        <v>197</v>
      </c>
      <c r="AT70" s="33" t="s">
        <v>197</v>
      </c>
      <c r="AU70" s="33" t="s">
        <v>197</v>
      </c>
      <c r="AV70" s="33" t="s">
        <v>197</v>
      </c>
      <c r="AW70" s="33" t="s">
        <v>197</v>
      </c>
      <c r="AX70" s="33" t="s">
        <v>197</v>
      </c>
      <c r="AY70" s="33" t="s">
        <v>197</v>
      </c>
      <c r="AZ70" s="33" t="s">
        <v>197</v>
      </c>
      <c r="BA70" s="33" t="s">
        <v>197</v>
      </c>
      <c r="BB70" s="33" t="s">
        <v>197</v>
      </c>
      <c r="BC70" s="33" t="s">
        <v>197</v>
      </c>
      <c r="BD70" s="33" t="s">
        <v>197</v>
      </c>
      <c r="BE70" s="33" t="s">
        <v>197</v>
      </c>
      <c r="BF70" s="33" t="s">
        <v>197</v>
      </c>
      <c r="BG70" s="33" t="s">
        <v>197</v>
      </c>
      <c r="BH70" s="33" t="s">
        <v>197</v>
      </c>
      <c r="BI70" s="33" t="s">
        <v>197</v>
      </c>
      <c r="BJ70" s="33" t="s">
        <v>197</v>
      </c>
      <c r="BK70" s="33" t="s">
        <v>197</v>
      </c>
      <c r="BL70" s="33" t="s">
        <v>197</v>
      </c>
      <c r="BM70" s="33" t="s">
        <v>197</v>
      </c>
      <c r="BN70" s="33" t="s">
        <v>197</v>
      </c>
      <c r="BO70" s="33" t="s">
        <v>197</v>
      </c>
      <c r="BP70" s="33" t="s">
        <v>197</v>
      </c>
      <c r="BQ70" s="33" t="s">
        <v>197</v>
      </c>
      <c r="BR70" s="33" t="s">
        <v>197</v>
      </c>
      <c r="BS70" s="33" t="s">
        <v>197</v>
      </c>
      <c r="BT70" s="33" t="s">
        <v>197</v>
      </c>
      <c r="BU70" s="33" t="s">
        <v>197</v>
      </c>
      <c r="BV70" s="33" t="s">
        <v>197</v>
      </c>
      <c r="BW70" s="33" t="s">
        <v>197</v>
      </c>
      <c r="BX70" s="33" t="s">
        <v>197</v>
      </c>
      <c r="BY70" s="33" t="s">
        <v>197</v>
      </c>
      <c r="BZ70" s="33" t="s">
        <v>197</v>
      </c>
      <c r="CA70" s="33" t="s">
        <v>197</v>
      </c>
      <c r="CB70" s="33" t="s">
        <v>197</v>
      </c>
      <c r="CC70" s="33" t="s">
        <v>197</v>
      </c>
      <c r="CD70" s="33" t="s">
        <v>197</v>
      </c>
      <c r="CE70" s="33" t="s">
        <v>197</v>
      </c>
      <c r="CF70" s="33" t="s">
        <v>197</v>
      </c>
      <c r="CG70" s="33" t="s">
        <v>197</v>
      </c>
      <c r="CH70" s="33" t="s">
        <v>197</v>
      </c>
      <c r="CI70" s="33" t="s">
        <v>197</v>
      </c>
      <c r="CJ70" s="33" t="s">
        <v>197</v>
      </c>
      <c r="CK70" s="33" t="s">
        <v>197</v>
      </c>
      <c r="CL70" s="33" t="s">
        <v>197</v>
      </c>
      <c r="CM70" s="33" t="s">
        <v>197</v>
      </c>
      <c r="CN70" s="33" t="s">
        <v>197</v>
      </c>
      <c r="CO70" s="33" t="s">
        <v>197</v>
      </c>
      <c r="CP70" s="33" t="s">
        <v>197</v>
      </c>
      <c r="CQ70" s="33" t="s">
        <v>197</v>
      </c>
      <c r="CR70" s="33" t="s">
        <v>197</v>
      </c>
      <c r="CS70" s="33" t="s">
        <v>197</v>
      </c>
      <c r="CT70" s="33" t="s">
        <v>197</v>
      </c>
      <c r="CU70" s="33" t="s">
        <v>197</v>
      </c>
      <c r="CV70" s="33" t="s">
        <v>197</v>
      </c>
      <c r="CW70" s="33" t="s">
        <v>197</v>
      </c>
      <c r="CX70" s="33" t="s">
        <v>197</v>
      </c>
      <c r="CY70" s="33" t="s">
        <v>197</v>
      </c>
      <c r="CZ70" s="33" t="s">
        <v>197</v>
      </c>
      <c r="DA70" s="33" t="s">
        <v>197</v>
      </c>
      <c r="DB70" s="33" t="s">
        <v>197</v>
      </c>
      <c r="DC70" s="33" t="s">
        <v>197</v>
      </c>
      <c r="DD70" s="33" t="s">
        <v>197</v>
      </c>
      <c r="DE70" s="33" t="s">
        <v>197</v>
      </c>
      <c r="DF70" s="33" t="s">
        <v>197</v>
      </c>
      <c r="DG70" s="33" t="s">
        <v>197</v>
      </c>
      <c r="DH70" s="33" t="s">
        <v>197</v>
      </c>
      <c r="DI70" s="33" t="s">
        <v>197</v>
      </c>
      <c r="DJ70" s="33" t="s">
        <v>197</v>
      </c>
      <c r="DK70" s="33" t="s">
        <v>197</v>
      </c>
      <c r="DL70" s="33" t="s">
        <v>197</v>
      </c>
      <c r="DM70" s="33" t="s">
        <v>197</v>
      </c>
      <c r="DN70" s="33" t="s">
        <v>197</v>
      </c>
      <c r="DO70" s="33" t="s">
        <v>197</v>
      </c>
      <c r="DP70" s="33" t="s">
        <v>197</v>
      </c>
      <c r="DQ70" s="33" t="s">
        <v>197</v>
      </c>
      <c r="DR70" s="33" t="s">
        <v>197</v>
      </c>
      <c r="DS70" s="33" t="s">
        <v>197</v>
      </c>
      <c r="DT70" s="33" t="s">
        <v>197</v>
      </c>
      <c r="DU70" s="33" t="s">
        <v>197</v>
      </c>
      <c r="DV70" s="33" t="s">
        <v>197</v>
      </c>
      <c r="DW70" s="33" t="s">
        <v>197</v>
      </c>
      <c r="DX70" s="33" t="s">
        <v>197</v>
      </c>
      <c r="DY70" s="33" t="s">
        <v>197</v>
      </c>
      <c r="DZ70" s="33" t="s">
        <v>197</v>
      </c>
      <c r="EA70" s="33" t="s">
        <v>197</v>
      </c>
      <c r="EB70" s="33" t="s">
        <v>197</v>
      </c>
      <c r="EC70" s="33" t="s">
        <v>197</v>
      </c>
      <c r="ED70" s="33" t="s">
        <v>197</v>
      </c>
      <c r="EE70" s="33" t="s">
        <v>197</v>
      </c>
      <c r="EF70" s="33" t="s">
        <v>197</v>
      </c>
      <c r="EG70" s="33" t="s">
        <v>197</v>
      </c>
      <c r="EH70" s="33" t="s">
        <v>197</v>
      </c>
      <c r="EI70" s="33" t="s">
        <v>197</v>
      </c>
      <c r="EJ70" s="33" t="s">
        <v>197</v>
      </c>
      <c r="EK70" s="33" t="s">
        <v>197</v>
      </c>
      <c r="EL70" s="33" t="s">
        <v>197</v>
      </c>
      <c r="EM70" s="33" t="s">
        <v>197</v>
      </c>
      <c r="EN70" s="33" t="s">
        <v>197</v>
      </c>
      <c r="EO70" s="33" t="s">
        <v>197</v>
      </c>
      <c r="EP70" s="33" t="s">
        <v>197</v>
      </c>
      <c r="EQ70" s="33" t="s">
        <v>197</v>
      </c>
      <c r="ER70" s="33" t="s">
        <v>197</v>
      </c>
      <c r="ES70" s="33" t="s">
        <v>197</v>
      </c>
      <c r="ET70" s="33" t="s">
        <v>197</v>
      </c>
      <c r="EU70" s="33" t="s">
        <v>197</v>
      </c>
      <c r="EV70" s="33"/>
    </row>
    <row r="71" spans="1:152" ht="56.25">
      <c r="A71" s="19"/>
      <c r="B71" s="37" t="s">
        <v>267</v>
      </c>
      <c r="C71" s="38" t="s">
        <v>268</v>
      </c>
      <c r="D71" s="39" t="s">
        <v>178</v>
      </c>
      <c r="E71" s="39">
        <f t="shared" ref="E71:X71" si="72">E72</f>
        <v>0</v>
      </c>
      <c r="F71" s="39">
        <f t="shared" si="72"/>
        <v>0</v>
      </c>
      <c r="G71" s="39">
        <f t="shared" si="72"/>
        <v>0</v>
      </c>
      <c r="H71" s="39">
        <f t="shared" si="72"/>
        <v>0</v>
      </c>
      <c r="I71" s="39">
        <f t="shared" si="72"/>
        <v>0</v>
      </c>
      <c r="J71" s="39">
        <f t="shared" si="72"/>
        <v>0</v>
      </c>
      <c r="K71" s="39">
        <f t="shared" si="72"/>
        <v>0</v>
      </c>
      <c r="L71" s="39">
        <f t="shared" si="72"/>
        <v>0</v>
      </c>
      <c r="M71" s="39">
        <f t="shared" si="72"/>
        <v>0</v>
      </c>
      <c r="N71" s="39">
        <f t="shared" si="72"/>
        <v>0</v>
      </c>
      <c r="O71" s="39">
        <f t="shared" si="72"/>
        <v>0</v>
      </c>
      <c r="P71" s="39">
        <f t="shared" si="72"/>
        <v>0</v>
      </c>
      <c r="Q71" s="39">
        <f t="shared" si="72"/>
        <v>0</v>
      </c>
      <c r="R71" s="39">
        <f t="shared" si="72"/>
        <v>0</v>
      </c>
      <c r="S71" s="39">
        <f t="shared" si="72"/>
        <v>0</v>
      </c>
      <c r="T71" s="39">
        <f t="shared" si="72"/>
        <v>6</v>
      </c>
      <c r="U71" s="39">
        <f t="shared" si="72"/>
        <v>0</v>
      </c>
      <c r="V71" s="39">
        <f t="shared" si="72"/>
        <v>0</v>
      </c>
      <c r="W71" s="39">
        <f t="shared" si="72"/>
        <v>0</v>
      </c>
      <c r="X71" s="39">
        <f t="shared" si="72"/>
        <v>0</v>
      </c>
      <c r="Y71" s="39" t="s">
        <v>197</v>
      </c>
      <c r="Z71" s="39" t="s">
        <v>197</v>
      </c>
      <c r="AA71" s="39" t="s">
        <v>197</v>
      </c>
      <c r="AB71" s="39" t="s">
        <v>197</v>
      </c>
      <c r="AC71" s="39" t="s">
        <v>197</v>
      </c>
      <c r="AD71" s="39" t="s">
        <v>197</v>
      </c>
      <c r="AE71" s="39" t="s">
        <v>197</v>
      </c>
      <c r="AF71" s="39">
        <f t="shared" ref="AF71:BK71" si="73">AF72</f>
        <v>0</v>
      </c>
      <c r="AG71" s="39">
        <f t="shared" si="73"/>
        <v>0</v>
      </c>
      <c r="AH71" s="39">
        <f t="shared" si="73"/>
        <v>0</v>
      </c>
      <c r="AI71" s="39">
        <f t="shared" si="73"/>
        <v>0</v>
      </c>
      <c r="AJ71" s="39">
        <f t="shared" si="73"/>
        <v>0</v>
      </c>
      <c r="AK71" s="39">
        <f t="shared" si="73"/>
        <v>0</v>
      </c>
      <c r="AL71" s="39">
        <f t="shared" si="73"/>
        <v>0</v>
      </c>
      <c r="AM71" s="39">
        <f t="shared" si="73"/>
        <v>0</v>
      </c>
      <c r="AN71" s="39">
        <f t="shared" si="73"/>
        <v>0</v>
      </c>
      <c r="AO71" s="39">
        <f t="shared" si="73"/>
        <v>0</v>
      </c>
      <c r="AP71" s="39">
        <f t="shared" si="73"/>
        <v>0</v>
      </c>
      <c r="AQ71" s="39">
        <f t="shared" si="73"/>
        <v>0</v>
      </c>
      <c r="AR71" s="39">
        <f t="shared" si="73"/>
        <v>0</v>
      </c>
      <c r="AS71" s="39">
        <f t="shared" si="73"/>
        <v>0</v>
      </c>
      <c r="AT71" s="39">
        <f t="shared" si="73"/>
        <v>0</v>
      </c>
      <c r="AU71" s="39">
        <f t="shared" si="73"/>
        <v>0</v>
      </c>
      <c r="AV71" s="39">
        <f t="shared" si="73"/>
        <v>0</v>
      </c>
      <c r="AW71" s="39">
        <f t="shared" si="73"/>
        <v>0</v>
      </c>
      <c r="AX71" s="39">
        <f t="shared" si="73"/>
        <v>0</v>
      </c>
      <c r="AY71" s="39">
        <f t="shared" si="73"/>
        <v>0</v>
      </c>
      <c r="AZ71" s="39">
        <f t="shared" si="73"/>
        <v>0</v>
      </c>
      <c r="BA71" s="39">
        <f t="shared" si="73"/>
        <v>0</v>
      </c>
      <c r="BB71" s="39">
        <f t="shared" si="73"/>
        <v>0</v>
      </c>
      <c r="BC71" s="39">
        <f t="shared" si="73"/>
        <v>0</v>
      </c>
      <c r="BD71" s="39">
        <f t="shared" si="73"/>
        <v>0</v>
      </c>
      <c r="BE71" s="39">
        <f t="shared" si="73"/>
        <v>0</v>
      </c>
      <c r="BF71" s="39">
        <f t="shared" si="73"/>
        <v>0</v>
      </c>
      <c r="BG71" s="39">
        <f t="shared" si="73"/>
        <v>0</v>
      </c>
      <c r="BH71" s="39">
        <f t="shared" si="73"/>
        <v>0</v>
      </c>
      <c r="BI71" s="39">
        <f t="shared" si="73"/>
        <v>0</v>
      </c>
      <c r="BJ71" s="39">
        <f t="shared" si="73"/>
        <v>0</v>
      </c>
      <c r="BK71" s="39">
        <f t="shared" si="73"/>
        <v>0</v>
      </c>
      <c r="BL71" s="39">
        <f t="shared" ref="BL71:CQ71" si="74">BL72</f>
        <v>0</v>
      </c>
      <c r="BM71" s="39">
        <f t="shared" si="74"/>
        <v>0</v>
      </c>
      <c r="BN71" s="39">
        <f t="shared" si="74"/>
        <v>0</v>
      </c>
      <c r="BO71" s="39">
        <f t="shared" si="74"/>
        <v>0</v>
      </c>
      <c r="BP71" s="39">
        <f t="shared" si="74"/>
        <v>0</v>
      </c>
      <c r="BQ71" s="39">
        <f t="shared" si="74"/>
        <v>0</v>
      </c>
      <c r="BR71" s="39">
        <f t="shared" si="74"/>
        <v>0</v>
      </c>
      <c r="BS71" s="39">
        <f t="shared" si="74"/>
        <v>0</v>
      </c>
      <c r="BT71" s="39">
        <f t="shared" si="74"/>
        <v>0</v>
      </c>
      <c r="BU71" s="39">
        <f t="shared" si="74"/>
        <v>0</v>
      </c>
      <c r="BV71" s="39">
        <f t="shared" si="74"/>
        <v>0</v>
      </c>
      <c r="BW71" s="39">
        <f t="shared" si="74"/>
        <v>0</v>
      </c>
      <c r="BX71" s="39">
        <f t="shared" si="74"/>
        <v>0</v>
      </c>
      <c r="BY71" s="39">
        <f t="shared" si="74"/>
        <v>0</v>
      </c>
      <c r="BZ71" s="39">
        <f t="shared" si="74"/>
        <v>0</v>
      </c>
      <c r="CA71" s="39">
        <f t="shared" si="74"/>
        <v>0</v>
      </c>
      <c r="CB71" s="39">
        <f t="shared" si="74"/>
        <v>0</v>
      </c>
      <c r="CC71" s="39">
        <f t="shared" si="74"/>
        <v>0</v>
      </c>
      <c r="CD71" s="39">
        <f t="shared" si="74"/>
        <v>0</v>
      </c>
      <c r="CE71" s="39">
        <f t="shared" si="74"/>
        <v>0</v>
      </c>
      <c r="CF71" s="39">
        <f t="shared" si="74"/>
        <v>0</v>
      </c>
      <c r="CG71" s="39">
        <f t="shared" si="74"/>
        <v>0</v>
      </c>
      <c r="CH71" s="39">
        <f t="shared" si="74"/>
        <v>0</v>
      </c>
      <c r="CI71" s="39">
        <f t="shared" si="74"/>
        <v>3</v>
      </c>
      <c r="CJ71" s="39">
        <f t="shared" si="74"/>
        <v>0</v>
      </c>
      <c r="CK71" s="39">
        <f t="shared" si="74"/>
        <v>0</v>
      </c>
      <c r="CL71" s="39">
        <f t="shared" si="74"/>
        <v>0</v>
      </c>
      <c r="CM71" s="39">
        <f t="shared" si="74"/>
        <v>0</v>
      </c>
      <c r="CN71" s="39">
        <f t="shared" si="74"/>
        <v>0</v>
      </c>
      <c r="CO71" s="39">
        <f t="shared" si="74"/>
        <v>0</v>
      </c>
      <c r="CP71" s="39">
        <f t="shared" si="74"/>
        <v>0</v>
      </c>
      <c r="CQ71" s="39">
        <f t="shared" si="74"/>
        <v>0</v>
      </c>
      <c r="CR71" s="39">
        <f t="shared" ref="CR71:DW71" si="75">CR72</f>
        <v>0</v>
      </c>
      <c r="CS71" s="39">
        <f t="shared" si="75"/>
        <v>0</v>
      </c>
      <c r="CT71" s="39">
        <f t="shared" si="75"/>
        <v>0</v>
      </c>
      <c r="CU71" s="39">
        <f t="shared" si="75"/>
        <v>0</v>
      </c>
      <c r="CV71" s="39">
        <f t="shared" si="75"/>
        <v>0</v>
      </c>
      <c r="CW71" s="39">
        <f t="shared" si="75"/>
        <v>0</v>
      </c>
      <c r="CX71" s="39">
        <f t="shared" si="75"/>
        <v>0</v>
      </c>
      <c r="CY71" s="39">
        <f t="shared" si="75"/>
        <v>0</v>
      </c>
      <c r="CZ71" s="39">
        <f t="shared" si="75"/>
        <v>0</v>
      </c>
      <c r="DA71" s="39">
        <f t="shared" si="75"/>
        <v>0</v>
      </c>
      <c r="DB71" s="39">
        <f t="shared" si="75"/>
        <v>0</v>
      </c>
      <c r="DC71" s="39">
        <f t="shared" si="75"/>
        <v>0</v>
      </c>
      <c r="DD71" s="39">
        <f t="shared" si="75"/>
        <v>0</v>
      </c>
      <c r="DE71" s="39">
        <f t="shared" si="75"/>
        <v>0</v>
      </c>
      <c r="DF71" s="39">
        <f t="shared" si="75"/>
        <v>0</v>
      </c>
      <c r="DG71" s="39">
        <f t="shared" si="75"/>
        <v>0</v>
      </c>
      <c r="DH71" s="39">
        <f t="shared" si="75"/>
        <v>0</v>
      </c>
      <c r="DI71" s="39">
        <f t="shared" si="75"/>
        <v>0</v>
      </c>
      <c r="DJ71" s="39">
        <f t="shared" si="75"/>
        <v>3</v>
      </c>
      <c r="DK71" s="39">
        <f t="shared" si="75"/>
        <v>0</v>
      </c>
      <c r="DL71" s="39">
        <f t="shared" si="75"/>
        <v>0</v>
      </c>
      <c r="DM71" s="39">
        <f t="shared" si="75"/>
        <v>0</v>
      </c>
      <c r="DN71" s="39">
        <f t="shared" si="75"/>
        <v>0</v>
      </c>
      <c r="DO71" s="39">
        <f t="shared" si="75"/>
        <v>0</v>
      </c>
      <c r="DP71" s="39">
        <f t="shared" si="75"/>
        <v>0</v>
      </c>
      <c r="DQ71" s="39">
        <f t="shared" si="75"/>
        <v>0</v>
      </c>
      <c r="DR71" s="39">
        <f t="shared" si="75"/>
        <v>0</v>
      </c>
      <c r="DS71" s="39">
        <f t="shared" si="75"/>
        <v>0</v>
      </c>
      <c r="DT71" s="39">
        <f t="shared" si="75"/>
        <v>0</v>
      </c>
      <c r="DU71" s="39">
        <f t="shared" si="75"/>
        <v>0</v>
      </c>
      <c r="DV71" s="39">
        <f t="shared" si="75"/>
        <v>0</v>
      </c>
      <c r="DW71" s="39">
        <f t="shared" si="75"/>
        <v>0</v>
      </c>
      <c r="DX71" s="39">
        <f t="shared" ref="DX71:EN71" si="76">DX72</f>
        <v>0</v>
      </c>
      <c r="DY71" s="39">
        <f t="shared" si="76"/>
        <v>0</v>
      </c>
      <c r="DZ71" s="39">
        <f t="shared" si="76"/>
        <v>0</v>
      </c>
      <c r="EA71" s="39">
        <f t="shared" si="76"/>
        <v>0</v>
      </c>
      <c r="EB71" s="39">
        <f t="shared" si="76"/>
        <v>0</v>
      </c>
      <c r="EC71" s="39">
        <f t="shared" si="76"/>
        <v>0</v>
      </c>
      <c r="ED71" s="39">
        <f t="shared" si="76"/>
        <v>0</v>
      </c>
      <c r="EE71" s="39">
        <f t="shared" si="76"/>
        <v>0</v>
      </c>
      <c r="EF71" s="39">
        <f t="shared" si="76"/>
        <v>0</v>
      </c>
      <c r="EG71" s="39">
        <f t="shared" si="76"/>
        <v>0</v>
      </c>
      <c r="EH71" s="39">
        <f t="shared" si="76"/>
        <v>0</v>
      </c>
      <c r="EI71" s="39">
        <f t="shared" si="76"/>
        <v>0</v>
      </c>
      <c r="EJ71" s="39">
        <f t="shared" si="76"/>
        <v>6</v>
      </c>
      <c r="EK71" s="39">
        <f t="shared" si="76"/>
        <v>0</v>
      </c>
      <c r="EL71" s="39">
        <f t="shared" si="76"/>
        <v>0</v>
      </c>
      <c r="EM71" s="39">
        <f t="shared" si="76"/>
        <v>0</v>
      </c>
      <c r="EN71" s="39">
        <f t="shared" si="76"/>
        <v>0</v>
      </c>
      <c r="EO71" s="39" t="s">
        <v>197</v>
      </c>
      <c r="EP71" s="39" t="s">
        <v>197</v>
      </c>
      <c r="EQ71" s="39" t="s">
        <v>197</v>
      </c>
      <c r="ER71" s="39" t="s">
        <v>197</v>
      </c>
      <c r="ES71" s="39" t="s">
        <v>197</v>
      </c>
      <c r="ET71" s="39" t="s">
        <v>197</v>
      </c>
      <c r="EU71" s="39" t="s">
        <v>197</v>
      </c>
      <c r="EV71" s="39"/>
    </row>
    <row r="72" spans="1:152" ht="37.5">
      <c r="A72" s="19"/>
      <c r="B72" s="31" t="s">
        <v>269</v>
      </c>
      <c r="C72" s="32" t="s">
        <v>270</v>
      </c>
      <c r="D72" s="33" t="s">
        <v>178</v>
      </c>
      <c r="E72" s="33">
        <f t="shared" ref="E72:W72" si="77">SUM(E73:E78)</f>
        <v>0</v>
      </c>
      <c r="F72" s="33">
        <f t="shared" si="77"/>
        <v>0</v>
      </c>
      <c r="G72" s="33">
        <f t="shared" si="77"/>
        <v>0</v>
      </c>
      <c r="H72" s="33">
        <f t="shared" si="77"/>
        <v>0</v>
      </c>
      <c r="I72" s="33">
        <f t="shared" si="77"/>
        <v>0</v>
      </c>
      <c r="J72" s="33">
        <f t="shared" si="77"/>
        <v>0</v>
      </c>
      <c r="K72" s="33">
        <f t="shared" si="77"/>
        <v>0</v>
      </c>
      <c r="L72" s="33">
        <f t="shared" si="77"/>
        <v>0</v>
      </c>
      <c r="M72" s="33">
        <f t="shared" si="77"/>
        <v>0</v>
      </c>
      <c r="N72" s="33">
        <f t="shared" si="77"/>
        <v>0</v>
      </c>
      <c r="O72" s="33">
        <f t="shared" si="77"/>
        <v>0</v>
      </c>
      <c r="P72" s="33">
        <f t="shared" si="77"/>
        <v>0</v>
      </c>
      <c r="Q72" s="33">
        <f t="shared" si="77"/>
        <v>0</v>
      </c>
      <c r="R72" s="33">
        <f t="shared" si="77"/>
        <v>0</v>
      </c>
      <c r="S72" s="33">
        <f t="shared" si="77"/>
        <v>0</v>
      </c>
      <c r="T72" s="33">
        <f t="shared" si="77"/>
        <v>6</v>
      </c>
      <c r="U72" s="33">
        <f t="shared" si="77"/>
        <v>0</v>
      </c>
      <c r="V72" s="33">
        <f t="shared" si="77"/>
        <v>0</v>
      </c>
      <c r="W72" s="33">
        <f t="shared" si="77"/>
        <v>0</v>
      </c>
      <c r="X72" s="200">
        <f>'4'!BZ73</f>
        <v>0</v>
      </c>
      <c r="Y72" s="33" t="s">
        <v>197</v>
      </c>
      <c r="Z72" s="33" t="s">
        <v>197</v>
      </c>
      <c r="AA72" s="33" t="s">
        <v>197</v>
      </c>
      <c r="AB72" s="33" t="s">
        <v>197</v>
      </c>
      <c r="AC72" s="33" t="s">
        <v>197</v>
      </c>
      <c r="AD72" s="33" t="s">
        <v>197</v>
      </c>
      <c r="AE72" s="33" t="s">
        <v>197</v>
      </c>
      <c r="AF72" s="33">
        <f t="shared" ref="AF72:BK72" si="78">SUM(AF73:AF78)</f>
        <v>0</v>
      </c>
      <c r="AG72" s="33">
        <f t="shared" si="78"/>
        <v>0</v>
      </c>
      <c r="AH72" s="33">
        <f t="shared" si="78"/>
        <v>0</v>
      </c>
      <c r="AI72" s="33">
        <f t="shared" si="78"/>
        <v>0</v>
      </c>
      <c r="AJ72" s="33">
        <f t="shared" si="78"/>
        <v>0</v>
      </c>
      <c r="AK72" s="33">
        <f t="shared" si="78"/>
        <v>0</v>
      </c>
      <c r="AL72" s="33">
        <f t="shared" si="78"/>
        <v>0</v>
      </c>
      <c r="AM72" s="33">
        <f t="shared" si="78"/>
        <v>0</v>
      </c>
      <c r="AN72" s="33">
        <f t="shared" si="78"/>
        <v>0</v>
      </c>
      <c r="AO72" s="33">
        <f t="shared" si="78"/>
        <v>0</v>
      </c>
      <c r="AP72" s="33">
        <f t="shared" si="78"/>
        <v>0</v>
      </c>
      <c r="AQ72" s="33">
        <f t="shared" si="78"/>
        <v>0</v>
      </c>
      <c r="AR72" s="33">
        <f t="shared" si="78"/>
        <v>0</v>
      </c>
      <c r="AS72" s="33">
        <f t="shared" si="78"/>
        <v>0</v>
      </c>
      <c r="AT72" s="33">
        <f t="shared" si="78"/>
        <v>0</v>
      </c>
      <c r="AU72" s="33">
        <f t="shared" si="78"/>
        <v>0</v>
      </c>
      <c r="AV72" s="33">
        <f t="shared" si="78"/>
        <v>0</v>
      </c>
      <c r="AW72" s="33">
        <f t="shared" si="78"/>
        <v>0</v>
      </c>
      <c r="AX72" s="33">
        <f t="shared" si="78"/>
        <v>0</v>
      </c>
      <c r="AY72" s="33">
        <f t="shared" si="78"/>
        <v>0</v>
      </c>
      <c r="AZ72" s="33">
        <f t="shared" si="78"/>
        <v>0</v>
      </c>
      <c r="BA72" s="33">
        <f t="shared" si="78"/>
        <v>0</v>
      </c>
      <c r="BB72" s="33">
        <f t="shared" si="78"/>
        <v>0</v>
      </c>
      <c r="BC72" s="33">
        <f t="shared" si="78"/>
        <v>0</v>
      </c>
      <c r="BD72" s="33">
        <f t="shared" si="78"/>
        <v>0</v>
      </c>
      <c r="BE72" s="33">
        <f t="shared" si="78"/>
        <v>0</v>
      </c>
      <c r="BF72" s="33">
        <f t="shared" si="78"/>
        <v>0</v>
      </c>
      <c r="BG72" s="33">
        <f t="shared" si="78"/>
        <v>0</v>
      </c>
      <c r="BH72" s="33">
        <f t="shared" si="78"/>
        <v>0</v>
      </c>
      <c r="BI72" s="33">
        <f t="shared" si="78"/>
        <v>0</v>
      </c>
      <c r="BJ72" s="33">
        <f t="shared" si="78"/>
        <v>0</v>
      </c>
      <c r="BK72" s="33">
        <f t="shared" si="78"/>
        <v>0</v>
      </c>
      <c r="BL72" s="33">
        <f t="shared" ref="BL72:CQ72" si="79">SUM(BL73:BL78)</f>
        <v>0</v>
      </c>
      <c r="BM72" s="33">
        <f t="shared" si="79"/>
        <v>0</v>
      </c>
      <c r="BN72" s="33">
        <f t="shared" si="79"/>
        <v>0</v>
      </c>
      <c r="BO72" s="33">
        <f t="shared" si="79"/>
        <v>0</v>
      </c>
      <c r="BP72" s="33">
        <f t="shared" si="79"/>
        <v>0</v>
      </c>
      <c r="BQ72" s="33">
        <f t="shared" si="79"/>
        <v>0</v>
      </c>
      <c r="BR72" s="33">
        <f t="shared" si="79"/>
        <v>0</v>
      </c>
      <c r="BS72" s="33">
        <f t="shared" si="79"/>
        <v>0</v>
      </c>
      <c r="BT72" s="33">
        <f t="shared" si="79"/>
        <v>0</v>
      </c>
      <c r="BU72" s="33">
        <f t="shared" si="79"/>
        <v>0</v>
      </c>
      <c r="BV72" s="33">
        <f t="shared" si="79"/>
        <v>0</v>
      </c>
      <c r="BW72" s="33">
        <f t="shared" si="79"/>
        <v>0</v>
      </c>
      <c r="BX72" s="33">
        <f t="shared" si="79"/>
        <v>0</v>
      </c>
      <c r="BY72" s="33">
        <f t="shared" si="79"/>
        <v>0</v>
      </c>
      <c r="BZ72" s="33">
        <f t="shared" si="79"/>
        <v>0</v>
      </c>
      <c r="CA72" s="33">
        <f t="shared" si="79"/>
        <v>0</v>
      </c>
      <c r="CB72" s="33">
        <f t="shared" si="79"/>
        <v>0</v>
      </c>
      <c r="CC72" s="33">
        <f t="shared" si="79"/>
        <v>0</v>
      </c>
      <c r="CD72" s="33">
        <f t="shared" si="79"/>
        <v>0</v>
      </c>
      <c r="CE72" s="33">
        <f t="shared" si="79"/>
        <v>0</v>
      </c>
      <c r="CF72" s="33">
        <f t="shared" si="79"/>
        <v>0</v>
      </c>
      <c r="CG72" s="33">
        <f t="shared" si="79"/>
        <v>0</v>
      </c>
      <c r="CH72" s="33">
        <f t="shared" si="79"/>
        <v>0</v>
      </c>
      <c r="CI72" s="33">
        <f t="shared" si="79"/>
        <v>3</v>
      </c>
      <c r="CJ72" s="33">
        <f t="shared" si="79"/>
        <v>0</v>
      </c>
      <c r="CK72" s="33">
        <f t="shared" si="79"/>
        <v>0</v>
      </c>
      <c r="CL72" s="33">
        <f t="shared" si="79"/>
        <v>0</v>
      </c>
      <c r="CM72" s="33">
        <f t="shared" si="79"/>
        <v>0</v>
      </c>
      <c r="CN72" s="33">
        <f t="shared" si="79"/>
        <v>0</v>
      </c>
      <c r="CO72" s="33">
        <f t="shared" si="79"/>
        <v>0</v>
      </c>
      <c r="CP72" s="33">
        <f t="shared" si="79"/>
        <v>0</v>
      </c>
      <c r="CQ72" s="33">
        <f t="shared" si="79"/>
        <v>0</v>
      </c>
      <c r="CR72" s="33">
        <f t="shared" ref="CR72:DW72" si="80">SUM(CR73:CR78)</f>
        <v>0</v>
      </c>
      <c r="CS72" s="33">
        <f t="shared" si="80"/>
        <v>0</v>
      </c>
      <c r="CT72" s="33">
        <f t="shared" si="80"/>
        <v>0</v>
      </c>
      <c r="CU72" s="33">
        <f t="shared" si="80"/>
        <v>0</v>
      </c>
      <c r="CV72" s="33">
        <f t="shared" si="80"/>
        <v>0</v>
      </c>
      <c r="CW72" s="33">
        <f t="shared" si="80"/>
        <v>0</v>
      </c>
      <c r="CX72" s="33">
        <f t="shared" si="80"/>
        <v>0</v>
      </c>
      <c r="CY72" s="33">
        <f t="shared" si="80"/>
        <v>0</v>
      </c>
      <c r="CZ72" s="33">
        <f t="shared" si="80"/>
        <v>0</v>
      </c>
      <c r="DA72" s="33">
        <f t="shared" si="80"/>
        <v>0</v>
      </c>
      <c r="DB72" s="33">
        <f t="shared" si="80"/>
        <v>0</v>
      </c>
      <c r="DC72" s="33">
        <f t="shared" si="80"/>
        <v>0</v>
      </c>
      <c r="DD72" s="33">
        <f t="shared" si="80"/>
        <v>0</v>
      </c>
      <c r="DE72" s="33">
        <f t="shared" si="80"/>
        <v>0</v>
      </c>
      <c r="DF72" s="33">
        <f t="shared" si="80"/>
        <v>0</v>
      </c>
      <c r="DG72" s="33">
        <f t="shared" si="80"/>
        <v>0</v>
      </c>
      <c r="DH72" s="33">
        <f t="shared" si="80"/>
        <v>0</v>
      </c>
      <c r="DI72" s="33">
        <f t="shared" si="80"/>
        <v>0</v>
      </c>
      <c r="DJ72" s="33">
        <f t="shared" si="80"/>
        <v>3</v>
      </c>
      <c r="DK72" s="33">
        <f t="shared" si="80"/>
        <v>0</v>
      </c>
      <c r="DL72" s="33">
        <f t="shared" si="80"/>
        <v>0</v>
      </c>
      <c r="DM72" s="33">
        <f t="shared" si="80"/>
        <v>0</v>
      </c>
      <c r="DN72" s="33">
        <f t="shared" si="80"/>
        <v>0</v>
      </c>
      <c r="DO72" s="33">
        <f t="shared" si="80"/>
        <v>0</v>
      </c>
      <c r="DP72" s="33">
        <f t="shared" si="80"/>
        <v>0</v>
      </c>
      <c r="DQ72" s="33">
        <f t="shared" si="80"/>
        <v>0</v>
      </c>
      <c r="DR72" s="33">
        <f t="shared" si="80"/>
        <v>0</v>
      </c>
      <c r="DS72" s="33">
        <f t="shared" si="80"/>
        <v>0</v>
      </c>
      <c r="DT72" s="33">
        <f t="shared" si="80"/>
        <v>0</v>
      </c>
      <c r="DU72" s="33">
        <f t="shared" si="80"/>
        <v>0</v>
      </c>
      <c r="DV72" s="33">
        <f t="shared" si="80"/>
        <v>0</v>
      </c>
      <c r="DW72" s="33">
        <f t="shared" si="80"/>
        <v>0</v>
      </c>
      <c r="DX72" s="33">
        <f t="shared" ref="DX72:EN72" si="81">SUM(DX73:DX78)</f>
        <v>0</v>
      </c>
      <c r="DY72" s="33">
        <f t="shared" si="81"/>
        <v>0</v>
      </c>
      <c r="DZ72" s="33">
        <f t="shared" si="81"/>
        <v>0</v>
      </c>
      <c r="EA72" s="33">
        <f t="shared" si="81"/>
        <v>0</v>
      </c>
      <c r="EB72" s="33">
        <f t="shared" si="81"/>
        <v>0</v>
      </c>
      <c r="EC72" s="33">
        <f t="shared" si="81"/>
        <v>0</v>
      </c>
      <c r="ED72" s="33">
        <f t="shared" si="81"/>
        <v>0</v>
      </c>
      <c r="EE72" s="33">
        <f t="shared" si="81"/>
        <v>0</v>
      </c>
      <c r="EF72" s="33">
        <f t="shared" si="81"/>
        <v>0</v>
      </c>
      <c r="EG72" s="33">
        <f t="shared" si="81"/>
        <v>0</v>
      </c>
      <c r="EH72" s="33">
        <f t="shared" si="81"/>
        <v>0</v>
      </c>
      <c r="EI72" s="33">
        <f t="shared" si="81"/>
        <v>0</v>
      </c>
      <c r="EJ72" s="33">
        <f t="shared" si="81"/>
        <v>6</v>
      </c>
      <c r="EK72" s="33">
        <f t="shared" si="81"/>
        <v>0</v>
      </c>
      <c r="EL72" s="33">
        <f t="shared" si="81"/>
        <v>0</v>
      </c>
      <c r="EM72" s="33">
        <f t="shared" si="81"/>
        <v>0</v>
      </c>
      <c r="EN72" s="33">
        <f t="shared" si="81"/>
        <v>0</v>
      </c>
      <c r="EO72" s="33" t="s">
        <v>197</v>
      </c>
      <c r="EP72" s="33" t="s">
        <v>197</v>
      </c>
      <c r="EQ72" s="33" t="s">
        <v>197</v>
      </c>
      <c r="ER72" s="33" t="s">
        <v>197</v>
      </c>
      <c r="ES72" s="33" t="s">
        <v>197</v>
      </c>
      <c r="ET72" s="33" t="s">
        <v>197</v>
      </c>
      <c r="EU72" s="33" t="s">
        <v>197</v>
      </c>
      <c r="EV72" s="33"/>
    </row>
    <row r="73" spans="1:152" ht="56.25">
      <c r="A73" s="26" t="s">
        <v>181</v>
      </c>
      <c r="B73" s="31" t="s">
        <v>269</v>
      </c>
      <c r="C73" s="32" t="s">
        <v>271</v>
      </c>
      <c r="D73" s="390" t="s">
        <v>272</v>
      </c>
      <c r="E73" s="33">
        <v>0</v>
      </c>
      <c r="F73" s="33">
        <v>0</v>
      </c>
      <c r="G73" s="33">
        <v>0</v>
      </c>
      <c r="H73" s="33">
        <v>0</v>
      </c>
      <c r="I73" s="33">
        <v>0</v>
      </c>
      <c r="J73" s="33">
        <v>0</v>
      </c>
      <c r="K73" s="33">
        <v>0</v>
      </c>
      <c r="L73" s="33">
        <v>0</v>
      </c>
      <c r="M73" s="33">
        <v>0</v>
      </c>
      <c r="N73" s="33">
        <v>0</v>
      </c>
      <c r="O73" s="33">
        <v>0</v>
      </c>
      <c r="P73" s="33">
        <v>0</v>
      </c>
      <c r="Q73" s="33">
        <v>0</v>
      </c>
      <c r="R73" s="33">
        <v>0</v>
      </c>
      <c r="S73" s="33">
        <v>0</v>
      </c>
      <c r="T73" s="33">
        <v>1</v>
      </c>
      <c r="U73" s="33">
        <v>0</v>
      </c>
      <c r="V73" s="33">
        <v>0</v>
      </c>
      <c r="W73" s="33">
        <v>0</v>
      </c>
      <c r="X73" s="200">
        <f>'4'!BZ74</f>
        <v>0</v>
      </c>
      <c r="Y73" s="33"/>
      <c r="Z73" s="33"/>
      <c r="AA73" s="33"/>
      <c r="AB73" s="33"/>
      <c r="AC73" s="33"/>
      <c r="AD73" s="33"/>
      <c r="AE73" s="33"/>
      <c r="AF73" s="33">
        <v>0</v>
      </c>
      <c r="AG73" s="33">
        <v>0</v>
      </c>
      <c r="AH73" s="33">
        <v>0</v>
      </c>
      <c r="AI73" s="33">
        <v>0</v>
      </c>
      <c r="AJ73" s="33">
        <v>0</v>
      </c>
      <c r="AK73" s="33">
        <v>0</v>
      </c>
      <c r="AL73" s="33">
        <v>0</v>
      </c>
      <c r="AM73" s="33">
        <v>0</v>
      </c>
      <c r="AN73" s="33">
        <v>0</v>
      </c>
      <c r="AO73" s="33">
        <v>0</v>
      </c>
      <c r="AP73" s="33">
        <v>0</v>
      </c>
      <c r="AQ73" s="33">
        <v>0</v>
      </c>
      <c r="AR73" s="33">
        <v>0</v>
      </c>
      <c r="AS73" s="33">
        <v>0</v>
      </c>
      <c r="AT73" s="33">
        <v>0</v>
      </c>
      <c r="AU73" s="33">
        <v>0</v>
      </c>
      <c r="AV73" s="33">
        <v>0</v>
      </c>
      <c r="AW73" s="33">
        <v>0</v>
      </c>
      <c r="AX73" s="33">
        <v>0</v>
      </c>
      <c r="AY73" s="33">
        <v>0</v>
      </c>
      <c r="AZ73" s="33">
        <v>0</v>
      </c>
      <c r="BA73" s="33">
        <v>0</v>
      </c>
      <c r="BB73" s="33">
        <v>0</v>
      </c>
      <c r="BC73" s="33">
        <v>0</v>
      </c>
      <c r="BD73" s="33">
        <v>0</v>
      </c>
      <c r="BE73" s="33">
        <v>0</v>
      </c>
      <c r="BF73" s="33">
        <v>0</v>
      </c>
      <c r="BG73" s="33">
        <v>0</v>
      </c>
      <c r="BH73" s="33">
        <v>0</v>
      </c>
      <c r="BI73" s="33">
        <v>0</v>
      </c>
      <c r="BJ73" s="33">
        <v>0</v>
      </c>
      <c r="BK73" s="33">
        <v>0</v>
      </c>
      <c r="BL73" s="33">
        <v>0</v>
      </c>
      <c r="BM73" s="33"/>
      <c r="BN73" s="33"/>
      <c r="BO73" s="33"/>
      <c r="BP73" s="33"/>
      <c r="BQ73" s="33"/>
      <c r="BR73" s="33"/>
      <c r="BS73" s="33"/>
      <c r="BT73" s="33">
        <f>IF('4'!$CN74=2021,E73,0)</f>
        <v>0</v>
      </c>
      <c r="BU73" s="33">
        <f>IF('4'!$CN74=2021,F73,0)</f>
        <v>0</v>
      </c>
      <c r="BV73" s="33">
        <f>IF('4'!$CN74=2021,G73,0)</f>
        <v>0</v>
      </c>
      <c r="BW73" s="33">
        <f>IF('4'!$CN74=2021,H73,0)</f>
        <v>0</v>
      </c>
      <c r="BX73" s="33">
        <f>IF('4'!$CN74=2021,I73,0)</f>
        <v>0</v>
      </c>
      <c r="BY73" s="33">
        <f>IF('4'!$CN74=2021,J73,0)</f>
        <v>0</v>
      </c>
      <c r="BZ73" s="33">
        <f>IF('4'!$CN74=2021,K73,0)</f>
        <v>0</v>
      </c>
      <c r="CA73" s="33">
        <f>IF('4'!$CN74=2021,L73,0)</f>
        <v>0</v>
      </c>
      <c r="CB73" s="33">
        <f>IF('4'!$CN74=2021,M73,0)</f>
        <v>0</v>
      </c>
      <c r="CC73" s="33">
        <f>IF('4'!$CN74=2021,N73,0)</f>
        <v>0</v>
      </c>
      <c r="CD73" s="33">
        <f>IF('4'!$CN74=2021,O73,0)</f>
        <v>0</v>
      </c>
      <c r="CE73" s="33">
        <f>IF('4'!$CN74=2021,P73,0)</f>
        <v>0</v>
      </c>
      <c r="CF73" s="33">
        <f>IF('4'!$CN74=2021,Q73,0)</f>
        <v>0</v>
      </c>
      <c r="CG73" s="33">
        <f>IF('4'!$CN74=2021,R73,0)</f>
        <v>0</v>
      </c>
      <c r="CH73" s="33">
        <f>IF('4'!$CN74=2021,S73,0)</f>
        <v>0</v>
      </c>
      <c r="CI73" s="33">
        <f>IF('4'!$CN74=2021,T73,0)</f>
        <v>0</v>
      </c>
      <c r="CJ73" s="33">
        <f>IF('4'!$CN74=2021,U73,0)</f>
        <v>0</v>
      </c>
      <c r="CK73" s="33">
        <f>IF('4'!$CN74=2021,V73,0)</f>
        <v>0</v>
      </c>
      <c r="CL73" s="33">
        <f>IF('4'!$CN74=2021,W73,0)</f>
        <v>0</v>
      </c>
      <c r="CM73" s="33">
        <f>IF('4'!$CN74=2021,X73,0)</f>
        <v>0</v>
      </c>
      <c r="CN73" s="33"/>
      <c r="CO73" s="33"/>
      <c r="CP73" s="33"/>
      <c r="CQ73" s="33"/>
      <c r="CR73" s="33"/>
      <c r="CS73" s="33"/>
      <c r="CT73" s="33"/>
      <c r="CU73" s="33">
        <f>IF('4'!$CN74=2022,E73,0)</f>
        <v>0</v>
      </c>
      <c r="CV73" s="33">
        <f>IF('4'!$CN74=2022,F73,0)</f>
        <v>0</v>
      </c>
      <c r="CW73" s="33">
        <f>IF('4'!$CN74=2022,G73,0)</f>
        <v>0</v>
      </c>
      <c r="CX73" s="33">
        <f>IF('4'!$CN74=2022,H73,0)</f>
        <v>0</v>
      </c>
      <c r="CY73" s="33">
        <f>IF('4'!$CN74=2022,I73,0)</f>
        <v>0</v>
      </c>
      <c r="CZ73" s="33">
        <f>IF('4'!$CN74=2022,J73,0)</f>
        <v>0</v>
      </c>
      <c r="DA73" s="33">
        <f>IF('4'!$CN74=2022,K73,0)</f>
        <v>0</v>
      </c>
      <c r="DB73" s="33">
        <f>IF('4'!$CN74=2022,L73,0)</f>
        <v>0</v>
      </c>
      <c r="DC73" s="33">
        <f>IF('4'!$CN74=2022,M73,0)</f>
        <v>0</v>
      </c>
      <c r="DD73" s="33">
        <f>IF('4'!$CN74=2022,N73,0)</f>
        <v>0</v>
      </c>
      <c r="DE73" s="33">
        <f>IF('4'!$CN74=2022,O73,0)</f>
        <v>0</v>
      </c>
      <c r="DF73" s="33">
        <f>IF('4'!$CN74=2022,P73,0)</f>
        <v>0</v>
      </c>
      <c r="DG73" s="33">
        <f>IF('4'!$CN74=2022,Q73,0)</f>
        <v>0</v>
      </c>
      <c r="DH73" s="33">
        <f>IF('4'!$CN74=2022,R73,0)</f>
        <v>0</v>
      </c>
      <c r="DI73" s="33">
        <f>IF('4'!$CN74=2022,S73,0)</f>
        <v>0</v>
      </c>
      <c r="DJ73" s="33">
        <f>IF('4'!$CN74=2022,T73,0)</f>
        <v>1</v>
      </c>
      <c r="DK73" s="33">
        <f>IF('4'!$CN74=2022,U73,0)</f>
        <v>0</v>
      </c>
      <c r="DL73" s="33">
        <f>IF('4'!$CN74=2022,V73,0)</f>
        <v>0</v>
      </c>
      <c r="DM73" s="33">
        <f>IF('4'!$CN74=2022,W73,0)</f>
        <v>0</v>
      </c>
      <c r="DN73" s="33"/>
      <c r="DO73" s="33"/>
      <c r="DP73" s="33"/>
      <c r="DQ73" s="33"/>
      <c r="DR73" s="33"/>
      <c r="DS73" s="33"/>
      <c r="DT73" s="33"/>
      <c r="DU73" s="33">
        <f t="shared" ref="DU73:ED78" si="82">CU73+BT73+AT73</f>
        <v>0</v>
      </c>
      <c r="DV73" s="33">
        <f t="shared" si="82"/>
        <v>0</v>
      </c>
      <c r="DW73" s="33">
        <f t="shared" si="82"/>
        <v>0</v>
      </c>
      <c r="DX73" s="33">
        <f t="shared" si="82"/>
        <v>0</v>
      </c>
      <c r="DY73" s="33">
        <f t="shared" si="82"/>
        <v>0</v>
      </c>
      <c r="DZ73" s="33">
        <f t="shared" si="82"/>
        <v>0</v>
      </c>
      <c r="EA73" s="33">
        <f t="shared" si="82"/>
        <v>0</v>
      </c>
      <c r="EB73" s="33">
        <f t="shared" si="82"/>
        <v>0</v>
      </c>
      <c r="EC73" s="33">
        <f t="shared" si="82"/>
        <v>0</v>
      </c>
      <c r="ED73" s="33">
        <f t="shared" si="82"/>
        <v>0</v>
      </c>
      <c r="EE73" s="33">
        <f t="shared" ref="EE73:EM78" si="83">DE73+CD73+BD73</f>
        <v>0</v>
      </c>
      <c r="EF73" s="33">
        <f t="shared" si="83"/>
        <v>0</v>
      </c>
      <c r="EG73" s="33">
        <f t="shared" si="83"/>
        <v>0</v>
      </c>
      <c r="EH73" s="33">
        <f t="shared" si="83"/>
        <v>0</v>
      </c>
      <c r="EI73" s="33">
        <f t="shared" si="83"/>
        <v>0</v>
      </c>
      <c r="EJ73" s="33">
        <f t="shared" si="83"/>
        <v>1</v>
      </c>
      <c r="EK73" s="33">
        <f t="shared" si="83"/>
        <v>0</v>
      </c>
      <c r="EL73" s="33">
        <f t="shared" si="83"/>
        <v>0</v>
      </c>
      <c r="EM73" s="33">
        <f t="shared" si="83"/>
        <v>0</v>
      </c>
      <c r="EN73" s="213">
        <f t="shared" ref="EN73:EN78" si="84">CM73</f>
        <v>0</v>
      </c>
      <c r="EO73" s="33"/>
      <c r="EP73" s="33"/>
      <c r="EQ73" s="33"/>
      <c r="ER73" s="33"/>
      <c r="ES73" s="33"/>
      <c r="ET73" s="33"/>
      <c r="EU73" s="33"/>
      <c r="EV73" s="33"/>
    </row>
    <row r="74" spans="1:152" ht="56.25">
      <c r="A74" s="26" t="s">
        <v>181</v>
      </c>
      <c r="B74" s="31" t="s">
        <v>269</v>
      </c>
      <c r="C74" s="32" t="s">
        <v>273</v>
      </c>
      <c r="D74" s="390" t="s">
        <v>274</v>
      </c>
      <c r="E74" s="33">
        <v>0</v>
      </c>
      <c r="F74" s="33">
        <v>0</v>
      </c>
      <c r="G74" s="33">
        <v>0</v>
      </c>
      <c r="H74" s="33">
        <v>0</v>
      </c>
      <c r="I74" s="33">
        <v>0</v>
      </c>
      <c r="J74" s="33">
        <v>0</v>
      </c>
      <c r="K74" s="33">
        <v>0</v>
      </c>
      <c r="L74" s="33">
        <v>0</v>
      </c>
      <c r="M74" s="33">
        <v>0</v>
      </c>
      <c r="N74" s="33">
        <v>0</v>
      </c>
      <c r="O74" s="33">
        <v>0</v>
      </c>
      <c r="P74" s="33">
        <v>0</v>
      </c>
      <c r="Q74" s="33">
        <v>0</v>
      </c>
      <c r="R74" s="33">
        <v>0</v>
      </c>
      <c r="S74" s="33">
        <v>0</v>
      </c>
      <c r="T74" s="33">
        <v>1</v>
      </c>
      <c r="U74" s="33">
        <v>0</v>
      </c>
      <c r="V74" s="33">
        <v>0</v>
      </c>
      <c r="W74" s="33">
        <v>0</v>
      </c>
      <c r="X74" s="200">
        <f>'4'!BZ75</f>
        <v>0</v>
      </c>
      <c r="Y74" s="33"/>
      <c r="Z74" s="33"/>
      <c r="AA74" s="33"/>
      <c r="AB74" s="33"/>
      <c r="AC74" s="33"/>
      <c r="AD74" s="33"/>
      <c r="AE74" s="33"/>
      <c r="AF74" s="33">
        <v>0</v>
      </c>
      <c r="AG74" s="33">
        <v>0</v>
      </c>
      <c r="AH74" s="33">
        <v>0</v>
      </c>
      <c r="AI74" s="33">
        <v>0</v>
      </c>
      <c r="AJ74" s="33">
        <v>0</v>
      </c>
      <c r="AK74" s="33">
        <v>0</v>
      </c>
      <c r="AL74" s="33">
        <v>0</v>
      </c>
      <c r="AM74" s="33">
        <v>0</v>
      </c>
      <c r="AN74" s="33">
        <v>0</v>
      </c>
      <c r="AO74" s="33">
        <v>0</v>
      </c>
      <c r="AP74" s="33">
        <v>0</v>
      </c>
      <c r="AQ74" s="33">
        <v>0</v>
      </c>
      <c r="AR74" s="33">
        <v>0</v>
      </c>
      <c r="AS74" s="33">
        <v>0</v>
      </c>
      <c r="AT74" s="33">
        <v>0</v>
      </c>
      <c r="AU74" s="33">
        <v>0</v>
      </c>
      <c r="AV74" s="33">
        <v>0</v>
      </c>
      <c r="AW74" s="33">
        <v>0</v>
      </c>
      <c r="AX74" s="33">
        <v>0</v>
      </c>
      <c r="AY74" s="33">
        <v>0</v>
      </c>
      <c r="AZ74" s="33">
        <v>0</v>
      </c>
      <c r="BA74" s="33">
        <v>0</v>
      </c>
      <c r="BB74" s="33">
        <v>0</v>
      </c>
      <c r="BC74" s="33">
        <v>0</v>
      </c>
      <c r="BD74" s="33">
        <v>0</v>
      </c>
      <c r="BE74" s="33">
        <v>0</v>
      </c>
      <c r="BF74" s="33">
        <v>0</v>
      </c>
      <c r="BG74" s="33">
        <v>0</v>
      </c>
      <c r="BH74" s="33">
        <v>0</v>
      </c>
      <c r="BI74" s="33">
        <v>0</v>
      </c>
      <c r="BJ74" s="33">
        <v>0</v>
      </c>
      <c r="BK74" s="33">
        <v>0</v>
      </c>
      <c r="BL74" s="33">
        <v>0</v>
      </c>
      <c r="BM74" s="33"/>
      <c r="BN74" s="33"/>
      <c r="BO74" s="33"/>
      <c r="BP74" s="33"/>
      <c r="BQ74" s="33"/>
      <c r="BR74" s="33"/>
      <c r="BS74" s="33"/>
      <c r="BT74" s="33">
        <f>IF('4'!$CN75=2021,E74,0)</f>
        <v>0</v>
      </c>
      <c r="BU74" s="33">
        <f>IF('4'!$CN75=2021,F74,0)</f>
        <v>0</v>
      </c>
      <c r="BV74" s="33">
        <f>IF('4'!$CN75=2021,G74,0)</f>
        <v>0</v>
      </c>
      <c r="BW74" s="33">
        <f>IF('4'!$CN75=2021,H74,0)</f>
        <v>0</v>
      </c>
      <c r="BX74" s="33">
        <f>IF('4'!$CN75=2021,I74,0)</f>
        <v>0</v>
      </c>
      <c r="BY74" s="33">
        <f>IF('4'!$CN75=2021,J74,0)</f>
        <v>0</v>
      </c>
      <c r="BZ74" s="33">
        <f>IF('4'!$CN75=2021,K74,0)</f>
        <v>0</v>
      </c>
      <c r="CA74" s="33">
        <f>IF('4'!$CN75=2021,L74,0)</f>
        <v>0</v>
      </c>
      <c r="CB74" s="33">
        <f>IF('4'!$CN75=2021,M74,0)</f>
        <v>0</v>
      </c>
      <c r="CC74" s="33">
        <f>IF('4'!$CN75=2021,N74,0)</f>
        <v>0</v>
      </c>
      <c r="CD74" s="33">
        <f>IF('4'!$CN75=2021,O74,0)</f>
        <v>0</v>
      </c>
      <c r="CE74" s="33">
        <f>IF('4'!$CN75=2021,P74,0)</f>
        <v>0</v>
      </c>
      <c r="CF74" s="33">
        <f>IF('4'!$CN75=2021,Q74,0)</f>
        <v>0</v>
      </c>
      <c r="CG74" s="33">
        <f>IF('4'!$CN75=2021,R74,0)</f>
        <v>0</v>
      </c>
      <c r="CH74" s="33">
        <f>IF('4'!$CN75=2021,S74,0)</f>
        <v>0</v>
      </c>
      <c r="CI74" s="33">
        <f>IF('4'!$CN75=2021,T74,0)</f>
        <v>1</v>
      </c>
      <c r="CJ74" s="33">
        <f>IF('4'!$CN75=2021,U74,0)</f>
        <v>0</v>
      </c>
      <c r="CK74" s="33">
        <f>IF('4'!$CN75=2021,V74,0)</f>
        <v>0</v>
      </c>
      <c r="CL74" s="33">
        <f>IF('4'!$CN75=2021,W74,0)</f>
        <v>0</v>
      </c>
      <c r="CM74" s="33">
        <f>IF('4'!$CN75=2021,X74,0)</f>
        <v>0</v>
      </c>
      <c r="CN74" s="33"/>
      <c r="CO74" s="33"/>
      <c r="CP74" s="33"/>
      <c r="CQ74" s="33"/>
      <c r="CR74" s="33"/>
      <c r="CS74" s="33"/>
      <c r="CT74" s="33"/>
      <c r="CU74" s="33">
        <f>IF('4'!$CN75=2022,E74,0)</f>
        <v>0</v>
      </c>
      <c r="CV74" s="33">
        <f>IF('4'!$CN75=2022,F74,0)</f>
        <v>0</v>
      </c>
      <c r="CW74" s="33">
        <f>IF('4'!$CN75=2022,G74,0)</f>
        <v>0</v>
      </c>
      <c r="CX74" s="33">
        <f>IF('4'!$CN75=2022,H74,0)</f>
        <v>0</v>
      </c>
      <c r="CY74" s="33">
        <f>IF('4'!$CN75=2022,I74,0)</f>
        <v>0</v>
      </c>
      <c r="CZ74" s="33">
        <f>IF('4'!$CN75=2022,J74,0)</f>
        <v>0</v>
      </c>
      <c r="DA74" s="33">
        <f>IF('4'!$CN75=2022,K74,0)</f>
        <v>0</v>
      </c>
      <c r="DB74" s="33">
        <f>IF('4'!$CN75=2022,L74,0)</f>
        <v>0</v>
      </c>
      <c r="DC74" s="33">
        <f>IF('4'!$CN75=2022,M74,0)</f>
        <v>0</v>
      </c>
      <c r="DD74" s="33">
        <f>IF('4'!$CN75=2022,N74,0)</f>
        <v>0</v>
      </c>
      <c r="DE74" s="33">
        <f>IF('4'!$CN75=2022,O74,0)</f>
        <v>0</v>
      </c>
      <c r="DF74" s="33">
        <f>IF('4'!$CN75=2022,P74,0)</f>
        <v>0</v>
      </c>
      <c r="DG74" s="33">
        <f>IF('4'!$CN75=2022,Q74,0)</f>
        <v>0</v>
      </c>
      <c r="DH74" s="33">
        <f>IF('4'!$CN75=2022,R74,0)</f>
        <v>0</v>
      </c>
      <c r="DI74" s="33">
        <f>IF('4'!$CN75=2022,S74,0)</f>
        <v>0</v>
      </c>
      <c r="DJ74" s="33">
        <f>IF('4'!$CN75=2022,T74,0)</f>
        <v>0</v>
      </c>
      <c r="DK74" s="33">
        <f>IF('4'!$CN75=2022,U74,0)</f>
        <v>0</v>
      </c>
      <c r="DL74" s="33">
        <f>IF('4'!$CN75=2022,V74,0)</f>
        <v>0</v>
      </c>
      <c r="DM74" s="33">
        <f>IF('4'!$CN75=2022,W74,0)</f>
        <v>0</v>
      </c>
      <c r="DN74" s="33"/>
      <c r="DO74" s="33"/>
      <c r="DP74" s="33"/>
      <c r="DQ74" s="33"/>
      <c r="DR74" s="33"/>
      <c r="DS74" s="33"/>
      <c r="DT74" s="33"/>
      <c r="DU74" s="33">
        <f t="shared" si="82"/>
        <v>0</v>
      </c>
      <c r="DV74" s="33">
        <f t="shared" si="82"/>
        <v>0</v>
      </c>
      <c r="DW74" s="33">
        <f t="shared" si="82"/>
        <v>0</v>
      </c>
      <c r="DX74" s="33">
        <f t="shared" si="82"/>
        <v>0</v>
      </c>
      <c r="DY74" s="33">
        <f t="shared" si="82"/>
        <v>0</v>
      </c>
      <c r="DZ74" s="33">
        <f t="shared" si="82"/>
        <v>0</v>
      </c>
      <c r="EA74" s="33">
        <f t="shared" si="82"/>
        <v>0</v>
      </c>
      <c r="EB74" s="33">
        <f t="shared" si="82"/>
        <v>0</v>
      </c>
      <c r="EC74" s="33">
        <f t="shared" si="82"/>
        <v>0</v>
      </c>
      <c r="ED74" s="33">
        <f t="shared" si="82"/>
        <v>0</v>
      </c>
      <c r="EE74" s="33">
        <f t="shared" si="83"/>
        <v>0</v>
      </c>
      <c r="EF74" s="33">
        <f t="shared" si="83"/>
        <v>0</v>
      </c>
      <c r="EG74" s="33">
        <f t="shared" si="83"/>
        <v>0</v>
      </c>
      <c r="EH74" s="33">
        <f t="shared" si="83"/>
        <v>0</v>
      </c>
      <c r="EI74" s="33">
        <f t="shared" si="83"/>
        <v>0</v>
      </c>
      <c r="EJ74" s="33">
        <f t="shared" si="83"/>
        <v>1</v>
      </c>
      <c r="EK74" s="33">
        <f t="shared" si="83"/>
        <v>0</v>
      </c>
      <c r="EL74" s="33">
        <f t="shared" si="83"/>
        <v>0</v>
      </c>
      <c r="EM74" s="33">
        <f t="shared" si="83"/>
        <v>0</v>
      </c>
      <c r="EN74" s="213">
        <f t="shared" si="84"/>
        <v>0</v>
      </c>
      <c r="EO74" s="33"/>
      <c r="EP74" s="33"/>
      <c r="EQ74" s="33"/>
      <c r="ER74" s="33"/>
      <c r="ES74" s="33"/>
      <c r="ET74" s="33"/>
      <c r="EU74" s="33"/>
      <c r="EV74" s="33"/>
    </row>
    <row r="75" spans="1:152" ht="56.25">
      <c r="A75" s="26" t="s">
        <v>181</v>
      </c>
      <c r="B75" s="31" t="s">
        <v>269</v>
      </c>
      <c r="C75" s="32" t="s">
        <v>275</v>
      </c>
      <c r="D75" s="390" t="s">
        <v>276</v>
      </c>
      <c r="E75" s="33">
        <v>0</v>
      </c>
      <c r="F75" s="33">
        <v>0</v>
      </c>
      <c r="G75" s="33">
        <v>0</v>
      </c>
      <c r="H75" s="33">
        <v>0</v>
      </c>
      <c r="I75" s="33">
        <v>0</v>
      </c>
      <c r="J75" s="33">
        <v>0</v>
      </c>
      <c r="K75" s="33">
        <v>0</v>
      </c>
      <c r="L75" s="33">
        <v>0</v>
      </c>
      <c r="M75" s="33">
        <v>0</v>
      </c>
      <c r="N75" s="33">
        <v>0</v>
      </c>
      <c r="O75" s="33">
        <v>0</v>
      </c>
      <c r="P75" s="33">
        <v>0</v>
      </c>
      <c r="Q75" s="33">
        <v>0</v>
      </c>
      <c r="R75" s="33">
        <v>0</v>
      </c>
      <c r="S75" s="33">
        <v>0</v>
      </c>
      <c r="T75" s="33">
        <v>1</v>
      </c>
      <c r="U75" s="33">
        <v>0</v>
      </c>
      <c r="V75" s="33">
        <v>0</v>
      </c>
      <c r="W75" s="33">
        <v>0</v>
      </c>
      <c r="X75" s="200">
        <f>'4'!BZ76</f>
        <v>0</v>
      </c>
      <c r="Y75" s="33"/>
      <c r="Z75" s="33"/>
      <c r="AA75" s="33"/>
      <c r="AB75" s="33"/>
      <c r="AC75" s="33"/>
      <c r="AD75" s="33"/>
      <c r="AE75" s="33"/>
      <c r="AF75" s="33">
        <v>0</v>
      </c>
      <c r="AG75" s="33">
        <v>0</v>
      </c>
      <c r="AH75" s="33">
        <v>0</v>
      </c>
      <c r="AI75" s="33">
        <v>0</v>
      </c>
      <c r="AJ75" s="33">
        <v>0</v>
      </c>
      <c r="AK75" s="33">
        <v>0</v>
      </c>
      <c r="AL75" s="33">
        <v>0</v>
      </c>
      <c r="AM75" s="33">
        <v>0</v>
      </c>
      <c r="AN75" s="33">
        <v>0</v>
      </c>
      <c r="AO75" s="33">
        <v>0</v>
      </c>
      <c r="AP75" s="33">
        <v>0</v>
      </c>
      <c r="AQ75" s="33">
        <v>0</v>
      </c>
      <c r="AR75" s="33">
        <v>0</v>
      </c>
      <c r="AS75" s="33">
        <v>0</v>
      </c>
      <c r="AT75" s="33">
        <v>0</v>
      </c>
      <c r="AU75" s="33">
        <v>0</v>
      </c>
      <c r="AV75" s="33">
        <v>0</v>
      </c>
      <c r="AW75" s="33">
        <v>0</v>
      </c>
      <c r="AX75" s="33">
        <v>0</v>
      </c>
      <c r="AY75" s="33">
        <v>0</v>
      </c>
      <c r="AZ75" s="33">
        <v>0</v>
      </c>
      <c r="BA75" s="33">
        <v>0</v>
      </c>
      <c r="BB75" s="33">
        <v>0</v>
      </c>
      <c r="BC75" s="33">
        <v>0</v>
      </c>
      <c r="BD75" s="33">
        <v>0</v>
      </c>
      <c r="BE75" s="33">
        <v>0</v>
      </c>
      <c r="BF75" s="33">
        <v>0</v>
      </c>
      <c r="BG75" s="33">
        <v>0</v>
      </c>
      <c r="BH75" s="33">
        <v>0</v>
      </c>
      <c r="BI75" s="33">
        <v>0</v>
      </c>
      <c r="BJ75" s="33">
        <v>0</v>
      </c>
      <c r="BK75" s="33">
        <v>0</v>
      </c>
      <c r="BL75" s="33">
        <v>0</v>
      </c>
      <c r="BM75" s="33"/>
      <c r="BN75" s="33"/>
      <c r="BO75" s="33"/>
      <c r="BP75" s="33"/>
      <c r="BQ75" s="33"/>
      <c r="BR75" s="33"/>
      <c r="BS75" s="33"/>
      <c r="BT75" s="33">
        <f>IF('4'!$CN76=2021,E75,0)</f>
        <v>0</v>
      </c>
      <c r="BU75" s="33">
        <f>IF('4'!$CN76=2021,F75,0)</f>
        <v>0</v>
      </c>
      <c r="BV75" s="33">
        <f>IF('4'!$CN76=2021,G75,0)</f>
        <v>0</v>
      </c>
      <c r="BW75" s="33">
        <f>IF('4'!$CN76=2021,H75,0)</f>
        <v>0</v>
      </c>
      <c r="BX75" s="33">
        <f>IF('4'!$CN76=2021,I75,0)</f>
        <v>0</v>
      </c>
      <c r="BY75" s="33">
        <f>IF('4'!$CN76=2021,J75,0)</f>
        <v>0</v>
      </c>
      <c r="BZ75" s="33">
        <f>IF('4'!$CN76=2021,K75,0)</f>
        <v>0</v>
      </c>
      <c r="CA75" s="33">
        <f>IF('4'!$CN76=2021,L75,0)</f>
        <v>0</v>
      </c>
      <c r="CB75" s="33">
        <f>IF('4'!$CN76=2021,M75,0)</f>
        <v>0</v>
      </c>
      <c r="CC75" s="33">
        <f>IF('4'!$CN76=2021,N75,0)</f>
        <v>0</v>
      </c>
      <c r="CD75" s="33">
        <f>IF('4'!$CN76=2021,O75,0)</f>
        <v>0</v>
      </c>
      <c r="CE75" s="33">
        <f>IF('4'!$CN76=2021,P75,0)</f>
        <v>0</v>
      </c>
      <c r="CF75" s="33">
        <f>IF('4'!$CN76=2021,Q75,0)</f>
        <v>0</v>
      </c>
      <c r="CG75" s="33">
        <f>IF('4'!$CN76=2021,R75,0)</f>
        <v>0</v>
      </c>
      <c r="CH75" s="33">
        <f>IF('4'!$CN76=2021,S75,0)</f>
        <v>0</v>
      </c>
      <c r="CI75" s="33">
        <f>IF('4'!$CN76=2021,T75,0)</f>
        <v>1</v>
      </c>
      <c r="CJ75" s="33">
        <f>IF('4'!$CN76=2021,U75,0)</f>
        <v>0</v>
      </c>
      <c r="CK75" s="33">
        <f>IF('4'!$CN76=2021,V75,0)</f>
        <v>0</v>
      </c>
      <c r="CL75" s="33">
        <f>IF('4'!$CN76=2021,W75,0)</f>
        <v>0</v>
      </c>
      <c r="CM75" s="33">
        <f>IF('4'!$CN76=2021,X75,0)</f>
        <v>0</v>
      </c>
      <c r="CN75" s="33"/>
      <c r="CO75" s="33"/>
      <c r="CP75" s="33"/>
      <c r="CQ75" s="33"/>
      <c r="CR75" s="33"/>
      <c r="CS75" s="33"/>
      <c r="CT75" s="33"/>
      <c r="CU75" s="33">
        <f>IF('4'!$CN76=2022,E75,0)</f>
        <v>0</v>
      </c>
      <c r="CV75" s="33">
        <f>IF('4'!$CN76=2022,F75,0)</f>
        <v>0</v>
      </c>
      <c r="CW75" s="33">
        <f>IF('4'!$CN76=2022,G75,0)</f>
        <v>0</v>
      </c>
      <c r="CX75" s="33">
        <f>IF('4'!$CN76=2022,H75,0)</f>
        <v>0</v>
      </c>
      <c r="CY75" s="33">
        <f>IF('4'!$CN76=2022,I75,0)</f>
        <v>0</v>
      </c>
      <c r="CZ75" s="33">
        <f>IF('4'!$CN76=2022,J75,0)</f>
        <v>0</v>
      </c>
      <c r="DA75" s="33">
        <f>IF('4'!$CN76=2022,K75,0)</f>
        <v>0</v>
      </c>
      <c r="DB75" s="33">
        <f>IF('4'!$CN76=2022,L75,0)</f>
        <v>0</v>
      </c>
      <c r="DC75" s="33">
        <f>IF('4'!$CN76=2022,M75,0)</f>
        <v>0</v>
      </c>
      <c r="DD75" s="33">
        <f>IF('4'!$CN76=2022,N75,0)</f>
        <v>0</v>
      </c>
      <c r="DE75" s="33">
        <f>IF('4'!$CN76=2022,O75,0)</f>
        <v>0</v>
      </c>
      <c r="DF75" s="33">
        <f>IF('4'!$CN76=2022,P75,0)</f>
        <v>0</v>
      </c>
      <c r="DG75" s="33">
        <f>IF('4'!$CN76=2022,Q75,0)</f>
        <v>0</v>
      </c>
      <c r="DH75" s="33">
        <f>IF('4'!$CN76=2022,R75,0)</f>
        <v>0</v>
      </c>
      <c r="DI75" s="33">
        <f>IF('4'!$CN76=2022,S75,0)</f>
        <v>0</v>
      </c>
      <c r="DJ75" s="33">
        <f>IF('4'!$CN76=2022,T75,0)</f>
        <v>0</v>
      </c>
      <c r="DK75" s="33">
        <f>IF('4'!$CN76=2022,U75,0)</f>
        <v>0</v>
      </c>
      <c r="DL75" s="33">
        <f>IF('4'!$CN76=2022,V75,0)</f>
        <v>0</v>
      </c>
      <c r="DM75" s="33">
        <f>IF('4'!$CN76=2022,W75,0)</f>
        <v>0</v>
      </c>
      <c r="DN75" s="33"/>
      <c r="DO75" s="33"/>
      <c r="DP75" s="33"/>
      <c r="DQ75" s="33"/>
      <c r="DR75" s="33"/>
      <c r="DS75" s="33"/>
      <c r="DT75" s="33"/>
      <c r="DU75" s="33">
        <f t="shared" si="82"/>
        <v>0</v>
      </c>
      <c r="DV75" s="33">
        <f t="shared" si="82"/>
        <v>0</v>
      </c>
      <c r="DW75" s="33">
        <f t="shared" si="82"/>
        <v>0</v>
      </c>
      <c r="DX75" s="33">
        <f t="shared" si="82"/>
        <v>0</v>
      </c>
      <c r="DY75" s="33">
        <f t="shared" si="82"/>
        <v>0</v>
      </c>
      <c r="DZ75" s="33">
        <f t="shared" si="82"/>
        <v>0</v>
      </c>
      <c r="EA75" s="33">
        <f t="shared" si="82"/>
        <v>0</v>
      </c>
      <c r="EB75" s="33">
        <f t="shared" si="82"/>
        <v>0</v>
      </c>
      <c r="EC75" s="33">
        <f t="shared" si="82"/>
        <v>0</v>
      </c>
      <c r="ED75" s="33">
        <f t="shared" si="82"/>
        <v>0</v>
      </c>
      <c r="EE75" s="33">
        <f t="shared" si="83"/>
        <v>0</v>
      </c>
      <c r="EF75" s="33">
        <f t="shared" si="83"/>
        <v>0</v>
      </c>
      <c r="EG75" s="33">
        <f t="shared" si="83"/>
        <v>0</v>
      </c>
      <c r="EH75" s="33">
        <f t="shared" si="83"/>
        <v>0</v>
      </c>
      <c r="EI75" s="33">
        <f t="shared" si="83"/>
        <v>0</v>
      </c>
      <c r="EJ75" s="33">
        <f t="shared" si="83"/>
        <v>1</v>
      </c>
      <c r="EK75" s="33">
        <f t="shared" si="83"/>
        <v>0</v>
      </c>
      <c r="EL75" s="33">
        <f t="shared" si="83"/>
        <v>0</v>
      </c>
      <c r="EM75" s="33">
        <f t="shared" si="83"/>
        <v>0</v>
      </c>
      <c r="EN75" s="213">
        <f t="shared" si="84"/>
        <v>0</v>
      </c>
      <c r="EO75" s="33"/>
      <c r="EP75" s="33"/>
      <c r="EQ75" s="33"/>
      <c r="ER75" s="33"/>
      <c r="ES75" s="33"/>
      <c r="ET75" s="33"/>
      <c r="EU75" s="33"/>
      <c r="EV75" s="33"/>
    </row>
    <row r="76" spans="1:152" ht="56.25">
      <c r="A76" s="26" t="s">
        <v>181</v>
      </c>
      <c r="B76" s="31" t="s">
        <v>269</v>
      </c>
      <c r="C76" s="32" t="s">
        <v>277</v>
      </c>
      <c r="D76" s="390" t="s">
        <v>278</v>
      </c>
      <c r="E76" s="33">
        <v>0</v>
      </c>
      <c r="F76" s="33">
        <v>0</v>
      </c>
      <c r="G76" s="33">
        <v>0</v>
      </c>
      <c r="H76" s="33">
        <v>0</v>
      </c>
      <c r="I76" s="33">
        <v>0</v>
      </c>
      <c r="J76" s="33">
        <v>0</v>
      </c>
      <c r="K76" s="33">
        <v>0</v>
      </c>
      <c r="L76" s="33">
        <v>0</v>
      </c>
      <c r="M76" s="33">
        <v>0</v>
      </c>
      <c r="N76" s="33">
        <v>0</v>
      </c>
      <c r="O76" s="33">
        <v>0</v>
      </c>
      <c r="P76" s="33">
        <v>0</v>
      </c>
      <c r="Q76" s="33">
        <v>0</v>
      </c>
      <c r="R76" s="33">
        <v>0</v>
      </c>
      <c r="S76" s="33">
        <v>0</v>
      </c>
      <c r="T76" s="33">
        <v>1</v>
      </c>
      <c r="U76" s="33">
        <v>0</v>
      </c>
      <c r="V76" s="33">
        <v>0</v>
      </c>
      <c r="W76" s="33">
        <v>0</v>
      </c>
      <c r="X76" s="200">
        <f>'4'!BZ77</f>
        <v>0</v>
      </c>
      <c r="Y76" s="33"/>
      <c r="Z76" s="33"/>
      <c r="AA76" s="33"/>
      <c r="AB76" s="33"/>
      <c r="AC76" s="33"/>
      <c r="AD76" s="33"/>
      <c r="AE76" s="33"/>
      <c r="AF76" s="33">
        <v>0</v>
      </c>
      <c r="AG76" s="33">
        <v>0</v>
      </c>
      <c r="AH76" s="33">
        <v>0</v>
      </c>
      <c r="AI76" s="33">
        <v>0</v>
      </c>
      <c r="AJ76" s="33">
        <v>0</v>
      </c>
      <c r="AK76" s="33">
        <v>0</v>
      </c>
      <c r="AL76" s="33">
        <v>0</v>
      </c>
      <c r="AM76" s="33">
        <v>0</v>
      </c>
      <c r="AN76" s="33">
        <v>0</v>
      </c>
      <c r="AO76" s="33">
        <v>0</v>
      </c>
      <c r="AP76" s="33">
        <v>0</v>
      </c>
      <c r="AQ76" s="33">
        <v>0</v>
      </c>
      <c r="AR76" s="33">
        <v>0</v>
      </c>
      <c r="AS76" s="33">
        <v>0</v>
      </c>
      <c r="AT76" s="33">
        <v>0</v>
      </c>
      <c r="AU76" s="33">
        <v>0</v>
      </c>
      <c r="AV76" s="33">
        <v>0</v>
      </c>
      <c r="AW76" s="33">
        <v>0</v>
      </c>
      <c r="AX76" s="33">
        <v>0</v>
      </c>
      <c r="AY76" s="33">
        <v>0</v>
      </c>
      <c r="AZ76" s="33">
        <v>0</v>
      </c>
      <c r="BA76" s="33">
        <v>0</v>
      </c>
      <c r="BB76" s="33">
        <v>0</v>
      </c>
      <c r="BC76" s="33">
        <v>0</v>
      </c>
      <c r="BD76" s="33">
        <v>0</v>
      </c>
      <c r="BE76" s="33">
        <v>0</v>
      </c>
      <c r="BF76" s="33">
        <v>0</v>
      </c>
      <c r="BG76" s="33">
        <v>0</v>
      </c>
      <c r="BH76" s="33">
        <v>0</v>
      </c>
      <c r="BI76" s="33">
        <v>0</v>
      </c>
      <c r="BJ76" s="33">
        <v>0</v>
      </c>
      <c r="BK76" s="33">
        <v>0</v>
      </c>
      <c r="BL76" s="33">
        <v>0</v>
      </c>
      <c r="BM76" s="33"/>
      <c r="BN76" s="33"/>
      <c r="BO76" s="33"/>
      <c r="BP76" s="33"/>
      <c r="BQ76" s="33"/>
      <c r="BR76" s="33"/>
      <c r="BS76" s="33"/>
      <c r="BT76" s="33">
        <f>IF('4'!$CN77=2021,E76,0)</f>
        <v>0</v>
      </c>
      <c r="BU76" s="33">
        <f>IF('4'!$CN77=2021,F76,0)</f>
        <v>0</v>
      </c>
      <c r="BV76" s="33">
        <f>IF('4'!$CN77=2021,G76,0)</f>
        <v>0</v>
      </c>
      <c r="BW76" s="33">
        <f>IF('4'!$CN77=2021,H76,0)</f>
        <v>0</v>
      </c>
      <c r="BX76" s="33">
        <f>IF('4'!$CN77=2021,I76,0)</f>
        <v>0</v>
      </c>
      <c r="BY76" s="33">
        <f>IF('4'!$CN77=2021,J76,0)</f>
        <v>0</v>
      </c>
      <c r="BZ76" s="33">
        <f>IF('4'!$CN77=2021,K76,0)</f>
        <v>0</v>
      </c>
      <c r="CA76" s="33">
        <f>IF('4'!$CN77=2021,L76,0)</f>
        <v>0</v>
      </c>
      <c r="CB76" s="33">
        <f>IF('4'!$CN77=2021,M76,0)</f>
        <v>0</v>
      </c>
      <c r="CC76" s="33">
        <f>IF('4'!$CN77=2021,N76,0)</f>
        <v>0</v>
      </c>
      <c r="CD76" s="33">
        <f>IF('4'!$CN77=2021,O76,0)</f>
        <v>0</v>
      </c>
      <c r="CE76" s="33">
        <f>IF('4'!$CN77=2021,P76,0)</f>
        <v>0</v>
      </c>
      <c r="CF76" s="33">
        <f>IF('4'!$CN77=2021,Q76,0)</f>
        <v>0</v>
      </c>
      <c r="CG76" s="33">
        <f>IF('4'!$CN77=2021,R76,0)</f>
        <v>0</v>
      </c>
      <c r="CH76" s="33">
        <f>IF('4'!$CN77=2021,S76,0)</f>
        <v>0</v>
      </c>
      <c r="CI76" s="33">
        <f>IF('4'!$CN77=2021,T76,0)</f>
        <v>1</v>
      </c>
      <c r="CJ76" s="33">
        <f>IF('4'!$CN77=2021,U76,0)</f>
        <v>0</v>
      </c>
      <c r="CK76" s="33">
        <f>IF('4'!$CN77=2021,V76,0)</f>
        <v>0</v>
      </c>
      <c r="CL76" s="33">
        <f>IF('4'!$CN77=2021,W76,0)</f>
        <v>0</v>
      </c>
      <c r="CM76" s="33">
        <f>IF('4'!$CN77=2021,X76,0)</f>
        <v>0</v>
      </c>
      <c r="CN76" s="33"/>
      <c r="CO76" s="33"/>
      <c r="CP76" s="33"/>
      <c r="CQ76" s="33"/>
      <c r="CR76" s="33"/>
      <c r="CS76" s="33"/>
      <c r="CT76" s="33"/>
      <c r="CU76" s="33">
        <f>IF('4'!$CN77=2022,E76,0)</f>
        <v>0</v>
      </c>
      <c r="CV76" s="33">
        <f>IF('4'!$CN77=2022,F76,0)</f>
        <v>0</v>
      </c>
      <c r="CW76" s="33">
        <f>IF('4'!$CN77=2022,G76,0)</f>
        <v>0</v>
      </c>
      <c r="CX76" s="33">
        <f>IF('4'!$CN77=2022,H76,0)</f>
        <v>0</v>
      </c>
      <c r="CY76" s="33">
        <f>IF('4'!$CN77=2022,I76,0)</f>
        <v>0</v>
      </c>
      <c r="CZ76" s="33">
        <f>IF('4'!$CN77=2022,J76,0)</f>
        <v>0</v>
      </c>
      <c r="DA76" s="33">
        <f>IF('4'!$CN77=2022,K76,0)</f>
        <v>0</v>
      </c>
      <c r="DB76" s="33">
        <f>IF('4'!$CN77=2022,L76,0)</f>
        <v>0</v>
      </c>
      <c r="DC76" s="33">
        <f>IF('4'!$CN77=2022,M76,0)</f>
        <v>0</v>
      </c>
      <c r="DD76" s="33">
        <f>IF('4'!$CN77=2022,N76,0)</f>
        <v>0</v>
      </c>
      <c r="DE76" s="33">
        <f>IF('4'!$CN77=2022,O76,0)</f>
        <v>0</v>
      </c>
      <c r="DF76" s="33">
        <f>IF('4'!$CN77=2022,P76,0)</f>
        <v>0</v>
      </c>
      <c r="DG76" s="33">
        <f>IF('4'!$CN77=2022,Q76,0)</f>
        <v>0</v>
      </c>
      <c r="DH76" s="33">
        <f>IF('4'!$CN77=2022,R76,0)</f>
        <v>0</v>
      </c>
      <c r="DI76" s="33">
        <f>IF('4'!$CN77=2022,S76,0)</f>
        <v>0</v>
      </c>
      <c r="DJ76" s="33">
        <f>IF('4'!$CN77=2022,T76,0)</f>
        <v>0</v>
      </c>
      <c r="DK76" s="33">
        <f>IF('4'!$CN77=2022,U76,0)</f>
        <v>0</v>
      </c>
      <c r="DL76" s="33">
        <f>IF('4'!$CN77=2022,V76,0)</f>
        <v>0</v>
      </c>
      <c r="DM76" s="33">
        <f>IF('4'!$CN77=2022,W76,0)</f>
        <v>0</v>
      </c>
      <c r="DN76" s="33"/>
      <c r="DO76" s="33"/>
      <c r="DP76" s="33"/>
      <c r="DQ76" s="33"/>
      <c r="DR76" s="33"/>
      <c r="DS76" s="33"/>
      <c r="DT76" s="33"/>
      <c r="DU76" s="33">
        <f t="shared" si="82"/>
        <v>0</v>
      </c>
      <c r="DV76" s="33">
        <f t="shared" si="82"/>
        <v>0</v>
      </c>
      <c r="DW76" s="33">
        <f t="shared" si="82"/>
        <v>0</v>
      </c>
      <c r="DX76" s="33">
        <f t="shared" si="82"/>
        <v>0</v>
      </c>
      <c r="DY76" s="33">
        <f t="shared" si="82"/>
        <v>0</v>
      </c>
      <c r="DZ76" s="33">
        <f t="shared" si="82"/>
        <v>0</v>
      </c>
      <c r="EA76" s="33">
        <f t="shared" si="82"/>
        <v>0</v>
      </c>
      <c r="EB76" s="33">
        <f t="shared" si="82"/>
        <v>0</v>
      </c>
      <c r="EC76" s="33">
        <f t="shared" si="82"/>
        <v>0</v>
      </c>
      <c r="ED76" s="33">
        <f t="shared" si="82"/>
        <v>0</v>
      </c>
      <c r="EE76" s="33">
        <f t="shared" si="83"/>
        <v>0</v>
      </c>
      <c r="EF76" s="33">
        <f t="shared" si="83"/>
        <v>0</v>
      </c>
      <c r="EG76" s="33">
        <f t="shared" si="83"/>
        <v>0</v>
      </c>
      <c r="EH76" s="33">
        <f t="shared" si="83"/>
        <v>0</v>
      </c>
      <c r="EI76" s="33">
        <f t="shared" si="83"/>
        <v>0</v>
      </c>
      <c r="EJ76" s="33">
        <f t="shared" si="83"/>
        <v>1</v>
      </c>
      <c r="EK76" s="33">
        <f t="shared" si="83"/>
        <v>0</v>
      </c>
      <c r="EL76" s="33">
        <f t="shared" si="83"/>
        <v>0</v>
      </c>
      <c r="EM76" s="33">
        <f t="shared" si="83"/>
        <v>0</v>
      </c>
      <c r="EN76" s="213">
        <f t="shared" si="84"/>
        <v>0</v>
      </c>
      <c r="EO76" s="33"/>
      <c r="EP76" s="33"/>
      <c r="EQ76" s="33"/>
      <c r="ER76" s="33"/>
      <c r="ES76" s="33"/>
      <c r="ET76" s="33"/>
      <c r="EU76" s="33"/>
      <c r="EV76" s="33"/>
    </row>
    <row r="77" spans="1:152" ht="56.25">
      <c r="A77" s="26" t="s">
        <v>181</v>
      </c>
      <c r="B77" s="31" t="s">
        <v>269</v>
      </c>
      <c r="C77" s="32" t="s">
        <v>279</v>
      </c>
      <c r="D77" s="390" t="s">
        <v>280</v>
      </c>
      <c r="E77" s="33">
        <v>0</v>
      </c>
      <c r="F77" s="33">
        <v>0</v>
      </c>
      <c r="G77" s="33">
        <v>0</v>
      </c>
      <c r="H77" s="33">
        <v>0</v>
      </c>
      <c r="I77" s="33">
        <v>0</v>
      </c>
      <c r="J77" s="33">
        <v>0</v>
      </c>
      <c r="K77" s="33">
        <v>0</v>
      </c>
      <c r="L77" s="33">
        <v>0</v>
      </c>
      <c r="M77" s="33">
        <v>0</v>
      </c>
      <c r="N77" s="33">
        <v>0</v>
      </c>
      <c r="O77" s="33">
        <v>0</v>
      </c>
      <c r="P77" s="33">
        <v>0</v>
      </c>
      <c r="Q77" s="33">
        <v>0</v>
      </c>
      <c r="R77" s="33">
        <v>0</v>
      </c>
      <c r="S77" s="33">
        <v>0</v>
      </c>
      <c r="T77" s="33">
        <v>1</v>
      </c>
      <c r="U77" s="33">
        <v>0</v>
      </c>
      <c r="V77" s="33">
        <v>0</v>
      </c>
      <c r="W77" s="33">
        <v>0</v>
      </c>
      <c r="X77" s="200">
        <f>'4'!BZ78</f>
        <v>0</v>
      </c>
      <c r="Y77" s="33"/>
      <c r="Z77" s="33"/>
      <c r="AA77" s="33"/>
      <c r="AB77" s="33"/>
      <c r="AC77" s="33"/>
      <c r="AD77" s="33"/>
      <c r="AE77" s="33"/>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3">
        <v>0</v>
      </c>
      <c r="AZ77" s="33">
        <v>0</v>
      </c>
      <c r="BA77" s="33">
        <v>0</v>
      </c>
      <c r="BB77" s="33">
        <v>0</v>
      </c>
      <c r="BC77" s="33">
        <v>0</v>
      </c>
      <c r="BD77" s="33">
        <v>0</v>
      </c>
      <c r="BE77" s="33">
        <v>0</v>
      </c>
      <c r="BF77" s="33">
        <v>0</v>
      </c>
      <c r="BG77" s="33">
        <v>0</v>
      </c>
      <c r="BH77" s="33">
        <v>0</v>
      </c>
      <c r="BI77" s="33">
        <v>0</v>
      </c>
      <c r="BJ77" s="33">
        <v>0</v>
      </c>
      <c r="BK77" s="33">
        <v>0</v>
      </c>
      <c r="BL77" s="33">
        <v>0</v>
      </c>
      <c r="BM77" s="33"/>
      <c r="BN77" s="33"/>
      <c r="BO77" s="33"/>
      <c r="BP77" s="33"/>
      <c r="BQ77" s="33"/>
      <c r="BR77" s="33"/>
      <c r="BS77" s="33"/>
      <c r="BT77" s="33">
        <f>IF('4'!$CN78=2021,E77,0)</f>
        <v>0</v>
      </c>
      <c r="BU77" s="33">
        <f>IF('4'!$CN78=2021,F77,0)</f>
        <v>0</v>
      </c>
      <c r="BV77" s="33">
        <f>IF('4'!$CN78=2021,G77,0)</f>
        <v>0</v>
      </c>
      <c r="BW77" s="33">
        <f>IF('4'!$CN78=2021,H77,0)</f>
        <v>0</v>
      </c>
      <c r="BX77" s="33">
        <f>IF('4'!$CN78=2021,I77,0)</f>
        <v>0</v>
      </c>
      <c r="BY77" s="33">
        <f>IF('4'!$CN78=2021,J77,0)</f>
        <v>0</v>
      </c>
      <c r="BZ77" s="33">
        <f>IF('4'!$CN78=2021,K77,0)</f>
        <v>0</v>
      </c>
      <c r="CA77" s="33">
        <f>IF('4'!$CN78=2021,L77,0)</f>
        <v>0</v>
      </c>
      <c r="CB77" s="33">
        <f>IF('4'!$CN78=2021,M77,0)</f>
        <v>0</v>
      </c>
      <c r="CC77" s="33">
        <f>IF('4'!$CN78=2021,N77,0)</f>
        <v>0</v>
      </c>
      <c r="CD77" s="33">
        <f>IF('4'!$CN78=2021,O77,0)</f>
        <v>0</v>
      </c>
      <c r="CE77" s="33">
        <f>IF('4'!$CN78=2021,P77,0)</f>
        <v>0</v>
      </c>
      <c r="CF77" s="33">
        <f>IF('4'!$CN78=2021,Q77,0)</f>
        <v>0</v>
      </c>
      <c r="CG77" s="33">
        <f>IF('4'!$CN78=2021,R77,0)</f>
        <v>0</v>
      </c>
      <c r="CH77" s="33">
        <f>IF('4'!$CN78=2021,S77,0)</f>
        <v>0</v>
      </c>
      <c r="CI77" s="33">
        <f>IF('4'!$CN78=2021,T77,0)</f>
        <v>0</v>
      </c>
      <c r="CJ77" s="33">
        <f>IF('4'!$CN78=2021,U77,0)</f>
        <v>0</v>
      </c>
      <c r="CK77" s="33">
        <f>IF('4'!$CN78=2021,V77,0)</f>
        <v>0</v>
      </c>
      <c r="CL77" s="33">
        <f>IF('4'!$CN78=2021,W77,0)</f>
        <v>0</v>
      </c>
      <c r="CM77" s="33">
        <f>IF('4'!$CN78=2021,X77,0)</f>
        <v>0</v>
      </c>
      <c r="CN77" s="33"/>
      <c r="CO77" s="33"/>
      <c r="CP77" s="33"/>
      <c r="CQ77" s="33"/>
      <c r="CR77" s="33"/>
      <c r="CS77" s="33"/>
      <c r="CT77" s="33"/>
      <c r="CU77" s="33">
        <f>IF('4'!$CN78=2022,E77,0)</f>
        <v>0</v>
      </c>
      <c r="CV77" s="33">
        <f>IF('4'!$CN78=2022,F77,0)</f>
        <v>0</v>
      </c>
      <c r="CW77" s="33">
        <f>IF('4'!$CN78=2022,G77,0)</f>
        <v>0</v>
      </c>
      <c r="CX77" s="33">
        <f>IF('4'!$CN78=2022,H77,0)</f>
        <v>0</v>
      </c>
      <c r="CY77" s="33">
        <f>IF('4'!$CN78=2022,I77,0)</f>
        <v>0</v>
      </c>
      <c r="CZ77" s="33">
        <f>IF('4'!$CN78=2022,J77,0)</f>
        <v>0</v>
      </c>
      <c r="DA77" s="33">
        <f>IF('4'!$CN78=2022,K77,0)</f>
        <v>0</v>
      </c>
      <c r="DB77" s="33">
        <f>IF('4'!$CN78=2022,L77,0)</f>
        <v>0</v>
      </c>
      <c r="DC77" s="33">
        <f>IF('4'!$CN78=2022,M77,0)</f>
        <v>0</v>
      </c>
      <c r="DD77" s="33">
        <f>IF('4'!$CN78=2022,N77,0)</f>
        <v>0</v>
      </c>
      <c r="DE77" s="33">
        <f>IF('4'!$CN78=2022,O77,0)</f>
        <v>0</v>
      </c>
      <c r="DF77" s="33">
        <f>IF('4'!$CN78=2022,P77,0)</f>
        <v>0</v>
      </c>
      <c r="DG77" s="33">
        <f>IF('4'!$CN78=2022,Q77,0)</f>
        <v>0</v>
      </c>
      <c r="DH77" s="33">
        <f>IF('4'!$CN78=2022,R77,0)</f>
        <v>0</v>
      </c>
      <c r="DI77" s="33">
        <f>IF('4'!$CN78=2022,S77,0)</f>
        <v>0</v>
      </c>
      <c r="DJ77" s="33">
        <f>IF('4'!$CN78=2022,T77,0)</f>
        <v>1</v>
      </c>
      <c r="DK77" s="33">
        <f>IF('4'!$CN78=2022,U77,0)</f>
        <v>0</v>
      </c>
      <c r="DL77" s="33">
        <f>IF('4'!$CN78=2022,V77,0)</f>
        <v>0</v>
      </c>
      <c r="DM77" s="33">
        <f>IF('4'!$CN78=2022,W77,0)</f>
        <v>0</v>
      </c>
      <c r="DN77" s="33"/>
      <c r="DO77" s="33"/>
      <c r="DP77" s="33"/>
      <c r="DQ77" s="33"/>
      <c r="DR77" s="33"/>
      <c r="DS77" s="33"/>
      <c r="DT77" s="33"/>
      <c r="DU77" s="33">
        <f t="shared" si="82"/>
        <v>0</v>
      </c>
      <c r="DV77" s="33">
        <f t="shared" si="82"/>
        <v>0</v>
      </c>
      <c r="DW77" s="33">
        <f t="shared" si="82"/>
        <v>0</v>
      </c>
      <c r="DX77" s="33">
        <f t="shared" si="82"/>
        <v>0</v>
      </c>
      <c r="DY77" s="33">
        <f t="shared" si="82"/>
        <v>0</v>
      </c>
      <c r="DZ77" s="33">
        <f t="shared" si="82"/>
        <v>0</v>
      </c>
      <c r="EA77" s="33">
        <f t="shared" si="82"/>
        <v>0</v>
      </c>
      <c r="EB77" s="33">
        <f t="shared" si="82"/>
        <v>0</v>
      </c>
      <c r="EC77" s="33">
        <f t="shared" si="82"/>
        <v>0</v>
      </c>
      <c r="ED77" s="33">
        <f t="shared" si="82"/>
        <v>0</v>
      </c>
      <c r="EE77" s="33">
        <f t="shared" si="83"/>
        <v>0</v>
      </c>
      <c r="EF77" s="33">
        <f t="shared" si="83"/>
        <v>0</v>
      </c>
      <c r="EG77" s="33">
        <f t="shared" si="83"/>
        <v>0</v>
      </c>
      <c r="EH77" s="33">
        <f t="shared" si="83"/>
        <v>0</v>
      </c>
      <c r="EI77" s="33">
        <f t="shared" si="83"/>
        <v>0</v>
      </c>
      <c r="EJ77" s="33">
        <f t="shared" si="83"/>
        <v>1</v>
      </c>
      <c r="EK77" s="33">
        <f t="shared" si="83"/>
        <v>0</v>
      </c>
      <c r="EL77" s="33">
        <f t="shared" si="83"/>
        <v>0</v>
      </c>
      <c r="EM77" s="33">
        <f t="shared" si="83"/>
        <v>0</v>
      </c>
      <c r="EN77" s="213">
        <f t="shared" si="84"/>
        <v>0</v>
      </c>
      <c r="EO77" s="33"/>
      <c r="EP77" s="33"/>
      <c r="EQ77" s="33"/>
      <c r="ER77" s="33"/>
      <c r="ES77" s="33"/>
      <c r="ET77" s="33"/>
      <c r="EU77" s="33"/>
      <c r="EV77" s="33"/>
    </row>
    <row r="78" spans="1:152" ht="56.25">
      <c r="A78" s="26" t="s">
        <v>181</v>
      </c>
      <c r="B78" s="31" t="s">
        <v>269</v>
      </c>
      <c r="C78" s="32" t="s">
        <v>281</v>
      </c>
      <c r="D78" s="390" t="s">
        <v>282</v>
      </c>
      <c r="E78" s="33">
        <v>0</v>
      </c>
      <c r="F78" s="33">
        <v>0</v>
      </c>
      <c r="G78" s="33">
        <v>0</v>
      </c>
      <c r="H78" s="33">
        <v>0</v>
      </c>
      <c r="I78" s="33">
        <v>0</v>
      </c>
      <c r="J78" s="33">
        <v>0</v>
      </c>
      <c r="K78" s="33">
        <v>0</v>
      </c>
      <c r="L78" s="33">
        <v>0</v>
      </c>
      <c r="M78" s="33">
        <v>0</v>
      </c>
      <c r="N78" s="33">
        <v>0</v>
      </c>
      <c r="O78" s="33">
        <v>0</v>
      </c>
      <c r="P78" s="33">
        <v>0</v>
      </c>
      <c r="Q78" s="33">
        <v>0</v>
      </c>
      <c r="R78" s="33">
        <v>0</v>
      </c>
      <c r="S78" s="33">
        <v>0</v>
      </c>
      <c r="T78" s="33">
        <v>1</v>
      </c>
      <c r="U78" s="33">
        <v>0</v>
      </c>
      <c r="V78" s="33">
        <v>0</v>
      </c>
      <c r="W78" s="33">
        <v>0</v>
      </c>
      <c r="X78" s="200">
        <f>'4'!BZ79</f>
        <v>0</v>
      </c>
      <c r="Y78" s="33"/>
      <c r="Z78" s="33"/>
      <c r="AA78" s="33"/>
      <c r="AB78" s="33"/>
      <c r="AC78" s="33"/>
      <c r="AD78" s="33"/>
      <c r="AE78" s="33"/>
      <c r="AF78" s="33">
        <v>0</v>
      </c>
      <c r="AG78" s="33">
        <v>0</v>
      </c>
      <c r="AH78" s="33">
        <v>0</v>
      </c>
      <c r="AI78" s="33">
        <v>0</v>
      </c>
      <c r="AJ78" s="33">
        <v>0</v>
      </c>
      <c r="AK78" s="33">
        <v>0</v>
      </c>
      <c r="AL78" s="33">
        <v>0</v>
      </c>
      <c r="AM78" s="33">
        <v>0</v>
      </c>
      <c r="AN78" s="33">
        <v>0</v>
      </c>
      <c r="AO78" s="33">
        <v>0</v>
      </c>
      <c r="AP78" s="33">
        <v>0</v>
      </c>
      <c r="AQ78" s="33">
        <v>0</v>
      </c>
      <c r="AR78" s="33">
        <v>0</v>
      </c>
      <c r="AS78" s="33">
        <v>0</v>
      </c>
      <c r="AT78" s="33">
        <v>0</v>
      </c>
      <c r="AU78" s="33">
        <v>0</v>
      </c>
      <c r="AV78" s="33">
        <v>0</v>
      </c>
      <c r="AW78" s="33">
        <v>0</v>
      </c>
      <c r="AX78" s="33">
        <v>0</v>
      </c>
      <c r="AY78" s="33">
        <v>0</v>
      </c>
      <c r="AZ78" s="33">
        <v>0</v>
      </c>
      <c r="BA78" s="33">
        <v>0</v>
      </c>
      <c r="BB78" s="33">
        <v>0</v>
      </c>
      <c r="BC78" s="33">
        <v>0</v>
      </c>
      <c r="BD78" s="33">
        <v>0</v>
      </c>
      <c r="BE78" s="33">
        <v>0</v>
      </c>
      <c r="BF78" s="33">
        <v>0</v>
      </c>
      <c r="BG78" s="33">
        <v>0</v>
      </c>
      <c r="BH78" s="33">
        <v>0</v>
      </c>
      <c r="BI78" s="33">
        <v>0</v>
      </c>
      <c r="BJ78" s="33">
        <v>0</v>
      </c>
      <c r="BK78" s="33">
        <v>0</v>
      </c>
      <c r="BL78" s="33">
        <v>0</v>
      </c>
      <c r="BM78" s="33"/>
      <c r="BN78" s="33"/>
      <c r="BO78" s="33"/>
      <c r="BP78" s="33"/>
      <c r="BQ78" s="33"/>
      <c r="BR78" s="33"/>
      <c r="BS78" s="33"/>
      <c r="BT78" s="33">
        <f>IF('4'!$CN79=2021,E78,0)</f>
        <v>0</v>
      </c>
      <c r="BU78" s="33">
        <f>IF('4'!$CN79=2021,F78,0)</f>
        <v>0</v>
      </c>
      <c r="BV78" s="33">
        <f>IF('4'!$CN79=2021,G78,0)</f>
        <v>0</v>
      </c>
      <c r="BW78" s="33">
        <f>IF('4'!$CN79=2021,H78,0)</f>
        <v>0</v>
      </c>
      <c r="BX78" s="33">
        <f>IF('4'!$CN79=2021,I78,0)</f>
        <v>0</v>
      </c>
      <c r="BY78" s="33">
        <f>IF('4'!$CN79=2021,J78,0)</f>
        <v>0</v>
      </c>
      <c r="BZ78" s="33">
        <f>IF('4'!$CN79=2021,K78,0)</f>
        <v>0</v>
      </c>
      <c r="CA78" s="33">
        <f>IF('4'!$CN79=2021,L78,0)</f>
        <v>0</v>
      </c>
      <c r="CB78" s="33">
        <f>IF('4'!$CN79=2021,M78,0)</f>
        <v>0</v>
      </c>
      <c r="CC78" s="33">
        <f>IF('4'!$CN79=2021,N78,0)</f>
        <v>0</v>
      </c>
      <c r="CD78" s="33">
        <f>IF('4'!$CN79=2021,O78,0)</f>
        <v>0</v>
      </c>
      <c r="CE78" s="33">
        <f>IF('4'!$CN79=2021,P78,0)</f>
        <v>0</v>
      </c>
      <c r="CF78" s="33">
        <f>IF('4'!$CN79=2021,Q78,0)</f>
        <v>0</v>
      </c>
      <c r="CG78" s="33">
        <f>IF('4'!$CN79=2021,R78,0)</f>
        <v>0</v>
      </c>
      <c r="CH78" s="33">
        <f>IF('4'!$CN79=2021,S78,0)</f>
        <v>0</v>
      </c>
      <c r="CI78" s="33">
        <f>IF('4'!$CN79=2021,T78,0)</f>
        <v>0</v>
      </c>
      <c r="CJ78" s="33">
        <f>IF('4'!$CN79=2021,U78,0)</f>
        <v>0</v>
      </c>
      <c r="CK78" s="33">
        <f>IF('4'!$CN79=2021,V78,0)</f>
        <v>0</v>
      </c>
      <c r="CL78" s="33">
        <f>IF('4'!$CN79=2021,W78,0)</f>
        <v>0</v>
      </c>
      <c r="CM78" s="33">
        <f>IF('4'!$CN79=2021,X78,0)</f>
        <v>0</v>
      </c>
      <c r="CN78" s="33"/>
      <c r="CO78" s="33"/>
      <c r="CP78" s="33"/>
      <c r="CQ78" s="33"/>
      <c r="CR78" s="33"/>
      <c r="CS78" s="33"/>
      <c r="CT78" s="33"/>
      <c r="CU78" s="33">
        <f>IF('4'!$CN79=2022,E78,0)</f>
        <v>0</v>
      </c>
      <c r="CV78" s="33">
        <f>IF('4'!$CN79=2022,F78,0)</f>
        <v>0</v>
      </c>
      <c r="CW78" s="33">
        <f>IF('4'!$CN79=2022,G78,0)</f>
        <v>0</v>
      </c>
      <c r="CX78" s="33">
        <f>IF('4'!$CN79=2022,H78,0)</f>
        <v>0</v>
      </c>
      <c r="CY78" s="33">
        <f>IF('4'!$CN79=2022,I78,0)</f>
        <v>0</v>
      </c>
      <c r="CZ78" s="33">
        <f>IF('4'!$CN79=2022,J78,0)</f>
        <v>0</v>
      </c>
      <c r="DA78" s="33">
        <f>IF('4'!$CN79=2022,K78,0)</f>
        <v>0</v>
      </c>
      <c r="DB78" s="33">
        <f>IF('4'!$CN79=2022,L78,0)</f>
        <v>0</v>
      </c>
      <c r="DC78" s="33">
        <f>IF('4'!$CN79=2022,M78,0)</f>
        <v>0</v>
      </c>
      <c r="DD78" s="33">
        <f>IF('4'!$CN79=2022,N78,0)</f>
        <v>0</v>
      </c>
      <c r="DE78" s="33">
        <f>IF('4'!$CN79=2022,O78,0)</f>
        <v>0</v>
      </c>
      <c r="DF78" s="33">
        <f>IF('4'!$CN79=2022,P78,0)</f>
        <v>0</v>
      </c>
      <c r="DG78" s="33">
        <f>IF('4'!$CN79=2022,Q78,0)</f>
        <v>0</v>
      </c>
      <c r="DH78" s="33">
        <f>IF('4'!$CN79=2022,R78,0)</f>
        <v>0</v>
      </c>
      <c r="DI78" s="33">
        <f>IF('4'!$CN79=2022,S78,0)</f>
        <v>0</v>
      </c>
      <c r="DJ78" s="33">
        <f>IF('4'!$CN79=2022,T78,0)</f>
        <v>1</v>
      </c>
      <c r="DK78" s="33">
        <f>IF('4'!$CN79=2022,U78,0)</f>
        <v>0</v>
      </c>
      <c r="DL78" s="33">
        <f>IF('4'!$CN79=2022,V78,0)</f>
        <v>0</v>
      </c>
      <c r="DM78" s="33">
        <f>IF('4'!$CN79=2022,W78,0)</f>
        <v>0</v>
      </c>
      <c r="DN78" s="33"/>
      <c r="DO78" s="33"/>
      <c r="DP78" s="33"/>
      <c r="DQ78" s="33"/>
      <c r="DR78" s="33"/>
      <c r="DS78" s="33"/>
      <c r="DT78" s="33"/>
      <c r="DU78" s="33">
        <f t="shared" si="82"/>
        <v>0</v>
      </c>
      <c r="DV78" s="33">
        <f t="shared" si="82"/>
        <v>0</v>
      </c>
      <c r="DW78" s="33">
        <f t="shared" si="82"/>
        <v>0</v>
      </c>
      <c r="DX78" s="33">
        <f t="shared" si="82"/>
        <v>0</v>
      </c>
      <c r="DY78" s="33">
        <f t="shared" si="82"/>
        <v>0</v>
      </c>
      <c r="DZ78" s="33">
        <f t="shared" si="82"/>
        <v>0</v>
      </c>
      <c r="EA78" s="33">
        <f t="shared" si="82"/>
        <v>0</v>
      </c>
      <c r="EB78" s="33">
        <f t="shared" si="82"/>
        <v>0</v>
      </c>
      <c r="EC78" s="33">
        <f t="shared" si="82"/>
        <v>0</v>
      </c>
      <c r="ED78" s="33">
        <f t="shared" si="82"/>
        <v>0</v>
      </c>
      <c r="EE78" s="33">
        <f t="shared" si="83"/>
        <v>0</v>
      </c>
      <c r="EF78" s="33">
        <f t="shared" si="83"/>
        <v>0</v>
      </c>
      <c r="EG78" s="33">
        <f t="shared" si="83"/>
        <v>0</v>
      </c>
      <c r="EH78" s="33">
        <f t="shared" si="83"/>
        <v>0</v>
      </c>
      <c r="EI78" s="33">
        <f t="shared" si="83"/>
        <v>0</v>
      </c>
      <c r="EJ78" s="33">
        <f t="shared" si="83"/>
        <v>1</v>
      </c>
      <c r="EK78" s="33">
        <f t="shared" si="83"/>
        <v>0</v>
      </c>
      <c r="EL78" s="33">
        <f t="shared" si="83"/>
        <v>0</v>
      </c>
      <c r="EM78" s="33">
        <f t="shared" si="83"/>
        <v>0</v>
      </c>
      <c r="EN78" s="213">
        <f t="shared" si="84"/>
        <v>0</v>
      </c>
      <c r="EO78" s="33"/>
      <c r="EP78" s="33"/>
      <c r="EQ78" s="33"/>
      <c r="ER78" s="33"/>
      <c r="ES78" s="33"/>
      <c r="ET78" s="33"/>
      <c r="EU78" s="33"/>
      <c r="EV78" s="33"/>
    </row>
    <row r="79" spans="1:152" ht="37.5">
      <c r="A79" s="19"/>
      <c r="B79" s="31" t="s">
        <v>283</v>
      </c>
      <c r="C79" s="32" t="s">
        <v>284</v>
      </c>
      <c r="D79" s="33" t="s">
        <v>178</v>
      </c>
      <c r="E79" s="33" t="s">
        <v>197</v>
      </c>
      <c r="F79" s="33" t="s">
        <v>197</v>
      </c>
      <c r="G79" s="33" t="s">
        <v>197</v>
      </c>
      <c r="H79" s="33" t="s">
        <v>197</v>
      </c>
      <c r="I79" s="33" t="s">
        <v>197</v>
      </c>
      <c r="J79" s="33" t="s">
        <v>197</v>
      </c>
      <c r="K79" s="33" t="s">
        <v>197</v>
      </c>
      <c r="L79" s="33" t="s">
        <v>197</v>
      </c>
      <c r="M79" s="33" t="s">
        <v>197</v>
      </c>
      <c r="N79" s="33" t="s">
        <v>197</v>
      </c>
      <c r="O79" s="33" t="s">
        <v>197</v>
      </c>
      <c r="P79" s="33" t="s">
        <v>197</v>
      </c>
      <c r="Q79" s="33" t="s">
        <v>197</v>
      </c>
      <c r="R79" s="33" t="s">
        <v>197</v>
      </c>
      <c r="S79" s="33" t="s">
        <v>197</v>
      </c>
      <c r="T79" s="33" t="s">
        <v>197</v>
      </c>
      <c r="U79" s="33" t="s">
        <v>197</v>
      </c>
      <c r="V79" s="33" t="s">
        <v>197</v>
      </c>
      <c r="W79" s="33" t="s">
        <v>197</v>
      </c>
      <c r="X79" s="33" t="s">
        <v>197</v>
      </c>
      <c r="Y79" s="33" t="s">
        <v>197</v>
      </c>
      <c r="Z79" s="33" t="s">
        <v>197</v>
      </c>
      <c r="AA79" s="33" t="s">
        <v>197</v>
      </c>
      <c r="AB79" s="33" t="s">
        <v>197</v>
      </c>
      <c r="AC79" s="33" t="s">
        <v>197</v>
      </c>
      <c r="AD79" s="33" t="s">
        <v>197</v>
      </c>
      <c r="AE79" s="33" t="s">
        <v>197</v>
      </c>
      <c r="AF79" s="33" t="s">
        <v>197</v>
      </c>
      <c r="AG79" s="33" t="s">
        <v>197</v>
      </c>
      <c r="AH79" s="33" t="s">
        <v>197</v>
      </c>
      <c r="AI79" s="33" t="s">
        <v>197</v>
      </c>
      <c r="AJ79" s="33" t="s">
        <v>197</v>
      </c>
      <c r="AK79" s="33" t="s">
        <v>197</v>
      </c>
      <c r="AL79" s="33" t="s">
        <v>197</v>
      </c>
      <c r="AM79" s="33" t="s">
        <v>197</v>
      </c>
      <c r="AN79" s="33" t="s">
        <v>197</v>
      </c>
      <c r="AO79" s="33" t="s">
        <v>197</v>
      </c>
      <c r="AP79" s="33" t="s">
        <v>197</v>
      </c>
      <c r="AQ79" s="33" t="s">
        <v>197</v>
      </c>
      <c r="AR79" s="33" t="s">
        <v>197</v>
      </c>
      <c r="AS79" s="33" t="s">
        <v>197</v>
      </c>
      <c r="AT79" s="33" t="s">
        <v>197</v>
      </c>
      <c r="AU79" s="33" t="s">
        <v>197</v>
      </c>
      <c r="AV79" s="33" t="s">
        <v>197</v>
      </c>
      <c r="AW79" s="33" t="s">
        <v>197</v>
      </c>
      <c r="AX79" s="33" t="s">
        <v>197</v>
      </c>
      <c r="AY79" s="33" t="s">
        <v>197</v>
      </c>
      <c r="AZ79" s="33" t="s">
        <v>197</v>
      </c>
      <c r="BA79" s="33" t="s">
        <v>197</v>
      </c>
      <c r="BB79" s="33" t="s">
        <v>197</v>
      </c>
      <c r="BC79" s="33" t="s">
        <v>197</v>
      </c>
      <c r="BD79" s="33" t="s">
        <v>197</v>
      </c>
      <c r="BE79" s="33" t="s">
        <v>197</v>
      </c>
      <c r="BF79" s="33" t="s">
        <v>197</v>
      </c>
      <c r="BG79" s="33" t="s">
        <v>197</v>
      </c>
      <c r="BH79" s="33" t="s">
        <v>197</v>
      </c>
      <c r="BI79" s="33" t="s">
        <v>197</v>
      </c>
      <c r="BJ79" s="33" t="s">
        <v>197</v>
      </c>
      <c r="BK79" s="33" t="s">
        <v>197</v>
      </c>
      <c r="BL79" s="33" t="s">
        <v>197</v>
      </c>
      <c r="BM79" s="33" t="s">
        <v>197</v>
      </c>
      <c r="BN79" s="33" t="s">
        <v>197</v>
      </c>
      <c r="BO79" s="33" t="s">
        <v>197</v>
      </c>
      <c r="BP79" s="33" t="s">
        <v>197</v>
      </c>
      <c r="BQ79" s="33" t="s">
        <v>197</v>
      </c>
      <c r="BR79" s="33" t="s">
        <v>197</v>
      </c>
      <c r="BS79" s="33" t="s">
        <v>197</v>
      </c>
      <c r="BT79" s="33" t="s">
        <v>197</v>
      </c>
      <c r="BU79" s="33" t="s">
        <v>197</v>
      </c>
      <c r="BV79" s="33" t="s">
        <v>197</v>
      </c>
      <c r="BW79" s="33" t="s">
        <v>197</v>
      </c>
      <c r="BX79" s="33" t="s">
        <v>197</v>
      </c>
      <c r="BY79" s="33" t="s">
        <v>197</v>
      </c>
      <c r="BZ79" s="33" t="s">
        <v>197</v>
      </c>
      <c r="CA79" s="33" t="s">
        <v>197</v>
      </c>
      <c r="CB79" s="33" t="s">
        <v>197</v>
      </c>
      <c r="CC79" s="33" t="s">
        <v>197</v>
      </c>
      <c r="CD79" s="33" t="s">
        <v>197</v>
      </c>
      <c r="CE79" s="33" t="s">
        <v>197</v>
      </c>
      <c r="CF79" s="33" t="s">
        <v>197</v>
      </c>
      <c r="CG79" s="33" t="s">
        <v>197</v>
      </c>
      <c r="CH79" s="33" t="s">
        <v>197</v>
      </c>
      <c r="CI79" s="33" t="s">
        <v>197</v>
      </c>
      <c r="CJ79" s="33" t="s">
        <v>197</v>
      </c>
      <c r="CK79" s="33" t="s">
        <v>197</v>
      </c>
      <c r="CL79" s="33" t="s">
        <v>197</v>
      </c>
      <c r="CM79" s="33" t="s">
        <v>197</v>
      </c>
      <c r="CN79" s="33" t="s">
        <v>197</v>
      </c>
      <c r="CO79" s="33" t="s">
        <v>197</v>
      </c>
      <c r="CP79" s="33" t="s">
        <v>197</v>
      </c>
      <c r="CQ79" s="33" t="s">
        <v>197</v>
      </c>
      <c r="CR79" s="33" t="s">
        <v>197</v>
      </c>
      <c r="CS79" s="33" t="s">
        <v>197</v>
      </c>
      <c r="CT79" s="33" t="s">
        <v>197</v>
      </c>
      <c r="CU79" s="33" t="s">
        <v>197</v>
      </c>
      <c r="CV79" s="33" t="s">
        <v>197</v>
      </c>
      <c r="CW79" s="33" t="s">
        <v>197</v>
      </c>
      <c r="CX79" s="33" t="s">
        <v>197</v>
      </c>
      <c r="CY79" s="33" t="s">
        <v>197</v>
      </c>
      <c r="CZ79" s="33" t="s">
        <v>197</v>
      </c>
      <c r="DA79" s="33" t="s">
        <v>197</v>
      </c>
      <c r="DB79" s="33" t="s">
        <v>197</v>
      </c>
      <c r="DC79" s="33" t="s">
        <v>197</v>
      </c>
      <c r="DD79" s="33" t="s">
        <v>197</v>
      </c>
      <c r="DE79" s="33" t="s">
        <v>197</v>
      </c>
      <c r="DF79" s="33" t="s">
        <v>197</v>
      </c>
      <c r="DG79" s="33" t="s">
        <v>197</v>
      </c>
      <c r="DH79" s="33" t="s">
        <v>197</v>
      </c>
      <c r="DI79" s="33" t="s">
        <v>197</v>
      </c>
      <c r="DJ79" s="33" t="s">
        <v>197</v>
      </c>
      <c r="DK79" s="33" t="s">
        <v>197</v>
      </c>
      <c r="DL79" s="33" t="s">
        <v>197</v>
      </c>
      <c r="DM79" s="33" t="s">
        <v>197</v>
      </c>
      <c r="DN79" s="33" t="s">
        <v>197</v>
      </c>
      <c r="DO79" s="33" t="s">
        <v>197</v>
      </c>
      <c r="DP79" s="33" t="s">
        <v>197</v>
      </c>
      <c r="DQ79" s="33" t="s">
        <v>197</v>
      </c>
      <c r="DR79" s="33" t="s">
        <v>197</v>
      </c>
      <c r="DS79" s="33" t="s">
        <v>197</v>
      </c>
      <c r="DT79" s="33" t="s">
        <v>197</v>
      </c>
      <c r="DU79" s="33" t="s">
        <v>197</v>
      </c>
      <c r="DV79" s="33" t="s">
        <v>197</v>
      </c>
      <c r="DW79" s="33" t="s">
        <v>197</v>
      </c>
      <c r="DX79" s="33" t="s">
        <v>197</v>
      </c>
      <c r="DY79" s="33" t="s">
        <v>197</v>
      </c>
      <c r="DZ79" s="33" t="s">
        <v>197</v>
      </c>
      <c r="EA79" s="33" t="s">
        <v>197</v>
      </c>
      <c r="EB79" s="33" t="s">
        <v>197</v>
      </c>
      <c r="EC79" s="33" t="s">
        <v>197</v>
      </c>
      <c r="ED79" s="33" t="s">
        <v>197</v>
      </c>
      <c r="EE79" s="33" t="s">
        <v>197</v>
      </c>
      <c r="EF79" s="33" t="s">
        <v>197</v>
      </c>
      <c r="EG79" s="33" t="s">
        <v>197</v>
      </c>
      <c r="EH79" s="33" t="s">
        <v>197</v>
      </c>
      <c r="EI79" s="33" t="s">
        <v>197</v>
      </c>
      <c r="EJ79" s="33" t="s">
        <v>197</v>
      </c>
      <c r="EK79" s="33" t="s">
        <v>197</v>
      </c>
      <c r="EL79" s="33" t="s">
        <v>197</v>
      </c>
      <c r="EM79" s="33" t="s">
        <v>197</v>
      </c>
      <c r="EN79" s="33" t="s">
        <v>197</v>
      </c>
      <c r="EO79" s="33" t="s">
        <v>197</v>
      </c>
      <c r="EP79" s="33" t="s">
        <v>197</v>
      </c>
      <c r="EQ79" s="33" t="s">
        <v>197</v>
      </c>
      <c r="ER79" s="33" t="s">
        <v>197</v>
      </c>
      <c r="ES79" s="33" t="s">
        <v>197</v>
      </c>
      <c r="ET79" s="33" t="s">
        <v>197</v>
      </c>
      <c r="EU79" s="33" t="s">
        <v>197</v>
      </c>
      <c r="EV79" s="33"/>
    </row>
    <row r="80" spans="1:152" ht="75">
      <c r="A80" s="19"/>
      <c r="B80" s="23" t="s">
        <v>285</v>
      </c>
      <c r="C80" s="24" t="s">
        <v>286</v>
      </c>
      <c r="D80" s="25" t="s">
        <v>178</v>
      </c>
      <c r="E80" s="86">
        <f t="shared" ref="E80:AJ80" si="85">SUM(E81:E82)</f>
        <v>100</v>
      </c>
      <c r="F80" s="86">
        <f t="shared" si="85"/>
        <v>75</v>
      </c>
      <c r="G80" s="86">
        <f t="shared" si="85"/>
        <v>0</v>
      </c>
      <c r="H80" s="86">
        <f t="shared" si="85"/>
        <v>2</v>
      </c>
      <c r="I80" s="86">
        <f t="shared" si="85"/>
        <v>104.44</v>
      </c>
      <c r="J80" s="86">
        <f t="shared" si="85"/>
        <v>0</v>
      </c>
      <c r="K80" s="86">
        <f t="shared" si="85"/>
        <v>0</v>
      </c>
      <c r="L80" s="86">
        <f t="shared" si="85"/>
        <v>0</v>
      </c>
      <c r="M80" s="86">
        <f t="shared" si="85"/>
        <v>0</v>
      </c>
      <c r="N80" s="86">
        <f t="shared" si="85"/>
        <v>6.6</v>
      </c>
      <c r="O80" s="86">
        <f t="shared" si="85"/>
        <v>0</v>
      </c>
      <c r="P80" s="86">
        <f t="shared" si="85"/>
        <v>0</v>
      </c>
      <c r="Q80" s="86">
        <f t="shared" si="85"/>
        <v>0</v>
      </c>
      <c r="R80" s="86">
        <f t="shared" si="85"/>
        <v>0</v>
      </c>
      <c r="S80" s="86">
        <f t="shared" si="85"/>
        <v>0</v>
      </c>
      <c r="T80" s="86">
        <f t="shared" si="85"/>
        <v>0</v>
      </c>
      <c r="U80" s="86">
        <f t="shared" si="85"/>
        <v>13</v>
      </c>
      <c r="V80" s="86">
        <f t="shared" si="85"/>
        <v>2</v>
      </c>
      <c r="W80" s="86">
        <f t="shared" si="85"/>
        <v>32.799999999999997</v>
      </c>
      <c r="X80" s="86">
        <f t="shared" si="85"/>
        <v>0</v>
      </c>
      <c r="Y80" s="86">
        <f t="shared" si="85"/>
        <v>0</v>
      </c>
      <c r="Z80" s="86">
        <f t="shared" si="85"/>
        <v>0</v>
      </c>
      <c r="AA80" s="86">
        <f t="shared" si="85"/>
        <v>0</v>
      </c>
      <c r="AB80" s="86">
        <f t="shared" si="85"/>
        <v>0</v>
      </c>
      <c r="AC80" s="86">
        <f t="shared" si="85"/>
        <v>0</v>
      </c>
      <c r="AD80" s="86">
        <f t="shared" si="85"/>
        <v>0</v>
      </c>
      <c r="AE80" s="86">
        <f t="shared" si="85"/>
        <v>0</v>
      </c>
      <c r="AF80" s="86">
        <f t="shared" si="85"/>
        <v>0</v>
      </c>
      <c r="AG80" s="86">
        <f t="shared" si="85"/>
        <v>0</v>
      </c>
      <c r="AH80" s="86">
        <f t="shared" si="85"/>
        <v>0</v>
      </c>
      <c r="AI80" s="86">
        <f t="shared" si="85"/>
        <v>0</v>
      </c>
      <c r="AJ80" s="86">
        <f t="shared" si="85"/>
        <v>0</v>
      </c>
      <c r="AK80" s="86">
        <f t="shared" ref="AK80:BP80" si="86">SUM(AK81:AK82)</f>
        <v>0</v>
      </c>
      <c r="AL80" s="86">
        <f t="shared" si="86"/>
        <v>0</v>
      </c>
      <c r="AM80" s="86">
        <f t="shared" si="86"/>
        <v>0</v>
      </c>
      <c r="AN80" s="86">
        <f t="shared" si="86"/>
        <v>0</v>
      </c>
      <c r="AO80" s="86">
        <f t="shared" si="86"/>
        <v>0</v>
      </c>
      <c r="AP80" s="86">
        <f t="shared" si="86"/>
        <v>0</v>
      </c>
      <c r="AQ80" s="86">
        <f t="shared" si="86"/>
        <v>0</v>
      </c>
      <c r="AR80" s="86">
        <f t="shared" si="86"/>
        <v>0</v>
      </c>
      <c r="AS80" s="86">
        <f t="shared" si="86"/>
        <v>0</v>
      </c>
      <c r="AT80" s="86">
        <f t="shared" si="86"/>
        <v>0</v>
      </c>
      <c r="AU80" s="86">
        <f t="shared" si="86"/>
        <v>0</v>
      </c>
      <c r="AV80" s="86">
        <f t="shared" si="86"/>
        <v>0</v>
      </c>
      <c r="AW80" s="86">
        <f t="shared" si="86"/>
        <v>0</v>
      </c>
      <c r="AX80" s="86">
        <f t="shared" si="86"/>
        <v>0</v>
      </c>
      <c r="AY80" s="86">
        <f t="shared" si="86"/>
        <v>0</v>
      </c>
      <c r="AZ80" s="86">
        <f t="shared" si="86"/>
        <v>0</v>
      </c>
      <c r="BA80" s="86">
        <f t="shared" si="86"/>
        <v>0</v>
      </c>
      <c r="BB80" s="86">
        <f t="shared" si="86"/>
        <v>0</v>
      </c>
      <c r="BC80" s="86">
        <f t="shared" si="86"/>
        <v>0</v>
      </c>
      <c r="BD80" s="86">
        <f t="shared" si="86"/>
        <v>0</v>
      </c>
      <c r="BE80" s="86">
        <f t="shared" si="86"/>
        <v>0</v>
      </c>
      <c r="BF80" s="86">
        <f t="shared" si="86"/>
        <v>0</v>
      </c>
      <c r="BG80" s="86">
        <f t="shared" si="86"/>
        <v>0</v>
      </c>
      <c r="BH80" s="86">
        <f t="shared" si="86"/>
        <v>0</v>
      </c>
      <c r="BI80" s="86">
        <f t="shared" si="86"/>
        <v>0</v>
      </c>
      <c r="BJ80" s="86">
        <f t="shared" si="86"/>
        <v>0</v>
      </c>
      <c r="BK80" s="86">
        <f t="shared" si="86"/>
        <v>0</v>
      </c>
      <c r="BL80" s="86">
        <f t="shared" si="86"/>
        <v>0</v>
      </c>
      <c r="BM80" s="86">
        <f t="shared" si="86"/>
        <v>0</v>
      </c>
      <c r="BN80" s="86">
        <f t="shared" si="86"/>
        <v>0</v>
      </c>
      <c r="BO80" s="86">
        <f t="shared" si="86"/>
        <v>0</v>
      </c>
      <c r="BP80" s="86">
        <f t="shared" si="86"/>
        <v>0</v>
      </c>
      <c r="BQ80" s="86">
        <f t="shared" ref="BQ80:CV80" si="87">SUM(BQ81:BQ82)</f>
        <v>0</v>
      </c>
      <c r="BR80" s="86">
        <f t="shared" si="87"/>
        <v>0</v>
      </c>
      <c r="BS80" s="86">
        <f t="shared" si="87"/>
        <v>0</v>
      </c>
      <c r="BT80" s="86">
        <f t="shared" si="87"/>
        <v>100</v>
      </c>
      <c r="BU80" s="86">
        <f t="shared" si="87"/>
        <v>25</v>
      </c>
      <c r="BV80" s="86">
        <f t="shared" si="87"/>
        <v>0</v>
      </c>
      <c r="BW80" s="86">
        <f t="shared" si="87"/>
        <v>0</v>
      </c>
      <c r="BX80" s="86">
        <f t="shared" si="87"/>
        <v>0</v>
      </c>
      <c r="BY80" s="86">
        <f t="shared" si="87"/>
        <v>0</v>
      </c>
      <c r="BZ80" s="86">
        <f t="shared" si="87"/>
        <v>0</v>
      </c>
      <c r="CA80" s="86">
        <f t="shared" si="87"/>
        <v>0</v>
      </c>
      <c r="CB80" s="86">
        <f t="shared" si="87"/>
        <v>0</v>
      </c>
      <c r="CC80" s="86">
        <f t="shared" si="87"/>
        <v>0</v>
      </c>
      <c r="CD80" s="86">
        <f t="shared" si="87"/>
        <v>0</v>
      </c>
      <c r="CE80" s="86">
        <f t="shared" si="87"/>
        <v>0</v>
      </c>
      <c r="CF80" s="86">
        <f t="shared" si="87"/>
        <v>0</v>
      </c>
      <c r="CG80" s="86">
        <f t="shared" si="87"/>
        <v>0</v>
      </c>
      <c r="CH80" s="86">
        <f t="shared" si="87"/>
        <v>0</v>
      </c>
      <c r="CI80" s="86">
        <f t="shared" si="87"/>
        <v>0</v>
      </c>
      <c r="CJ80" s="86">
        <f t="shared" si="87"/>
        <v>0</v>
      </c>
      <c r="CK80" s="86">
        <f t="shared" si="87"/>
        <v>0</v>
      </c>
      <c r="CL80" s="86">
        <f t="shared" si="87"/>
        <v>0</v>
      </c>
      <c r="CM80" s="86">
        <f t="shared" si="87"/>
        <v>0</v>
      </c>
      <c r="CN80" s="86">
        <f t="shared" si="87"/>
        <v>0</v>
      </c>
      <c r="CO80" s="86">
        <f t="shared" si="87"/>
        <v>0</v>
      </c>
      <c r="CP80" s="86">
        <f t="shared" si="87"/>
        <v>0</v>
      </c>
      <c r="CQ80" s="86">
        <f t="shared" si="87"/>
        <v>0</v>
      </c>
      <c r="CR80" s="86">
        <f t="shared" si="87"/>
        <v>0</v>
      </c>
      <c r="CS80" s="86">
        <f t="shared" si="87"/>
        <v>0</v>
      </c>
      <c r="CT80" s="86">
        <f t="shared" si="87"/>
        <v>0</v>
      </c>
      <c r="CU80" s="86">
        <f t="shared" si="87"/>
        <v>0</v>
      </c>
      <c r="CV80" s="86">
        <f t="shared" si="87"/>
        <v>50</v>
      </c>
      <c r="CW80" s="86">
        <f t="shared" ref="CW80:EB80" si="88">SUM(CW81:CW82)</f>
        <v>0</v>
      </c>
      <c r="CX80" s="86">
        <f t="shared" si="88"/>
        <v>2</v>
      </c>
      <c r="CY80" s="86">
        <f t="shared" si="88"/>
        <v>104.44</v>
      </c>
      <c r="CZ80" s="86">
        <f t="shared" si="88"/>
        <v>0</v>
      </c>
      <c r="DA80" s="86">
        <f t="shared" si="88"/>
        <v>0</v>
      </c>
      <c r="DB80" s="86">
        <f t="shared" si="88"/>
        <v>0</v>
      </c>
      <c r="DC80" s="86">
        <f t="shared" si="88"/>
        <v>0</v>
      </c>
      <c r="DD80" s="86">
        <f t="shared" si="88"/>
        <v>6.6</v>
      </c>
      <c r="DE80" s="86">
        <f t="shared" si="88"/>
        <v>0</v>
      </c>
      <c r="DF80" s="86">
        <f t="shared" si="88"/>
        <v>0</v>
      </c>
      <c r="DG80" s="86">
        <f t="shared" si="88"/>
        <v>0</v>
      </c>
      <c r="DH80" s="86">
        <f t="shared" si="88"/>
        <v>0</v>
      </c>
      <c r="DI80" s="86">
        <f t="shared" si="88"/>
        <v>0</v>
      </c>
      <c r="DJ80" s="86">
        <f t="shared" si="88"/>
        <v>0</v>
      </c>
      <c r="DK80" s="86">
        <f t="shared" si="88"/>
        <v>13</v>
      </c>
      <c r="DL80" s="86">
        <f t="shared" si="88"/>
        <v>2</v>
      </c>
      <c r="DM80" s="86">
        <f t="shared" si="88"/>
        <v>32.799999999999997</v>
      </c>
      <c r="DN80" s="86">
        <f t="shared" si="88"/>
        <v>0</v>
      </c>
      <c r="DO80" s="86">
        <f t="shared" si="88"/>
        <v>0</v>
      </c>
      <c r="DP80" s="86">
        <f t="shared" si="88"/>
        <v>0</v>
      </c>
      <c r="DQ80" s="86">
        <f t="shared" si="88"/>
        <v>0</v>
      </c>
      <c r="DR80" s="86">
        <f t="shared" si="88"/>
        <v>0</v>
      </c>
      <c r="DS80" s="86">
        <f t="shared" si="88"/>
        <v>0</v>
      </c>
      <c r="DT80" s="86">
        <f t="shared" si="88"/>
        <v>0</v>
      </c>
      <c r="DU80" s="86">
        <f t="shared" si="88"/>
        <v>100</v>
      </c>
      <c r="DV80" s="86">
        <f t="shared" si="88"/>
        <v>75</v>
      </c>
      <c r="DW80" s="86">
        <f t="shared" si="88"/>
        <v>0</v>
      </c>
      <c r="DX80" s="86">
        <f t="shared" si="88"/>
        <v>2</v>
      </c>
      <c r="DY80" s="86">
        <f t="shared" si="88"/>
        <v>104.44</v>
      </c>
      <c r="DZ80" s="86">
        <f t="shared" si="88"/>
        <v>0</v>
      </c>
      <c r="EA80" s="86">
        <f t="shared" si="88"/>
        <v>0</v>
      </c>
      <c r="EB80" s="86">
        <f t="shared" si="88"/>
        <v>0</v>
      </c>
      <c r="EC80" s="86">
        <f t="shared" ref="EC80:EN80" si="89">SUM(EC81:EC82)</f>
        <v>0</v>
      </c>
      <c r="ED80" s="86">
        <f t="shared" si="89"/>
        <v>6.6</v>
      </c>
      <c r="EE80" s="86">
        <f t="shared" si="89"/>
        <v>0</v>
      </c>
      <c r="EF80" s="86">
        <f t="shared" si="89"/>
        <v>0</v>
      </c>
      <c r="EG80" s="86">
        <f t="shared" si="89"/>
        <v>0</v>
      </c>
      <c r="EH80" s="86">
        <f t="shared" si="89"/>
        <v>0</v>
      </c>
      <c r="EI80" s="86">
        <f t="shared" si="89"/>
        <v>0</v>
      </c>
      <c r="EJ80" s="86">
        <f t="shared" si="89"/>
        <v>0</v>
      </c>
      <c r="EK80" s="86">
        <f t="shared" si="89"/>
        <v>13</v>
      </c>
      <c r="EL80" s="86">
        <f t="shared" si="89"/>
        <v>2</v>
      </c>
      <c r="EM80" s="86">
        <f t="shared" si="89"/>
        <v>32.799999999999997</v>
      </c>
      <c r="EN80" s="86">
        <f t="shared" si="89"/>
        <v>0</v>
      </c>
      <c r="EO80" s="86">
        <f t="shared" ref="EO80:EU80" si="90">EO81+EO82</f>
        <v>0</v>
      </c>
      <c r="EP80" s="86">
        <f t="shared" si="90"/>
        <v>0</v>
      </c>
      <c r="EQ80" s="86">
        <f t="shared" si="90"/>
        <v>0</v>
      </c>
      <c r="ER80" s="86">
        <f t="shared" si="90"/>
        <v>0</v>
      </c>
      <c r="ES80" s="86">
        <f t="shared" si="90"/>
        <v>0</v>
      </c>
      <c r="ET80" s="86">
        <f t="shared" si="90"/>
        <v>0</v>
      </c>
      <c r="EU80" s="86">
        <f t="shared" si="90"/>
        <v>0</v>
      </c>
      <c r="EV80" s="25"/>
    </row>
    <row r="81" spans="1:152" ht="56.25">
      <c r="A81" s="19"/>
      <c r="B81" s="37" t="s">
        <v>287</v>
      </c>
      <c r="C81" s="38" t="s">
        <v>288</v>
      </c>
      <c r="D81" s="39" t="s">
        <v>178</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39">
        <v>0</v>
      </c>
      <c r="AT81" s="39">
        <v>0</v>
      </c>
      <c r="AU81" s="39">
        <v>0</v>
      </c>
      <c r="AV81" s="39">
        <v>0</v>
      </c>
      <c r="AW81" s="39">
        <v>0</v>
      </c>
      <c r="AX81" s="39">
        <v>0</v>
      </c>
      <c r="AY81" s="39">
        <v>0</v>
      </c>
      <c r="AZ81" s="39">
        <v>0</v>
      </c>
      <c r="BA81" s="39">
        <v>0</v>
      </c>
      <c r="BB81" s="39">
        <v>0</v>
      </c>
      <c r="BC81" s="39">
        <v>0</v>
      </c>
      <c r="BD81" s="39">
        <v>0</v>
      </c>
      <c r="BE81" s="39">
        <v>0</v>
      </c>
      <c r="BF81" s="39">
        <v>0</v>
      </c>
      <c r="BG81" s="39">
        <v>0</v>
      </c>
      <c r="BH81" s="39">
        <v>0</v>
      </c>
      <c r="BI81" s="39">
        <v>0</v>
      </c>
      <c r="BJ81" s="39">
        <v>0</v>
      </c>
      <c r="BK81" s="39">
        <v>0</v>
      </c>
      <c r="BL81" s="39">
        <v>0</v>
      </c>
      <c r="BM81" s="39">
        <v>0</v>
      </c>
      <c r="BN81" s="39">
        <v>0</v>
      </c>
      <c r="BO81" s="39">
        <v>0</v>
      </c>
      <c r="BP81" s="39">
        <v>0</v>
      </c>
      <c r="BQ81" s="39">
        <v>0</v>
      </c>
      <c r="BR81" s="39">
        <v>0</v>
      </c>
      <c r="BS81" s="39">
        <v>0</v>
      </c>
      <c r="BT81" s="39">
        <v>0</v>
      </c>
      <c r="BU81" s="39">
        <v>0</v>
      </c>
      <c r="BV81" s="39">
        <v>0</v>
      </c>
      <c r="BW81" s="39">
        <v>0</v>
      </c>
      <c r="BX81" s="39">
        <v>0</v>
      </c>
      <c r="BY81" s="39">
        <v>0</v>
      </c>
      <c r="BZ81" s="39">
        <v>0</v>
      </c>
      <c r="CA81" s="39">
        <v>0</v>
      </c>
      <c r="CB81" s="39">
        <v>0</v>
      </c>
      <c r="CC81" s="39">
        <v>0</v>
      </c>
      <c r="CD81" s="39">
        <v>0</v>
      </c>
      <c r="CE81" s="39">
        <v>0</v>
      </c>
      <c r="CF81" s="39">
        <v>0</v>
      </c>
      <c r="CG81" s="39">
        <v>0</v>
      </c>
      <c r="CH81" s="39">
        <v>0</v>
      </c>
      <c r="CI81" s="39">
        <v>0</v>
      </c>
      <c r="CJ81" s="39">
        <v>0</v>
      </c>
      <c r="CK81" s="39">
        <v>0</v>
      </c>
      <c r="CL81" s="39">
        <v>0</v>
      </c>
      <c r="CM81" s="39">
        <v>0</v>
      </c>
      <c r="CN81" s="39">
        <v>0</v>
      </c>
      <c r="CO81" s="39">
        <v>0</v>
      </c>
      <c r="CP81" s="39">
        <v>0</v>
      </c>
      <c r="CQ81" s="39">
        <v>0</v>
      </c>
      <c r="CR81" s="39">
        <v>0</v>
      </c>
      <c r="CS81" s="39">
        <v>0</v>
      </c>
      <c r="CT81" s="39">
        <v>0</v>
      </c>
      <c r="CU81" s="39">
        <v>0</v>
      </c>
      <c r="CV81" s="39">
        <v>0</v>
      </c>
      <c r="CW81" s="39">
        <v>0</v>
      </c>
      <c r="CX81" s="39">
        <v>0</v>
      </c>
      <c r="CY81" s="39">
        <v>0</v>
      </c>
      <c r="CZ81" s="39">
        <v>0</v>
      </c>
      <c r="DA81" s="39">
        <v>0</v>
      </c>
      <c r="DB81" s="39">
        <v>0</v>
      </c>
      <c r="DC81" s="39">
        <v>0</v>
      </c>
      <c r="DD81" s="39">
        <v>0</v>
      </c>
      <c r="DE81" s="39">
        <v>0</v>
      </c>
      <c r="DF81" s="39">
        <v>0</v>
      </c>
      <c r="DG81" s="39">
        <v>0</v>
      </c>
      <c r="DH81" s="39">
        <v>0</v>
      </c>
      <c r="DI81" s="39">
        <v>0</v>
      </c>
      <c r="DJ81" s="39">
        <v>0</v>
      </c>
      <c r="DK81" s="39">
        <v>0</v>
      </c>
      <c r="DL81" s="39">
        <v>0</v>
      </c>
      <c r="DM81" s="39">
        <v>0</v>
      </c>
      <c r="DN81" s="39">
        <v>0</v>
      </c>
      <c r="DO81" s="39">
        <v>0</v>
      </c>
      <c r="DP81" s="39">
        <v>0</v>
      </c>
      <c r="DQ81" s="39">
        <v>0</v>
      </c>
      <c r="DR81" s="39">
        <v>0</v>
      </c>
      <c r="DS81" s="39">
        <v>0</v>
      </c>
      <c r="DT81" s="39">
        <v>0</v>
      </c>
      <c r="DU81" s="39">
        <v>0</v>
      </c>
      <c r="DV81" s="39">
        <v>0</v>
      </c>
      <c r="DW81" s="39">
        <v>0</v>
      </c>
      <c r="DX81" s="39">
        <v>0</v>
      </c>
      <c r="DY81" s="39">
        <v>0</v>
      </c>
      <c r="DZ81" s="39">
        <v>0</v>
      </c>
      <c r="EA81" s="39">
        <v>0</v>
      </c>
      <c r="EB81" s="39">
        <v>0</v>
      </c>
      <c r="EC81" s="39">
        <v>0</v>
      </c>
      <c r="ED81" s="39">
        <v>0</v>
      </c>
      <c r="EE81" s="39">
        <v>0</v>
      </c>
      <c r="EF81" s="39">
        <v>0</v>
      </c>
      <c r="EG81" s="39">
        <v>0</v>
      </c>
      <c r="EH81" s="39">
        <v>0</v>
      </c>
      <c r="EI81" s="39">
        <v>0</v>
      </c>
      <c r="EJ81" s="39">
        <v>0</v>
      </c>
      <c r="EK81" s="39">
        <v>0</v>
      </c>
      <c r="EL81" s="39">
        <v>0</v>
      </c>
      <c r="EM81" s="39">
        <v>0</v>
      </c>
      <c r="EN81" s="39">
        <v>0</v>
      </c>
      <c r="EO81" s="39">
        <v>0</v>
      </c>
      <c r="EP81" s="39">
        <v>0</v>
      </c>
      <c r="EQ81" s="39">
        <v>0</v>
      </c>
      <c r="ER81" s="39">
        <v>0</v>
      </c>
      <c r="ES81" s="39">
        <v>0</v>
      </c>
      <c r="ET81" s="39">
        <v>0</v>
      </c>
      <c r="EU81" s="39">
        <v>0</v>
      </c>
      <c r="EV81" s="39"/>
    </row>
    <row r="82" spans="1:152" ht="56.25">
      <c r="A82" s="19"/>
      <c r="B82" s="37" t="s">
        <v>289</v>
      </c>
      <c r="C82" s="38" t="s">
        <v>290</v>
      </c>
      <c r="D82" s="39" t="s">
        <v>178</v>
      </c>
      <c r="E82" s="90">
        <f t="shared" ref="E82:AJ82" si="91">SUM(E83:E93)</f>
        <v>100</v>
      </c>
      <c r="F82" s="90">
        <f t="shared" si="91"/>
        <v>75</v>
      </c>
      <c r="G82" s="90">
        <f t="shared" si="91"/>
        <v>0</v>
      </c>
      <c r="H82" s="90">
        <f t="shared" si="91"/>
        <v>2</v>
      </c>
      <c r="I82" s="90">
        <f t="shared" si="91"/>
        <v>104.44</v>
      </c>
      <c r="J82" s="90">
        <f t="shared" si="91"/>
        <v>0</v>
      </c>
      <c r="K82" s="90">
        <f t="shared" si="91"/>
        <v>0</v>
      </c>
      <c r="L82" s="90">
        <f t="shared" si="91"/>
        <v>0</v>
      </c>
      <c r="M82" s="90">
        <f t="shared" si="91"/>
        <v>0</v>
      </c>
      <c r="N82" s="90">
        <f t="shared" si="91"/>
        <v>6.6</v>
      </c>
      <c r="O82" s="90">
        <f t="shared" si="91"/>
        <v>0</v>
      </c>
      <c r="P82" s="90">
        <f t="shared" si="91"/>
        <v>0</v>
      </c>
      <c r="Q82" s="90">
        <f t="shared" si="91"/>
        <v>0</v>
      </c>
      <c r="R82" s="90">
        <f t="shared" si="91"/>
        <v>0</v>
      </c>
      <c r="S82" s="90">
        <f t="shared" si="91"/>
        <v>0</v>
      </c>
      <c r="T82" s="90">
        <f t="shared" si="91"/>
        <v>0</v>
      </c>
      <c r="U82" s="90">
        <f t="shared" si="91"/>
        <v>13</v>
      </c>
      <c r="V82" s="90">
        <f t="shared" si="91"/>
        <v>2</v>
      </c>
      <c r="W82" s="90">
        <f t="shared" si="91"/>
        <v>32.799999999999997</v>
      </c>
      <c r="X82" s="90">
        <f t="shared" si="91"/>
        <v>0</v>
      </c>
      <c r="Y82" s="90">
        <f t="shared" si="91"/>
        <v>0</v>
      </c>
      <c r="Z82" s="90">
        <f t="shared" si="91"/>
        <v>0</v>
      </c>
      <c r="AA82" s="90">
        <f t="shared" si="91"/>
        <v>0</v>
      </c>
      <c r="AB82" s="90">
        <f t="shared" si="91"/>
        <v>0</v>
      </c>
      <c r="AC82" s="90">
        <f t="shared" si="91"/>
        <v>0</v>
      </c>
      <c r="AD82" s="90">
        <f t="shared" si="91"/>
        <v>0</v>
      </c>
      <c r="AE82" s="90">
        <f t="shared" si="91"/>
        <v>0</v>
      </c>
      <c r="AF82" s="90">
        <f t="shared" si="91"/>
        <v>0</v>
      </c>
      <c r="AG82" s="90">
        <f t="shared" si="91"/>
        <v>0</v>
      </c>
      <c r="AH82" s="90">
        <f t="shared" si="91"/>
        <v>0</v>
      </c>
      <c r="AI82" s="90">
        <f t="shared" si="91"/>
        <v>0</v>
      </c>
      <c r="AJ82" s="90">
        <f t="shared" si="91"/>
        <v>0</v>
      </c>
      <c r="AK82" s="90">
        <f t="shared" ref="AK82:BP82" si="92">SUM(AK83:AK93)</f>
        <v>0</v>
      </c>
      <c r="AL82" s="90">
        <f t="shared" si="92"/>
        <v>0</v>
      </c>
      <c r="AM82" s="90">
        <f t="shared" si="92"/>
        <v>0</v>
      </c>
      <c r="AN82" s="90">
        <f t="shared" si="92"/>
        <v>0</v>
      </c>
      <c r="AO82" s="90">
        <f t="shared" si="92"/>
        <v>0</v>
      </c>
      <c r="AP82" s="90">
        <f t="shared" si="92"/>
        <v>0</v>
      </c>
      <c r="AQ82" s="90">
        <f t="shared" si="92"/>
        <v>0</v>
      </c>
      <c r="AR82" s="90">
        <f t="shared" si="92"/>
        <v>0</v>
      </c>
      <c r="AS82" s="90">
        <f t="shared" si="92"/>
        <v>0</v>
      </c>
      <c r="AT82" s="90">
        <f t="shared" si="92"/>
        <v>0</v>
      </c>
      <c r="AU82" s="90">
        <f t="shared" si="92"/>
        <v>0</v>
      </c>
      <c r="AV82" s="90">
        <f t="shared" si="92"/>
        <v>0</v>
      </c>
      <c r="AW82" s="90">
        <f t="shared" si="92"/>
        <v>0</v>
      </c>
      <c r="AX82" s="90">
        <f t="shared" si="92"/>
        <v>0</v>
      </c>
      <c r="AY82" s="90">
        <f t="shared" si="92"/>
        <v>0</v>
      </c>
      <c r="AZ82" s="90">
        <f t="shared" si="92"/>
        <v>0</v>
      </c>
      <c r="BA82" s="90">
        <f t="shared" si="92"/>
        <v>0</v>
      </c>
      <c r="BB82" s="90">
        <f t="shared" si="92"/>
        <v>0</v>
      </c>
      <c r="BC82" s="90">
        <f t="shared" si="92"/>
        <v>0</v>
      </c>
      <c r="BD82" s="90">
        <f t="shared" si="92"/>
        <v>0</v>
      </c>
      <c r="BE82" s="90">
        <f t="shared" si="92"/>
        <v>0</v>
      </c>
      <c r="BF82" s="90">
        <f t="shared" si="92"/>
        <v>0</v>
      </c>
      <c r="BG82" s="90">
        <f t="shared" si="92"/>
        <v>0</v>
      </c>
      <c r="BH82" s="90">
        <f t="shared" si="92"/>
        <v>0</v>
      </c>
      <c r="BI82" s="90">
        <f t="shared" si="92"/>
        <v>0</v>
      </c>
      <c r="BJ82" s="90">
        <f t="shared" si="92"/>
        <v>0</v>
      </c>
      <c r="BK82" s="90">
        <f t="shared" si="92"/>
        <v>0</v>
      </c>
      <c r="BL82" s="90">
        <f t="shared" si="92"/>
        <v>0</v>
      </c>
      <c r="BM82" s="90">
        <f t="shared" si="92"/>
        <v>0</v>
      </c>
      <c r="BN82" s="90">
        <f t="shared" si="92"/>
        <v>0</v>
      </c>
      <c r="BO82" s="90">
        <f t="shared" si="92"/>
        <v>0</v>
      </c>
      <c r="BP82" s="90">
        <f t="shared" si="92"/>
        <v>0</v>
      </c>
      <c r="BQ82" s="90">
        <f t="shared" ref="BQ82:CV82" si="93">SUM(BQ83:BQ93)</f>
        <v>0</v>
      </c>
      <c r="BR82" s="90">
        <f t="shared" si="93"/>
        <v>0</v>
      </c>
      <c r="BS82" s="90">
        <f t="shared" si="93"/>
        <v>0</v>
      </c>
      <c r="BT82" s="90">
        <f t="shared" si="93"/>
        <v>100</v>
      </c>
      <c r="BU82" s="90">
        <f t="shared" si="93"/>
        <v>25</v>
      </c>
      <c r="BV82" s="90">
        <f t="shared" si="93"/>
        <v>0</v>
      </c>
      <c r="BW82" s="90">
        <f t="shared" si="93"/>
        <v>0</v>
      </c>
      <c r="BX82" s="90">
        <f t="shared" si="93"/>
        <v>0</v>
      </c>
      <c r="BY82" s="90">
        <f t="shared" si="93"/>
        <v>0</v>
      </c>
      <c r="BZ82" s="90">
        <f t="shared" si="93"/>
        <v>0</v>
      </c>
      <c r="CA82" s="90">
        <f t="shared" si="93"/>
        <v>0</v>
      </c>
      <c r="CB82" s="90">
        <f t="shared" si="93"/>
        <v>0</v>
      </c>
      <c r="CC82" s="90">
        <f t="shared" si="93"/>
        <v>0</v>
      </c>
      <c r="CD82" s="90">
        <f t="shared" si="93"/>
        <v>0</v>
      </c>
      <c r="CE82" s="90">
        <f t="shared" si="93"/>
        <v>0</v>
      </c>
      <c r="CF82" s="90">
        <f t="shared" si="93"/>
        <v>0</v>
      </c>
      <c r="CG82" s="90">
        <f t="shared" si="93"/>
        <v>0</v>
      </c>
      <c r="CH82" s="90">
        <f t="shared" si="93"/>
        <v>0</v>
      </c>
      <c r="CI82" s="90">
        <f t="shared" si="93"/>
        <v>0</v>
      </c>
      <c r="CJ82" s="90">
        <f t="shared" si="93"/>
        <v>0</v>
      </c>
      <c r="CK82" s="90">
        <f t="shared" si="93"/>
        <v>0</v>
      </c>
      <c r="CL82" s="90">
        <f t="shared" si="93"/>
        <v>0</v>
      </c>
      <c r="CM82" s="90">
        <f t="shared" si="93"/>
        <v>0</v>
      </c>
      <c r="CN82" s="90">
        <f t="shared" si="93"/>
        <v>0</v>
      </c>
      <c r="CO82" s="90">
        <f t="shared" si="93"/>
        <v>0</v>
      </c>
      <c r="CP82" s="90">
        <f t="shared" si="93"/>
        <v>0</v>
      </c>
      <c r="CQ82" s="90">
        <f t="shared" si="93"/>
        <v>0</v>
      </c>
      <c r="CR82" s="90">
        <f t="shared" si="93"/>
        <v>0</v>
      </c>
      <c r="CS82" s="90">
        <f t="shared" si="93"/>
        <v>0</v>
      </c>
      <c r="CT82" s="90">
        <f t="shared" si="93"/>
        <v>0</v>
      </c>
      <c r="CU82" s="90">
        <f t="shared" si="93"/>
        <v>0</v>
      </c>
      <c r="CV82" s="90">
        <f t="shared" si="93"/>
        <v>50</v>
      </c>
      <c r="CW82" s="90">
        <f t="shared" ref="CW82:EB82" si="94">SUM(CW83:CW93)</f>
        <v>0</v>
      </c>
      <c r="CX82" s="90">
        <f t="shared" si="94"/>
        <v>2</v>
      </c>
      <c r="CY82" s="90">
        <f t="shared" si="94"/>
        <v>104.44</v>
      </c>
      <c r="CZ82" s="90">
        <f t="shared" si="94"/>
        <v>0</v>
      </c>
      <c r="DA82" s="90">
        <f t="shared" si="94"/>
        <v>0</v>
      </c>
      <c r="DB82" s="90">
        <f t="shared" si="94"/>
        <v>0</v>
      </c>
      <c r="DC82" s="90">
        <f t="shared" si="94"/>
        <v>0</v>
      </c>
      <c r="DD82" s="90">
        <f t="shared" si="94"/>
        <v>6.6</v>
      </c>
      <c r="DE82" s="90">
        <f t="shared" si="94"/>
        <v>0</v>
      </c>
      <c r="DF82" s="90">
        <f t="shared" si="94"/>
        <v>0</v>
      </c>
      <c r="DG82" s="90">
        <f t="shared" si="94"/>
        <v>0</v>
      </c>
      <c r="DH82" s="90">
        <f t="shared" si="94"/>
        <v>0</v>
      </c>
      <c r="DI82" s="90">
        <f t="shared" si="94"/>
        <v>0</v>
      </c>
      <c r="DJ82" s="90">
        <f t="shared" si="94"/>
        <v>0</v>
      </c>
      <c r="DK82" s="90">
        <f t="shared" si="94"/>
        <v>13</v>
      </c>
      <c r="DL82" s="90">
        <f t="shared" si="94"/>
        <v>2</v>
      </c>
      <c r="DM82" s="90">
        <f t="shared" si="94"/>
        <v>32.799999999999997</v>
      </c>
      <c r="DN82" s="90">
        <f t="shared" si="94"/>
        <v>0</v>
      </c>
      <c r="DO82" s="90">
        <f t="shared" si="94"/>
        <v>0</v>
      </c>
      <c r="DP82" s="90">
        <f t="shared" si="94"/>
        <v>0</v>
      </c>
      <c r="DQ82" s="90">
        <f t="shared" si="94"/>
        <v>0</v>
      </c>
      <c r="DR82" s="90">
        <f t="shared" si="94"/>
        <v>0</v>
      </c>
      <c r="DS82" s="90">
        <f t="shared" si="94"/>
        <v>0</v>
      </c>
      <c r="DT82" s="90">
        <f t="shared" si="94"/>
        <v>0</v>
      </c>
      <c r="DU82" s="90">
        <f t="shared" si="94"/>
        <v>100</v>
      </c>
      <c r="DV82" s="90">
        <f t="shared" si="94"/>
        <v>75</v>
      </c>
      <c r="DW82" s="90">
        <f t="shared" si="94"/>
        <v>0</v>
      </c>
      <c r="DX82" s="90">
        <f t="shared" si="94"/>
        <v>2</v>
      </c>
      <c r="DY82" s="90">
        <f t="shared" si="94"/>
        <v>104.44</v>
      </c>
      <c r="DZ82" s="90">
        <f t="shared" si="94"/>
        <v>0</v>
      </c>
      <c r="EA82" s="90">
        <f t="shared" si="94"/>
        <v>0</v>
      </c>
      <c r="EB82" s="90">
        <f t="shared" si="94"/>
        <v>0</v>
      </c>
      <c r="EC82" s="90">
        <f t="shared" ref="EC82:EU82" si="95">SUM(EC83:EC93)</f>
        <v>0</v>
      </c>
      <c r="ED82" s="90">
        <f t="shared" si="95"/>
        <v>6.6</v>
      </c>
      <c r="EE82" s="90">
        <f t="shared" si="95"/>
        <v>0</v>
      </c>
      <c r="EF82" s="90">
        <f t="shared" si="95"/>
        <v>0</v>
      </c>
      <c r="EG82" s="90">
        <f t="shared" si="95"/>
        <v>0</v>
      </c>
      <c r="EH82" s="90">
        <f t="shared" si="95"/>
        <v>0</v>
      </c>
      <c r="EI82" s="90">
        <f t="shared" si="95"/>
        <v>0</v>
      </c>
      <c r="EJ82" s="90">
        <f t="shared" si="95"/>
        <v>0</v>
      </c>
      <c r="EK82" s="90">
        <f t="shared" si="95"/>
        <v>13</v>
      </c>
      <c r="EL82" s="90">
        <f t="shared" si="95"/>
        <v>2</v>
      </c>
      <c r="EM82" s="90">
        <f t="shared" si="95"/>
        <v>32.799999999999997</v>
      </c>
      <c r="EN82" s="90">
        <f t="shared" si="95"/>
        <v>0</v>
      </c>
      <c r="EO82" s="90">
        <f t="shared" si="95"/>
        <v>0</v>
      </c>
      <c r="EP82" s="90">
        <f t="shared" si="95"/>
        <v>0</v>
      </c>
      <c r="EQ82" s="90">
        <f t="shared" si="95"/>
        <v>0</v>
      </c>
      <c r="ER82" s="90">
        <f t="shared" si="95"/>
        <v>0</v>
      </c>
      <c r="ES82" s="90">
        <f t="shared" si="95"/>
        <v>0</v>
      </c>
      <c r="ET82" s="90">
        <f t="shared" si="95"/>
        <v>0</v>
      </c>
      <c r="EU82" s="90">
        <f t="shared" si="95"/>
        <v>0</v>
      </c>
      <c r="EV82" s="39"/>
    </row>
    <row r="83" spans="1:152" ht="112.5">
      <c r="A83" s="23" t="s">
        <v>183</v>
      </c>
      <c r="B83" s="31" t="s">
        <v>289</v>
      </c>
      <c r="C83" s="40" t="s">
        <v>291</v>
      </c>
      <c r="D83" s="389" t="s">
        <v>292</v>
      </c>
      <c r="E83" s="207">
        <v>0</v>
      </c>
      <c r="F83" s="207">
        <v>0</v>
      </c>
      <c r="G83" s="207">
        <v>0</v>
      </c>
      <c r="H83" s="207">
        <v>0</v>
      </c>
      <c r="I83" s="207">
        <v>0</v>
      </c>
      <c r="J83" s="207">
        <v>0</v>
      </c>
      <c r="K83" s="207">
        <v>0</v>
      </c>
      <c r="L83" s="207">
        <v>0</v>
      </c>
      <c r="M83" s="207">
        <v>0</v>
      </c>
      <c r="N83" s="207">
        <v>6.6</v>
      </c>
      <c r="O83" s="207">
        <v>0</v>
      </c>
      <c r="P83" s="207">
        <v>0</v>
      </c>
      <c r="Q83" s="207">
        <v>0</v>
      </c>
      <c r="R83" s="207">
        <v>0</v>
      </c>
      <c r="S83" s="207">
        <v>0</v>
      </c>
      <c r="T83" s="207">
        <v>0</v>
      </c>
      <c r="U83" s="207">
        <v>0</v>
      </c>
      <c r="V83" s="207">
        <v>0</v>
      </c>
      <c r="W83" s="207">
        <v>0</v>
      </c>
      <c r="X83" s="200">
        <f>'4'!BZ84</f>
        <v>0</v>
      </c>
      <c r="Y83" s="33">
        <v>0</v>
      </c>
      <c r="Z83" s="33">
        <v>0</v>
      </c>
      <c r="AA83" s="33">
        <v>0</v>
      </c>
      <c r="AB83" s="33">
        <v>0</v>
      </c>
      <c r="AC83" s="33">
        <v>0</v>
      </c>
      <c r="AD83" s="33">
        <v>0</v>
      </c>
      <c r="AE83" s="33">
        <v>0</v>
      </c>
      <c r="AF83" s="33">
        <v>0</v>
      </c>
      <c r="AG83" s="33">
        <v>0</v>
      </c>
      <c r="AH83" s="33">
        <v>0</v>
      </c>
      <c r="AI83" s="33">
        <v>0</v>
      </c>
      <c r="AJ83" s="33">
        <v>0</v>
      </c>
      <c r="AK83" s="33">
        <v>0</v>
      </c>
      <c r="AL83" s="33">
        <v>0</v>
      </c>
      <c r="AM83" s="33">
        <v>0</v>
      </c>
      <c r="AN83" s="33">
        <v>0</v>
      </c>
      <c r="AO83" s="33">
        <v>0</v>
      </c>
      <c r="AP83" s="33">
        <v>0</v>
      </c>
      <c r="AQ83" s="33">
        <v>0</v>
      </c>
      <c r="AR83" s="33">
        <v>0</v>
      </c>
      <c r="AS83" s="33">
        <v>0</v>
      </c>
      <c r="AT83" s="33">
        <v>0</v>
      </c>
      <c r="AU83" s="33">
        <v>0</v>
      </c>
      <c r="AV83" s="33">
        <v>0</v>
      </c>
      <c r="AW83" s="33">
        <v>0</v>
      </c>
      <c r="AX83" s="33">
        <v>0</v>
      </c>
      <c r="AY83" s="33">
        <v>0</v>
      </c>
      <c r="AZ83" s="33">
        <v>0</v>
      </c>
      <c r="BA83" s="33">
        <v>0</v>
      </c>
      <c r="BB83" s="33">
        <v>0</v>
      </c>
      <c r="BC83" s="33">
        <v>0</v>
      </c>
      <c r="BD83" s="33">
        <v>0</v>
      </c>
      <c r="BE83" s="33">
        <v>0</v>
      </c>
      <c r="BF83" s="33">
        <v>0</v>
      </c>
      <c r="BG83" s="33">
        <v>0</v>
      </c>
      <c r="BH83" s="33">
        <v>0</v>
      </c>
      <c r="BI83" s="33">
        <v>0</v>
      </c>
      <c r="BJ83" s="33">
        <v>0</v>
      </c>
      <c r="BK83" s="33">
        <v>0</v>
      </c>
      <c r="BL83" s="33">
        <v>0</v>
      </c>
      <c r="BM83" s="33">
        <v>0</v>
      </c>
      <c r="BN83" s="33">
        <v>0</v>
      </c>
      <c r="BO83" s="33">
        <v>0</v>
      </c>
      <c r="BP83" s="33">
        <v>0</v>
      </c>
      <c r="BQ83" s="33">
        <v>0</v>
      </c>
      <c r="BR83" s="33">
        <v>0</v>
      </c>
      <c r="BS83" s="33">
        <v>0</v>
      </c>
      <c r="BT83" s="33">
        <f>IF('4'!$CN84=2021,E83,0)</f>
        <v>0</v>
      </c>
      <c r="BU83" s="33">
        <f>IF('4'!$CN84=2021,F83,0)</f>
        <v>0</v>
      </c>
      <c r="BV83" s="33">
        <f>IF('4'!$CN84=2021,G83,0)</f>
        <v>0</v>
      </c>
      <c r="BW83" s="33">
        <f>IF('4'!$CN84=2021,H83,0)</f>
        <v>0</v>
      </c>
      <c r="BX83" s="33">
        <f>IF('4'!$CN84=2021,I83,0)</f>
        <v>0</v>
      </c>
      <c r="BY83" s="33">
        <f>IF('4'!$CN84=2021,J83,0)</f>
        <v>0</v>
      </c>
      <c r="BZ83" s="33">
        <f>IF('4'!$CN84=2021,K83,0)</f>
        <v>0</v>
      </c>
      <c r="CA83" s="33">
        <f>IF('4'!$CN84=2021,L83,0)</f>
        <v>0</v>
      </c>
      <c r="CB83" s="33">
        <f>IF('4'!$CN84=2021,M83,0)</f>
        <v>0</v>
      </c>
      <c r="CC83" s="33">
        <f>IF('4'!$CN84=2021,N83,0)</f>
        <v>0</v>
      </c>
      <c r="CD83" s="33">
        <f>IF('4'!$CN84=2021,O83,0)</f>
        <v>0</v>
      </c>
      <c r="CE83" s="33">
        <f>IF('4'!$CN84=2021,P83,0)</f>
        <v>0</v>
      </c>
      <c r="CF83" s="33">
        <f>IF('4'!$CN84=2021,Q83,0)</f>
        <v>0</v>
      </c>
      <c r="CG83" s="33">
        <f>IF('4'!$CN84=2021,R83,0)</f>
        <v>0</v>
      </c>
      <c r="CH83" s="33">
        <f>IF('4'!$CN84=2021,S83,0)</f>
        <v>0</v>
      </c>
      <c r="CI83" s="33">
        <f>IF('4'!$CN84=2021,T83,0)</f>
        <v>0</v>
      </c>
      <c r="CJ83" s="33">
        <f>IF('4'!$CN84=2021,U83,0)</f>
        <v>0</v>
      </c>
      <c r="CK83" s="33">
        <f>IF('4'!$CN84=2021,V83,0)</f>
        <v>0</v>
      </c>
      <c r="CL83" s="33">
        <f>IF('4'!$CN84=2021,W83,0)</f>
        <v>0</v>
      </c>
      <c r="CM83" s="33">
        <f>IF('4'!$CN84=2021,X83,0)</f>
        <v>0</v>
      </c>
      <c r="CN83" s="33">
        <v>0</v>
      </c>
      <c r="CO83" s="33">
        <v>0</v>
      </c>
      <c r="CP83" s="33">
        <v>0</v>
      </c>
      <c r="CQ83" s="33">
        <v>0</v>
      </c>
      <c r="CR83" s="33">
        <v>0</v>
      </c>
      <c r="CS83" s="33">
        <v>0</v>
      </c>
      <c r="CT83" s="33">
        <v>0</v>
      </c>
      <c r="CU83" s="33">
        <f>IF('4'!$CN84=2022,E83,0)</f>
        <v>0</v>
      </c>
      <c r="CV83" s="33">
        <f>IF('4'!$CN84=2022,F83,0)</f>
        <v>0</v>
      </c>
      <c r="CW83" s="33">
        <f>IF('4'!$CN84=2022,G83,0)</f>
        <v>0</v>
      </c>
      <c r="CX83" s="33">
        <f>IF('4'!$CN84=2022,H83,0)</f>
        <v>0</v>
      </c>
      <c r="CY83" s="33">
        <f>IF('4'!$CN84=2022,I83,0)</f>
        <v>0</v>
      </c>
      <c r="CZ83" s="33">
        <f>IF('4'!$CN84=2022,J83,0)</f>
        <v>0</v>
      </c>
      <c r="DA83" s="33">
        <f>IF('4'!$CN84=2022,K83,0)</f>
        <v>0</v>
      </c>
      <c r="DB83" s="33">
        <f>IF('4'!$CN84=2022,L83,0)</f>
        <v>0</v>
      </c>
      <c r="DC83" s="33">
        <f>IF('4'!$CN84=2022,M83,0)</f>
        <v>0</v>
      </c>
      <c r="DD83" s="33">
        <f>IF('4'!$CN84=2022,N83,0)</f>
        <v>6.6</v>
      </c>
      <c r="DE83" s="33">
        <f>IF('4'!$CN84=2022,O83,0)</f>
        <v>0</v>
      </c>
      <c r="DF83" s="33">
        <f>IF('4'!$CN84=2022,P83,0)</f>
        <v>0</v>
      </c>
      <c r="DG83" s="33">
        <f>IF('4'!$CN84=2022,Q83,0)</f>
        <v>0</v>
      </c>
      <c r="DH83" s="33">
        <f>IF('4'!$CN84=2022,R83,0)</f>
        <v>0</v>
      </c>
      <c r="DI83" s="33">
        <f>IF('4'!$CN84=2022,S83,0)</f>
        <v>0</v>
      </c>
      <c r="DJ83" s="33">
        <f>IF('4'!$CN84=2022,T83,0)</f>
        <v>0</v>
      </c>
      <c r="DK83" s="33">
        <f>IF('4'!$CN84=2022,U83,0)</f>
        <v>0</v>
      </c>
      <c r="DL83" s="33">
        <f>IF('4'!$CN84=2022,V83,0)</f>
        <v>0</v>
      </c>
      <c r="DM83" s="33">
        <f>IF('4'!$CN84=2022,W83,0)</f>
        <v>0</v>
      </c>
      <c r="DN83" s="33">
        <v>0</v>
      </c>
      <c r="DO83" s="33">
        <v>0</v>
      </c>
      <c r="DP83" s="33">
        <v>0</v>
      </c>
      <c r="DQ83" s="33">
        <v>0</v>
      </c>
      <c r="DR83" s="33">
        <v>0</v>
      </c>
      <c r="DS83" s="33">
        <v>0</v>
      </c>
      <c r="DT83" s="33">
        <v>0</v>
      </c>
      <c r="DU83" s="33">
        <f t="shared" ref="DU83:DU93" si="96">CU83+BT83+AT83</f>
        <v>0</v>
      </c>
      <c r="DV83" s="33">
        <f t="shared" ref="DV83:DV93" si="97">CV83+BU83+AU83</f>
        <v>0</v>
      </c>
      <c r="DW83" s="33">
        <f t="shared" ref="DW83:DW93" si="98">CW83+BV83+AV83</f>
        <v>0</v>
      </c>
      <c r="DX83" s="33">
        <f t="shared" ref="DX83:DX93" si="99">CX83+BW83+AW83</f>
        <v>0</v>
      </c>
      <c r="DY83" s="33">
        <f t="shared" ref="DY83:DY93" si="100">CY83+BX83+AX83</f>
        <v>0</v>
      </c>
      <c r="DZ83" s="33">
        <f t="shared" ref="DZ83:DZ93" si="101">CZ83+BY83+AY83</f>
        <v>0</v>
      </c>
      <c r="EA83" s="33">
        <f t="shared" ref="EA83:EA93" si="102">DA83+BZ83+AZ83</f>
        <v>0</v>
      </c>
      <c r="EB83" s="33">
        <f t="shared" ref="EB83:EB93" si="103">DB83+CA83+BA83</f>
        <v>0</v>
      </c>
      <c r="EC83" s="33">
        <f t="shared" ref="EC83:EC93" si="104">DC83+CB83+BB83</f>
        <v>0</v>
      </c>
      <c r="ED83" s="33">
        <f t="shared" ref="ED83:ED93" si="105">DD83+CC83+BC83</f>
        <v>6.6</v>
      </c>
      <c r="EE83" s="33">
        <f t="shared" ref="EE83:EE93" si="106">DE83+CD83+BD83</f>
        <v>0</v>
      </c>
      <c r="EF83" s="33">
        <f t="shared" ref="EF83:EF93" si="107">DF83+CE83+BE83</f>
        <v>0</v>
      </c>
      <c r="EG83" s="33">
        <f t="shared" ref="EG83:EG93" si="108">DG83+CF83+BF83</f>
        <v>0</v>
      </c>
      <c r="EH83" s="33">
        <f t="shared" ref="EH83:EH93" si="109">DH83+CG83+BG83</f>
        <v>0</v>
      </c>
      <c r="EI83" s="33">
        <f t="shared" ref="EI83:EI93" si="110">DI83+CH83+BH83</f>
        <v>0</v>
      </c>
      <c r="EJ83" s="33">
        <f t="shared" ref="EJ83:EJ93" si="111">DJ83+CI83+BI83</f>
        <v>0</v>
      </c>
      <c r="EK83" s="33">
        <f t="shared" ref="EK83:EK93" si="112">DK83+CJ83+BJ83</f>
        <v>0</v>
      </c>
      <c r="EL83" s="33">
        <f t="shared" ref="EL83:EL93" si="113">DL83+CK83+BK83</f>
        <v>0</v>
      </c>
      <c r="EM83" s="33">
        <f t="shared" ref="EM83:EM93" si="114">DM83+CL83+BL83</f>
        <v>0</v>
      </c>
      <c r="EN83" s="213">
        <f t="shared" ref="EN83:EN93" si="115">CM83</f>
        <v>0</v>
      </c>
      <c r="EO83" s="208">
        <f t="shared" ref="EO83:EO93" si="116">BM83+CN83+DN83</f>
        <v>0</v>
      </c>
      <c r="EP83" s="208">
        <f t="shared" ref="EP83:EP93" si="117">BN83+CO83+DO83</f>
        <v>0</v>
      </c>
      <c r="EQ83" s="208">
        <f t="shared" ref="EQ83:EQ93" si="118">BO83+CP83+DP83</f>
        <v>0</v>
      </c>
      <c r="ER83" s="208">
        <f t="shared" ref="ER83:ER93" si="119">BP83+CQ83+DQ83</f>
        <v>0</v>
      </c>
      <c r="ES83" s="208">
        <f t="shared" ref="ES83:ES93" si="120">BQ83+CR83+DR83</f>
        <v>0</v>
      </c>
      <c r="ET83" s="208">
        <f t="shared" ref="ET83:ET93" si="121">BR83+CS83+DS83</f>
        <v>0</v>
      </c>
      <c r="EU83" s="208">
        <f t="shared" ref="EU83:EU93" si="122">BS83+CT83+DT83</f>
        <v>0</v>
      </c>
      <c r="EV83" s="33"/>
    </row>
    <row r="84" spans="1:152" ht="93.75">
      <c r="A84" s="23" t="s">
        <v>183</v>
      </c>
      <c r="B84" s="46" t="s">
        <v>289</v>
      </c>
      <c r="C84" s="40" t="s">
        <v>293</v>
      </c>
      <c r="D84" s="389" t="s">
        <v>294</v>
      </c>
      <c r="E84" s="207">
        <f>'4'!BS85</f>
        <v>50</v>
      </c>
      <c r="F84" s="207">
        <v>0</v>
      </c>
      <c r="G84" s="207">
        <v>0</v>
      </c>
      <c r="H84" s="207">
        <v>0</v>
      </c>
      <c r="I84" s="207">
        <f>'4'!BU85</f>
        <v>0</v>
      </c>
      <c r="J84" s="207">
        <v>0</v>
      </c>
      <c r="K84" s="207">
        <v>0</v>
      </c>
      <c r="L84" s="207">
        <v>0</v>
      </c>
      <c r="M84" s="207">
        <v>0</v>
      </c>
      <c r="N84" s="207">
        <v>0</v>
      </c>
      <c r="O84" s="207">
        <v>0</v>
      </c>
      <c r="P84" s="207">
        <v>0</v>
      </c>
      <c r="Q84" s="207">
        <v>0</v>
      </c>
      <c r="R84" s="207">
        <v>0</v>
      </c>
      <c r="S84" s="207">
        <v>0</v>
      </c>
      <c r="T84" s="207">
        <v>0</v>
      </c>
      <c r="U84" s="207">
        <v>0</v>
      </c>
      <c r="V84" s="207">
        <v>0</v>
      </c>
      <c r="W84" s="207">
        <v>0</v>
      </c>
      <c r="X84" s="200">
        <f>'4'!BZ85</f>
        <v>0</v>
      </c>
      <c r="Y84" s="33">
        <v>0</v>
      </c>
      <c r="Z84" s="33">
        <v>0</v>
      </c>
      <c r="AA84" s="33">
        <v>0</v>
      </c>
      <c r="AB84" s="33">
        <v>0</v>
      </c>
      <c r="AC84" s="33">
        <v>0</v>
      </c>
      <c r="AD84" s="33">
        <v>0</v>
      </c>
      <c r="AE84" s="33">
        <v>0</v>
      </c>
      <c r="AF84" s="33">
        <v>0</v>
      </c>
      <c r="AG84" s="33">
        <v>0</v>
      </c>
      <c r="AH84" s="33">
        <v>0</v>
      </c>
      <c r="AI84" s="33">
        <v>0</v>
      </c>
      <c r="AJ84" s="33">
        <v>0</v>
      </c>
      <c r="AK84" s="33">
        <v>0</v>
      </c>
      <c r="AL84" s="33">
        <v>0</v>
      </c>
      <c r="AM84" s="33">
        <v>0</v>
      </c>
      <c r="AN84" s="33">
        <v>0</v>
      </c>
      <c r="AO84" s="33">
        <v>0</v>
      </c>
      <c r="AP84" s="33">
        <v>0</v>
      </c>
      <c r="AQ84" s="33">
        <v>0</v>
      </c>
      <c r="AR84" s="33">
        <v>0</v>
      </c>
      <c r="AS84" s="33">
        <v>0</v>
      </c>
      <c r="AT84" s="33">
        <v>0</v>
      </c>
      <c r="AU84" s="33">
        <v>0</v>
      </c>
      <c r="AV84" s="33">
        <v>0</v>
      </c>
      <c r="AW84" s="33">
        <v>0</v>
      </c>
      <c r="AX84" s="33">
        <v>0</v>
      </c>
      <c r="AY84" s="33">
        <v>0</v>
      </c>
      <c r="AZ84" s="33">
        <v>0</v>
      </c>
      <c r="BA84" s="33">
        <v>0</v>
      </c>
      <c r="BB84" s="33">
        <v>0</v>
      </c>
      <c r="BC84" s="33">
        <v>0</v>
      </c>
      <c r="BD84" s="33">
        <v>0</v>
      </c>
      <c r="BE84" s="33">
        <v>0</v>
      </c>
      <c r="BF84" s="33">
        <v>0</v>
      </c>
      <c r="BG84" s="33">
        <v>0</v>
      </c>
      <c r="BH84" s="33">
        <v>0</v>
      </c>
      <c r="BI84" s="33">
        <v>0</v>
      </c>
      <c r="BJ84" s="33">
        <v>0</v>
      </c>
      <c r="BK84" s="33">
        <v>0</v>
      </c>
      <c r="BL84" s="33">
        <v>0</v>
      </c>
      <c r="BM84" s="33">
        <v>0</v>
      </c>
      <c r="BN84" s="33">
        <v>0</v>
      </c>
      <c r="BO84" s="33">
        <v>0</v>
      </c>
      <c r="BP84" s="33">
        <v>0</v>
      </c>
      <c r="BQ84" s="33">
        <v>0</v>
      </c>
      <c r="BR84" s="33">
        <v>0</v>
      </c>
      <c r="BS84" s="33">
        <v>0</v>
      </c>
      <c r="BT84" s="33">
        <f>IF('4'!$CN85=2021,E84,0)</f>
        <v>50</v>
      </c>
      <c r="BU84" s="33">
        <f>IF('4'!$CN85=2021,F84,0)</f>
        <v>0</v>
      </c>
      <c r="BV84" s="33">
        <f>IF('4'!$CN85=2021,G84,0)</f>
        <v>0</v>
      </c>
      <c r="BW84" s="33">
        <f>IF('4'!$CN85=2021,H84,0)</f>
        <v>0</v>
      </c>
      <c r="BX84" s="33">
        <f>IF('4'!$CN85=2021,I84,0)</f>
        <v>0</v>
      </c>
      <c r="BY84" s="33">
        <f>IF('4'!$CN85=2021,J84,0)</f>
        <v>0</v>
      </c>
      <c r="BZ84" s="33">
        <f>IF('4'!$CN85=2021,K84,0)</f>
        <v>0</v>
      </c>
      <c r="CA84" s="33">
        <f>IF('4'!$CN85=2021,L84,0)</f>
        <v>0</v>
      </c>
      <c r="CB84" s="33">
        <f>IF('4'!$CN85=2021,M84,0)</f>
        <v>0</v>
      </c>
      <c r="CC84" s="33">
        <f>IF('4'!$CN85=2021,N84,0)</f>
        <v>0</v>
      </c>
      <c r="CD84" s="33">
        <f>IF('4'!$CN85=2021,O84,0)</f>
        <v>0</v>
      </c>
      <c r="CE84" s="33">
        <f>IF('4'!$CN85=2021,P84,0)</f>
        <v>0</v>
      </c>
      <c r="CF84" s="33">
        <f>IF('4'!$CN85=2021,Q84,0)</f>
        <v>0</v>
      </c>
      <c r="CG84" s="33">
        <f>IF('4'!$CN85=2021,R84,0)</f>
        <v>0</v>
      </c>
      <c r="CH84" s="33">
        <f>IF('4'!$CN85=2021,S84,0)</f>
        <v>0</v>
      </c>
      <c r="CI84" s="33">
        <f>IF('4'!$CN85=2021,T84,0)</f>
        <v>0</v>
      </c>
      <c r="CJ84" s="33">
        <f>IF('4'!$CN85=2021,U84,0)</f>
        <v>0</v>
      </c>
      <c r="CK84" s="33">
        <f>IF('4'!$CN85=2021,V84,0)</f>
        <v>0</v>
      </c>
      <c r="CL84" s="33">
        <f>IF('4'!$CN85=2021,W84,0)</f>
        <v>0</v>
      </c>
      <c r="CM84" s="33">
        <f>IF('4'!$CN85=2021,X84,0)</f>
        <v>0</v>
      </c>
      <c r="CN84" s="33">
        <v>0</v>
      </c>
      <c r="CO84" s="33">
        <v>0</v>
      </c>
      <c r="CP84" s="33">
        <v>0</v>
      </c>
      <c r="CQ84" s="33">
        <v>0</v>
      </c>
      <c r="CR84" s="33">
        <v>0</v>
      </c>
      <c r="CS84" s="33">
        <v>0</v>
      </c>
      <c r="CT84" s="33">
        <v>0</v>
      </c>
      <c r="CU84" s="33">
        <f>IF('4'!$CN85=2022,E84,0)</f>
        <v>0</v>
      </c>
      <c r="CV84" s="33">
        <f>IF('4'!$CN85=2022,F84,0)</f>
        <v>0</v>
      </c>
      <c r="CW84" s="33">
        <f>IF('4'!$CN85=2022,G84,0)</f>
        <v>0</v>
      </c>
      <c r="CX84" s="33">
        <f>IF('4'!$CN85=2022,H84,0)</f>
        <v>0</v>
      </c>
      <c r="CY84" s="33">
        <f>IF('4'!$CN85=2022,I84,0)</f>
        <v>0</v>
      </c>
      <c r="CZ84" s="33">
        <f>IF('4'!$CN85=2022,J84,0)</f>
        <v>0</v>
      </c>
      <c r="DA84" s="33">
        <f>IF('4'!$CN85=2022,K84,0)</f>
        <v>0</v>
      </c>
      <c r="DB84" s="33">
        <f>IF('4'!$CN85=2022,L84,0)</f>
        <v>0</v>
      </c>
      <c r="DC84" s="33">
        <f>IF('4'!$CN85=2022,M84,0)</f>
        <v>0</v>
      </c>
      <c r="DD84" s="33">
        <f>IF('4'!$CN85=2022,N84,0)</f>
        <v>0</v>
      </c>
      <c r="DE84" s="33">
        <f>IF('4'!$CN85=2022,O84,0)</f>
        <v>0</v>
      </c>
      <c r="DF84" s="33">
        <f>IF('4'!$CN85=2022,P84,0)</f>
        <v>0</v>
      </c>
      <c r="DG84" s="33">
        <f>IF('4'!$CN85=2022,Q84,0)</f>
        <v>0</v>
      </c>
      <c r="DH84" s="33">
        <f>IF('4'!$CN85=2022,R84,0)</f>
        <v>0</v>
      </c>
      <c r="DI84" s="33">
        <f>IF('4'!$CN85=2022,S84,0)</f>
        <v>0</v>
      </c>
      <c r="DJ84" s="33">
        <f>IF('4'!$CN85=2022,T84,0)</f>
        <v>0</v>
      </c>
      <c r="DK84" s="33">
        <f>IF('4'!$CN85=2022,U84,0)</f>
        <v>0</v>
      </c>
      <c r="DL84" s="33">
        <f>IF('4'!$CN85=2022,V84,0)</f>
        <v>0</v>
      </c>
      <c r="DM84" s="33">
        <f>IF('4'!$CN85=2022,W84,0)</f>
        <v>0</v>
      </c>
      <c r="DN84" s="33">
        <v>0</v>
      </c>
      <c r="DO84" s="33">
        <v>0</v>
      </c>
      <c r="DP84" s="33">
        <v>0</v>
      </c>
      <c r="DQ84" s="33">
        <v>0</v>
      </c>
      <c r="DR84" s="33">
        <v>0</v>
      </c>
      <c r="DS84" s="33">
        <v>0</v>
      </c>
      <c r="DT84" s="33">
        <v>0</v>
      </c>
      <c r="DU84" s="33">
        <f t="shared" si="96"/>
        <v>50</v>
      </c>
      <c r="DV84" s="33">
        <f t="shared" si="97"/>
        <v>0</v>
      </c>
      <c r="DW84" s="33">
        <f t="shared" si="98"/>
        <v>0</v>
      </c>
      <c r="DX84" s="33">
        <f t="shared" si="99"/>
        <v>0</v>
      </c>
      <c r="DY84" s="33">
        <f t="shared" si="100"/>
        <v>0</v>
      </c>
      <c r="DZ84" s="33">
        <f t="shared" si="101"/>
        <v>0</v>
      </c>
      <c r="EA84" s="33">
        <f t="shared" si="102"/>
        <v>0</v>
      </c>
      <c r="EB84" s="33">
        <f t="shared" si="103"/>
        <v>0</v>
      </c>
      <c r="EC84" s="33">
        <f t="shared" si="104"/>
        <v>0</v>
      </c>
      <c r="ED84" s="33">
        <f t="shared" si="105"/>
        <v>0</v>
      </c>
      <c r="EE84" s="33">
        <f t="shared" si="106"/>
        <v>0</v>
      </c>
      <c r="EF84" s="33">
        <f t="shared" si="107"/>
        <v>0</v>
      </c>
      <c r="EG84" s="33">
        <f t="shared" si="108"/>
        <v>0</v>
      </c>
      <c r="EH84" s="33">
        <f t="shared" si="109"/>
        <v>0</v>
      </c>
      <c r="EI84" s="33">
        <f t="shared" si="110"/>
        <v>0</v>
      </c>
      <c r="EJ84" s="33">
        <f t="shared" si="111"/>
        <v>0</v>
      </c>
      <c r="EK84" s="33">
        <f t="shared" si="112"/>
        <v>0</v>
      </c>
      <c r="EL84" s="33">
        <f t="shared" si="113"/>
        <v>0</v>
      </c>
      <c r="EM84" s="33">
        <f t="shared" si="114"/>
        <v>0</v>
      </c>
      <c r="EN84" s="213">
        <f t="shared" si="115"/>
        <v>0</v>
      </c>
      <c r="EO84" s="208">
        <f t="shared" si="116"/>
        <v>0</v>
      </c>
      <c r="EP84" s="208">
        <f t="shared" si="117"/>
        <v>0</v>
      </c>
      <c r="EQ84" s="208">
        <f t="shared" si="118"/>
        <v>0</v>
      </c>
      <c r="ER84" s="208">
        <f t="shared" si="119"/>
        <v>0</v>
      </c>
      <c r="ES84" s="208">
        <f t="shared" si="120"/>
        <v>0</v>
      </c>
      <c r="ET84" s="208">
        <f t="shared" si="121"/>
        <v>0</v>
      </c>
      <c r="EU84" s="208">
        <f t="shared" si="122"/>
        <v>0</v>
      </c>
      <c r="EV84" s="33"/>
    </row>
    <row r="85" spans="1:152" ht="225">
      <c r="A85" s="23" t="s">
        <v>183</v>
      </c>
      <c r="B85" s="46" t="s">
        <v>289</v>
      </c>
      <c r="C85" s="40" t="s">
        <v>295</v>
      </c>
      <c r="D85" s="389" t="s">
        <v>296</v>
      </c>
      <c r="E85" s="207">
        <f>'4'!BS86</f>
        <v>0</v>
      </c>
      <c r="F85" s="200">
        <v>0</v>
      </c>
      <c r="G85" s="200">
        <v>0</v>
      </c>
      <c r="H85" s="200">
        <v>0</v>
      </c>
      <c r="I85" s="207">
        <f>'4'!BU86</f>
        <v>43.2</v>
      </c>
      <c r="J85" s="200">
        <v>0</v>
      </c>
      <c r="K85" s="200">
        <v>0</v>
      </c>
      <c r="L85" s="200">
        <v>0</v>
      </c>
      <c r="M85" s="200">
        <v>0</v>
      </c>
      <c r="N85" s="200">
        <v>0</v>
      </c>
      <c r="O85" s="200">
        <v>0</v>
      </c>
      <c r="P85" s="200">
        <v>0</v>
      </c>
      <c r="Q85" s="200">
        <v>0</v>
      </c>
      <c r="R85" s="200">
        <v>0</v>
      </c>
      <c r="S85" s="200">
        <v>0</v>
      </c>
      <c r="T85" s="200">
        <v>0</v>
      </c>
      <c r="U85" s="200">
        <v>0</v>
      </c>
      <c r="V85" s="200">
        <v>0</v>
      </c>
      <c r="W85" s="200">
        <v>0</v>
      </c>
      <c r="X85" s="200">
        <f>'4'!BZ86</f>
        <v>0</v>
      </c>
      <c r="Y85" s="33">
        <v>0</v>
      </c>
      <c r="Z85" s="33">
        <v>0</v>
      </c>
      <c r="AA85" s="33">
        <v>0</v>
      </c>
      <c r="AB85" s="33">
        <v>0</v>
      </c>
      <c r="AC85" s="33">
        <v>0</v>
      </c>
      <c r="AD85" s="33">
        <v>0</v>
      </c>
      <c r="AE85" s="33">
        <v>0</v>
      </c>
      <c r="AF85" s="33">
        <v>0</v>
      </c>
      <c r="AG85" s="33">
        <v>0</v>
      </c>
      <c r="AH85" s="33">
        <v>0</v>
      </c>
      <c r="AI85" s="33">
        <v>0</v>
      </c>
      <c r="AJ85" s="33">
        <v>0</v>
      </c>
      <c r="AK85" s="33">
        <v>0</v>
      </c>
      <c r="AL85" s="33">
        <v>0</v>
      </c>
      <c r="AM85" s="33">
        <v>0</v>
      </c>
      <c r="AN85" s="33">
        <v>0</v>
      </c>
      <c r="AO85" s="33">
        <v>0</v>
      </c>
      <c r="AP85" s="33">
        <v>0</v>
      </c>
      <c r="AQ85" s="33">
        <v>0</v>
      </c>
      <c r="AR85" s="33">
        <v>0</v>
      </c>
      <c r="AS85" s="33">
        <v>0</v>
      </c>
      <c r="AT85" s="33">
        <v>0</v>
      </c>
      <c r="AU85" s="33">
        <v>0</v>
      </c>
      <c r="AV85" s="33">
        <v>0</v>
      </c>
      <c r="AW85" s="33">
        <v>0</v>
      </c>
      <c r="AX85" s="33">
        <v>0</v>
      </c>
      <c r="AY85" s="33">
        <v>0</v>
      </c>
      <c r="AZ85" s="33">
        <v>0</v>
      </c>
      <c r="BA85" s="33">
        <v>0</v>
      </c>
      <c r="BB85" s="33">
        <v>0</v>
      </c>
      <c r="BC85" s="33">
        <v>0</v>
      </c>
      <c r="BD85" s="33">
        <v>0</v>
      </c>
      <c r="BE85" s="33">
        <v>0</v>
      </c>
      <c r="BF85" s="33">
        <v>0</v>
      </c>
      <c r="BG85" s="33">
        <v>0</v>
      </c>
      <c r="BH85" s="33">
        <v>0</v>
      </c>
      <c r="BI85" s="33">
        <v>0</v>
      </c>
      <c r="BJ85" s="33">
        <v>0</v>
      </c>
      <c r="BK85" s="33">
        <v>0</v>
      </c>
      <c r="BL85" s="33">
        <v>0</v>
      </c>
      <c r="BM85" s="33">
        <v>0</v>
      </c>
      <c r="BN85" s="33">
        <v>0</v>
      </c>
      <c r="BO85" s="33">
        <v>0</v>
      </c>
      <c r="BP85" s="33">
        <v>0</v>
      </c>
      <c r="BQ85" s="33">
        <v>0</v>
      </c>
      <c r="BR85" s="33">
        <v>0</v>
      </c>
      <c r="BS85" s="33">
        <v>0</v>
      </c>
      <c r="BT85" s="33">
        <f>IF('4'!$CN86=2021,E85,0)</f>
        <v>0</v>
      </c>
      <c r="BU85" s="33">
        <f>IF('4'!$CN86=2021,F85,0)</f>
        <v>0</v>
      </c>
      <c r="BV85" s="33">
        <f>IF('4'!$CN86=2021,G85,0)</f>
        <v>0</v>
      </c>
      <c r="BW85" s="33">
        <f>IF('4'!$CN86=2021,H85,0)</f>
        <v>0</v>
      </c>
      <c r="BX85" s="33">
        <f>IF('4'!$CN86=2021,I85,0)</f>
        <v>0</v>
      </c>
      <c r="BY85" s="33">
        <f>IF('4'!$CN86=2021,J85,0)</f>
        <v>0</v>
      </c>
      <c r="BZ85" s="33">
        <f>IF('4'!$CN86=2021,K85,0)</f>
        <v>0</v>
      </c>
      <c r="CA85" s="33">
        <f>IF('4'!$CN86=2021,L85,0)</f>
        <v>0</v>
      </c>
      <c r="CB85" s="33">
        <f>IF('4'!$CN86=2021,M85,0)</f>
        <v>0</v>
      </c>
      <c r="CC85" s="33">
        <f>IF('4'!$CN86=2021,N85,0)</f>
        <v>0</v>
      </c>
      <c r="CD85" s="33">
        <f>IF('4'!$CN86=2021,O85,0)</f>
        <v>0</v>
      </c>
      <c r="CE85" s="33">
        <f>IF('4'!$CN86=2021,P85,0)</f>
        <v>0</v>
      </c>
      <c r="CF85" s="33">
        <f>IF('4'!$CN86=2021,Q85,0)</f>
        <v>0</v>
      </c>
      <c r="CG85" s="33">
        <f>IF('4'!$CN86=2021,R85,0)</f>
        <v>0</v>
      </c>
      <c r="CH85" s="33">
        <f>IF('4'!$CN86=2021,S85,0)</f>
        <v>0</v>
      </c>
      <c r="CI85" s="33">
        <f>IF('4'!$CN86=2021,T85,0)</f>
        <v>0</v>
      </c>
      <c r="CJ85" s="33">
        <f>IF('4'!$CN86=2021,U85,0)</f>
        <v>0</v>
      </c>
      <c r="CK85" s="33">
        <f>IF('4'!$CN86=2021,V85,0)</f>
        <v>0</v>
      </c>
      <c r="CL85" s="33">
        <f>IF('4'!$CN86=2021,W85,0)</f>
        <v>0</v>
      </c>
      <c r="CM85" s="33">
        <f>IF('4'!$CN86=2021,X85,0)</f>
        <v>0</v>
      </c>
      <c r="CN85" s="33">
        <v>0</v>
      </c>
      <c r="CO85" s="33">
        <v>0</v>
      </c>
      <c r="CP85" s="33">
        <v>0</v>
      </c>
      <c r="CQ85" s="33">
        <v>0</v>
      </c>
      <c r="CR85" s="33">
        <v>0</v>
      </c>
      <c r="CS85" s="33">
        <v>0</v>
      </c>
      <c r="CT85" s="33">
        <v>0</v>
      </c>
      <c r="CU85" s="33">
        <f>IF('4'!$CN86=2022,E85,0)</f>
        <v>0</v>
      </c>
      <c r="CV85" s="33">
        <f>IF('4'!$CN86=2022,F85,0)</f>
        <v>0</v>
      </c>
      <c r="CW85" s="33">
        <f>IF('4'!$CN86=2022,G85,0)</f>
        <v>0</v>
      </c>
      <c r="CX85" s="33">
        <f>IF('4'!$CN86=2022,H85,0)</f>
        <v>0</v>
      </c>
      <c r="CY85" s="33">
        <f>IF('4'!$CN86=2022,I85,0)</f>
        <v>43.2</v>
      </c>
      <c r="CZ85" s="33">
        <f>IF('4'!$CN86=2022,J85,0)</f>
        <v>0</v>
      </c>
      <c r="DA85" s="33">
        <f>IF('4'!$CN86=2022,K85,0)</f>
        <v>0</v>
      </c>
      <c r="DB85" s="33">
        <f>IF('4'!$CN86=2022,L85,0)</f>
        <v>0</v>
      </c>
      <c r="DC85" s="33">
        <f>IF('4'!$CN86=2022,M85,0)</f>
        <v>0</v>
      </c>
      <c r="DD85" s="33">
        <f>IF('4'!$CN86=2022,N85,0)</f>
        <v>0</v>
      </c>
      <c r="DE85" s="33">
        <f>IF('4'!$CN86=2022,O85,0)</f>
        <v>0</v>
      </c>
      <c r="DF85" s="33">
        <f>IF('4'!$CN86=2022,P85,0)</f>
        <v>0</v>
      </c>
      <c r="DG85" s="33">
        <f>IF('4'!$CN86=2022,Q85,0)</f>
        <v>0</v>
      </c>
      <c r="DH85" s="33">
        <f>IF('4'!$CN86=2022,R85,0)</f>
        <v>0</v>
      </c>
      <c r="DI85" s="33">
        <f>IF('4'!$CN86=2022,S85,0)</f>
        <v>0</v>
      </c>
      <c r="DJ85" s="33">
        <f>IF('4'!$CN86=2022,T85,0)</f>
        <v>0</v>
      </c>
      <c r="DK85" s="33">
        <f>IF('4'!$CN86=2022,U85,0)</f>
        <v>0</v>
      </c>
      <c r="DL85" s="33">
        <f>IF('4'!$CN86=2022,V85,0)</f>
        <v>0</v>
      </c>
      <c r="DM85" s="33">
        <f>IF('4'!$CN86=2022,W85,0)</f>
        <v>0</v>
      </c>
      <c r="DN85" s="33">
        <v>0</v>
      </c>
      <c r="DO85" s="33">
        <v>0</v>
      </c>
      <c r="DP85" s="33">
        <v>0</v>
      </c>
      <c r="DQ85" s="33">
        <v>0</v>
      </c>
      <c r="DR85" s="33">
        <v>0</v>
      </c>
      <c r="DS85" s="33">
        <v>0</v>
      </c>
      <c r="DT85" s="33">
        <v>0</v>
      </c>
      <c r="DU85" s="33">
        <f t="shared" si="96"/>
        <v>0</v>
      </c>
      <c r="DV85" s="33">
        <f t="shared" si="97"/>
        <v>0</v>
      </c>
      <c r="DW85" s="33">
        <f t="shared" si="98"/>
        <v>0</v>
      </c>
      <c r="DX85" s="33">
        <f t="shared" si="99"/>
        <v>0</v>
      </c>
      <c r="DY85" s="33">
        <f t="shared" si="100"/>
        <v>43.2</v>
      </c>
      <c r="DZ85" s="33">
        <f t="shared" si="101"/>
        <v>0</v>
      </c>
      <c r="EA85" s="33">
        <f t="shared" si="102"/>
        <v>0</v>
      </c>
      <c r="EB85" s="33">
        <f t="shared" si="103"/>
        <v>0</v>
      </c>
      <c r="EC85" s="33">
        <f t="shared" si="104"/>
        <v>0</v>
      </c>
      <c r="ED85" s="33">
        <f t="shared" si="105"/>
        <v>0</v>
      </c>
      <c r="EE85" s="33">
        <f t="shared" si="106"/>
        <v>0</v>
      </c>
      <c r="EF85" s="33">
        <f t="shared" si="107"/>
        <v>0</v>
      </c>
      <c r="EG85" s="33">
        <f t="shared" si="108"/>
        <v>0</v>
      </c>
      <c r="EH85" s="33">
        <f t="shared" si="109"/>
        <v>0</v>
      </c>
      <c r="EI85" s="33">
        <f t="shared" si="110"/>
        <v>0</v>
      </c>
      <c r="EJ85" s="33">
        <f t="shared" si="111"/>
        <v>0</v>
      </c>
      <c r="EK85" s="33">
        <f t="shared" si="112"/>
        <v>0</v>
      </c>
      <c r="EL85" s="33">
        <f t="shared" si="113"/>
        <v>0</v>
      </c>
      <c r="EM85" s="33">
        <f t="shared" si="114"/>
        <v>0</v>
      </c>
      <c r="EN85" s="213">
        <f t="shared" si="115"/>
        <v>0</v>
      </c>
      <c r="EO85" s="206">
        <f t="shared" si="116"/>
        <v>0</v>
      </c>
      <c r="EP85" s="206">
        <f t="shared" si="117"/>
        <v>0</v>
      </c>
      <c r="EQ85" s="206">
        <f t="shared" si="118"/>
        <v>0</v>
      </c>
      <c r="ER85" s="206">
        <f t="shared" si="119"/>
        <v>0</v>
      </c>
      <c r="ES85" s="206">
        <f t="shared" si="120"/>
        <v>0</v>
      </c>
      <c r="ET85" s="206">
        <f t="shared" si="121"/>
        <v>0</v>
      </c>
      <c r="EU85" s="206">
        <f t="shared" si="122"/>
        <v>0</v>
      </c>
      <c r="EV85" s="33"/>
    </row>
    <row r="86" spans="1:152" ht="225">
      <c r="A86" s="23" t="s">
        <v>183</v>
      </c>
      <c r="B86" s="46" t="s">
        <v>289</v>
      </c>
      <c r="C86" s="40" t="s">
        <v>297</v>
      </c>
      <c r="D86" s="389" t="s">
        <v>298</v>
      </c>
      <c r="E86" s="207">
        <f>'4'!BS87</f>
        <v>0</v>
      </c>
      <c r="F86" s="200">
        <v>0</v>
      </c>
      <c r="G86" s="200">
        <v>0</v>
      </c>
      <c r="H86" s="200">
        <v>0</v>
      </c>
      <c r="I86" s="207">
        <f>'4'!$BU$87</f>
        <v>41.44</v>
      </c>
      <c r="J86" s="200">
        <v>0</v>
      </c>
      <c r="K86" s="200">
        <v>0</v>
      </c>
      <c r="L86" s="200">
        <v>0</v>
      </c>
      <c r="M86" s="200">
        <v>0</v>
      </c>
      <c r="N86" s="200">
        <v>0</v>
      </c>
      <c r="O86" s="200">
        <v>0</v>
      </c>
      <c r="P86" s="200">
        <v>0</v>
      </c>
      <c r="Q86" s="200">
        <v>0</v>
      </c>
      <c r="R86" s="200">
        <v>0</v>
      </c>
      <c r="S86" s="200">
        <v>0</v>
      </c>
      <c r="T86" s="200">
        <v>0</v>
      </c>
      <c r="U86" s="200">
        <v>0</v>
      </c>
      <c r="V86" s="200">
        <v>0</v>
      </c>
      <c r="W86" s="200">
        <v>0</v>
      </c>
      <c r="X86" s="200">
        <f>'4'!BZ87</f>
        <v>0</v>
      </c>
      <c r="Y86" s="33">
        <v>0</v>
      </c>
      <c r="Z86" s="33">
        <v>0</v>
      </c>
      <c r="AA86" s="33">
        <v>0</v>
      </c>
      <c r="AB86" s="33">
        <v>0</v>
      </c>
      <c r="AC86" s="33">
        <v>0</v>
      </c>
      <c r="AD86" s="33">
        <v>0</v>
      </c>
      <c r="AE86" s="33">
        <v>0</v>
      </c>
      <c r="AF86" s="33">
        <v>0</v>
      </c>
      <c r="AG86" s="33">
        <v>0</v>
      </c>
      <c r="AH86" s="33">
        <v>0</v>
      </c>
      <c r="AI86" s="33">
        <v>0</v>
      </c>
      <c r="AJ86" s="33">
        <v>0</v>
      </c>
      <c r="AK86" s="33">
        <v>0</v>
      </c>
      <c r="AL86" s="33">
        <v>0</v>
      </c>
      <c r="AM86" s="33">
        <v>0</v>
      </c>
      <c r="AN86" s="33">
        <v>0</v>
      </c>
      <c r="AO86" s="33">
        <v>0</v>
      </c>
      <c r="AP86" s="33">
        <v>0</v>
      </c>
      <c r="AQ86" s="33">
        <v>0</v>
      </c>
      <c r="AR86" s="33">
        <v>0</v>
      </c>
      <c r="AS86" s="33">
        <v>0</v>
      </c>
      <c r="AT86" s="33">
        <v>0</v>
      </c>
      <c r="AU86" s="33">
        <v>0</v>
      </c>
      <c r="AV86" s="33">
        <v>0</v>
      </c>
      <c r="AW86" s="33">
        <v>0</v>
      </c>
      <c r="AX86" s="33">
        <v>0</v>
      </c>
      <c r="AY86" s="33">
        <v>0</v>
      </c>
      <c r="AZ86" s="33">
        <v>0</v>
      </c>
      <c r="BA86" s="33">
        <v>0</v>
      </c>
      <c r="BB86" s="33">
        <v>0</v>
      </c>
      <c r="BC86" s="33">
        <v>0</v>
      </c>
      <c r="BD86" s="33">
        <v>0</v>
      </c>
      <c r="BE86" s="33">
        <v>0</v>
      </c>
      <c r="BF86" s="33">
        <v>0</v>
      </c>
      <c r="BG86" s="33">
        <v>0</v>
      </c>
      <c r="BH86" s="33">
        <v>0</v>
      </c>
      <c r="BI86" s="33">
        <v>0</v>
      </c>
      <c r="BJ86" s="33">
        <v>0</v>
      </c>
      <c r="BK86" s="33">
        <v>0</v>
      </c>
      <c r="BL86" s="33">
        <v>0</v>
      </c>
      <c r="BM86" s="33">
        <v>0</v>
      </c>
      <c r="BN86" s="33">
        <v>0</v>
      </c>
      <c r="BO86" s="33">
        <v>0</v>
      </c>
      <c r="BP86" s="33">
        <v>0</v>
      </c>
      <c r="BQ86" s="33">
        <v>0</v>
      </c>
      <c r="BR86" s="33">
        <v>0</v>
      </c>
      <c r="BS86" s="33">
        <v>0</v>
      </c>
      <c r="BT86" s="33">
        <f>IF('4'!$CN87=2021,E86,0)</f>
        <v>0</v>
      </c>
      <c r="BU86" s="33">
        <f>IF('4'!$CN87=2021,F86,0)</f>
        <v>0</v>
      </c>
      <c r="BV86" s="33">
        <f>IF('4'!$CN87=2021,G86,0)</f>
        <v>0</v>
      </c>
      <c r="BW86" s="33">
        <f>IF('4'!$CN87=2021,H86,0)</f>
        <v>0</v>
      </c>
      <c r="BX86" s="33">
        <f>IF('4'!$CN87=2021,I86,0)</f>
        <v>0</v>
      </c>
      <c r="BY86" s="33">
        <f>IF('4'!$CN87=2021,J86,0)</f>
        <v>0</v>
      </c>
      <c r="BZ86" s="33">
        <f>IF('4'!$CN87=2021,K86,0)</f>
        <v>0</v>
      </c>
      <c r="CA86" s="33">
        <f>IF('4'!$CN87=2021,L86,0)</f>
        <v>0</v>
      </c>
      <c r="CB86" s="33">
        <f>IF('4'!$CN87=2021,M86,0)</f>
        <v>0</v>
      </c>
      <c r="CC86" s="33">
        <f>IF('4'!$CN87=2021,N86,0)</f>
        <v>0</v>
      </c>
      <c r="CD86" s="33">
        <f>IF('4'!$CN87=2021,O86,0)</f>
        <v>0</v>
      </c>
      <c r="CE86" s="33">
        <f>IF('4'!$CN87=2021,P86,0)</f>
        <v>0</v>
      </c>
      <c r="CF86" s="33">
        <f>IF('4'!$CN87=2021,Q86,0)</f>
        <v>0</v>
      </c>
      <c r="CG86" s="33">
        <f>IF('4'!$CN87=2021,R86,0)</f>
        <v>0</v>
      </c>
      <c r="CH86" s="33">
        <f>IF('4'!$CN87=2021,S86,0)</f>
        <v>0</v>
      </c>
      <c r="CI86" s="33">
        <f>IF('4'!$CN87=2021,T86,0)</f>
        <v>0</v>
      </c>
      <c r="CJ86" s="33">
        <f>IF('4'!$CN87=2021,U86,0)</f>
        <v>0</v>
      </c>
      <c r="CK86" s="33">
        <f>IF('4'!$CN87=2021,V86,0)</f>
        <v>0</v>
      </c>
      <c r="CL86" s="33">
        <f>IF('4'!$CN87=2021,W86,0)</f>
        <v>0</v>
      </c>
      <c r="CM86" s="33">
        <f>IF('4'!$CN87=2021,X86,0)</f>
        <v>0</v>
      </c>
      <c r="CN86" s="33">
        <v>0</v>
      </c>
      <c r="CO86" s="33">
        <v>0</v>
      </c>
      <c r="CP86" s="33">
        <v>0</v>
      </c>
      <c r="CQ86" s="33">
        <v>0</v>
      </c>
      <c r="CR86" s="33">
        <v>0</v>
      </c>
      <c r="CS86" s="33">
        <v>0</v>
      </c>
      <c r="CT86" s="33">
        <v>0</v>
      </c>
      <c r="CU86" s="33">
        <f>IF('4'!$CN87=2022,E86,0)</f>
        <v>0</v>
      </c>
      <c r="CV86" s="33">
        <f>IF('4'!$CN87=2022,F86,0)</f>
        <v>0</v>
      </c>
      <c r="CW86" s="33">
        <f>IF('4'!$CN87=2022,G86,0)</f>
        <v>0</v>
      </c>
      <c r="CX86" s="33">
        <f>IF('4'!$CN87=2022,H86,0)</f>
        <v>0</v>
      </c>
      <c r="CY86" s="33">
        <f>IF('4'!$CN87=2022,I86,0)</f>
        <v>41.44</v>
      </c>
      <c r="CZ86" s="33">
        <f>IF('4'!$CN87=2022,J86,0)</f>
        <v>0</v>
      </c>
      <c r="DA86" s="33">
        <f>IF('4'!$CN87=2022,K86,0)</f>
        <v>0</v>
      </c>
      <c r="DB86" s="33">
        <f>IF('4'!$CN87=2022,L86,0)</f>
        <v>0</v>
      </c>
      <c r="DC86" s="33">
        <f>IF('4'!$CN87=2022,M86,0)</f>
        <v>0</v>
      </c>
      <c r="DD86" s="33">
        <f>IF('4'!$CN87=2022,N86,0)</f>
        <v>0</v>
      </c>
      <c r="DE86" s="33">
        <f>IF('4'!$CN87=2022,O86,0)</f>
        <v>0</v>
      </c>
      <c r="DF86" s="33">
        <f>IF('4'!$CN87=2022,P86,0)</f>
        <v>0</v>
      </c>
      <c r="DG86" s="33">
        <f>IF('4'!$CN87=2022,Q86,0)</f>
        <v>0</v>
      </c>
      <c r="DH86" s="33">
        <f>IF('4'!$CN87=2022,R86,0)</f>
        <v>0</v>
      </c>
      <c r="DI86" s="33">
        <f>IF('4'!$CN87=2022,S86,0)</f>
        <v>0</v>
      </c>
      <c r="DJ86" s="33">
        <f>IF('4'!$CN87=2022,T86,0)</f>
        <v>0</v>
      </c>
      <c r="DK86" s="33">
        <f>IF('4'!$CN87=2022,U86,0)</f>
        <v>0</v>
      </c>
      <c r="DL86" s="33">
        <f>IF('4'!$CN87=2022,V86,0)</f>
        <v>0</v>
      </c>
      <c r="DM86" s="33">
        <f>IF('4'!$CN87=2022,W86,0)</f>
        <v>0</v>
      </c>
      <c r="DN86" s="33">
        <v>0</v>
      </c>
      <c r="DO86" s="33">
        <v>0</v>
      </c>
      <c r="DP86" s="33">
        <v>0</v>
      </c>
      <c r="DQ86" s="33">
        <v>0</v>
      </c>
      <c r="DR86" s="33">
        <v>0</v>
      </c>
      <c r="DS86" s="33">
        <v>0</v>
      </c>
      <c r="DT86" s="33">
        <v>0</v>
      </c>
      <c r="DU86" s="33">
        <f t="shared" si="96"/>
        <v>0</v>
      </c>
      <c r="DV86" s="33">
        <f t="shared" si="97"/>
        <v>0</v>
      </c>
      <c r="DW86" s="33">
        <f t="shared" si="98"/>
        <v>0</v>
      </c>
      <c r="DX86" s="33">
        <f t="shared" si="99"/>
        <v>0</v>
      </c>
      <c r="DY86" s="33">
        <f t="shared" si="100"/>
        <v>41.44</v>
      </c>
      <c r="DZ86" s="33">
        <f t="shared" si="101"/>
        <v>0</v>
      </c>
      <c r="EA86" s="33">
        <f t="shared" si="102"/>
        <v>0</v>
      </c>
      <c r="EB86" s="33">
        <f t="shared" si="103"/>
        <v>0</v>
      </c>
      <c r="EC86" s="33">
        <f t="shared" si="104"/>
        <v>0</v>
      </c>
      <c r="ED86" s="33">
        <f t="shared" si="105"/>
        <v>0</v>
      </c>
      <c r="EE86" s="33">
        <f t="shared" si="106"/>
        <v>0</v>
      </c>
      <c r="EF86" s="33">
        <f t="shared" si="107"/>
        <v>0</v>
      </c>
      <c r="EG86" s="33">
        <f t="shared" si="108"/>
        <v>0</v>
      </c>
      <c r="EH86" s="33">
        <f t="shared" si="109"/>
        <v>0</v>
      </c>
      <c r="EI86" s="33">
        <f t="shared" si="110"/>
        <v>0</v>
      </c>
      <c r="EJ86" s="33">
        <f t="shared" si="111"/>
        <v>0</v>
      </c>
      <c r="EK86" s="33">
        <f t="shared" si="112"/>
        <v>0</v>
      </c>
      <c r="EL86" s="33">
        <f t="shared" si="113"/>
        <v>0</v>
      </c>
      <c r="EM86" s="33">
        <f t="shared" si="114"/>
        <v>0</v>
      </c>
      <c r="EN86" s="213">
        <f t="shared" si="115"/>
        <v>0</v>
      </c>
      <c r="EO86" s="206">
        <f t="shared" si="116"/>
        <v>0</v>
      </c>
      <c r="EP86" s="206">
        <f t="shared" si="117"/>
        <v>0</v>
      </c>
      <c r="EQ86" s="206">
        <f t="shared" si="118"/>
        <v>0</v>
      </c>
      <c r="ER86" s="206">
        <f t="shared" si="119"/>
        <v>0</v>
      </c>
      <c r="ES86" s="206">
        <f t="shared" si="120"/>
        <v>0</v>
      </c>
      <c r="ET86" s="206">
        <f t="shared" si="121"/>
        <v>0</v>
      </c>
      <c r="EU86" s="206">
        <f t="shared" si="122"/>
        <v>0</v>
      </c>
      <c r="EV86" s="33"/>
    </row>
    <row r="87" spans="1:152" ht="93.75">
      <c r="A87" s="23" t="s">
        <v>183</v>
      </c>
      <c r="B87" s="46" t="s">
        <v>289</v>
      </c>
      <c r="C87" s="40" t="s">
        <v>299</v>
      </c>
      <c r="D87" s="389" t="s">
        <v>300</v>
      </c>
      <c r="E87" s="207">
        <f>'4'!BS88</f>
        <v>50</v>
      </c>
      <c r="F87" s="200">
        <v>0</v>
      </c>
      <c r="G87" s="200">
        <v>0</v>
      </c>
      <c r="H87" s="200">
        <v>0</v>
      </c>
      <c r="I87" s="200">
        <f>'4'!BU88</f>
        <v>0</v>
      </c>
      <c r="J87" s="200">
        <v>0</v>
      </c>
      <c r="K87" s="200">
        <v>0</v>
      </c>
      <c r="L87" s="200">
        <v>0</v>
      </c>
      <c r="M87" s="200">
        <v>0</v>
      </c>
      <c r="N87" s="200">
        <v>0</v>
      </c>
      <c r="O87" s="200">
        <v>0</v>
      </c>
      <c r="P87" s="200">
        <v>0</v>
      </c>
      <c r="Q87" s="200">
        <v>0</v>
      </c>
      <c r="R87" s="200">
        <v>0</v>
      </c>
      <c r="S87" s="200">
        <v>0</v>
      </c>
      <c r="T87" s="200">
        <v>0</v>
      </c>
      <c r="U87" s="200">
        <v>0</v>
      </c>
      <c r="V87" s="200">
        <v>0</v>
      </c>
      <c r="W87" s="200">
        <v>0</v>
      </c>
      <c r="X87" s="200">
        <f>'4'!BZ88</f>
        <v>0</v>
      </c>
      <c r="Y87" s="33">
        <v>0</v>
      </c>
      <c r="Z87" s="33">
        <v>0</v>
      </c>
      <c r="AA87" s="33">
        <v>0</v>
      </c>
      <c r="AB87" s="33">
        <v>0</v>
      </c>
      <c r="AC87" s="33">
        <v>0</v>
      </c>
      <c r="AD87" s="33">
        <v>0</v>
      </c>
      <c r="AE87" s="33">
        <v>0</v>
      </c>
      <c r="AF87" s="33">
        <v>0</v>
      </c>
      <c r="AG87" s="33">
        <v>0</v>
      </c>
      <c r="AH87" s="33">
        <v>0</v>
      </c>
      <c r="AI87" s="33">
        <v>0</v>
      </c>
      <c r="AJ87" s="33">
        <v>0</v>
      </c>
      <c r="AK87" s="33">
        <v>0</v>
      </c>
      <c r="AL87" s="33">
        <v>0</v>
      </c>
      <c r="AM87" s="33">
        <v>0</v>
      </c>
      <c r="AN87" s="33">
        <v>0</v>
      </c>
      <c r="AO87" s="33">
        <v>0</v>
      </c>
      <c r="AP87" s="33">
        <v>0</v>
      </c>
      <c r="AQ87" s="33">
        <v>0</v>
      </c>
      <c r="AR87" s="33">
        <v>0</v>
      </c>
      <c r="AS87" s="33">
        <v>0</v>
      </c>
      <c r="AT87" s="33">
        <v>0</v>
      </c>
      <c r="AU87" s="33">
        <v>0</v>
      </c>
      <c r="AV87" s="33">
        <v>0</v>
      </c>
      <c r="AW87" s="33">
        <v>0</v>
      </c>
      <c r="AX87" s="33">
        <v>0</v>
      </c>
      <c r="AY87" s="33">
        <v>0</v>
      </c>
      <c r="AZ87" s="33">
        <v>0</v>
      </c>
      <c r="BA87" s="33">
        <v>0</v>
      </c>
      <c r="BB87" s="33">
        <v>0</v>
      </c>
      <c r="BC87" s="33">
        <v>0</v>
      </c>
      <c r="BD87" s="33">
        <v>0</v>
      </c>
      <c r="BE87" s="33">
        <v>0</v>
      </c>
      <c r="BF87" s="33">
        <v>0</v>
      </c>
      <c r="BG87" s="33">
        <v>0</v>
      </c>
      <c r="BH87" s="33">
        <v>0</v>
      </c>
      <c r="BI87" s="33">
        <v>0</v>
      </c>
      <c r="BJ87" s="33">
        <v>0</v>
      </c>
      <c r="BK87" s="33">
        <v>0</v>
      </c>
      <c r="BL87" s="33">
        <v>0</v>
      </c>
      <c r="BM87" s="33">
        <v>0</v>
      </c>
      <c r="BN87" s="33">
        <v>0</v>
      </c>
      <c r="BO87" s="33">
        <v>0</v>
      </c>
      <c r="BP87" s="33">
        <v>0</v>
      </c>
      <c r="BQ87" s="33">
        <v>0</v>
      </c>
      <c r="BR87" s="33">
        <v>0</v>
      </c>
      <c r="BS87" s="33">
        <v>0</v>
      </c>
      <c r="BT87" s="33">
        <f>IF('4'!$CN88=2021,E87,0)</f>
        <v>50</v>
      </c>
      <c r="BU87" s="33">
        <f>IF('4'!$CN88=2021,F87,0)</f>
        <v>0</v>
      </c>
      <c r="BV87" s="33">
        <f>IF('4'!$CN88=2021,G87,0)</f>
        <v>0</v>
      </c>
      <c r="BW87" s="33">
        <f>IF('4'!$CN88=2021,H87,0)</f>
        <v>0</v>
      </c>
      <c r="BX87" s="33">
        <f>IF('4'!$CN88=2021,I87,0)</f>
        <v>0</v>
      </c>
      <c r="BY87" s="33">
        <f>IF('4'!$CN88=2021,J87,0)</f>
        <v>0</v>
      </c>
      <c r="BZ87" s="33">
        <f>IF('4'!$CN88=2021,K87,0)</f>
        <v>0</v>
      </c>
      <c r="CA87" s="33">
        <f>IF('4'!$CN88=2021,L87,0)</f>
        <v>0</v>
      </c>
      <c r="CB87" s="33">
        <f>IF('4'!$CN88=2021,M87,0)</f>
        <v>0</v>
      </c>
      <c r="CC87" s="33">
        <f>IF('4'!$CN88=2021,N87,0)</f>
        <v>0</v>
      </c>
      <c r="CD87" s="33">
        <f>IF('4'!$CN88=2021,O87,0)</f>
        <v>0</v>
      </c>
      <c r="CE87" s="33">
        <f>IF('4'!$CN88=2021,P87,0)</f>
        <v>0</v>
      </c>
      <c r="CF87" s="33">
        <f>IF('4'!$CN88=2021,Q87,0)</f>
        <v>0</v>
      </c>
      <c r="CG87" s="33">
        <f>IF('4'!$CN88=2021,R87,0)</f>
        <v>0</v>
      </c>
      <c r="CH87" s="33">
        <f>IF('4'!$CN88=2021,S87,0)</f>
        <v>0</v>
      </c>
      <c r="CI87" s="33">
        <f>IF('4'!$CN88=2021,T87,0)</f>
        <v>0</v>
      </c>
      <c r="CJ87" s="33">
        <f>IF('4'!$CN88=2021,U87,0)</f>
        <v>0</v>
      </c>
      <c r="CK87" s="33">
        <f>IF('4'!$CN88=2021,V87,0)</f>
        <v>0</v>
      </c>
      <c r="CL87" s="33">
        <f>IF('4'!$CN88=2021,W87,0)</f>
        <v>0</v>
      </c>
      <c r="CM87" s="33">
        <f>IF('4'!$CN88=2021,X87,0)</f>
        <v>0</v>
      </c>
      <c r="CN87" s="33">
        <v>0</v>
      </c>
      <c r="CO87" s="33">
        <v>0</v>
      </c>
      <c r="CP87" s="33">
        <v>0</v>
      </c>
      <c r="CQ87" s="33">
        <v>0</v>
      </c>
      <c r="CR87" s="33">
        <v>0</v>
      </c>
      <c r="CS87" s="33">
        <v>0</v>
      </c>
      <c r="CT87" s="33">
        <v>0</v>
      </c>
      <c r="CU87" s="33">
        <f>IF('4'!$CN88=2022,E87,0)</f>
        <v>0</v>
      </c>
      <c r="CV87" s="33">
        <f>IF('4'!$CN88=2022,F87,0)</f>
        <v>0</v>
      </c>
      <c r="CW87" s="33">
        <f>IF('4'!$CN88=2022,G87,0)</f>
        <v>0</v>
      </c>
      <c r="CX87" s="33">
        <f>IF('4'!$CN88=2022,H87,0)</f>
        <v>0</v>
      </c>
      <c r="CY87" s="33">
        <f>IF('4'!$CN88=2022,I87,0)</f>
        <v>0</v>
      </c>
      <c r="CZ87" s="33">
        <f>IF('4'!$CN88=2022,J87,0)</f>
        <v>0</v>
      </c>
      <c r="DA87" s="33">
        <f>IF('4'!$CN88=2022,K87,0)</f>
        <v>0</v>
      </c>
      <c r="DB87" s="33">
        <f>IF('4'!$CN88=2022,L87,0)</f>
        <v>0</v>
      </c>
      <c r="DC87" s="33">
        <f>IF('4'!$CN88=2022,M87,0)</f>
        <v>0</v>
      </c>
      <c r="DD87" s="33">
        <f>IF('4'!$CN88=2022,N87,0)</f>
        <v>0</v>
      </c>
      <c r="DE87" s="33">
        <f>IF('4'!$CN88=2022,O87,0)</f>
        <v>0</v>
      </c>
      <c r="DF87" s="33">
        <f>IF('4'!$CN88=2022,P87,0)</f>
        <v>0</v>
      </c>
      <c r="DG87" s="33">
        <f>IF('4'!$CN88=2022,Q87,0)</f>
        <v>0</v>
      </c>
      <c r="DH87" s="33">
        <f>IF('4'!$CN88=2022,R87,0)</f>
        <v>0</v>
      </c>
      <c r="DI87" s="33">
        <f>IF('4'!$CN88=2022,S87,0)</f>
        <v>0</v>
      </c>
      <c r="DJ87" s="33">
        <f>IF('4'!$CN88=2022,T87,0)</f>
        <v>0</v>
      </c>
      <c r="DK87" s="33">
        <f>IF('4'!$CN88=2022,U87,0)</f>
        <v>0</v>
      </c>
      <c r="DL87" s="33">
        <f>IF('4'!$CN88=2022,V87,0)</f>
        <v>0</v>
      </c>
      <c r="DM87" s="33">
        <f>IF('4'!$CN88=2022,W87,0)</f>
        <v>0</v>
      </c>
      <c r="DN87" s="33">
        <v>0</v>
      </c>
      <c r="DO87" s="33">
        <v>0</v>
      </c>
      <c r="DP87" s="33">
        <v>0</v>
      </c>
      <c r="DQ87" s="33">
        <v>0</v>
      </c>
      <c r="DR87" s="33">
        <v>0</v>
      </c>
      <c r="DS87" s="33">
        <v>0</v>
      </c>
      <c r="DT87" s="33">
        <v>0</v>
      </c>
      <c r="DU87" s="33">
        <f t="shared" si="96"/>
        <v>50</v>
      </c>
      <c r="DV87" s="33">
        <f t="shared" si="97"/>
        <v>0</v>
      </c>
      <c r="DW87" s="33">
        <f t="shared" si="98"/>
        <v>0</v>
      </c>
      <c r="DX87" s="33">
        <f t="shared" si="99"/>
        <v>0</v>
      </c>
      <c r="DY87" s="33">
        <f t="shared" si="100"/>
        <v>0</v>
      </c>
      <c r="DZ87" s="33">
        <f t="shared" si="101"/>
        <v>0</v>
      </c>
      <c r="EA87" s="33">
        <f t="shared" si="102"/>
        <v>0</v>
      </c>
      <c r="EB87" s="33">
        <f t="shared" si="103"/>
        <v>0</v>
      </c>
      <c r="EC87" s="33">
        <f t="shared" si="104"/>
        <v>0</v>
      </c>
      <c r="ED87" s="33">
        <f t="shared" si="105"/>
        <v>0</v>
      </c>
      <c r="EE87" s="33">
        <f t="shared" si="106"/>
        <v>0</v>
      </c>
      <c r="EF87" s="33">
        <f t="shared" si="107"/>
        <v>0</v>
      </c>
      <c r="EG87" s="33">
        <f t="shared" si="108"/>
        <v>0</v>
      </c>
      <c r="EH87" s="33">
        <f t="shared" si="109"/>
        <v>0</v>
      </c>
      <c r="EI87" s="33">
        <f t="shared" si="110"/>
        <v>0</v>
      </c>
      <c r="EJ87" s="33">
        <f t="shared" si="111"/>
        <v>0</v>
      </c>
      <c r="EK87" s="33">
        <f t="shared" si="112"/>
        <v>0</v>
      </c>
      <c r="EL87" s="33">
        <f t="shared" si="113"/>
        <v>0</v>
      </c>
      <c r="EM87" s="33">
        <f t="shared" si="114"/>
        <v>0</v>
      </c>
      <c r="EN87" s="213">
        <f t="shared" si="115"/>
        <v>0</v>
      </c>
      <c r="EO87" s="206">
        <f t="shared" si="116"/>
        <v>0</v>
      </c>
      <c r="EP87" s="206">
        <f t="shared" si="117"/>
        <v>0</v>
      </c>
      <c r="EQ87" s="206">
        <f t="shared" si="118"/>
        <v>0</v>
      </c>
      <c r="ER87" s="206">
        <f t="shared" si="119"/>
        <v>0</v>
      </c>
      <c r="ES87" s="206">
        <f t="shared" si="120"/>
        <v>0</v>
      </c>
      <c r="ET87" s="206">
        <f t="shared" si="121"/>
        <v>0</v>
      </c>
      <c r="EU87" s="206">
        <f t="shared" si="122"/>
        <v>0</v>
      </c>
      <c r="EV87" s="33"/>
    </row>
    <row r="88" spans="1:152" ht="262.5">
      <c r="A88" s="23" t="s">
        <v>183</v>
      </c>
      <c r="B88" s="46" t="s">
        <v>289</v>
      </c>
      <c r="C88" s="40" t="s">
        <v>301</v>
      </c>
      <c r="D88" s="389" t="s">
        <v>302</v>
      </c>
      <c r="E88" s="207">
        <f>'4'!BS89</f>
        <v>0</v>
      </c>
      <c r="F88" s="207">
        <v>0</v>
      </c>
      <c r="G88" s="207">
        <v>0</v>
      </c>
      <c r="H88" s="207">
        <v>0</v>
      </c>
      <c r="I88" s="207">
        <f>'4'!BU89</f>
        <v>19.8</v>
      </c>
      <c r="J88" s="207">
        <v>0</v>
      </c>
      <c r="K88" s="207">
        <v>0</v>
      </c>
      <c r="L88" s="207">
        <v>0</v>
      </c>
      <c r="M88" s="207">
        <v>0</v>
      </c>
      <c r="N88" s="207">
        <v>0</v>
      </c>
      <c r="O88" s="207">
        <v>0</v>
      </c>
      <c r="P88" s="207">
        <v>0</v>
      </c>
      <c r="Q88" s="207">
        <v>0</v>
      </c>
      <c r="R88" s="207">
        <v>0</v>
      </c>
      <c r="S88" s="207">
        <v>0</v>
      </c>
      <c r="T88" s="207">
        <v>0</v>
      </c>
      <c r="U88" s="207">
        <v>0</v>
      </c>
      <c r="V88" s="207">
        <v>0</v>
      </c>
      <c r="W88" s="207">
        <v>0</v>
      </c>
      <c r="X88" s="200">
        <f>'4'!BZ89</f>
        <v>0</v>
      </c>
      <c r="Y88" s="33">
        <v>0</v>
      </c>
      <c r="Z88" s="33">
        <v>0</v>
      </c>
      <c r="AA88" s="33">
        <v>0</v>
      </c>
      <c r="AB88" s="33">
        <v>0</v>
      </c>
      <c r="AC88" s="33">
        <v>0</v>
      </c>
      <c r="AD88" s="33">
        <v>0</v>
      </c>
      <c r="AE88" s="33">
        <v>0</v>
      </c>
      <c r="AF88" s="33">
        <v>0</v>
      </c>
      <c r="AG88" s="33">
        <v>0</v>
      </c>
      <c r="AH88" s="33">
        <v>0</v>
      </c>
      <c r="AI88" s="33">
        <v>0</v>
      </c>
      <c r="AJ88" s="33">
        <v>0</v>
      </c>
      <c r="AK88" s="33">
        <v>0</v>
      </c>
      <c r="AL88" s="33">
        <v>0</v>
      </c>
      <c r="AM88" s="33">
        <v>0</v>
      </c>
      <c r="AN88" s="33">
        <v>0</v>
      </c>
      <c r="AO88" s="33">
        <v>0</v>
      </c>
      <c r="AP88" s="33">
        <v>0</v>
      </c>
      <c r="AQ88" s="33">
        <v>0</v>
      </c>
      <c r="AR88" s="33">
        <v>0</v>
      </c>
      <c r="AS88" s="33">
        <v>0</v>
      </c>
      <c r="AT88" s="33">
        <v>0</v>
      </c>
      <c r="AU88" s="33">
        <v>0</v>
      </c>
      <c r="AV88" s="33">
        <v>0</v>
      </c>
      <c r="AW88" s="33">
        <v>0</v>
      </c>
      <c r="AX88" s="33">
        <v>0</v>
      </c>
      <c r="AY88" s="33">
        <v>0</v>
      </c>
      <c r="AZ88" s="33">
        <v>0</v>
      </c>
      <c r="BA88" s="33">
        <v>0</v>
      </c>
      <c r="BB88" s="33">
        <v>0</v>
      </c>
      <c r="BC88" s="33">
        <v>0</v>
      </c>
      <c r="BD88" s="33">
        <v>0</v>
      </c>
      <c r="BE88" s="33">
        <v>0</v>
      </c>
      <c r="BF88" s="33">
        <v>0</v>
      </c>
      <c r="BG88" s="33">
        <v>0</v>
      </c>
      <c r="BH88" s="33">
        <v>0</v>
      </c>
      <c r="BI88" s="33">
        <v>0</v>
      </c>
      <c r="BJ88" s="33">
        <v>0</v>
      </c>
      <c r="BK88" s="33">
        <v>0</v>
      </c>
      <c r="BL88" s="33">
        <v>0</v>
      </c>
      <c r="BM88" s="33">
        <v>0</v>
      </c>
      <c r="BN88" s="33">
        <v>0</v>
      </c>
      <c r="BO88" s="33">
        <v>0</v>
      </c>
      <c r="BP88" s="33">
        <v>0</v>
      </c>
      <c r="BQ88" s="33">
        <v>0</v>
      </c>
      <c r="BR88" s="33">
        <v>0</v>
      </c>
      <c r="BS88" s="33">
        <v>0</v>
      </c>
      <c r="BT88" s="33">
        <f>IF('4'!$CN89=2021,E88,0)</f>
        <v>0</v>
      </c>
      <c r="BU88" s="33">
        <f>IF('4'!$CN89=2021,F88,0)</f>
        <v>0</v>
      </c>
      <c r="BV88" s="33">
        <f>IF('4'!$CN89=2021,G88,0)</f>
        <v>0</v>
      </c>
      <c r="BW88" s="33">
        <f>IF('4'!$CN89=2021,H88,0)</f>
        <v>0</v>
      </c>
      <c r="BX88" s="33">
        <f>IF('4'!$CN89=2021,I88,0)</f>
        <v>0</v>
      </c>
      <c r="BY88" s="33">
        <f>IF('4'!$CN89=2021,J88,0)</f>
        <v>0</v>
      </c>
      <c r="BZ88" s="33">
        <f>IF('4'!$CN89=2021,K88,0)</f>
        <v>0</v>
      </c>
      <c r="CA88" s="33">
        <f>IF('4'!$CN89=2021,L88,0)</f>
        <v>0</v>
      </c>
      <c r="CB88" s="33">
        <f>IF('4'!$CN89=2021,M88,0)</f>
        <v>0</v>
      </c>
      <c r="CC88" s="33">
        <f>IF('4'!$CN89=2021,N88,0)</f>
        <v>0</v>
      </c>
      <c r="CD88" s="33">
        <f>IF('4'!$CN89=2021,O88,0)</f>
        <v>0</v>
      </c>
      <c r="CE88" s="33">
        <f>IF('4'!$CN89=2021,P88,0)</f>
        <v>0</v>
      </c>
      <c r="CF88" s="33">
        <f>IF('4'!$CN89=2021,Q88,0)</f>
        <v>0</v>
      </c>
      <c r="CG88" s="33">
        <f>IF('4'!$CN89=2021,R88,0)</f>
        <v>0</v>
      </c>
      <c r="CH88" s="33">
        <f>IF('4'!$CN89=2021,S88,0)</f>
        <v>0</v>
      </c>
      <c r="CI88" s="33">
        <f>IF('4'!$CN89=2021,T88,0)</f>
        <v>0</v>
      </c>
      <c r="CJ88" s="33">
        <f>IF('4'!$CN89=2021,U88,0)</f>
        <v>0</v>
      </c>
      <c r="CK88" s="33">
        <f>IF('4'!$CN89=2021,V88,0)</f>
        <v>0</v>
      </c>
      <c r="CL88" s="33">
        <f>IF('4'!$CN89=2021,W88,0)</f>
        <v>0</v>
      </c>
      <c r="CM88" s="33">
        <f>IF('4'!$CN89=2021,X88,0)</f>
        <v>0</v>
      </c>
      <c r="CN88" s="33">
        <v>0</v>
      </c>
      <c r="CO88" s="33">
        <v>0</v>
      </c>
      <c r="CP88" s="33">
        <v>0</v>
      </c>
      <c r="CQ88" s="33">
        <v>0</v>
      </c>
      <c r="CR88" s="33">
        <v>0</v>
      </c>
      <c r="CS88" s="33">
        <v>0</v>
      </c>
      <c r="CT88" s="33">
        <v>0</v>
      </c>
      <c r="CU88" s="33">
        <f>IF('4'!$CN89=2022,E88,0)</f>
        <v>0</v>
      </c>
      <c r="CV88" s="33">
        <f>IF('4'!$CN89=2022,F88,0)</f>
        <v>0</v>
      </c>
      <c r="CW88" s="33">
        <f>IF('4'!$CN89=2022,G88,0)</f>
        <v>0</v>
      </c>
      <c r="CX88" s="33">
        <f>IF('4'!$CN89=2022,H88,0)</f>
        <v>0</v>
      </c>
      <c r="CY88" s="33">
        <f>IF('4'!$CN89=2022,I88,0)</f>
        <v>19.8</v>
      </c>
      <c r="CZ88" s="33">
        <f>IF('4'!$CN89=2022,J88,0)</f>
        <v>0</v>
      </c>
      <c r="DA88" s="33">
        <f>IF('4'!$CN89=2022,K88,0)</f>
        <v>0</v>
      </c>
      <c r="DB88" s="33">
        <f>IF('4'!$CN89=2022,L88,0)</f>
        <v>0</v>
      </c>
      <c r="DC88" s="33">
        <f>IF('4'!$CN89=2022,M88,0)</f>
        <v>0</v>
      </c>
      <c r="DD88" s="33">
        <f>IF('4'!$CN89=2022,N88,0)</f>
        <v>0</v>
      </c>
      <c r="DE88" s="33">
        <f>IF('4'!$CN89=2022,O88,0)</f>
        <v>0</v>
      </c>
      <c r="DF88" s="33">
        <f>IF('4'!$CN89=2022,P88,0)</f>
        <v>0</v>
      </c>
      <c r="DG88" s="33">
        <f>IF('4'!$CN89=2022,Q88,0)</f>
        <v>0</v>
      </c>
      <c r="DH88" s="33">
        <f>IF('4'!$CN89=2022,R88,0)</f>
        <v>0</v>
      </c>
      <c r="DI88" s="33">
        <f>IF('4'!$CN89=2022,S88,0)</f>
        <v>0</v>
      </c>
      <c r="DJ88" s="33">
        <f>IF('4'!$CN89=2022,T88,0)</f>
        <v>0</v>
      </c>
      <c r="DK88" s="33">
        <f>IF('4'!$CN89=2022,U88,0)</f>
        <v>0</v>
      </c>
      <c r="DL88" s="33">
        <f>IF('4'!$CN89=2022,V88,0)</f>
        <v>0</v>
      </c>
      <c r="DM88" s="33">
        <f>IF('4'!$CN89=2022,W88,0)</f>
        <v>0</v>
      </c>
      <c r="DN88" s="33">
        <v>0</v>
      </c>
      <c r="DO88" s="33">
        <v>0</v>
      </c>
      <c r="DP88" s="33">
        <v>0</v>
      </c>
      <c r="DQ88" s="33">
        <v>0</v>
      </c>
      <c r="DR88" s="33">
        <v>0</v>
      </c>
      <c r="DS88" s="33">
        <v>0</v>
      </c>
      <c r="DT88" s="33">
        <v>0</v>
      </c>
      <c r="DU88" s="33">
        <f t="shared" si="96"/>
        <v>0</v>
      </c>
      <c r="DV88" s="33">
        <f t="shared" si="97"/>
        <v>0</v>
      </c>
      <c r="DW88" s="33">
        <f t="shared" si="98"/>
        <v>0</v>
      </c>
      <c r="DX88" s="33">
        <f t="shared" si="99"/>
        <v>0</v>
      </c>
      <c r="DY88" s="33">
        <f t="shared" si="100"/>
        <v>19.8</v>
      </c>
      <c r="DZ88" s="33">
        <f t="shared" si="101"/>
        <v>0</v>
      </c>
      <c r="EA88" s="33">
        <f t="shared" si="102"/>
        <v>0</v>
      </c>
      <c r="EB88" s="33">
        <f t="shared" si="103"/>
        <v>0</v>
      </c>
      <c r="EC88" s="33">
        <f t="shared" si="104"/>
        <v>0</v>
      </c>
      <c r="ED88" s="33">
        <f t="shared" si="105"/>
        <v>0</v>
      </c>
      <c r="EE88" s="33">
        <f t="shared" si="106"/>
        <v>0</v>
      </c>
      <c r="EF88" s="33">
        <f t="shared" si="107"/>
        <v>0</v>
      </c>
      <c r="EG88" s="33">
        <f t="shared" si="108"/>
        <v>0</v>
      </c>
      <c r="EH88" s="33">
        <f t="shared" si="109"/>
        <v>0</v>
      </c>
      <c r="EI88" s="33">
        <f t="shared" si="110"/>
        <v>0</v>
      </c>
      <c r="EJ88" s="33">
        <f t="shared" si="111"/>
        <v>0</v>
      </c>
      <c r="EK88" s="33">
        <f t="shared" si="112"/>
        <v>0</v>
      </c>
      <c r="EL88" s="33">
        <f t="shared" si="113"/>
        <v>0</v>
      </c>
      <c r="EM88" s="33">
        <f t="shared" si="114"/>
        <v>0</v>
      </c>
      <c r="EN88" s="213">
        <f t="shared" si="115"/>
        <v>0</v>
      </c>
      <c r="EO88" s="206">
        <f t="shared" si="116"/>
        <v>0</v>
      </c>
      <c r="EP88" s="206">
        <f t="shared" si="117"/>
        <v>0</v>
      </c>
      <c r="EQ88" s="206">
        <f t="shared" si="118"/>
        <v>0</v>
      </c>
      <c r="ER88" s="206">
        <f t="shared" si="119"/>
        <v>0</v>
      </c>
      <c r="ES88" s="206">
        <f t="shared" si="120"/>
        <v>0</v>
      </c>
      <c r="ET88" s="206">
        <f t="shared" si="121"/>
        <v>0</v>
      </c>
      <c r="EU88" s="206">
        <f t="shared" si="122"/>
        <v>0</v>
      </c>
      <c r="EV88" s="33"/>
    </row>
    <row r="89" spans="1:152" ht="56.25">
      <c r="A89" s="23" t="s">
        <v>183</v>
      </c>
      <c r="B89" s="31" t="s">
        <v>289</v>
      </c>
      <c r="C89" s="40" t="s">
        <v>303</v>
      </c>
      <c r="D89" s="389" t="s">
        <v>304</v>
      </c>
      <c r="E89" s="207">
        <v>0</v>
      </c>
      <c r="F89" s="207">
        <f>'4'!BT90</f>
        <v>25</v>
      </c>
      <c r="G89" s="207">
        <v>0</v>
      </c>
      <c r="H89" s="207">
        <v>0</v>
      </c>
      <c r="I89" s="207">
        <v>0</v>
      </c>
      <c r="J89" s="207">
        <v>0</v>
      </c>
      <c r="K89" s="207">
        <v>0</v>
      </c>
      <c r="L89" s="207">
        <v>0</v>
      </c>
      <c r="M89" s="207">
        <v>0</v>
      </c>
      <c r="N89" s="207">
        <v>0</v>
      </c>
      <c r="O89" s="207">
        <v>0</v>
      </c>
      <c r="P89" s="207">
        <v>0</v>
      </c>
      <c r="Q89" s="207">
        <v>0</v>
      </c>
      <c r="R89" s="207">
        <v>0</v>
      </c>
      <c r="S89" s="207">
        <v>0</v>
      </c>
      <c r="T89" s="207">
        <v>0</v>
      </c>
      <c r="U89" s="207">
        <v>0</v>
      </c>
      <c r="V89" s="207">
        <v>0</v>
      </c>
      <c r="W89" s="207">
        <v>0</v>
      </c>
      <c r="X89" s="200">
        <f>'4'!BZ90</f>
        <v>0</v>
      </c>
      <c r="Y89" s="33">
        <v>0</v>
      </c>
      <c r="Z89" s="33">
        <v>0</v>
      </c>
      <c r="AA89" s="33">
        <v>0</v>
      </c>
      <c r="AB89" s="33">
        <v>0</v>
      </c>
      <c r="AC89" s="33">
        <v>0</v>
      </c>
      <c r="AD89" s="33">
        <v>0</v>
      </c>
      <c r="AE89" s="33">
        <v>0</v>
      </c>
      <c r="AF89" s="33">
        <v>0</v>
      </c>
      <c r="AG89" s="33">
        <v>0</v>
      </c>
      <c r="AH89" s="33">
        <v>0</v>
      </c>
      <c r="AI89" s="33">
        <v>0</v>
      </c>
      <c r="AJ89" s="33">
        <v>0</v>
      </c>
      <c r="AK89" s="33">
        <v>0</v>
      </c>
      <c r="AL89" s="33">
        <v>0</v>
      </c>
      <c r="AM89" s="33">
        <v>0</v>
      </c>
      <c r="AN89" s="33">
        <v>0</v>
      </c>
      <c r="AO89" s="33">
        <v>0</v>
      </c>
      <c r="AP89" s="33">
        <v>0</v>
      </c>
      <c r="AQ89" s="33">
        <v>0</v>
      </c>
      <c r="AR89" s="33">
        <v>0</v>
      </c>
      <c r="AS89" s="33">
        <v>0</v>
      </c>
      <c r="AT89" s="33">
        <v>0</v>
      </c>
      <c r="AU89" s="33">
        <v>0</v>
      </c>
      <c r="AV89" s="33">
        <v>0</v>
      </c>
      <c r="AW89" s="33">
        <v>0</v>
      </c>
      <c r="AX89" s="33">
        <v>0</v>
      </c>
      <c r="AY89" s="33">
        <v>0</v>
      </c>
      <c r="AZ89" s="33">
        <v>0</v>
      </c>
      <c r="BA89" s="33">
        <v>0</v>
      </c>
      <c r="BB89" s="33">
        <v>0</v>
      </c>
      <c r="BC89" s="33">
        <v>0</v>
      </c>
      <c r="BD89" s="33">
        <v>0</v>
      </c>
      <c r="BE89" s="33">
        <v>0</v>
      </c>
      <c r="BF89" s="33">
        <v>0</v>
      </c>
      <c r="BG89" s="33">
        <v>0</v>
      </c>
      <c r="BH89" s="33">
        <v>0</v>
      </c>
      <c r="BI89" s="33">
        <v>0</v>
      </c>
      <c r="BJ89" s="33">
        <v>0</v>
      </c>
      <c r="BK89" s="33">
        <v>0</v>
      </c>
      <c r="BL89" s="33">
        <v>0</v>
      </c>
      <c r="BM89" s="33">
        <v>0</v>
      </c>
      <c r="BN89" s="33">
        <v>0</v>
      </c>
      <c r="BO89" s="33">
        <v>0</v>
      </c>
      <c r="BP89" s="33">
        <v>0</v>
      </c>
      <c r="BQ89" s="33">
        <v>0</v>
      </c>
      <c r="BR89" s="33">
        <v>0</v>
      </c>
      <c r="BS89" s="33">
        <v>0</v>
      </c>
      <c r="BT89" s="33">
        <f>IF('4'!$CN90=2021,E89,0)</f>
        <v>0</v>
      </c>
      <c r="BU89" s="33">
        <f>IF('4'!$CN90=2021,F89,0)</f>
        <v>0</v>
      </c>
      <c r="BV89" s="33">
        <f>IF('4'!$CN90=2021,G89,0)</f>
        <v>0</v>
      </c>
      <c r="BW89" s="33">
        <f>IF('4'!$CN90=2021,H89,0)</f>
        <v>0</v>
      </c>
      <c r="BX89" s="33">
        <f>IF('4'!$CN90=2021,I89,0)</f>
        <v>0</v>
      </c>
      <c r="BY89" s="33">
        <f>IF('4'!$CN90=2021,J89,0)</f>
        <v>0</v>
      </c>
      <c r="BZ89" s="33">
        <f>IF('4'!$CN90=2021,K89,0)</f>
        <v>0</v>
      </c>
      <c r="CA89" s="33">
        <f>IF('4'!$CN90=2021,L89,0)</f>
        <v>0</v>
      </c>
      <c r="CB89" s="33">
        <f>IF('4'!$CN90=2021,M89,0)</f>
        <v>0</v>
      </c>
      <c r="CC89" s="33">
        <f>IF('4'!$CN90=2021,N89,0)</f>
        <v>0</v>
      </c>
      <c r="CD89" s="33">
        <f>IF('4'!$CN90=2021,O89,0)</f>
        <v>0</v>
      </c>
      <c r="CE89" s="33">
        <f>IF('4'!$CN90=2021,P89,0)</f>
        <v>0</v>
      </c>
      <c r="CF89" s="33">
        <f>IF('4'!$CN90=2021,Q89,0)</f>
        <v>0</v>
      </c>
      <c r="CG89" s="33">
        <f>IF('4'!$CN90=2021,R89,0)</f>
        <v>0</v>
      </c>
      <c r="CH89" s="33">
        <f>IF('4'!$CN90=2021,S89,0)</f>
        <v>0</v>
      </c>
      <c r="CI89" s="33">
        <f>IF('4'!$CN90=2021,T89,0)</f>
        <v>0</v>
      </c>
      <c r="CJ89" s="33">
        <f>IF('4'!$CN90=2021,U89,0)</f>
        <v>0</v>
      </c>
      <c r="CK89" s="33">
        <f>IF('4'!$CN90=2021,V89,0)</f>
        <v>0</v>
      </c>
      <c r="CL89" s="33">
        <f>IF('4'!$CN90=2021,W89,0)</f>
        <v>0</v>
      </c>
      <c r="CM89" s="33">
        <f>IF('4'!$CN90=2021,X89,0)</f>
        <v>0</v>
      </c>
      <c r="CN89" s="33">
        <v>0</v>
      </c>
      <c r="CO89" s="33">
        <v>0</v>
      </c>
      <c r="CP89" s="33">
        <v>0</v>
      </c>
      <c r="CQ89" s="33">
        <v>0</v>
      </c>
      <c r="CR89" s="33">
        <v>0</v>
      </c>
      <c r="CS89" s="33">
        <v>0</v>
      </c>
      <c r="CT89" s="33">
        <v>0</v>
      </c>
      <c r="CU89" s="33">
        <f>IF('4'!$CN90=2022,E89,0)</f>
        <v>0</v>
      </c>
      <c r="CV89" s="33">
        <f>IF('4'!$CN90=2022,F89,0)</f>
        <v>25</v>
      </c>
      <c r="CW89" s="33">
        <f>IF('4'!$CN90=2022,G89,0)</f>
        <v>0</v>
      </c>
      <c r="CX89" s="33">
        <f>IF('4'!$CN90=2022,H89,0)</f>
        <v>0</v>
      </c>
      <c r="CY89" s="33">
        <f>IF('4'!$CN90=2022,I89,0)</f>
        <v>0</v>
      </c>
      <c r="CZ89" s="33">
        <f>IF('4'!$CN90=2022,J89,0)</f>
        <v>0</v>
      </c>
      <c r="DA89" s="33">
        <f>IF('4'!$CN90=2022,K89,0)</f>
        <v>0</v>
      </c>
      <c r="DB89" s="33">
        <f>IF('4'!$CN90=2022,L89,0)</f>
        <v>0</v>
      </c>
      <c r="DC89" s="33">
        <f>IF('4'!$CN90=2022,M89,0)</f>
        <v>0</v>
      </c>
      <c r="DD89" s="33">
        <f>IF('4'!$CN90=2022,N89,0)</f>
        <v>0</v>
      </c>
      <c r="DE89" s="33">
        <f>IF('4'!$CN90=2022,O89,0)</f>
        <v>0</v>
      </c>
      <c r="DF89" s="33">
        <f>IF('4'!$CN90=2022,P89,0)</f>
        <v>0</v>
      </c>
      <c r="DG89" s="33">
        <f>IF('4'!$CN90=2022,Q89,0)</f>
        <v>0</v>
      </c>
      <c r="DH89" s="33">
        <f>IF('4'!$CN90=2022,R89,0)</f>
        <v>0</v>
      </c>
      <c r="DI89" s="33">
        <f>IF('4'!$CN90=2022,S89,0)</f>
        <v>0</v>
      </c>
      <c r="DJ89" s="33">
        <f>IF('4'!$CN90=2022,T89,0)</f>
        <v>0</v>
      </c>
      <c r="DK89" s="33">
        <f>IF('4'!$CN90=2022,U89,0)</f>
        <v>0</v>
      </c>
      <c r="DL89" s="33">
        <f>IF('4'!$CN90=2022,V89,0)</f>
        <v>0</v>
      </c>
      <c r="DM89" s="33">
        <f>IF('4'!$CN90=2022,W89,0)</f>
        <v>0</v>
      </c>
      <c r="DN89" s="33">
        <v>0</v>
      </c>
      <c r="DO89" s="33">
        <v>0</v>
      </c>
      <c r="DP89" s="33">
        <v>0</v>
      </c>
      <c r="DQ89" s="33">
        <v>0</v>
      </c>
      <c r="DR89" s="33">
        <v>0</v>
      </c>
      <c r="DS89" s="33">
        <v>0</v>
      </c>
      <c r="DT89" s="33">
        <v>0</v>
      </c>
      <c r="DU89" s="33">
        <f t="shared" si="96"/>
        <v>0</v>
      </c>
      <c r="DV89" s="33">
        <f t="shared" si="97"/>
        <v>25</v>
      </c>
      <c r="DW89" s="33">
        <f t="shared" si="98"/>
        <v>0</v>
      </c>
      <c r="DX89" s="33">
        <f t="shared" si="99"/>
        <v>0</v>
      </c>
      <c r="DY89" s="33">
        <f t="shared" si="100"/>
        <v>0</v>
      </c>
      <c r="DZ89" s="33">
        <f t="shared" si="101"/>
        <v>0</v>
      </c>
      <c r="EA89" s="33">
        <f t="shared" si="102"/>
        <v>0</v>
      </c>
      <c r="EB89" s="33">
        <f t="shared" si="103"/>
        <v>0</v>
      </c>
      <c r="EC89" s="33">
        <f t="shared" si="104"/>
        <v>0</v>
      </c>
      <c r="ED89" s="33">
        <f t="shared" si="105"/>
        <v>0</v>
      </c>
      <c r="EE89" s="33">
        <f t="shared" si="106"/>
        <v>0</v>
      </c>
      <c r="EF89" s="33">
        <f t="shared" si="107"/>
        <v>0</v>
      </c>
      <c r="EG89" s="33">
        <f t="shared" si="108"/>
        <v>0</v>
      </c>
      <c r="EH89" s="33">
        <f t="shared" si="109"/>
        <v>0</v>
      </c>
      <c r="EI89" s="33">
        <f t="shared" si="110"/>
        <v>0</v>
      </c>
      <c r="EJ89" s="33">
        <f t="shared" si="111"/>
        <v>0</v>
      </c>
      <c r="EK89" s="33">
        <f t="shared" si="112"/>
        <v>0</v>
      </c>
      <c r="EL89" s="33">
        <f t="shared" si="113"/>
        <v>0</v>
      </c>
      <c r="EM89" s="33">
        <f t="shared" si="114"/>
        <v>0</v>
      </c>
      <c r="EN89" s="213">
        <f t="shared" si="115"/>
        <v>0</v>
      </c>
      <c r="EO89" s="208">
        <f t="shared" si="116"/>
        <v>0</v>
      </c>
      <c r="EP89" s="208">
        <f t="shared" si="117"/>
        <v>0</v>
      </c>
      <c r="EQ89" s="208">
        <f t="shared" si="118"/>
        <v>0</v>
      </c>
      <c r="ER89" s="208">
        <f t="shared" si="119"/>
        <v>0</v>
      </c>
      <c r="ES89" s="208">
        <f t="shared" si="120"/>
        <v>0</v>
      </c>
      <c r="ET89" s="208">
        <f t="shared" si="121"/>
        <v>0</v>
      </c>
      <c r="EU89" s="208">
        <f t="shared" si="122"/>
        <v>0</v>
      </c>
      <c r="EV89" s="33"/>
    </row>
    <row r="90" spans="1:152" ht="75">
      <c r="A90" s="23" t="s">
        <v>183</v>
      </c>
      <c r="B90" s="171" t="s">
        <v>289</v>
      </c>
      <c r="C90" s="40" t="s">
        <v>305</v>
      </c>
      <c r="D90" s="389" t="s">
        <v>306</v>
      </c>
      <c r="E90" s="200">
        <v>0</v>
      </c>
      <c r="F90" s="200">
        <v>0</v>
      </c>
      <c r="G90" s="200">
        <f>'6'!AJ92</f>
        <v>0</v>
      </c>
      <c r="H90" s="200">
        <f>'4'!BU91</f>
        <v>2</v>
      </c>
      <c r="I90" s="200">
        <v>0</v>
      </c>
      <c r="J90" s="200">
        <v>0</v>
      </c>
      <c r="K90" s="200">
        <v>0</v>
      </c>
      <c r="L90" s="200">
        <v>0</v>
      </c>
      <c r="M90" s="200">
        <v>0</v>
      </c>
      <c r="N90" s="200">
        <v>0</v>
      </c>
      <c r="O90" s="200">
        <v>0</v>
      </c>
      <c r="P90" s="200">
        <v>0</v>
      </c>
      <c r="Q90" s="200">
        <v>0</v>
      </c>
      <c r="R90" s="200">
        <v>0</v>
      </c>
      <c r="S90" s="200">
        <v>0</v>
      </c>
      <c r="T90" s="200">
        <v>0</v>
      </c>
      <c r="U90" s="200">
        <v>1</v>
      </c>
      <c r="V90" s="200">
        <v>2</v>
      </c>
      <c r="W90" s="200">
        <f>'4'!BX91</f>
        <v>32.799999999999997</v>
      </c>
      <c r="X90" s="200">
        <f>'4'!BZ91</f>
        <v>0</v>
      </c>
      <c r="Y90" s="33">
        <v>0</v>
      </c>
      <c r="Z90" s="33">
        <v>0</v>
      </c>
      <c r="AA90" s="33">
        <v>0</v>
      </c>
      <c r="AB90" s="33">
        <v>0</v>
      </c>
      <c r="AC90" s="33">
        <v>0</v>
      </c>
      <c r="AD90" s="33">
        <v>0</v>
      </c>
      <c r="AE90" s="33">
        <v>0</v>
      </c>
      <c r="AF90" s="33">
        <v>0</v>
      </c>
      <c r="AG90" s="33">
        <v>0</v>
      </c>
      <c r="AH90" s="33">
        <v>0</v>
      </c>
      <c r="AI90" s="33">
        <v>0</v>
      </c>
      <c r="AJ90" s="33">
        <v>0</v>
      </c>
      <c r="AK90" s="33">
        <v>0</v>
      </c>
      <c r="AL90" s="33">
        <v>0</v>
      </c>
      <c r="AM90" s="33">
        <v>0</v>
      </c>
      <c r="AN90" s="33">
        <v>0</v>
      </c>
      <c r="AO90" s="33">
        <v>0</v>
      </c>
      <c r="AP90" s="33">
        <v>0</v>
      </c>
      <c r="AQ90" s="33">
        <v>0</v>
      </c>
      <c r="AR90" s="33">
        <v>0</v>
      </c>
      <c r="AS90" s="33">
        <v>0</v>
      </c>
      <c r="AT90" s="33">
        <v>0</v>
      </c>
      <c r="AU90" s="33">
        <v>0</v>
      </c>
      <c r="AV90" s="33">
        <v>0</v>
      </c>
      <c r="AW90" s="33">
        <v>0</v>
      </c>
      <c r="AX90" s="33">
        <v>0</v>
      </c>
      <c r="AY90" s="33">
        <v>0</v>
      </c>
      <c r="AZ90" s="33">
        <v>0</v>
      </c>
      <c r="BA90" s="33">
        <v>0</v>
      </c>
      <c r="BB90" s="33">
        <v>0</v>
      </c>
      <c r="BC90" s="33">
        <v>0</v>
      </c>
      <c r="BD90" s="33">
        <v>0</v>
      </c>
      <c r="BE90" s="33">
        <v>0</v>
      </c>
      <c r="BF90" s="33">
        <v>0</v>
      </c>
      <c r="BG90" s="33">
        <v>0</v>
      </c>
      <c r="BH90" s="33">
        <v>0</v>
      </c>
      <c r="BI90" s="33">
        <v>0</v>
      </c>
      <c r="BJ90" s="33">
        <v>0</v>
      </c>
      <c r="BK90" s="33">
        <v>0</v>
      </c>
      <c r="BL90" s="33">
        <v>0</v>
      </c>
      <c r="BM90" s="33">
        <v>0</v>
      </c>
      <c r="BN90" s="33">
        <v>0</v>
      </c>
      <c r="BO90" s="33">
        <v>0</v>
      </c>
      <c r="BP90" s="33">
        <v>0</v>
      </c>
      <c r="BQ90" s="33">
        <v>0</v>
      </c>
      <c r="BR90" s="33">
        <v>0</v>
      </c>
      <c r="BS90" s="33">
        <v>0</v>
      </c>
      <c r="BT90" s="33">
        <f>IF('4'!$CN91=2021,E90,0)</f>
        <v>0</v>
      </c>
      <c r="BU90" s="33">
        <f>IF('4'!$CN91=2021,F90,0)</f>
        <v>0</v>
      </c>
      <c r="BV90" s="33">
        <f>IF('4'!$CN91=2021,G90,0)</f>
        <v>0</v>
      </c>
      <c r="BW90" s="33">
        <f>IF('4'!$CN91=2021,H90,0)</f>
        <v>0</v>
      </c>
      <c r="BX90" s="33">
        <f>IF('4'!$CN91=2021,I90,0)</f>
        <v>0</v>
      </c>
      <c r="BY90" s="33">
        <f>IF('4'!$CN91=2021,J90,0)</f>
        <v>0</v>
      </c>
      <c r="BZ90" s="33">
        <f>IF('4'!$CN91=2021,K90,0)</f>
        <v>0</v>
      </c>
      <c r="CA90" s="33">
        <f>IF('4'!$CN91=2021,L90,0)</f>
        <v>0</v>
      </c>
      <c r="CB90" s="33">
        <f>IF('4'!$CN91=2021,M90,0)</f>
        <v>0</v>
      </c>
      <c r="CC90" s="33">
        <f>IF('4'!$CN91=2021,N90,0)</f>
        <v>0</v>
      </c>
      <c r="CD90" s="33">
        <f>IF('4'!$CN91=2021,O90,0)</f>
        <v>0</v>
      </c>
      <c r="CE90" s="33">
        <f>IF('4'!$CN91=2021,P90,0)</f>
        <v>0</v>
      </c>
      <c r="CF90" s="33">
        <f>IF('4'!$CN91=2021,Q90,0)</f>
        <v>0</v>
      </c>
      <c r="CG90" s="33">
        <f>IF('4'!$CN91=2021,R90,0)</f>
        <v>0</v>
      </c>
      <c r="CH90" s="33">
        <f>IF('4'!$CN91=2021,S90,0)</f>
        <v>0</v>
      </c>
      <c r="CI90" s="33">
        <f>IF('4'!$CN91=2021,T90,0)</f>
        <v>0</v>
      </c>
      <c r="CJ90" s="33">
        <f>IF('4'!$CN91=2021,U90,0)</f>
        <v>0</v>
      </c>
      <c r="CK90" s="33">
        <f>IF('4'!$CN91=2021,V90,0)</f>
        <v>0</v>
      </c>
      <c r="CL90" s="33">
        <f>IF('4'!$CN91=2021,W90,0)</f>
        <v>0</v>
      </c>
      <c r="CM90" s="33">
        <f>IF('4'!$CN91=2021,X90,0)</f>
        <v>0</v>
      </c>
      <c r="CN90" s="33">
        <v>0</v>
      </c>
      <c r="CO90" s="33">
        <v>0</v>
      </c>
      <c r="CP90" s="33">
        <v>0</v>
      </c>
      <c r="CQ90" s="33">
        <v>0</v>
      </c>
      <c r="CR90" s="33">
        <v>0</v>
      </c>
      <c r="CS90" s="33">
        <v>0</v>
      </c>
      <c r="CT90" s="33">
        <v>0</v>
      </c>
      <c r="CU90" s="33">
        <f>IF('4'!$CN91=2022,E90,0)</f>
        <v>0</v>
      </c>
      <c r="CV90" s="33">
        <f>IF('4'!$CN91=2022,F90,0)</f>
        <v>0</v>
      </c>
      <c r="CW90" s="33">
        <f>IF('4'!$CN91=2022,G90,0)</f>
        <v>0</v>
      </c>
      <c r="CX90" s="33">
        <f>IF('4'!$CN91=2022,H90,0)</f>
        <v>2</v>
      </c>
      <c r="CY90" s="33">
        <f>IF('4'!$CN91=2022,I90,0)</f>
        <v>0</v>
      </c>
      <c r="CZ90" s="33">
        <f>IF('4'!$CN91=2022,J90,0)</f>
        <v>0</v>
      </c>
      <c r="DA90" s="33">
        <f>IF('4'!$CN91=2022,K90,0)</f>
        <v>0</v>
      </c>
      <c r="DB90" s="33">
        <f>IF('4'!$CN91=2022,L90,0)</f>
        <v>0</v>
      </c>
      <c r="DC90" s="33">
        <f>IF('4'!$CN91=2022,M90,0)</f>
        <v>0</v>
      </c>
      <c r="DD90" s="33">
        <f>IF('4'!$CN91=2022,N90,0)</f>
        <v>0</v>
      </c>
      <c r="DE90" s="33">
        <f>IF('4'!$CN91=2022,O90,0)</f>
        <v>0</v>
      </c>
      <c r="DF90" s="33">
        <f>IF('4'!$CN91=2022,P90,0)</f>
        <v>0</v>
      </c>
      <c r="DG90" s="33">
        <f>IF('4'!$CN91=2022,Q90,0)</f>
        <v>0</v>
      </c>
      <c r="DH90" s="33">
        <f>IF('4'!$CN91=2022,R90,0)</f>
        <v>0</v>
      </c>
      <c r="DI90" s="33">
        <f>IF('4'!$CN91=2022,S90,0)</f>
        <v>0</v>
      </c>
      <c r="DJ90" s="33">
        <f>IF('4'!$CN91=2022,T90,0)</f>
        <v>0</v>
      </c>
      <c r="DK90" s="33">
        <f>IF('4'!$CN91=2022,U90,0)</f>
        <v>1</v>
      </c>
      <c r="DL90" s="33">
        <f>IF('4'!$CN91=2022,V90,0)</f>
        <v>2</v>
      </c>
      <c r="DM90" s="33">
        <f>IF('4'!$CN91=2022,W90,0)</f>
        <v>32.799999999999997</v>
      </c>
      <c r="DN90" s="33">
        <v>0</v>
      </c>
      <c r="DO90" s="33">
        <v>0</v>
      </c>
      <c r="DP90" s="33">
        <v>0</v>
      </c>
      <c r="DQ90" s="33">
        <v>0</v>
      </c>
      <c r="DR90" s="33">
        <v>0</v>
      </c>
      <c r="DS90" s="33">
        <v>0</v>
      </c>
      <c r="DT90" s="33">
        <v>0</v>
      </c>
      <c r="DU90" s="33">
        <f t="shared" si="96"/>
        <v>0</v>
      </c>
      <c r="DV90" s="33">
        <f t="shared" si="97"/>
        <v>0</v>
      </c>
      <c r="DW90" s="33">
        <f t="shared" si="98"/>
        <v>0</v>
      </c>
      <c r="DX90" s="33">
        <f t="shared" si="99"/>
        <v>2</v>
      </c>
      <c r="DY90" s="33">
        <f t="shared" si="100"/>
        <v>0</v>
      </c>
      <c r="DZ90" s="33">
        <f t="shared" si="101"/>
        <v>0</v>
      </c>
      <c r="EA90" s="33">
        <f t="shared" si="102"/>
        <v>0</v>
      </c>
      <c r="EB90" s="33">
        <f t="shared" si="103"/>
        <v>0</v>
      </c>
      <c r="EC90" s="33">
        <f t="shared" si="104"/>
        <v>0</v>
      </c>
      <c r="ED90" s="33">
        <f t="shared" si="105"/>
        <v>0</v>
      </c>
      <c r="EE90" s="33">
        <f t="shared" si="106"/>
        <v>0</v>
      </c>
      <c r="EF90" s="33">
        <f t="shared" si="107"/>
        <v>0</v>
      </c>
      <c r="EG90" s="33">
        <f t="shared" si="108"/>
        <v>0</v>
      </c>
      <c r="EH90" s="33">
        <f t="shared" si="109"/>
        <v>0</v>
      </c>
      <c r="EI90" s="33">
        <f t="shared" si="110"/>
        <v>0</v>
      </c>
      <c r="EJ90" s="33">
        <f t="shared" si="111"/>
        <v>0</v>
      </c>
      <c r="EK90" s="33">
        <f t="shared" si="112"/>
        <v>1</v>
      </c>
      <c r="EL90" s="33">
        <f t="shared" si="113"/>
        <v>2</v>
      </c>
      <c r="EM90" s="33">
        <f t="shared" si="114"/>
        <v>32.799999999999997</v>
      </c>
      <c r="EN90" s="213">
        <f t="shared" si="115"/>
        <v>0</v>
      </c>
      <c r="EO90" s="208">
        <f t="shared" si="116"/>
        <v>0</v>
      </c>
      <c r="EP90" s="208">
        <f t="shared" si="117"/>
        <v>0</v>
      </c>
      <c r="EQ90" s="208">
        <f t="shared" si="118"/>
        <v>0</v>
      </c>
      <c r="ER90" s="208">
        <f t="shared" si="119"/>
        <v>0</v>
      </c>
      <c r="ES90" s="208">
        <f t="shared" si="120"/>
        <v>0</v>
      </c>
      <c r="ET90" s="208">
        <f t="shared" si="121"/>
        <v>0</v>
      </c>
      <c r="EU90" s="208">
        <f t="shared" si="122"/>
        <v>0</v>
      </c>
      <c r="EV90" s="33"/>
    </row>
    <row r="91" spans="1:152" ht="56.25">
      <c r="A91" s="23" t="s">
        <v>183</v>
      </c>
      <c r="B91" s="31" t="s">
        <v>289</v>
      </c>
      <c r="C91" s="40" t="s">
        <v>307</v>
      </c>
      <c r="D91" s="389" t="s">
        <v>308</v>
      </c>
      <c r="E91" s="207">
        <v>0</v>
      </c>
      <c r="F91" s="207">
        <v>0</v>
      </c>
      <c r="G91" s="207">
        <v>0</v>
      </c>
      <c r="H91" s="207">
        <v>0</v>
      </c>
      <c r="I91" s="207">
        <v>0</v>
      </c>
      <c r="J91" s="207">
        <v>0</v>
      </c>
      <c r="K91" s="207">
        <v>0</v>
      </c>
      <c r="L91" s="207">
        <v>0</v>
      </c>
      <c r="M91" s="207">
        <v>0</v>
      </c>
      <c r="N91" s="207">
        <v>0</v>
      </c>
      <c r="O91" s="207">
        <v>0</v>
      </c>
      <c r="P91" s="207">
        <v>0</v>
      </c>
      <c r="Q91" s="207">
        <v>0</v>
      </c>
      <c r="R91" s="207">
        <v>0</v>
      </c>
      <c r="S91" s="207">
        <v>0</v>
      </c>
      <c r="T91" s="207">
        <v>0</v>
      </c>
      <c r="U91" s="207">
        <f>'4'!BX92</f>
        <v>12</v>
      </c>
      <c r="V91" s="207">
        <v>0</v>
      </c>
      <c r="W91" s="207">
        <v>0</v>
      </c>
      <c r="X91" s="207">
        <v>0</v>
      </c>
      <c r="Y91" s="33">
        <v>0</v>
      </c>
      <c r="Z91" s="33">
        <v>0</v>
      </c>
      <c r="AA91" s="33">
        <v>0</v>
      </c>
      <c r="AB91" s="33">
        <v>0</v>
      </c>
      <c r="AC91" s="33">
        <v>0</v>
      </c>
      <c r="AD91" s="33">
        <v>0</v>
      </c>
      <c r="AE91" s="33">
        <v>0</v>
      </c>
      <c r="AF91" s="33">
        <v>0</v>
      </c>
      <c r="AG91" s="33">
        <v>0</v>
      </c>
      <c r="AH91" s="33">
        <v>0</v>
      </c>
      <c r="AI91" s="33">
        <v>0</v>
      </c>
      <c r="AJ91" s="33">
        <v>0</v>
      </c>
      <c r="AK91" s="33">
        <v>0</v>
      </c>
      <c r="AL91" s="33">
        <v>0</v>
      </c>
      <c r="AM91" s="33">
        <v>0</v>
      </c>
      <c r="AN91" s="33">
        <v>0</v>
      </c>
      <c r="AO91" s="33">
        <v>0</v>
      </c>
      <c r="AP91" s="33">
        <v>0</v>
      </c>
      <c r="AQ91" s="33">
        <v>0</v>
      </c>
      <c r="AR91" s="33">
        <v>0</v>
      </c>
      <c r="AS91" s="33">
        <v>0</v>
      </c>
      <c r="AT91" s="33">
        <v>0</v>
      </c>
      <c r="AU91" s="33">
        <v>0</v>
      </c>
      <c r="AV91" s="33">
        <v>0</v>
      </c>
      <c r="AW91" s="33">
        <v>0</v>
      </c>
      <c r="AX91" s="33">
        <v>0</v>
      </c>
      <c r="AY91" s="33">
        <v>0</v>
      </c>
      <c r="AZ91" s="33">
        <v>0</v>
      </c>
      <c r="BA91" s="33">
        <v>0</v>
      </c>
      <c r="BB91" s="33">
        <v>0</v>
      </c>
      <c r="BC91" s="33">
        <v>0</v>
      </c>
      <c r="BD91" s="33">
        <v>0</v>
      </c>
      <c r="BE91" s="33">
        <v>0</v>
      </c>
      <c r="BF91" s="33">
        <v>0</v>
      </c>
      <c r="BG91" s="33">
        <v>0</v>
      </c>
      <c r="BH91" s="33">
        <v>0</v>
      </c>
      <c r="BI91" s="33">
        <v>0</v>
      </c>
      <c r="BJ91" s="33">
        <v>0</v>
      </c>
      <c r="BK91" s="33">
        <v>0</v>
      </c>
      <c r="BL91" s="33">
        <v>0</v>
      </c>
      <c r="BM91" s="33">
        <v>0</v>
      </c>
      <c r="BN91" s="33">
        <v>0</v>
      </c>
      <c r="BO91" s="33">
        <v>0</v>
      </c>
      <c r="BP91" s="33">
        <v>0</v>
      </c>
      <c r="BQ91" s="33">
        <v>0</v>
      </c>
      <c r="BR91" s="33">
        <v>0</v>
      </c>
      <c r="BS91" s="33">
        <v>0</v>
      </c>
      <c r="BT91" s="33">
        <f>IF('4'!$CN92=2021,E91,0)</f>
        <v>0</v>
      </c>
      <c r="BU91" s="33">
        <f>IF('4'!$CN92=2021,F91,0)</f>
        <v>0</v>
      </c>
      <c r="BV91" s="33">
        <f>IF('4'!$CN92=2021,G91,0)</f>
        <v>0</v>
      </c>
      <c r="BW91" s="33">
        <f>IF('4'!$CN92=2021,H91,0)</f>
        <v>0</v>
      </c>
      <c r="BX91" s="33">
        <f>IF('4'!$CN92=2021,I91,0)</f>
        <v>0</v>
      </c>
      <c r="BY91" s="33">
        <f>IF('4'!$CN92=2021,J91,0)</f>
        <v>0</v>
      </c>
      <c r="BZ91" s="33">
        <f>IF('4'!$CN92=2021,K91,0)</f>
        <v>0</v>
      </c>
      <c r="CA91" s="33">
        <f>IF('4'!$CN92=2021,L91,0)</f>
        <v>0</v>
      </c>
      <c r="CB91" s="33">
        <f>IF('4'!$CN92=2021,M91,0)</f>
        <v>0</v>
      </c>
      <c r="CC91" s="33">
        <f>IF('4'!$CN92=2021,N91,0)</f>
        <v>0</v>
      </c>
      <c r="CD91" s="33">
        <f>IF('4'!$CN92=2021,O91,0)</f>
        <v>0</v>
      </c>
      <c r="CE91" s="33">
        <f>IF('4'!$CN92=2021,P91,0)</f>
        <v>0</v>
      </c>
      <c r="CF91" s="33">
        <f>IF('4'!$CN92=2021,Q91,0)</f>
        <v>0</v>
      </c>
      <c r="CG91" s="33">
        <f>IF('4'!$CN92=2021,R91,0)</f>
        <v>0</v>
      </c>
      <c r="CH91" s="33">
        <f>IF('4'!$CN92=2021,S91,0)</f>
        <v>0</v>
      </c>
      <c r="CI91" s="33">
        <f>IF('4'!$CN92=2021,T91,0)</f>
        <v>0</v>
      </c>
      <c r="CJ91" s="33">
        <f>IF('4'!$CN92=2021,U91,0)</f>
        <v>0</v>
      </c>
      <c r="CK91" s="33">
        <f>IF('4'!$CN92=2021,V91,0)</f>
        <v>0</v>
      </c>
      <c r="CL91" s="33">
        <f>IF('4'!$CN92=2021,W91,0)</f>
        <v>0</v>
      </c>
      <c r="CM91" s="33">
        <f>IF('4'!$CN92=2021,X91,0)</f>
        <v>0</v>
      </c>
      <c r="CN91" s="33">
        <v>0</v>
      </c>
      <c r="CO91" s="33">
        <v>0</v>
      </c>
      <c r="CP91" s="33">
        <v>0</v>
      </c>
      <c r="CQ91" s="33">
        <v>0</v>
      </c>
      <c r="CR91" s="33">
        <v>0</v>
      </c>
      <c r="CS91" s="33">
        <v>0</v>
      </c>
      <c r="CT91" s="33">
        <v>0</v>
      </c>
      <c r="CU91" s="33">
        <f>IF('4'!$CN92=2022,E91,0)</f>
        <v>0</v>
      </c>
      <c r="CV91" s="33">
        <f>IF('4'!$CN92=2022,F91,0)</f>
        <v>0</v>
      </c>
      <c r="CW91" s="33">
        <f>IF('4'!$CN92=2022,G91,0)</f>
        <v>0</v>
      </c>
      <c r="CX91" s="33">
        <f>IF('4'!$CN92=2022,H91,0)</f>
        <v>0</v>
      </c>
      <c r="CY91" s="33">
        <f>IF('4'!$CN92=2022,I91,0)</f>
        <v>0</v>
      </c>
      <c r="CZ91" s="33">
        <f>IF('4'!$CN92=2022,J91,0)</f>
        <v>0</v>
      </c>
      <c r="DA91" s="33">
        <f>IF('4'!$CN92=2022,K91,0)</f>
        <v>0</v>
      </c>
      <c r="DB91" s="33">
        <f>IF('4'!$CN92=2022,L91,0)</f>
        <v>0</v>
      </c>
      <c r="DC91" s="33">
        <f>IF('4'!$CN92=2022,M91,0)</f>
        <v>0</v>
      </c>
      <c r="DD91" s="33">
        <f>IF('4'!$CN92=2022,N91,0)</f>
        <v>0</v>
      </c>
      <c r="DE91" s="33">
        <f>IF('4'!$CN92=2022,O91,0)</f>
        <v>0</v>
      </c>
      <c r="DF91" s="33">
        <f>IF('4'!$CN92=2022,P91,0)</f>
        <v>0</v>
      </c>
      <c r="DG91" s="33">
        <f>IF('4'!$CN92=2022,Q91,0)</f>
        <v>0</v>
      </c>
      <c r="DH91" s="33">
        <f>IF('4'!$CN92=2022,R91,0)</f>
        <v>0</v>
      </c>
      <c r="DI91" s="33">
        <f>IF('4'!$CN92=2022,S91,0)</f>
        <v>0</v>
      </c>
      <c r="DJ91" s="33">
        <f>IF('4'!$CN92=2022,T91,0)</f>
        <v>0</v>
      </c>
      <c r="DK91" s="33">
        <f>IF('4'!$CN92=2022,U91,0)</f>
        <v>12</v>
      </c>
      <c r="DL91" s="33">
        <f>IF('4'!$CN92=2022,V91,0)</f>
        <v>0</v>
      </c>
      <c r="DM91" s="33">
        <f>IF('4'!$CN92=2022,W91,0)</f>
        <v>0</v>
      </c>
      <c r="DN91" s="33">
        <v>0</v>
      </c>
      <c r="DO91" s="33">
        <v>0</v>
      </c>
      <c r="DP91" s="33">
        <v>0</v>
      </c>
      <c r="DQ91" s="33">
        <v>0</v>
      </c>
      <c r="DR91" s="33">
        <v>0</v>
      </c>
      <c r="DS91" s="33">
        <v>0</v>
      </c>
      <c r="DT91" s="33">
        <v>0</v>
      </c>
      <c r="DU91" s="33">
        <f t="shared" si="96"/>
        <v>0</v>
      </c>
      <c r="DV91" s="33">
        <f t="shared" si="97"/>
        <v>0</v>
      </c>
      <c r="DW91" s="33">
        <f t="shared" si="98"/>
        <v>0</v>
      </c>
      <c r="DX91" s="33">
        <f t="shared" si="99"/>
        <v>0</v>
      </c>
      <c r="DY91" s="33">
        <f t="shared" si="100"/>
        <v>0</v>
      </c>
      <c r="DZ91" s="33">
        <f t="shared" si="101"/>
        <v>0</v>
      </c>
      <c r="EA91" s="33">
        <f t="shared" si="102"/>
        <v>0</v>
      </c>
      <c r="EB91" s="33">
        <f t="shared" si="103"/>
        <v>0</v>
      </c>
      <c r="EC91" s="33">
        <f t="shared" si="104"/>
        <v>0</v>
      </c>
      <c r="ED91" s="33">
        <f t="shared" si="105"/>
        <v>0</v>
      </c>
      <c r="EE91" s="33">
        <f t="shared" si="106"/>
        <v>0</v>
      </c>
      <c r="EF91" s="33">
        <f t="shared" si="107"/>
        <v>0</v>
      </c>
      <c r="EG91" s="33">
        <f t="shared" si="108"/>
        <v>0</v>
      </c>
      <c r="EH91" s="33">
        <f t="shared" si="109"/>
        <v>0</v>
      </c>
      <c r="EI91" s="33">
        <f t="shared" si="110"/>
        <v>0</v>
      </c>
      <c r="EJ91" s="33">
        <f t="shared" si="111"/>
        <v>0</v>
      </c>
      <c r="EK91" s="33">
        <f t="shared" si="112"/>
        <v>12</v>
      </c>
      <c r="EL91" s="33">
        <f t="shared" si="113"/>
        <v>0</v>
      </c>
      <c r="EM91" s="33">
        <f t="shared" si="114"/>
        <v>0</v>
      </c>
      <c r="EN91" s="213">
        <f t="shared" si="115"/>
        <v>0</v>
      </c>
      <c r="EO91" s="208">
        <f t="shared" si="116"/>
        <v>0</v>
      </c>
      <c r="EP91" s="208">
        <f t="shared" si="117"/>
        <v>0</v>
      </c>
      <c r="EQ91" s="208">
        <f t="shared" si="118"/>
        <v>0</v>
      </c>
      <c r="ER91" s="208">
        <f t="shared" si="119"/>
        <v>0</v>
      </c>
      <c r="ES91" s="208">
        <f t="shared" si="120"/>
        <v>0</v>
      </c>
      <c r="ET91" s="208">
        <f t="shared" si="121"/>
        <v>0</v>
      </c>
      <c r="EU91" s="208">
        <f t="shared" si="122"/>
        <v>0</v>
      </c>
      <c r="EV91" s="33"/>
    </row>
    <row r="92" spans="1:152" ht="56.25">
      <c r="A92" s="23" t="s">
        <v>183</v>
      </c>
      <c r="B92" s="31" t="s">
        <v>289</v>
      </c>
      <c r="C92" s="40" t="s">
        <v>309</v>
      </c>
      <c r="D92" s="389" t="s">
        <v>310</v>
      </c>
      <c r="E92" s="33">
        <v>0</v>
      </c>
      <c r="F92" s="207">
        <f>'4'!BT93</f>
        <v>25</v>
      </c>
      <c r="G92" s="33">
        <v>0</v>
      </c>
      <c r="H92" s="33">
        <v>0</v>
      </c>
      <c r="I92" s="33">
        <v>0</v>
      </c>
      <c r="J92" s="33">
        <v>0</v>
      </c>
      <c r="K92" s="33">
        <v>0</v>
      </c>
      <c r="L92" s="33">
        <v>0</v>
      </c>
      <c r="M92" s="33">
        <v>0</v>
      </c>
      <c r="N92" s="33">
        <v>0</v>
      </c>
      <c r="O92" s="33">
        <v>0</v>
      </c>
      <c r="P92" s="33">
        <v>0</v>
      </c>
      <c r="Q92" s="33">
        <v>0</v>
      </c>
      <c r="R92" s="33">
        <v>0</v>
      </c>
      <c r="S92" s="33">
        <v>0</v>
      </c>
      <c r="T92" s="33">
        <v>0</v>
      </c>
      <c r="U92" s="33">
        <v>0</v>
      </c>
      <c r="V92" s="33">
        <v>0</v>
      </c>
      <c r="W92" s="33">
        <v>0</v>
      </c>
      <c r="X92" s="200">
        <f>'4'!BZ93</f>
        <v>0</v>
      </c>
      <c r="Y92" s="33">
        <v>0</v>
      </c>
      <c r="Z92" s="33">
        <v>0</v>
      </c>
      <c r="AA92" s="33">
        <v>0</v>
      </c>
      <c r="AB92" s="33">
        <v>0</v>
      </c>
      <c r="AC92" s="33">
        <v>0</v>
      </c>
      <c r="AD92" s="33">
        <v>0</v>
      </c>
      <c r="AE92" s="33">
        <v>0</v>
      </c>
      <c r="AF92" s="33">
        <v>0</v>
      </c>
      <c r="AG92" s="33">
        <v>0</v>
      </c>
      <c r="AH92" s="33">
        <v>0</v>
      </c>
      <c r="AI92" s="33">
        <v>0</v>
      </c>
      <c r="AJ92" s="33">
        <v>0</v>
      </c>
      <c r="AK92" s="33">
        <v>0</v>
      </c>
      <c r="AL92" s="33">
        <v>0</v>
      </c>
      <c r="AM92" s="33">
        <v>0</v>
      </c>
      <c r="AN92" s="33">
        <v>0</v>
      </c>
      <c r="AO92" s="33">
        <v>0</v>
      </c>
      <c r="AP92" s="33">
        <v>0</v>
      </c>
      <c r="AQ92" s="33">
        <v>0</v>
      </c>
      <c r="AR92" s="33">
        <v>0</v>
      </c>
      <c r="AS92" s="33">
        <v>0</v>
      </c>
      <c r="AT92" s="33">
        <v>0</v>
      </c>
      <c r="AU92" s="33">
        <v>0</v>
      </c>
      <c r="AV92" s="33">
        <v>0</v>
      </c>
      <c r="AW92" s="33">
        <v>0</v>
      </c>
      <c r="AX92" s="33">
        <v>0</v>
      </c>
      <c r="AY92" s="33">
        <v>0</v>
      </c>
      <c r="AZ92" s="33">
        <v>0</v>
      </c>
      <c r="BA92" s="33">
        <v>0</v>
      </c>
      <c r="BB92" s="33">
        <v>0</v>
      </c>
      <c r="BC92" s="33">
        <v>0</v>
      </c>
      <c r="BD92" s="33">
        <v>0</v>
      </c>
      <c r="BE92" s="33">
        <v>0</v>
      </c>
      <c r="BF92" s="33">
        <v>0</v>
      </c>
      <c r="BG92" s="33">
        <v>0</v>
      </c>
      <c r="BH92" s="33">
        <v>0</v>
      </c>
      <c r="BI92" s="33">
        <v>0</v>
      </c>
      <c r="BJ92" s="33">
        <v>0</v>
      </c>
      <c r="BK92" s="33">
        <v>0</v>
      </c>
      <c r="BL92" s="33">
        <v>0</v>
      </c>
      <c r="BM92" s="33">
        <v>0</v>
      </c>
      <c r="BN92" s="33">
        <v>0</v>
      </c>
      <c r="BO92" s="33">
        <v>0</v>
      </c>
      <c r="BP92" s="33">
        <v>0</v>
      </c>
      <c r="BQ92" s="33">
        <v>0</v>
      </c>
      <c r="BR92" s="33">
        <v>0</v>
      </c>
      <c r="BS92" s="33">
        <v>0</v>
      </c>
      <c r="BT92" s="33">
        <f>IF('4'!$CN93=2021,E92,0)</f>
        <v>0</v>
      </c>
      <c r="BU92" s="33">
        <f>IF('4'!$CN93=2021,F92,0)</f>
        <v>0</v>
      </c>
      <c r="BV92" s="33">
        <f>IF('4'!$CN93=2021,G92,0)</f>
        <v>0</v>
      </c>
      <c r="BW92" s="33">
        <f>IF('4'!$CN93=2021,H92,0)</f>
        <v>0</v>
      </c>
      <c r="BX92" s="33">
        <f>IF('4'!$CN93=2021,I92,0)</f>
        <v>0</v>
      </c>
      <c r="BY92" s="33">
        <f>IF('4'!$CN93=2021,J92,0)</f>
        <v>0</v>
      </c>
      <c r="BZ92" s="33">
        <f>IF('4'!$CN93=2021,K92,0)</f>
        <v>0</v>
      </c>
      <c r="CA92" s="33">
        <f>IF('4'!$CN93=2021,L92,0)</f>
        <v>0</v>
      </c>
      <c r="CB92" s="33">
        <f>IF('4'!$CN93=2021,M92,0)</f>
        <v>0</v>
      </c>
      <c r="CC92" s="33">
        <f>IF('4'!$CN93=2021,N92,0)</f>
        <v>0</v>
      </c>
      <c r="CD92" s="33">
        <f>IF('4'!$CN93=2021,O92,0)</f>
        <v>0</v>
      </c>
      <c r="CE92" s="33">
        <f>IF('4'!$CN93=2021,P92,0)</f>
        <v>0</v>
      </c>
      <c r="CF92" s="33">
        <f>IF('4'!$CN93=2021,Q92,0)</f>
        <v>0</v>
      </c>
      <c r="CG92" s="33">
        <f>IF('4'!$CN93=2021,R92,0)</f>
        <v>0</v>
      </c>
      <c r="CH92" s="33">
        <f>IF('4'!$CN93=2021,S92,0)</f>
        <v>0</v>
      </c>
      <c r="CI92" s="33">
        <f>IF('4'!$CN93=2021,T92,0)</f>
        <v>0</v>
      </c>
      <c r="CJ92" s="33">
        <f>IF('4'!$CN93=2021,U92,0)</f>
        <v>0</v>
      </c>
      <c r="CK92" s="33">
        <f>IF('4'!$CN93=2021,V92,0)</f>
        <v>0</v>
      </c>
      <c r="CL92" s="33">
        <f>IF('4'!$CN93=2021,W92,0)</f>
        <v>0</v>
      </c>
      <c r="CM92" s="33">
        <f>IF('4'!$CN93=2021,X92,0)</f>
        <v>0</v>
      </c>
      <c r="CN92" s="33">
        <v>0</v>
      </c>
      <c r="CO92" s="33">
        <v>0</v>
      </c>
      <c r="CP92" s="33">
        <v>0</v>
      </c>
      <c r="CQ92" s="33">
        <v>0</v>
      </c>
      <c r="CR92" s="33">
        <v>0</v>
      </c>
      <c r="CS92" s="33">
        <v>0</v>
      </c>
      <c r="CT92" s="33">
        <v>0</v>
      </c>
      <c r="CU92" s="33">
        <f>IF('4'!$CN93=2022,E92,0)</f>
        <v>0</v>
      </c>
      <c r="CV92" s="33">
        <f>IF('4'!$CN93=2022,F92,0)</f>
        <v>25</v>
      </c>
      <c r="CW92" s="33">
        <f>IF('4'!$CN93=2022,G92,0)</f>
        <v>0</v>
      </c>
      <c r="CX92" s="33">
        <f>IF('4'!$CN93=2022,H92,0)</f>
        <v>0</v>
      </c>
      <c r="CY92" s="33">
        <f>IF('4'!$CN93=2022,I92,0)</f>
        <v>0</v>
      </c>
      <c r="CZ92" s="33">
        <f>IF('4'!$CN93=2022,J92,0)</f>
        <v>0</v>
      </c>
      <c r="DA92" s="33">
        <f>IF('4'!$CN93=2022,K92,0)</f>
        <v>0</v>
      </c>
      <c r="DB92" s="33">
        <f>IF('4'!$CN93=2022,L92,0)</f>
        <v>0</v>
      </c>
      <c r="DC92" s="33">
        <f>IF('4'!$CN93=2022,M92,0)</f>
        <v>0</v>
      </c>
      <c r="DD92" s="33">
        <f>IF('4'!$CN93=2022,N92,0)</f>
        <v>0</v>
      </c>
      <c r="DE92" s="33">
        <f>IF('4'!$CN93=2022,O92,0)</f>
        <v>0</v>
      </c>
      <c r="DF92" s="33">
        <f>IF('4'!$CN93=2022,P92,0)</f>
        <v>0</v>
      </c>
      <c r="DG92" s="33">
        <f>IF('4'!$CN93=2022,Q92,0)</f>
        <v>0</v>
      </c>
      <c r="DH92" s="33">
        <f>IF('4'!$CN93=2022,R92,0)</f>
        <v>0</v>
      </c>
      <c r="DI92" s="33">
        <f>IF('4'!$CN93=2022,S92,0)</f>
        <v>0</v>
      </c>
      <c r="DJ92" s="33">
        <f>IF('4'!$CN93=2022,T92,0)</f>
        <v>0</v>
      </c>
      <c r="DK92" s="33">
        <f>IF('4'!$CN93=2022,U92,0)</f>
        <v>0</v>
      </c>
      <c r="DL92" s="33">
        <f>IF('4'!$CN93=2022,V92,0)</f>
        <v>0</v>
      </c>
      <c r="DM92" s="33">
        <f>IF('4'!$CN93=2022,W92,0)</f>
        <v>0</v>
      </c>
      <c r="DN92" s="33">
        <v>0</v>
      </c>
      <c r="DO92" s="33">
        <v>0</v>
      </c>
      <c r="DP92" s="33">
        <v>0</v>
      </c>
      <c r="DQ92" s="33">
        <v>0</v>
      </c>
      <c r="DR92" s="33">
        <v>0</v>
      </c>
      <c r="DS92" s="33">
        <v>0</v>
      </c>
      <c r="DT92" s="33">
        <v>0</v>
      </c>
      <c r="DU92" s="33">
        <f t="shared" si="96"/>
        <v>0</v>
      </c>
      <c r="DV92" s="33">
        <f t="shared" si="97"/>
        <v>25</v>
      </c>
      <c r="DW92" s="33">
        <f t="shared" si="98"/>
        <v>0</v>
      </c>
      <c r="DX92" s="33">
        <f t="shared" si="99"/>
        <v>0</v>
      </c>
      <c r="DY92" s="33">
        <f t="shared" si="100"/>
        <v>0</v>
      </c>
      <c r="DZ92" s="33">
        <f t="shared" si="101"/>
        <v>0</v>
      </c>
      <c r="EA92" s="33">
        <f t="shared" si="102"/>
        <v>0</v>
      </c>
      <c r="EB92" s="33">
        <f t="shared" si="103"/>
        <v>0</v>
      </c>
      <c r="EC92" s="33">
        <f t="shared" si="104"/>
        <v>0</v>
      </c>
      <c r="ED92" s="33">
        <f t="shared" si="105"/>
        <v>0</v>
      </c>
      <c r="EE92" s="33">
        <f t="shared" si="106"/>
        <v>0</v>
      </c>
      <c r="EF92" s="33">
        <f t="shared" si="107"/>
        <v>0</v>
      </c>
      <c r="EG92" s="33">
        <f t="shared" si="108"/>
        <v>0</v>
      </c>
      <c r="EH92" s="33">
        <f t="shared" si="109"/>
        <v>0</v>
      </c>
      <c r="EI92" s="33">
        <f t="shared" si="110"/>
        <v>0</v>
      </c>
      <c r="EJ92" s="33">
        <f t="shared" si="111"/>
        <v>0</v>
      </c>
      <c r="EK92" s="33">
        <f t="shared" si="112"/>
        <v>0</v>
      </c>
      <c r="EL92" s="33">
        <f t="shared" si="113"/>
        <v>0</v>
      </c>
      <c r="EM92" s="33">
        <f t="shared" si="114"/>
        <v>0</v>
      </c>
      <c r="EN92" s="213">
        <f t="shared" si="115"/>
        <v>0</v>
      </c>
      <c r="EO92" s="208">
        <f t="shared" si="116"/>
        <v>0</v>
      </c>
      <c r="EP92" s="208">
        <f t="shared" si="117"/>
        <v>0</v>
      </c>
      <c r="EQ92" s="208">
        <f t="shared" si="118"/>
        <v>0</v>
      </c>
      <c r="ER92" s="208">
        <f t="shared" si="119"/>
        <v>0</v>
      </c>
      <c r="ES92" s="208">
        <f t="shared" si="120"/>
        <v>0</v>
      </c>
      <c r="ET92" s="208">
        <f t="shared" si="121"/>
        <v>0</v>
      </c>
      <c r="EU92" s="208">
        <f t="shared" si="122"/>
        <v>0</v>
      </c>
      <c r="EV92" s="33"/>
    </row>
    <row r="93" spans="1:152" ht="56.25">
      <c r="A93" s="23" t="s">
        <v>183</v>
      </c>
      <c r="B93" s="31" t="s">
        <v>289</v>
      </c>
      <c r="C93" s="40" t="s">
        <v>311</v>
      </c>
      <c r="D93" s="389" t="s">
        <v>312</v>
      </c>
      <c r="E93" s="33">
        <v>0</v>
      </c>
      <c r="F93" s="207">
        <f>'4'!BT94</f>
        <v>25</v>
      </c>
      <c r="G93" s="33">
        <v>0</v>
      </c>
      <c r="H93" s="33">
        <v>0</v>
      </c>
      <c r="I93" s="33">
        <v>0</v>
      </c>
      <c r="J93" s="33">
        <v>0</v>
      </c>
      <c r="K93" s="33">
        <v>0</v>
      </c>
      <c r="L93" s="33">
        <v>0</v>
      </c>
      <c r="M93" s="33">
        <v>0</v>
      </c>
      <c r="N93" s="33">
        <v>0</v>
      </c>
      <c r="O93" s="33">
        <v>0</v>
      </c>
      <c r="P93" s="33">
        <v>0</v>
      </c>
      <c r="Q93" s="33">
        <v>0</v>
      </c>
      <c r="R93" s="33">
        <v>0</v>
      </c>
      <c r="S93" s="33">
        <v>0</v>
      </c>
      <c r="T93" s="33">
        <v>0</v>
      </c>
      <c r="U93" s="33">
        <v>0</v>
      </c>
      <c r="V93" s="33">
        <v>0</v>
      </c>
      <c r="W93" s="33">
        <v>0</v>
      </c>
      <c r="X93" s="200">
        <f>'4'!BZ94</f>
        <v>0</v>
      </c>
      <c r="Y93" s="33">
        <v>0</v>
      </c>
      <c r="Z93" s="33">
        <v>0</v>
      </c>
      <c r="AA93" s="33">
        <v>0</v>
      </c>
      <c r="AB93" s="33">
        <v>0</v>
      </c>
      <c r="AC93" s="33">
        <v>0</v>
      </c>
      <c r="AD93" s="33">
        <v>0</v>
      </c>
      <c r="AE93" s="33">
        <v>0</v>
      </c>
      <c r="AF93" s="33">
        <v>0</v>
      </c>
      <c r="AG93" s="33">
        <v>0</v>
      </c>
      <c r="AH93" s="33">
        <v>0</v>
      </c>
      <c r="AI93" s="33">
        <v>0</v>
      </c>
      <c r="AJ93" s="33">
        <v>0</v>
      </c>
      <c r="AK93" s="33">
        <v>0</v>
      </c>
      <c r="AL93" s="33">
        <v>0</v>
      </c>
      <c r="AM93" s="33">
        <v>0</v>
      </c>
      <c r="AN93" s="33">
        <v>0</v>
      </c>
      <c r="AO93" s="33">
        <v>0</v>
      </c>
      <c r="AP93" s="33">
        <v>0</v>
      </c>
      <c r="AQ93" s="33">
        <v>0</v>
      </c>
      <c r="AR93" s="33">
        <v>0</v>
      </c>
      <c r="AS93" s="33">
        <v>0</v>
      </c>
      <c r="AT93" s="33">
        <v>0</v>
      </c>
      <c r="AU93" s="33">
        <v>0</v>
      </c>
      <c r="AV93" s="33">
        <v>0</v>
      </c>
      <c r="AW93" s="33">
        <v>0</v>
      </c>
      <c r="AX93" s="33">
        <v>0</v>
      </c>
      <c r="AY93" s="33">
        <v>0</v>
      </c>
      <c r="AZ93" s="33">
        <v>0</v>
      </c>
      <c r="BA93" s="33">
        <v>0</v>
      </c>
      <c r="BB93" s="33">
        <v>0</v>
      </c>
      <c r="BC93" s="33">
        <v>0</v>
      </c>
      <c r="BD93" s="33">
        <v>0</v>
      </c>
      <c r="BE93" s="33">
        <v>0</v>
      </c>
      <c r="BF93" s="33">
        <v>0</v>
      </c>
      <c r="BG93" s="33">
        <v>0</v>
      </c>
      <c r="BH93" s="33">
        <v>0</v>
      </c>
      <c r="BI93" s="33">
        <v>0</v>
      </c>
      <c r="BJ93" s="33">
        <v>0</v>
      </c>
      <c r="BK93" s="33">
        <v>0</v>
      </c>
      <c r="BL93" s="33">
        <v>0</v>
      </c>
      <c r="BM93" s="33">
        <v>0</v>
      </c>
      <c r="BN93" s="33">
        <v>0</v>
      </c>
      <c r="BO93" s="33">
        <v>0</v>
      </c>
      <c r="BP93" s="33">
        <v>0</v>
      </c>
      <c r="BQ93" s="33">
        <v>0</v>
      </c>
      <c r="BR93" s="33">
        <v>0</v>
      </c>
      <c r="BS93" s="33">
        <v>0</v>
      </c>
      <c r="BT93" s="33">
        <f>IF('4'!$CN94=2021,E93,0)</f>
        <v>0</v>
      </c>
      <c r="BU93" s="33">
        <f>IF('4'!$CN94=2021,F93,0)</f>
        <v>25</v>
      </c>
      <c r="BV93" s="33">
        <f>IF('4'!$CN94=2021,G93,0)</f>
        <v>0</v>
      </c>
      <c r="BW93" s="33">
        <f>IF('4'!$CN94=2021,H93,0)</f>
        <v>0</v>
      </c>
      <c r="BX93" s="33">
        <f>IF('4'!$CN94=2021,I93,0)</f>
        <v>0</v>
      </c>
      <c r="BY93" s="33">
        <f>IF('4'!$CN94=2021,J93,0)</f>
        <v>0</v>
      </c>
      <c r="BZ93" s="33">
        <f>IF('4'!$CN94=2021,K93,0)</f>
        <v>0</v>
      </c>
      <c r="CA93" s="33">
        <f>IF('4'!$CN94=2021,L93,0)</f>
        <v>0</v>
      </c>
      <c r="CB93" s="33">
        <f>IF('4'!$CN94=2021,M93,0)</f>
        <v>0</v>
      </c>
      <c r="CC93" s="33">
        <f>IF('4'!$CN94=2021,N93,0)</f>
        <v>0</v>
      </c>
      <c r="CD93" s="33">
        <f>IF('4'!$CN94=2021,O93,0)</f>
        <v>0</v>
      </c>
      <c r="CE93" s="33">
        <f>IF('4'!$CN94=2021,P93,0)</f>
        <v>0</v>
      </c>
      <c r="CF93" s="33">
        <f>IF('4'!$CN94=2021,Q93,0)</f>
        <v>0</v>
      </c>
      <c r="CG93" s="33">
        <f>IF('4'!$CN94=2021,R93,0)</f>
        <v>0</v>
      </c>
      <c r="CH93" s="33">
        <f>IF('4'!$CN94=2021,S93,0)</f>
        <v>0</v>
      </c>
      <c r="CI93" s="33">
        <f>IF('4'!$CN94=2021,T93,0)</f>
        <v>0</v>
      </c>
      <c r="CJ93" s="33">
        <f>IF('4'!$CN94=2021,U93,0)</f>
        <v>0</v>
      </c>
      <c r="CK93" s="33">
        <f>IF('4'!$CN94=2021,V93,0)</f>
        <v>0</v>
      </c>
      <c r="CL93" s="33">
        <f>IF('4'!$CN94=2021,W93,0)</f>
        <v>0</v>
      </c>
      <c r="CM93" s="33">
        <f>IF('4'!$CN94=2021,X93,0)</f>
        <v>0</v>
      </c>
      <c r="CN93" s="33">
        <v>0</v>
      </c>
      <c r="CO93" s="33">
        <v>0</v>
      </c>
      <c r="CP93" s="33">
        <v>0</v>
      </c>
      <c r="CQ93" s="33">
        <v>0</v>
      </c>
      <c r="CR93" s="33">
        <v>0</v>
      </c>
      <c r="CS93" s="33">
        <v>0</v>
      </c>
      <c r="CT93" s="33">
        <v>0</v>
      </c>
      <c r="CU93" s="33">
        <f>IF('4'!$CN94=2022,E93,0)</f>
        <v>0</v>
      </c>
      <c r="CV93" s="33">
        <f>IF('4'!$CN94=2022,F93,0)</f>
        <v>0</v>
      </c>
      <c r="CW93" s="33">
        <f>IF('4'!$CN94=2022,G93,0)</f>
        <v>0</v>
      </c>
      <c r="CX93" s="33">
        <f>IF('4'!$CN94=2022,H93,0)</f>
        <v>0</v>
      </c>
      <c r="CY93" s="33">
        <f>IF('4'!$CN94=2022,I93,0)</f>
        <v>0</v>
      </c>
      <c r="CZ93" s="33">
        <f>IF('4'!$CN94=2022,J93,0)</f>
        <v>0</v>
      </c>
      <c r="DA93" s="33">
        <f>IF('4'!$CN94=2022,K93,0)</f>
        <v>0</v>
      </c>
      <c r="DB93" s="33">
        <f>IF('4'!$CN94=2022,L93,0)</f>
        <v>0</v>
      </c>
      <c r="DC93" s="33">
        <f>IF('4'!$CN94=2022,M93,0)</f>
        <v>0</v>
      </c>
      <c r="DD93" s="33">
        <f>IF('4'!$CN94=2022,N93,0)</f>
        <v>0</v>
      </c>
      <c r="DE93" s="33">
        <f>IF('4'!$CN94=2022,O93,0)</f>
        <v>0</v>
      </c>
      <c r="DF93" s="33">
        <f>IF('4'!$CN94=2022,P93,0)</f>
        <v>0</v>
      </c>
      <c r="DG93" s="33">
        <f>IF('4'!$CN94=2022,Q93,0)</f>
        <v>0</v>
      </c>
      <c r="DH93" s="33">
        <f>IF('4'!$CN94=2022,R93,0)</f>
        <v>0</v>
      </c>
      <c r="DI93" s="33">
        <f>IF('4'!$CN94=2022,S93,0)</f>
        <v>0</v>
      </c>
      <c r="DJ93" s="33">
        <f>IF('4'!$CN94=2022,T93,0)</f>
        <v>0</v>
      </c>
      <c r="DK93" s="33">
        <f>IF('4'!$CN94=2022,U93,0)</f>
        <v>0</v>
      </c>
      <c r="DL93" s="33">
        <f>IF('4'!$CN94=2022,V93,0)</f>
        <v>0</v>
      </c>
      <c r="DM93" s="33">
        <f>IF('4'!$CN94=2022,W93,0)</f>
        <v>0</v>
      </c>
      <c r="DN93" s="33">
        <v>0</v>
      </c>
      <c r="DO93" s="33">
        <v>0</v>
      </c>
      <c r="DP93" s="33">
        <v>0</v>
      </c>
      <c r="DQ93" s="33">
        <v>0</v>
      </c>
      <c r="DR93" s="33">
        <v>0</v>
      </c>
      <c r="DS93" s="33">
        <v>0</v>
      </c>
      <c r="DT93" s="33">
        <v>0</v>
      </c>
      <c r="DU93" s="33">
        <f t="shared" si="96"/>
        <v>0</v>
      </c>
      <c r="DV93" s="33">
        <f t="shared" si="97"/>
        <v>25</v>
      </c>
      <c r="DW93" s="33">
        <f t="shared" si="98"/>
        <v>0</v>
      </c>
      <c r="DX93" s="33">
        <f t="shared" si="99"/>
        <v>0</v>
      </c>
      <c r="DY93" s="33">
        <f t="shared" si="100"/>
        <v>0</v>
      </c>
      <c r="DZ93" s="33">
        <f t="shared" si="101"/>
        <v>0</v>
      </c>
      <c r="EA93" s="33">
        <f t="shared" si="102"/>
        <v>0</v>
      </c>
      <c r="EB93" s="33">
        <f t="shared" si="103"/>
        <v>0</v>
      </c>
      <c r="EC93" s="33">
        <f t="shared" si="104"/>
        <v>0</v>
      </c>
      <c r="ED93" s="33">
        <f t="shared" si="105"/>
        <v>0</v>
      </c>
      <c r="EE93" s="33">
        <f t="shared" si="106"/>
        <v>0</v>
      </c>
      <c r="EF93" s="33">
        <f t="shared" si="107"/>
        <v>0</v>
      </c>
      <c r="EG93" s="33">
        <f t="shared" si="108"/>
        <v>0</v>
      </c>
      <c r="EH93" s="33">
        <f t="shared" si="109"/>
        <v>0</v>
      </c>
      <c r="EI93" s="33">
        <f t="shared" si="110"/>
        <v>0</v>
      </c>
      <c r="EJ93" s="33">
        <f t="shared" si="111"/>
        <v>0</v>
      </c>
      <c r="EK93" s="33">
        <f t="shared" si="112"/>
        <v>0</v>
      </c>
      <c r="EL93" s="33">
        <f t="shared" si="113"/>
        <v>0</v>
      </c>
      <c r="EM93" s="33">
        <f t="shared" si="114"/>
        <v>0</v>
      </c>
      <c r="EN93" s="213">
        <f t="shared" si="115"/>
        <v>0</v>
      </c>
      <c r="EO93" s="208">
        <f t="shared" si="116"/>
        <v>0</v>
      </c>
      <c r="EP93" s="208">
        <f t="shared" si="117"/>
        <v>0</v>
      </c>
      <c r="EQ93" s="208">
        <f t="shared" si="118"/>
        <v>0</v>
      </c>
      <c r="ER93" s="208">
        <f t="shared" si="119"/>
        <v>0</v>
      </c>
      <c r="ES93" s="208">
        <f t="shared" si="120"/>
        <v>0</v>
      </c>
      <c r="ET93" s="208">
        <f t="shared" si="121"/>
        <v>0</v>
      </c>
      <c r="EU93" s="208">
        <f t="shared" si="122"/>
        <v>0</v>
      </c>
      <c r="EV93" s="33"/>
    </row>
    <row r="94" spans="1:152" ht="37.5">
      <c r="A94" s="19"/>
      <c r="B94" s="23" t="s">
        <v>313</v>
      </c>
      <c r="C94" s="24" t="s">
        <v>314</v>
      </c>
      <c r="D94" s="48" t="s">
        <v>178</v>
      </c>
      <c r="E94" s="48" t="s">
        <v>197</v>
      </c>
      <c r="F94" s="48" t="s">
        <v>197</v>
      </c>
      <c r="G94" s="48" t="s">
        <v>197</v>
      </c>
      <c r="H94" s="48" t="s">
        <v>197</v>
      </c>
      <c r="I94" s="48" t="s">
        <v>197</v>
      </c>
      <c r="J94" s="48" t="s">
        <v>197</v>
      </c>
      <c r="K94" s="48" t="s">
        <v>197</v>
      </c>
      <c r="L94" s="48" t="s">
        <v>197</v>
      </c>
      <c r="M94" s="48" t="s">
        <v>197</v>
      </c>
      <c r="N94" s="48" t="s">
        <v>197</v>
      </c>
      <c r="O94" s="48" t="s">
        <v>197</v>
      </c>
      <c r="P94" s="48" t="s">
        <v>197</v>
      </c>
      <c r="Q94" s="48" t="s">
        <v>197</v>
      </c>
      <c r="R94" s="48" t="s">
        <v>197</v>
      </c>
      <c r="S94" s="48" t="s">
        <v>197</v>
      </c>
      <c r="T94" s="48" t="s">
        <v>197</v>
      </c>
      <c r="U94" s="48" t="s">
        <v>197</v>
      </c>
      <c r="V94" s="48" t="s">
        <v>197</v>
      </c>
      <c r="W94" s="48" t="s">
        <v>197</v>
      </c>
      <c r="X94" s="48" t="s">
        <v>197</v>
      </c>
      <c r="Y94" s="48" t="s">
        <v>197</v>
      </c>
      <c r="Z94" s="48" t="s">
        <v>197</v>
      </c>
      <c r="AA94" s="48" t="s">
        <v>197</v>
      </c>
      <c r="AB94" s="48" t="s">
        <v>197</v>
      </c>
      <c r="AC94" s="48" t="s">
        <v>197</v>
      </c>
      <c r="AD94" s="48" t="s">
        <v>197</v>
      </c>
      <c r="AE94" s="48" t="s">
        <v>197</v>
      </c>
      <c r="AF94" s="48" t="s">
        <v>197</v>
      </c>
      <c r="AG94" s="48" t="s">
        <v>197</v>
      </c>
      <c r="AH94" s="48" t="s">
        <v>197</v>
      </c>
      <c r="AI94" s="48" t="s">
        <v>197</v>
      </c>
      <c r="AJ94" s="48" t="s">
        <v>197</v>
      </c>
      <c r="AK94" s="48" t="s">
        <v>197</v>
      </c>
      <c r="AL94" s="48" t="s">
        <v>197</v>
      </c>
      <c r="AM94" s="48" t="s">
        <v>197</v>
      </c>
      <c r="AN94" s="48" t="s">
        <v>197</v>
      </c>
      <c r="AO94" s="48" t="s">
        <v>197</v>
      </c>
      <c r="AP94" s="48" t="s">
        <v>197</v>
      </c>
      <c r="AQ94" s="48" t="s">
        <v>197</v>
      </c>
      <c r="AR94" s="48" t="s">
        <v>197</v>
      </c>
      <c r="AS94" s="48" t="s">
        <v>197</v>
      </c>
      <c r="AT94" s="48" t="s">
        <v>197</v>
      </c>
      <c r="AU94" s="48" t="s">
        <v>197</v>
      </c>
      <c r="AV94" s="48" t="s">
        <v>197</v>
      </c>
      <c r="AW94" s="48" t="s">
        <v>197</v>
      </c>
      <c r="AX94" s="48" t="s">
        <v>197</v>
      </c>
      <c r="AY94" s="48" t="s">
        <v>197</v>
      </c>
      <c r="AZ94" s="48" t="s">
        <v>197</v>
      </c>
      <c r="BA94" s="48" t="s">
        <v>197</v>
      </c>
      <c r="BB94" s="48" t="s">
        <v>197</v>
      </c>
      <c r="BC94" s="48" t="s">
        <v>197</v>
      </c>
      <c r="BD94" s="48" t="s">
        <v>197</v>
      </c>
      <c r="BE94" s="48" t="s">
        <v>197</v>
      </c>
      <c r="BF94" s="48" t="s">
        <v>197</v>
      </c>
      <c r="BG94" s="48" t="s">
        <v>197</v>
      </c>
      <c r="BH94" s="48" t="s">
        <v>197</v>
      </c>
      <c r="BI94" s="48" t="s">
        <v>197</v>
      </c>
      <c r="BJ94" s="48" t="s">
        <v>197</v>
      </c>
      <c r="BK94" s="48" t="s">
        <v>197</v>
      </c>
      <c r="BL94" s="48" t="s">
        <v>197</v>
      </c>
      <c r="BM94" s="48" t="s">
        <v>197</v>
      </c>
      <c r="BN94" s="48" t="s">
        <v>197</v>
      </c>
      <c r="BO94" s="48" t="s">
        <v>197</v>
      </c>
      <c r="BP94" s="48" t="s">
        <v>197</v>
      </c>
      <c r="BQ94" s="48" t="s">
        <v>197</v>
      </c>
      <c r="BR94" s="48" t="s">
        <v>197</v>
      </c>
      <c r="BS94" s="48" t="s">
        <v>197</v>
      </c>
      <c r="BT94" s="48" t="s">
        <v>197</v>
      </c>
      <c r="BU94" s="48" t="s">
        <v>197</v>
      </c>
      <c r="BV94" s="48" t="s">
        <v>197</v>
      </c>
      <c r="BW94" s="48" t="s">
        <v>197</v>
      </c>
      <c r="BX94" s="48" t="s">
        <v>197</v>
      </c>
      <c r="BY94" s="48" t="s">
        <v>197</v>
      </c>
      <c r="BZ94" s="48" t="s">
        <v>197</v>
      </c>
      <c r="CA94" s="48" t="s">
        <v>197</v>
      </c>
      <c r="CB94" s="48" t="s">
        <v>197</v>
      </c>
      <c r="CC94" s="48" t="s">
        <v>197</v>
      </c>
      <c r="CD94" s="48" t="s">
        <v>197</v>
      </c>
      <c r="CE94" s="48" t="s">
        <v>197</v>
      </c>
      <c r="CF94" s="48" t="s">
        <v>197</v>
      </c>
      <c r="CG94" s="48" t="s">
        <v>197</v>
      </c>
      <c r="CH94" s="48" t="s">
        <v>197</v>
      </c>
      <c r="CI94" s="48" t="s">
        <v>197</v>
      </c>
      <c r="CJ94" s="48" t="s">
        <v>197</v>
      </c>
      <c r="CK94" s="48" t="s">
        <v>197</v>
      </c>
      <c r="CL94" s="48" t="s">
        <v>197</v>
      </c>
      <c r="CM94" s="48" t="s">
        <v>197</v>
      </c>
      <c r="CN94" s="48" t="s">
        <v>197</v>
      </c>
      <c r="CO94" s="48" t="s">
        <v>197</v>
      </c>
      <c r="CP94" s="48" t="s">
        <v>197</v>
      </c>
      <c r="CQ94" s="48" t="s">
        <v>197</v>
      </c>
      <c r="CR94" s="48" t="s">
        <v>197</v>
      </c>
      <c r="CS94" s="48" t="s">
        <v>197</v>
      </c>
      <c r="CT94" s="48" t="s">
        <v>197</v>
      </c>
      <c r="CU94" s="48" t="s">
        <v>197</v>
      </c>
      <c r="CV94" s="48" t="s">
        <v>197</v>
      </c>
      <c r="CW94" s="48" t="s">
        <v>197</v>
      </c>
      <c r="CX94" s="48" t="s">
        <v>197</v>
      </c>
      <c r="CY94" s="48" t="s">
        <v>197</v>
      </c>
      <c r="CZ94" s="48" t="s">
        <v>197</v>
      </c>
      <c r="DA94" s="48" t="s">
        <v>197</v>
      </c>
      <c r="DB94" s="48" t="s">
        <v>197</v>
      </c>
      <c r="DC94" s="48" t="s">
        <v>197</v>
      </c>
      <c r="DD94" s="48" t="s">
        <v>197</v>
      </c>
      <c r="DE94" s="48" t="s">
        <v>197</v>
      </c>
      <c r="DF94" s="48" t="s">
        <v>197</v>
      </c>
      <c r="DG94" s="48" t="s">
        <v>197</v>
      </c>
      <c r="DH94" s="48" t="s">
        <v>197</v>
      </c>
      <c r="DI94" s="48" t="s">
        <v>197</v>
      </c>
      <c r="DJ94" s="48" t="s">
        <v>197</v>
      </c>
      <c r="DK94" s="48" t="s">
        <v>197</v>
      </c>
      <c r="DL94" s="48" t="s">
        <v>197</v>
      </c>
      <c r="DM94" s="48" t="s">
        <v>197</v>
      </c>
      <c r="DN94" s="48" t="s">
        <v>197</v>
      </c>
      <c r="DO94" s="48" t="s">
        <v>197</v>
      </c>
      <c r="DP94" s="48" t="s">
        <v>197</v>
      </c>
      <c r="DQ94" s="48" t="s">
        <v>197</v>
      </c>
      <c r="DR94" s="48" t="s">
        <v>197</v>
      </c>
      <c r="DS94" s="48" t="s">
        <v>197</v>
      </c>
      <c r="DT94" s="48" t="s">
        <v>197</v>
      </c>
      <c r="DU94" s="48" t="s">
        <v>197</v>
      </c>
      <c r="DV94" s="48" t="s">
        <v>197</v>
      </c>
      <c r="DW94" s="48" t="s">
        <v>197</v>
      </c>
      <c r="DX94" s="48" t="s">
        <v>197</v>
      </c>
      <c r="DY94" s="48" t="s">
        <v>197</v>
      </c>
      <c r="DZ94" s="48" t="s">
        <v>197</v>
      </c>
      <c r="EA94" s="48" t="s">
        <v>197</v>
      </c>
      <c r="EB94" s="48" t="s">
        <v>197</v>
      </c>
      <c r="EC94" s="48" t="s">
        <v>197</v>
      </c>
      <c r="ED94" s="48" t="s">
        <v>197</v>
      </c>
      <c r="EE94" s="48" t="s">
        <v>197</v>
      </c>
      <c r="EF94" s="48" t="s">
        <v>197</v>
      </c>
      <c r="EG94" s="48" t="s">
        <v>197</v>
      </c>
      <c r="EH94" s="48" t="s">
        <v>197</v>
      </c>
      <c r="EI94" s="48" t="s">
        <v>197</v>
      </c>
      <c r="EJ94" s="48" t="s">
        <v>197</v>
      </c>
      <c r="EK94" s="48" t="s">
        <v>197</v>
      </c>
      <c r="EL94" s="48" t="s">
        <v>197</v>
      </c>
      <c r="EM94" s="48" t="s">
        <v>197</v>
      </c>
      <c r="EN94" s="48" t="s">
        <v>197</v>
      </c>
      <c r="EO94" s="48" t="s">
        <v>197</v>
      </c>
      <c r="EP94" s="48" t="s">
        <v>197</v>
      </c>
      <c r="EQ94" s="48" t="s">
        <v>197</v>
      </c>
      <c r="ER94" s="48" t="s">
        <v>197</v>
      </c>
      <c r="ES94" s="48" t="s">
        <v>197</v>
      </c>
      <c r="ET94" s="48" t="s">
        <v>197</v>
      </c>
      <c r="EU94" s="48" t="s">
        <v>197</v>
      </c>
      <c r="EV94" s="48"/>
    </row>
    <row r="95" spans="1:152" ht="37.5">
      <c r="A95" s="19"/>
      <c r="B95" s="23" t="s">
        <v>315</v>
      </c>
      <c r="C95" s="29" t="s">
        <v>316</v>
      </c>
      <c r="D95" s="48" t="s">
        <v>178</v>
      </c>
      <c r="E95" s="48" t="s">
        <v>197</v>
      </c>
      <c r="F95" s="48" t="s">
        <v>197</v>
      </c>
      <c r="G95" s="48" t="s">
        <v>197</v>
      </c>
      <c r="H95" s="48" t="s">
        <v>197</v>
      </c>
      <c r="I95" s="48" t="s">
        <v>197</v>
      </c>
      <c r="J95" s="48" t="s">
        <v>197</v>
      </c>
      <c r="K95" s="48" t="s">
        <v>197</v>
      </c>
      <c r="L95" s="48" t="s">
        <v>197</v>
      </c>
      <c r="M95" s="48" t="s">
        <v>197</v>
      </c>
      <c r="N95" s="48" t="s">
        <v>197</v>
      </c>
      <c r="O95" s="48" t="s">
        <v>197</v>
      </c>
      <c r="P95" s="48" t="s">
        <v>197</v>
      </c>
      <c r="Q95" s="48" t="s">
        <v>197</v>
      </c>
      <c r="R95" s="48" t="s">
        <v>197</v>
      </c>
      <c r="S95" s="48" t="s">
        <v>197</v>
      </c>
      <c r="T95" s="48" t="s">
        <v>197</v>
      </c>
      <c r="U95" s="48" t="s">
        <v>197</v>
      </c>
      <c r="V95" s="48" t="s">
        <v>197</v>
      </c>
      <c r="W95" s="48" t="s">
        <v>197</v>
      </c>
      <c r="X95" s="48" t="s">
        <v>197</v>
      </c>
      <c r="Y95" s="48" t="s">
        <v>197</v>
      </c>
      <c r="Z95" s="48" t="s">
        <v>197</v>
      </c>
      <c r="AA95" s="48" t="s">
        <v>197</v>
      </c>
      <c r="AB95" s="48" t="s">
        <v>197</v>
      </c>
      <c r="AC95" s="48" t="s">
        <v>197</v>
      </c>
      <c r="AD95" s="48" t="s">
        <v>197</v>
      </c>
      <c r="AE95" s="48" t="s">
        <v>197</v>
      </c>
      <c r="AF95" s="48" t="s">
        <v>197</v>
      </c>
      <c r="AG95" s="48" t="s">
        <v>197</v>
      </c>
      <c r="AH95" s="48" t="s">
        <v>197</v>
      </c>
      <c r="AI95" s="48" t="s">
        <v>197</v>
      </c>
      <c r="AJ95" s="48" t="s">
        <v>197</v>
      </c>
      <c r="AK95" s="48" t="s">
        <v>197</v>
      </c>
      <c r="AL95" s="48" t="s">
        <v>197</v>
      </c>
      <c r="AM95" s="48" t="s">
        <v>197</v>
      </c>
      <c r="AN95" s="48" t="s">
        <v>197</v>
      </c>
      <c r="AO95" s="48" t="s">
        <v>197</v>
      </c>
      <c r="AP95" s="48" t="s">
        <v>197</v>
      </c>
      <c r="AQ95" s="48" t="s">
        <v>197</v>
      </c>
      <c r="AR95" s="48" t="s">
        <v>197</v>
      </c>
      <c r="AS95" s="48" t="s">
        <v>197</v>
      </c>
      <c r="AT95" s="48" t="s">
        <v>197</v>
      </c>
      <c r="AU95" s="48" t="s">
        <v>197</v>
      </c>
      <c r="AV95" s="48" t="s">
        <v>197</v>
      </c>
      <c r="AW95" s="48" t="s">
        <v>197</v>
      </c>
      <c r="AX95" s="48" t="s">
        <v>197</v>
      </c>
      <c r="AY95" s="48" t="s">
        <v>197</v>
      </c>
      <c r="AZ95" s="48" t="s">
        <v>197</v>
      </c>
      <c r="BA95" s="48" t="s">
        <v>197</v>
      </c>
      <c r="BB95" s="48" t="s">
        <v>197</v>
      </c>
      <c r="BC95" s="48" t="s">
        <v>197</v>
      </c>
      <c r="BD95" s="48" t="s">
        <v>197</v>
      </c>
      <c r="BE95" s="48" t="s">
        <v>197</v>
      </c>
      <c r="BF95" s="48" t="s">
        <v>197</v>
      </c>
      <c r="BG95" s="48" t="s">
        <v>197</v>
      </c>
      <c r="BH95" s="48" t="s">
        <v>197</v>
      </c>
      <c r="BI95" s="48" t="s">
        <v>197</v>
      </c>
      <c r="BJ95" s="48" t="s">
        <v>197</v>
      </c>
      <c r="BK95" s="48" t="s">
        <v>197</v>
      </c>
      <c r="BL95" s="48" t="s">
        <v>197</v>
      </c>
      <c r="BM95" s="48" t="s">
        <v>197</v>
      </c>
      <c r="BN95" s="48" t="s">
        <v>197</v>
      </c>
      <c r="BO95" s="48" t="s">
        <v>197</v>
      </c>
      <c r="BP95" s="48" t="s">
        <v>197</v>
      </c>
      <c r="BQ95" s="48" t="s">
        <v>197</v>
      </c>
      <c r="BR95" s="48" t="s">
        <v>197</v>
      </c>
      <c r="BS95" s="48" t="s">
        <v>197</v>
      </c>
      <c r="BT95" s="48" t="s">
        <v>197</v>
      </c>
      <c r="BU95" s="48" t="s">
        <v>197</v>
      </c>
      <c r="BV95" s="48" t="s">
        <v>197</v>
      </c>
      <c r="BW95" s="48" t="s">
        <v>197</v>
      </c>
      <c r="BX95" s="48" t="s">
        <v>197</v>
      </c>
      <c r="BY95" s="48" t="s">
        <v>197</v>
      </c>
      <c r="BZ95" s="48" t="s">
        <v>197</v>
      </c>
      <c r="CA95" s="48" t="s">
        <v>197</v>
      </c>
      <c r="CB95" s="48" t="s">
        <v>197</v>
      </c>
      <c r="CC95" s="48" t="s">
        <v>197</v>
      </c>
      <c r="CD95" s="48" t="s">
        <v>197</v>
      </c>
      <c r="CE95" s="48" t="s">
        <v>197</v>
      </c>
      <c r="CF95" s="48" t="s">
        <v>197</v>
      </c>
      <c r="CG95" s="48" t="s">
        <v>197</v>
      </c>
      <c r="CH95" s="48" t="s">
        <v>197</v>
      </c>
      <c r="CI95" s="48" t="s">
        <v>197</v>
      </c>
      <c r="CJ95" s="48" t="s">
        <v>197</v>
      </c>
      <c r="CK95" s="48" t="s">
        <v>197</v>
      </c>
      <c r="CL95" s="48" t="s">
        <v>197</v>
      </c>
      <c r="CM95" s="48" t="s">
        <v>197</v>
      </c>
      <c r="CN95" s="48" t="s">
        <v>197</v>
      </c>
      <c r="CO95" s="48" t="s">
        <v>197</v>
      </c>
      <c r="CP95" s="48" t="s">
        <v>197</v>
      </c>
      <c r="CQ95" s="48" t="s">
        <v>197</v>
      </c>
      <c r="CR95" s="48" t="s">
        <v>197</v>
      </c>
      <c r="CS95" s="48" t="s">
        <v>197</v>
      </c>
      <c r="CT95" s="48" t="s">
        <v>197</v>
      </c>
      <c r="CU95" s="48" t="s">
        <v>197</v>
      </c>
      <c r="CV95" s="48" t="s">
        <v>197</v>
      </c>
      <c r="CW95" s="48" t="s">
        <v>197</v>
      </c>
      <c r="CX95" s="48" t="s">
        <v>197</v>
      </c>
      <c r="CY95" s="48" t="s">
        <v>197</v>
      </c>
      <c r="CZ95" s="48" t="s">
        <v>197</v>
      </c>
      <c r="DA95" s="48" t="s">
        <v>197</v>
      </c>
      <c r="DB95" s="48" t="s">
        <v>197</v>
      </c>
      <c r="DC95" s="48" t="s">
        <v>197</v>
      </c>
      <c r="DD95" s="48" t="s">
        <v>197</v>
      </c>
      <c r="DE95" s="48" t="s">
        <v>197</v>
      </c>
      <c r="DF95" s="48" t="s">
        <v>197</v>
      </c>
      <c r="DG95" s="48" t="s">
        <v>197</v>
      </c>
      <c r="DH95" s="48" t="s">
        <v>197</v>
      </c>
      <c r="DI95" s="48" t="s">
        <v>197</v>
      </c>
      <c r="DJ95" s="48" t="s">
        <v>197</v>
      </c>
      <c r="DK95" s="48" t="s">
        <v>197</v>
      </c>
      <c r="DL95" s="48" t="s">
        <v>197</v>
      </c>
      <c r="DM95" s="48" t="s">
        <v>197</v>
      </c>
      <c r="DN95" s="48" t="s">
        <v>197</v>
      </c>
      <c r="DO95" s="48" t="s">
        <v>197</v>
      </c>
      <c r="DP95" s="48" t="s">
        <v>197</v>
      </c>
      <c r="DQ95" s="48" t="s">
        <v>197</v>
      </c>
      <c r="DR95" s="48" t="s">
        <v>197</v>
      </c>
      <c r="DS95" s="48" t="s">
        <v>197</v>
      </c>
      <c r="DT95" s="48" t="s">
        <v>197</v>
      </c>
      <c r="DU95" s="48" t="s">
        <v>197</v>
      </c>
      <c r="DV95" s="48" t="s">
        <v>197</v>
      </c>
      <c r="DW95" s="48" t="s">
        <v>197</v>
      </c>
      <c r="DX95" s="48" t="s">
        <v>197</v>
      </c>
      <c r="DY95" s="48" t="s">
        <v>197</v>
      </c>
      <c r="DZ95" s="48" t="s">
        <v>197</v>
      </c>
      <c r="EA95" s="48" t="s">
        <v>197</v>
      </c>
      <c r="EB95" s="48" t="s">
        <v>197</v>
      </c>
      <c r="EC95" s="48" t="s">
        <v>197</v>
      </c>
      <c r="ED95" s="48" t="s">
        <v>197</v>
      </c>
      <c r="EE95" s="48" t="s">
        <v>197</v>
      </c>
      <c r="EF95" s="48" t="s">
        <v>197</v>
      </c>
      <c r="EG95" s="48" t="s">
        <v>197</v>
      </c>
      <c r="EH95" s="48" t="s">
        <v>197</v>
      </c>
      <c r="EI95" s="48" t="s">
        <v>197</v>
      </c>
      <c r="EJ95" s="48" t="s">
        <v>197</v>
      </c>
      <c r="EK95" s="48" t="s">
        <v>197</v>
      </c>
      <c r="EL95" s="48" t="s">
        <v>197</v>
      </c>
      <c r="EM95" s="48" t="s">
        <v>197</v>
      </c>
      <c r="EN95" s="48" t="s">
        <v>197</v>
      </c>
      <c r="EO95" s="48" t="s">
        <v>197</v>
      </c>
      <c r="EP95" s="48" t="s">
        <v>197</v>
      </c>
      <c r="EQ95" s="48" t="s">
        <v>197</v>
      </c>
      <c r="ER95" s="48" t="s">
        <v>197</v>
      </c>
      <c r="ES95" s="48" t="s">
        <v>197</v>
      </c>
      <c r="ET95" s="48" t="s">
        <v>197</v>
      </c>
      <c r="EU95" s="48" t="s">
        <v>197</v>
      </c>
      <c r="EV95" s="48"/>
    </row>
    <row r="96" spans="1:152" ht="18.75">
      <c r="A96" s="19"/>
      <c r="B96" s="23" t="s">
        <v>317</v>
      </c>
      <c r="C96" s="29" t="s">
        <v>318</v>
      </c>
      <c r="D96" s="48" t="s">
        <v>178</v>
      </c>
      <c r="E96" s="48">
        <f t="shared" ref="E96:AJ96" si="123">SUM(E97:E98)</f>
        <v>0</v>
      </c>
      <c r="F96" s="48">
        <f t="shared" si="123"/>
        <v>0</v>
      </c>
      <c r="G96" s="48">
        <f t="shared" si="123"/>
        <v>0</v>
      </c>
      <c r="H96" s="48">
        <f t="shared" si="123"/>
        <v>0</v>
      </c>
      <c r="I96" s="48">
        <f t="shared" si="123"/>
        <v>0</v>
      </c>
      <c r="J96" s="48">
        <f t="shared" si="123"/>
        <v>0</v>
      </c>
      <c r="K96" s="48">
        <f t="shared" si="123"/>
        <v>0</v>
      </c>
      <c r="L96" s="48">
        <f t="shared" si="123"/>
        <v>0</v>
      </c>
      <c r="M96" s="48">
        <f t="shared" si="123"/>
        <v>0</v>
      </c>
      <c r="N96" s="48">
        <f t="shared" si="123"/>
        <v>0</v>
      </c>
      <c r="O96" s="48">
        <f t="shared" si="123"/>
        <v>0</v>
      </c>
      <c r="P96" s="48">
        <f t="shared" si="123"/>
        <v>0</v>
      </c>
      <c r="Q96" s="48">
        <f t="shared" si="123"/>
        <v>0</v>
      </c>
      <c r="R96" s="48">
        <f t="shared" si="123"/>
        <v>0</v>
      </c>
      <c r="S96" s="48">
        <f t="shared" si="123"/>
        <v>0</v>
      </c>
      <c r="T96" s="48">
        <f t="shared" si="123"/>
        <v>0</v>
      </c>
      <c r="U96" s="48">
        <f t="shared" si="123"/>
        <v>0</v>
      </c>
      <c r="V96" s="48">
        <f t="shared" si="123"/>
        <v>0</v>
      </c>
      <c r="W96" s="48">
        <f t="shared" si="123"/>
        <v>0</v>
      </c>
      <c r="X96" s="48">
        <f t="shared" si="123"/>
        <v>0</v>
      </c>
      <c r="Y96" s="48">
        <f t="shared" si="123"/>
        <v>0</v>
      </c>
      <c r="Z96" s="48">
        <f t="shared" si="123"/>
        <v>0</v>
      </c>
      <c r="AA96" s="48">
        <f t="shared" si="123"/>
        <v>0</v>
      </c>
      <c r="AB96" s="48">
        <f t="shared" si="123"/>
        <v>0</v>
      </c>
      <c r="AC96" s="48">
        <f t="shared" si="123"/>
        <v>0</v>
      </c>
      <c r="AD96" s="48">
        <f t="shared" si="123"/>
        <v>0</v>
      </c>
      <c r="AE96" s="48">
        <f t="shared" si="123"/>
        <v>0</v>
      </c>
      <c r="AF96" s="48">
        <f t="shared" si="123"/>
        <v>0</v>
      </c>
      <c r="AG96" s="48">
        <f t="shared" si="123"/>
        <v>0</v>
      </c>
      <c r="AH96" s="48">
        <f t="shared" si="123"/>
        <v>0</v>
      </c>
      <c r="AI96" s="48">
        <f t="shared" si="123"/>
        <v>0</v>
      </c>
      <c r="AJ96" s="48">
        <f t="shared" si="123"/>
        <v>0</v>
      </c>
      <c r="AK96" s="48">
        <f t="shared" ref="AK96:BP96" si="124">SUM(AK97:AK98)</f>
        <v>0</v>
      </c>
      <c r="AL96" s="48">
        <f t="shared" si="124"/>
        <v>0</v>
      </c>
      <c r="AM96" s="48">
        <f t="shared" si="124"/>
        <v>0</v>
      </c>
      <c r="AN96" s="48">
        <f t="shared" si="124"/>
        <v>0</v>
      </c>
      <c r="AO96" s="48">
        <f t="shared" si="124"/>
        <v>0</v>
      </c>
      <c r="AP96" s="48">
        <f t="shared" si="124"/>
        <v>0</v>
      </c>
      <c r="AQ96" s="48">
        <f t="shared" si="124"/>
        <v>0</v>
      </c>
      <c r="AR96" s="48">
        <f t="shared" si="124"/>
        <v>0</v>
      </c>
      <c r="AS96" s="48">
        <f t="shared" si="124"/>
        <v>0</v>
      </c>
      <c r="AT96" s="48">
        <f t="shared" si="124"/>
        <v>0</v>
      </c>
      <c r="AU96" s="48">
        <f t="shared" si="124"/>
        <v>0</v>
      </c>
      <c r="AV96" s="48">
        <f t="shared" si="124"/>
        <v>0</v>
      </c>
      <c r="AW96" s="48">
        <f t="shared" si="124"/>
        <v>0</v>
      </c>
      <c r="AX96" s="48">
        <f t="shared" si="124"/>
        <v>0</v>
      </c>
      <c r="AY96" s="48">
        <f t="shared" si="124"/>
        <v>0</v>
      </c>
      <c r="AZ96" s="48">
        <f t="shared" si="124"/>
        <v>0</v>
      </c>
      <c r="BA96" s="48">
        <f t="shared" si="124"/>
        <v>0</v>
      </c>
      <c r="BB96" s="48">
        <f t="shared" si="124"/>
        <v>0</v>
      </c>
      <c r="BC96" s="48">
        <f t="shared" si="124"/>
        <v>0</v>
      </c>
      <c r="BD96" s="48">
        <f t="shared" si="124"/>
        <v>0</v>
      </c>
      <c r="BE96" s="48">
        <f t="shared" si="124"/>
        <v>0</v>
      </c>
      <c r="BF96" s="48">
        <f t="shared" si="124"/>
        <v>0</v>
      </c>
      <c r="BG96" s="48">
        <f t="shared" si="124"/>
        <v>0</v>
      </c>
      <c r="BH96" s="48">
        <f t="shared" si="124"/>
        <v>0</v>
      </c>
      <c r="BI96" s="48">
        <f t="shared" si="124"/>
        <v>0</v>
      </c>
      <c r="BJ96" s="48">
        <f t="shared" si="124"/>
        <v>0</v>
      </c>
      <c r="BK96" s="48">
        <f t="shared" si="124"/>
        <v>0</v>
      </c>
      <c r="BL96" s="48">
        <f t="shared" si="124"/>
        <v>0</v>
      </c>
      <c r="BM96" s="48">
        <f t="shared" si="124"/>
        <v>0</v>
      </c>
      <c r="BN96" s="48">
        <f t="shared" si="124"/>
        <v>0</v>
      </c>
      <c r="BO96" s="48">
        <f t="shared" si="124"/>
        <v>0</v>
      </c>
      <c r="BP96" s="48">
        <f t="shared" si="124"/>
        <v>0</v>
      </c>
      <c r="BQ96" s="48">
        <f t="shared" ref="BQ96:CV96" si="125">SUM(BQ97:BQ98)</f>
        <v>0</v>
      </c>
      <c r="BR96" s="48">
        <f t="shared" si="125"/>
        <v>0</v>
      </c>
      <c r="BS96" s="48">
        <f t="shared" si="125"/>
        <v>0</v>
      </c>
      <c r="BT96" s="48">
        <f t="shared" si="125"/>
        <v>0</v>
      </c>
      <c r="BU96" s="48">
        <f t="shared" si="125"/>
        <v>0</v>
      </c>
      <c r="BV96" s="48">
        <f t="shared" si="125"/>
        <v>0</v>
      </c>
      <c r="BW96" s="48">
        <f t="shared" si="125"/>
        <v>0</v>
      </c>
      <c r="BX96" s="48">
        <f t="shared" si="125"/>
        <v>0</v>
      </c>
      <c r="BY96" s="48">
        <f t="shared" si="125"/>
        <v>0</v>
      </c>
      <c r="BZ96" s="48">
        <f t="shared" si="125"/>
        <v>0</v>
      </c>
      <c r="CA96" s="48">
        <f t="shared" si="125"/>
        <v>0</v>
      </c>
      <c r="CB96" s="48">
        <f t="shared" si="125"/>
        <v>0</v>
      </c>
      <c r="CC96" s="48">
        <f t="shared" si="125"/>
        <v>0</v>
      </c>
      <c r="CD96" s="48">
        <f t="shared" si="125"/>
        <v>0</v>
      </c>
      <c r="CE96" s="48">
        <f t="shared" si="125"/>
        <v>0</v>
      </c>
      <c r="CF96" s="48">
        <f t="shared" si="125"/>
        <v>0</v>
      </c>
      <c r="CG96" s="48">
        <f t="shared" si="125"/>
        <v>0</v>
      </c>
      <c r="CH96" s="48">
        <f t="shared" si="125"/>
        <v>0</v>
      </c>
      <c r="CI96" s="48">
        <f t="shared" si="125"/>
        <v>0</v>
      </c>
      <c r="CJ96" s="48">
        <f t="shared" si="125"/>
        <v>0</v>
      </c>
      <c r="CK96" s="48">
        <f t="shared" si="125"/>
        <v>0</v>
      </c>
      <c r="CL96" s="48">
        <f t="shared" si="125"/>
        <v>0</v>
      </c>
      <c r="CM96" s="48">
        <f t="shared" si="125"/>
        <v>0</v>
      </c>
      <c r="CN96" s="48">
        <f t="shared" si="125"/>
        <v>0</v>
      </c>
      <c r="CO96" s="48">
        <f t="shared" si="125"/>
        <v>0</v>
      </c>
      <c r="CP96" s="48">
        <f t="shared" si="125"/>
        <v>0</v>
      </c>
      <c r="CQ96" s="48">
        <f t="shared" si="125"/>
        <v>0</v>
      </c>
      <c r="CR96" s="48">
        <f t="shared" si="125"/>
        <v>0</v>
      </c>
      <c r="CS96" s="48">
        <f t="shared" si="125"/>
        <v>0</v>
      </c>
      <c r="CT96" s="48">
        <f t="shared" si="125"/>
        <v>0</v>
      </c>
      <c r="CU96" s="48">
        <f t="shared" si="125"/>
        <v>0</v>
      </c>
      <c r="CV96" s="48">
        <f t="shared" si="125"/>
        <v>0</v>
      </c>
      <c r="CW96" s="48">
        <f t="shared" ref="CW96:EB96" si="126">SUM(CW97:CW98)</f>
        <v>0</v>
      </c>
      <c r="CX96" s="48">
        <f t="shared" si="126"/>
        <v>0</v>
      </c>
      <c r="CY96" s="48">
        <f t="shared" si="126"/>
        <v>0</v>
      </c>
      <c r="CZ96" s="48">
        <f t="shared" si="126"/>
        <v>0</v>
      </c>
      <c r="DA96" s="48">
        <f t="shared" si="126"/>
        <v>0</v>
      </c>
      <c r="DB96" s="48">
        <f t="shared" si="126"/>
        <v>0</v>
      </c>
      <c r="DC96" s="48">
        <f t="shared" si="126"/>
        <v>0</v>
      </c>
      <c r="DD96" s="48">
        <f t="shared" si="126"/>
        <v>0</v>
      </c>
      <c r="DE96" s="48">
        <f t="shared" si="126"/>
        <v>0</v>
      </c>
      <c r="DF96" s="48">
        <f t="shared" si="126"/>
        <v>0</v>
      </c>
      <c r="DG96" s="48">
        <f t="shared" si="126"/>
        <v>0</v>
      </c>
      <c r="DH96" s="48">
        <f t="shared" si="126"/>
        <v>0</v>
      </c>
      <c r="DI96" s="48">
        <f t="shared" si="126"/>
        <v>0</v>
      </c>
      <c r="DJ96" s="48">
        <f t="shared" si="126"/>
        <v>0</v>
      </c>
      <c r="DK96" s="48">
        <f t="shared" si="126"/>
        <v>0</v>
      </c>
      <c r="DL96" s="48">
        <f t="shared" si="126"/>
        <v>0</v>
      </c>
      <c r="DM96" s="48">
        <f t="shared" si="126"/>
        <v>0</v>
      </c>
      <c r="DN96" s="48">
        <f t="shared" si="126"/>
        <v>0</v>
      </c>
      <c r="DO96" s="48">
        <f t="shared" si="126"/>
        <v>0</v>
      </c>
      <c r="DP96" s="48">
        <f t="shared" si="126"/>
        <v>0</v>
      </c>
      <c r="DQ96" s="48">
        <f t="shared" si="126"/>
        <v>0</v>
      </c>
      <c r="DR96" s="48">
        <f t="shared" si="126"/>
        <v>0</v>
      </c>
      <c r="DS96" s="48">
        <f t="shared" si="126"/>
        <v>0</v>
      </c>
      <c r="DT96" s="48">
        <f t="shared" si="126"/>
        <v>0</v>
      </c>
      <c r="DU96" s="48">
        <f t="shared" si="126"/>
        <v>0</v>
      </c>
      <c r="DV96" s="48">
        <f t="shared" si="126"/>
        <v>0</v>
      </c>
      <c r="DW96" s="48">
        <f t="shared" si="126"/>
        <v>0</v>
      </c>
      <c r="DX96" s="48">
        <f t="shared" si="126"/>
        <v>0</v>
      </c>
      <c r="DY96" s="48">
        <f t="shared" si="126"/>
        <v>0</v>
      </c>
      <c r="DZ96" s="48">
        <f t="shared" si="126"/>
        <v>0</v>
      </c>
      <c r="EA96" s="48">
        <f t="shared" si="126"/>
        <v>0</v>
      </c>
      <c r="EB96" s="48">
        <f t="shared" si="126"/>
        <v>0</v>
      </c>
      <c r="EC96" s="48">
        <f t="shared" ref="EC96:EN96" si="127">SUM(EC97:EC98)</f>
        <v>0</v>
      </c>
      <c r="ED96" s="48">
        <f t="shared" si="127"/>
        <v>0</v>
      </c>
      <c r="EE96" s="48">
        <f t="shared" si="127"/>
        <v>0</v>
      </c>
      <c r="EF96" s="48">
        <f t="shared" si="127"/>
        <v>0</v>
      </c>
      <c r="EG96" s="48">
        <f t="shared" si="127"/>
        <v>0</v>
      </c>
      <c r="EH96" s="48">
        <f t="shared" si="127"/>
        <v>0</v>
      </c>
      <c r="EI96" s="48">
        <f t="shared" si="127"/>
        <v>0</v>
      </c>
      <c r="EJ96" s="48">
        <f t="shared" si="127"/>
        <v>0</v>
      </c>
      <c r="EK96" s="48">
        <f t="shared" si="127"/>
        <v>0</v>
      </c>
      <c r="EL96" s="48">
        <f t="shared" si="127"/>
        <v>0</v>
      </c>
      <c r="EM96" s="48">
        <f t="shared" si="127"/>
        <v>0</v>
      </c>
      <c r="EN96" s="48">
        <f t="shared" si="127"/>
        <v>0</v>
      </c>
      <c r="EO96" s="48"/>
      <c r="EP96" s="48"/>
      <c r="EQ96" s="48"/>
      <c r="ER96" s="48"/>
      <c r="ES96" s="48"/>
      <c r="ET96" s="48"/>
      <c r="EU96" s="48"/>
      <c r="EV96" s="48"/>
    </row>
    <row r="97" spans="1:152" ht="56.25">
      <c r="A97" s="26" t="s">
        <v>189</v>
      </c>
      <c r="B97" s="31" t="s">
        <v>317</v>
      </c>
      <c r="C97" s="50" t="s">
        <v>319</v>
      </c>
      <c r="D97" s="392" t="s">
        <v>320</v>
      </c>
      <c r="E97" s="49">
        <v>0</v>
      </c>
      <c r="F97" s="49">
        <v>0</v>
      </c>
      <c r="G97" s="49">
        <v>0</v>
      </c>
      <c r="H97" s="49">
        <v>0</v>
      </c>
      <c r="I97" s="49">
        <v>0</v>
      </c>
      <c r="J97" s="49">
        <v>0</v>
      </c>
      <c r="K97" s="49">
        <v>0</v>
      </c>
      <c r="L97" s="49">
        <v>0</v>
      </c>
      <c r="M97" s="49">
        <v>0</v>
      </c>
      <c r="N97" s="49">
        <v>0</v>
      </c>
      <c r="O97" s="49">
        <v>0</v>
      </c>
      <c r="P97" s="49">
        <v>0</v>
      </c>
      <c r="Q97" s="49">
        <v>0</v>
      </c>
      <c r="R97" s="49">
        <v>0</v>
      </c>
      <c r="S97" s="49">
        <v>0</v>
      </c>
      <c r="T97" s="49">
        <v>0</v>
      </c>
      <c r="U97" s="49">
        <v>0</v>
      </c>
      <c r="V97" s="49">
        <v>0</v>
      </c>
      <c r="W97" s="49">
        <v>0</v>
      </c>
      <c r="X97" s="49">
        <v>0</v>
      </c>
      <c r="Y97" s="49">
        <v>0</v>
      </c>
      <c r="Z97" s="49">
        <v>0</v>
      </c>
      <c r="AA97" s="49">
        <v>0</v>
      </c>
      <c r="AB97" s="49">
        <v>0</v>
      </c>
      <c r="AC97" s="49">
        <v>0</v>
      </c>
      <c r="AD97" s="49">
        <v>0</v>
      </c>
      <c r="AE97" s="49">
        <v>0</v>
      </c>
      <c r="AF97" s="49">
        <v>0</v>
      </c>
      <c r="AG97" s="49">
        <v>0</v>
      </c>
      <c r="AH97" s="49">
        <v>0</v>
      </c>
      <c r="AI97" s="49">
        <v>0</v>
      </c>
      <c r="AJ97" s="49">
        <v>0</v>
      </c>
      <c r="AK97" s="49">
        <v>0</v>
      </c>
      <c r="AL97" s="49">
        <v>0</v>
      </c>
      <c r="AM97" s="49">
        <v>0</v>
      </c>
      <c r="AN97" s="49">
        <v>0</v>
      </c>
      <c r="AO97" s="49">
        <v>0</v>
      </c>
      <c r="AP97" s="49">
        <v>0</v>
      </c>
      <c r="AQ97" s="49">
        <v>0</v>
      </c>
      <c r="AR97" s="49">
        <v>0</v>
      </c>
      <c r="AS97" s="49">
        <v>0</v>
      </c>
      <c r="AT97" s="212">
        <f>IF('4'!$CN98=2020,E97,0)</f>
        <v>0</v>
      </c>
      <c r="AU97" s="212">
        <f>IF('4'!$CN98=2020,F97,0)</f>
        <v>0</v>
      </c>
      <c r="AV97" s="212">
        <f>IF('4'!$CN98=2020,G97,0)</f>
        <v>0</v>
      </c>
      <c r="AW97" s="212">
        <f>IF('4'!$CN98=2020,H97,0)</f>
        <v>0</v>
      </c>
      <c r="AX97" s="212">
        <f>IF('4'!$CN98=2020,I97,0)</f>
        <v>0</v>
      </c>
      <c r="AY97" s="212">
        <f>IF('4'!$CN98=2020,J97,0)</f>
        <v>0</v>
      </c>
      <c r="AZ97" s="212">
        <f>IF('4'!$CN98=2020,K97,0)</f>
        <v>0</v>
      </c>
      <c r="BA97" s="212">
        <f>IF('4'!$CN98=2020,L97,0)</f>
        <v>0</v>
      </c>
      <c r="BB97" s="212">
        <f>IF('4'!$CN98=2020,M97,0)</f>
        <v>0</v>
      </c>
      <c r="BC97" s="212">
        <f>IF('4'!$CN98=2020,N97,0)</f>
        <v>0</v>
      </c>
      <c r="BD97" s="212">
        <f>IF('4'!$CN98=2020,O97,0)</f>
        <v>0</v>
      </c>
      <c r="BE97" s="212">
        <f>IF('4'!$CN98=2020,P97,0)</f>
        <v>0</v>
      </c>
      <c r="BF97" s="212">
        <f>IF('4'!$CN98=2020,Q97,0)</f>
        <v>0</v>
      </c>
      <c r="BG97" s="212">
        <f>IF('4'!$CN98=2020,R97,0)</f>
        <v>0</v>
      </c>
      <c r="BH97" s="212">
        <f>IF('4'!$CN98=2020,S97,0)</f>
        <v>0</v>
      </c>
      <c r="BI97" s="212">
        <f>IF('4'!$CN98=2020,T97,0)</f>
        <v>0</v>
      </c>
      <c r="BJ97" s="212">
        <f>IF('4'!$CN98=2020,U97,0)</f>
        <v>0</v>
      </c>
      <c r="BK97" s="212">
        <f>IF('4'!$CN98=2020,V97,0)</f>
        <v>0</v>
      </c>
      <c r="BL97" s="212">
        <f>IF('4'!$CN98=2020,W97,0)</f>
        <v>0</v>
      </c>
      <c r="BM97" s="136"/>
      <c r="BN97" s="136"/>
      <c r="BO97" s="136"/>
      <c r="BP97" s="136"/>
      <c r="BQ97" s="136"/>
      <c r="BR97" s="136"/>
      <c r="BS97" s="136"/>
      <c r="BT97" s="213">
        <f>IF('4'!$CN98=2021,E97,0)</f>
        <v>0</v>
      </c>
      <c r="BU97" s="213">
        <f>IF('4'!$CN98=2021,F97,0)</f>
        <v>0</v>
      </c>
      <c r="BV97" s="213">
        <f>IF('4'!$CN98=2021,G97,0)</f>
        <v>0</v>
      </c>
      <c r="BW97" s="213">
        <f>IF('4'!$CN98=2021,H97,0)</f>
        <v>0</v>
      </c>
      <c r="BX97" s="213">
        <f>IF('4'!$CN98=2021,I97,0)</f>
        <v>0</v>
      </c>
      <c r="BY97" s="213">
        <f>IF('4'!$CN98=2021,J97,0)</f>
        <v>0</v>
      </c>
      <c r="BZ97" s="213">
        <f>IF('4'!$CN98=2021,K97,0)</f>
        <v>0</v>
      </c>
      <c r="CA97" s="213">
        <f>IF('4'!$CN98=2021,L97,0)</f>
        <v>0</v>
      </c>
      <c r="CB97" s="213">
        <f>IF('4'!$CN98=2021,M97,0)</f>
        <v>0</v>
      </c>
      <c r="CC97" s="213">
        <f>IF('4'!$CN98=2021,N97,0)</f>
        <v>0</v>
      </c>
      <c r="CD97" s="213">
        <f>IF('4'!$CN98=2021,O97,0)</f>
        <v>0</v>
      </c>
      <c r="CE97" s="213">
        <f>IF('4'!$CN98=2021,P97,0)</f>
        <v>0</v>
      </c>
      <c r="CF97" s="213">
        <f>IF('4'!$CN98=2021,Q97,0)</f>
        <v>0</v>
      </c>
      <c r="CG97" s="213">
        <f>IF('4'!$CN98=2021,R97,0)</f>
        <v>0</v>
      </c>
      <c r="CH97" s="213">
        <f>IF('4'!$CN98=2021,S97,0)</f>
        <v>0</v>
      </c>
      <c r="CI97" s="213">
        <f>IF('4'!$CN98=2021,T97,0)</f>
        <v>0</v>
      </c>
      <c r="CJ97" s="213">
        <f>IF('4'!$CN98=2021,U97,0)</f>
        <v>0</v>
      </c>
      <c r="CK97" s="213">
        <f>IF('4'!$CN98=2021,V97,0)</f>
        <v>0</v>
      </c>
      <c r="CL97" s="213">
        <f>IF('4'!$CN98=2021,W97,0)</f>
        <v>0</v>
      </c>
      <c r="CM97" s="213">
        <f>IF('4'!$CN98=2021,X97,0)</f>
        <v>0</v>
      </c>
      <c r="CN97" s="136"/>
      <c r="CO97" s="136"/>
      <c r="CP97" s="136"/>
      <c r="CQ97" s="136"/>
      <c r="CR97" s="136"/>
      <c r="CS97" s="136"/>
      <c r="CT97" s="136"/>
      <c r="CU97" s="213">
        <f>IF('4'!$CN98=2022,E97,0)</f>
        <v>0</v>
      </c>
      <c r="CV97" s="213">
        <f>IF('4'!$CN98=2022,F97,0)</f>
        <v>0</v>
      </c>
      <c r="CW97" s="213">
        <f>IF('4'!$CN98=2022,G97,0)</f>
        <v>0</v>
      </c>
      <c r="CX97" s="213">
        <f>IF('4'!$CN98=2022,H97,0)</f>
        <v>0</v>
      </c>
      <c r="CY97" s="213">
        <f>IF('4'!$CN98=2022,I97,0)</f>
        <v>0</v>
      </c>
      <c r="CZ97" s="213">
        <f>IF('4'!$CN98=2022,J97,0)</f>
        <v>0</v>
      </c>
      <c r="DA97" s="213">
        <f>IF('4'!$CN98=2022,K97,0)</f>
        <v>0</v>
      </c>
      <c r="DB97" s="213">
        <f>IF('4'!$CN98=2022,L97,0)</f>
        <v>0</v>
      </c>
      <c r="DC97" s="213">
        <f>IF('4'!$CN98=2022,M97,0)</f>
        <v>0</v>
      </c>
      <c r="DD97" s="213">
        <f>IF('4'!$CN98=2022,N97,0)</f>
        <v>0</v>
      </c>
      <c r="DE97" s="213">
        <f>IF('4'!$CN98=2022,O97,0)</f>
        <v>0</v>
      </c>
      <c r="DF97" s="213">
        <f>IF('4'!$CN98=2022,P97,0)</f>
        <v>0</v>
      </c>
      <c r="DG97" s="213">
        <f>IF('4'!$CN98=2022,Q97,0)</f>
        <v>0</v>
      </c>
      <c r="DH97" s="213">
        <f>IF('4'!$CN98=2022,R97,0)</f>
        <v>0</v>
      </c>
      <c r="DI97" s="213">
        <f>IF('4'!$CN98=2022,S97,0)</f>
        <v>0</v>
      </c>
      <c r="DJ97" s="213">
        <f>IF('4'!$CN98=2022,T97,0)</f>
        <v>0</v>
      </c>
      <c r="DK97" s="213">
        <f>IF('4'!$CN98=2022,U97,0)</f>
        <v>0</v>
      </c>
      <c r="DL97" s="213">
        <f>IF('4'!$CN98=2022,V97,0)</f>
        <v>0</v>
      </c>
      <c r="DM97" s="213">
        <f>IF('4'!$CN98=2022,W97,0)</f>
        <v>0</v>
      </c>
      <c r="DN97" s="136"/>
      <c r="DO97" s="136"/>
      <c r="DP97" s="136"/>
      <c r="DQ97" s="136"/>
      <c r="DR97" s="136"/>
      <c r="DS97" s="136"/>
      <c r="DT97" s="136"/>
      <c r="DU97" s="136">
        <f t="shared" ref="DU97:ED98" si="128">CU97+BT97+AT97</f>
        <v>0</v>
      </c>
      <c r="DV97" s="136">
        <f t="shared" si="128"/>
        <v>0</v>
      </c>
      <c r="DW97" s="136">
        <f t="shared" si="128"/>
        <v>0</v>
      </c>
      <c r="DX97" s="136">
        <f t="shared" si="128"/>
        <v>0</v>
      </c>
      <c r="DY97" s="136">
        <f t="shared" si="128"/>
        <v>0</v>
      </c>
      <c r="DZ97" s="136">
        <f t="shared" si="128"/>
        <v>0</v>
      </c>
      <c r="EA97" s="136">
        <f t="shared" si="128"/>
        <v>0</v>
      </c>
      <c r="EB97" s="136">
        <f t="shared" si="128"/>
        <v>0</v>
      </c>
      <c r="EC97" s="136">
        <f t="shared" si="128"/>
        <v>0</v>
      </c>
      <c r="ED97" s="136">
        <f t="shared" si="128"/>
        <v>0</v>
      </c>
      <c r="EE97" s="136">
        <f t="shared" ref="EE97:EM98" si="129">DE97+CD97+BD97</f>
        <v>0</v>
      </c>
      <c r="EF97" s="136">
        <f t="shared" si="129"/>
        <v>0</v>
      </c>
      <c r="EG97" s="136">
        <f t="shared" si="129"/>
        <v>0</v>
      </c>
      <c r="EH97" s="136">
        <f t="shared" si="129"/>
        <v>0</v>
      </c>
      <c r="EI97" s="136">
        <f t="shared" si="129"/>
        <v>0</v>
      </c>
      <c r="EJ97" s="136">
        <f t="shared" si="129"/>
        <v>0</v>
      </c>
      <c r="EK97" s="136">
        <f t="shared" si="129"/>
        <v>0</v>
      </c>
      <c r="EL97" s="136">
        <f t="shared" si="129"/>
        <v>0</v>
      </c>
      <c r="EM97" s="136">
        <f t="shared" si="129"/>
        <v>0</v>
      </c>
      <c r="EN97" s="213">
        <f>CM97</f>
        <v>0</v>
      </c>
      <c r="EO97" s="49"/>
      <c r="EP97" s="49"/>
      <c r="EQ97" s="49"/>
      <c r="ER97" s="49"/>
      <c r="ES97" s="49"/>
      <c r="ET97" s="49"/>
      <c r="EU97" s="49"/>
      <c r="EV97" s="49"/>
    </row>
    <row r="98" spans="1:152" ht="56.25">
      <c r="A98" s="26" t="s">
        <v>189</v>
      </c>
      <c r="B98" s="31" t="s">
        <v>317</v>
      </c>
      <c r="C98" s="50" t="s">
        <v>321</v>
      </c>
      <c r="D98" s="392" t="s">
        <v>322</v>
      </c>
      <c r="E98" s="49">
        <v>0</v>
      </c>
      <c r="F98" s="49">
        <v>0</v>
      </c>
      <c r="G98" s="49">
        <v>0</v>
      </c>
      <c r="H98" s="49">
        <v>0</v>
      </c>
      <c r="I98" s="49">
        <v>0</v>
      </c>
      <c r="J98" s="49">
        <v>0</v>
      </c>
      <c r="K98" s="49">
        <v>0</v>
      </c>
      <c r="L98" s="49">
        <v>0</v>
      </c>
      <c r="M98" s="49">
        <v>0</v>
      </c>
      <c r="N98" s="49">
        <v>0</v>
      </c>
      <c r="O98" s="49">
        <v>0</v>
      </c>
      <c r="P98" s="49">
        <v>0</v>
      </c>
      <c r="Q98" s="49">
        <v>0</v>
      </c>
      <c r="R98" s="49">
        <v>0</v>
      </c>
      <c r="S98" s="49">
        <v>0</v>
      </c>
      <c r="T98" s="49">
        <v>0</v>
      </c>
      <c r="U98" s="49">
        <v>0</v>
      </c>
      <c r="V98" s="49">
        <v>0</v>
      </c>
      <c r="W98" s="49">
        <v>0</v>
      </c>
      <c r="X98" s="49">
        <v>0</v>
      </c>
      <c r="Y98" s="49">
        <v>0</v>
      </c>
      <c r="Z98" s="49">
        <v>0</v>
      </c>
      <c r="AA98" s="49">
        <v>0</v>
      </c>
      <c r="AB98" s="49">
        <v>0</v>
      </c>
      <c r="AC98" s="49">
        <v>0</v>
      </c>
      <c r="AD98" s="49">
        <v>0</v>
      </c>
      <c r="AE98" s="49">
        <v>0</v>
      </c>
      <c r="AF98" s="49">
        <v>0</v>
      </c>
      <c r="AG98" s="49">
        <v>0</v>
      </c>
      <c r="AH98" s="49">
        <v>0</v>
      </c>
      <c r="AI98" s="49">
        <v>0</v>
      </c>
      <c r="AJ98" s="49">
        <v>0</v>
      </c>
      <c r="AK98" s="49">
        <v>0</v>
      </c>
      <c r="AL98" s="49">
        <v>0</v>
      </c>
      <c r="AM98" s="49">
        <v>0</v>
      </c>
      <c r="AN98" s="49">
        <v>0</v>
      </c>
      <c r="AO98" s="49">
        <v>0</v>
      </c>
      <c r="AP98" s="49">
        <v>0</v>
      </c>
      <c r="AQ98" s="49">
        <v>0</v>
      </c>
      <c r="AR98" s="49">
        <v>0</v>
      </c>
      <c r="AS98" s="49">
        <v>0</v>
      </c>
      <c r="AT98" s="212">
        <f>IF('4'!$CN99=2020,E98,0)</f>
        <v>0</v>
      </c>
      <c r="AU98" s="212">
        <f>IF('4'!$CN99=2020,F98,0)</f>
        <v>0</v>
      </c>
      <c r="AV98" s="212">
        <f>IF('4'!$CN99=2020,G98,0)</f>
        <v>0</v>
      </c>
      <c r="AW98" s="212">
        <f>IF('4'!$CN99=2020,H98,0)</f>
        <v>0</v>
      </c>
      <c r="AX98" s="212">
        <f>IF('4'!$CN99=2020,I98,0)</f>
        <v>0</v>
      </c>
      <c r="AY98" s="212">
        <f>IF('4'!$CN99=2020,J98,0)</f>
        <v>0</v>
      </c>
      <c r="AZ98" s="212">
        <f>IF('4'!$CN99=2020,K98,0)</f>
        <v>0</v>
      </c>
      <c r="BA98" s="212">
        <f>IF('4'!$CN99=2020,L98,0)</f>
        <v>0</v>
      </c>
      <c r="BB98" s="212">
        <f>IF('4'!$CN99=2020,M98,0)</f>
        <v>0</v>
      </c>
      <c r="BC98" s="212">
        <f>IF('4'!$CN99=2020,N98,0)</f>
        <v>0</v>
      </c>
      <c r="BD98" s="212">
        <f>IF('4'!$CN99=2020,O98,0)</f>
        <v>0</v>
      </c>
      <c r="BE98" s="212">
        <f>IF('4'!$CN99=2020,P98,0)</f>
        <v>0</v>
      </c>
      <c r="BF98" s="212">
        <f>IF('4'!$CN99=2020,Q98,0)</f>
        <v>0</v>
      </c>
      <c r="BG98" s="212">
        <f>IF('4'!$CN99=2020,R98,0)</f>
        <v>0</v>
      </c>
      <c r="BH98" s="212">
        <f>IF('4'!$CN99=2020,S98,0)</f>
        <v>0</v>
      </c>
      <c r="BI98" s="212">
        <f>IF('4'!$CN99=2020,T98,0)</f>
        <v>0</v>
      </c>
      <c r="BJ98" s="212">
        <f>IF('4'!$CN99=2020,U98,0)</f>
        <v>0</v>
      </c>
      <c r="BK98" s="212">
        <f>IF('4'!$CN99=2020,V98,0)</f>
        <v>0</v>
      </c>
      <c r="BL98" s="212">
        <f>IF('4'!$CN99=2020,W98,0)</f>
        <v>0</v>
      </c>
      <c r="BM98" s="136"/>
      <c r="BN98" s="136"/>
      <c r="BO98" s="136"/>
      <c r="BP98" s="136"/>
      <c r="BQ98" s="136"/>
      <c r="BR98" s="136"/>
      <c r="BS98" s="136"/>
      <c r="BT98" s="213">
        <f>IF('4'!$CN99=2021,E98,0)</f>
        <v>0</v>
      </c>
      <c r="BU98" s="213">
        <f>IF('4'!$CN99=2021,F98,0)</f>
        <v>0</v>
      </c>
      <c r="BV98" s="213">
        <f>IF('4'!$CN99=2021,G98,0)</f>
        <v>0</v>
      </c>
      <c r="BW98" s="213">
        <f>IF('4'!$CN99=2021,H98,0)</f>
        <v>0</v>
      </c>
      <c r="BX98" s="213">
        <f>IF('4'!$CN99=2021,I98,0)</f>
        <v>0</v>
      </c>
      <c r="BY98" s="213">
        <f>IF('4'!$CN99=2021,J98,0)</f>
        <v>0</v>
      </c>
      <c r="BZ98" s="213">
        <f>IF('4'!$CN99=2021,K98,0)</f>
        <v>0</v>
      </c>
      <c r="CA98" s="213">
        <f>IF('4'!$CN99=2021,L98,0)</f>
        <v>0</v>
      </c>
      <c r="CB98" s="213">
        <f>IF('4'!$CN99=2021,M98,0)</f>
        <v>0</v>
      </c>
      <c r="CC98" s="213">
        <f>IF('4'!$CN99=2021,N98,0)</f>
        <v>0</v>
      </c>
      <c r="CD98" s="213">
        <f>IF('4'!$CN99=2021,O98,0)</f>
        <v>0</v>
      </c>
      <c r="CE98" s="213">
        <f>IF('4'!$CN99=2021,P98,0)</f>
        <v>0</v>
      </c>
      <c r="CF98" s="213">
        <f>IF('4'!$CN99=2021,Q98,0)</f>
        <v>0</v>
      </c>
      <c r="CG98" s="213">
        <f>IF('4'!$CN99=2021,R98,0)</f>
        <v>0</v>
      </c>
      <c r="CH98" s="213">
        <f>IF('4'!$CN99=2021,S98,0)</f>
        <v>0</v>
      </c>
      <c r="CI98" s="213">
        <f>IF('4'!$CN99=2021,T98,0)</f>
        <v>0</v>
      </c>
      <c r="CJ98" s="213">
        <f>IF('4'!$CN99=2021,U98,0)</f>
        <v>0</v>
      </c>
      <c r="CK98" s="213">
        <f>IF('4'!$CN99=2021,V98,0)</f>
        <v>0</v>
      </c>
      <c r="CL98" s="213">
        <f>IF('4'!$CN99=2021,W98,0)</f>
        <v>0</v>
      </c>
      <c r="CM98" s="213">
        <f>IF('4'!$CN99=2021,X98,0)</f>
        <v>0</v>
      </c>
      <c r="CN98" s="136"/>
      <c r="CO98" s="136"/>
      <c r="CP98" s="136"/>
      <c r="CQ98" s="136"/>
      <c r="CR98" s="136"/>
      <c r="CS98" s="136"/>
      <c r="CT98" s="136"/>
      <c r="CU98" s="213">
        <f>IF('4'!$CN99=2022,E98,0)</f>
        <v>0</v>
      </c>
      <c r="CV98" s="213">
        <f>IF('4'!$CN99=2022,F98,0)</f>
        <v>0</v>
      </c>
      <c r="CW98" s="213">
        <f>IF('4'!$CN99=2022,G98,0)</f>
        <v>0</v>
      </c>
      <c r="CX98" s="213">
        <f>IF('4'!$CN99=2022,H98,0)</f>
        <v>0</v>
      </c>
      <c r="CY98" s="213">
        <f>IF('4'!$CN99=2022,I98,0)</f>
        <v>0</v>
      </c>
      <c r="CZ98" s="213">
        <f>IF('4'!$CN99=2022,J98,0)</f>
        <v>0</v>
      </c>
      <c r="DA98" s="213">
        <f>IF('4'!$CN99=2022,K98,0)</f>
        <v>0</v>
      </c>
      <c r="DB98" s="213">
        <f>IF('4'!$CN99=2022,L98,0)</f>
        <v>0</v>
      </c>
      <c r="DC98" s="213">
        <f>IF('4'!$CN99=2022,M98,0)</f>
        <v>0</v>
      </c>
      <c r="DD98" s="213">
        <f>IF('4'!$CN99=2022,N98,0)</f>
        <v>0</v>
      </c>
      <c r="DE98" s="213">
        <f>IF('4'!$CN99=2022,O98,0)</f>
        <v>0</v>
      </c>
      <c r="DF98" s="213">
        <f>IF('4'!$CN99=2022,P98,0)</f>
        <v>0</v>
      </c>
      <c r="DG98" s="213">
        <f>IF('4'!$CN99=2022,Q98,0)</f>
        <v>0</v>
      </c>
      <c r="DH98" s="213">
        <f>IF('4'!$CN99=2022,R98,0)</f>
        <v>0</v>
      </c>
      <c r="DI98" s="213">
        <f>IF('4'!$CN99=2022,S98,0)</f>
        <v>0</v>
      </c>
      <c r="DJ98" s="213">
        <f>IF('4'!$CN99=2022,T98,0)</f>
        <v>0</v>
      </c>
      <c r="DK98" s="213">
        <f>IF('4'!$CN99=2022,U98,0)</f>
        <v>0</v>
      </c>
      <c r="DL98" s="213">
        <f>IF('4'!$CN99=2022,V98,0)</f>
        <v>0</v>
      </c>
      <c r="DM98" s="213">
        <f>IF('4'!$CN99=2022,W98,0)</f>
        <v>0</v>
      </c>
      <c r="DN98" s="136"/>
      <c r="DO98" s="136"/>
      <c r="DP98" s="136"/>
      <c r="DQ98" s="136"/>
      <c r="DR98" s="136"/>
      <c r="DS98" s="136"/>
      <c r="DT98" s="136"/>
      <c r="DU98" s="136">
        <f t="shared" si="128"/>
        <v>0</v>
      </c>
      <c r="DV98" s="136">
        <f t="shared" si="128"/>
        <v>0</v>
      </c>
      <c r="DW98" s="136">
        <f t="shared" si="128"/>
        <v>0</v>
      </c>
      <c r="DX98" s="136">
        <f t="shared" si="128"/>
        <v>0</v>
      </c>
      <c r="DY98" s="136">
        <f t="shared" si="128"/>
        <v>0</v>
      </c>
      <c r="DZ98" s="136">
        <f t="shared" si="128"/>
        <v>0</v>
      </c>
      <c r="EA98" s="136">
        <f t="shared" si="128"/>
        <v>0</v>
      </c>
      <c r="EB98" s="136">
        <f t="shared" si="128"/>
        <v>0</v>
      </c>
      <c r="EC98" s="136">
        <f t="shared" si="128"/>
        <v>0</v>
      </c>
      <c r="ED98" s="136">
        <f t="shared" si="128"/>
        <v>0</v>
      </c>
      <c r="EE98" s="136">
        <f t="shared" si="129"/>
        <v>0</v>
      </c>
      <c r="EF98" s="136">
        <f t="shared" si="129"/>
        <v>0</v>
      </c>
      <c r="EG98" s="136">
        <f t="shared" si="129"/>
        <v>0</v>
      </c>
      <c r="EH98" s="136">
        <f t="shared" si="129"/>
        <v>0</v>
      </c>
      <c r="EI98" s="136">
        <f t="shared" si="129"/>
        <v>0</v>
      </c>
      <c r="EJ98" s="136">
        <f t="shared" si="129"/>
        <v>0</v>
      </c>
      <c r="EK98" s="136">
        <f t="shared" si="129"/>
        <v>0</v>
      </c>
      <c r="EL98" s="136">
        <f t="shared" si="129"/>
        <v>0</v>
      </c>
      <c r="EM98" s="136">
        <f t="shared" si="129"/>
        <v>0</v>
      </c>
      <c r="EN98" s="213">
        <f>CM98</f>
        <v>0</v>
      </c>
      <c r="EO98" s="49" t="s">
        <v>197</v>
      </c>
      <c r="EP98" s="49" t="s">
        <v>197</v>
      </c>
      <c r="EQ98" s="49" t="s">
        <v>197</v>
      </c>
      <c r="ER98" s="49" t="s">
        <v>197</v>
      </c>
      <c r="ES98" s="49" t="s">
        <v>197</v>
      </c>
      <c r="ET98" s="49" t="s">
        <v>197</v>
      </c>
      <c r="EU98" s="49" t="s">
        <v>197</v>
      </c>
      <c r="EV98" s="49"/>
    </row>
  </sheetData>
  <autoFilter ref="B19:EV98">
    <filterColumn colId="2">
      <filters>
        <filter val="J1101004"/>
        <filter val="J1101007"/>
        <filter val="J1101008"/>
        <filter val="J1102003-1"/>
        <filter val="J1102003-2"/>
        <filter val="J1102003-3"/>
        <filter val="J1102003-4"/>
        <filter val="J1102003-5"/>
        <filter val="J1104006"/>
        <filter val="J1202002"/>
        <filter val="J1202005"/>
        <filter val="K_1101003"/>
        <filter val="K_1101004"/>
        <filter val="K_1101016"/>
        <filter val="K_1104015"/>
        <filter val="K_1110007"/>
        <filter val="K_1110008"/>
        <filter val="K_1110009"/>
        <filter val="K_1110010"/>
        <filter val="K_1110011"/>
        <filter val="K_1110012"/>
        <filter val="K_1201002"/>
        <filter val="K_1202001"/>
        <filter val="K_1308013"/>
        <filter val="K_1308014"/>
        <filter val="Г"/>
      </filters>
    </filterColumn>
  </autoFilter>
  <mergeCells count="33">
    <mergeCell ref="AT14:EU14"/>
    <mergeCell ref="EV14:EV17"/>
    <mergeCell ref="AT15:BS15"/>
    <mergeCell ref="BT15:CT15"/>
    <mergeCell ref="CU15:DT15"/>
    <mergeCell ref="DU15:EU15"/>
    <mergeCell ref="AT16:BL16"/>
    <mergeCell ref="BM16:BS16"/>
    <mergeCell ref="BT16:CM16"/>
    <mergeCell ref="CN16:CT16"/>
    <mergeCell ref="CU16:DM16"/>
    <mergeCell ref="DN16:DT16"/>
    <mergeCell ref="DU16:EN16"/>
    <mergeCell ref="EO16:EU16"/>
    <mergeCell ref="B14:B17"/>
    <mergeCell ref="C14:C17"/>
    <mergeCell ref="D14:D17"/>
    <mergeCell ref="E14:AE15"/>
    <mergeCell ref="AF14:AS15"/>
    <mergeCell ref="E16:X16"/>
    <mergeCell ref="Y16:AE16"/>
    <mergeCell ref="AF16:AL16"/>
    <mergeCell ref="AM16:AS16"/>
    <mergeCell ref="B9:BS9"/>
    <mergeCell ref="B10:BS10"/>
    <mergeCell ref="B11:BS11"/>
    <mergeCell ref="B12:BS12"/>
    <mergeCell ref="B13:EU13"/>
    <mergeCell ref="B4:BS4"/>
    <mergeCell ref="B5:BS5"/>
    <mergeCell ref="B6:BS6"/>
    <mergeCell ref="B7:BS7"/>
    <mergeCell ref="B8:BS8"/>
  </mergeCells>
  <pageMargins left="0.70833333333333304" right="0.70833333333333304" top="0.74861111111111101" bottom="0.74791666666666701" header="0.31527777777777799" footer="0.51180555555555496"/>
  <pageSetup paperSize="8" scale="60" firstPageNumber="0" orientation="landscape" horizontalDpi="300" verticalDpi="300" r:id="rId1"/>
  <headerFooter>
    <oddHeader>&amp;C&amp;P</oddHeader>
  </headerFooter>
  <colBreaks count="1" manualBreakCount="1">
    <brk id="71" max="1048575" man="1"/>
  </colBreaks>
</worksheet>
</file>

<file path=docProps/app.xml><?xml version="1.0" encoding="utf-8"?>
<Properties xmlns="http://schemas.openxmlformats.org/officeDocument/2006/extended-properties" xmlns:vt="http://schemas.openxmlformats.org/officeDocument/2006/docPropsVTypes">
  <Template/>
  <TotalTime>2731</TotalTime>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27</vt:i4>
      </vt:variant>
    </vt:vector>
  </HeadingPairs>
  <TitlesOfParts>
    <vt:vector size="51" baseType="lpstr">
      <vt:lpstr>2020</vt:lpstr>
      <vt:lpstr>2021</vt:lpstr>
      <vt:lpstr>2022</vt:lpstr>
      <vt:lpstr>2</vt:lpstr>
      <vt:lpstr>3</vt:lpstr>
      <vt:lpstr>4</vt:lpstr>
      <vt:lpstr>5</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Источники_финансирования</vt:lpstr>
      <vt:lpstr>'11.2'!Заголовки_для_печати</vt:lpstr>
      <vt:lpstr>'11.3'!Заголовки_для_печати</vt:lpstr>
      <vt:lpstr>'2020'!Заголовки_для_печати</vt:lpstr>
      <vt:lpstr>'2021'!Заголовки_для_печати</vt:lpstr>
      <vt:lpstr>'2022'!Заголовки_для_печати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'2'!Область_печати</vt:lpstr>
      <vt:lpstr>'2020'!Область_печати</vt:lpstr>
      <vt:lpstr>'2021'!Область_печати</vt:lpstr>
      <vt:lpstr>'2022'!Область_печати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lpstr>Источники_финансирования!Область_печати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Лазебный Т.Г.</cp:lastModifiedBy>
  <cp:revision>149</cp:revision>
  <cp:lastPrinted>2019-08-15T12:33:49Z</cp:lastPrinted>
  <dcterms:created xsi:type="dcterms:W3CDTF">2009-07-27T10:10:26Z</dcterms:created>
  <dcterms:modified xsi:type="dcterms:W3CDTF">2020-07-29T13:12:41Z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Datanium</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